
<file path=[Content_Types].xml><?xml version="1.0" encoding="utf-8"?>
<Types xmlns="http://schemas.openxmlformats.org/package/2006/content-types">
  <Default Extension="bin" ContentType="application/vnd.openxmlformats-officedocument.spreadsheetml.printerSettings"/>
  <Default Extension="gif" ContentType="image/gi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codeName="ThisWorkbook" autoCompressPictures="0" defaultThemeVersion="124226"/>
  <mc:AlternateContent xmlns:mc="http://schemas.openxmlformats.org/markup-compatibility/2006">
    <mc:Choice Requires="x15">
      <x15ac:absPath xmlns:x15ac="http://schemas.microsoft.com/office/spreadsheetml/2010/11/ac" url="/Users/Mat/Documents/Excel Eurocopa 2021/ESPAÑOL/"/>
    </mc:Choice>
  </mc:AlternateContent>
  <xr:revisionPtr revIDLastSave="0" documentId="13_ncr:1_{3136278A-1384-8E43-986D-A086AE05431C}" xr6:coauthVersionLast="47" xr6:coauthVersionMax="47" xr10:uidLastSave="{00000000-0000-0000-0000-000000000000}"/>
  <workbookProtection workbookAlgorithmName="SHA-512" workbookHashValue="1Anl7tCJ9NCY7qVoTr6E1XPX54KAEGrY7dncEjLkhRIykSEczUJpMizj+H9HLAoCBhkFo+lH7vNHFA0SHlfKnQ==" workbookSaltValue="byGixj7APwyJwnsibHNSig==" workbookSpinCount="100000" lockStructure="1"/>
  <bookViews>
    <workbookView xWindow="720" yWindow="540" windowWidth="24120" windowHeight="13980" tabRatio="749" xr2:uid="{00000000-000D-0000-FFFF-FFFF00000000}"/>
  </bookViews>
  <sheets>
    <sheet name="Inicio" sheetId="30" r:id="rId1"/>
    <sheet name="EUROCOPA" sheetId="3" r:id="rId2"/>
    <sheet name="Apuesta" sheetId="31" r:id="rId3"/>
    <sheet name="Horarios" sheetId="32" state="veryHidden" r:id="rId4"/>
    <sheet name="Equipos" sheetId="6" state="veryHidden" r:id="rId5"/>
    <sheet name="Creditos" sheetId="34" r:id="rId6"/>
  </sheets>
  <definedNames>
    <definedName name="_xlnm._FilterDatabase" localSheetId="1" hidden="1">EUROCOPA!$CA$43:$CHR$99</definedName>
    <definedName name="_xlnm._FilterDatabase" localSheetId="3" hidden="1">Horarios!$R$3:$U$27</definedName>
    <definedName name="·······">Equipos!$A$2:$D$25</definedName>
    <definedName name="cmh">EUROCOPA!$CI$57</definedName>
    <definedName name="Nivell">Equipos!$C$2:$C$25</definedName>
    <definedName name="NombreEquipo">Equipos!$B$2:$B$25</definedName>
    <definedName name="OK">Equipos!$A$2:$A$25</definedName>
    <definedName name="Rank">Equipos!$D$2:$D$25</definedName>
  </definedNames>
  <calcPr calcId="191029" concurrentCalc="0"/>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AW10" i="3" l="1"/>
  <c r="AW11" i="3"/>
  <c r="AW12" i="3"/>
  <c r="AW9" i="3"/>
  <c r="AW8" i="3"/>
  <c r="AW7" i="3"/>
  <c r="AW6" i="3"/>
  <c r="B13" i="6"/>
  <c r="AW4" i="3"/>
  <c r="AW3" i="3"/>
  <c r="AW5" i="3"/>
  <c r="CM64" i="3"/>
  <c r="CN64" i="3"/>
  <c r="CO64" i="3"/>
  <c r="CP64" i="3"/>
  <c r="CQ64" i="3"/>
  <c r="CR64" i="3"/>
  <c r="CS64" i="3"/>
  <c r="CT64" i="3"/>
  <c r="CU64" i="3"/>
  <c r="CV64" i="3"/>
  <c r="CW64" i="3"/>
  <c r="CX64" i="3"/>
  <c r="CY64" i="3"/>
  <c r="CZ64" i="3"/>
  <c r="DA64" i="3"/>
  <c r="DB64" i="3"/>
  <c r="DC64" i="3"/>
  <c r="DD64" i="3"/>
  <c r="DE64" i="3"/>
  <c r="DF64" i="3"/>
  <c r="DG64" i="3"/>
  <c r="DH64" i="3"/>
  <c r="DI64" i="3"/>
  <c r="DJ64" i="3"/>
  <c r="DK64" i="3"/>
  <c r="DL64" i="3"/>
  <c r="DM64" i="3"/>
  <c r="DN64" i="3"/>
  <c r="DO64" i="3"/>
  <c r="DP64" i="3"/>
  <c r="DQ64" i="3"/>
  <c r="DR64" i="3"/>
  <c r="DS64" i="3"/>
  <c r="DT64" i="3"/>
  <c r="DU64" i="3"/>
  <c r="DV64" i="3"/>
  <c r="DW64" i="3"/>
  <c r="DX64" i="3"/>
  <c r="DY64" i="3"/>
  <c r="DZ64" i="3"/>
  <c r="EA64" i="3"/>
  <c r="EB64" i="3"/>
  <c r="EC64" i="3"/>
  <c r="ED64" i="3"/>
  <c r="EE64" i="3"/>
  <c r="EF64" i="3"/>
  <c r="EG64" i="3"/>
  <c r="EH64" i="3"/>
  <c r="EI64" i="3"/>
  <c r="EJ64" i="3"/>
  <c r="EK64" i="3"/>
  <c r="EL64" i="3"/>
  <c r="EM64" i="3"/>
  <c r="EN64" i="3"/>
  <c r="EO64" i="3"/>
  <c r="EP64" i="3"/>
  <c r="EQ64" i="3"/>
  <c r="ER64" i="3"/>
  <c r="ES64" i="3"/>
  <c r="ET64" i="3"/>
  <c r="EU64" i="3"/>
  <c r="EV64" i="3"/>
  <c r="EW64" i="3"/>
  <c r="EX64" i="3"/>
  <c r="EY64" i="3"/>
  <c r="EZ64" i="3"/>
  <c r="FA64" i="3"/>
  <c r="FB64" i="3"/>
  <c r="FC64" i="3"/>
  <c r="FD64" i="3"/>
  <c r="FE64" i="3"/>
  <c r="FF64" i="3"/>
  <c r="FG64" i="3"/>
  <c r="FH64" i="3"/>
  <c r="FI64" i="3"/>
  <c r="FJ64" i="3"/>
  <c r="FK64" i="3"/>
  <c r="FL64" i="3"/>
  <c r="FM64" i="3"/>
  <c r="FN64" i="3"/>
  <c r="FO64" i="3"/>
  <c r="FP64" i="3"/>
  <c r="FQ64" i="3"/>
  <c r="FR64" i="3"/>
  <c r="FS64" i="3"/>
  <c r="FT64" i="3"/>
  <c r="FU64" i="3"/>
  <c r="FV64" i="3"/>
  <c r="FW64" i="3"/>
  <c r="FX64" i="3"/>
  <c r="FY64" i="3"/>
  <c r="FZ64" i="3"/>
  <c r="GA64" i="3"/>
  <c r="GB64" i="3"/>
  <c r="GC64" i="3"/>
  <c r="GD64" i="3"/>
  <c r="GE64" i="3"/>
  <c r="GF64" i="3"/>
  <c r="GG64" i="3"/>
  <c r="GH64" i="3"/>
  <c r="GI64" i="3"/>
  <c r="GJ64" i="3"/>
  <c r="GK64" i="3"/>
  <c r="GL64" i="3"/>
  <c r="GM64" i="3"/>
  <c r="GN64" i="3"/>
  <c r="GO64" i="3"/>
  <c r="GP64" i="3"/>
  <c r="GQ64" i="3"/>
  <c r="GR64" i="3"/>
  <c r="GS64" i="3"/>
  <c r="GT64" i="3"/>
  <c r="GU64" i="3"/>
  <c r="GV64" i="3"/>
  <c r="GW64" i="3"/>
  <c r="GX64" i="3"/>
  <c r="GY64" i="3"/>
  <c r="GZ64" i="3"/>
  <c r="HA64" i="3"/>
  <c r="HB64" i="3"/>
  <c r="HC64" i="3"/>
  <c r="HD64" i="3"/>
  <c r="HE64" i="3"/>
  <c r="HF64" i="3"/>
  <c r="HG64" i="3"/>
  <c r="HH64" i="3"/>
  <c r="HI64" i="3"/>
  <c r="HJ64" i="3"/>
  <c r="HK64" i="3"/>
  <c r="HL64" i="3"/>
  <c r="HM64" i="3"/>
  <c r="HN64" i="3"/>
  <c r="HO64" i="3"/>
  <c r="HP64" i="3"/>
  <c r="HQ64" i="3"/>
  <c r="HR64" i="3"/>
  <c r="HS64" i="3"/>
  <c r="HT64" i="3"/>
  <c r="HU64" i="3"/>
  <c r="HV64" i="3"/>
  <c r="HW64" i="3"/>
  <c r="HX64" i="3"/>
  <c r="HY64" i="3"/>
  <c r="HZ64" i="3"/>
  <c r="IA64" i="3"/>
  <c r="IB64" i="3"/>
  <c r="IC64" i="3"/>
  <c r="ID64" i="3"/>
  <c r="IE64" i="3"/>
  <c r="IF64" i="3"/>
  <c r="IG64" i="3"/>
  <c r="IH64" i="3"/>
  <c r="II64" i="3"/>
  <c r="IJ64" i="3"/>
  <c r="IK64" i="3"/>
  <c r="IL64" i="3"/>
  <c r="IM64" i="3"/>
  <c r="IN64" i="3"/>
  <c r="IO64" i="3"/>
  <c r="IP64" i="3"/>
  <c r="IQ64" i="3"/>
  <c r="IR64" i="3"/>
  <c r="IS64" i="3"/>
  <c r="IT64" i="3"/>
  <c r="IU64" i="3"/>
  <c r="IV64" i="3"/>
  <c r="IW64" i="3"/>
  <c r="IX64" i="3"/>
  <c r="IY64" i="3"/>
  <c r="IZ64" i="3"/>
  <c r="JA64" i="3"/>
  <c r="JB64" i="3"/>
  <c r="JC64" i="3"/>
  <c r="JD64" i="3"/>
  <c r="JE64" i="3"/>
  <c r="JF64" i="3"/>
  <c r="JG64" i="3"/>
  <c r="JH64" i="3"/>
  <c r="JI64" i="3"/>
  <c r="JJ64" i="3"/>
  <c r="JK64" i="3"/>
  <c r="JL64" i="3"/>
  <c r="JM64" i="3"/>
  <c r="JN64" i="3"/>
  <c r="JO64" i="3"/>
  <c r="JP64" i="3"/>
  <c r="JQ64" i="3"/>
  <c r="JR64" i="3"/>
  <c r="JS64" i="3"/>
  <c r="JT64" i="3"/>
  <c r="JU64" i="3"/>
  <c r="JV64" i="3"/>
  <c r="JW64" i="3"/>
  <c r="JX64" i="3"/>
  <c r="JY64" i="3"/>
  <c r="JZ64" i="3"/>
  <c r="KA64" i="3"/>
  <c r="KB64" i="3"/>
  <c r="KC64" i="3"/>
  <c r="KD64" i="3"/>
  <c r="KE64" i="3"/>
  <c r="KF64" i="3"/>
  <c r="KG64" i="3"/>
  <c r="KH64" i="3"/>
  <c r="KI64" i="3"/>
  <c r="KJ64" i="3"/>
  <c r="KK64" i="3"/>
  <c r="KL64" i="3"/>
  <c r="KM64" i="3"/>
  <c r="KN64" i="3"/>
  <c r="KO64" i="3"/>
  <c r="KP64" i="3"/>
  <c r="KQ64" i="3"/>
  <c r="KR64" i="3"/>
  <c r="KS64" i="3"/>
  <c r="KT64" i="3"/>
  <c r="KU64" i="3"/>
  <c r="KV64" i="3"/>
  <c r="KW64" i="3"/>
  <c r="KX64" i="3"/>
  <c r="KY64" i="3"/>
  <c r="KZ64" i="3"/>
  <c r="LA64" i="3"/>
  <c r="LB64" i="3"/>
  <c r="LC64" i="3"/>
  <c r="LD64" i="3"/>
  <c r="LE64" i="3"/>
  <c r="LF64" i="3"/>
  <c r="LG64" i="3"/>
  <c r="LH64" i="3"/>
  <c r="LI64" i="3"/>
  <c r="LJ64" i="3"/>
  <c r="LK64" i="3"/>
  <c r="LL64" i="3"/>
  <c r="LM64" i="3"/>
  <c r="LN64" i="3"/>
  <c r="LO64" i="3"/>
  <c r="LP64" i="3"/>
  <c r="LQ64" i="3"/>
  <c r="LR64" i="3"/>
  <c r="LS64" i="3"/>
  <c r="LT64" i="3"/>
  <c r="LU64" i="3"/>
  <c r="LV64" i="3"/>
  <c r="LW64" i="3"/>
  <c r="LX64" i="3"/>
  <c r="LY64" i="3"/>
  <c r="LZ64" i="3"/>
  <c r="MA64" i="3"/>
  <c r="MB64" i="3"/>
  <c r="MC64" i="3"/>
  <c r="MD64" i="3"/>
  <c r="ME64" i="3"/>
  <c r="MF64" i="3"/>
  <c r="MG64" i="3"/>
  <c r="MH64" i="3"/>
  <c r="MI64" i="3"/>
  <c r="MJ64" i="3"/>
  <c r="MK64" i="3"/>
  <c r="ML64" i="3"/>
  <c r="MM64" i="3"/>
  <c r="MN64" i="3"/>
  <c r="MO64" i="3"/>
  <c r="MP64" i="3"/>
  <c r="MQ64" i="3"/>
  <c r="MR64" i="3"/>
  <c r="MS64" i="3"/>
  <c r="MT64" i="3"/>
  <c r="MU64" i="3"/>
  <c r="MV64" i="3"/>
  <c r="MW64" i="3"/>
  <c r="MX64" i="3"/>
  <c r="MY64" i="3"/>
  <c r="MZ64" i="3"/>
  <c r="NA64" i="3"/>
  <c r="NB64" i="3"/>
  <c r="NC64" i="3"/>
  <c r="ND64" i="3"/>
  <c r="NE64" i="3"/>
  <c r="NF64" i="3"/>
  <c r="NG64" i="3"/>
  <c r="NH64" i="3"/>
  <c r="NI64" i="3"/>
  <c r="NJ64" i="3"/>
  <c r="NK64" i="3"/>
  <c r="NL64" i="3"/>
  <c r="NM64" i="3"/>
  <c r="NN64" i="3"/>
  <c r="NO64" i="3"/>
  <c r="NP64" i="3"/>
  <c r="NQ64" i="3"/>
  <c r="NR64" i="3"/>
  <c r="NS64" i="3"/>
  <c r="NT64" i="3"/>
  <c r="NU64" i="3"/>
  <c r="NV64" i="3"/>
  <c r="NW64" i="3"/>
  <c r="NX64" i="3"/>
  <c r="NY64" i="3"/>
  <c r="NZ64" i="3"/>
  <c r="OA64" i="3"/>
  <c r="OB64" i="3"/>
  <c r="OC64" i="3"/>
  <c r="OD64" i="3"/>
  <c r="OE64" i="3"/>
  <c r="OF64" i="3"/>
  <c r="OG64" i="3"/>
  <c r="OH64" i="3"/>
  <c r="OI64" i="3"/>
  <c r="OJ64" i="3"/>
  <c r="OK64" i="3"/>
  <c r="OL64" i="3"/>
  <c r="OM64" i="3"/>
  <c r="ON64" i="3"/>
  <c r="OO64" i="3"/>
  <c r="OP64" i="3"/>
  <c r="OQ64" i="3"/>
  <c r="OR64" i="3"/>
  <c r="OS64" i="3"/>
  <c r="OT64" i="3"/>
  <c r="OU64" i="3"/>
  <c r="OV64" i="3"/>
  <c r="OW64" i="3"/>
  <c r="OX64" i="3"/>
  <c r="OY64" i="3"/>
  <c r="OZ64" i="3"/>
  <c r="PA64" i="3"/>
  <c r="PB64" i="3"/>
  <c r="PC64" i="3"/>
  <c r="PD64" i="3"/>
  <c r="PE64" i="3"/>
  <c r="PF64" i="3"/>
  <c r="PG64" i="3"/>
  <c r="PH64" i="3"/>
  <c r="PI64" i="3"/>
  <c r="PJ64" i="3"/>
  <c r="PK64" i="3"/>
  <c r="PL64" i="3"/>
  <c r="PM64" i="3"/>
  <c r="PN64" i="3"/>
  <c r="PO64" i="3"/>
  <c r="PP64" i="3"/>
  <c r="PQ64" i="3"/>
  <c r="PR64" i="3"/>
  <c r="PS64" i="3"/>
  <c r="PT64" i="3"/>
  <c r="PU64" i="3"/>
  <c r="PV64" i="3"/>
  <c r="PW64" i="3"/>
  <c r="PX64" i="3"/>
  <c r="PY64" i="3"/>
  <c r="PZ64" i="3"/>
  <c r="QA64" i="3"/>
  <c r="QB64" i="3"/>
  <c r="QC64" i="3"/>
  <c r="QD64" i="3"/>
  <c r="QE64" i="3"/>
  <c r="QF64" i="3"/>
  <c r="QG64" i="3"/>
  <c r="QH64" i="3"/>
  <c r="QI64" i="3"/>
  <c r="QJ64" i="3"/>
  <c r="QK64" i="3"/>
  <c r="QL64" i="3"/>
  <c r="QM64" i="3"/>
  <c r="QN64" i="3"/>
  <c r="QO64" i="3"/>
  <c r="QP64" i="3"/>
  <c r="QQ64" i="3"/>
  <c r="QR64" i="3"/>
  <c r="QS64" i="3"/>
  <c r="QT64" i="3"/>
  <c r="QU64" i="3"/>
  <c r="QV64" i="3"/>
  <c r="QW64" i="3"/>
  <c r="QX64" i="3"/>
  <c r="QY64" i="3"/>
  <c r="QZ64" i="3"/>
  <c r="RA64" i="3"/>
  <c r="RB64" i="3"/>
  <c r="RC64" i="3"/>
  <c r="RD64" i="3"/>
  <c r="RE64" i="3"/>
  <c r="RF64" i="3"/>
  <c r="RG64" i="3"/>
  <c r="RH64" i="3"/>
  <c r="RI64" i="3"/>
  <c r="RJ64" i="3"/>
  <c r="RK64" i="3"/>
  <c r="RL64" i="3"/>
  <c r="RM64" i="3"/>
  <c r="RN64" i="3"/>
  <c r="RO64" i="3"/>
  <c r="RP64" i="3"/>
  <c r="RQ64" i="3"/>
  <c r="RR64" i="3"/>
  <c r="RS64" i="3"/>
  <c r="RT64" i="3"/>
  <c r="RU64" i="3"/>
  <c r="RV64" i="3"/>
  <c r="RW64" i="3"/>
  <c r="RX64" i="3"/>
  <c r="RY64" i="3"/>
  <c r="RZ64" i="3"/>
  <c r="SA64" i="3"/>
  <c r="SB64" i="3"/>
  <c r="SC64" i="3"/>
  <c r="SD64" i="3"/>
  <c r="SE64" i="3"/>
  <c r="SF64" i="3"/>
  <c r="SG64" i="3"/>
  <c r="SH64" i="3"/>
  <c r="SI64" i="3"/>
  <c r="SJ64" i="3"/>
  <c r="SK64" i="3"/>
  <c r="SL64" i="3"/>
  <c r="SM64" i="3"/>
  <c r="SN64" i="3"/>
  <c r="SO64" i="3"/>
  <c r="SP64" i="3"/>
  <c r="SQ64" i="3"/>
  <c r="SR64" i="3"/>
  <c r="SS64" i="3"/>
  <c r="ST64" i="3"/>
  <c r="SU64" i="3"/>
  <c r="SV64" i="3"/>
  <c r="SW64" i="3"/>
  <c r="SX64" i="3"/>
  <c r="SY64" i="3"/>
  <c r="SZ64" i="3"/>
  <c r="TA64" i="3"/>
  <c r="TB64" i="3"/>
  <c r="TC64" i="3"/>
  <c r="TD64" i="3"/>
  <c r="TE64" i="3"/>
  <c r="TF64" i="3"/>
  <c r="TG64" i="3"/>
  <c r="TH64" i="3"/>
  <c r="TI64" i="3"/>
  <c r="TJ64" i="3"/>
  <c r="TK64" i="3"/>
  <c r="TL64" i="3"/>
  <c r="TM64" i="3"/>
  <c r="TN64" i="3"/>
  <c r="TO64" i="3"/>
  <c r="TP64" i="3"/>
  <c r="TQ64" i="3"/>
  <c r="TR64" i="3"/>
  <c r="TS64" i="3"/>
  <c r="TT64" i="3"/>
  <c r="TU64" i="3"/>
  <c r="TV64" i="3"/>
  <c r="TW64" i="3"/>
  <c r="TX64" i="3"/>
  <c r="TY64" i="3"/>
  <c r="TZ64" i="3"/>
  <c r="UA64" i="3"/>
  <c r="UB64" i="3"/>
  <c r="UC64" i="3"/>
  <c r="UD64" i="3"/>
  <c r="UE64" i="3"/>
  <c r="UF64" i="3"/>
  <c r="UG64" i="3"/>
  <c r="UH64" i="3"/>
  <c r="UI64" i="3"/>
  <c r="UJ64" i="3"/>
  <c r="UK64" i="3"/>
  <c r="UL64" i="3"/>
  <c r="UM64" i="3"/>
  <c r="UN64" i="3"/>
  <c r="UO64" i="3"/>
  <c r="UP64" i="3"/>
  <c r="UQ64" i="3"/>
  <c r="UR64" i="3"/>
  <c r="US64" i="3"/>
  <c r="UT64" i="3"/>
  <c r="UU64" i="3"/>
  <c r="UV64" i="3"/>
  <c r="UW64" i="3"/>
  <c r="UX64" i="3"/>
  <c r="UY64" i="3"/>
  <c r="UZ64" i="3"/>
  <c r="VA64" i="3"/>
  <c r="VB64" i="3"/>
  <c r="VC64" i="3"/>
  <c r="VD64" i="3"/>
  <c r="VE64" i="3"/>
  <c r="VF64" i="3"/>
  <c r="VG64" i="3"/>
  <c r="VH64" i="3"/>
  <c r="VI64" i="3"/>
  <c r="VJ64" i="3"/>
  <c r="VK64" i="3"/>
  <c r="VL64" i="3"/>
  <c r="VM64" i="3"/>
  <c r="VN64" i="3"/>
  <c r="VO64" i="3"/>
  <c r="VP64" i="3"/>
  <c r="VQ64" i="3"/>
  <c r="VR64" i="3"/>
  <c r="VS64" i="3"/>
  <c r="VT64" i="3"/>
  <c r="VU64" i="3"/>
  <c r="VV64" i="3"/>
  <c r="VW64" i="3"/>
  <c r="VX64" i="3"/>
  <c r="VY64" i="3"/>
  <c r="VZ64" i="3"/>
  <c r="WA64" i="3"/>
  <c r="WB64" i="3"/>
  <c r="WC64" i="3"/>
  <c r="WD64" i="3"/>
  <c r="WE64" i="3"/>
  <c r="WF64" i="3"/>
  <c r="WG64" i="3"/>
  <c r="WH64" i="3"/>
  <c r="WI64" i="3"/>
  <c r="WJ64" i="3"/>
  <c r="WK64" i="3"/>
  <c r="WL64" i="3"/>
  <c r="WM64" i="3"/>
  <c r="WN64" i="3"/>
  <c r="WO64" i="3"/>
  <c r="WP64" i="3"/>
  <c r="WQ64" i="3"/>
  <c r="WR64" i="3"/>
  <c r="WS64" i="3"/>
  <c r="WT64" i="3"/>
  <c r="WU64" i="3"/>
  <c r="WV64" i="3"/>
  <c r="WW64" i="3"/>
  <c r="WX64" i="3"/>
  <c r="WY64" i="3"/>
  <c r="WZ64" i="3"/>
  <c r="XA64" i="3"/>
  <c r="XB64" i="3"/>
  <c r="XC64" i="3"/>
  <c r="XD64" i="3"/>
  <c r="XE64" i="3"/>
  <c r="XF64" i="3"/>
  <c r="XG64" i="3"/>
  <c r="XH64" i="3"/>
  <c r="XI64" i="3"/>
  <c r="XJ64" i="3"/>
  <c r="XK64" i="3"/>
  <c r="XL64" i="3"/>
  <c r="XM64" i="3"/>
  <c r="XN64" i="3"/>
  <c r="XO64" i="3"/>
  <c r="XP64" i="3"/>
  <c r="XQ64" i="3"/>
  <c r="XR64" i="3"/>
  <c r="XS64" i="3"/>
  <c r="XT64" i="3"/>
  <c r="XU64" i="3"/>
  <c r="XV64" i="3"/>
  <c r="XW64" i="3"/>
  <c r="XX64" i="3"/>
  <c r="XY64" i="3"/>
  <c r="XZ64" i="3"/>
  <c r="YA64" i="3"/>
  <c r="YB64" i="3"/>
  <c r="YC64" i="3"/>
  <c r="YD64" i="3"/>
  <c r="YE64" i="3"/>
  <c r="YF64" i="3"/>
  <c r="YG64" i="3"/>
  <c r="YH64" i="3"/>
  <c r="YI64" i="3"/>
  <c r="YJ64" i="3"/>
  <c r="YK64" i="3"/>
  <c r="YL64" i="3"/>
  <c r="YM64" i="3"/>
  <c r="YN64" i="3"/>
  <c r="YO64" i="3"/>
  <c r="YP64" i="3"/>
  <c r="YQ64" i="3"/>
  <c r="YR64" i="3"/>
  <c r="YS64" i="3"/>
  <c r="YT64" i="3"/>
  <c r="YU64" i="3"/>
  <c r="YV64" i="3"/>
  <c r="YW64" i="3"/>
  <c r="YX64" i="3"/>
  <c r="YY64" i="3"/>
  <c r="YZ64" i="3"/>
  <c r="ZA64" i="3"/>
  <c r="ZB64" i="3"/>
  <c r="ZC64" i="3"/>
  <c r="ZD64" i="3"/>
  <c r="ZE64" i="3"/>
  <c r="ZF64" i="3"/>
  <c r="ZG64" i="3"/>
  <c r="ZH64" i="3"/>
  <c r="ZI64" i="3"/>
  <c r="ZJ64" i="3"/>
  <c r="ZK64" i="3"/>
  <c r="ZL64" i="3"/>
  <c r="ZM64" i="3"/>
  <c r="ZN64" i="3"/>
  <c r="ZO64" i="3"/>
  <c r="ZP64" i="3"/>
  <c r="ZQ64" i="3"/>
  <c r="ZR64" i="3"/>
  <c r="ZS64" i="3"/>
  <c r="ZT64" i="3"/>
  <c r="ZU64" i="3"/>
  <c r="ZV64" i="3"/>
  <c r="ZW64" i="3"/>
  <c r="ZX64" i="3"/>
  <c r="ZY64" i="3"/>
  <c r="ZZ64" i="3"/>
  <c r="AAA64" i="3"/>
  <c r="AAB64" i="3"/>
  <c r="AAC64" i="3"/>
  <c r="AAD64" i="3"/>
  <c r="AAE64" i="3"/>
  <c r="AAF64" i="3"/>
  <c r="AAG64" i="3"/>
  <c r="AAH64" i="3"/>
  <c r="AAI64" i="3"/>
  <c r="AAJ64" i="3"/>
  <c r="AAK64" i="3"/>
  <c r="AAL64" i="3"/>
  <c r="AAM64" i="3"/>
  <c r="AAN64" i="3"/>
  <c r="AAO64" i="3"/>
  <c r="AAP64" i="3"/>
  <c r="AAQ64" i="3"/>
  <c r="AAR64" i="3"/>
  <c r="AAS64" i="3"/>
  <c r="AAT64" i="3"/>
  <c r="AAU64" i="3"/>
  <c r="AAV64" i="3"/>
  <c r="AAW64" i="3"/>
  <c r="AAX64" i="3"/>
  <c r="AAY64" i="3"/>
  <c r="AAZ64" i="3"/>
  <c r="ABA64" i="3"/>
  <c r="ABB64" i="3"/>
  <c r="ABC64" i="3"/>
  <c r="ABD64" i="3"/>
  <c r="ABE64" i="3"/>
  <c r="ABF64" i="3"/>
  <c r="ABG64" i="3"/>
  <c r="ABH64" i="3"/>
  <c r="ABI64" i="3"/>
  <c r="ABJ64" i="3"/>
  <c r="ABK64" i="3"/>
  <c r="ABL64" i="3"/>
  <c r="ABM64" i="3"/>
  <c r="ABN64" i="3"/>
  <c r="ABO64" i="3"/>
  <c r="ABP64" i="3"/>
  <c r="ABQ64" i="3"/>
  <c r="ABR64" i="3"/>
  <c r="ABS64" i="3"/>
  <c r="ABT64" i="3"/>
  <c r="ABU64" i="3"/>
  <c r="ABV64" i="3"/>
  <c r="ABW64" i="3"/>
  <c r="ABX64" i="3"/>
  <c r="ABY64" i="3"/>
  <c r="ABZ64" i="3"/>
  <c r="ACA64" i="3"/>
  <c r="ACB64" i="3"/>
  <c r="ACC64" i="3"/>
  <c r="ACD64" i="3"/>
  <c r="ACE64" i="3"/>
  <c r="ACF64" i="3"/>
  <c r="ACG64" i="3"/>
  <c r="ACH64" i="3"/>
  <c r="ACI64" i="3"/>
  <c r="ACJ64" i="3"/>
  <c r="ACK64" i="3"/>
  <c r="ACL64" i="3"/>
  <c r="ACM64" i="3"/>
  <c r="ACN64" i="3"/>
  <c r="ACO64" i="3"/>
  <c r="ACP64" i="3"/>
  <c r="ACQ64" i="3"/>
  <c r="ACR64" i="3"/>
  <c r="ACS64" i="3"/>
  <c r="ACT64" i="3"/>
  <c r="ACU64" i="3"/>
  <c r="ACV64" i="3"/>
  <c r="ACW64" i="3"/>
  <c r="ACX64" i="3"/>
  <c r="ACY64" i="3"/>
  <c r="ACZ64" i="3"/>
  <c r="ADA64" i="3"/>
  <c r="ADB64" i="3"/>
  <c r="ADC64" i="3"/>
  <c r="ADD64" i="3"/>
  <c r="ADE64" i="3"/>
  <c r="ADF64" i="3"/>
  <c r="ADG64" i="3"/>
  <c r="ADH64" i="3"/>
  <c r="ADI64" i="3"/>
  <c r="ADJ64" i="3"/>
  <c r="ADK64" i="3"/>
  <c r="ADL64" i="3"/>
  <c r="ADM64" i="3"/>
  <c r="ADN64" i="3"/>
  <c r="ADO64" i="3"/>
  <c r="ADP64" i="3"/>
  <c r="ADQ64" i="3"/>
  <c r="ADR64" i="3"/>
  <c r="ADS64" i="3"/>
  <c r="ADT64" i="3"/>
  <c r="ADU64" i="3"/>
  <c r="ADV64" i="3"/>
  <c r="ADW64" i="3"/>
  <c r="ADX64" i="3"/>
  <c r="ADY64" i="3"/>
  <c r="ADZ64" i="3"/>
  <c r="AEA64" i="3"/>
  <c r="AEB64" i="3"/>
  <c r="AEC64" i="3"/>
  <c r="AED64" i="3"/>
  <c r="AEE64" i="3"/>
  <c r="AEF64" i="3"/>
  <c r="AEG64" i="3"/>
  <c r="AEH64" i="3"/>
  <c r="AEI64" i="3"/>
  <c r="AEJ64" i="3"/>
  <c r="AEK64" i="3"/>
  <c r="AEL64" i="3"/>
  <c r="AEM64" i="3"/>
  <c r="AEN64" i="3"/>
  <c r="AEO64" i="3"/>
  <c r="AEP64" i="3"/>
  <c r="AEQ64" i="3"/>
  <c r="AER64" i="3"/>
  <c r="AES64" i="3"/>
  <c r="AET64" i="3"/>
  <c r="AEU64" i="3"/>
  <c r="AEV64" i="3"/>
  <c r="AEW64" i="3"/>
  <c r="AEX64" i="3"/>
  <c r="AEY64" i="3"/>
  <c r="AEZ64" i="3"/>
  <c r="AFA64" i="3"/>
  <c r="AFB64" i="3"/>
  <c r="AFC64" i="3"/>
  <c r="AFD64" i="3"/>
  <c r="AFE64" i="3"/>
  <c r="AFF64" i="3"/>
  <c r="AFG64" i="3"/>
  <c r="AFH64" i="3"/>
  <c r="AFI64" i="3"/>
  <c r="AFJ64" i="3"/>
  <c r="AFK64" i="3"/>
  <c r="AFL64" i="3"/>
  <c r="AFM64" i="3"/>
  <c r="AFN64" i="3"/>
  <c r="AFO64" i="3"/>
  <c r="AFP64" i="3"/>
  <c r="AFQ64" i="3"/>
  <c r="AFR64" i="3"/>
  <c r="AFS64" i="3"/>
  <c r="AFT64" i="3"/>
  <c r="AFU64" i="3"/>
  <c r="AFV64" i="3"/>
  <c r="AFW64" i="3"/>
  <c r="AFX64" i="3"/>
  <c r="AFY64" i="3"/>
  <c r="AFZ64" i="3"/>
  <c r="AGA64" i="3"/>
  <c r="AGB64" i="3"/>
  <c r="AGC64" i="3"/>
  <c r="AGD64" i="3"/>
  <c r="AGE64" i="3"/>
  <c r="AGF64" i="3"/>
  <c r="AGG64" i="3"/>
  <c r="AGH64" i="3"/>
  <c r="AGI64" i="3"/>
  <c r="AGJ64" i="3"/>
  <c r="AGK64" i="3"/>
  <c r="AGL64" i="3"/>
  <c r="AGM64" i="3"/>
  <c r="AGN64" i="3"/>
  <c r="AGO64" i="3"/>
  <c r="AGP64" i="3"/>
  <c r="AGQ64" i="3"/>
  <c r="AGR64" i="3"/>
  <c r="AGS64" i="3"/>
  <c r="AGT64" i="3"/>
  <c r="AGU64" i="3"/>
  <c r="AGV64" i="3"/>
  <c r="AGW64" i="3"/>
  <c r="AGX64" i="3"/>
  <c r="AGY64" i="3"/>
  <c r="AGZ64" i="3"/>
  <c r="AHA64" i="3"/>
  <c r="AHB64" i="3"/>
  <c r="AHC64" i="3"/>
  <c r="AHD64" i="3"/>
  <c r="AHE64" i="3"/>
  <c r="AHF64" i="3"/>
  <c r="AHG64" i="3"/>
  <c r="AHH64" i="3"/>
  <c r="AHI64" i="3"/>
  <c r="AHJ64" i="3"/>
  <c r="AHK64" i="3"/>
  <c r="AHL64" i="3"/>
  <c r="AHM64" i="3"/>
  <c r="AHN64" i="3"/>
  <c r="AHO64" i="3"/>
  <c r="AHP64" i="3"/>
  <c r="AHQ64" i="3"/>
  <c r="AHR64" i="3"/>
  <c r="AHS64" i="3"/>
  <c r="AHT64" i="3"/>
  <c r="AHU64" i="3"/>
  <c r="AHV64" i="3"/>
  <c r="AHW64" i="3"/>
  <c r="AHX64" i="3"/>
  <c r="AHY64" i="3"/>
  <c r="AHZ64" i="3"/>
  <c r="AIA64" i="3"/>
  <c r="AIB64" i="3"/>
  <c r="AIC64" i="3"/>
  <c r="AID64" i="3"/>
  <c r="AIE64" i="3"/>
  <c r="AIF64" i="3"/>
  <c r="AIG64" i="3"/>
  <c r="AIH64" i="3"/>
  <c r="AII64" i="3"/>
  <c r="AIJ64" i="3"/>
  <c r="AIK64" i="3"/>
  <c r="AIL64" i="3"/>
  <c r="AIM64" i="3"/>
  <c r="AIN64" i="3"/>
  <c r="AIO64" i="3"/>
  <c r="AIP64" i="3"/>
  <c r="AIQ64" i="3"/>
  <c r="AIR64" i="3"/>
  <c r="AIS64" i="3"/>
  <c r="AIT64" i="3"/>
  <c r="AIU64" i="3"/>
  <c r="AIV64" i="3"/>
  <c r="AIW64" i="3"/>
  <c r="AIX64" i="3"/>
  <c r="AIY64" i="3"/>
  <c r="AIZ64" i="3"/>
  <c r="AJA64" i="3"/>
  <c r="AJB64" i="3"/>
  <c r="AJC64" i="3"/>
  <c r="AJD64" i="3"/>
  <c r="AJE64" i="3"/>
  <c r="AJF64" i="3"/>
  <c r="AJG64" i="3"/>
  <c r="AJH64" i="3"/>
  <c r="AJI64" i="3"/>
  <c r="AJJ64" i="3"/>
  <c r="AJK64" i="3"/>
  <c r="AJL64" i="3"/>
  <c r="AJM64" i="3"/>
  <c r="AJN64" i="3"/>
  <c r="AJO64" i="3"/>
  <c r="AJP64" i="3"/>
  <c r="AJQ64" i="3"/>
  <c r="AJR64" i="3"/>
  <c r="AJS64" i="3"/>
  <c r="AJT64" i="3"/>
  <c r="AJU64" i="3"/>
  <c r="AJV64" i="3"/>
  <c r="AJW64" i="3"/>
  <c r="AJX64" i="3"/>
  <c r="AJY64" i="3"/>
  <c r="AJZ64" i="3"/>
  <c r="AKA64" i="3"/>
  <c r="AKB64" i="3"/>
  <c r="AKC64" i="3"/>
  <c r="AKD64" i="3"/>
  <c r="AKE64" i="3"/>
  <c r="AKF64" i="3"/>
  <c r="AKG64" i="3"/>
  <c r="AKH64" i="3"/>
  <c r="AKI64" i="3"/>
  <c r="AKJ64" i="3"/>
  <c r="AKK64" i="3"/>
  <c r="AKL64" i="3"/>
  <c r="AKM64" i="3"/>
  <c r="AKN64" i="3"/>
  <c r="AKO64" i="3"/>
  <c r="AKP64" i="3"/>
  <c r="AKQ64" i="3"/>
  <c r="AKR64" i="3"/>
  <c r="AKS64" i="3"/>
  <c r="AKT64" i="3"/>
  <c r="AKU64" i="3"/>
  <c r="AKV64" i="3"/>
  <c r="AKW64" i="3"/>
  <c r="AKX64" i="3"/>
  <c r="AKY64" i="3"/>
  <c r="AKZ64" i="3"/>
  <c r="ALA64" i="3"/>
  <c r="ALB64" i="3"/>
  <c r="ALC64" i="3"/>
  <c r="ALD64" i="3"/>
  <c r="ALE64" i="3"/>
  <c r="ALF64" i="3"/>
  <c r="ALG64" i="3"/>
  <c r="ALH64" i="3"/>
  <c r="ALI64" i="3"/>
  <c r="ALJ64" i="3"/>
  <c r="ALK64" i="3"/>
  <c r="ALL64" i="3"/>
  <c r="ALM64" i="3"/>
  <c r="ALN64" i="3"/>
  <c r="ALO64" i="3"/>
  <c r="ALP64" i="3"/>
  <c r="ALQ64" i="3"/>
  <c r="ALR64" i="3"/>
  <c r="ALS64" i="3"/>
  <c r="ALT64" i="3"/>
  <c r="ALU64" i="3"/>
  <c r="ALV64" i="3"/>
  <c r="ALW64" i="3"/>
  <c r="ALX64" i="3"/>
  <c r="ALY64" i="3"/>
  <c r="ALZ64" i="3"/>
  <c r="AMA64" i="3"/>
  <c r="AMB64" i="3"/>
  <c r="AMC64" i="3"/>
  <c r="AMD64" i="3"/>
  <c r="AME64" i="3"/>
  <c r="AMF64" i="3"/>
  <c r="AMG64" i="3"/>
  <c r="AMH64" i="3"/>
  <c r="AMI64" i="3"/>
  <c r="AMJ64" i="3"/>
  <c r="AMK64" i="3"/>
  <c r="AML64" i="3"/>
  <c r="AMM64" i="3"/>
  <c r="AMN64" i="3"/>
  <c r="AMO64" i="3"/>
  <c r="AMP64" i="3"/>
  <c r="AMQ64" i="3"/>
  <c r="AMR64" i="3"/>
  <c r="AMS64" i="3"/>
  <c r="AMT64" i="3"/>
  <c r="AMU64" i="3"/>
  <c r="AMV64" i="3"/>
  <c r="AMW64" i="3"/>
  <c r="AMX64" i="3"/>
  <c r="AMY64" i="3"/>
  <c r="AMZ64" i="3"/>
  <c r="ANA64" i="3"/>
  <c r="ANB64" i="3"/>
  <c r="ANC64" i="3"/>
  <c r="AND64" i="3"/>
  <c r="ANE64" i="3"/>
  <c r="ANF64" i="3"/>
  <c r="ANG64" i="3"/>
  <c r="ANH64" i="3"/>
  <c r="ANI64" i="3"/>
  <c r="ANJ64" i="3"/>
  <c r="ANK64" i="3"/>
  <c r="ANL64" i="3"/>
  <c r="ANM64" i="3"/>
  <c r="ANN64" i="3"/>
  <c r="ANO64" i="3"/>
  <c r="ANP64" i="3"/>
  <c r="ANQ64" i="3"/>
  <c r="ANR64" i="3"/>
  <c r="ANS64" i="3"/>
  <c r="ANT64" i="3"/>
  <c r="ANU64" i="3"/>
  <c r="ANV64" i="3"/>
  <c r="ANW64" i="3"/>
  <c r="ANX64" i="3"/>
  <c r="ANY64" i="3"/>
  <c r="ANZ64" i="3"/>
  <c r="AOA64" i="3"/>
  <c r="AOB64" i="3"/>
  <c r="AOC64" i="3"/>
  <c r="AOD64" i="3"/>
  <c r="AOE64" i="3"/>
  <c r="AOF64" i="3"/>
  <c r="AOG64" i="3"/>
  <c r="AOH64" i="3"/>
  <c r="AOI64" i="3"/>
  <c r="AOJ64" i="3"/>
  <c r="AOK64" i="3"/>
  <c r="AOL64" i="3"/>
  <c r="AOM64" i="3"/>
  <c r="AON64" i="3"/>
  <c r="AOO64" i="3"/>
  <c r="AOP64" i="3"/>
  <c r="AOQ64" i="3"/>
  <c r="AOR64" i="3"/>
  <c r="AOS64" i="3"/>
  <c r="AOT64" i="3"/>
  <c r="AOU64" i="3"/>
  <c r="AOV64" i="3"/>
  <c r="AOW64" i="3"/>
  <c r="AOX64" i="3"/>
  <c r="AOY64" i="3"/>
  <c r="AOZ64" i="3"/>
  <c r="APA64" i="3"/>
  <c r="APB64" i="3"/>
  <c r="APC64" i="3"/>
  <c r="APD64" i="3"/>
  <c r="APE64" i="3"/>
  <c r="APF64" i="3"/>
  <c r="APG64" i="3"/>
  <c r="APH64" i="3"/>
  <c r="API64" i="3"/>
  <c r="APJ64" i="3"/>
  <c r="APK64" i="3"/>
  <c r="APL64" i="3"/>
  <c r="APM64" i="3"/>
  <c r="APN64" i="3"/>
  <c r="APO64" i="3"/>
  <c r="APP64" i="3"/>
  <c r="APQ64" i="3"/>
  <c r="APR64" i="3"/>
  <c r="APS64" i="3"/>
  <c r="APT64" i="3"/>
  <c r="APU64" i="3"/>
  <c r="APV64" i="3"/>
  <c r="APW64" i="3"/>
  <c r="APX64" i="3"/>
  <c r="APY64" i="3"/>
  <c r="APZ64" i="3"/>
  <c r="AQA64" i="3"/>
  <c r="AQB64" i="3"/>
  <c r="AQC64" i="3"/>
  <c r="AQD64" i="3"/>
  <c r="AQE64" i="3"/>
  <c r="AQF64" i="3"/>
  <c r="AQG64" i="3"/>
  <c r="AQH64" i="3"/>
  <c r="AQI64" i="3"/>
  <c r="AQJ64" i="3"/>
  <c r="AQK64" i="3"/>
  <c r="AQL64" i="3"/>
  <c r="AQM64" i="3"/>
  <c r="AQN64" i="3"/>
  <c r="AQO64" i="3"/>
  <c r="AQP64" i="3"/>
  <c r="AQQ64" i="3"/>
  <c r="AQR64" i="3"/>
  <c r="AQS64" i="3"/>
  <c r="AQT64" i="3"/>
  <c r="AQU64" i="3"/>
  <c r="AQV64" i="3"/>
  <c r="AQW64" i="3"/>
  <c r="AQX64" i="3"/>
  <c r="AQY64" i="3"/>
  <c r="AQZ64" i="3"/>
  <c r="ARA64" i="3"/>
  <c r="ARB64" i="3"/>
  <c r="ARC64" i="3"/>
  <c r="ARD64" i="3"/>
  <c r="ARE64" i="3"/>
  <c r="ARF64" i="3"/>
  <c r="ARG64" i="3"/>
  <c r="ARH64" i="3"/>
  <c r="ARI64" i="3"/>
  <c r="ARJ64" i="3"/>
  <c r="ARK64" i="3"/>
  <c r="ARL64" i="3"/>
  <c r="ARM64" i="3"/>
  <c r="ARN64" i="3"/>
  <c r="ARO64" i="3"/>
  <c r="ARP64" i="3"/>
  <c r="ARQ64" i="3"/>
  <c r="ARR64" i="3"/>
  <c r="ARS64" i="3"/>
  <c r="ART64" i="3"/>
  <c r="ARU64" i="3"/>
  <c r="ARV64" i="3"/>
  <c r="ARW64" i="3"/>
  <c r="ARX64" i="3"/>
  <c r="ARY64" i="3"/>
  <c r="ARZ64" i="3"/>
  <c r="ASA64" i="3"/>
  <c r="ASB64" i="3"/>
  <c r="ASC64" i="3"/>
  <c r="ASD64" i="3"/>
  <c r="ASE64" i="3"/>
  <c r="ASF64" i="3"/>
  <c r="ASG64" i="3"/>
  <c r="ASH64" i="3"/>
  <c r="ASI64" i="3"/>
  <c r="ASJ64" i="3"/>
  <c r="ASK64" i="3"/>
  <c r="ASL64" i="3"/>
  <c r="ASM64" i="3"/>
  <c r="ASN64" i="3"/>
  <c r="ASO64" i="3"/>
  <c r="ASP64" i="3"/>
  <c r="ASQ64" i="3"/>
  <c r="ASR64" i="3"/>
  <c r="ASS64" i="3"/>
  <c r="AST64" i="3"/>
  <c r="ASU64" i="3"/>
  <c r="ASV64" i="3"/>
  <c r="ASW64" i="3"/>
  <c r="ASX64" i="3"/>
  <c r="ASY64" i="3"/>
  <c r="ASZ64" i="3"/>
  <c r="ATA64" i="3"/>
  <c r="ATB64" i="3"/>
  <c r="ATC64" i="3"/>
  <c r="ATD64" i="3"/>
  <c r="ATE64" i="3"/>
  <c r="ATF64" i="3"/>
  <c r="ATG64" i="3"/>
  <c r="ATH64" i="3"/>
  <c r="ATI64" i="3"/>
  <c r="ATJ64" i="3"/>
  <c r="ATK64" i="3"/>
  <c r="ATL64" i="3"/>
  <c r="ATM64" i="3"/>
  <c r="ATN64" i="3"/>
  <c r="ATO64" i="3"/>
  <c r="ATP64" i="3"/>
  <c r="ATQ64" i="3"/>
  <c r="ATR64" i="3"/>
  <c r="ATS64" i="3"/>
  <c r="ATT64" i="3"/>
  <c r="ATU64" i="3"/>
  <c r="ATV64" i="3"/>
  <c r="ATW64" i="3"/>
  <c r="ATX64" i="3"/>
  <c r="ATY64" i="3"/>
  <c r="ATZ64" i="3"/>
  <c r="AUA64" i="3"/>
  <c r="AUB64" i="3"/>
  <c r="AUC64" i="3"/>
  <c r="AUD64" i="3"/>
  <c r="AUE64" i="3"/>
  <c r="AUF64" i="3"/>
  <c r="AUG64" i="3"/>
  <c r="AUH64" i="3"/>
  <c r="AUI64" i="3"/>
  <c r="AUJ64" i="3"/>
  <c r="AUK64" i="3"/>
  <c r="AUL64" i="3"/>
  <c r="AUM64" i="3"/>
  <c r="AUN64" i="3"/>
  <c r="AUO64" i="3"/>
  <c r="AUP64" i="3"/>
  <c r="AUQ64" i="3"/>
  <c r="AUR64" i="3"/>
  <c r="AUS64" i="3"/>
  <c r="AUT64" i="3"/>
  <c r="AUU64" i="3"/>
  <c r="AUV64" i="3"/>
  <c r="AUW64" i="3"/>
  <c r="AUX64" i="3"/>
  <c r="AUY64" i="3"/>
  <c r="AUZ64" i="3"/>
  <c r="AVA64" i="3"/>
  <c r="AVB64" i="3"/>
  <c r="AVC64" i="3"/>
  <c r="AVD64" i="3"/>
  <c r="AVE64" i="3"/>
  <c r="AVF64" i="3"/>
  <c r="AVG64" i="3"/>
  <c r="AVH64" i="3"/>
  <c r="AVI64" i="3"/>
  <c r="AVJ64" i="3"/>
  <c r="AVK64" i="3"/>
  <c r="AVL64" i="3"/>
  <c r="AVM64" i="3"/>
  <c r="AVN64" i="3"/>
  <c r="AVO64" i="3"/>
  <c r="AVP64" i="3"/>
  <c r="AVQ64" i="3"/>
  <c r="AVR64" i="3"/>
  <c r="AVS64" i="3"/>
  <c r="AVT64" i="3"/>
  <c r="AVU64" i="3"/>
  <c r="AVV64" i="3"/>
  <c r="AVW64" i="3"/>
  <c r="AVX64" i="3"/>
  <c r="AVY64" i="3"/>
  <c r="AVZ64" i="3"/>
  <c r="AWA64" i="3"/>
  <c r="AWB64" i="3"/>
  <c r="AWC64" i="3"/>
  <c r="AWD64" i="3"/>
  <c r="AWE64" i="3"/>
  <c r="AWF64" i="3"/>
  <c r="AWG64" i="3"/>
  <c r="AWH64" i="3"/>
  <c r="AWI64" i="3"/>
  <c r="AWJ64" i="3"/>
  <c r="AWK64" i="3"/>
  <c r="AWL64" i="3"/>
  <c r="AWM64" i="3"/>
  <c r="AWN64" i="3"/>
  <c r="AWO64" i="3"/>
  <c r="AWP64" i="3"/>
  <c r="AWQ64" i="3"/>
  <c r="AWR64" i="3"/>
  <c r="AWS64" i="3"/>
  <c r="AWT64" i="3"/>
  <c r="CL64" i="3"/>
  <c r="AWV64" i="3"/>
  <c r="AWW64" i="3"/>
  <c r="AWX64" i="3"/>
  <c r="AWY64" i="3"/>
  <c r="AWZ64" i="3"/>
  <c r="AXA64" i="3"/>
  <c r="AXB64" i="3"/>
  <c r="AXC64" i="3"/>
  <c r="AXD64" i="3"/>
  <c r="AXE64" i="3"/>
  <c r="AXF64" i="3"/>
  <c r="AXG64" i="3"/>
  <c r="AXH64" i="3"/>
  <c r="AXI64" i="3"/>
  <c r="AXJ64" i="3"/>
  <c r="AXK64" i="3"/>
  <c r="AXL64" i="3"/>
  <c r="AXM64" i="3"/>
  <c r="AXN64" i="3"/>
  <c r="AXO64" i="3"/>
  <c r="AXP64" i="3"/>
  <c r="AXQ64" i="3"/>
  <c r="AXR64" i="3"/>
  <c r="AXS64" i="3"/>
  <c r="AXT64" i="3"/>
  <c r="AXU64" i="3"/>
  <c r="AXV64" i="3"/>
  <c r="AXW64" i="3"/>
  <c r="AXX64" i="3"/>
  <c r="AXY64" i="3"/>
  <c r="AXZ64" i="3"/>
  <c r="AYA64" i="3"/>
  <c r="AYB64" i="3"/>
  <c r="AYC64" i="3"/>
  <c r="AYD64" i="3"/>
  <c r="AYE64" i="3"/>
  <c r="AYF64" i="3"/>
  <c r="AYG64" i="3"/>
  <c r="AYH64" i="3"/>
  <c r="AYI64" i="3"/>
  <c r="AYJ64" i="3"/>
  <c r="AYK64" i="3"/>
  <c r="AYL64" i="3"/>
  <c r="AYM64" i="3"/>
  <c r="AYN64" i="3"/>
  <c r="AYO64" i="3"/>
  <c r="AYP64" i="3"/>
  <c r="AYQ64" i="3"/>
  <c r="AYR64" i="3"/>
  <c r="AYS64" i="3"/>
  <c r="AYT64" i="3"/>
  <c r="AYU64" i="3"/>
  <c r="AYV64" i="3"/>
  <c r="AYW64" i="3"/>
  <c r="AYX64" i="3"/>
  <c r="AYY64" i="3"/>
  <c r="AYZ64" i="3"/>
  <c r="AZA64" i="3"/>
  <c r="AZB64" i="3"/>
  <c r="AZC64" i="3"/>
  <c r="AZD64" i="3"/>
  <c r="AZE64" i="3"/>
  <c r="AZF64" i="3"/>
  <c r="AZG64" i="3"/>
  <c r="AZH64" i="3"/>
  <c r="AZI64" i="3"/>
  <c r="AZJ64" i="3"/>
  <c r="AZK64" i="3"/>
  <c r="AZL64" i="3"/>
  <c r="AZM64" i="3"/>
  <c r="AZN64" i="3"/>
  <c r="AZO64" i="3"/>
  <c r="AZP64" i="3"/>
  <c r="AZQ64" i="3"/>
  <c r="AZR64" i="3"/>
  <c r="AZS64" i="3"/>
  <c r="AZT64" i="3"/>
  <c r="AZU64" i="3"/>
  <c r="AZV64" i="3"/>
  <c r="AZW64" i="3"/>
  <c r="AZX64" i="3"/>
  <c r="AZY64" i="3"/>
  <c r="AZZ64" i="3"/>
  <c r="BAA64" i="3"/>
  <c r="BAB64" i="3"/>
  <c r="BAC64" i="3"/>
  <c r="BAD64" i="3"/>
  <c r="BAE64" i="3"/>
  <c r="BAF64" i="3"/>
  <c r="BAG64" i="3"/>
  <c r="BAH64" i="3"/>
  <c r="BAI64" i="3"/>
  <c r="BAJ64" i="3"/>
  <c r="BAK64" i="3"/>
  <c r="BAL64" i="3"/>
  <c r="BAM64" i="3"/>
  <c r="BAN64" i="3"/>
  <c r="BAO64" i="3"/>
  <c r="BAP64" i="3"/>
  <c r="BAQ64" i="3"/>
  <c r="BAR64" i="3"/>
  <c r="BAS64" i="3"/>
  <c r="BAT64" i="3"/>
  <c r="BAU64" i="3"/>
  <c r="BAV64" i="3"/>
  <c r="BAW64" i="3"/>
  <c r="BAX64" i="3"/>
  <c r="BAY64" i="3"/>
  <c r="BAZ64" i="3"/>
  <c r="BBA64" i="3"/>
  <c r="BBB64" i="3"/>
  <c r="BBC64" i="3"/>
  <c r="BBD64" i="3"/>
  <c r="BBE64" i="3"/>
  <c r="BBF64" i="3"/>
  <c r="BBG64" i="3"/>
  <c r="BBH64" i="3"/>
  <c r="BBI64" i="3"/>
  <c r="BBJ64" i="3"/>
  <c r="BBK64" i="3"/>
  <c r="BBL64" i="3"/>
  <c r="BBM64" i="3"/>
  <c r="BBN64" i="3"/>
  <c r="BBO64" i="3"/>
  <c r="BBP64" i="3"/>
  <c r="BBQ64" i="3"/>
  <c r="BBR64" i="3"/>
  <c r="BBS64" i="3"/>
  <c r="BBT64" i="3"/>
  <c r="BBU64" i="3"/>
  <c r="BBV64" i="3"/>
  <c r="BBW64" i="3"/>
  <c r="BBX64" i="3"/>
  <c r="BBY64" i="3"/>
  <c r="BBZ64" i="3"/>
  <c r="BCA64" i="3"/>
  <c r="BCB64" i="3"/>
  <c r="BCC64" i="3"/>
  <c r="BCD64" i="3"/>
  <c r="BCE64" i="3"/>
  <c r="BCF64" i="3"/>
  <c r="BCG64" i="3"/>
  <c r="BCH64" i="3"/>
  <c r="BCI64" i="3"/>
  <c r="BCJ64" i="3"/>
  <c r="BCK64" i="3"/>
  <c r="BCL64" i="3"/>
  <c r="BCM64" i="3"/>
  <c r="BCN64" i="3"/>
  <c r="BCO64" i="3"/>
  <c r="BCP64" i="3"/>
  <c r="BCQ64" i="3"/>
  <c r="BCR64" i="3"/>
  <c r="BCS64" i="3"/>
  <c r="BCT64" i="3"/>
  <c r="BCU64" i="3"/>
  <c r="BCV64" i="3"/>
  <c r="BCW64" i="3"/>
  <c r="BCX64" i="3"/>
  <c r="BCY64" i="3"/>
  <c r="BCZ64" i="3"/>
  <c r="BDA64" i="3"/>
  <c r="BDB64" i="3"/>
  <c r="BDC64" i="3"/>
  <c r="BDD64" i="3"/>
  <c r="BDE64" i="3"/>
  <c r="BDF64" i="3"/>
  <c r="BDG64" i="3"/>
  <c r="BDH64" i="3"/>
  <c r="BDI64" i="3"/>
  <c r="BDJ64" i="3"/>
  <c r="BDK64" i="3"/>
  <c r="BDL64" i="3"/>
  <c r="BDM64" i="3"/>
  <c r="BDN64" i="3"/>
  <c r="BDO64" i="3"/>
  <c r="BDP64" i="3"/>
  <c r="BDQ64" i="3"/>
  <c r="BDR64" i="3"/>
  <c r="BDS64" i="3"/>
  <c r="BDT64" i="3"/>
  <c r="BDU64" i="3"/>
  <c r="BDV64" i="3"/>
  <c r="BDW64" i="3"/>
  <c r="BDX64" i="3"/>
  <c r="BDY64" i="3"/>
  <c r="BDZ64" i="3"/>
  <c r="BEA64" i="3"/>
  <c r="BEB64" i="3"/>
  <c r="BEC64" i="3"/>
  <c r="BED64" i="3"/>
  <c r="BEE64" i="3"/>
  <c r="BEF64" i="3"/>
  <c r="BEG64" i="3"/>
  <c r="BEH64" i="3"/>
  <c r="BEI64" i="3"/>
  <c r="BEJ64" i="3"/>
  <c r="BEK64" i="3"/>
  <c r="BEL64" i="3"/>
  <c r="BEM64" i="3"/>
  <c r="BEN64" i="3"/>
  <c r="BEO64" i="3"/>
  <c r="BEP64" i="3"/>
  <c r="BEQ64" i="3"/>
  <c r="BER64" i="3"/>
  <c r="BES64" i="3"/>
  <c r="BET64" i="3"/>
  <c r="BEU64" i="3"/>
  <c r="BEV64" i="3"/>
  <c r="BEW64" i="3"/>
  <c r="BEX64" i="3"/>
  <c r="BEY64" i="3"/>
  <c r="BEZ64" i="3"/>
  <c r="BFA64" i="3"/>
  <c r="BFB64" i="3"/>
  <c r="BFC64" i="3"/>
  <c r="BFD64" i="3"/>
  <c r="BFE64" i="3"/>
  <c r="BFF64" i="3"/>
  <c r="BFG64" i="3"/>
  <c r="BFH64" i="3"/>
  <c r="BFI64" i="3"/>
  <c r="BFJ64" i="3"/>
  <c r="BFK64" i="3"/>
  <c r="BFL64" i="3"/>
  <c r="BFM64" i="3"/>
  <c r="BFN64" i="3"/>
  <c r="BFO64" i="3"/>
  <c r="BFP64" i="3"/>
  <c r="BFQ64" i="3"/>
  <c r="BFR64" i="3"/>
  <c r="BFS64" i="3"/>
  <c r="BFT64" i="3"/>
  <c r="BFU64" i="3"/>
  <c r="BFV64" i="3"/>
  <c r="BFW64" i="3"/>
  <c r="BFX64" i="3"/>
  <c r="BFY64" i="3"/>
  <c r="BFZ64" i="3"/>
  <c r="BGA64" i="3"/>
  <c r="BGB64" i="3"/>
  <c r="BGC64" i="3"/>
  <c r="BGD64" i="3"/>
  <c r="BGE64" i="3"/>
  <c r="BGF64" i="3"/>
  <c r="BGG64" i="3"/>
  <c r="BGH64" i="3"/>
  <c r="BGI64" i="3"/>
  <c r="BGJ64" i="3"/>
  <c r="BGK64" i="3"/>
  <c r="BGL64" i="3"/>
  <c r="BGM64" i="3"/>
  <c r="BGN64" i="3"/>
  <c r="BGO64" i="3"/>
  <c r="BGP64" i="3"/>
  <c r="BGQ64" i="3"/>
  <c r="BGR64" i="3"/>
  <c r="BGS64" i="3"/>
  <c r="BGT64" i="3"/>
  <c r="BGU64" i="3"/>
  <c r="BGV64" i="3"/>
  <c r="BGW64" i="3"/>
  <c r="BGX64" i="3"/>
  <c r="BGY64" i="3"/>
  <c r="BGZ64" i="3"/>
  <c r="BHA64" i="3"/>
  <c r="BHB64" i="3"/>
  <c r="BHC64" i="3"/>
  <c r="BHD64" i="3"/>
  <c r="BHE64" i="3"/>
  <c r="BHF64" i="3"/>
  <c r="BHG64" i="3"/>
  <c r="BHH64" i="3"/>
  <c r="BHI64" i="3"/>
  <c r="BHJ64" i="3"/>
  <c r="BHK64" i="3"/>
  <c r="BHL64" i="3"/>
  <c r="BHM64" i="3"/>
  <c r="BHN64" i="3"/>
  <c r="BHO64" i="3"/>
  <c r="BHP64" i="3"/>
  <c r="BHQ64" i="3"/>
  <c r="BHR64" i="3"/>
  <c r="BHS64" i="3"/>
  <c r="BHT64" i="3"/>
  <c r="BHU64" i="3"/>
  <c r="BHV64" i="3"/>
  <c r="BHW64" i="3"/>
  <c r="BHX64" i="3"/>
  <c r="BHY64" i="3"/>
  <c r="BHZ64" i="3"/>
  <c r="BIA64" i="3"/>
  <c r="BIB64" i="3"/>
  <c r="BIC64" i="3"/>
  <c r="BID64" i="3"/>
  <c r="BIE64" i="3"/>
  <c r="BIF64" i="3"/>
  <c r="BIG64" i="3"/>
  <c r="BIH64" i="3"/>
  <c r="BII64" i="3"/>
  <c r="BIJ64" i="3"/>
  <c r="BIK64" i="3"/>
  <c r="BIL64" i="3"/>
  <c r="BIM64" i="3"/>
  <c r="BIN64" i="3"/>
  <c r="BIO64" i="3"/>
  <c r="BIP64" i="3"/>
  <c r="BIQ64" i="3"/>
  <c r="BIR64" i="3"/>
  <c r="BIS64" i="3"/>
  <c r="BIT64" i="3"/>
  <c r="BIU64" i="3"/>
  <c r="BIV64" i="3"/>
  <c r="BIW64" i="3"/>
  <c r="BIX64" i="3"/>
  <c r="BIY64" i="3"/>
  <c r="BIZ64" i="3"/>
  <c r="BJA64" i="3"/>
  <c r="BJB64" i="3"/>
  <c r="BJC64" i="3"/>
  <c r="BJD64" i="3"/>
  <c r="BJE64" i="3"/>
  <c r="BJF64" i="3"/>
  <c r="BJG64" i="3"/>
  <c r="BJH64" i="3"/>
  <c r="BJI64" i="3"/>
  <c r="BJJ64" i="3"/>
  <c r="BJK64" i="3"/>
  <c r="BJL64" i="3"/>
  <c r="BJM64" i="3"/>
  <c r="BJN64" i="3"/>
  <c r="BJO64" i="3"/>
  <c r="BJP64" i="3"/>
  <c r="BJQ64" i="3"/>
  <c r="BJR64" i="3"/>
  <c r="BJS64" i="3"/>
  <c r="BJT64" i="3"/>
  <c r="BJU64" i="3"/>
  <c r="BJV64" i="3"/>
  <c r="BJW64" i="3"/>
  <c r="BJX64" i="3"/>
  <c r="BJY64" i="3"/>
  <c r="BJZ64" i="3"/>
  <c r="BKA64" i="3"/>
  <c r="BKB64" i="3"/>
  <c r="BKC64" i="3"/>
  <c r="BKD64" i="3"/>
  <c r="BKE64" i="3"/>
  <c r="BKF64" i="3"/>
  <c r="BKG64" i="3"/>
  <c r="BKH64" i="3"/>
  <c r="BKI64" i="3"/>
  <c r="BKJ64" i="3"/>
  <c r="BKK64" i="3"/>
  <c r="BKL64" i="3"/>
  <c r="BKM64" i="3"/>
  <c r="BKN64" i="3"/>
  <c r="BKO64" i="3"/>
  <c r="BKP64" i="3"/>
  <c r="BKQ64" i="3"/>
  <c r="BKR64" i="3"/>
  <c r="BKS64" i="3"/>
  <c r="BKT64" i="3"/>
  <c r="BKU64" i="3"/>
  <c r="BKV64" i="3"/>
  <c r="BKW64" i="3"/>
  <c r="BKX64" i="3"/>
  <c r="BKY64" i="3"/>
  <c r="BKZ64" i="3"/>
  <c r="BLA64" i="3"/>
  <c r="BLB64" i="3"/>
  <c r="BLC64" i="3"/>
  <c r="BLD64" i="3"/>
  <c r="BLE64" i="3"/>
  <c r="BLF64" i="3"/>
  <c r="BLG64" i="3"/>
  <c r="BLH64" i="3"/>
  <c r="BLI64" i="3"/>
  <c r="BLJ64" i="3"/>
  <c r="BLK64" i="3"/>
  <c r="BLL64" i="3"/>
  <c r="BLM64" i="3"/>
  <c r="BLN64" i="3"/>
  <c r="BLO64" i="3"/>
  <c r="BLP64" i="3"/>
  <c r="BLQ64" i="3"/>
  <c r="BLR64" i="3"/>
  <c r="BLS64" i="3"/>
  <c r="BLT64" i="3"/>
  <c r="BLU64" i="3"/>
  <c r="BLV64" i="3"/>
  <c r="BLW64" i="3"/>
  <c r="BLX64" i="3"/>
  <c r="BLY64" i="3"/>
  <c r="BLZ64" i="3"/>
  <c r="BMA64" i="3"/>
  <c r="BMB64" i="3"/>
  <c r="BMC64" i="3"/>
  <c r="BMD64" i="3"/>
  <c r="BME64" i="3"/>
  <c r="BMF64" i="3"/>
  <c r="BMG64" i="3"/>
  <c r="BMH64" i="3"/>
  <c r="BMI64" i="3"/>
  <c r="BMJ64" i="3"/>
  <c r="BMK64" i="3"/>
  <c r="BML64" i="3"/>
  <c r="BMM64" i="3"/>
  <c r="BMN64" i="3"/>
  <c r="BMO64" i="3"/>
  <c r="BMP64" i="3"/>
  <c r="BMQ64" i="3"/>
  <c r="BMR64" i="3"/>
  <c r="BMS64" i="3"/>
  <c r="BMT64" i="3"/>
  <c r="BMU64" i="3"/>
  <c r="BMV64" i="3"/>
  <c r="BMW64" i="3"/>
  <c r="BMX64" i="3"/>
  <c r="BMY64" i="3"/>
  <c r="BMZ64" i="3"/>
  <c r="BNA64" i="3"/>
  <c r="BNB64" i="3"/>
  <c r="BNC64" i="3"/>
  <c r="BND64" i="3"/>
  <c r="BNE64" i="3"/>
  <c r="BNF64" i="3"/>
  <c r="BNG64" i="3"/>
  <c r="BNH64" i="3"/>
  <c r="BNI64" i="3"/>
  <c r="BNJ64" i="3"/>
  <c r="BNK64" i="3"/>
  <c r="BNL64" i="3"/>
  <c r="BNM64" i="3"/>
  <c r="BNN64" i="3"/>
  <c r="BNO64" i="3"/>
  <c r="BNP64" i="3"/>
  <c r="BNQ64" i="3"/>
  <c r="BNR64" i="3"/>
  <c r="BNS64" i="3"/>
  <c r="BNT64" i="3"/>
  <c r="BNU64" i="3"/>
  <c r="BNV64" i="3"/>
  <c r="BNW64" i="3"/>
  <c r="BNX64" i="3"/>
  <c r="BNY64" i="3"/>
  <c r="BNZ64" i="3"/>
  <c r="BOA64" i="3"/>
  <c r="BOB64" i="3"/>
  <c r="BOC64" i="3"/>
  <c r="BOD64" i="3"/>
  <c r="BOE64" i="3"/>
  <c r="BOF64" i="3"/>
  <c r="BOG64" i="3"/>
  <c r="BOH64" i="3"/>
  <c r="BOI64" i="3"/>
  <c r="BOJ64" i="3"/>
  <c r="BOK64" i="3"/>
  <c r="BOL64" i="3"/>
  <c r="BOM64" i="3"/>
  <c r="BON64" i="3"/>
  <c r="BOO64" i="3"/>
  <c r="BOP64" i="3"/>
  <c r="BOQ64" i="3"/>
  <c r="BOR64" i="3"/>
  <c r="BOS64" i="3"/>
  <c r="BOT64" i="3"/>
  <c r="BOU64" i="3"/>
  <c r="BOV64" i="3"/>
  <c r="BOW64" i="3"/>
  <c r="BOX64" i="3"/>
  <c r="BOY64" i="3"/>
  <c r="BOZ64" i="3"/>
  <c r="BPA64" i="3"/>
  <c r="BPB64" i="3"/>
  <c r="BPC64" i="3"/>
  <c r="BPD64" i="3"/>
  <c r="BPE64" i="3"/>
  <c r="BPF64" i="3"/>
  <c r="BPG64" i="3"/>
  <c r="BPH64" i="3"/>
  <c r="BPI64" i="3"/>
  <c r="BPJ64" i="3"/>
  <c r="BPK64" i="3"/>
  <c r="BPL64" i="3"/>
  <c r="BPM64" i="3"/>
  <c r="BPN64" i="3"/>
  <c r="BPO64" i="3"/>
  <c r="BPP64" i="3"/>
  <c r="BPQ64" i="3"/>
  <c r="BPR64" i="3"/>
  <c r="BPS64" i="3"/>
  <c r="BPT64" i="3"/>
  <c r="BPU64" i="3"/>
  <c r="BPV64" i="3"/>
  <c r="BPW64" i="3"/>
  <c r="BPX64" i="3"/>
  <c r="BPY64" i="3"/>
  <c r="BPZ64" i="3"/>
  <c r="BQA64" i="3"/>
  <c r="BQB64" i="3"/>
  <c r="BQC64" i="3"/>
  <c r="BQD64" i="3"/>
  <c r="BQE64" i="3"/>
  <c r="BQF64" i="3"/>
  <c r="BQG64" i="3"/>
  <c r="BQH64" i="3"/>
  <c r="BQI64" i="3"/>
  <c r="BQJ64" i="3"/>
  <c r="BQK64" i="3"/>
  <c r="BQL64" i="3"/>
  <c r="BQM64" i="3"/>
  <c r="BQN64" i="3"/>
  <c r="BQO64" i="3"/>
  <c r="BQP64" i="3"/>
  <c r="BQQ64" i="3"/>
  <c r="BQR64" i="3"/>
  <c r="BQS64" i="3"/>
  <c r="BQT64" i="3"/>
  <c r="BQU64" i="3"/>
  <c r="BQV64" i="3"/>
  <c r="BQW64" i="3"/>
  <c r="BQX64" i="3"/>
  <c r="BQY64" i="3"/>
  <c r="BQZ64" i="3"/>
  <c r="BRA64" i="3"/>
  <c r="BRB64" i="3"/>
  <c r="BRC64" i="3"/>
  <c r="BRD64" i="3"/>
  <c r="BRE64" i="3"/>
  <c r="BRF64" i="3"/>
  <c r="BRG64" i="3"/>
  <c r="BRH64" i="3"/>
  <c r="BRI64" i="3"/>
  <c r="BRJ64" i="3"/>
  <c r="BRK64" i="3"/>
  <c r="BRL64" i="3"/>
  <c r="BRM64" i="3"/>
  <c r="BRN64" i="3"/>
  <c r="BRO64" i="3"/>
  <c r="BRP64" i="3"/>
  <c r="BRQ64" i="3"/>
  <c r="BRR64" i="3"/>
  <c r="BRS64" i="3"/>
  <c r="BRT64" i="3"/>
  <c r="BRU64" i="3"/>
  <c r="BRV64" i="3"/>
  <c r="BRW64" i="3"/>
  <c r="BRX64" i="3"/>
  <c r="BRY64" i="3"/>
  <c r="BRZ64" i="3"/>
  <c r="BSA64" i="3"/>
  <c r="BSB64" i="3"/>
  <c r="BSC64" i="3"/>
  <c r="BSD64" i="3"/>
  <c r="BSE64" i="3"/>
  <c r="BSF64" i="3"/>
  <c r="BSG64" i="3"/>
  <c r="BSH64" i="3"/>
  <c r="BSI64" i="3"/>
  <c r="BSJ64" i="3"/>
  <c r="BSK64" i="3"/>
  <c r="BSL64" i="3"/>
  <c r="BSM64" i="3"/>
  <c r="BSN64" i="3"/>
  <c r="BSO64" i="3"/>
  <c r="BSP64" i="3"/>
  <c r="BSQ64" i="3"/>
  <c r="BSR64" i="3"/>
  <c r="BSS64" i="3"/>
  <c r="BST64" i="3"/>
  <c r="BSU64" i="3"/>
  <c r="BSV64" i="3"/>
  <c r="BSW64" i="3"/>
  <c r="BSX64" i="3"/>
  <c r="BSY64" i="3"/>
  <c r="BSZ64" i="3"/>
  <c r="BTA64" i="3"/>
  <c r="BTB64" i="3"/>
  <c r="BTC64" i="3"/>
  <c r="BTD64" i="3"/>
  <c r="BTE64" i="3"/>
  <c r="BTF64" i="3"/>
  <c r="BTG64" i="3"/>
  <c r="BTH64" i="3"/>
  <c r="BTI64" i="3"/>
  <c r="BTJ64" i="3"/>
  <c r="BTK64" i="3"/>
  <c r="BTL64" i="3"/>
  <c r="BTM64" i="3"/>
  <c r="BTN64" i="3"/>
  <c r="BTO64" i="3"/>
  <c r="BTP64" i="3"/>
  <c r="BTQ64" i="3"/>
  <c r="BTR64" i="3"/>
  <c r="BTS64" i="3"/>
  <c r="BTT64" i="3"/>
  <c r="BTU64" i="3"/>
  <c r="BTV64" i="3"/>
  <c r="BTW64" i="3"/>
  <c r="BTX64" i="3"/>
  <c r="BTY64" i="3"/>
  <c r="BTZ64" i="3"/>
  <c r="BUA64" i="3"/>
  <c r="BUB64" i="3"/>
  <c r="BUC64" i="3"/>
  <c r="BUD64" i="3"/>
  <c r="BUE64" i="3"/>
  <c r="BUF64" i="3"/>
  <c r="BUG64" i="3"/>
  <c r="BUH64" i="3"/>
  <c r="BUI64" i="3"/>
  <c r="BUJ64" i="3"/>
  <c r="BUK64" i="3"/>
  <c r="BUL64" i="3"/>
  <c r="BUM64" i="3"/>
  <c r="BUN64" i="3"/>
  <c r="BUO64" i="3"/>
  <c r="BUP64" i="3"/>
  <c r="BUQ64" i="3"/>
  <c r="BUR64" i="3"/>
  <c r="BUS64" i="3"/>
  <c r="BUT64" i="3"/>
  <c r="BUU64" i="3"/>
  <c r="BUV64" i="3"/>
  <c r="BUW64" i="3"/>
  <c r="BUX64" i="3"/>
  <c r="BUY64" i="3"/>
  <c r="BUZ64" i="3"/>
  <c r="BVA64" i="3"/>
  <c r="BVB64" i="3"/>
  <c r="BVC64" i="3"/>
  <c r="BVD64" i="3"/>
  <c r="BVE64" i="3"/>
  <c r="BVF64" i="3"/>
  <c r="BVG64" i="3"/>
  <c r="BVH64" i="3"/>
  <c r="BVI64" i="3"/>
  <c r="BVJ64" i="3"/>
  <c r="BVK64" i="3"/>
  <c r="BVL64" i="3"/>
  <c r="BVM64" i="3"/>
  <c r="BVN64" i="3"/>
  <c r="BVO64" i="3"/>
  <c r="BVP64" i="3"/>
  <c r="BVQ64" i="3"/>
  <c r="BVR64" i="3"/>
  <c r="BVS64" i="3"/>
  <c r="BVT64" i="3"/>
  <c r="BVU64" i="3"/>
  <c r="BVV64" i="3"/>
  <c r="BVW64" i="3"/>
  <c r="BVX64" i="3"/>
  <c r="BVY64" i="3"/>
  <c r="BVZ64" i="3"/>
  <c r="BWA64" i="3"/>
  <c r="BWB64" i="3"/>
  <c r="BWC64" i="3"/>
  <c r="BWD64" i="3"/>
  <c r="BWE64" i="3"/>
  <c r="BWF64" i="3"/>
  <c r="BWG64" i="3"/>
  <c r="BWH64" i="3"/>
  <c r="BWI64" i="3"/>
  <c r="BWJ64" i="3"/>
  <c r="BWK64" i="3"/>
  <c r="BWL64" i="3"/>
  <c r="BWM64" i="3"/>
  <c r="BWN64" i="3"/>
  <c r="BWO64" i="3"/>
  <c r="BWP64" i="3"/>
  <c r="BWQ64" i="3"/>
  <c r="BWR64" i="3"/>
  <c r="BWS64" i="3"/>
  <c r="BWT64" i="3"/>
  <c r="BWU64" i="3"/>
  <c r="BWV64" i="3"/>
  <c r="BWW64" i="3"/>
  <c r="BWX64" i="3"/>
  <c r="BWY64" i="3"/>
  <c r="BWZ64" i="3"/>
  <c r="BXA64" i="3"/>
  <c r="BXB64" i="3"/>
  <c r="BXC64" i="3"/>
  <c r="BXD64" i="3"/>
  <c r="BXE64" i="3"/>
  <c r="BXF64" i="3"/>
  <c r="BXG64" i="3"/>
  <c r="BXH64" i="3"/>
  <c r="BXI64" i="3"/>
  <c r="BXJ64" i="3"/>
  <c r="BXK64" i="3"/>
  <c r="BXL64" i="3"/>
  <c r="BXM64" i="3"/>
  <c r="BXN64" i="3"/>
  <c r="BXO64" i="3"/>
  <c r="BXP64" i="3"/>
  <c r="BXQ64" i="3"/>
  <c r="BXR64" i="3"/>
  <c r="BXS64" i="3"/>
  <c r="BXT64" i="3"/>
  <c r="BXU64" i="3"/>
  <c r="BXV64" i="3"/>
  <c r="BXW64" i="3"/>
  <c r="BXX64" i="3"/>
  <c r="BXY64" i="3"/>
  <c r="BXZ64" i="3"/>
  <c r="BYA64" i="3"/>
  <c r="BYB64" i="3"/>
  <c r="BYC64" i="3"/>
  <c r="BYD64" i="3"/>
  <c r="BYE64" i="3"/>
  <c r="BYF64" i="3"/>
  <c r="BYG64" i="3"/>
  <c r="BYH64" i="3"/>
  <c r="BYI64" i="3"/>
  <c r="BYJ64" i="3"/>
  <c r="BYK64" i="3"/>
  <c r="BYL64" i="3"/>
  <c r="BYM64" i="3"/>
  <c r="BYN64" i="3"/>
  <c r="BYO64" i="3"/>
  <c r="BYP64" i="3"/>
  <c r="BYQ64" i="3"/>
  <c r="BYR64" i="3"/>
  <c r="BYS64" i="3"/>
  <c r="BYT64" i="3"/>
  <c r="BYU64" i="3"/>
  <c r="BYV64" i="3"/>
  <c r="BYW64" i="3"/>
  <c r="BYX64" i="3"/>
  <c r="BYY64" i="3"/>
  <c r="BYZ64" i="3"/>
  <c r="BZA64" i="3"/>
  <c r="BZB64" i="3"/>
  <c r="BZC64" i="3"/>
  <c r="BZD64" i="3"/>
  <c r="BZE64" i="3"/>
  <c r="BZF64" i="3"/>
  <c r="BZG64" i="3"/>
  <c r="BZH64" i="3"/>
  <c r="BZI64" i="3"/>
  <c r="BZJ64" i="3"/>
  <c r="BZK64" i="3"/>
  <c r="BZL64" i="3"/>
  <c r="BZM64" i="3"/>
  <c r="BZN64" i="3"/>
  <c r="BZO64" i="3"/>
  <c r="BZP64" i="3"/>
  <c r="BZQ64" i="3"/>
  <c r="BZR64" i="3"/>
  <c r="BZS64" i="3"/>
  <c r="BZT64" i="3"/>
  <c r="BZU64" i="3"/>
  <c r="BZV64" i="3"/>
  <c r="BZW64" i="3"/>
  <c r="BZX64" i="3"/>
  <c r="BZY64" i="3"/>
  <c r="BZZ64" i="3"/>
  <c r="CAA64" i="3"/>
  <c r="CAB64" i="3"/>
  <c r="CAC64" i="3"/>
  <c r="CAD64" i="3"/>
  <c r="CAE64" i="3"/>
  <c r="CAF64" i="3"/>
  <c r="CAG64" i="3"/>
  <c r="CAH64" i="3"/>
  <c r="CAI64" i="3"/>
  <c r="CAJ64" i="3"/>
  <c r="CAK64" i="3"/>
  <c r="CAL64" i="3"/>
  <c r="CAM64" i="3"/>
  <c r="CAN64" i="3"/>
  <c r="CAO64" i="3"/>
  <c r="CAP64" i="3"/>
  <c r="CAQ64" i="3"/>
  <c r="CAR64" i="3"/>
  <c r="CAS64" i="3"/>
  <c r="CAT64" i="3"/>
  <c r="CAU64" i="3"/>
  <c r="CAV64" i="3"/>
  <c r="CAW64" i="3"/>
  <c r="CAX64" i="3"/>
  <c r="CAY64" i="3"/>
  <c r="CAZ64" i="3"/>
  <c r="CBA64" i="3"/>
  <c r="CBB64" i="3"/>
  <c r="CBC64" i="3"/>
  <c r="CBD64" i="3"/>
  <c r="CBE64" i="3"/>
  <c r="CBF64" i="3"/>
  <c r="CBG64" i="3"/>
  <c r="CBH64" i="3"/>
  <c r="CBI64" i="3"/>
  <c r="CBJ64" i="3"/>
  <c r="CBK64" i="3"/>
  <c r="CBL64" i="3"/>
  <c r="CBM64" i="3"/>
  <c r="CBN64" i="3"/>
  <c r="CBO64" i="3"/>
  <c r="CBP64" i="3"/>
  <c r="CBQ64" i="3"/>
  <c r="CBR64" i="3"/>
  <c r="CBS64" i="3"/>
  <c r="CBT64" i="3"/>
  <c r="CBU64" i="3"/>
  <c r="CBV64" i="3"/>
  <c r="CBW64" i="3"/>
  <c r="CBX64" i="3"/>
  <c r="CBY64" i="3"/>
  <c r="CBZ64" i="3"/>
  <c r="CCA64" i="3"/>
  <c r="CCB64" i="3"/>
  <c r="CCC64" i="3"/>
  <c r="CCD64" i="3"/>
  <c r="CCE64" i="3"/>
  <c r="CCF64" i="3"/>
  <c r="CCG64" i="3"/>
  <c r="CCH64" i="3"/>
  <c r="CCI64" i="3"/>
  <c r="CCJ64" i="3"/>
  <c r="CCK64" i="3"/>
  <c r="CCL64" i="3"/>
  <c r="CCM64" i="3"/>
  <c r="CCN64" i="3"/>
  <c r="CCO64" i="3"/>
  <c r="CCP64" i="3"/>
  <c r="CCQ64" i="3"/>
  <c r="CCR64" i="3"/>
  <c r="CCS64" i="3"/>
  <c r="CCT64" i="3"/>
  <c r="CCU64" i="3"/>
  <c r="CCV64" i="3"/>
  <c r="CCW64" i="3"/>
  <c r="CCX64" i="3"/>
  <c r="CCY64" i="3"/>
  <c r="CCZ64" i="3"/>
  <c r="CDA64" i="3"/>
  <c r="CDB64" i="3"/>
  <c r="CDC64" i="3"/>
  <c r="CDD64" i="3"/>
  <c r="CDE64" i="3"/>
  <c r="CDF64" i="3"/>
  <c r="CDG64" i="3"/>
  <c r="CDH64" i="3"/>
  <c r="CDI64" i="3"/>
  <c r="CDJ64" i="3"/>
  <c r="CDK64" i="3"/>
  <c r="CDL64" i="3"/>
  <c r="CDM64" i="3"/>
  <c r="CDN64" i="3"/>
  <c r="CDO64" i="3"/>
  <c r="CDP64" i="3"/>
  <c r="CDQ64" i="3"/>
  <c r="CDR64" i="3"/>
  <c r="CDS64" i="3"/>
  <c r="CDT64" i="3"/>
  <c r="CDU64" i="3"/>
  <c r="CDV64" i="3"/>
  <c r="CDW64" i="3"/>
  <c r="CDX64" i="3"/>
  <c r="CDY64" i="3"/>
  <c r="CDZ64" i="3"/>
  <c r="CEA64" i="3"/>
  <c r="CEB64" i="3"/>
  <c r="CEC64" i="3"/>
  <c r="CED64" i="3"/>
  <c r="CEE64" i="3"/>
  <c r="CEF64" i="3"/>
  <c r="CEG64" i="3"/>
  <c r="CEH64" i="3"/>
  <c r="CEI64" i="3"/>
  <c r="CEJ64" i="3"/>
  <c r="CEK64" i="3"/>
  <c r="CEL64" i="3"/>
  <c r="CEM64" i="3"/>
  <c r="CEN64" i="3"/>
  <c r="CEO64" i="3"/>
  <c r="CEP64" i="3"/>
  <c r="CEQ64" i="3"/>
  <c r="CER64" i="3"/>
  <c r="CES64" i="3"/>
  <c r="CET64" i="3"/>
  <c r="CEU64" i="3"/>
  <c r="CEV64" i="3"/>
  <c r="CEW64" i="3"/>
  <c r="CEX64" i="3"/>
  <c r="CEY64" i="3"/>
  <c r="CEZ64" i="3"/>
  <c r="CFA64" i="3"/>
  <c r="CFB64" i="3"/>
  <c r="CFC64" i="3"/>
  <c r="CFD64" i="3"/>
  <c r="CFE64" i="3"/>
  <c r="CFF64" i="3"/>
  <c r="CFG64" i="3"/>
  <c r="CFH64" i="3"/>
  <c r="CFI64" i="3"/>
  <c r="CFJ64" i="3"/>
  <c r="CFK64" i="3"/>
  <c r="CFL64" i="3"/>
  <c r="CFM64" i="3"/>
  <c r="CFN64" i="3"/>
  <c r="CFO64" i="3"/>
  <c r="CFP64" i="3"/>
  <c r="CFQ64" i="3"/>
  <c r="CFR64" i="3"/>
  <c r="CFS64" i="3"/>
  <c r="CFT64" i="3"/>
  <c r="CFU64" i="3"/>
  <c r="CFV64" i="3"/>
  <c r="CFW64" i="3"/>
  <c r="CFX64" i="3"/>
  <c r="CFY64" i="3"/>
  <c r="CFZ64" i="3"/>
  <c r="CGA64" i="3"/>
  <c r="CGB64" i="3"/>
  <c r="CGC64" i="3"/>
  <c r="CGD64" i="3"/>
  <c r="CGE64" i="3"/>
  <c r="CGF64" i="3"/>
  <c r="CGG64" i="3"/>
  <c r="CGH64" i="3"/>
  <c r="CGI64" i="3"/>
  <c r="CGJ64" i="3"/>
  <c r="CGK64" i="3"/>
  <c r="CGL64" i="3"/>
  <c r="CGM64" i="3"/>
  <c r="CGN64" i="3"/>
  <c r="CGO64" i="3"/>
  <c r="CGP64" i="3"/>
  <c r="CGQ64" i="3"/>
  <c r="CGR64" i="3"/>
  <c r="CGS64" i="3"/>
  <c r="CGT64" i="3"/>
  <c r="CGU64" i="3"/>
  <c r="CGV64" i="3"/>
  <c r="CGW64" i="3"/>
  <c r="CGX64" i="3"/>
  <c r="CGY64" i="3"/>
  <c r="CGZ64" i="3"/>
  <c r="CHA64" i="3"/>
  <c r="CHB64" i="3"/>
  <c r="CHC64" i="3"/>
  <c r="CHD64" i="3"/>
  <c r="CHE64" i="3"/>
  <c r="CHF64" i="3"/>
  <c r="CHG64" i="3"/>
  <c r="CHH64" i="3"/>
  <c r="CHI64" i="3"/>
  <c r="CHJ64" i="3"/>
  <c r="CHK64" i="3"/>
  <c r="CHL64" i="3"/>
  <c r="CHM64" i="3"/>
  <c r="CHN64" i="3"/>
  <c r="CHO64" i="3"/>
  <c r="CHP64" i="3"/>
  <c r="CHQ64" i="3"/>
  <c r="CHR64" i="3"/>
  <c r="CHS64" i="3"/>
  <c r="CHT64" i="3"/>
  <c r="CHU64" i="3"/>
  <c r="CHV64" i="3"/>
  <c r="CHW64" i="3"/>
  <c r="CHX64" i="3"/>
  <c r="CHY64" i="3"/>
  <c r="CHZ64" i="3"/>
  <c r="CIA64" i="3"/>
  <c r="CIB64" i="3"/>
  <c r="CIC64" i="3"/>
  <c r="CID64" i="3"/>
  <c r="CIE64" i="3"/>
  <c r="CIF64" i="3"/>
  <c r="CIG64" i="3"/>
  <c r="CIH64" i="3"/>
  <c r="CII64" i="3"/>
  <c r="CIJ64" i="3"/>
  <c r="CIK64" i="3"/>
  <c r="CIL64" i="3"/>
  <c r="CIM64" i="3"/>
  <c r="CIN64" i="3"/>
  <c r="CIO64" i="3"/>
  <c r="CIP64" i="3"/>
  <c r="CIQ64" i="3"/>
  <c r="CIR64" i="3"/>
  <c r="CIS64" i="3"/>
  <c r="CIT64" i="3"/>
  <c r="CIU64" i="3"/>
  <c r="CIV64" i="3"/>
  <c r="CIW64" i="3"/>
  <c r="CIX64" i="3"/>
  <c r="CIY64" i="3"/>
  <c r="CIZ64" i="3"/>
  <c r="CJA64" i="3"/>
  <c r="CJB64" i="3"/>
  <c r="CJC64" i="3"/>
  <c r="CJD64" i="3"/>
  <c r="CJE64" i="3"/>
  <c r="CJF64" i="3"/>
  <c r="CJG64" i="3"/>
  <c r="CJH64" i="3"/>
  <c r="CJI64" i="3"/>
  <c r="CJJ64" i="3"/>
  <c r="CJK64" i="3"/>
  <c r="CJL64" i="3"/>
  <c r="CJM64" i="3"/>
  <c r="CJN64" i="3"/>
  <c r="CJO64" i="3"/>
  <c r="CJP64" i="3"/>
  <c r="CJQ64" i="3"/>
  <c r="CJR64" i="3"/>
  <c r="CJS64" i="3"/>
  <c r="CJT64" i="3"/>
  <c r="CJU64" i="3"/>
  <c r="CJV64" i="3"/>
  <c r="CJW64" i="3"/>
  <c r="CJX64" i="3"/>
  <c r="CJY64" i="3"/>
  <c r="CJZ64" i="3"/>
  <c r="CKA64" i="3"/>
  <c r="CKB64" i="3"/>
  <c r="CKC64" i="3"/>
  <c r="CKD64" i="3"/>
  <c r="CKE64" i="3"/>
  <c r="CKF64" i="3"/>
  <c r="CKG64" i="3"/>
  <c r="CKH64" i="3"/>
  <c r="CKI64" i="3"/>
  <c r="CKJ64" i="3"/>
  <c r="CKK64" i="3"/>
  <c r="CKL64" i="3"/>
  <c r="CKM64" i="3"/>
  <c r="CKN64" i="3"/>
  <c r="CKO64" i="3"/>
  <c r="CKP64" i="3"/>
  <c r="CKQ64" i="3"/>
  <c r="CKR64" i="3"/>
  <c r="CKS64" i="3"/>
  <c r="CKT64" i="3"/>
  <c r="CKU64" i="3"/>
  <c r="CKV64" i="3"/>
  <c r="CKW64" i="3"/>
  <c r="CKX64" i="3"/>
  <c r="CKY64" i="3"/>
  <c r="CKZ64" i="3"/>
  <c r="CLA64" i="3"/>
  <c r="CLB64" i="3"/>
  <c r="CLC64" i="3"/>
  <c r="CLD64" i="3"/>
  <c r="CLE64" i="3"/>
  <c r="CLF64" i="3"/>
  <c r="CLG64" i="3"/>
  <c r="CLH64" i="3"/>
  <c r="CLI64" i="3"/>
  <c r="CLJ64" i="3"/>
  <c r="CLK64" i="3"/>
  <c r="CLL64" i="3"/>
  <c r="CLM64" i="3"/>
  <c r="CLN64" i="3"/>
  <c r="CLO64" i="3"/>
  <c r="CLP64" i="3"/>
  <c r="CLQ64" i="3"/>
  <c r="CLR64" i="3"/>
  <c r="CLS64" i="3"/>
  <c r="CLT64" i="3"/>
  <c r="CLU64" i="3"/>
  <c r="CLV64" i="3"/>
  <c r="CLW64" i="3"/>
  <c r="CLX64" i="3"/>
  <c r="CLY64" i="3"/>
  <c r="CLZ64" i="3"/>
  <c r="CMA64" i="3"/>
  <c r="CMB64" i="3"/>
  <c r="CMC64" i="3"/>
  <c r="CMD64" i="3"/>
  <c r="CME64" i="3"/>
  <c r="CMF64" i="3"/>
  <c r="CMG64" i="3"/>
  <c r="CMH64" i="3"/>
  <c r="AWU64" i="3"/>
  <c r="G2" i="3"/>
  <c r="G78" i="3"/>
  <c r="CHS65" i="3"/>
  <c r="CHT65" i="3"/>
  <c r="CHU65" i="3"/>
  <c r="CHV65" i="3"/>
  <c r="CHW65" i="3"/>
  <c r="CHX65" i="3"/>
  <c r="CHY65" i="3"/>
  <c r="CHZ65" i="3"/>
  <c r="CIA65" i="3"/>
  <c r="CIB65" i="3"/>
  <c r="CIC65" i="3"/>
  <c r="CID65" i="3"/>
  <c r="CIE65" i="3"/>
  <c r="CIF65" i="3"/>
  <c r="CIG65" i="3"/>
  <c r="CIH65" i="3"/>
  <c r="CII65" i="3"/>
  <c r="CIJ65" i="3"/>
  <c r="CIK65" i="3"/>
  <c r="CIL65" i="3"/>
  <c r="CIM65" i="3"/>
  <c r="CIN65" i="3"/>
  <c r="CIO65" i="3"/>
  <c r="CIP65" i="3"/>
  <c r="CIQ65" i="3"/>
  <c r="CIR65" i="3"/>
  <c r="CIS65" i="3"/>
  <c r="CIT65" i="3"/>
  <c r="CIU65" i="3"/>
  <c r="CIV65" i="3"/>
  <c r="CIW65" i="3"/>
  <c r="CIX65" i="3"/>
  <c r="CIY65" i="3"/>
  <c r="CIZ65" i="3"/>
  <c r="CJA65" i="3"/>
  <c r="CJB65" i="3"/>
  <c r="CJC65" i="3"/>
  <c r="CJD65" i="3"/>
  <c r="CJE65" i="3"/>
  <c r="CJF65" i="3"/>
  <c r="CJG65" i="3"/>
  <c r="CJH65" i="3"/>
  <c r="CJI65" i="3"/>
  <c r="CJJ65" i="3"/>
  <c r="CJK65" i="3"/>
  <c r="CJL65" i="3"/>
  <c r="CJM65" i="3"/>
  <c r="CJN65" i="3"/>
  <c r="CJO65" i="3"/>
  <c r="CJP65" i="3"/>
  <c r="CJQ65" i="3"/>
  <c r="CJR65" i="3"/>
  <c r="CJS65" i="3"/>
  <c r="CJT65" i="3"/>
  <c r="CJU65" i="3"/>
  <c r="CJV65" i="3"/>
  <c r="CJW65" i="3"/>
  <c r="CJX65" i="3"/>
  <c r="CJY65" i="3"/>
  <c r="CJZ65" i="3"/>
  <c r="CKA65" i="3"/>
  <c r="CKB65" i="3"/>
  <c r="CKC65" i="3"/>
  <c r="CKD65" i="3"/>
  <c r="CKE65" i="3"/>
  <c r="CKF65" i="3"/>
  <c r="CKG65" i="3"/>
  <c r="CKH65" i="3"/>
  <c r="CKI65" i="3"/>
  <c r="CKJ65" i="3"/>
  <c r="CKK65" i="3"/>
  <c r="CKL65" i="3"/>
  <c r="CKM65" i="3"/>
  <c r="CKN65" i="3"/>
  <c r="CKO65" i="3"/>
  <c r="CKP65" i="3"/>
  <c r="CKQ65" i="3"/>
  <c r="CKR65" i="3"/>
  <c r="CKS65" i="3"/>
  <c r="CKT65" i="3"/>
  <c r="CKU65" i="3"/>
  <c r="CKV65" i="3"/>
  <c r="CKW65" i="3"/>
  <c r="CKX65" i="3"/>
  <c r="CKY65" i="3"/>
  <c r="CKZ65" i="3"/>
  <c r="CLA65" i="3"/>
  <c r="CLB65" i="3"/>
  <c r="CLC65" i="3"/>
  <c r="CLD65" i="3"/>
  <c r="CLE65" i="3"/>
  <c r="CLF65" i="3"/>
  <c r="CLG65" i="3"/>
  <c r="CLH65" i="3"/>
  <c r="CLI65" i="3"/>
  <c r="CLJ65" i="3"/>
  <c r="CLK65" i="3"/>
  <c r="CLL65" i="3"/>
  <c r="CLM65" i="3"/>
  <c r="CLN65" i="3"/>
  <c r="CLO65" i="3"/>
  <c r="CLP65" i="3"/>
  <c r="CLQ65" i="3"/>
  <c r="CLR65" i="3"/>
  <c r="CLS65" i="3"/>
  <c r="CLT65" i="3"/>
  <c r="CLU65" i="3"/>
  <c r="CLV65" i="3"/>
  <c r="CLW65" i="3"/>
  <c r="CLX65" i="3"/>
  <c r="CLY65" i="3"/>
  <c r="CLZ65" i="3"/>
  <c r="CMA65" i="3"/>
  <c r="CMB65" i="3"/>
  <c r="CMC65" i="3"/>
  <c r="CMD65" i="3"/>
  <c r="CME65" i="3"/>
  <c r="CMF65" i="3"/>
  <c r="CMG65" i="3"/>
  <c r="CMH65" i="3"/>
  <c r="B2" i="6"/>
  <c r="CCE65" i="3"/>
  <c r="CCF65" i="3"/>
  <c r="CCG65" i="3"/>
  <c r="CCH65" i="3"/>
  <c r="CCI65" i="3"/>
  <c r="CCJ65" i="3"/>
  <c r="CCK65" i="3"/>
  <c r="CCL65" i="3"/>
  <c r="CCM65" i="3"/>
  <c r="CCN65" i="3"/>
  <c r="CCO65" i="3"/>
  <c r="CCP65" i="3"/>
  <c r="CCQ65" i="3"/>
  <c r="CCR65" i="3"/>
  <c r="CCS65" i="3"/>
  <c r="CCT65" i="3"/>
  <c r="CCU65" i="3"/>
  <c r="CCV65" i="3"/>
  <c r="CCW65" i="3"/>
  <c r="CCX65" i="3"/>
  <c r="CCY65" i="3"/>
  <c r="CCZ65" i="3"/>
  <c r="CDA65" i="3"/>
  <c r="CDB65" i="3"/>
  <c r="CDC65" i="3"/>
  <c r="CDD65" i="3"/>
  <c r="CDE65" i="3"/>
  <c r="CDF65" i="3"/>
  <c r="CDG65" i="3"/>
  <c r="CDH65" i="3"/>
  <c r="CDI65" i="3"/>
  <c r="CDJ65" i="3"/>
  <c r="CDK65" i="3"/>
  <c r="CDL65" i="3"/>
  <c r="CDM65" i="3"/>
  <c r="CDN65" i="3"/>
  <c r="CDO65" i="3"/>
  <c r="CDP65" i="3"/>
  <c r="CDQ65" i="3"/>
  <c r="CDR65" i="3"/>
  <c r="CDS65" i="3"/>
  <c r="CDT65" i="3"/>
  <c r="CDU65" i="3"/>
  <c r="CDV65" i="3"/>
  <c r="CDW65" i="3"/>
  <c r="CDX65" i="3"/>
  <c r="CDY65" i="3"/>
  <c r="CDZ65" i="3"/>
  <c r="CEA65" i="3"/>
  <c r="CEB65" i="3"/>
  <c r="CEC65" i="3"/>
  <c r="CED65" i="3"/>
  <c r="CEE65" i="3"/>
  <c r="CEF65" i="3"/>
  <c r="CEG65" i="3"/>
  <c r="CEH65" i="3"/>
  <c r="CEI65" i="3"/>
  <c r="CEJ65" i="3"/>
  <c r="CEK65" i="3"/>
  <c r="CEL65" i="3"/>
  <c r="CEM65" i="3"/>
  <c r="CEN65" i="3"/>
  <c r="CEO65" i="3"/>
  <c r="CEP65" i="3"/>
  <c r="CEQ65" i="3"/>
  <c r="CER65" i="3"/>
  <c r="CES65" i="3"/>
  <c r="CET65" i="3"/>
  <c r="CEU65" i="3"/>
  <c r="CEV65" i="3"/>
  <c r="CEW65" i="3"/>
  <c r="CEX65" i="3"/>
  <c r="CEY65" i="3"/>
  <c r="CEZ65" i="3"/>
  <c r="CFA65" i="3"/>
  <c r="CFB65" i="3"/>
  <c r="CFC65" i="3"/>
  <c r="CFD65" i="3"/>
  <c r="CFE65" i="3"/>
  <c r="CFF65" i="3"/>
  <c r="CFG65" i="3"/>
  <c r="CFH65" i="3"/>
  <c r="CFI65" i="3"/>
  <c r="CFJ65" i="3"/>
  <c r="CFK65" i="3"/>
  <c r="CFL65" i="3"/>
  <c r="CFM65" i="3"/>
  <c r="CFN65" i="3"/>
  <c r="CFO65" i="3"/>
  <c r="CFP65" i="3"/>
  <c r="CFQ65" i="3"/>
  <c r="CFR65" i="3"/>
  <c r="CFS65" i="3"/>
  <c r="CFT65" i="3"/>
  <c r="CFU65" i="3"/>
  <c r="CFV65" i="3"/>
  <c r="CFW65" i="3"/>
  <c r="CFX65" i="3"/>
  <c r="CFY65" i="3"/>
  <c r="CFZ65" i="3"/>
  <c r="CGA65" i="3"/>
  <c r="CGB65" i="3"/>
  <c r="CGC65" i="3"/>
  <c r="CGD65" i="3"/>
  <c r="CGE65" i="3"/>
  <c r="CGF65" i="3"/>
  <c r="CGG65" i="3"/>
  <c r="CGH65" i="3"/>
  <c r="CGI65" i="3"/>
  <c r="CGJ65" i="3"/>
  <c r="CGK65" i="3"/>
  <c r="CGL65" i="3"/>
  <c r="CGM65" i="3"/>
  <c r="CGN65" i="3"/>
  <c r="CGO65" i="3"/>
  <c r="CGP65" i="3"/>
  <c r="CGQ65" i="3"/>
  <c r="CGR65" i="3"/>
  <c r="CGS65" i="3"/>
  <c r="CGT65" i="3"/>
  <c r="CGU65" i="3"/>
  <c r="CGV65" i="3"/>
  <c r="CGW65" i="3"/>
  <c r="CGX65" i="3"/>
  <c r="CGY65" i="3"/>
  <c r="CGZ65" i="3"/>
  <c r="CHA65" i="3"/>
  <c r="CHB65" i="3"/>
  <c r="CHC65" i="3"/>
  <c r="CHD65" i="3"/>
  <c r="CHE65" i="3"/>
  <c r="CHF65" i="3"/>
  <c r="CHG65" i="3"/>
  <c r="CHH65" i="3"/>
  <c r="CHI65" i="3"/>
  <c r="CHJ65" i="3"/>
  <c r="CHK65" i="3"/>
  <c r="CHL65" i="3"/>
  <c r="CHM65" i="3"/>
  <c r="CHN65" i="3"/>
  <c r="CHO65" i="3"/>
  <c r="CHP65" i="3"/>
  <c r="CHQ65" i="3"/>
  <c r="CHR65" i="3"/>
  <c r="BIU65" i="3"/>
  <c r="BIV65" i="3"/>
  <c r="BIW65" i="3"/>
  <c r="BIX65" i="3"/>
  <c r="BIY65" i="3"/>
  <c r="BIZ65" i="3"/>
  <c r="BJA65" i="3"/>
  <c r="BJB65" i="3"/>
  <c r="BJC65" i="3"/>
  <c r="BJD65" i="3"/>
  <c r="BJE65" i="3"/>
  <c r="BJF65" i="3"/>
  <c r="BJG65" i="3"/>
  <c r="BJH65" i="3"/>
  <c r="BJI65" i="3"/>
  <c r="BJJ65" i="3"/>
  <c r="BJK65" i="3"/>
  <c r="BJL65" i="3"/>
  <c r="BJM65" i="3"/>
  <c r="BJN65" i="3"/>
  <c r="BJO65" i="3"/>
  <c r="BJP65" i="3"/>
  <c r="BJQ65" i="3"/>
  <c r="BJR65" i="3"/>
  <c r="BJS65" i="3"/>
  <c r="BJT65" i="3"/>
  <c r="BJU65" i="3"/>
  <c r="BJV65" i="3"/>
  <c r="BJW65" i="3"/>
  <c r="BJX65" i="3"/>
  <c r="BJY65" i="3"/>
  <c r="BJZ65" i="3"/>
  <c r="BKA65" i="3"/>
  <c r="BKB65" i="3"/>
  <c r="BKC65" i="3"/>
  <c r="BKD65" i="3"/>
  <c r="BKE65" i="3"/>
  <c r="BKF65" i="3"/>
  <c r="BKG65" i="3"/>
  <c r="BKH65" i="3"/>
  <c r="BKI65" i="3"/>
  <c r="BKJ65" i="3"/>
  <c r="BKK65" i="3"/>
  <c r="BKL65" i="3"/>
  <c r="BKM65" i="3"/>
  <c r="BKN65" i="3"/>
  <c r="BKO65" i="3"/>
  <c r="BKP65" i="3"/>
  <c r="BKQ65" i="3"/>
  <c r="BKR65" i="3"/>
  <c r="BKS65" i="3"/>
  <c r="BKT65" i="3"/>
  <c r="BKU65" i="3"/>
  <c r="BKV65" i="3"/>
  <c r="BKW65" i="3"/>
  <c r="BKX65" i="3"/>
  <c r="BKY65" i="3"/>
  <c r="BKZ65" i="3"/>
  <c r="BLA65" i="3"/>
  <c r="BLB65" i="3"/>
  <c r="BLC65" i="3"/>
  <c r="BLD65" i="3"/>
  <c r="BLE65" i="3"/>
  <c r="BLF65" i="3"/>
  <c r="BLG65" i="3"/>
  <c r="BLH65" i="3"/>
  <c r="BLI65" i="3"/>
  <c r="BLJ65" i="3"/>
  <c r="BLK65" i="3"/>
  <c r="BLL65" i="3"/>
  <c r="BLM65" i="3"/>
  <c r="BLN65" i="3"/>
  <c r="BLO65" i="3"/>
  <c r="BLP65" i="3"/>
  <c r="BLQ65" i="3"/>
  <c r="BLR65" i="3"/>
  <c r="BLS65" i="3"/>
  <c r="BLT65" i="3"/>
  <c r="BLU65" i="3"/>
  <c r="BLV65" i="3"/>
  <c r="BLW65" i="3"/>
  <c r="BLX65" i="3"/>
  <c r="BLY65" i="3"/>
  <c r="BLZ65" i="3"/>
  <c r="BMA65" i="3"/>
  <c r="BMB65" i="3"/>
  <c r="BMC65" i="3"/>
  <c r="BMD65" i="3"/>
  <c r="BME65" i="3"/>
  <c r="BMF65" i="3"/>
  <c r="BMG65" i="3"/>
  <c r="BMH65" i="3"/>
  <c r="BMI65" i="3"/>
  <c r="BMJ65" i="3"/>
  <c r="BMK65" i="3"/>
  <c r="BML65" i="3"/>
  <c r="BMM65" i="3"/>
  <c r="BMN65" i="3"/>
  <c r="BMO65" i="3"/>
  <c r="BMP65" i="3"/>
  <c r="BMQ65" i="3"/>
  <c r="BMR65" i="3"/>
  <c r="BMS65" i="3"/>
  <c r="BMT65" i="3"/>
  <c r="BMU65" i="3"/>
  <c r="BMV65" i="3"/>
  <c r="BMW65" i="3"/>
  <c r="BMX65" i="3"/>
  <c r="BMY65" i="3"/>
  <c r="BMZ65" i="3"/>
  <c r="BNA65" i="3"/>
  <c r="BNB65" i="3"/>
  <c r="BNC65" i="3"/>
  <c r="BND65" i="3"/>
  <c r="BNE65" i="3"/>
  <c r="BNF65" i="3"/>
  <c r="BNG65" i="3"/>
  <c r="BNH65" i="3"/>
  <c r="BNI65" i="3"/>
  <c r="BNJ65" i="3"/>
  <c r="BNK65" i="3"/>
  <c r="BNL65" i="3"/>
  <c r="BNM65" i="3"/>
  <c r="BNN65" i="3"/>
  <c r="BNO65" i="3"/>
  <c r="BNP65" i="3"/>
  <c r="BNQ65" i="3"/>
  <c r="BNR65" i="3"/>
  <c r="BNS65" i="3"/>
  <c r="BNT65" i="3"/>
  <c r="BNU65" i="3"/>
  <c r="BNV65" i="3"/>
  <c r="BNW65" i="3"/>
  <c r="BNX65" i="3"/>
  <c r="BNY65" i="3"/>
  <c r="BNZ65" i="3"/>
  <c r="BOA65" i="3"/>
  <c r="BOB65" i="3"/>
  <c r="BOC65" i="3"/>
  <c r="BOD65" i="3"/>
  <c r="BOE65" i="3"/>
  <c r="BOF65" i="3"/>
  <c r="BOG65" i="3"/>
  <c r="BOH65" i="3"/>
  <c r="BOI65" i="3"/>
  <c r="BOJ65" i="3"/>
  <c r="BOK65" i="3"/>
  <c r="BOL65" i="3"/>
  <c r="BOM65" i="3"/>
  <c r="BON65" i="3"/>
  <c r="BOO65" i="3"/>
  <c r="BOP65" i="3"/>
  <c r="BOQ65" i="3"/>
  <c r="BOR65" i="3"/>
  <c r="BOS65" i="3"/>
  <c r="BOT65" i="3"/>
  <c r="BOU65" i="3"/>
  <c r="BOV65" i="3"/>
  <c r="BOW65" i="3"/>
  <c r="BOX65" i="3"/>
  <c r="BOY65" i="3"/>
  <c r="BOZ65" i="3"/>
  <c r="BPA65" i="3"/>
  <c r="BPB65" i="3"/>
  <c r="BPC65" i="3"/>
  <c r="BPD65" i="3"/>
  <c r="BPE65" i="3"/>
  <c r="BPF65" i="3"/>
  <c r="BPG65" i="3"/>
  <c r="BPH65" i="3"/>
  <c r="BPI65" i="3"/>
  <c r="BPJ65" i="3"/>
  <c r="BPK65" i="3"/>
  <c r="BPL65" i="3"/>
  <c r="BPM65" i="3"/>
  <c r="BPN65" i="3"/>
  <c r="BPO65" i="3"/>
  <c r="BPP65" i="3"/>
  <c r="BPQ65" i="3"/>
  <c r="BPR65" i="3"/>
  <c r="BPS65" i="3"/>
  <c r="BPT65" i="3"/>
  <c r="BPU65" i="3"/>
  <c r="BPV65" i="3"/>
  <c r="BPW65" i="3"/>
  <c r="BPX65" i="3"/>
  <c r="BPY65" i="3"/>
  <c r="BPZ65" i="3"/>
  <c r="BQA65" i="3"/>
  <c r="BQB65" i="3"/>
  <c r="BQC65" i="3"/>
  <c r="BQD65" i="3"/>
  <c r="BQE65" i="3"/>
  <c r="BQF65" i="3"/>
  <c r="BQG65" i="3"/>
  <c r="BQH65" i="3"/>
  <c r="BQI65" i="3"/>
  <c r="BQJ65" i="3"/>
  <c r="BQK65" i="3"/>
  <c r="BQL65" i="3"/>
  <c r="BQM65" i="3"/>
  <c r="BQN65" i="3"/>
  <c r="BQO65" i="3"/>
  <c r="BQP65" i="3"/>
  <c r="BQQ65" i="3"/>
  <c r="BQR65" i="3"/>
  <c r="BQS65" i="3"/>
  <c r="BQT65" i="3"/>
  <c r="BQU65" i="3"/>
  <c r="BQV65" i="3"/>
  <c r="BQW65" i="3"/>
  <c r="BQX65" i="3"/>
  <c r="BQY65" i="3"/>
  <c r="BQZ65" i="3"/>
  <c r="BRA65" i="3"/>
  <c r="BRB65" i="3"/>
  <c r="BRC65" i="3"/>
  <c r="BRD65" i="3"/>
  <c r="BRE65" i="3"/>
  <c r="BRF65" i="3"/>
  <c r="BRG65" i="3"/>
  <c r="BRH65" i="3"/>
  <c r="BRI65" i="3"/>
  <c r="BRJ65" i="3"/>
  <c r="BRK65" i="3"/>
  <c r="BRL65" i="3"/>
  <c r="BRM65" i="3"/>
  <c r="BRN65" i="3"/>
  <c r="BRO65" i="3"/>
  <c r="BRP65" i="3"/>
  <c r="BRQ65" i="3"/>
  <c r="BRR65" i="3"/>
  <c r="BRS65" i="3"/>
  <c r="BRT65" i="3"/>
  <c r="BRU65" i="3"/>
  <c r="BRV65" i="3"/>
  <c r="BRW65" i="3"/>
  <c r="BRX65" i="3"/>
  <c r="BRY65" i="3"/>
  <c r="BRZ65" i="3"/>
  <c r="BSA65" i="3"/>
  <c r="BSB65" i="3"/>
  <c r="BSC65" i="3"/>
  <c r="BSD65" i="3"/>
  <c r="BSE65" i="3"/>
  <c r="BSF65" i="3"/>
  <c r="BSG65" i="3"/>
  <c r="BSH65" i="3"/>
  <c r="BSI65" i="3"/>
  <c r="BSJ65" i="3"/>
  <c r="BSK65" i="3"/>
  <c r="BSL65" i="3"/>
  <c r="BSM65" i="3"/>
  <c r="BSN65" i="3"/>
  <c r="BSO65" i="3"/>
  <c r="BSP65" i="3"/>
  <c r="BSQ65" i="3"/>
  <c r="BSR65" i="3"/>
  <c r="BSS65" i="3"/>
  <c r="BST65" i="3"/>
  <c r="BSU65" i="3"/>
  <c r="BSV65" i="3"/>
  <c r="BSW65" i="3"/>
  <c r="BSX65" i="3"/>
  <c r="BSY65" i="3"/>
  <c r="BSZ65" i="3"/>
  <c r="BTA65" i="3"/>
  <c r="BTB65" i="3"/>
  <c r="BTC65" i="3"/>
  <c r="BTD65" i="3"/>
  <c r="BTE65" i="3"/>
  <c r="BTF65" i="3"/>
  <c r="BTG65" i="3"/>
  <c r="BTH65" i="3"/>
  <c r="BTI65" i="3"/>
  <c r="BTJ65" i="3"/>
  <c r="BTK65" i="3"/>
  <c r="BTL65" i="3"/>
  <c r="BTM65" i="3"/>
  <c r="BTN65" i="3"/>
  <c r="BTO65" i="3"/>
  <c r="BTP65" i="3"/>
  <c r="BTQ65" i="3"/>
  <c r="BTR65" i="3"/>
  <c r="BTS65" i="3"/>
  <c r="BTT65" i="3"/>
  <c r="BTU65" i="3"/>
  <c r="BTV65" i="3"/>
  <c r="BTW65" i="3"/>
  <c r="BTX65" i="3"/>
  <c r="BTY65" i="3"/>
  <c r="BTZ65" i="3"/>
  <c r="BUA65" i="3"/>
  <c r="BUB65" i="3"/>
  <c r="BUC65" i="3"/>
  <c r="BUD65" i="3"/>
  <c r="BUE65" i="3"/>
  <c r="BUF65" i="3"/>
  <c r="BUG65" i="3"/>
  <c r="BUH65" i="3"/>
  <c r="BUI65" i="3"/>
  <c r="BUJ65" i="3"/>
  <c r="BUK65" i="3"/>
  <c r="BUL65" i="3"/>
  <c r="BUM65" i="3"/>
  <c r="BUN65" i="3"/>
  <c r="BUO65" i="3"/>
  <c r="BUP65" i="3"/>
  <c r="BUQ65" i="3"/>
  <c r="BUR65" i="3"/>
  <c r="BUS65" i="3"/>
  <c r="BUT65" i="3"/>
  <c r="BUU65" i="3"/>
  <c r="BUV65" i="3"/>
  <c r="BUW65" i="3"/>
  <c r="BUX65" i="3"/>
  <c r="BUY65" i="3"/>
  <c r="BUZ65" i="3"/>
  <c r="BVA65" i="3"/>
  <c r="BVB65" i="3"/>
  <c r="BVC65" i="3"/>
  <c r="BVD65" i="3"/>
  <c r="BVE65" i="3"/>
  <c r="BVF65" i="3"/>
  <c r="BVG65" i="3"/>
  <c r="BVH65" i="3"/>
  <c r="BVI65" i="3"/>
  <c r="BVJ65" i="3"/>
  <c r="BVK65" i="3"/>
  <c r="BVL65" i="3"/>
  <c r="BVM65" i="3"/>
  <c r="BVN65" i="3"/>
  <c r="BVO65" i="3"/>
  <c r="BVP65" i="3"/>
  <c r="BVQ65" i="3"/>
  <c r="BVR65" i="3"/>
  <c r="BVS65" i="3"/>
  <c r="BVT65" i="3"/>
  <c r="BVU65" i="3"/>
  <c r="BVV65" i="3"/>
  <c r="BVW65" i="3"/>
  <c r="BVX65" i="3"/>
  <c r="BVY65" i="3"/>
  <c r="BVZ65" i="3"/>
  <c r="BWA65" i="3"/>
  <c r="BWB65" i="3"/>
  <c r="BWC65" i="3"/>
  <c r="BWD65" i="3"/>
  <c r="BWE65" i="3"/>
  <c r="BWF65" i="3"/>
  <c r="BWG65" i="3"/>
  <c r="BWH65" i="3"/>
  <c r="BWI65" i="3"/>
  <c r="BWJ65" i="3"/>
  <c r="BWK65" i="3"/>
  <c r="BWL65" i="3"/>
  <c r="BWM65" i="3"/>
  <c r="BWN65" i="3"/>
  <c r="BWO65" i="3"/>
  <c r="BWP65" i="3"/>
  <c r="BWQ65" i="3"/>
  <c r="BWR65" i="3"/>
  <c r="BWS65" i="3"/>
  <c r="BWT65" i="3"/>
  <c r="BWU65" i="3"/>
  <c r="BWV65" i="3"/>
  <c r="BWW65" i="3"/>
  <c r="BWX65" i="3"/>
  <c r="BWY65" i="3"/>
  <c r="BWZ65" i="3"/>
  <c r="BXA65" i="3"/>
  <c r="BXB65" i="3"/>
  <c r="BXC65" i="3"/>
  <c r="BXD65" i="3"/>
  <c r="BXE65" i="3"/>
  <c r="BXF65" i="3"/>
  <c r="BXG65" i="3"/>
  <c r="BXH65" i="3"/>
  <c r="BXI65" i="3"/>
  <c r="BXJ65" i="3"/>
  <c r="BXK65" i="3"/>
  <c r="BXL65" i="3"/>
  <c r="BXM65" i="3"/>
  <c r="BXN65" i="3"/>
  <c r="BXO65" i="3"/>
  <c r="BXP65" i="3"/>
  <c r="BXQ65" i="3"/>
  <c r="BXR65" i="3"/>
  <c r="BXS65" i="3"/>
  <c r="BXT65" i="3"/>
  <c r="BXU65" i="3"/>
  <c r="BXV65" i="3"/>
  <c r="BXW65" i="3"/>
  <c r="BXX65" i="3"/>
  <c r="BXY65" i="3"/>
  <c r="BXZ65" i="3"/>
  <c r="BYA65" i="3"/>
  <c r="BYB65" i="3"/>
  <c r="BYC65" i="3"/>
  <c r="BYD65" i="3"/>
  <c r="BYE65" i="3"/>
  <c r="BYF65" i="3"/>
  <c r="BYG65" i="3"/>
  <c r="BYH65" i="3"/>
  <c r="BYI65" i="3"/>
  <c r="BYJ65" i="3"/>
  <c r="BYK65" i="3"/>
  <c r="BYL65" i="3"/>
  <c r="BYM65" i="3"/>
  <c r="BYN65" i="3"/>
  <c r="BYO65" i="3"/>
  <c r="BYP65" i="3"/>
  <c r="BYQ65" i="3"/>
  <c r="BYR65" i="3"/>
  <c r="BYS65" i="3"/>
  <c r="BYT65" i="3"/>
  <c r="BYU65" i="3"/>
  <c r="BYV65" i="3"/>
  <c r="BYW65" i="3"/>
  <c r="BYX65" i="3"/>
  <c r="BYY65" i="3"/>
  <c r="BYZ65" i="3"/>
  <c r="BZA65" i="3"/>
  <c r="BZB65" i="3"/>
  <c r="BZC65" i="3"/>
  <c r="BZD65" i="3"/>
  <c r="BZE65" i="3"/>
  <c r="BZF65" i="3"/>
  <c r="BZG65" i="3"/>
  <c r="BZH65" i="3"/>
  <c r="BZI65" i="3"/>
  <c r="BZJ65" i="3"/>
  <c r="BZK65" i="3"/>
  <c r="BZL65" i="3"/>
  <c r="BZM65" i="3"/>
  <c r="BZN65" i="3"/>
  <c r="BZO65" i="3"/>
  <c r="BZP65" i="3"/>
  <c r="BZQ65" i="3"/>
  <c r="BZR65" i="3"/>
  <c r="BZS65" i="3"/>
  <c r="BZT65" i="3"/>
  <c r="BZU65" i="3"/>
  <c r="BZV65" i="3"/>
  <c r="BZW65" i="3"/>
  <c r="BZX65" i="3"/>
  <c r="BZY65" i="3"/>
  <c r="BZZ65" i="3"/>
  <c r="CAA65" i="3"/>
  <c r="CAB65" i="3"/>
  <c r="CAC65" i="3"/>
  <c r="CAD65" i="3"/>
  <c r="CAE65" i="3"/>
  <c r="CAF65" i="3"/>
  <c r="CAG65" i="3"/>
  <c r="CAH65" i="3"/>
  <c r="CAI65" i="3"/>
  <c r="CAJ65" i="3"/>
  <c r="CAK65" i="3"/>
  <c r="CAL65" i="3"/>
  <c r="CAM65" i="3"/>
  <c r="CAN65" i="3"/>
  <c r="CAO65" i="3"/>
  <c r="CAP65" i="3"/>
  <c r="CAQ65" i="3"/>
  <c r="CAR65" i="3"/>
  <c r="CAS65" i="3"/>
  <c r="CAT65" i="3"/>
  <c r="CAU65" i="3"/>
  <c r="CAV65" i="3"/>
  <c r="CAW65" i="3"/>
  <c r="CAX65" i="3"/>
  <c r="CAY65" i="3"/>
  <c r="CAZ65" i="3"/>
  <c r="CBA65" i="3"/>
  <c r="CBB65" i="3"/>
  <c r="CBC65" i="3"/>
  <c r="CBD65" i="3"/>
  <c r="CBE65" i="3"/>
  <c r="CBF65" i="3"/>
  <c r="CBG65" i="3"/>
  <c r="CBH65" i="3"/>
  <c r="CBI65" i="3"/>
  <c r="CBJ65" i="3"/>
  <c r="CBK65" i="3"/>
  <c r="CBL65" i="3"/>
  <c r="CBM65" i="3"/>
  <c r="CBN65" i="3"/>
  <c r="CBO65" i="3"/>
  <c r="CBP65" i="3"/>
  <c r="CBQ65" i="3"/>
  <c r="CBR65" i="3"/>
  <c r="CBS65" i="3"/>
  <c r="CBT65" i="3"/>
  <c r="CBU65" i="3"/>
  <c r="CBV65" i="3"/>
  <c r="CBW65" i="3"/>
  <c r="CBX65" i="3"/>
  <c r="CBY65" i="3"/>
  <c r="CBZ65" i="3"/>
  <c r="CCA65" i="3"/>
  <c r="CCB65" i="3"/>
  <c r="CCC65" i="3"/>
  <c r="CCD65" i="3"/>
  <c r="AXS65" i="3"/>
  <c r="AXT65" i="3"/>
  <c r="AXU65" i="3"/>
  <c r="AXV65" i="3"/>
  <c r="AXW65" i="3"/>
  <c r="AXX65" i="3"/>
  <c r="AXY65" i="3"/>
  <c r="AXZ65" i="3"/>
  <c r="AYA65" i="3"/>
  <c r="AYB65" i="3"/>
  <c r="AYC65" i="3"/>
  <c r="AYD65" i="3"/>
  <c r="AYE65" i="3"/>
  <c r="AYF65" i="3"/>
  <c r="AYG65" i="3"/>
  <c r="AYH65" i="3"/>
  <c r="AYI65" i="3"/>
  <c r="AYJ65" i="3"/>
  <c r="AYK65" i="3"/>
  <c r="AYL65" i="3"/>
  <c r="AYM65" i="3"/>
  <c r="AYN65" i="3"/>
  <c r="AYO65" i="3"/>
  <c r="AYP65" i="3"/>
  <c r="AYQ65" i="3"/>
  <c r="AYR65" i="3"/>
  <c r="AYS65" i="3"/>
  <c r="AYT65" i="3"/>
  <c r="AYU65" i="3"/>
  <c r="AYV65" i="3"/>
  <c r="AYW65" i="3"/>
  <c r="AYX65" i="3"/>
  <c r="AYY65" i="3"/>
  <c r="AYZ65" i="3"/>
  <c r="AZA65" i="3"/>
  <c r="AZB65" i="3"/>
  <c r="AZC65" i="3"/>
  <c r="AZD65" i="3"/>
  <c r="AZE65" i="3"/>
  <c r="AZF65" i="3"/>
  <c r="AZG65" i="3"/>
  <c r="AZH65" i="3"/>
  <c r="AZI65" i="3"/>
  <c r="AZJ65" i="3"/>
  <c r="AZK65" i="3"/>
  <c r="AZL65" i="3"/>
  <c r="AZM65" i="3"/>
  <c r="AZN65" i="3"/>
  <c r="AZO65" i="3"/>
  <c r="AZP65" i="3"/>
  <c r="AZQ65" i="3"/>
  <c r="AZR65" i="3"/>
  <c r="AZS65" i="3"/>
  <c r="AZT65" i="3"/>
  <c r="AZU65" i="3"/>
  <c r="AZV65" i="3"/>
  <c r="AZW65" i="3"/>
  <c r="AZX65" i="3"/>
  <c r="AZY65" i="3"/>
  <c r="AZZ65" i="3"/>
  <c r="BAA65" i="3"/>
  <c r="BAB65" i="3"/>
  <c r="BAC65" i="3"/>
  <c r="BAD65" i="3"/>
  <c r="BAE65" i="3"/>
  <c r="BAF65" i="3"/>
  <c r="BAG65" i="3"/>
  <c r="BAH65" i="3"/>
  <c r="BAI65" i="3"/>
  <c r="BAJ65" i="3"/>
  <c r="BAK65" i="3"/>
  <c r="BAL65" i="3"/>
  <c r="BAM65" i="3"/>
  <c r="BAN65" i="3"/>
  <c r="BAO65" i="3"/>
  <c r="BAP65" i="3"/>
  <c r="BAQ65" i="3"/>
  <c r="BAR65" i="3"/>
  <c r="BAS65" i="3"/>
  <c r="BAT65" i="3"/>
  <c r="BAU65" i="3"/>
  <c r="BAV65" i="3"/>
  <c r="BAW65" i="3"/>
  <c r="BAX65" i="3"/>
  <c r="BAY65" i="3"/>
  <c r="BAZ65" i="3"/>
  <c r="BBA65" i="3"/>
  <c r="BBB65" i="3"/>
  <c r="BBC65" i="3"/>
  <c r="BBD65" i="3"/>
  <c r="BBE65" i="3"/>
  <c r="BBF65" i="3"/>
  <c r="BBG65" i="3"/>
  <c r="BBH65" i="3"/>
  <c r="BBI65" i="3"/>
  <c r="BBJ65" i="3"/>
  <c r="BBK65" i="3"/>
  <c r="BBL65" i="3"/>
  <c r="BBM65" i="3"/>
  <c r="BBN65" i="3"/>
  <c r="BBO65" i="3"/>
  <c r="BBP65" i="3"/>
  <c r="BBQ65" i="3"/>
  <c r="BBR65" i="3"/>
  <c r="BBS65" i="3"/>
  <c r="BBT65" i="3"/>
  <c r="BBU65" i="3"/>
  <c r="BBV65" i="3"/>
  <c r="BBW65" i="3"/>
  <c r="BBX65" i="3"/>
  <c r="BBY65" i="3"/>
  <c r="BBZ65" i="3"/>
  <c r="BCA65" i="3"/>
  <c r="BCB65" i="3"/>
  <c r="BCC65" i="3"/>
  <c r="BCD65" i="3"/>
  <c r="BCE65" i="3"/>
  <c r="BCF65" i="3"/>
  <c r="BCG65" i="3"/>
  <c r="BCH65" i="3"/>
  <c r="BCI65" i="3"/>
  <c r="BCJ65" i="3"/>
  <c r="BCK65" i="3"/>
  <c r="BCL65" i="3"/>
  <c r="BCM65" i="3"/>
  <c r="BCN65" i="3"/>
  <c r="BCO65" i="3"/>
  <c r="BCP65" i="3"/>
  <c r="BCQ65" i="3"/>
  <c r="BCR65" i="3"/>
  <c r="BCS65" i="3"/>
  <c r="BCT65" i="3"/>
  <c r="BCU65" i="3"/>
  <c r="BCV65" i="3"/>
  <c r="BCW65" i="3"/>
  <c r="BCX65" i="3"/>
  <c r="BCY65" i="3"/>
  <c r="BCZ65" i="3"/>
  <c r="BDA65" i="3"/>
  <c r="BDB65" i="3"/>
  <c r="BDC65" i="3"/>
  <c r="BDD65" i="3"/>
  <c r="BDE65" i="3"/>
  <c r="BDF65" i="3"/>
  <c r="BDG65" i="3"/>
  <c r="BDH65" i="3"/>
  <c r="BDI65" i="3"/>
  <c r="BDJ65" i="3"/>
  <c r="BDK65" i="3"/>
  <c r="BDL65" i="3"/>
  <c r="BDM65" i="3"/>
  <c r="BDN65" i="3"/>
  <c r="BDO65" i="3"/>
  <c r="BDP65" i="3"/>
  <c r="BDQ65" i="3"/>
  <c r="BDR65" i="3"/>
  <c r="BDS65" i="3"/>
  <c r="BDT65" i="3"/>
  <c r="BDU65" i="3"/>
  <c r="BDV65" i="3"/>
  <c r="BDW65" i="3"/>
  <c r="BDX65" i="3"/>
  <c r="BDY65" i="3"/>
  <c r="BDZ65" i="3"/>
  <c r="BEA65" i="3"/>
  <c r="BEB65" i="3"/>
  <c r="BEC65" i="3"/>
  <c r="BED65" i="3"/>
  <c r="BEE65" i="3"/>
  <c r="BEF65" i="3"/>
  <c r="BEG65" i="3"/>
  <c r="BEH65" i="3"/>
  <c r="BEI65" i="3"/>
  <c r="BEJ65" i="3"/>
  <c r="BEK65" i="3"/>
  <c r="BEL65" i="3"/>
  <c r="BEM65" i="3"/>
  <c r="BEN65" i="3"/>
  <c r="BEO65" i="3"/>
  <c r="BEP65" i="3"/>
  <c r="BEQ65" i="3"/>
  <c r="BER65" i="3"/>
  <c r="BES65" i="3"/>
  <c r="BET65" i="3"/>
  <c r="BEU65" i="3"/>
  <c r="BEV65" i="3"/>
  <c r="BEW65" i="3"/>
  <c r="BEX65" i="3"/>
  <c r="BEY65" i="3"/>
  <c r="BEZ65" i="3"/>
  <c r="BFA65" i="3"/>
  <c r="BFB65" i="3"/>
  <c r="BFC65" i="3"/>
  <c r="BFD65" i="3"/>
  <c r="BFE65" i="3"/>
  <c r="BFF65" i="3"/>
  <c r="BFG65" i="3"/>
  <c r="BFH65" i="3"/>
  <c r="BFI65" i="3"/>
  <c r="BFJ65" i="3"/>
  <c r="BFK65" i="3"/>
  <c r="BFL65" i="3"/>
  <c r="BFM65" i="3"/>
  <c r="BFN65" i="3"/>
  <c r="BFO65" i="3"/>
  <c r="BFP65" i="3"/>
  <c r="BFQ65" i="3"/>
  <c r="BFR65" i="3"/>
  <c r="BFS65" i="3"/>
  <c r="BFT65" i="3"/>
  <c r="BFU65" i="3"/>
  <c r="BFV65" i="3"/>
  <c r="BFW65" i="3"/>
  <c r="BFX65" i="3"/>
  <c r="BFY65" i="3"/>
  <c r="BFZ65" i="3"/>
  <c r="BGA65" i="3"/>
  <c r="BGB65" i="3"/>
  <c r="BGC65" i="3"/>
  <c r="BGD65" i="3"/>
  <c r="BGE65" i="3"/>
  <c r="BGF65" i="3"/>
  <c r="BGG65" i="3"/>
  <c r="BGH65" i="3"/>
  <c r="BGI65" i="3"/>
  <c r="BGJ65" i="3"/>
  <c r="BGK65" i="3"/>
  <c r="BGL65" i="3"/>
  <c r="BGM65" i="3"/>
  <c r="BGN65" i="3"/>
  <c r="BGO65" i="3"/>
  <c r="BGP65" i="3"/>
  <c r="BGQ65" i="3"/>
  <c r="BGR65" i="3"/>
  <c r="BGS65" i="3"/>
  <c r="BGT65" i="3"/>
  <c r="BGU65" i="3"/>
  <c r="BGV65" i="3"/>
  <c r="BGW65" i="3"/>
  <c r="BGX65" i="3"/>
  <c r="BGY65" i="3"/>
  <c r="BGZ65" i="3"/>
  <c r="BHA65" i="3"/>
  <c r="BHB65" i="3"/>
  <c r="BHC65" i="3"/>
  <c r="BHD65" i="3"/>
  <c r="BHE65" i="3"/>
  <c r="BHF65" i="3"/>
  <c r="BHG65" i="3"/>
  <c r="BHH65" i="3"/>
  <c r="BHI65" i="3"/>
  <c r="BHJ65" i="3"/>
  <c r="BHK65" i="3"/>
  <c r="BHL65" i="3"/>
  <c r="BHM65" i="3"/>
  <c r="BHN65" i="3"/>
  <c r="BHO65" i="3"/>
  <c r="BHP65" i="3"/>
  <c r="BHQ65" i="3"/>
  <c r="BHR65" i="3"/>
  <c r="BHS65" i="3"/>
  <c r="BHT65" i="3"/>
  <c r="BHU65" i="3"/>
  <c r="BHV65" i="3"/>
  <c r="BHW65" i="3"/>
  <c r="BHX65" i="3"/>
  <c r="BHY65" i="3"/>
  <c r="BHZ65" i="3"/>
  <c r="BIA65" i="3"/>
  <c r="BIB65" i="3"/>
  <c r="BIC65" i="3"/>
  <c r="BID65" i="3"/>
  <c r="BIE65" i="3"/>
  <c r="BIF65" i="3"/>
  <c r="BIG65" i="3"/>
  <c r="BIH65" i="3"/>
  <c r="BII65" i="3"/>
  <c r="BIJ65" i="3"/>
  <c r="BIK65" i="3"/>
  <c r="BIL65" i="3"/>
  <c r="BIM65" i="3"/>
  <c r="BIN65" i="3"/>
  <c r="BIO65" i="3"/>
  <c r="BIP65" i="3"/>
  <c r="BIQ65" i="3"/>
  <c r="BIR65" i="3"/>
  <c r="BIS65" i="3"/>
  <c r="BIT65" i="3"/>
  <c r="AWU65" i="3"/>
  <c r="AWV65" i="3"/>
  <c r="AWW65" i="3"/>
  <c r="AWX65" i="3"/>
  <c r="AWY65" i="3"/>
  <c r="AWZ65" i="3"/>
  <c r="AXA65" i="3"/>
  <c r="AXB65" i="3"/>
  <c r="AXC65" i="3"/>
  <c r="AXD65" i="3"/>
  <c r="AXE65" i="3"/>
  <c r="AXF65" i="3"/>
  <c r="AXG65" i="3"/>
  <c r="AXH65" i="3"/>
  <c r="AXI65" i="3"/>
  <c r="AXJ65" i="3"/>
  <c r="AXK65" i="3"/>
  <c r="AXL65" i="3"/>
  <c r="AXM65" i="3"/>
  <c r="AXN65" i="3"/>
  <c r="AXO65" i="3"/>
  <c r="AXP65" i="3"/>
  <c r="AXQ65" i="3"/>
  <c r="AXR65" i="3"/>
  <c r="APX65" i="3"/>
  <c r="APY65" i="3"/>
  <c r="APZ65" i="3"/>
  <c r="AQA65" i="3"/>
  <c r="AQB65" i="3"/>
  <c r="AQC65" i="3"/>
  <c r="AQD65" i="3"/>
  <c r="AQE65" i="3"/>
  <c r="AQF65" i="3"/>
  <c r="AQG65" i="3"/>
  <c r="AQH65" i="3"/>
  <c r="AQI65" i="3"/>
  <c r="AQJ65" i="3"/>
  <c r="AQK65" i="3"/>
  <c r="AQL65" i="3"/>
  <c r="AQM65" i="3"/>
  <c r="AQN65" i="3"/>
  <c r="AQO65" i="3"/>
  <c r="AQP65" i="3"/>
  <c r="AQQ65" i="3"/>
  <c r="AQR65" i="3"/>
  <c r="AQS65" i="3"/>
  <c r="AQT65" i="3"/>
  <c r="AQU65" i="3"/>
  <c r="AQV65" i="3"/>
  <c r="AQW65" i="3"/>
  <c r="AQX65" i="3"/>
  <c r="AQY65" i="3"/>
  <c r="AQZ65" i="3"/>
  <c r="ARA65" i="3"/>
  <c r="ARB65" i="3"/>
  <c r="ARC65" i="3"/>
  <c r="ARD65" i="3"/>
  <c r="ARE65" i="3"/>
  <c r="ARF65" i="3"/>
  <c r="ARG65" i="3"/>
  <c r="ARH65" i="3"/>
  <c r="ARI65" i="3"/>
  <c r="ARJ65" i="3"/>
  <c r="ARK65" i="3"/>
  <c r="ARL65" i="3"/>
  <c r="ARM65" i="3"/>
  <c r="ARN65" i="3"/>
  <c r="ARO65" i="3"/>
  <c r="ARP65" i="3"/>
  <c r="ARQ65" i="3"/>
  <c r="ARR65" i="3"/>
  <c r="ARS65" i="3"/>
  <c r="ART65" i="3"/>
  <c r="ARU65" i="3"/>
  <c r="ARV65" i="3"/>
  <c r="ARW65" i="3"/>
  <c r="ARX65" i="3"/>
  <c r="ARY65" i="3"/>
  <c r="ARZ65" i="3"/>
  <c r="ASA65" i="3"/>
  <c r="ASB65" i="3"/>
  <c r="ASC65" i="3"/>
  <c r="ASD65" i="3"/>
  <c r="ASE65" i="3"/>
  <c r="ASF65" i="3"/>
  <c r="ASG65" i="3"/>
  <c r="ASH65" i="3"/>
  <c r="ASI65" i="3"/>
  <c r="ASJ65" i="3"/>
  <c r="ASK65" i="3"/>
  <c r="ASL65" i="3"/>
  <c r="ASM65" i="3"/>
  <c r="ASN65" i="3"/>
  <c r="ASO65" i="3"/>
  <c r="ASP65" i="3"/>
  <c r="ASQ65" i="3"/>
  <c r="ASR65" i="3"/>
  <c r="ASS65" i="3"/>
  <c r="AST65" i="3"/>
  <c r="ASU65" i="3"/>
  <c r="ASV65" i="3"/>
  <c r="ASW65" i="3"/>
  <c r="ASX65" i="3"/>
  <c r="ASY65" i="3"/>
  <c r="ASZ65" i="3"/>
  <c r="ATA65" i="3"/>
  <c r="ATB65" i="3"/>
  <c r="ATC65" i="3"/>
  <c r="ATD65" i="3"/>
  <c r="ATE65" i="3"/>
  <c r="ATF65" i="3"/>
  <c r="ATG65" i="3"/>
  <c r="ATH65" i="3"/>
  <c r="ATI65" i="3"/>
  <c r="ATJ65" i="3"/>
  <c r="ATK65" i="3"/>
  <c r="ATL65" i="3"/>
  <c r="ATM65" i="3"/>
  <c r="ATN65" i="3"/>
  <c r="ATO65" i="3"/>
  <c r="ATP65" i="3"/>
  <c r="ATQ65" i="3"/>
  <c r="ATR65" i="3"/>
  <c r="ATS65" i="3"/>
  <c r="ATT65" i="3"/>
  <c r="ATU65" i="3"/>
  <c r="ATV65" i="3"/>
  <c r="ATW65" i="3"/>
  <c r="ATX65" i="3"/>
  <c r="ATY65" i="3"/>
  <c r="ATZ65" i="3"/>
  <c r="AUA65" i="3"/>
  <c r="AUB65" i="3"/>
  <c r="AUC65" i="3"/>
  <c r="AUD65" i="3"/>
  <c r="AUE65" i="3"/>
  <c r="AUF65" i="3"/>
  <c r="AUG65" i="3"/>
  <c r="AUH65" i="3"/>
  <c r="AUI65" i="3"/>
  <c r="AUJ65" i="3"/>
  <c r="AUK65" i="3"/>
  <c r="AUL65" i="3"/>
  <c r="AUM65" i="3"/>
  <c r="AUN65" i="3"/>
  <c r="AUO65" i="3"/>
  <c r="AUP65" i="3"/>
  <c r="AUQ65" i="3"/>
  <c r="AUR65" i="3"/>
  <c r="AUS65" i="3"/>
  <c r="AUT65" i="3"/>
  <c r="AUU65" i="3"/>
  <c r="AUV65" i="3"/>
  <c r="AUW65" i="3"/>
  <c r="AUX65" i="3"/>
  <c r="AUY65" i="3"/>
  <c r="AUZ65" i="3"/>
  <c r="AVA65" i="3"/>
  <c r="AVB65" i="3"/>
  <c r="AVC65" i="3"/>
  <c r="AVD65" i="3"/>
  <c r="AVE65" i="3"/>
  <c r="AVF65" i="3"/>
  <c r="AVG65" i="3"/>
  <c r="AVH65" i="3"/>
  <c r="AVI65" i="3"/>
  <c r="AVJ65" i="3"/>
  <c r="AVK65" i="3"/>
  <c r="AVL65" i="3"/>
  <c r="AVM65" i="3"/>
  <c r="AVN65" i="3"/>
  <c r="AVO65" i="3"/>
  <c r="AVP65" i="3"/>
  <c r="AVQ65" i="3"/>
  <c r="AVR65" i="3"/>
  <c r="AVS65" i="3"/>
  <c r="AVT65" i="3"/>
  <c r="AVU65" i="3"/>
  <c r="AVV65" i="3"/>
  <c r="AVW65" i="3"/>
  <c r="AVX65" i="3"/>
  <c r="AVY65" i="3"/>
  <c r="AVZ65" i="3"/>
  <c r="AWA65" i="3"/>
  <c r="AWB65" i="3"/>
  <c r="AWC65" i="3"/>
  <c r="AWD65" i="3"/>
  <c r="AWE65" i="3"/>
  <c r="AWF65" i="3"/>
  <c r="AWG65" i="3"/>
  <c r="AWH65" i="3"/>
  <c r="AWI65" i="3"/>
  <c r="AWJ65" i="3"/>
  <c r="AWK65" i="3"/>
  <c r="AWL65" i="3"/>
  <c r="AWM65" i="3"/>
  <c r="AWN65" i="3"/>
  <c r="AWO65" i="3"/>
  <c r="AWP65" i="3"/>
  <c r="AWQ65" i="3"/>
  <c r="AWR65" i="3"/>
  <c r="AWS65" i="3"/>
  <c r="AWT65" i="3"/>
  <c r="APW65" i="3"/>
  <c r="AIY65" i="3"/>
  <c r="AIZ65" i="3"/>
  <c r="AJA65" i="3"/>
  <c r="AJB65" i="3"/>
  <c r="AJC65" i="3"/>
  <c r="AJD65" i="3"/>
  <c r="AJE65" i="3"/>
  <c r="AJF65" i="3"/>
  <c r="AJG65" i="3"/>
  <c r="AJH65" i="3"/>
  <c r="AJI65" i="3"/>
  <c r="AJJ65" i="3"/>
  <c r="AJK65" i="3"/>
  <c r="AJL65" i="3"/>
  <c r="AJM65" i="3"/>
  <c r="AJN65" i="3"/>
  <c r="AJO65" i="3"/>
  <c r="AJP65" i="3"/>
  <c r="AJQ65" i="3"/>
  <c r="AJR65" i="3"/>
  <c r="AJS65" i="3"/>
  <c r="AJT65" i="3"/>
  <c r="AJU65" i="3"/>
  <c r="AJV65" i="3"/>
  <c r="AJW65" i="3"/>
  <c r="AJX65" i="3"/>
  <c r="AJY65" i="3"/>
  <c r="AJZ65" i="3"/>
  <c r="AKA65" i="3"/>
  <c r="AKB65" i="3"/>
  <c r="AKC65" i="3"/>
  <c r="AKD65" i="3"/>
  <c r="AKE65" i="3"/>
  <c r="AKF65" i="3"/>
  <c r="AKG65" i="3"/>
  <c r="AKH65" i="3"/>
  <c r="AKI65" i="3"/>
  <c r="AKJ65" i="3"/>
  <c r="AKK65" i="3"/>
  <c r="AKL65" i="3"/>
  <c r="AKM65" i="3"/>
  <c r="AKN65" i="3"/>
  <c r="AKO65" i="3"/>
  <c r="AKP65" i="3"/>
  <c r="AKQ65" i="3"/>
  <c r="AKR65" i="3"/>
  <c r="AKS65" i="3"/>
  <c r="AKT65" i="3"/>
  <c r="AKU65" i="3"/>
  <c r="AKV65" i="3"/>
  <c r="AKW65" i="3"/>
  <c r="AKX65" i="3"/>
  <c r="AKY65" i="3"/>
  <c r="AKZ65" i="3"/>
  <c r="ALA65" i="3"/>
  <c r="ALB65" i="3"/>
  <c r="ALC65" i="3"/>
  <c r="ALD65" i="3"/>
  <c r="ALE65" i="3"/>
  <c r="ALF65" i="3"/>
  <c r="ALG65" i="3"/>
  <c r="ALH65" i="3"/>
  <c r="ALI65" i="3"/>
  <c r="ALJ65" i="3"/>
  <c r="ALK65" i="3"/>
  <c r="ALL65" i="3"/>
  <c r="ALM65" i="3"/>
  <c r="ALN65" i="3"/>
  <c r="ALO65" i="3"/>
  <c r="ALP65" i="3"/>
  <c r="ALQ65" i="3"/>
  <c r="ALR65" i="3"/>
  <c r="ALS65" i="3"/>
  <c r="ALT65" i="3"/>
  <c r="ALU65" i="3"/>
  <c r="ALV65" i="3"/>
  <c r="ALW65" i="3"/>
  <c r="ALX65" i="3"/>
  <c r="ALY65" i="3"/>
  <c r="ALZ65" i="3"/>
  <c r="AMA65" i="3"/>
  <c r="AMB65" i="3"/>
  <c r="AMC65" i="3"/>
  <c r="AMD65" i="3"/>
  <c r="AME65" i="3"/>
  <c r="AMF65" i="3"/>
  <c r="AMG65" i="3"/>
  <c r="AMH65" i="3"/>
  <c r="AMI65" i="3"/>
  <c r="AMJ65" i="3"/>
  <c r="AMK65" i="3"/>
  <c r="AML65" i="3"/>
  <c r="AMM65" i="3"/>
  <c r="AMN65" i="3"/>
  <c r="AMO65" i="3"/>
  <c r="AMP65" i="3"/>
  <c r="AMQ65" i="3"/>
  <c r="AMR65" i="3"/>
  <c r="AMS65" i="3"/>
  <c r="AMT65" i="3"/>
  <c r="AMU65" i="3"/>
  <c r="AMV65" i="3"/>
  <c r="AMW65" i="3"/>
  <c r="AMX65" i="3"/>
  <c r="AMY65" i="3"/>
  <c r="AMZ65" i="3"/>
  <c r="ANA65" i="3"/>
  <c r="ANB65" i="3"/>
  <c r="ANC65" i="3"/>
  <c r="AND65" i="3"/>
  <c r="ANE65" i="3"/>
  <c r="ANF65" i="3"/>
  <c r="ANG65" i="3"/>
  <c r="ANH65" i="3"/>
  <c r="ANI65" i="3"/>
  <c r="ANJ65" i="3"/>
  <c r="ANK65" i="3"/>
  <c r="ANL65" i="3"/>
  <c r="ANM65" i="3"/>
  <c r="ANN65" i="3"/>
  <c r="ANO65" i="3"/>
  <c r="ANP65" i="3"/>
  <c r="ANQ65" i="3"/>
  <c r="ANR65" i="3"/>
  <c r="ANS65" i="3"/>
  <c r="ANT65" i="3"/>
  <c r="ANU65" i="3"/>
  <c r="ANV65" i="3"/>
  <c r="ANW65" i="3"/>
  <c r="ANX65" i="3"/>
  <c r="ANY65" i="3"/>
  <c r="ANZ65" i="3"/>
  <c r="AOA65" i="3"/>
  <c r="AOB65" i="3"/>
  <c r="AOC65" i="3"/>
  <c r="AOD65" i="3"/>
  <c r="AOE65" i="3"/>
  <c r="AOF65" i="3"/>
  <c r="AOG65" i="3"/>
  <c r="AOH65" i="3"/>
  <c r="AOI65" i="3"/>
  <c r="AOJ65" i="3"/>
  <c r="AOK65" i="3"/>
  <c r="AOL65" i="3"/>
  <c r="AOM65" i="3"/>
  <c r="AON65" i="3"/>
  <c r="AOO65" i="3"/>
  <c r="AOP65" i="3"/>
  <c r="AOQ65" i="3"/>
  <c r="AOR65" i="3"/>
  <c r="AOS65" i="3"/>
  <c r="AOT65" i="3"/>
  <c r="AOU65" i="3"/>
  <c r="AOV65" i="3"/>
  <c r="AOW65" i="3"/>
  <c r="AOX65" i="3"/>
  <c r="AOY65" i="3"/>
  <c r="AOZ65" i="3"/>
  <c r="APA65" i="3"/>
  <c r="APB65" i="3"/>
  <c r="APC65" i="3"/>
  <c r="APD65" i="3"/>
  <c r="APE65" i="3"/>
  <c r="APF65" i="3"/>
  <c r="APG65" i="3"/>
  <c r="APH65" i="3"/>
  <c r="API65" i="3"/>
  <c r="APJ65" i="3"/>
  <c r="APK65" i="3"/>
  <c r="APL65" i="3"/>
  <c r="APM65" i="3"/>
  <c r="APN65" i="3"/>
  <c r="APO65" i="3"/>
  <c r="APP65" i="3"/>
  <c r="APQ65" i="3"/>
  <c r="APR65" i="3"/>
  <c r="APS65" i="3"/>
  <c r="APT65" i="3"/>
  <c r="APU65" i="3"/>
  <c r="APV65" i="3"/>
  <c r="AGY62" i="30" a="1"/>
  <c r="AGY62" i="30"/>
  <c r="AGX62" i="30" a="1"/>
  <c r="AGX62" i="30"/>
  <c r="AGF62" i="30" a="1"/>
  <c r="AGF62" i="30"/>
  <c r="AGF61" i="30" a="1"/>
  <c r="AGF61" i="30"/>
  <c r="AGF60" i="30" a="1"/>
  <c r="AGF60" i="30"/>
  <c r="AGF59" i="30" a="1"/>
  <c r="AGF59" i="30"/>
  <c r="AGF58" i="30" a="1"/>
  <c r="AGF58" i="30"/>
  <c r="AGF57" i="30" a="1"/>
  <c r="AGF57" i="30"/>
  <c r="AGE62" i="30" a="1"/>
  <c r="AGE62" i="30"/>
  <c r="AGE61" i="30" a="1"/>
  <c r="AGE61" i="30"/>
  <c r="AGE60" i="30" a="1"/>
  <c r="AGE60" i="30"/>
  <c r="AGE59" i="30" a="1"/>
  <c r="AGE59" i="30"/>
  <c r="AGE58" i="30" a="1"/>
  <c r="AGE58" i="30"/>
  <c r="AGE57" i="30" a="1"/>
  <c r="AGE57" i="30"/>
  <c r="AGD57" i="30" a="1"/>
  <c r="AGD57" i="30"/>
  <c r="AGD58" i="30" a="1"/>
  <c r="AGD58" i="30"/>
  <c r="AGD59" i="30" a="1"/>
  <c r="AGD59" i="30"/>
  <c r="AGD60" i="30" a="1"/>
  <c r="AGD60" i="30"/>
  <c r="AGD61" i="30" a="1"/>
  <c r="AGD61" i="30"/>
  <c r="AGD62" i="30" a="1"/>
  <c r="AGD62" i="30"/>
  <c r="AGA60" i="30" a="1"/>
  <c r="AGA60" i="30"/>
  <c r="AGA61" i="30" a="1"/>
  <c r="AGA61" i="30"/>
  <c r="AGA62" i="30" a="1"/>
  <c r="AGA62" i="30"/>
  <c r="AFZ62" i="30" a="1"/>
  <c r="AFZ62" i="30"/>
  <c r="AFZ61" i="30" a="1"/>
  <c r="AFZ61" i="30"/>
  <c r="AFZ60" i="30" a="1"/>
  <c r="AFZ60" i="30"/>
  <c r="AEN65" i="3"/>
  <c r="ACA65" i="3"/>
  <c r="ACB65" i="3"/>
  <c r="ACC65" i="3"/>
  <c r="ACD65" i="3"/>
  <c r="ACE65" i="3"/>
  <c r="ACF65" i="3"/>
  <c r="ACG65" i="3"/>
  <c r="ACH65" i="3"/>
  <c r="ACI65" i="3"/>
  <c r="ACJ65" i="3"/>
  <c r="ACK65" i="3"/>
  <c r="ACL65" i="3"/>
  <c r="ACM65" i="3"/>
  <c r="ACN65" i="3"/>
  <c r="ACO65" i="3"/>
  <c r="ACP65" i="3"/>
  <c r="ACQ65" i="3"/>
  <c r="ACR65" i="3"/>
  <c r="ACS65" i="3"/>
  <c r="ACT65" i="3"/>
  <c r="ACU65" i="3"/>
  <c r="ACV65" i="3"/>
  <c r="ACW65" i="3"/>
  <c r="ACX65" i="3"/>
  <c r="ACY65" i="3"/>
  <c r="ACZ65" i="3"/>
  <c r="ADA65" i="3"/>
  <c r="ADB65" i="3"/>
  <c r="ADC65" i="3"/>
  <c r="ADD65" i="3"/>
  <c r="ADE65" i="3"/>
  <c r="ADF65" i="3"/>
  <c r="ADG65" i="3"/>
  <c r="ADH65" i="3"/>
  <c r="ADI65" i="3"/>
  <c r="ADJ65" i="3"/>
  <c r="ADK65" i="3"/>
  <c r="ADL65" i="3"/>
  <c r="ADM65" i="3"/>
  <c r="ADN65" i="3"/>
  <c r="ADO65" i="3"/>
  <c r="ADP65" i="3"/>
  <c r="ADQ65" i="3"/>
  <c r="ADR65" i="3"/>
  <c r="ADS65" i="3"/>
  <c r="ADT65" i="3"/>
  <c r="ADU65" i="3"/>
  <c r="ADV65" i="3"/>
  <c r="ADW65" i="3"/>
  <c r="ADX65" i="3"/>
  <c r="ADY65" i="3"/>
  <c r="ADZ65" i="3"/>
  <c r="AEA65" i="3"/>
  <c r="AEB65" i="3"/>
  <c r="AEC65" i="3"/>
  <c r="AED65" i="3"/>
  <c r="AEE65" i="3"/>
  <c r="AEF65" i="3"/>
  <c r="AEG65" i="3"/>
  <c r="AEH65" i="3"/>
  <c r="AEI65" i="3"/>
  <c r="AEJ65" i="3"/>
  <c r="AEK65" i="3"/>
  <c r="AEL65" i="3"/>
  <c r="AEM65" i="3"/>
  <c r="AEO65" i="3"/>
  <c r="AEP65" i="3"/>
  <c r="AEQ65" i="3"/>
  <c r="AER65" i="3"/>
  <c r="AES65" i="3"/>
  <c r="AET65" i="3"/>
  <c r="AEU65" i="3"/>
  <c r="AEV65" i="3"/>
  <c r="AEW65" i="3"/>
  <c r="AEX65" i="3"/>
  <c r="AEY65" i="3"/>
  <c r="AEZ65" i="3"/>
  <c r="AFA65" i="3"/>
  <c r="AFB65" i="3"/>
  <c r="AFC65" i="3"/>
  <c r="AFD65" i="3"/>
  <c r="AFE65" i="3"/>
  <c r="AFF65" i="3"/>
  <c r="AFG65" i="3"/>
  <c r="AFH65" i="3"/>
  <c r="AFI65" i="3"/>
  <c r="AFJ65" i="3"/>
  <c r="AFK65" i="3"/>
  <c r="AFL65" i="3"/>
  <c r="AFM65" i="3"/>
  <c r="AFN65" i="3"/>
  <c r="AFO65" i="3"/>
  <c r="AFP65" i="3"/>
  <c r="AFQ65" i="3"/>
  <c r="AFR65" i="3"/>
  <c r="AFS65" i="3"/>
  <c r="AFT65" i="3"/>
  <c r="AFU65" i="3"/>
  <c r="AFV65" i="3"/>
  <c r="AFW65" i="3"/>
  <c r="AFX65" i="3"/>
  <c r="AFY65" i="3"/>
  <c r="AFZ65" i="3"/>
  <c r="AGA65" i="3"/>
  <c r="AGB65" i="3"/>
  <c r="AGC65" i="3"/>
  <c r="AGD65" i="3"/>
  <c r="AGE65" i="3"/>
  <c r="AGF65" i="3"/>
  <c r="AGG65" i="3"/>
  <c r="AGH65" i="3"/>
  <c r="AGI65" i="3"/>
  <c r="AGJ65" i="3"/>
  <c r="AGK65" i="3"/>
  <c r="AGL65" i="3"/>
  <c r="AGM65" i="3"/>
  <c r="AGN65" i="3"/>
  <c r="AGO65" i="3"/>
  <c r="AGP65" i="3"/>
  <c r="AGQ65" i="3"/>
  <c r="AGR65" i="3"/>
  <c r="AGS65" i="3"/>
  <c r="AGT65" i="3"/>
  <c r="AGU65" i="3"/>
  <c r="AGV65" i="3"/>
  <c r="AGW65" i="3"/>
  <c r="AGX65" i="3"/>
  <c r="AGY65" i="3"/>
  <c r="AGZ65" i="3"/>
  <c r="AHA65" i="3"/>
  <c r="AHB65" i="3"/>
  <c r="AHC65" i="3"/>
  <c r="AHD65" i="3"/>
  <c r="AHE65" i="3"/>
  <c r="AHF65" i="3"/>
  <c r="AHG65" i="3"/>
  <c r="AHH65" i="3"/>
  <c r="AHI65" i="3"/>
  <c r="AHJ65" i="3"/>
  <c r="AHK65" i="3"/>
  <c r="AHL65" i="3"/>
  <c r="AHM65" i="3"/>
  <c r="AHN65" i="3"/>
  <c r="AHO65" i="3"/>
  <c r="AHP65" i="3"/>
  <c r="AHQ65" i="3"/>
  <c r="AHR65" i="3"/>
  <c r="AHS65" i="3"/>
  <c r="AHT65" i="3"/>
  <c r="AHU65" i="3"/>
  <c r="AHV65" i="3"/>
  <c r="AHW65" i="3"/>
  <c r="AHX65" i="3"/>
  <c r="AHY65" i="3"/>
  <c r="AHZ65" i="3"/>
  <c r="AIA65" i="3"/>
  <c r="AIB65" i="3"/>
  <c r="AIC65" i="3"/>
  <c r="AID65" i="3"/>
  <c r="AIE65" i="3"/>
  <c r="AIF65" i="3"/>
  <c r="AIG65" i="3"/>
  <c r="AIH65" i="3"/>
  <c r="AII65" i="3"/>
  <c r="AIJ65" i="3"/>
  <c r="AIK65" i="3"/>
  <c r="AIL65" i="3"/>
  <c r="AIM65" i="3"/>
  <c r="AIN65" i="3"/>
  <c r="AIO65" i="3"/>
  <c r="AIP65" i="3"/>
  <c r="AIQ65" i="3"/>
  <c r="AIR65" i="3"/>
  <c r="AIS65" i="3"/>
  <c r="AIT65" i="3"/>
  <c r="AIU65" i="3"/>
  <c r="AIV65" i="3"/>
  <c r="AIW65" i="3"/>
  <c r="AIX65" i="3"/>
  <c r="CQ65" i="3"/>
  <c r="CR65" i="3"/>
  <c r="CS65" i="3"/>
  <c r="CT65" i="3"/>
  <c r="CU65" i="3"/>
  <c r="CV65" i="3"/>
  <c r="CW65" i="3"/>
  <c r="CX65" i="3"/>
  <c r="CY65" i="3"/>
  <c r="CZ65" i="3"/>
  <c r="DA65" i="3"/>
  <c r="DB65" i="3"/>
  <c r="DC65" i="3"/>
  <c r="DD65" i="3"/>
  <c r="DE65" i="3"/>
  <c r="DF65" i="3"/>
  <c r="DG65" i="3"/>
  <c r="DH65" i="3"/>
  <c r="DI65" i="3"/>
  <c r="DJ65" i="3"/>
  <c r="DK65" i="3"/>
  <c r="DL65" i="3"/>
  <c r="DM65" i="3"/>
  <c r="DN65" i="3"/>
  <c r="DO65" i="3"/>
  <c r="DP65" i="3"/>
  <c r="DQ65" i="3"/>
  <c r="DR65" i="3"/>
  <c r="DS65" i="3"/>
  <c r="DT65" i="3"/>
  <c r="DU65" i="3"/>
  <c r="DV65" i="3"/>
  <c r="DW65" i="3"/>
  <c r="DX65" i="3"/>
  <c r="DY65" i="3"/>
  <c r="DZ65" i="3"/>
  <c r="EA65" i="3"/>
  <c r="EB65" i="3"/>
  <c r="EC65" i="3"/>
  <c r="ED65" i="3"/>
  <c r="EE65" i="3"/>
  <c r="EF65" i="3"/>
  <c r="EG65" i="3"/>
  <c r="EH65" i="3"/>
  <c r="EI65" i="3"/>
  <c r="EJ65" i="3"/>
  <c r="EK65" i="3"/>
  <c r="EL65" i="3"/>
  <c r="EM65" i="3"/>
  <c r="EN65" i="3"/>
  <c r="EO65" i="3"/>
  <c r="EP65" i="3"/>
  <c r="EQ65" i="3"/>
  <c r="ER65" i="3"/>
  <c r="ES65" i="3"/>
  <c r="ET65" i="3"/>
  <c r="EU65" i="3"/>
  <c r="EV65" i="3"/>
  <c r="EW65" i="3"/>
  <c r="EX65" i="3"/>
  <c r="EY65" i="3"/>
  <c r="EZ65" i="3"/>
  <c r="FA65" i="3"/>
  <c r="FB65" i="3"/>
  <c r="FC65" i="3"/>
  <c r="FD65" i="3"/>
  <c r="FE65" i="3"/>
  <c r="FF65" i="3"/>
  <c r="FG65" i="3"/>
  <c r="FH65" i="3"/>
  <c r="FI65" i="3"/>
  <c r="FJ65" i="3"/>
  <c r="FK65" i="3"/>
  <c r="FL65" i="3"/>
  <c r="FM65" i="3"/>
  <c r="FN65" i="3"/>
  <c r="FO65" i="3"/>
  <c r="FP65" i="3"/>
  <c r="FQ65" i="3"/>
  <c r="FR65" i="3"/>
  <c r="FS65" i="3"/>
  <c r="FT65" i="3"/>
  <c r="FU65" i="3"/>
  <c r="FV65" i="3"/>
  <c r="FW65" i="3"/>
  <c r="FX65" i="3"/>
  <c r="FY65" i="3"/>
  <c r="FZ65" i="3"/>
  <c r="GA65" i="3"/>
  <c r="GB65" i="3"/>
  <c r="GC65" i="3"/>
  <c r="GD65" i="3"/>
  <c r="GE65" i="3"/>
  <c r="GF65" i="3"/>
  <c r="GG65" i="3"/>
  <c r="GH65" i="3"/>
  <c r="GI65" i="3"/>
  <c r="GJ65" i="3"/>
  <c r="GK65" i="3"/>
  <c r="GL65" i="3"/>
  <c r="GM65" i="3"/>
  <c r="GN65" i="3"/>
  <c r="GO65" i="3"/>
  <c r="GP65" i="3"/>
  <c r="GQ65" i="3"/>
  <c r="GR65" i="3"/>
  <c r="GS65" i="3"/>
  <c r="GT65" i="3"/>
  <c r="GU65" i="3"/>
  <c r="GV65" i="3"/>
  <c r="GW65" i="3"/>
  <c r="GX65" i="3"/>
  <c r="GY65" i="3"/>
  <c r="GZ65" i="3"/>
  <c r="HA65" i="3"/>
  <c r="HB65" i="3"/>
  <c r="HC65" i="3"/>
  <c r="HD65" i="3"/>
  <c r="HE65" i="3"/>
  <c r="HF65" i="3"/>
  <c r="HG65" i="3"/>
  <c r="HH65" i="3"/>
  <c r="HI65" i="3"/>
  <c r="HJ65" i="3"/>
  <c r="HK65" i="3"/>
  <c r="HL65" i="3"/>
  <c r="HM65" i="3"/>
  <c r="HN65" i="3"/>
  <c r="HO65" i="3"/>
  <c r="HP65" i="3"/>
  <c r="HQ65" i="3"/>
  <c r="HR65" i="3"/>
  <c r="HS65" i="3"/>
  <c r="HT65" i="3"/>
  <c r="HU65" i="3"/>
  <c r="HV65" i="3"/>
  <c r="HW65" i="3"/>
  <c r="HX65" i="3"/>
  <c r="HY65" i="3"/>
  <c r="HZ65" i="3"/>
  <c r="IA65" i="3"/>
  <c r="IB65" i="3"/>
  <c r="IC65" i="3"/>
  <c r="ID65" i="3"/>
  <c r="IE65" i="3"/>
  <c r="IF65" i="3"/>
  <c r="IG65" i="3"/>
  <c r="IH65" i="3"/>
  <c r="II65" i="3"/>
  <c r="IJ65" i="3"/>
  <c r="IK65" i="3"/>
  <c r="IL65" i="3"/>
  <c r="IM65" i="3"/>
  <c r="IN65" i="3"/>
  <c r="IO65" i="3"/>
  <c r="IP65" i="3"/>
  <c r="IQ65" i="3"/>
  <c r="IR65" i="3"/>
  <c r="IS65" i="3"/>
  <c r="IT65" i="3"/>
  <c r="IU65" i="3"/>
  <c r="IV65" i="3"/>
  <c r="IW65" i="3"/>
  <c r="IX65" i="3"/>
  <c r="IY65" i="3"/>
  <c r="IZ65" i="3"/>
  <c r="JA65" i="3"/>
  <c r="JB65" i="3"/>
  <c r="JC65" i="3"/>
  <c r="JD65" i="3"/>
  <c r="JE65" i="3"/>
  <c r="JF65" i="3"/>
  <c r="JG65" i="3"/>
  <c r="JH65" i="3"/>
  <c r="JI65" i="3"/>
  <c r="JJ65" i="3"/>
  <c r="JK65" i="3"/>
  <c r="JL65" i="3"/>
  <c r="JM65" i="3"/>
  <c r="JN65" i="3"/>
  <c r="JO65" i="3"/>
  <c r="JP65" i="3"/>
  <c r="JQ65" i="3"/>
  <c r="JR65" i="3"/>
  <c r="JS65" i="3"/>
  <c r="JT65" i="3"/>
  <c r="JU65" i="3"/>
  <c r="JV65" i="3"/>
  <c r="JW65" i="3"/>
  <c r="JX65" i="3"/>
  <c r="JY65" i="3"/>
  <c r="JZ65" i="3"/>
  <c r="KA65" i="3"/>
  <c r="KB65" i="3"/>
  <c r="KC65" i="3"/>
  <c r="KD65" i="3"/>
  <c r="KE65" i="3"/>
  <c r="KF65" i="3"/>
  <c r="KG65" i="3"/>
  <c r="KH65" i="3"/>
  <c r="KI65" i="3"/>
  <c r="KJ65" i="3"/>
  <c r="KK65" i="3"/>
  <c r="KL65" i="3"/>
  <c r="KM65" i="3"/>
  <c r="KN65" i="3"/>
  <c r="KO65" i="3"/>
  <c r="KP65" i="3"/>
  <c r="KQ65" i="3"/>
  <c r="KR65" i="3"/>
  <c r="KS65" i="3"/>
  <c r="KT65" i="3"/>
  <c r="KU65" i="3"/>
  <c r="KV65" i="3"/>
  <c r="KW65" i="3"/>
  <c r="KX65" i="3"/>
  <c r="KY65" i="3"/>
  <c r="KZ65" i="3"/>
  <c r="LA65" i="3"/>
  <c r="LB65" i="3"/>
  <c r="LC65" i="3"/>
  <c r="LD65" i="3"/>
  <c r="LE65" i="3"/>
  <c r="LF65" i="3"/>
  <c r="LG65" i="3"/>
  <c r="LH65" i="3"/>
  <c r="LI65" i="3"/>
  <c r="LJ65" i="3"/>
  <c r="LK65" i="3"/>
  <c r="LL65" i="3"/>
  <c r="LM65" i="3"/>
  <c r="LN65" i="3"/>
  <c r="LO65" i="3"/>
  <c r="LP65" i="3"/>
  <c r="LQ65" i="3"/>
  <c r="LR65" i="3"/>
  <c r="LS65" i="3"/>
  <c r="LT65" i="3"/>
  <c r="LU65" i="3"/>
  <c r="LV65" i="3"/>
  <c r="LW65" i="3"/>
  <c r="LX65" i="3"/>
  <c r="LY65" i="3"/>
  <c r="LZ65" i="3"/>
  <c r="MA65" i="3"/>
  <c r="MB65" i="3"/>
  <c r="MC65" i="3"/>
  <c r="MD65" i="3"/>
  <c r="ME65" i="3"/>
  <c r="MF65" i="3"/>
  <c r="MG65" i="3"/>
  <c r="MH65" i="3"/>
  <c r="MI65" i="3"/>
  <c r="MJ65" i="3"/>
  <c r="MK65" i="3"/>
  <c r="ML65" i="3"/>
  <c r="MM65" i="3"/>
  <c r="MN65" i="3"/>
  <c r="MO65" i="3"/>
  <c r="MP65" i="3"/>
  <c r="MQ65" i="3"/>
  <c r="MR65" i="3"/>
  <c r="MS65" i="3"/>
  <c r="MT65" i="3"/>
  <c r="MU65" i="3"/>
  <c r="MV65" i="3"/>
  <c r="MW65" i="3"/>
  <c r="MX65" i="3"/>
  <c r="MY65" i="3"/>
  <c r="MZ65" i="3"/>
  <c r="NA65" i="3"/>
  <c r="NB65" i="3"/>
  <c r="NC65" i="3"/>
  <c r="ND65" i="3"/>
  <c r="NE65" i="3"/>
  <c r="NF65" i="3"/>
  <c r="NG65" i="3"/>
  <c r="NH65" i="3"/>
  <c r="NI65" i="3"/>
  <c r="NJ65" i="3"/>
  <c r="NK65" i="3"/>
  <c r="NL65" i="3"/>
  <c r="NM65" i="3"/>
  <c r="NN65" i="3"/>
  <c r="NO65" i="3"/>
  <c r="NP65" i="3"/>
  <c r="NQ65" i="3"/>
  <c r="NR65" i="3"/>
  <c r="NS65" i="3"/>
  <c r="NT65" i="3"/>
  <c r="NU65" i="3"/>
  <c r="NV65" i="3"/>
  <c r="NW65" i="3"/>
  <c r="NX65" i="3"/>
  <c r="NY65" i="3"/>
  <c r="NZ65" i="3"/>
  <c r="OA65" i="3"/>
  <c r="OB65" i="3"/>
  <c r="OC65" i="3"/>
  <c r="OD65" i="3"/>
  <c r="OE65" i="3"/>
  <c r="OF65" i="3"/>
  <c r="OG65" i="3"/>
  <c r="OH65" i="3"/>
  <c r="OI65" i="3"/>
  <c r="OJ65" i="3"/>
  <c r="OK65" i="3"/>
  <c r="OL65" i="3"/>
  <c r="OM65" i="3"/>
  <c r="ON65" i="3"/>
  <c r="OO65" i="3"/>
  <c r="OP65" i="3"/>
  <c r="OQ65" i="3"/>
  <c r="OR65" i="3"/>
  <c r="OS65" i="3"/>
  <c r="OT65" i="3"/>
  <c r="OU65" i="3"/>
  <c r="OV65" i="3"/>
  <c r="OW65" i="3"/>
  <c r="OX65" i="3"/>
  <c r="OY65" i="3"/>
  <c r="OZ65" i="3"/>
  <c r="PA65" i="3"/>
  <c r="PB65" i="3"/>
  <c r="PC65" i="3"/>
  <c r="PD65" i="3"/>
  <c r="PE65" i="3"/>
  <c r="PF65" i="3"/>
  <c r="PG65" i="3"/>
  <c r="PH65" i="3"/>
  <c r="PI65" i="3"/>
  <c r="PJ65" i="3"/>
  <c r="PK65" i="3"/>
  <c r="PL65" i="3"/>
  <c r="PM65" i="3"/>
  <c r="PN65" i="3"/>
  <c r="PO65" i="3"/>
  <c r="PP65" i="3"/>
  <c r="PQ65" i="3"/>
  <c r="PR65" i="3"/>
  <c r="PS65" i="3"/>
  <c r="PT65" i="3"/>
  <c r="PU65" i="3"/>
  <c r="PV65" i="3"/>
  <c r="PW65" i="3"/>
  <c r="PX65" i="3"/>
  <c r="PY65" i="3"/>
  <c r="PZ65" i="3"/>
  <c r="QA65" i="3"/>
  <c r="QB65" i="3"/>
  <c r="QC65" i="3"/>
  <c r="QD65" i="3"/>
  <c r="QE65" i="3"/>
  <c r="QF65" i="3"/>
  <c r="QG65" i="3"/>
  <c r="QH65" i="3"/>
  <c r="QI65" i="3"/>
  <c r="QJ65" i="3"/>
  <c r="QK65" i="3"/>
  <c r="QL65" i="3"/>
  <c r="QM65" i="3"/>
  <c r="QN65" i="3"/>
  <c r="QO65" i="3"/>
  <c r="QP65" i="3"/>
  <c r="QQ65" i="3"/>
  <c r="QR65" i="3"/>
  <c r="QS65" i="3"/>
  <c r="QT65" i="3"/>
  <c r="QU65" i="3"/>
  <c r="QV65" i="3"/>
  <c r="QW65" i="3"/>
  <c r="QX65" i="3"/>
  <c r="QY65" i="3"/>
  <c r="QZ65" i="3"/>
  <c r="RA65" i="3"/>
  <c r="RB65" i="3"/>
  <c r="RC65" i="3"/>
  <c r="RD65" i="3"/>
  <c r="RE65" i="3"/>
  <c r="RF65" i="3"/>
  <c r="RG65" i="3"/>
  <c r="RH65" i="3"/>
  <c r="RI65" i="3"/>
  <c r="RJ65" i="3"/>
  <c r="RK65" i="3"/>
  <c r="RL65" i="3"/>
  <c r="RM65" i="3"/>
  <c r="RN65" i="3"/>
  <c r="RO65" i="3"/>
  <c r="RP65" i="3"/>
  <c r="RQ65" i="3"/>
  <c r="RR65" i="3"/>
  <c r="RS65" i="3"/>
  <c r="RT65" i="3"/>
  <c r="RU65" i="3"/>
  <c r="RV65" i="3"/>
  <c r="RW65" i="3"/>
  <c r="RX65" i="3"/>
  <c r="RY65" i="3"/>
  <c r="RZ65" i="3"/>
  <c r="SA65" i="3"/>
  <c r="SB65" i="3"/>
  <c r="SC65" i="3"/>
  <c r="SD65" i="3"/>
  <c r="SE65" i="3"/>
  <c r="SF65" i="3"/>
  <c r="SG65" i="3"/>
  <c r="SH65" i="3"/>
  <c r="SI65" i="3"/>
  <c r="SJ65" i="3"/>
  <c r="SK65" i="3"/>
  <c r="SL65" i="3"/>
  <c r="SM65" i="3"/>
  <c r="SN65" i="3"/>
  <c r="SO65" i="3"/>
  <c r="SP65" i="3"/>
  <c r="SQ65" i="3"/>
  <c r="SR65" i="3"/>
  <c r="SS65" i="3"/>
  <c r="ST65" i="3"/>
  <c r="SU65" i="3"/>
  <c r="SV65" i="3"/>
  <c r="SW65" i="3"/>
  <c r="SX65" i="3"/>
  <c r="SY65" i="3"/>
  <c r="SZ65" i="3"/>
  <c r="TA65" i="3"/>
  <c r="TB65" i="3"/>
  <c r="TC65" i="3"/>
  <c r="TD65" i="3"/>
  <c r="TE65" i="3"/>
  <c r="TF65" i="3"/>
  <c r="TG65" i="3"/>
  <c r="TH65" i="3"/>
  <c r="TI65" i="3"/>
  <c r="TJ65" i="3"/>
  <c r="TK65" i="3"/>
  <c r="TL65" i="3"/>
  <c r="TM65" i="3"/>
  <c r="TN65" i="3"/>
  <c r="TO65" i="3"/>
  <c r="TP65" i="3"/>
  <c r="TQ65" i="3"/>
  <c r="TR65" i="3"/>
  <c r="TS65" i="3"/>
  <c r="TT65" i="3"/>
  <c r="TU65" i="3"/>
  <c r="TV65" i="3"/>
  <c r="TW65" i="3"/>
  <c r="TX65" i="3"/>
  <c r="TY65" i="3"/>
  <c r="TZ65" i="3"/>
  <c r="UA65" i="3"/>
  <c r="UB65" i="3"/>
  <c r="UC65" i="3"/>
  <c r="UD65" i="3"/>
  <c r="UE65" i="3"/>
  <c r="UF65" i="3"/>
  <c r="UG65" i="3"/>
  <c r="UH65" i="3"/>
  <c r="UI65" i="3"/>
  <c r="UJ65" i="3"/>
  <c r="UK65" i="3"/>
  <c r="UL65" i="3"/>
  <c r="UM65" i="3"/>
  <c r="UN65" i="3"/>
  <c r="UO65" i="3"/>
  <c r="UP65" i="3"/>
  <c r="UQ65" i="3"/>
  <c r="UR65" i="3"/>
  <c r="US65" i="3"/>
  <c r="UT65" i="3"/>
  <c r="UU65" i="3"/>
  <c r="UV65" i="3"/>
  <c r="UW65" i="3"/>
  <c r="UX65" i="3"/>
  <c r="UY65" i="3"/>
  <c r="UZ65" i="3"/>
  <c r="VA65" i="3"/>
  <c r="VB65" i="3"/>
  <c r="VC65" i="3"/>
  <c r="VD65" i="3"/>
  <c r="VE65" i="3"/>
  <c r="VF65" i="3"/>
  <c r="VG65" i="3"/>
  <c r="VH65" i="3"/>
  <c r="VI65" i="3"/>
  <c r="VJ65" i="3"/>
  <c r="VK65" i="3"/>
  <c r="VL65" i="3"/>
  <c r="VM65" i="3"/>
  <c r="VN65" i="3"/>
  <c r="VO65" i="3"/>
  <c r="VP65" i="3"/>
  <c r="VQ65" i="3"/>
  <c r="VR65" i="3"/>
  <c r="VS65" i="3"/>
  <c r="VT65" i="3"/>
  <c r="VU65" i="3"/>
  <c r="VV65" i="3"/>
  <c r="VW65" i="3"/>
  <c r="VX65" i="3"/>
  <c r="VY65" i="3"/>
  <c r="VZ65" i="3"/>
  <c r="WA65" i="3"/>
  <c r="WB65" i="3"/>
  <c r="WC65" i="3"/>
  <c r="WD65" i="3"/>
  <c r="WE65" i="3"/>
  <c r="WF65" i="3"/>
  <c r="WG65" i="3"/>
  <c r="WH65" i="3"/>
  <c r="WI65" i="3"/>
  <c r="WJ65" i="3"/>
  <c r="WK65" i="3"/>
  <c r="WL65" i="3"/>
  <c r="WM65" i="3"/>
  <c r="WN65" i="3"/>
  <c r="WO65" i="3"/>
  <c r="WP65" i="3"/>
  <c r="WQ65" i="3"/>
  <c r="WR65" i="3"/>
  <c r="WS65" i="3"/>
  <c r="WT65" i="3"/>
  <c r="WU65" i="3"/>
  <c r="WV65" i="3"/>
  <c r="WW65" i="3"/>
  <c r="WX65" i="3"/>
  <c r="WY65" i="3"/>
  <c r="WZ65" i="3"/>
  <c r="XA65" i="3"/>
  <c r="XB65" i="3"/>
  <c r="XC65" i="3"/>
  <c r="XD65" i="3"/>
  <c r="XE65" i="3"/>
  <c r="XF65" i="3"/>
  <c r="XG65" i="3"/>
  <c r="XH65" i="3"/>
  <c r="XI65" i="3"/>
  <c r="XJ65" i="3"/>
  <c r="XK65" i="3"/>
  <c r="XL65" i="3"/>
  <c r="XM65" i="3"/>
  <c r="XN65" i="3"/>
  <c r="XO65" i="3"/>
  <c r="XP65" i="3"/>
  <c r="XQ65" i="3"/>
  <c r="XR65" i="3"/>
  <c r="XS65" i="3"/>
  <c r="XT65" i="3"/>
  <c r="XU65" i="3"/>
  <c r="XV65" i="3"/>
  <c r="XW65" i="3"/>
  <c r="XX65" i="3"/>
  <c r="XY65" i="3"/>
  <c r="XZ65" i="3"/>
  <c r="YA65" i="3"/>
  <c r="YB65" i="3"/>
  <c r="YC65" i="3"/>
  <c r="YD65" i="3"/>
  <c r="YE65" i="3"/>
  <c r="YF65" i="3"/>
  <c r="YG65" i="3"/>
  <c r="YH65" i="3"/>
  <c r="YI65" i="3"/>
  <c r="YJ65" i="3"/>
  <c r="YK65" i="3"/>
  <c r="YL65" i="3"/>
  <c r="YM65" i="3"/>
  <c r="YN65" i="3"/>
  <c r="YO65" i="3"/>
  <c r="YP65" i="3"/>
  <c r="YQ65" i="3"/>
  <c r="YR65" i="3"/>
  <c r="YS65" i="3"/>
  <c r="YT65" i="3"/>
  <c r="YU65" i="3"/>
  <c r="YV65" i="3"/>
  <c r="YW65" i="3"/>
  <c r="YX65" i="3"/>
  <c r="YY65" i="3"/>
  <c r="YZ65" i="3"/>
  <c r="ZA65" i="3"/>
  <c r="ZB65" i="3"/>
  <c r="ZC65" i="3"/>
  <c r="ZD65" i="3"/>
  <c r="ZE65" i="3"/>
  <c r="ZF65" i="3"/>
  <c r="ZG65" i="3"/>
  <c r="ZH65" i="3"/>
  <c r="ZI65" i="3"/>
  <c r="ZJ65" i="3"/>
  <c r="ZK65" i="3"/>
  <c r="ZL65" i="3"/>
  <c r="ZM65" i="3"/>
  <c r="ZN65" i="3"/>
  <c r="ZO65" i="3"/>
  <c r="ZP65" i="3"/>
  <c r="ZQ65" i="3"/>
  <c r="ZR65" i="3"/>
  <c r="ZS65" i="3"/>
  <c r="ZT65" i="3"/>
  <c r="ZU65" i="3"/>
  <c r="ZV65" i="3"/>
  <c r="ZW65" i="3"/>
  <c r="ZX65" i="3"/>
  <c r="ZY65" i="3"/>
  <c r="ZZ65" i="3"/>
  <c r="AAA65" i="3"/>
  <c r="AAB65" i="3"/>
  <c r="AAC65" i="3"/>
  <c r="AAD65" i="3"/>
  <c r="AAE65" i="3"/>
  <c r="AAF65" i="3"/>
  <c r="AAG65" i="3"/>
  <c r="AAH65" i="3"/>
  <c r="AAI65" i="3"/>
  <c r="AAJ65" i="3"/>
  <c r="AAK65" i="3"/>
  <c r="AAL65" i="3"/>
  <c r="AAM65" i="3"/>
  <c r="AAN65" i="3"/>
  <c r="AAO65" i="3"/>
  <c r="AAP65" i="3"/>
  <c r="AAQ65" i="3"/>
  <c r="AAR65" i="3"/>
  <c r="AAS65" i="3"/>
  <c r="AAT65" i="3"/>
  <c r="AAU65" i="3"/>
  <c r="AAV65" i="3"/>
  <c r="AAW65" i="3"/>
  <c r="AAX65" i="3"/>
  <c r="AAY65" i="3"/>
  <c r="AAZ65" i="3"/>
  <c r="ABA65" i="3"/>
  <c r="ABB65" i="3"/>
  <c r="ABC65" i="3"/>
  <c r="ABD65" i="3"/>
  <c r="ABE65" i="3"/>
  <c r="ABF65" i="3"/>
  <c r="ABG65" i="3"/>
  <c r="ABH65" i="3"/>
  <c r="ABI65" i="3"/>
  <c r="ABJ65" i="3"/>
  <c r="ABK65" i="3"/>
  <c r="ABL65" i="3"/>
  <c r="ABM65" i="3"/>
  <c r="ABN65" i="3"/>
  <c r="ABO65" i="3"/>
  <c r="ABP65" i="3"/>
  <c r="ABQ65" i="3"/>
  <c r="ABR65" i="3"/>
  <c r="ABS65" i="3"/>
  <c r="ABT65" i="3"/>
  <c r="ABU65" i="3"/>
  <c r="ABV65" i="3"/>
  <c r="ABW65" i="3"/>
  <c r="ABX65" i="3"/>
  <c r="ABY65" i="3"/>
  <c r="ABZ65" i="3"/>
  <c r="CM65" i="3"/>
  <c r="CN65" i="3"/>
  <c r="CO65" i="3"/>
  <c r="CP65" i="3"/>
  <c r="CL65" i="3"/>
  <c r="JZ62" i="30" a="1"/>
  <c r="JZ62" i="30"/>
  <c r="JZ61" i="30" a="1"/>
  <c r="JZ61" i="30"/>
  <c r="JZ60" i="30" a="1"/>
  <c r="JZ60" i="30"/>
  <c r="JZ59" i="30" a="1"/>
  <c r="JZ59" i="30"/>
  <c r="C17" i="31"/>
  <c r="C28" i="31"/>
  <c r="C29" i="31"/>
  <c r="C40" i="31"/>
  <c r="C41" i="31"/>
  <c r="C16" i="31"/>
  <c r="C15" i="31"/>
  <c r="C26" i="31"/>
  <c r="C27" i="31"/>
  <c r="C38" i="31"/>
  <c r="C39" i="31"/>
  <c r="C14" i="31"/>
  <c r="C13" i="31"/>
  <c r="C24" i="31"/>
  <c r="C25" i="31"/>
  <c r="C36" i="31"/>
  <c r="C37" i="31"/>
  <c r="C12" i="31"/>
  <c r="F97" i="3"/>
  <c r="F94" i="3"/>
  <c r="F93" i="3"/>
  <c r="F90" i="3"/>
  <c r="F89" i="3"/>
  <c r="F88" i="3"/>
  <c r="F87" i="3"/>
  <c r="F83" i="3"/>
  <c r="F78" i="3"/>
  <c r="F79" i="3"/>
  <c r="F80" i="3"/>
  <c r="F81" i="3"/>
  <c r="F82" i="3"/>
  <c r="F77" i="3"/>
  <c r="F76" i="3"/>
  <c r="F49" i="3"/>
  <c r="F46" i="3"/>
  <c r="F47" i="3"/>
  <c r="F48" i="3"/>
  <c r="F45" i="3"/>
  <c r="F44" i="3"/>
  <c r="F41" i="3"/>
  <c r="F38" i="3"/>
  <c r="F39" i="3"/>
  <c r="F40" i="3"/>
  <c r="F37" i="3"/>
  <c r="F36" i="3"/>
  <c r="F33" i="3"/>
  <c r="F30" i="3"/>
  <c r="F31" i="3"/>
  <c r="F32" i="3"/>
  <c r="F29" i="3"/>
  <c r="F28" i="3"/>
  <c r="F25" i="3"/>
  <c r="F22" i="3"/>
  <c r="F23" i="3"/>
  <c r="F24" i="3"/>
  <c r="F21" i="3"/>
  <c r="F20" i="3"/>
  <c r="F17" i="3"/>
  <c r="F14" i="3"/>
  <c r="F15" i="3"/>
  <c r="F16" i="3"/>
  <c r="F13" i="3"/>
  <c r="F12" i="3"/>
  <c r="F9" i="3"/>
  <c r="F6" i="3"/>
  <c r="F7" i="3"/>
  <c r="F8" i="3"/>
  <c r="F5" i="3"/>
  <c r="F4" i="3"/>
  <c r="L75" i="3"/>
  <c r="K75" i="3"/>
  <c r="G75" i="3"/>
  <c r="F75" i="3"/>
  <c r="O37" i="3"/>
  <c r="O49" i="3"/>
  <c r="O48" i="3"/>
  <c r="O47" i="3"/>
  <c r="O46" i="3"/>
  <c r="O45" i="3"/>
  <c r="Q44" i="3"/>
  <c r="AH44" i="3"/>
  <c r="O44" i="3"/>
  <c r="C44" i="3"/>
  <c r="O41" i="3"/>
  <c r="O40" i="3"/>
  <c r="O39" i="3"/>
  <c r="O38" i="3"/>
  <c r="Q36" i="3"/>
  <c r="AH36" i="3"/>
  <c r="O36" i="3"/>
  <c r="C36" i="3"/>
  <c r="C12" i="3"/>
  <c r="C4" i="3"/>
  <c r="B3" i="6"/>
  <c r="B4" i="6"/>
  <c r="B5" i="6"/>
  <c r="B6" i="6"/>
  <c r="B7" i="6"/>
  <c r="B8" i="6"/>
  <c r="B9" i="6"/>
  <c r="B10" i="6"/>
  <c r="B11" i="6"/>
  <c r="B12" i="6"/>
  <c r="B14" i="6"/>
  <c r="B15" i="6"/>
  <c r="B16" i="6"/>
  <c r="B17" i="6"/>
  <c r="B18" i="6"/>
  <c r="B19" i="6"/>
  <c r="B20" i="6"/>
  <c r="B21" i="6"/>
  <c r="B22" i="6"/>
  <c r="B23" i="6"/>
  <c r="B24" i="6"/>
  <c r="B25" i="6"/>
  <c r="C28" i="3"/>
  <c r="C20" i="3"/>
  <c r="O33" i="3"/>
  <c r="O32" i="3"/>
  <c r="O31" i="3"/>
  <c r="O30" i="3"/>
  <c r="O29" i="3"/>
  <c r="Q28" i="3"/>
  <c r="AY28" i="3"/>
  <c r="O28" i="3"/>
  <c r="Q4" i="3"/>
  <c r="AY4" i="3"/>
  <c r="Q12" i="3"/>
  <c r="AY12" i="3"/>
  <c r="G96" i="3"/>
  <c r="G92" i="3"/>
  <c r="G86" i="3"/>
  <c r="K86" i="3"/>
  <c r="L86" i="3"/>
  <c r="G19" i="3"/>
  <c r="G35" i="3"/>
  <c r="H19" i="3"/>
  <c r="H35" i="3"/>
  <c r="I19" i="3"/>
  <c r="I35" i="3"/>
  <c r="K19" i="3"/>
  <c r="K35" i="3"/>
  <c r="L19" i="3"/>
  <c r="L35" i="3"/>
  <c r="N19" i="3"/>
  <c r="N35" i="3"/>
  <c r="G11" i="3"/>
  <c r="G27" i="3"/>
  <c r="G43" i="3"/>
  <c r="H11" i="3"/>
  <c r="H27" i="3"/>
  <c r="H43" i="3"/>
  <c r="I11" i="3"/>
  <c r="I27" i="3"/>
  <c r="I43" i="3"/>
  <c r="K11" i="3"/>
  <c r="K27" i="3"/>
  <c r="K43" i="3"/>
  <c r="L11" i="3"/>
  <c r="L27" i="3"/>
  <c r="L43" i="3"/>
  <c r="N11" i="3"/>
  <c r="N27" i="3"/>
  <c r="N43" i="3"/>
  <c r="C11" i="31"/>
  <c r="C22" i="31"/>
  <c r="C23" i="31"/>
  <c r="C34" i="31"/>
  <c r="C35" i="31"/>
  <c r="C10" i="31"/>
  <c r="C9" i="31"/>
  <c r="C20" i="31"/>
  <c r="C21" i="31"/>
  <c r="C32" i="31"/>
  <c r="C33" i="31"/>
  <c r="C8" i="31"/>
  <c r="C7" i="31"/>
  <c r="C18" i="31"/>
  <c r="C19" i="31"/>
  <c r="C30" i="31"/>
  <c r="C31" i="31"/>
  <c r="C6" i="31"/>
  <c r="B135" i="31"/>
  <c r="B133" i="31"/>
  <c r="B132" i="31"/>
  <c r="C3" i="31"/>
  <c r="B134" i="31"/>
  <c r="B131" i="31"/>
  <c r="O108" i="3"/>
  <c r="O105" i="3"/>
  <c r="O106" i="3"/>
  <c r="F92" i="3"/>
  <c r="F96" i="3"/>
  <c r="C133" i="31"/>
  <c r="F19" i="3"/>
  <c r="F35" i="3"/>
  <c r="F86" i="3"/>
  <c r="F11" i="3"/>
  <c r="F27" i="3"/>
  <c r="F43" i="3"/>
  <c r="O104" i="3"/>
  <c r="C135" i="31"/>
  <c r="C134" i="31"/>
  <c r="O25" i="3"/>
  <c r="O24" i="3"/>
  <c r="O23" i="3"/>
  <c r="O22" i="3"/>
  <c r="O21" i="3"/>
  <c r="Q20" i="3"/>
  <c r="AH20" i="3"/>
  <c r="O20" i="3"/>
  <c r="AH12" i="3"/>
  <c r="O17" i="3"/>
  <c r="O16" i="3"/>
  <c r="O15" i="3"/>
  <c r="O14" i="3"/>
  <c r="O13" i="3"/>
  <c r="O12" i="3"/>
  <c r="O4" i="3"/>
  <c r="O5" i="3"/>
  <c r="O6" i="3"/>
  <c r="O7" i="3"/>
  <c r="O8" i="3"/>
  <c r="O9" i="3"/>
  <c r="AY36" i="3"/>
  <c r="AH28" i="3"/>
  <c r="A23" i="3" a="1"/>
  <c r="A21" i="3" a="1"/>
  <c r="A22" i="3" a="1"/>
  <c r="A7" i="3" a="1"/>
  <c r="A48" i="3" a="1"/>
  <c r="A39" i="3" a="1"/>
  <c r="A30" i="3" a="1"/>
  <c r="A46" i="3" a="1"/>
  <c r="A45" i="3" a="1"/>
  <c r="A31" i="3" a="1"/>
  <c r="A24" i="3" a="1"/>
  <c r="A6" i="3" a="1"/>
  <c r="A13" i="3" a="1"/>
  <c r="A47" i="3" a="1"/>
  <c r="A38" i="3" a="1"/>
  <c r="A14" i="3" a="1"/>
  <c r="A15" i="3" a="1"/>
  <c r="A16" i="3" a="1"/>
  <c r="A5" i="3" a="1"/>
  <c r="A37" i="3" a="1"/>
  <c r="A40" i="3" a="1"/>
  <c r="A8" i="3" a="1"/>
  <c r="A32" i="3" a="1"/>
  <c r="A29" i="3" a="1"/>
  <c r="AY44" i="3"/>
  <c r="AY20" i="3"/>
  <c r="AH4" i="3"/>
  <c r="G94" i="3"/>
  <c r="G48" i="3"/>
  <c r="G46" i="3"/>
  <c r="G79" i="3"/>
  <c r="G13" i="3"/>
  <c r="G5" i="3"/>
  <c r="G25" i="3"/>
  <c r="G6" i="3"/>
  <c r="G24" i="3"/>
  <c r="G47" i="3"/>
  <c r="G28" i="3"/>
  <c r="G39" i="3"/>
  <c r="G23" i="3"/>
  <c r="G4" i="3"/>
  <c r="G30" i="3"/>
  <c r="G76" i="3"/>
  <c r="G9" i="3"/>
  <c r="G31" i="3"/>
  <c r="G77" i="3"/>
  <c r="G7" i="3"/>
  <c r="G45" i="3"/>
  <c r="G12" i="3"/>
  <c r="G32" i="3"/>
  <c r="G97" i="3"/>
  <c r="G93" i="3"/>
  <c r="G49" i="3"/>
  <c r="G20" i="3"/>
  <c r="G40" i="3"/>
  <c r="G87" i="3"/>
  <c r="G21" i="3"/>
  <c r="G41" i="3"/>
  <c r="G88" i="3"/>
  <c r="G29" i="3"/>
  <c r="G8" i="3"/>
  <c r="G22" i="3"/>
  <c r="G44" i="3"/>
  <c r="G90" i="3"/>
  <c r="G33" i="3"/>
  <c r="G14" i="3"/>
  <c r="G36" i="3"/>
  <c r="G80" i="3"/>
  <c r="G15" i="3"/>
  <c r="G37" i="3"/>
  <c r="G81" i="3"/>
  <c r="G17" i="3"/>
  <c r="G83" i="3"/>
  <c r="G16" i="3"/>
  <c r="G38" i="3"/>
  <c r="G82" i="3"/>
  <c r="G89" i="3"/>
  <c r="A48" i="3"/>
  <c r="A37" i="3"/>
  <c r="A30" i="3"/>
  <c r="A39" i="3"/>
  <c r="A5" i="3"/>
  <c r="A47" i="3"/>
  <c r="A7" i="3"/>
  <c r="A32" i="3"/>
  <c r="A29" i="3"/>
  <c r="A13" i="3"/>
  <c r="A16" i="3"/>
  <c r="A21" i="3"/>
  <c r="A45" i="3"/>
  <c r="A24" i="3"/>
  <c r="A15" i="3"/>
  <c r="A6" i="3"/>
  <c r="A46" i="3"/>
  <c r="A40" i="3"/>
  <c r="A23" i="3"/>
  <c r="A8" i="3"/>
  <c r="A31" i="3"/>
  <c r="A14" i="3"/>
  <c r="A38" i="3"/>
  <c r="A22" i="3"/>
  <c r="AI23" i="3"/>
  <c r="I24" i="3"/>
  <c r="BV23" i="3"/>
  <c r="N21" i="3"/>
  <c r="I22" i="3"/>
  <c r="BV9" i="3"/>
  <c r="I9" i="3"/>
  <c r="AI9" i="3"/>
  <c r="N7" i="3"/>
  <c r="N5" i="3"/>
  <c r="I8" i="3"/>
  <c r="N4" i="3"/>
  <c r="AI7" i="3"/>
  <c r="I7" i="3"/>
  <c r="BV7" i="3"/>
  <c r="N25" i="3"/>
  <c r="AI22" i="3"/>
  <c r="I21" i="3"/>
  <c r="BV22" i="3"/>
  <c r="I23" i="3"/>
  <c r="I32" i="3"/>
  <c r="N30" i="3"/>
  <c r="BV33" i="3"/>
  <c r="N29" i="3"/>
  <c r="AI33" i="3"/>
  <c r="AI40" i="3"/>
  <c r="N39" i="3"/>
  <c r="BV40" i="3"/>
  <c r="I36" i="3"/>
  <c r="N40" i="3"/>
  <c r="I38" i="3"/>
  <c r="N37" i="3"/>
  <c r="AI39" i="3"/>
  <c r="BV39" i="3"/>
  <c r="I40" i="3"/>
  <c r="AI24" i="3"/>
  <c r="N23" i="3"/>
  <c r="BV24" i="3"/>
  <c r="I20" i="3"/>
  <c r="N24" i="3"/>
  <c r="I13" i="3"/>
  <c r="BV16" i="3"/>
  <c r="N15" i="3"/>
  <c r="N16" i="3"/>
  <c r="AI16" i="3"/>
  <c r="N13" i="3"/>
  <c r="BV17" i="3"/>
  <c r="N14" i="3"/>
  <c r="I17" i="3"/>
  <c r="AI17" i="3"/>
  <c r="N6" i="3"/>
  <c r="AI8" i="3"/>
  <c r="I5" i="3"/>
  <c r="BV8" i="3"/>
  <c r="N8" i="3"/>
  <c r="I33" i="3"/>
  <c r="N28" i="3"/>
  <c r="AI31" i="3"/>
  <c r="I30" i="3"/>
  <c r="BV31" i="3"/>
  <c r="N12" i="3"/>
  <c r="AI15" i="3"/>
  <c r="I14" i="3"/>
  <c r="BV15" i="3"/>
  <c r="I16" i="3"/>
  <c r="AI41" i="3"/>
  <c r="N38" i="3"/>
  <c r="I41" i="3"/>
  <c r="BV41" i="3"/>
  <c r="N36" i="3"/>
  <c r="I25" i="3"/>
  <c r="BV25" i="3"/>
  <c r="N20" i="3"/>
  <c r="N22" i="3"/>
  <c r="AI25" i="3"/>
  <c r="I12" i="3"/>
  <c r="AI14" i="3"/>
  <c r="N17" i="3"/>
  <c r="BV14" i="3"/>
  <c r="I15" i="3"/>
  <c r="N46" i="3"/>
  <c r="I45" i="3"/>
  <c r="BV48" i="3"/>
  <c r="N49" i="3"/>
  <c r="AI48" i="3"/>
  <c r="I37" i="3"/>
  <c r="BV38" i="3"/>
  <c r="I39" i="3"/>
  <c r="AI38" i="3"/>
  <c r="N41" i="3"/>
  <c r="N31" i="3"/>
  <c r="AI32" i="3"/>
  <c r="N33" i="3"/>
  <c r="BV32" i="3"/>
  <c r="I29" i="3"/>
  <c r="I49" i="3"/>
  <c r="AI47" i="3"/>
  <c r="N44" i="3"/>
  <c r="I47" i="3"/>
  <c r="BV47" i="3"/>
  <c r="I46" i="3"/>
  <c r="AI46" i="3"/>
  <c r="N48" i="3"/>
  <c r="BV46" i="3"/>
  <c r="I44" i="3"/>
  <c r="AI30" i="3"/>
  <c r="N32" i="3"/>
  <c r="BV30" i="3"/>
  <c r="I31" i="3"/>
  <c r="I28" i="3"/>
  <c r="I4" i="3"/>
  <c r="BV6" i="3"/>
  <c r="I6" i="3"/>
  <c r="N9" i="3"/>
  <c r="AI6" i="3"/>
  <c r="N45" i="3"/>
  <c r="BV49" i="3"/>
  <c r="I48" i="3"/>
  <c r="N47" i="3"/>
  <c r="AI49" i="3"/>
  <c r="B28" i="31"/>
  <c r="B27" i="31"/>
  <c r="B41" i="31"/>
  <c r="B24" i="31"/>
  <c r="B7" i="31"/>
  <c r="B38" i="31"/>
  <c r="B18" i="31"/>
  <c r="B16" i="31"/>
  <c r="B25" i="31"/>
  <c r="B21" i="31"/>
  <c r="B8" i="31"/>
  <c r="B39" i="31"/>
  <c r="B23" i="31"/>
  <c r="B37" i="31"/>
  <c r="B33" i="31"/>
  <c r="B9" i="31"/>
  <c r="AN49" i="3" a="1"/>
  <c r="AN49" i="3"/>
  <c r="AO49" i="3" a="1"/>
  <c r="AO49" i="3"/>
  <c r="AK49" i="3"/>
  <c r="AL49" i="3" a="1"/>
  <c r="AL49" i="3"/>
  <c r="AP49" i="3" a="1"/>
  <c r="AP49" i="3"/>
  <c r="AY49" i="3"/>
  <c r="AM49" i="3" a="1"/>
  <c r="AM49" i="3"/>
  <c r="AY32" i="3"/>
  <c r="AN32" i="3" a="1"/>
  <c r="AN32" i="3"/>
  <c r="AL32" i="3" a="1"/>
  <c r="AL32" i="3"/>
  <c r="AP32" i="3" a="1"/>
  <c r="AP32" i="3"/>
  <c r="AO32" i="3" a="1"/>
  <c r="AO32" i="3"/>
  <c r="AM32" i="3" a="1"/>
  <c r="AM32" i="3"/>
  <c r="AK32" i="3"/>
  <c r="AN8" i="3" a="1"/>
  <c r="AN8" i="3"/>
  <c r="AM8" i="3" a="1"/>
  <c r="AM8" i="3"/>
  <c r="AY8" i="3"/>
  <c r="AO8" i="3" a="1"/>
  <c r="AO8" i="3"/>
  <c r="AL8" i="3" a="1"/>
  <c r="AL8" i="3"/>
  <c r="AP8" i="3" a="1"/>
  <c r="AP8" i="3"/>
  <c r="AK8" i="3"/>
  <c r="AN24" i="3" a="1"/>
  <c r="AN24" i="3"/>
  <c r="AY24" i="3"/>
  <c r="AP24" i="3" a="1"/>
  <c r="AP24" i="3"/>
  <c r="AL24" i="3" a="1"/>
  <c r="AL24" i="3"/>
  <c r="AK24" i="3"/>
  <c r="AO24" i="3" a="1"/>
  <c r="AO24" i="3"/>
  <c r="AM24" i="3" a="1"/>
  <c r="AM24" i="3"/>
  <c r="B6" i="31"/>
  <c r="B13" i="31"/>
  <c r="AN25" i="3" a="1"/>
  <c r="AN25" i="3"/>
  <c r="AM25" i="3" a="1"/>
  <c r="AM25" i="3"/>
  <c r="AY25" i="3"/>
  <c r="AK25" i="3"/>
  <c r="AL25" i="3" a="1"/>
  <c r="AL25" i="3"/>
  <c r="AP25" i="3" a="1"/>
  <c r="AP25" i="3"/>
  <c r="AO25" i="3" a="1"/>
  <c r="AO25" i="3"/>
  <c r="B35" i="31"/>
  <c r="B20" i="31"/>
  <c r="B10" i="31"/>
  <c r="B26" i="31"/>
  <c r="B30" i="31"/>
  <c r="B31" i="31"/>
  <c r="AM9" i="3" a="1"/>
  <c r="AM9" i="3"/>
  <c r="AN9" i="3" a="1"/>
  <c r="AN9" i="3"/>
  <c r="AK9" i="3"/>
  <c r="AP9" i="3" a="1"/>
  <c r="AP9" i="3"/>
  <c r="AO9" i="3" a="1"/>
  <c r="AO9" i="3"/>
  <c r="AY9" i="3"/>
  <c r="AL9" i="3" a="1"/>
  <c r="AL9" i="3"/>
  <c r="AN6" i="3" a="1"/>
  <c r="AN6" i="3"/>
  <c r="AM6" i="3" a="1"/>
  <c r="AM6" i="3"/>
  <c r="AK6" i="3"/>
  <c r="AL6" i="3" a="1"/>
  <c r="AL6" i="3"/>
  <c r="AY6" i="3"/>
  <c r="AO6" i="3" a="1"/>
  <c r="AO6" i="3"/>
  <c r="AP6" i="3" a="1"/>
  <c r="AP6" i="3"/>
  <c r="B29" i="31"/>
  <c r="B40" i="31"/>
  <c r="B12" i="31"/>
  <c r="AL30" i="3" a="1"/>
  <c r="AL30" i="3"/>
  <c r="AY30" i="3"/>
  <c r="AO30" i="3" a="1"/>
  <c r="AO30" i="3"/>
  <c r="AK30" i="3"/>
  <c r="AN30" i="3" a="1"/>
  <c r="AN30" i="3"/>
  <c r="AM30" i="3" a="1"/>
  <c r="AM30" i="3"/>
  <c r="AP30" i="3" a="1"/>
  <c r="AP30" i="3"/>
  <c r="AL46" i="3" a="1"/>
  <c r="AL46" i="3"/>
  <c r="AP46" i="3" a="1"/>
  <c r="AP46" i="3"/>
  <c r="AO46" i="3" a="1"/>
  <c r="AO46" i="3"/>
  <c r="AN46" i="3" a="1"/>
  <c r="AN46" i="3"/>
  <c r="AK46" i="3"/>
  <c r="AM46" i="3" a="1"/>
  <c r="AM46" i="3"/>
  <c r="AY46" i="3"/>
  <c r="B15" i="31"/>
  <c r="B17" i="31"/>
  <c r="AN41" i="3" a="1"/>
  <c r="AN41" i="3"/>
  <c r="AM41" i="3" a="1"/>
  <c r="AM41" i="3"/>
  <c r="AK41" i="3"/>
  <c r="AY41" i="3"/>
  <c r="AO41" i="3" a="1"/>
  <c r="AO41" i="3"/>
  <c r="AL41" i="3" a="1"/>
  <c r="AL41" i="3"/>
  <c r="AP41" i="3" a="1"/>
  <c r="AP41" i="3"/>
  <c r="AM15" i="3" a="1"/>
  <c r="AM15" i="3"/>
  <c r="AY15" i="3"/>
  <c r="AN15" i="3" a="1"/>
  <c r="AN15" i="3"/>
  <c r="AL15" i="3" a="1"/>
  <c r="AL15" i="3"/>
  <c r="AP15" i="3" a="1"/>
  <c r="AP15" i="3"/>
  <c r="AO15" i="3" a="1"/>
  <c r="AO15" i="3"/>
  <c r="AK15" i="3"/>
  <c r="AN31" i="3" a="1"/>
  <c r="AN31" i="3"/>
  <c r="AP31" i="3" a="1"/>
  <c r="AP31" i="3"/>
  <c r="AY31" i="3"/>
  <c r="AK31" i="3"/>
  <c r="AL31" i="3" a="1"/>
  <c r="AL31" i="3"/>
  <c r="AO31" i="3" a="1"/>
  <c r="AO31" i="3"/>
  <c r="AM31" i="3" a="1"/>
  <c r="AM31" i="3"/>
  <c r="AN17" i="3" a="1"/>
  <c r="AN17" i="3"/>
  <c r="AY17" i="3"/>
  <c r="AP17" i="3" a="1"/>
  <c r="AP17" i="3"/>
  <c r="AK17" i="3"/>
  <c r="AL17" i="3" a="1"/>
  <c r="AL17" i="3"/>
  <c r="AO17" i="3" a="1"/>
  <c r="AO17" i="3"/>
  <c r="AM17" i="3" a="1"/>
  <c r="AM17" i="3"/>
  <c r="AN40" i="3" a="1"/>
  <c r="AN40" i="3"/>
  <c r="AP40" i="3" a="1"/>
  <c r="AP40" i="3"/>
  <c r="AM40" i="3" a="1"/>
  <c r="AM40" i="3"/>
  <c r="AL40" i="3" a="1"/>
  <c r="AL40" i="3"/>
  <c r="AY40" i="3"/>
  <c r="AK40" i="3"/>
  <c r="AO40" i="3" a="1"/>
  <c r="AO40" i="3"/>
  <c r="B11" i="31"/>
  <c r="B19" i="31"/>
  <c r="B34" i="31"/>
  <c r="AM47" i="3" a="1"/>
  <c r="AM47" i="3"/>
  <c r="AK47" i="3"/>
  <c r="AP47" i="3" a="1"/>
  <c r="AP47" i="3"/>
  <c r="AO47" i="3" a="1"/>
  <c r="AO47" i="3"/>
  <c r="AL47" i="3" a="1"/>
  <c r="AL47" i="3"/>
  <c r="AN47" i="3" a="1"/>
  <c r="AN47" i="3"/>
  <c r="AY47" i="3"/>
  <c r="AO38" i="3" a="1"/>
  <c r="AO38" i="3"/>
  <c r="AL38" i="3" a="1"/>
  <c r="AL38" i="3"/>
  <c r="AP38" i="3" a="1"/>
  <c r="AP38" i="3"/>
  <c r="AY38" i="3"/>
  <c r="AM38" i="3" a="1"/>
  <c r="AM38" i="3"/>
  <c r="AN38" i="3" a="1"/>
  <c r="AN38" i="3"/>
  <c r="AK38" i="3"/>
  <c r="AN48" i="3" a="1"/>
  <c r="AN48" i="3"/>
  <c r="AO48" i="3" a="1"/>
  <c r="AO48" i="3"/>
  <c r="AM48" i="3" a="1"/>
  <c r="AM48" i="3"/>
  <c r="AL48" i="3" a="1"/>
  <c r="AL48" i="3"/>
  <c r="AK48" i="3"/>
  <c r="AP48" i="3" a="1"/>
  <c r="AP48" i="3"/>
  <c r="AY48" i="3"/>
  <c r="AK14" i="3"/>
  <c r="AM14" i="3" a="1"/>
  <c r="AM14" i="3"/>
  <c r="AY14" i="3"/>
  <c r="AN14" i="3" a="1"/>
  <c r="AN14" i="3"/>
  <c r="AP14" i="3" a="1"/>
  <c r="AP14" i="3"/>
  <c r="AO14" i="3" a="1"/>
  <c r="AO14" i="3"/>
  <c r="AL14" i="3" a="1"/>
  <c r="AL14" i="3"/>
  <c r="B32" i="31"/>
  <c r="AK16" i="3"/>
  <c r="AP16" i="3" a="1"/>
  <c r="AP16" i="3"/>
  <c r="AO16" i="3" a="1"/>
  <c r="AO16" i="3"/>
  <c r="AL16" i="3" a="1"/>
  <c r="AL16" i="3"/>
  <c r="AM16" i="3" a="1"/>
  <c r="AM16" i="3"/>
  <c r="AN16" i="3" a="1"/>
  <c r="AN16" i="3"/>
  <c r="AY16" i="3"/>
  <c r="AM39" i="3" a="1"/>
  <c r="AM39" i="3"/>
  <c r="AL39" i="3" a="1"/>
  <c r="AL39" i="3"/>
  <c r="AN39" i="3" a="1"/>
  <c r="AN39" i="3"/>
  <c r="AO39" i="3" a="1"/>
  <c r="AO39" i="3"/>
  <c r="AY39" i="3"/>
  <c r="AP39" i="3" a="1"/>
  <c r="AP39" i="3"/>
  <c r="AK39" i="3"/>
  <c r="B14" i="31"/>
  <c r="AP33" i="3" a="1"/>
  <c r="AP33" i="3"/>
  <c r="AM33" i="3" a="1"/>
  <c r="AM33" i="3"/>
  <c r="AL33" i="3" a="1"/>
  <c r="AL33" i="3"/>
  <c r="AK33" i="3"/>
  <c r="AO33" i="3" a="1"/>
  <c r="AO33" i="3"/>
  <c r="AN33" i="3" a="1"/>
  <c r="AN33" i="3"/>
  <c r="AY33" i="3"/>
  <c r="B36" i="31"/>
  <c r="AL22" i="3" a="1"/>
  <c r="AL22" i="3"/>
  <c r="AP22" i="3" a="1"/>
  <c r="AP22" i="3"/>
  <c r="AK22" i="3"/>
  <c r="AO22" i="3" a="1"/>
  <c r="AO22" i="3"/>
  <c r="AN22" i="3" a="1"/>
  <c r="AN22" i="3"/>
  <c r="AM22" i="3" a="1"/>
  <c r="AM22" i="3"/>
  <c r="AY22" i="3"/>
  <c r="AN7" i="3" a="1"/>
  <c r="AN7" i="3"/>
  <c r="AK7" i="3"/>
  <c r="AL7" i="3" a="1"/>
  <c r="AL7" i="3"/>
  <c r="AY7" i="3"/>
  <c r="AO7" i="3" a="1"/>
  <c r="AO7" i="3"/>
  <c r="AM7" i="3" a="1"/>
  <c r="AM7" i="3"/>
  <c r="AP7" i="3" a="1"/>
  <c r="AP7" i="3"/>
  <c r="B22" i="31"/>
  <c r="AK23" i="3"/>
  <c r="AP23" i="3" a="1"/>
  <c r="AP23" i="3"/>
  <c r="AL23" i="3" a="1"/>
  <c r="AL23" i="3"/>
  <c r="AO23" i="3" a="1"/>
  <c r="AO23" i="3"/>
  <c r="AM23" i="3" a="1"/>
  <c r="AM23" i="3"/>
  <c r="AN23" i="3" a="1"/>
  <c r="AN23" i="3"/>
  <c r="AY23" i="3"/>
  <c r="BE21" i="3"/>
  <c r="BK21" i="3"/>
  <c r="BG37" i="3"/>
  <c r="BM37" i="3"/>
  <c r="BF29" i="3"/>
  <c r="BL29" i="3"/>
  <c r="BF45" i="3"/>
  <c r="BL45" i="3"/>
  <c r="BG13" i="3"/>
  <c r="BM13" i="3"/>
  <c r="BD5" i="3"/>
  <c r="BJ5" i="3"/>
  <c r="BF21" i="3"/>
  <c r="BL21" i="3"/>
  <c r="BG29" i="3"/>
  <c r="BM29" i="3"/>
  <c r="BE37" i="3"/>
  <c r="BK37" i="3"/>
  <c r="BF13" i="3"/>
  <c r="BL13" i="3"/>
  <c r="BD13" i="3"/>
  <c r="BJ13" i="3"/>
  <c r="BD45" i="3"/>
  <c r="BJ45" i="3"/>
  <c r="BD29" i="3"/>
  <c r="BJ29" i="3"/>
  <c r="BG45" i="3"/>
  <c r="BM45" i="3"/>
  <c r="BE5" i="3"/>
  <c r="BK5" i="3"/>
  <c r="BD21" i="3"/>
  <c r="BJ21" i="3"/>
  <c r="BD37" i="3"/>
  <c r="BJ37" i="3"/>
  <c r="BE45" i="3"/>
  <c r="BK45" i="3"/>
  <c r="BF37" i="3"/>
  <c r="BL37" i="3"/>
  <c r="BE29" i="3"/>
  <c r="BK29" i="3"/>
  <c r="BE13" i="3"/>
  <c r="BK13" i="3"/>
  <c r="BG5" i="3"/>
  <c r="BM5" i="3"/>
  <c r="BG21" i="3"/>
  <c r="BM21" i="3"/>
  <c r="BF5" i="3"/>
  <c r="BL5" i="3"/>
  <c r="AQ31" i="3"/>
  <c r="AQ33" i="3"/>
  <c r="AQ15" i="3"/>
  <c r="AJ24" i="3"/>
  <c r="AJ47" i="3"/>
  <c r="AQ40" i="3"/>
  <c r="AJ25" i="3"/>
  <c r="AQ24" i="3"/>
  <c r="AJ8" i="3"/>
  <c r="AQ6" i="3"/>
  <c r="AJ16" i="3"/>
  <c r="AQ17" i="3"/>
  <c r="AJ31" i="3"/>
  <c r="AJ15" i="3"/>
  <c r="AQ16" i="3"/>
  <c r="AQ47" i="3"/>
  <c r="AJ23" i="3"/>
  <c r="AJ7" i="3"/>
  <c r="AJ39" i="3"/>
  <c r="AJ48" i="3"/>
  <c r="AJ40" i="3"/>
  <c r="AJ46" i="3"/>
  <c r="AQ9" i="3"/>
  <c r="AQ32" i="3"/>
  <c r="AJ49" i="3"/>
  <c r="AJ22" i="3"/>
  <c r="AJ38" i="3"/>
  <c r="AQ30" i="3"/>
  <c r="AQ7" i="3"/>
  <c r="AQ22" i="3"/>
  <c r="AQ39" i="3"/>
  <c r="AJ14" i="3"/>
  <c r="AQ48" i="3"/>
  <c r="AQ38" i="3"/>
  <c r="AJ17" i="3"/>
  <c r="AJ41" i="3"/>
  <c r="AQ46" i="3"/>
  <c r="AJ6" i="3"/>
  <c r="AJ9" i="3"/>
  <c r="AQ8" i="3"/>
  <c r="AJ32" i="3"/>
  <c r="AQ49" i="3"/>
  <c r="AQ23" i="3"/>
  <c r="AJ33" i="3"/>
  <c r="AQ14" i="3"/>
  <c r="AQ41" i="3"/>
  <c r="AJ30" i="3"/>
  <c r="AH76" i="3"/>
  <c r="AQ25" i="3"/>
  <c r="BF31" i="3" a="1"/>
  <c r="BF31" i="3"/>
  <c r="BG40" i="3" a="1"/>
  <c r="BG40" i="3"/>
  <c r="BG38" i="3" a="1"/>
  <c r="BG38" i="3"/>
  <c r="BG8" i="3" a="1"/>
  <c r="BG8" i="3"/>
  <c r="BD7" i="3" a="1"/>
  <c r="BD7" i="3"/>
  <c r="BE8" i="3" a="1"/>
  <c r="BE8" i="3"/>
  <c r="BE9" i="3" a="1"/>
  <c r="BE9" i="3"/>
  <c r="BF25" i="3" a="1"/>
  <c r="BF25" i="3"/>
  <c r="BF15" i="3" a="1"/>
  <c r="BF15" i="3"/>
  <c r="BG15" i="3" a="1"/>
  <c r="BG15" i="3"/>
  <c r="BD40" i="3" a="1"/>
  <c r="BD40" i="3"/>
  <c r="BG14" i="3" a="1"/>
  <c r="BG14" i="3"/>
  <c r="BE40" i="3" a="1"/>
  <c r="BE40" i="3"/>
  <c r="BD15" i="3" a="1"/>
  <c r="BD15" i="3"/>
  <c r="BF14" i="3" a="1"/>
  <c r="BF14" i="3"/>
  <c r="BD16" i="3" a="1"/>
  <c r="BD16" i="3"/>
  <c r="BG39" i="3" a="1"/>
  <c r="BG39" i="3"/>
  <c r="BG31" i="3" a="1"/>
  <c r="BG31" i="3"/>
  <c r="BF22" i="3" a="1"/>
  <c r="BF22" i="3"/>
  <c r="BF30" i="3" a="1"/>
  <c r="BF30" i="3"/>
  <c r="BG47" i="3" a="1"/>
  <c r="BG47" i="3"/>
  <c r="BG30" i="3" a="1"/>
  <c r="BG30" i="3"/>
  <c r="BF17" i="3" a="1"/>
  <c r="BF17" i="3"/>
  <c r="BF38" i="3" a="1"/>
  <c r="BF38" i="3"/>
  <c r="BG46" i="3" a="1"/>
  <c r="BG46" i="3"/>
  <c r="BD8" i="3" a="1"/>
  <c r="BD8" i="3"/>
  <c r="BE25" i="3" a="1"/>
  <c r="BE25" i="3"/>
  <c r="BD32" i="3" a="1"/>
  <c r="BD32" i="3"/>
  <c r="BF47" i="3" a="1"/>
  <c r="BF47" i="3"/>
  <c r="BE22" i="3" a="1"/>
  <c r="BE22" i="3"/>
  <c r="BF49" i="3" a="1"/>
  <c r="BF49" i="3"/>
  <c r="BD49" i="3" a="1"/>
  <c r="BD49" i="3"/>
  <c r="BD33" i="3" a="1"/>
  <c r="BD33" i="3"/>
  <c r="BD9" i="3" a="1"/>
  <c r="BD9" i="3"/>
  <c r="BD31" i="3" a="1"/>
  <c r="BD31" i="3"/>
  <c r="BD47" i="3" a="1"/>
  <c r="BD47" i="3"/>
  <c r="BF46" i="3" a="1"/>
  <c r="BF46" i="3"/>
  <c r="BD48" i="3" a="1"/>
  <c r="BD48" i="3"/>
  <c r="BF9" i="3" a="1"/>
  <c r="BF9" i="3"/>
  <c r="BG24" i="3" a="1"/>
  <c r="BG24" i="3"/>
  <c r="BE6" i="3" a="1"/>
  <c r="BE6" i="3"/>
  <c r="BK6" i="3"/>
  <c r="BD41" i="3" a="1"/>
  <c r="BD41" i="3"/>
  <c r="BD25" i="3" a="1"/>
  <c r="BD25" i="3"/>
  <c r="BF7" i="3" a="1"/>
  <c r="BF7" i="3"/>
  <c r="BG16" i="3" a="1"/>
  <c r="BG16" i="3"/>
  <c r="BF39" i="3" a="1"/>
  <c r="BF39" i="3"/>
  <c r="BF33" i="3" a="1"/>
  <c r="BF33" i="3"/>
  <c r="BD24" i="3" a="1"/>
  <c r="BD24" i="3"/>
  <c r="BG6" i="3" a="1"/>
  <c r="BG6" i="3"/>
  <c r="BD17" i="3" a="1"/>
  <c r="BD17" i="3"/>
  <c r="BG48" i="3" a="1"/>
  <c r="BG48" i="3"/>
  <c r="BG32" i="3" a="1"/>
  <c r="BG32" i="3"/>
  <c r="BF41" i="3" a="1"/>
  <c r="BF41" i="3"/>
  <c r="BF23" i="3" a="1"/>
  <c r="BF23" i="3"/>
  <c r="BE38" i="3" a="1"/>
  <c r="BE38" i="3"/>
  <c r="BE30" i="3" a="1"/>
  <c r="BE30" i="3"/>
  <c r="BE46" i="3" a="1"/>
  <c r="BE46" i="3"/>
  <c r="BC46" i="3"/>
  <c r="BE14" i="3" a="1"/>
  <c r="BE14" i="3"/>
  <c r="BD39" i="3" a="1"/>
  <c r="BD39" i="3"/>
  <c r="BD23" i="3" a="1"/>
  <c r="BD23" i="3"/>
  <c r="BG22" i="3" a="1"/>
  <c r="BG22" i="3"/>
  <c r="BG7" i="3" a="1"/>
  <c r="BG7" i="3"/>
  <c r="BE49" i="3" a="1"/>
  <c r="BE49" i="3"/>
  <c r="BE16" i="3" a="1"/>
  <c r="BE16" i="3"/>
  <c r="BE33" i="3" a="1"/>
  <c r="BE33" i="3"/>
  <c r="BE24" i="3" a="1"/>
  <c r="BE24" i="3"/>
  <c r="BF6" i="3" a="1"/>
  <c r="BF6" i="3"/>
  <c r="BE17" i="3" a="1"/>
  <c r="BE17" i="3"/>
  <c r="BE48" i="3" a="1"/>
  <c r="BE48" i="3"/>
  <c r="BE32" i="3" a="1"/>
  <c r="BE32" i="3"/>
  <c r="BE41" i="3" a="1"/>
  <c r="BE41" i="3"/>
  <c r="BG23" i="3" a="1"/>
  <c r="BG23" i="3"/>
  <c r="AZ47" i="3"/>
  <c r="AZ16" i="3"/>
  <c r="AZ31" i="3"/>
  <c r="BR37" i="3"/>
  <c r="AZ33" i="3"/>
  <c r="AZ6" i="3"/>
  <c r="AZ41" i="3"/>
  <c r="AZ22" i="3"/>
  <c r="AZ7" i="3"/>
  <c r="BS13" i="3"/>
  <c r="AZ14" i="3"/>
  <c r="AZ30" i="3"/>
  <c r="BR45" i="3"/>
  <c r="BR5" i="3"/>
  <c r="AZ24" i="3"/>
  <c r="BS29" i="3"/>
  <c r="AZ32" i="3"/>
  <c r="AZ17" i="3"/>
  <c r="AZ8" i="3"/>
  <c r="BP5" i="3"/>
  <c r="AZ38" i="3"/>
  <c r="AZ40" i="3"/>
  <c r="AZ23" i="3"/>
  <c r="BQ21" i="3"/>
  <c r="BQ13" i="3"/>
  <c r="BP37" i="3"/>
  <c r="BQ5" i="3"/>
  <c r="AZ25" i="3"/>
  <c r="BP45" i="3"/>
  <c r="BQ37" i="3"/>
  <c r="BR29" i="3"/>
  <c r="AZ48" i="3"/>
  <c r="BS21" i="3"/>
  <c r="BS5" i="3"/>
  <c r="BQ29" i="3"/>
  <c r="BQ45" i="3"/>
  <c r="BP21" i="3"/>
  <c r="BR21" i="3"/>
  <c r="BS45" i="3"/>
  <c r="AZ9" i="3"/>
  <c r="BP29" i="3"/>
  <c r="BP13" i="3"/>
  <c r="BR13" i="3"/>
  <c r="AZ49" i="3"/>
  <c r="AZ46" i="3"/>
  <c r="BS37" i="3"/>
  <c r="AZ39" i="3"/>
  <c r="AZ15" i="3"/>
  <c r="BC48" i="3"/>
  <c r="BC38" i="3"/>
  <c r="BC25" i="3"/>
  <c r="BC30" i="3"/>
  <c r="BC14" i="3"/>
  <c r="BC23" i="3"/>
  <c r="BC17" i="3"/>
  <c r="BC39" i="3"/>
  <c r="BC41" i="3"/>
  <c r="BC9" i="3"/>
  <c r="BC22" i="3"/>
  <c r="BC40" i="3"/>
  <c r="BC16" i="3"/>
  <c r="BC33" i="3"/>
  <c r="BC47" i="3"/>
  <c r="BC15" i="3"/>
  <c r="BC31" i="3"/>
  <c r="BC32" i="3"/>
  <c r="BC7" i="3"/>
  <c r="BC24" i="3"/>
  <c r="BC49" i="3"/>
  <c r="BC8" i="3"/>
  <c r="BC6" i="3"/>
  <c r="BK32" i="3"/>
  <c r="BK14" i="3"/>
  <c r="BL30" i="3"/>
  <c r="BK33" i="3"/>
  <c r="BJ49" i="3"/>
  <c r="BJ41" i="3"/>
  <c r="BL41" i="3"/>
  <c r="BJ33" i="3"/>
  <c r="BL9" i="3"/>
  <c r="BL14" i="3"/>
  <c r="BJ17" i="3"/>
  <c r="BM16" i="3"/>
  <c r="BL7" i="3"/>
  <c r="BM7" i="3"/>
  <c r="BL38" i="3"/>
  <c r="BM6" i="3"/>
  <c r="BL6" i="3"/>
  <c r="BJ7" i="3"/>
  <c r="BM30" i="3"/>
  <c r="BK40" i="3"/>
  <c r="BK49" i="3"/>
  <c r="BK48" i="3"/>
  <c r="BJ16" i="3"/>
  <c r="BK16" i="3"/>
  <c r="BL39" i="3"/>
  <c r="BK41" i="3"/>
  <c r="BK8" i="3"/>
  <c r="BJ24" i="3"/>
  <c r="BM23" i="3"/>
  <c r="BK17" i="3"/>
  <c r="BJ23" i="3"/>
  <c r="BM48" i="3"/>
  <c r="BM24" i="3"/>
  <c r="BM46" i="3"/>
  <c r="BM14" i="3"/>
  <c r="BM22" i="3"/>
  <c r="BM38" i="3"/>
  <c r="BK46" i="3"/>
  <c r="BJ9" i="3"/>
  <c r="BK30" i="3"/>
  <c r="BJ48" i="3"/>
  <c r="BJ40" i="3"/>
  <c r="BJ31" i="3"/>
  <c r="BK24" i="3"/>
  <c r="BJ39" i="3"/>
  <c r="BL15" i="3"/>
  <c r="BK22" i="3"/>
  <c r="BL46" i="3"/>
  <c r="BL33" i="3"/>
  <c r="BL22" i="3"/>
  <c r="BM8" i="3"/>
  <c r="BJ32" i="3"/>
  <c r="BJ15" i="3"/>
  <c r="BM31" i="3"/>
  <c r="BK38" i="3"/>
  <c r="BL47" i="3"/>
  <c r="BJ25" i="3"/>
  <c r="BM40" i="3"/>
  <c r="BM39" i="3"/>
  <c r="BM15" i="3"/>
  <c r="BJ47" i="3"/>
  <c r="BJ8" i="3"/>
  <c r="BM32" i="3"/>
  <c r="BL49" i="3"/>
  <c r="BK25" i="3"/>
  <c r="BL17" i="3"/>
  <c r="BL23" i="3"/>
  <c r="BM47" i="3"/>
  <c r="BK9" i="3"/>
  <c r="BL31" i="3"/>
  <c r="BL25" i="3"/>
  <c r="BS48" i="3" a="1"/>
  <c r="BS48" i="3"/>
  <c r="BS47" i="3" a="1"/>
  <c r="BS47" i="3"/>
  <c r="BS46" i="3" a="1"/>
  <c r="BS46" i="3"/>
  <c r="BR22" i="3" a="1"/>
  <c r="BR22" i="3"/>
  <c r="BR25" i="3" a="1"/>
  <c r="BR25" i="3"/>
  <c r="BR23" i="3" a="1"/>
  <c r="BR23" i="3"/>
  <c r="BP16" i="3" a="1"/>
  <c r="BP16" i="3"/>
  <c r="BP17" i="3" a="1"/>
  <c r="BP17" i="3"/>
  <c r="BP15" i="3" a="1"/>
  <c r="BP15" i="3"/>
  <c r="BS23" i="3" a="1"/>
  <c r="BS23" i="3"/>
  <c r="BS24" i="3" a="1"/>
  <c r="BS24" i="3"/>
  <c r="BS22" i="3" a="1"/>
  <c r="BS22" i="3"/>
  <c r="BQ32" i="3" a="1"/>
  <c r="BQ32" i="3"/>
  <c r="BQ30" i="3" a="1"/>
  <c r="BQ30" i="3"/>
  <c r="BQ33" i="3" a="1"/>
  <c r="BQ33" i="3"/>
  <c r="BS7" i="3" a="1"/>
  <c r="BS7" i="3"/>
  <c r="BS6" i="3" a="1"/>
  <c r="BS6" i="3"/>
  <c r="BS8" i="3" a="1"/>
  <c r="BS8" i="3"/>
  <c r="BR33" i="3" a="1"/>
  <c r="BR33" i="3"/>
  <c r="BR30" i="3" a="1"/>
  <c r="BR30" i="3"/>
  <c r="BR31" i="3" a="1"/>
  <c r="BR31" i="3"/>
  <c r="BQ41" i="3" a="1"/>
  <c r="BQ41" i="3"/>
  <c r="BQ38" i="3" a="1"/>
  <c r="BQ38" i="3"/>
  <c r="BQ40" i="3" a="1"/>
  <c r="BQ40" i="3"/>
  <c r="BQ25" i="3" a="1"/>
  <c r="BQ25" i="3"/>
  <c r="BQ24" i="3" a="1"/>
  <c r="BQ24" i="3"/>
  <c r="BQ22" i="3" a="1"/>
  <c r="BQ22" i="3"/>
  <c r="BR46" i="3" a="1"/>
  <c r="BR46" i="3"/>
  <c r="BR47" i="3" a="1"/>
  <c r="BR47" i="3"/>
  <c r="BR49" i="3" a="1"/>
  <c r="BR49" i="3"/>
  <c r="BQ17" i="3" a="1"/>
  <c r="BQ17" i="3"/>
  <c r="BQ14" i="3" a="1"/>
  <c r="BQ14" i="3"/>
  <c r="BQ16" i="3" a="1"/>
  <c r="BQ16" i="3"/>
  <c r="BS39" i="3" a="1"/>
  <c r="BS39" i="3"/>
  <c r="BS38" i="3" a="1"/>
  <c r="BS38" i="3"/>
  <c r="BS40" i="3" a="1"/>
  <c r="BS40" i="3"/>
  <c r="BP40" i="3" a="1"/>
  <c r="BP40" i="3"/>
  <c r="BP41" i="3" a="1"/>
  <c r="BP41" i="3"/>
  <c r="BP39" i="3" a="1"/>
  <c r="BP39" i="3"/>
  <c r="BS31" i="3" a="1"/>
  <c r="BS31" i="3"/>
  <c r="BS32" i="3" a="1"/>
  <c r="BS32" i="3"/>
  <c r="BS30" i="3" a="1"/>
  <c r="BS30" i="3"/>
  <c r="BR6" i="3" a="1"/>
  <c r="BR6" i="3"/>
  <c r="BR9" i="3" a="1"/>
  <c r="BR9" i="3"/>
  <c r="BR7" i="3" a="1"/>
  <c r="BR7" i="3"/>
  <c r="BS15" i="3" a="1"/>
  <c r="BS15" i="3"/>
  <c r="BS16" i="3" a="1"/>
  <c r="BS16" i="3"/>
  <c r="BS14" i="3" a="1"/>
  <c r="BS14" i="3"/>
  <c r="BR39" i="3" a="1"/>
  <c r="BR39" i="3"/>
  <c r="BR41" i="3" a="1"/>
  <c r="BR41" i="3"/>
  <c r="BR38" i="3" a="1"/>
  <c r="BR38" i="3"/>
  <c r="BR14" i="3" a="1"/>
  <c r="BR14" i="3"/>
  <c r="BR15" i="3" a="1"/>
  <c r="BR15" i="3"/>
  <c r="BR17" i="3" a="1"/>
  <c r="BR17" i="3"/>
  <c r="BP31" i="3" a="1"/>
  <c r="BP31" i="3"/>
  <c r="BP33" i="3" a="1"/>
  <c r="BP33" i="3"/>
  <c r="BP32" i="3" a="1"/>
  <c r="BP32" i="3"/>
  <c r="BP23" i="3" a="1"/>
  <c r="BP23" i="3"/>
  <c r="BP25" i="3" a="1"/>
  <c r="BP25" i="3"/>
  <c r="BP24" i="3" a="1"/>
  <c r="BP24" i="3"/>
  <c r="BQ46" i="3" a="1"/>
  <c r="BQ46" i="3"/>
  <c r="BQ49" i="3" a="1"/>
  <c r="BQ49" i="3"/>
  <c r="BQ48" i="3" a="1"/>
  <c r="BQ48" i="3"/>
  <c r="BP47" i="3" a="1"/>
  <c r="BP47" i="3"/>
  <c r="BP49" i="3" a="1"/>
  <c r="BP49" i="3"/>
  <c r="BP48" i="3" a="1"/>
  <c r="BP48" i="3"/>
  <c r="BQ8" i="3" a="1"/>
  <c r="BQ8" i="3"/>
  <c r="BQ6" i="3" a="1"/>
  <c r="BQ6" i="3"/>
  <c r="BQ9" i="3" a="1"/>
  <c r="BQ9" i="3"/>
  <c r="BP8" i="3" a="1"/>
  <c r="BP8" i="3"/>
  <c r="BP9" i="3" a="1"/>
  <c r="BP9" i="3"/>
  <c r="BP7" i="3" a="1"/>
  <c r="BP7" i="3"/>
  <c r="BO17" i="3"/>
  <c r="BO46" i="3"/>
  <c r="BI41" i="3"/>
  <c r="BI7" i="3"/>
  <c r="BI6" i="3"/>
  <c r="BI33" i="3"/>
  <c r="BI14" i="3"/>
  <c r="BI9" i="3"/>
  <c r="BI30" i="3"/>
  <c r="BI17" i="3"/>
  <c r="BI31" i="3"/>
  <c r="BI23" i="3"/>
  <c r="BI40" i="3"/>
  <c r="BI49" i="3"/>
  <c r="BI39" i="3"/>
  <c r="BI48" i="3"/>
  <c r="BI16" i="3"/>
  <c r="BI24" i="3"/>
  <c r="BI38" i="3"/>
  <c r="BI46" i="3"/>
  <c r="BI32" i="3"/>
  <c r="BB30" i="3"/>
  <c r="BI8" i="3"/>
  <c r="BB17" i="3"/>
  <c r="BB22" i="3"/>
  <c r="BI22" i="3"/>
  <c r="BB39" i="3"/>
  <c r="BB46" i="3"/>
  <c r="BB9" i="3"/>
  <c r="BB25" i="3"/>
  <c r="BI15" i="3"/>
  <c r="BB48" i="3"/>
  <c r="BB47" i="3"/>
  <c r="BI47" i="3"/>
  <c r="BB7" i="3"/>
  <c r="BB6" i="3"/>
  <c r="BB49" i="3"/>
  <c r="BB40" i="3"/>
  <c r="BB38" i="3"/>
  <c r="BB14" i="3"/>
  <c r="BB23" i="3"/>
  <c r="BB15" i="3"/>
  <c r="BB32" i="3"/>
  <c r="BB33" i="3"/>
  <c r="BB8" i="3"/>
  <c r="BB41" i="3"/>
  <c r="BB16" i="3"/>
  <c r="BB24" i="3"/>
  <c r="BB31" i="3"/>
  <c r="BI25" i="3"/>
  <c r="BO41" i="3"/>
  <c r="BO23" i="3"/>
  <c r="BO40" i="3"/>
  <c r="BO39" i="3"/>
  <c r="BO38" i="3"/>
  <c r="BO16" i="3"/>
  <c r="BO22" i="3"/>
  <c r="BO30" i="3"/>
  <c r="BO24" i="3"/>
  <c r="BO25" i="3"/>
  <c r="BO14" i="3"/>
  <c r="BO48" i="3"/>
  <c r="BO33" i="3"/>
  <c r="BO31" i="3"/>
  <c r="BO32" i="3"/>
  <c r="BO47" i="3"/>
  <c r="BO15" i="3"/>
  <c r="BO49" i="3"/>
  <c r="BO7" i="3"/>
  <c r="BO6" i="3"/>
  <c r="BO8" i="3"/>
  <c r="BO9" i="3"/>
  <c r="FJ6" i="3"/>
  <c r="FJ24" i="3"/>
  <c r="FL32" i="3"/>
  <c r="FN15" i="3"/>
  <c r="FL8" i="3"/>
  <c r="FL38" i="3"/>
  <c r="FL39" i="3"/>
  <c r="FN31" i="3"/>
  <c r="FL14" i="3"/>
  <c r="FN41" i="3"/>
  <c r="FL40" i="3"/>
  <c r="FL25" i="3"/>
  <c r="FL47" i="3"/>
  <c r="FN22" i="3"/>
  <c r="FL24" i="3"/>
  <c r="FJ49" i="3"/>
  <c r="FL17" i="3"/>
  <c r="FJ33" i="3"/>
  <c r="FN32" i="3"/>
  <c r="FN16" i="3"/>
  <c r="FN40" i="3"/>
  <c r="FL30" i="3"/>
  <c r="FL6" i="3"/>
  <c r="FN33" i="3"/>
  <c r="FN25" i="3"/>
  <c r="FJ16" i="3"/>
  <c r="FJ46" i="3"/>
  <c r="FL48" i="3"/>
  <c r="FJ23" i="3"/>
  <c r="FN9" i="3"/>
  <c r="FN7" i="3"/>
  <c r="FJ39" i="3"/>
  <c r="FN46" i="3"/>
  <c r="FJ22" i="3"/>
  <c r="FL7" i="3"/>
  <c r="FJ25" i="3"/>
  <c r="FJ47" i="3"/>
  <c r="FJ7" i="3"/>
  <c r="FJ40" i="3"/>
  <c r="FL15" i="3"/>
  <c r="FJ14" i="3"/>
  <c r="FJ41" i="3"/>
  <c r="FN49" i="3"/>
  <c r="FJ38" i="3"/>
  <c r="FN23" i="3"/>
  <c r="FL33" i="3"/>
  <c r="FJ32" i="3"/>
  <c r="FJ8" i="3"/>
  <c r="FN17" i="3"/>
  <c r="FL46" i="3"/>
  <c r="FN30" i="3"/>
  <c r="FN24" i="3"/>
  <c r="FJ48" i="3"/>
  <c r="FN14" i="3"/>
  <c r="FL16" i="3"/>
  <c r="FL31" i="3"/>
  <c r="FL49" i="3"/>
  <c r="FL23" i="3"/>
  <c r="FL9" i="3"/>
  <c r="FN8" i="3"/>
  <c r="FJ17" i="3"/>
  <c r="FL22" i="3"/>
  <c r="FN47" i="3"/>
  <c r="FN6" i="3"/>
  <c r="FJ30" i="3"/>
  <c r="FN39" i="3"/>
  <c r="FJ15" i="3"/>
  <c r="FN48" i="3"/>
  <c r="FL41" i="3"/>
  <c r="FJ31" i="3"/>
  <c r="FN38" i="3"/>
  <c r="FJ9" i="3"/>
  <c r="BH9" i="3"/>
  <c r="BH39" i="3"/>
  <c r="BH30" i="3"/>
  <c r="BH32" i="3"/>
  <c r="BH6" i="3"/>
  <c r="BH33" i="3"/>
  <c r="BH31" i="3"/>
  <c r="BH8" i="3"/>
  <c r="BH41" i="3"/>
  <c r="BH40" i="3"/>
  <c r="BH38" i="3"/>
  <c r="BH14" i="3"/>
  <c r="BH7" i="3"/>
  <c r="BH15" i="3"/>
  <c r="BH16" i="3"/>
  <c r="BH25" i="3"/>
  <c r="BH17" i="3"/>
  <c r="BH23" i="3"/>
  <c r="BH22" i="3"/>
  <c r="BH24" i="3"/>
  <c r="BH47" i="3"/>
  <c r="BH48" i="3"/>
  <c r="BH46" i="3"/>
  <c r="BH49" i="3"/>
  <c r="BN24" i="3"/>
  <c r="BN25" i="3"/>
  <c r="BN33" i="3"/>
  <c r="BN6" i="3"/>
  <c r="BN22" i="3"/>
  <c r="BN23" i="3"/>
  <c r="BN38" i="3"/>
  <c r="BN31" i="3"/>
  <c r="BN16" i="3"/>
  <c r="BN49" i="3"/>
  <c r="BN14" i="3"/>
  <c r="BN15" i="3"/>
  <c r="BN7" i="3"/>
  <c r="BN9" i="3"/>
  <c r="BN46" i="3"/>
  <c r="BN41" i="3"/>
  <c r="BN8" i="3"/>
  <c r="BN17" i="3"/>
  <c r="BN47" i="3"/>
  <c r="BN32" i="3"/>
  <c r="BN30" i="3"/>
  <c r="BN40" i="3"/>
  <c r="BN39" i="3"/>
  <c r="BN48" i="3"/>
  <c r="FI31" i="3"/>
  <c r="FI23" i="3"/>
  <c r="FI39" i="3"/>
  <c r="FK48" i="3"/>
  <c r="FM33" i="3"/>
  <c r="FK25" i="3"/>
  <c r="FM31" i="3"/>
  <c r="FM32" i="3"/>
  <c r="FM38" i="3"/>
  <c r="FK16" i="3"/>
  <c r="FI38" i="3"/>
  <c r="FK14" i="3"/>
  <c r="FI47" i="3"/>
  <c r="FK22" i="3"/>
  <c r="FM30" i="3"/>
  <c r="FK41" i="3"/>
  <c r="FI33" i="3"/>
  <c r="FK49" i="3"/>
  <c r="FK7" i="3"/>
  <c r="FI9" i="3"/>
  <c r="FM48" i="3"/>
  <c r="FM6" i="3"/>
  <c r="FK31" i="3"/>
  <c r="FM24" i="3"/>
  <c r="FM17" i="3"/>
  <c r="FI14" i="3"/>
  <c r="FI22" i="3"/>
  <c r="FM8" i="3"/>
  <c r="FM23" i="3"/>
  <c r="FI7" i="3"/>
  <c r="FK30" i="3"/>
  <c r="FM22" i="3"/>
  <c r="FI15" i="3"/>
  <c r="FM47" i="3"/>
  <c r="FM16" i="3"/>
  <c r="FM39" i="3"/>
  <c r="FK23" i="3"/>
  <c r="FM14" i="3"/>
  <c r="FI32" i="3"/>
  <c r="FM49" i="3"/>
  <c r="FI40" i="3"/>
  <c r="FI25" i="3"/>
  <c r="FM46" i="3"/>
  <c r="FK39" i="3"/>
  <c r="FI24" i="3"/>
  <c r="FM7" i="3"/>
  <c r="FI46" i="3"/>
  <c r="FK6" i="3"/>
  <c r="FK24" i="3"/>
  <c r="FK8" i="3"/>
  <c r="FM25" i="3"/>
  <c r="FK9" i="3"/>
  <c r="FI8" i="3"/>
  <c r="FK15" i="3"/>
  <c r="FM15" i="3"/>
  <c r="FK17" i="3"/>
  <c r="FI30" i="3"/>
  <c r="FI17" i="3"/>
  <c r="FI48" i="3"/>
  <c r="FK46" i="3"/>
  <c r="FK33" i="3"/>
  <c r="FI41" i="3"/>
  <c r="FI6" i="3"/>
  <c r="FK40" i="3"/>
  <c r="FM41" i="3"/>
  <c r="FK38" i="3"/>
  <c r="FK32" i="3"/>
  <c r="FI49" i="3"/>
  <c r="FM9" i="3"/>
  <c r="FI16" i="3"/>
  <c r="FM40" i="3"/>
  <c r="FK47" i="3"/>
  <c r="AR15" i="3"/>
  <c r="BW48" i="3"/>
  <c r="BW17" i="3"/>
  <c r="AR14" i="3"/>
  <c r="AR16" i="3"/>
  <c r="BA49" i="3"/>
  <c r="BA25" i="3"/>
  <c r="BA38" i="3"/>
  <c r="BA40" i="3"/>
  <c r="BA17" i="3"/>
  <c r="BA14" i="3"/>
  <c r="BA32" i="3"/>
  <c r="BA9" i="3"/>
  <c r="BW9" i="3"/>
  <c r="BA6" i="3"/>
  <c r="AR6" i="3"/>
  <c r="BA48" i="3"/>
  <c r="BA46" i="3"/>
  <c r="BA22" i="3"/>
  <c r="BA16" i="3"/>
  <c r="BA41" i="3"/>
  <c r="BA7" i="3"/>
  <c r="BW7" i="3"/>
  <c r="BA30" i="3"/>
  <c r="BA8" i="3"/>
  <c r="BW8" i="3"/>
  <c r="BA24" i="3"/>
  <c r="BA15" i="3"/>
  <c r="BA33" i="3"/>
  <c r="BA47" i="3"/>
  <c r="BA31" i="3"/>
  <c r="BA23" i="3"/>
  <c r="BA39" i="3"/>
  <c r="BW15" i="3"/>
  <c r="AR48" i="3"/>
  <c r="BW16" i="3"/>
  <c r="AR49" i="3"/>
  <c r="BW49" i="3"/>
  <c r="AR46" i="3"/>
  <c r="BW46" i="3"/>
  <c r="BW47" i="3"/>
  <c r="AR47" i="3"/>
  <c r="BW40" i="3"/>
  <c r="AR40" i="3"/>
  <c r="BW39" i="3"/>
  <c r="AR39" i="3"/>
  <c r="BW38" i="3"/>
  <c r="AR38" i="3"/>
  <c r="AR41" i="3"/>
  <c r="BW41" i="3"/>
  <c r="AR33" i="3"/>
  <c r="BW33" i="3"/>
  <c r="AR30" i="3"/>
  <c r="BW30" i="3"/>
  <c r="BW31" i="3"/>
  <c r="AR31" i="3"/>
  <c r="BW32" i="3"/>
  <c r="AR32" i="3"/>
  <c r="BW23" i="3"/>
  <c r="AR23" i="3"/>
  <c r="AR24" i="3"/>
  <c r="BW24" i="3"/>
  <c r="BW22" i="3"/>
  <c r="AR22" i="3"/>
  <c r="BW25" i="3"/>
  <c r="AR25" i="3"/>
  <c r="BW14" i="3"/>
  <c r="AR17" i="3"/>
  <c r="AH14" i="3"/>
  <c r="BW6" i="3"/>
  <c r="AR8" i="3"/>
  <c r="AR7" i="3"/>
  <c r="BU8" i="3"/>
  <c r="AR9" i="3"/>
  <c r="BU17" i="3"/>
  <c r="AH48" i="3"/>
  <c r="AS48" i="3"/>
  <c r="BU9" i="3"/>
  <c r="BU6" i="3"/>
  <c r="BU47" i="3"/>
  <c r="BU16" i="3"/>
  <c r="BU14" i="3"/>
  <c r="BU7" i="3"/>
  <c r="BU38" i="3"/>
  <c r="AH17" i="3"/>
  <c r="AS17" i="3"/>
  <c r="BU46" i="3"/>
  <c r="BU48" i="3"/>
  <c r="AH46" i="3"/>
  <c r="AH47" i="3"/>
  <c r="AS47" i="3"/>
  <c r="BU49" i="3"/>
  <c r="AH49" i="3"/>
  <c r="AS49" i="3"/>
  <c r="AH41" i="3"/>
  <c r="AS41" i="3"/>
  <c r="BU41" i="3"/>
  <c r="AH39" i="3"/>
  <c r="AS39" i="3"/>
  <c r="BU39" i="3"/>
  <c r="AH38" i="3"/>
  <c r="AH40" i="3"/>
  <c r="AS40" i="3"/>
  <c r="BU40" i="3"/>
  <c r="BU32" i="3"/>
  <c r="BU25" i="3"/>
  <c r="AH32" i="3"/>
  <c r="AS32" i="3"/>
  <c r="BU30" i="3"/>
  <c r="AH30" i="3"/>
  <c r="AH31" i="3"/>
  <c r="AS31" i="3"/>
  <c r="BU33" i="3"/>
  <c r="BU31" i="3"/>
  <c r="AH33" i="3"/>
  <c r="AS33" i="3"/>
  <c r="AH25" i="3"/>
  <c r="AS25" i="3"/>
  <c r="BU24" i="3"/>
  <c r="AH24" i="3"/>
  <c r="AS24" i="3"/>
  <c r="AH22" i="3"/>
  <c r="AH23" i="3"/>
  <c r="AS23" i="3"/>
  <c r="BU22" i="3"/>
  <c r="BU23" i="3"/>
  <c r="BU15" i="3"/>
  <c r="AH15" i="3"/>
  <c r="AS15" i="3"/>
  <c r="AH16" i="3"/>
  <c r="AS16" i="3"/>
  <c r="AS14" i="3"/>
  <c r="AH7" i="3"/>
  <c r="AS7" i="3"/>
  <c r="AH8" i="3"/>
  <c r="AS8" i="3"/>
  <c r="AH6" i="3"/>
  <c r="AS6" i="3"/>
  <c r="AH9" i="3"/>
  <c r="AS9" i="3"/>
  <c r="BX14" i="3"/>
  <c r="BY14" i="3"/>
  <c r="CB14" i="3"/>
  <c r="CC14" i="3"/>
  <c r="CB48" i="3"/>
  <c r="CB47" i="3"/>
  <c r="BX49" i="3"/>
  <c r="BY49" i="3"/>
  <c r="BX46" i="3"/>
  <c r="BY46" i="3"/>
  <c r="CB49" i="3"/>
  <c r="AS46" i="3"/>
  <c r="BX48" i="3"/>
  <c r="BY48" i="3"/>
  <c r="BX47" i="3"/>
  <c r="BY47" i="3"/>
  <c r="CB46" i="3"/>
  <c r="BX40" i="3"/>
  <c r="BY40" i="3"/>
  <c r="AS38" i="3"/>
  <c r="CB40" i="3"/>
  <c r="CB41" i="3"/>
  <c r="CB38" i="3"/>
  <c r="BX38" i="3"/>
  <c r="BY38" i="3"/>
  <c r="BX41" i="3"/>
  <c r="BY41" i="3"/>
  <c r="BX39" i="3"/>
  <c r="BY39" i="3"/>
  <c r="CB39" i="3"/>
  <c r="CB30" i="3"/>
  <c r="CB31" i="3"/>
  <c r="BX31" i="3"/>
  <c r="BY31" i="3"/>
  <c r="BX30" i="3"/>
  <c r="BY30" i="3"/>
  <c r="AS30" i="3"/>
  <c r="BX33" i="3"/>
  <c r="BY33" i="3"/>
  <c r="CB32" i="3"/>
  <c r="BX32" i="3"/>
  <c r="BY32" i="3"/>
  <c r="CB33" i="3"/>
  <c r="BX24" i="3"/>
  <c r="BY24" i="3"/>
  <c r="CB24" i="3"/>
  <c r="CB25" i="3"/>
  <c r="CB22" i="3"/>
  <c r="AS22" i="3"/>
  <c r="CB23" i="3"/>
  <c r="BX23" i="3"/>
  <c r="BY23" i="3"/>
  <c r="BX22" i="3"/>
  <c r="BY22" i="3"/>
  <c r="BX25" i="3"/>
  <c r="BY25" i="3"/>
  <c r="BX15" i="3"/>
  <c r="BY15" i="3"/>
  <c r="BX17" i="3"/>
  <c r="BY17" i="3"/>
  <c r="CB15" i="3"/>
  <c r="CF15" i="3"/>
  <c r="CB17" i="3"/>
  <c r="CE17" i="3"/>
  <c r="CB16" i="3"/>
  <c r="CE16" i="3"/>
  <c r="BX16" i="3"/>
  <c r="BY16" i="3"/>
  <c r="CB8" i="3"/>
  <c r="CE8" i="3"/>
  <c r="CB6" i="3"/>
  <c r="CC6" i="3"/>
  <c r="BX9" i="3"/>
  <c r="BY9" i="3"/>
  <c r="BX7" i="3"/>
  <c r="BY7" i="3"/>
  <c r="BX8" i="3"/>
  <c r="BY8" i="3"/>
  <c r="CB9" i="3"/>
  <c r="CF9" i="3"/>
  <c r="CB7" i="3"/>
  <c r="CE7" i="3"/>
  <c r="BX6" i="3"/>
  <c r="BY6" i="3"/>
  <c r="AA6" i="3"/>
  <c r="AB6" i="3"/>
  <c r="CD17" i="3"/>
  <c r="AA17" i="3"/>
  <c r="AB17" i="3"/>
  <c r="CD49" i="3"/>
  <c r="AA49" i="3"/>
  <c r="AB49" i="3"/>
  <c r="AA41" i="3"/>
  <c r="AB41" i="3"/>
  <c r="CD41" i="3"/>
  <c r="CD33" i="3"/>
  <c r="AA33" i="3"/>
  <c r="AB33" i="3"/>
  <c r="AA25" i="3"/>
  <c r="AB25" i="3"/>
  <c r="CD25" i="3"/>
  <c r="AA14" i="3"/>
  <c r="AB14" i="3"/>
  <c r="CE14" i="3"/>
  <c r="CF14" i="3"/>
  <c r="CD48" i="3"/>
  <c r="AA48" i="3"/>
  <c r="AB48" i="3"/>
  <c r="AA46" i="3"/>
  <c r="AA47" i="3"/>
  <c r="AB47" i="3"/>
  <c r="CD46" i="3"/>
  <c r="CD47" i="3"/>
  <c r="CF47" i="3"/>
  <c r="CE47" i="3"/>
  <c r="CC47" i="3"/>
  <c r="CE46" i="3"/>
  <c r="CF46" i="3"/>
  <c r="CC46" i="3"/>
  <c r="CF49" i="3"/>
  <c r="CE49" i="3"/>
  <c r="CC49" i="3"/>
  <c r="CC48" i="3"/>
  <c r="CE48" i="3"/>
  <c r="CF48" i="3"/>
  <c r="AA40" i="3"/>
  <c r="AB40" i="3"/>
  <c r="CD40" i="3"/>
  <c r="CF41" i="3"/>
  <c r="CE41" i="3"/>
  <c r="CC41" i="3"/>
  <c r="CF40" i="3"/>
  <c r="CE40" i="3"/>
  <c r="CC40" i="3"/>
  <c r="AA38" i="3"/>
  <c r="AA39" i="3"/>
  <c r="AB39" i="3"/>
  <c r="CD38" i="3"/>
  <c r="CD39" i="3"/>
  <c r="CF39" i="3"/>
  <c r="CE39" i="3"/>
  <c r="CC39" i="3"/>
  <c r="CF38" i="3"/>
  <c r="CE38" i="3"/>
  <c r="CC38" i="3"/>
  <c r="CD30" i="3"/>
  <c r="AA31" i="3"/>
  <c r="AB31" i="3"/>
  <c r="CD31" i="3"/>
  <c r="AA30" i="3"/>
  <c r="CC32" i="3"/>
  <c r="CE32" i="3"/>
  <c r="CF32" i="3"/>
  <c r="CD32" i="3"/>
  <c r="AA32" i="3"/>
  <c r="AB32" i="3"/>
  <c r="CF31" i="3"/>
  <c r="CC31" i="3"/>
  <c r="CE31" i="3"/>
  <c r="CF33" i="3"/>
  <c r="CC33" i="3"/>
  <c r="CE33" i="3"/>
  <c r="CC30" i="3"/>
  <c r="CE30" i="3"/>
  <c r="CF30" i="3"/>
  <c r="CD22" i="3"/>
  <c r="AA22" i="3"/>
  <c r="AA23" i="3"/>
  <c r="AB23" i="3"/>
  <c r="CD23" i="3"/>
  <c r="CE22" i="3"/>
  <c r="CF22" i="3"/>
  <c r="CC22" i="3"/>
  <c r="CD24" i="3"/>
  <c r="AA24" i="3"/>
  <c r="AB24" i="3"/>
  <c r="CF25" i="3"/>
  <c r="CC25" i="3"/>
  <c r="CE25" i="3"/>
  <c r="CC23" i="3"/>
  <c r="CF23" i="3"/>
  <c r="CE23" i="3"/>
  <c r="CE24" i="3"/>
  <c r="CC24" i="3"/>
  <c r="CF24" i="3"/>
  <c r="CD15" i="3"/>
  <c r="CD14" i="3"/>
  <c r="CC16" i="3"/>
  <c r="CE15" i="3"/>
  <c r="CC15" i="3"/>
  <c r="CC17" i="3"/>
  <c r="CF17" i="3"/>
  <c r="CF16" i="3"/>
  <c r="AA15" i="3"/>
  <c r="AB15" i="3"/>
  <c r="AA16" i="3"/>
  <c r="AB16" i="3"/>
  <c r="CD16" i="3"/>
  <c r="CE6" i="3"/>
  <c r="CF8" i="3"/>
  <c r="CD6" i="3"/>
  <c r="CC9" i="3"/>
  <c r="CF6" i="3"/>
  <c r="CD9" i="3"/>
  <c r="CE9" i="3"/>
  <c r="CC8" i="3"/>
  <c r="CF7" i="3"/>
  <c r="CC7" i="3"/>
  <c r="AA9" i="3"/>
  <c r="AB9" i="3"/>
  <c r="AA8" i="3"/>
  <c r="AB8" i="3"/>
  <c r="AA7" i="3"/>
  <c r="AB7" i="3"/>
  <c r="CD8" i="3"/>
  <c r="CD7" i="3"/>
  <c r="CP46" i="3" a="1"/>
  <c r="CP46" i="3"/>
  <c r="CR47" i="3" a="1"/>
  <c r="CR47" i="3"/>
  <c r="CW47" i="3" a="1"/>
  <c r="CW47" i="3"/>
  <c r="CW49" i="3" a="1"/>
  <c r="CW49" i="3"/>
  <c r="CP49" i="3" a="1"/>
  <c r="CP49" i="3"/>
  <c r="CX49" i="3" a="1"/>
  <c r="CX49" i="3"/>
  <c r="CX48" i="3" a="1"/>
  <c r="CX48" i="3"/>
  <c r="CQ47" i="3" a="1"/>
  <c r="CQ47" i="3"/>
  <c r="CP48" i="3" a="1"/>
  <c r="CP48" i="3"/>
  <c r="CY47" i="3" a="1"/>
  <c r="CY47" i="3"/>
  <c r="CX47" i="3" a="1"/>
  <c r="CX47" i="3"/>
  <c r="CP47" i="3" a="1"/>
  <c r="CP47" i="3"/>
  <c r="CW48" i="3" a="1"/>
  <c r="CW48" i="3"/>
  <c r="CS47" i="3" a="1"/>
  <c r="CS47" i="3"/>
  <c r="CQ48" i="3" a="1"/>
  <c r="CQ48" i="3"/>
  <c r="AB46" i="3"/>
  <c r="AA45" i="3"/>
  <c r="CR49" i="3" a="1"/>
  <c r="CR49" i="3"/>
  <c r="CN49" i="3" a="1"/>
  <c r="CN49" i="3"/>
  <c r="CY48" i="3" a="1"/>
  <c r="CY48" i="3"/>
  <c r="CS48" i="3" a="1"/>
  <c r="CS48" i="3"/>
  <c r="CR48" i="3" a="1"/>
  <c r="CR48" i="3"/>
  <c r="CO48" i="3" a="1"/>
  <c r="CO48" i="3"/>
  <c r="CN48" i="3" a="1"/>
  <c r="CN48" i="3"/>
  <c r="DB46" i="3" a="1"/>
  <c r="DB46" i="3"/>
  <c r="CT48" i="3" a="1"/>
  <c r="CT48" i="3"/>
  <c r="DF48" i="3" a="1"/>
  <c r="DF48" i="3"/>
  <c r="CO47" i="3" a="1"/>
  <c r="CO47" i="3"/>
  <c r="CM46" i="3" a="1"/>
  <c r="CM46" i="3"/>
  <c r="CN46" i="3" a="1"/>
  <c r="CN46" i="3"/>
  <c r="CZ47" i="3" a="1"/>
  <c r="CZ47" i="3"/>
  <c r="CT46" i="3"/>
  <c r="CT49" i="3" a="1"/>
  <c r="CT49" i="3"/>
  <c r="CV46" i="3" a="1"/>
  <c r="CV46" i="3"/>
  <c r="DF47" i="3" a="1"/>
  <c r="DF47" i="3"/>
  <c r="DF46" i="3" a="1"/>
  <c r="DF46" i="3"/>
  <c r="DE47" i="3" a="1"/>
  <c r="DE47" i="3"/>
  <c r="CU48" i="3" a="1"/>
  <c r="CU48" i="3"/>
  <c r="DD48" i="3" a="1"/>
  <c r="DD48" i="3"/>
  <c r="CX46" i="3" a="1"/>
  <c r="CX46" i="3"/>
  <c r="CO46" i="3" a="1"/>
  <c r="CO46" i="3"/>
  <c r="DB47" i="3" a="1"/>
  <c r="DB47" i="3"/>
  <c r="CL46" i="3" a="1"/>
  <c r="CL46" i="3"/>
  <c r="CU49" i="3" a="1"/>
  <c r="CU49" i="3"/>
  <c r="CZ49" i="3" a="1"/>
  <c r="CZ49" i="3"/>
  <c r="DA49" i="3" a="1"/>
  <c r="DA49" i="3"/>
  <c r="CL49" i="3" a="1"/>
  <c r="CL49" i="3"/>
  <c r="DG48" i="3" a="1"/>
  <c r="DG48" i="3"/>
  <c r="DD49" i="3" a="1"/>
  <c r="DD49" i="3"/>
  <c r="DC49" i="3" a="1"/>
  <c r="DC49" i="3"/>
  <c r="CV47" i="3" a="1"/>
  <c r="CV47" i="3"/>
  <c r="CZ48" i="3" a="1"/>
  <c r="CZ48" i="3"/>
  <c r="CY46" i="3" a="1"/>
  <c r="CY46" i="3"/>
  <c r="CL48" i="3" a="1"/>
  <c r="CL48" i="3"/>
  <c r="DC46" i="3" a="1"/>
  <c r="DC46" i="3"/>
  <c r="CT47" i="3" a="1"/>
  <c r="CT47" i="3"/>
  <c r="DD47" i="3" a="1"/>
  <c r="DD47" i="3"/>
  <c r="CV48" i="3" a="1"/>
  <c r="CV48" i="3"/>
  <c r="CU46" i="3" a="1"/>
  <c r="CU46" i="3"/>
  <c r="DE48" i="3" a="1"/>
  <c r="DE48" i="3"/>
  <c r="DD46" i="3" a="1"/>
  <c r="DD46" i="3"/>
  <c r="DE46" i="3" a="1"/>
  <c r="DE46" i="3"/>
  <c r="DE49" i="3" a="1"/>
  <c r="DE49" i="3"/>
  <c r="CQ46" i="3" a="1"/>
  <c r="CQ46" i="3"/>
  <c r="DA47" i="3" a="1"/>
  <c r="DA47" i="3"/>
  <c r="CZ46" i="3" a="1"/>
  <c r="CZ46" i="3"/>
  <c r="DC47" i="3" a="1"/>
  <c r="DC47" i="3"/>
  <c r="CN47" i="3" a="1"/>
  <c r="CN47" i="3"/>
  <c r="CL47" i="3" a="1"/>
  <c r="CL47" i="3"/>
  <c r="DG46" i="3" a="1"/>
  <c r="DG46" i="3"/>
  <c r="CW46" i="3" a="1"/>
  <c r="CW46" i="3"/>
  <c r="DF49" i="3" a="1"/>
  <c r="DF49" i="3"/>
  <c r="CV49" i="3" a="1"/>
  <c r="CV49" i="3"/>
  <c r="CS46" i="3" a="1"/>
  <c r="CS46" i="3"/>
  <c r="DA48" i="3" a="1"/>
  <c r="DA48" i="3"/>
  <c r="DG49" i="3" a="1"/>
  <c r="DG49" i="3"/>
  <c r="DG47" i="3" a="1"/>
  <c r="DG47" i="3"/>
  <c r="CM49" i="3" a="1"/>
  <c r="CM49" i="3"/>
  <c r="CM48" i="3" a="1"/>
  <c r="CM48" i="3"/>
  <c r="DB48" i="3" a="1"/>
  <c r="DB48" i="3"/>
  <c r="CR46" i="3" a="1"/>
  <c r="CR46" i="3"/>
  <c r="CM47" i="3" a="1"/>
  <c r="CM47" i="3"/>
  <c r="CU47" i="3" a="1"/>
  <c r="CU47" i="3"/>
  <c r="DB49" i="3" a="1"/>
  <c r="DB49" i="3"/>
  <c r="DC48" i="3" a="1"/>
  <c r="DC48" i="3"/>
  <c r="DA46" i="3" a="1"/>
  <c r="DA46" i="3"/>
  <c r="CO49" i="3" a="1"/>
  <c r="CO49" i="3"/>
  <c r="CY49" i="3" a="1"/>
  <c r="CY49" i="3"/>
  <c r="CQ49" i="3" a="1"/>
  <c r="CQ49" i="3"/>
  <c r="CS49" i="3" a="1"/>
  <c r="CS49" i="3"/>
  <c r="CY40" i="3" a="1"/>
  <c r="CY40" i="3"/>
  <c r="CO40" i="3" a="1"/>
  <c r="CO40" i="3"/>
  <c r="CR40" i="3" a="1"/>
  <c r="CR40" i="3"/>
  <c r="CS40" i="3" a="1"/>
  <c r="CS40" i="3"/>
  <c r="CR41" i="3" a="1"/>
  <c r="CR41" i="3"/>
  <c r="CN40" i="3" a="1"/>
  <c r="CN40" i="3"/>
  <c r="CN41" i="3" a="1"/>
  <c r="CN41" i="3"/>
  <c r="CP38" i="3" a="1"/>
  <c r="CP38" i="3"/>
  <c r="CP41" i="3" a="1"/>
  <c r="CP41" i="3"/>
  <c r="CP40" i="3" a="1"/>
  <c r="CP40" i="3"/>
  <c r="CR39" i="3" a="1"/>
  <c r="CR39" i="3"/>
  <c r="CP39" i="3" a="1"/>
  <c r="CP39" i="3"/>
  <c r="CW41" i="3" a="1"/>
  <c r="CW41" i="3"/>
  <c r="CX40" i="3" a="1"/>
  <c r="CX40" i="3"/>
  <c r="CY39" i="3" a="1"/>
  <c r="CY39" i="3"/>
  <c r="CX39" i="3" a="1"/>
  <c r="CX39" i="3"/>
  <c r="CW39" i="3" a="1"/>
  <c r="CW39" i="3"/>
  <c r="CQ40" i="3" a="1"/>
  <c r="CQ40" i="3"/>
  <c r="CS39" i="3" a="1"/>
  <c r="CS39" i="3"/>
  <c r="CW40" i="3" a="1"/>
  <c r="CW40" i="3"/>
  <c r="CX41" i="3" a="1"/>
  <c r="CX41" i="3"/>
  <c r="CQ39" i="3" a="1"/>
  <c r="CQ39" i="3"/>
  <c r="DA39" i="3" a="1"/>
  <c r="DA39" i="3"/>
  <c r="CR38" i="3" a="1"/>
  <c r="CR38" i="3"/>
  <c r="CV41" i="3" a="1"/>
  <c r="CV41" i="3"/>
  <c r="DE39" i="3" a="1"/>
  <c r="DE39" i="3"/>
  <c r="CM39" i="3" a="1"/>
  <c r="CM39" i="3"/>
  <c r="DG38" i="3" a="1"/>
  <c r="DG38" i="3"/>
  <c r="DG41" i="3" a="1"/>
  <c r="DG41" i="3"/>
  <c r="CL38" i="3" a="1"/>
  <c r="CL38" i="3"/>
  <c r="DF38" i="3" a="1"/>
  <c r="DF38" i="3"/>
  <c r="CV40" i="3" a="1"/>
  <c r="CV40" i="3"/>
  <c r="DC38" i="3" a="1"/>
  <c r="DC38" i="3"/>
  <c r="DB39" i="3" a="1"/>
  <c r="DB39" i="3"/>
  <c r="DC41" i="3" a="1"/>
  <c r="DC41" i="3"/>
  <c r="DD38" i="3" a="1"/>
  <c r="DD38" i="3"/>
  <c r="DF41" i="3" a="1"/>
  <c r="DF41" i="3"/>
  <c r="CN38" i="3" a="1"/>
  <c r="CN38" i="3"/>
  <c r="CY38" i="3" a="1"/>
  <c r="CY38" i="3"/>
  <c r="DB41" i="3" a="1"/>
  <c r="DB41" i="3"/>
  <c r="CV39" i="3" a="1"/>
  <c r="CV39" i="3"/>
  <c r="CM40" i="3" a="1"/>
  <c r="CM40" i="3"/>
  <c r="CO39" i="3" a="1"/>
  <c r="CO39" i="3"/>
  <c r="DD41" i="3" a="1"/>
  <c r="DD41" i="3"/>
  <c r="CT41" i="3" a="1"/>
  <c r="CT41" i="3"/>
  <c r="CL40" i="3" a="1"/>
  <c r="CL40" i="3"/>
  <c r="CV38" i="3" a="1"/>
  <c r="CV38" i="3"/>
  <c r="CX38" i="3" a="1"/>
  <c r="CX38" i="3"/>
  <c r="DB40" i="3" a="1"/>
  <c r="DB40" i="3"/>
  <c r="CT40" i="3" a="1"/>
  <c r="CT40" i="3"/>
  <c r="DF40" i="3" a="1"/>
  <c r="DF40" i="3"/>
  <c r="CL41" i="3" a="1"/>
  <c r="CL41" i="3"/>
  <c r="CZ38" i="3" a="1"/>
  <c r="CZ38" i="3"/>
  <c r="CZ41" i="3" a="1"/>
  <c r="CZ41" i="3"/>
  <c r="CW38" i="3" a="1"/>
  <c r="CW38" i="3"/>
  <c r="CQ38" i="3" a="1"/>
  <c r="CQ38" i="3"/>
  <c r="DB38" i="3" a="1"/>
  <c r="DB38" i="3"/>
  <c r="CL39" i="3" a="1"/>
  <c r="CL39" i="3"/>
  <c r="CU41" i="3" a="1"/>
  <c r="CU41" i="3"/>
  <c r="DC39" i="3" a="1"/>
  <c r="DC39" i="3"/>
  <c r="DD40" i="3" a="1"/>
  <c r="DD40" i="3"/>
  <c r="CM41" i="3" a="1"/>
  <c r="CM41" i="3"/>
  <c r="DG40" i="3" a="1"/>
  <c r="DG40" i="3"/>
  <c r="DA38" i="3" a="1"/>
  <c r="DA38" i="3"/>
  <c r="CT38" i="3" a="1"/>
  <c r="CT38" i="3"/>
  <c r="CN39" i="3" a="1"/>
  <c r="CN39" i="3"/>
  <c r="DE38" i="3" a="1"/>
  <c r="DE38" i="3"/>
  <c r="DC40" i="3" a="1"/>
  <c r="DC40" i="3"/>
  <c r="CZ40" i="3" a="1"/>
  <c r="CZ40" i="3"/>
  <c r="CS38" i="3" a="1"/>
  <c r="CS38" i="3"/>
  <c r="DE41" i="3" a="1"/>
  <c r="DE41" i="3"/>
  <c r="DG39" i="3" a="1"/>
  <c r="DG39" i="3"/>
  <c r="CU38" i="3" a="1"/>
  <c r="CU38" i="3"/>
  <c r="CU40" i="3" a="1"/>
  <c r="CU40" i="3"/>
  <c r="CZ39" i="3" a="1"/>
  <c r="CZ39" i="3"/>
  <c r="DA41" i="3" a="1"/>
  <c r="DA41" i="3"/>
  <c r="CT39" i="3" a="1"/>
  <c r="CT39" i="3"/>
  <c r="CM38" i="3" a="1"/>
  <c r="CM38" i="3"/>
  <c r="DE40" i="3" a="1"/>
  <c r="DE40" i="3"/>
  <c r="CO38" i="3" a="1"/>
  <c r="CO38" i="3"/>
  <c r="CU39" i="3" a="1"/>
  <c r="CU39" i="3"/>
  <c r="DF39" i="3" a="1"/>
  <c r="DF39" i="3"/>
  <c r="DD39" i="3" a="1"/>
  <c r="DD39" i="3"/>
  <c r="DA40" i="3" a="1"/>
  <c r="DA40" i="3"/>
  <c r="AB38" i="3"/>
  <c r="AA37" i="3"/>
  <c r="CQ41" i="3" a="1"/>
  <c r="CQ41" i="3"/>
  <c r="CY41" i="3" a="1"/>
  <c r="CY41" i="3"/>
  <c r="CO41" i="3" a="1"/>
  <c r="CO41" i="3"/>
  <c r="CS41" i="3" a="1"/>
  <c r="CS41" i="3"/>
  <c r="CQ33" i="3" a="1"/>
  <c r="CQ33" i="3"/>
  <c r="CS33" i="3" a="1"/>
  <c r="CS33" i="3"/>
  <c r="CY33" i="3" a="1"/>
  <c r="CY33" i="3"/>
  <c r="CO33" i="3" a="1"/>
  <c r="CO33" i="3"/>
  <c r="CR33" i="3" a="1"/>
  <c r="CR33" i="3"/>
  <c r="CO32" i="3" a="1"/>
  <c r="CO32" i="3"/>
  <c r="CS32" i="3" a="1"/>
  <c r="CS32" i="3"/>
  <c r="CY32" i="3" a="1"/>
  <c r="CY32" i="3"/>
  <c r="CR32" i="3" a="1"/>
  <c r="CR32" i="3"/>
  <c r="CN33" i="3" a="1"/>
  <c r="CN33" i="3"/>
  <c r="CN32" i="3" a="1"/>
  <c r="CN32" i="3"/>
  <c r="CR30" i="3" a="1"/>
  <c r="CR30" i="3"/>
  <c r="CQ30" i="3" a="1"/>
  <c r="CQ30" i="3"/>
  <c r="DG31" i="3" a="1"/>
  <c r="DG31" i="3"/>
  <c r="CM30" i="3" a="1"/>
  <c r="CM30" i="3"/>
  <c r="DG32" i="3" a="1"/>
  <c r="DG32" i="3"/>
  <c r="DC32" i="3" a="1"/>
  <c r="DC32" i="3"/>
  <c r="DF30" i="3" a="1"/>
  <c r="DF30" i="3"/>
  <c r="DC31" i="3" a="1"/>
  <c r="DC31" i="3"/>
  <c r="CO30" i="3" a="1"/>
  <c r="CO30" i="3"/>
  <c r="CW30" i="3" a="1"/>
  <c r="CW30" i="3"/>
  <c r="CZ30" i="3" a="1"/>
  <c r="CZ30" i="3"/>
  <c r="CV30" i="3" a="1"/>
  <c r="CV30" i="3"/>
  <c r="CN30" i="3" a="1"/>
  <c r="CN30" i="3"/>
  <c r="CL31" i="3" a="1"/>
  <c r="CL31" i="3"/>
  <c r="DB31" i="3" a="1"/>
  <c r="DB31" i="3"/>
  <c r="DB32" i="3" a="1"/>
  <c r="DB32" i="3"/>
  <c r="CV31" i="3" a="1"/>
  <c r="CV31" i="3"/>
  <c r="CL30" i="3" a="1"/>
  <c r="CL30" i="3"/>
  <c r="CU33" i="3" a="1"/>
  <c r="CU33" i="3"/>
  <c r="CT30" i="3" a="1"/>
  <c r="CT30" i="3"/>
  <c r="DF31" i="3" a="1"/>
  <c r="DF31" i="3"/>
  <c r="DB33" i="3" a="1"/>
  <c r="DB33" i="3"/>
  <c r="CM31" i="3" a="1"/>
  <c r="CM31" i="3"/>
  <c r="CT32" i="3" a="1"/>
  <c r="CT32" i="3"/>
  <c r="DE30" i="3" a="1"/>
  <c r="DE30" i="3"/>
  <c r="CX30" i="3" a="1"/>
  <c r="CX30" i="3"/>
  <c r="CT33" i="3" a="1"/>
  <c r="CT33" i="3"/>
  <c r="DE33" i="3" a="1"/>
  <c r="DE33" i="3"/>
  <c r="CY30" i="3" a="1"/>
  <c r="CY30" i="3"/>
  <c r="DF33" i="3" a="1"/>
  <c r="DF33" i="3"/>
  <c r="CM33" i="3" a="1"/>
  <c r="CM33" i="3"/>
  <c r="CO31" i="3" a="1"/>
  <c r="CO31" i="3"/>
  <c r="CU31" i="3" a="1"/>
  <c r="CU31" i="3"/>
  <c r="DG30" i="3" a="1"/>
  <c r="DG30" i="3"/>
  <c r="DB30" i="3" a="1"/>
  <c r="DB30" i="3"/>
  <c r="DD32" i="3" a="1"/>
  <c r="DD32" i="3"/>
  <c r="DC30" i="3" a="1"/>
  <c r="DC30" i="3"/>
  <c r="DF32" i="3" a="1"/>
  <c r="DF32" i="3"/>
  <c r="CM32" i="3" a="1"/>
  <c r="CM32" i="3"/>
  <c r="DA33" i="3" a="1"/>
  <c r="DA33" i="3"/>
  <c r="DC33" i="3" a="1"/>
  <c r="DC33" i="3"/>
  <c r="CL33" i="3" a="1"/>
  <c r="CL33" i="3"/>
  <c r="DG33" i="3" a="1"/>
  <c r="DG33" i="3"/>
  <c r="CV33" i="3" a="1"/>
  <c r="CV33" i="3"/>
  <c r="CZ33" i="3" a="1"/>
  <c r="CZ33" i="3"/>
  <c r="DA31" i="3" a="1"/>
  <c r="DA31" i="3"/>
  <c r="CZ31" i="3" a="1"/>
  <c r="CZ31" i="3"/>
  <c r="DD31" i="3" a="1"/>
  <c r="DD31" i="3"/>
  <c r="CV32" i="3" a="1"/>
  <c r="CV32" i="3"/>
  <c r="CS30" i="3" a="1"/>
  <c r="CS30" i="3"/>
  <c r="DA30" i="3" a="1"/>
  <c r="DA30" i="3"/>
  <c r="CN31" i="3" a="1"/>
  <c r="CN31" i="3"/>
  <c r="DE32" i="3" a="1"/>
  <c r="DE32" i="3"/>
  <c r="DA32" i="3" a="1"/>
  <c r="DA32" i="3"/>
  <c r="CZ32" i="3" a="1"/>
  <c r="CZ32" i="3"/>
  <c r="CL32" i="3" a="1"/>
  <c r="CL32" i="3"/>
  <c r="DD33" i="3" a="1"/>
  <c r="DD33" i="3"/>
  <c r="CU30" i="3" a="1"/>
  <c r="CU30" i="3"/>
  <c r="CT31" i="3" a="1"/>
  <c r="CT31" i="3"/>
  <c r="CU32" i="3" a="1"/>
  <c r="CU32" i="3"/>
  <c r="DE31" i="3" a="1"/>
  <c r="DE31" i="3"/>
  <c r="DD30" i="3" a="1"/>
  <c r="DD30" i="3"/>
  <c r="AA29" i="3"/>
  <c r="AB30" i="3"/>
  <c r="CX31" i="3" a="1"/>
  <c r="CX31" i="3"/>
  <c r="CY31" i="3" a="1"/>
  <c r="CY31" i="3"/>
  <c r="CW31" i="3" a="1"/>
  <c r="CW31" i="3"/>
  <c r="CP30" i="3" a="1"/>
  <c r="CP30" i="3"/>
  <c r="CP32" i="3" a="1"/>
  <c r="CP32" i="3"/>
  <c r="CX33" i="3" a="1"/>
  <c r="CX33" i="3"/>
  <c r="CP33" i="3" a="1"/>
  <c r="CP33" i="3"/>
  <c r="CX32" i="3" a="1"/>
  <c r="CX32" i="3"/>
  <c r="CQ32" i="3" a="1"/>
  <c r="CQ32" i="3"/>
  <c r="CR31" i="3" a="1"/>
  <c r="CR31" i="3"/>
  <c r="CP31" i="3" a="1"/>
  <c r="CP31" i="3"/>
  <c r="CS31" i="3" a="1"/>
  <c r="CS31" i="3"/>
  <c r="CQ31" i="3" a="1"/>
  <c r="CQ31" i="3"/>
  <c r="CW32" i="3" a="1"/>
  <c r="CW32" i="3"/>
  <c r="CW33" i="3" a="1"/>
  <c r="CW33" i="3"/>
  <c r="CS25" i="3" a="1"/>
  <c r="CS25" i="3"/>
  <c r="CY25" i="3" a="1"/>
  <c r="CY25" i="3"/>
  <c r="CQ25" i="3" a="1"/>
  <c r="CQ25" i="3"/>
  <c r="CO25" i="3" a="1"/>
  <c r="CO25" i="3"/>
  <c r="CR22" i="3" a="1"/>
  <c r="CR22" i="3"/>
  <c r="CV23" i="3" a="1"/>
  <c r="CV23" i="3"/>
  <c r="DG23" i="3" a="1"/>
  <c r="DG23" i="3"/>
  <c r="DF22" i="3" a="1"/>
  <c r="DF22" i="3"/>
  <c r="CT23" i="3" a="1"/>
  <c r="CT23" i="3"/>
  <c r="CU22" i="3" a="1"/>
  <c r="CU22" i="3"/>
  <c r="CT24" i="3" a="1"/>
  <c r="CT24" i="3"/>
  <c r="CT25" i="3" a="1"/>
  <c r="CT25" i="3"/>
  <c r="DD22" i="3" a="1"/>
  <c r="DD22" i="3"/>
  <c r="CL24" i="3" a="1"/>
  <c r="CL24" i="3"/>
  <c r="CX22" i="3" a="1"/>
  <c r="CX22" i="3"/>
  <c r="CT22" i="3" a="1"/>
  <c r="CT22" i="3"/>
  <c r="DE25" i="3" a="1"/>
  <c r="DE25" i="3"/>
  <c r="CW22" i="3" a="1"/>
  <c r="CW22" i="3"/>
  <c r="DE24" i="3" a="1"/>
  <c r="DE24" i="3"/>
  <c r="CU24" i="3" a="1"/>
  <c r="CU24" i="3"/>
  <c r="DF25" i="3" a="1"/>
  <c r="DF25" i="3"/>
  <c r="DE22" i="3" a="1"/>
  <c r="DE22" i="3"/>
  <c r="CN23" i="3" a="1"/>
  <c r="CN23" i="3"/>
  <c r="DA24" i="3" a="1"/>
  <c r="DA24" i="3"/>
  <c r="CV25" i="3" a="1"/>
  <c r="CV25" i="3"/>
  <c r="DF24" i="3" a="1"/>
  <c r="DF24" i="3"/>
  <c r="DB25" i="3" a="1"/>
  <c r="DB25" i="3"/>
  <c r="CL23" i="3" a="1"/>
  <c r="CL23" i="3"/>
  <c r="CY22" i="3" a="1"/>
  <c r="CY22" i="3"/>
  <c r="CU23" i="3" a="1"/>
  <c r="CU23" i="3"/>
  <c r="DC22" i="3" a="1"/>
  <c r="DC22" i="3"/>
  <c r="CM22" i="3" a="1"/>
  <c r="CM22" i="3"/>
  <c r="DE23" i="3" a="1"/>
  <c r="DE23" i="3"/>
  <c r="CL25" i="3" a="1"/>
  <c r="CL25" i="3"/>
  <c r="DB24" i="3" a="1"/>
  <c r="DB24" i="3"/>
  <c r="DC25" i="3" a="1"/>
  <c r="DC25" i="3"/>
  <c r="CL22" i="3" a="1"/>
  <c r="CL22" i="3"/>
  <c r="CM23" i="3" a="1"/>
  <c r="CM23" i="3"/>
  <c r="CZ22" i="3" a="1"/>
  <c r="CZ22" i="3"/>
  <c r="CZ25" i="3" a="1"/>
  <c r="CZ25" i="3"/>
  <c r="DG25" i="3" a="1"/>
  <c r="DG25" i="3"/>
  <c r="CS22" i="3" a="1"/>
  <c r="CS22" i="3"/>
  <c r="DC23" i="3" a="1"/>
  <c r="DC23" i="3"/>
  <c r="CV24" i="3" a="1"/>
  <c r="CV24" i="3"/>
  <c r="CU25" i="3" a="1"/>
  <c r="CU25" i="3"/>
  <c r="DB23" i="3" a="1"/>
  <c r="DB23" i="3"/>
  <c r="DG22" i="3" a="1"/>
  <c r="DG22" i="3"/>
  <c r="CZ23" i="3" a="1"/>
  <c r="CZ23" i="3"/>
  <c r="DD25" i="3" a="1"/>
  <c r="DD25" i="3"/>
  <c r="DB22" i="3" a="1"/>
  <c r="DB22" i="3"/>
  <c r="CO23" i="3" a="1"/>
  <c r="CO23" i="3"/>
  <c r="DA22" i="3" a="1"/>
  <c r="DA22" i="3"/>
  <c r="CM24" i="3" a="1"/>
  <c r="CM24" i="3"/>
  <c r="CQ22" i="3" a="1"/>
  <c r="CQ22" i="3"/>
  <c r="CM25" i="3" a="1"/>
  <c r="CM25" i="3"/>
  <c r="CV22" i="3" a="1"/>
  <c r="CV22" i="3"/>
  <c r="DA23" i="3" a="1"/>
  <c r="DA23" i="3"/>
  <c r="DD24" i="3" a="1"/>
  <c r="DD24" i="3"/>
  <c r="DF23" i="3" a="1"/>
  <c r="DF23" i="3"/>
  <c r="DD23" i="3" a="1"/>
  <c r="DD23" i="3"/>
  <c r="CN22" i="3" a="1"/>
  <c r="CN22" i="3"/>
  <c r="DC24" i="3" a="1"/>
  <c r="DC24" i="3"/>
  <c r="DG24" i="3" a="1"/>
  <c r="DG24" i="3"/>
  <c r="CZ24" i="3" a="1"/>
  <c r="CZ24" i="3"/>
  <c r="DA25" i="3" a="1"/>
  <c r="DA25" i="3"/>
  <c r="CO22" i="3" a="1"/>
  <c r="CO22" i="3"/>
  <c r="AA21" i="3"/>
  <c r="AB22" i="3"/>
  <c r="CY24" i="3" a="1"/>
  <c r="CY24" i="3"/>
  <c r="CS24" i="3" a="1"/>
  <c r="CS24" i="3"/>
  <c r="CN25" i="3" a="1"/>
  <c r="CN25" i="3"/>
  <c r="CR25" i="3" a="1"/>
  <c r="CR25" i="3"/>
  <c r="CO24" i="3" a="1"/>
  <c r="CO24" i="3"/>
  <c r="CN24" i="3" a="1"/>
  <c r="CN24" i="3"/>
  <c r="CR24" i="3" a="1"/>
  <c r="CR24" i="3"/>
  <c r="CW25" i="3" a="1"/>
  <c r="CW25" i="3"/>
  <c r="CP25" i="3" a="1"/>
  <c r="CP25" i="3"/>
  <c r="CX24" i="3" a="1"/>
  <c r="CX24" i="3"/>
  <c r="CX25" i="3" a="1"/>
  <c r="CX25" i="3"/>
  <c r="CP22" i="3" a="1"/>
  <c r="CP22" i="3"/>
  <c r="CS23" i="3" a="1"/>
  <c r="CS23" i="3"/>
  <c r="CQ24" i="3" a="1"/>
  <c r="CQ24" i="3"/>
  <c r="CP23" i="3" a="1"/>
  <c r="CP23" i="3"/>
  <c r="CW23" i="3" a="1"/>
  <c r="CW23" i="3"/>
  <c r="CR23" i="3" a="1"/>
  <c r="CR23" i="3"/>
  <c r="CW24" i="3" a="1"/>
  <c r="CW24" i="3"/>
  <c r="CX23" i="3" a="1"/>
  <c r="CX23" i="3"/>
  <c r="CY23" i="3" a="1"/>
  <c r="CY23" i="3"/>
  <c r="CQ23" i="3" a="1"/>
  <c r="CQ23" i="3"/>
  <c r="CP24" i="3" a="1"/>
  <c r="CP24" i="3"/>
  <c r="AU14" i="3"/>
  <c r="CV14" i="3" a="1"/>
  <c r="CV14" i="3"/>
  <c r="AU16" i="3"/>
  <c r="CN15" i="3" a="1"/>
  <c r="CN15" i="3"/>
  <c r="CW14" i="3" a="1"/>
  <c r="CW14" i="3"/>
  <c r="CS16" i="3" a="1"/>
  <c r="CS16" i="3"/>
  <c r="CO15" i="3" a="1"/>
  <c r="CO15" i="3"/>
  <c r="CN14" i="3" a="1"/>
  <c r="CN14" i="3"/>
  <c r="CO14" i="3" a="1"/>
  <c r="CO14" i="3"/>
  <c r="CS15" i="3" a="1"/>
  <c r="CS15" i="3"/>
  <c r="AU17" i="3"/>
  <c r="CR15" i="3" a="1"/>
  <c r="CR15" i="3"/>
  <c r="CX14" i="3" a="1"/>
  <c r="CX14" i="3"/>
  <c r="CZ16" i="3" a="1"/>
  <c r="CZ16" i="3"/>
  <c r="CM14" i="3" a="1"/>
  <c r="CM14" i="3"/>
  <c r="CQ14" i="3" a="1"/>
  <c r="CQ14" i="3"/>
  <c r="AU15" i="3"/>
  <c r="CW15" i="3" a="1"/>
  <c r="CW15" i="3"/>
  <c r="CS14" i="3" a="1"/>
  <c r="CS14" i="3"/>
  <c r="CO17" i="3" a="1"/>
  <c r="CO17" i="3"/>
  <c r="CW17" i="3" a="1"/>
  <c r="CW17" i="3"/>
  <c r="CY15" i="3" a="1"/>
  <c r="CY15" i="3"/>
  <c r="CM16" i="3" a="1"/>
  <c r="CM16" i="3"/>
  <c r="CV17" i="3" a="1"/>
  <c r="CV17" i="3"/>
  <c r="CY17" i="3" a="1"/>
  <c r="CY17" i="3"/>
  <c r="CY14" i="3" a="1"/>
  <c r="CY14" i="3"/>
  <c r="CQ17" i="3" a="1"/>
  <c r="CQ17" i="3"/>
  <c r="CR14" i="3" a="1"/>
  <c r="CR14" i="3"/>
  <c r="CS17" i="3" a="1"/>
  <c r="CS17" i="3"/>
  <c r="CP14" i="3" a="1"/>
  <c r="CP14" i="3"/>
  <c r="DB17" i="3" a="1"/>
  <c r="DB17" i="3"/>
  <c r="CP17" i="3" a="1"/>
  <c r="CP17" i="3"/>
  <c r="CT16" i="3" a="1"/>
  <c r="CT16" i="3"/>
  <c r="CX16" i="3" a="1"/>
  <c r="CX16" i="3"/>
  <c r="CL14" i="3" a="1"/>
  <c r="CL14" i="3"/>
  <c r="CT17" i="3" a="1"/>
  <c r="CT17" i="3"/>
  <c r="CO16" i="3" a="1"/>
  <c r="CO16" i="3"/>
  <c r="DB16" i="3" a="1"/>
  <c r="DB16" i="3"/>
  <c r="DB14" i="3" a="1"/>
  <c r="DB14" i="3"/>
  <c r="DG15" i="3" a="1"/>
  <c r="DG15" i="3"/>
  <c r="CU17" i="3" a="1"/>
  <c r="CU17" i="3"/>
  <c r="DE17" i="3" a="1"/>
  <c r="DE17" i="3"/>
  <c r="DF15" i="3" a="1"/>
  <c r="DF15" i="3"/>
  <c r="CQ16" i="3" a="1"/>
  <c r="CQ16" i="3"/>
  <c r="AA13" i="3"/>
  <c r="DE14" i="3" a="1"/>
  <c r="DE14" i="3"/>
  <c r="DG17" i="3" a="1"/>
  <c r="DG17" i="3"/>
  <c r="DC14" i="3" a="1"/>
  <c r="DC14" i="3"/>
  <c r="CW16" i="3" a="1"/>
  <c r="CW16" i="3"/>
  <c r="CZ14" i="3" a="1"/>
  <c r="CZ14" i="3"/>
  <c r="DD16" i="3" a="1"/>
  <c r="DD16" i="3"/>
  <c r="CT15" i="3" a="1"/>
  <c r="CT15" i="3"/>
  <c r="CM15" i="3" a="1"/>
  <c r="CM15" i="3"/>
  <c r="CV16" i="3" a="1"/>
  <c r="CV16" i="3"/>
  <c r="CV15" i="3" a="1"/>
  <c r="CV15" i="3"/>
  <c r="CT14" i="3" a="1"/>
  <c r="CT14" i="3"/>
  <c r="CP16" i="3" a="1"/>
  <c r="CP16" i="3"/>
  <c r="CX17" i="3" a="1"/>
  <c r="CX17" i="3"/>
  <c r="DF14" i="3" a="1"/>
  <c r="DF14" i="3"/>
  <c r="DB15" i="3" a="1"/>
  <c r="DB15" i="3"/>
  <c r="CL17" i="3" a="1"/>
  <c r="CL17" i="3"/>
  <c r="DE15" i="3" a="1"/>
  <c r="DE15" i="3"/>
  <c r="CX15" i="3" a="1"/>
  <c r="CX15" i="3"/>
  <c r="CN16" i="3" a="1"/>
  <c r="CN16" i="3"/>
  <c r="DF16" i="3" a="1"/>
  <c r="DF16" i="3"/>
  <c r="DE16" i="3" a="1"/>
  <c r="DE16" i="3"/>
  <c r="CQ15" i="3" a="1"/>
  <c r="CQ15" i="3"/>
  <c r="CY16" i="3" a="1"/>
  <c r="CY16" i="3"/>
  <c r="CZ17" i="3" a="1"/>
  <c r="CZ17" i="3"/>
  <c r="CN17" i="3" a="1"/>
  <c r="CN17" i="3"/>
  <c r="CR16" i="3" a="1"/>
  <c r="CR16" i="3"/>
  <c r="CL16" i="3" a="1"/>
  <c r="CL16" i="3"/>
  <c r="DA16" i="3" a="1"/>
  <c r="DA16" i="3"/>
  <c r="CM17" i="3" a="1"/>
  <c r="CM17" i="3"/>
  <c r="CL15" i="3" a="1"/>
  <c r="CL15" i="3"/>
  <c r="CU16" i="3" a="1"/>
  <c r="CU16" i="3"/>
  <c r="DD14" i="3" a="1"/>
  <c r="DD14" i="3"/>
  <c r="DC17" i="3" a="1"/>
  <c r="DC17" i="3"/>
  <c r="DA14" i="3" a="1"/>
  <c r="DA14" i="3"/>
  <c r="DC16" i="3" a="1"/>
  <c r="DC16" i="3"/>
  <c r="CR17" i="3" a="1"/>
  <c r="CR17" i="3"/>
  <c r="DA15" i="3" a="1"/>
  <c r="DA15" i="3"/>
  <c r="DD17" i="3" a="1"/>
  <c r="DD17" i="3"/>
  <c r="DG14" i="3" a="1"/>
  <c r="DG14" i="3"/>
  <c r="CP15" i="3" a="1"/>
  <c r="CP15" i="3"/>
  <c r="DC15" i="3" a="1"/>
  <c r="DC15" i="3"/>
  <c r="DD15" i="3" a="1"/>
  <c r="DD15" i="3"/>
  <c r="CZ15" i="3" a="1"/>
  <c r="CZ15" i="3"/>
  <c r="CU14" i="3" a="1"/>
  <c r="CU14" i="3"/>
  <c r="DA17" i="3" a="1"/>
  <c r="DA17" i="3"/>
  <c r="DF17" i="3" a="1"/>
  <c r="DF17" i="3"/>
  <c r="CU15" i="3" a="1"/>
  <c r="CU15" i="3"/>
  <c r="DG16" i="3" a="1"/>
  <c r="DG16" i="3"/>
  <c r="F52" i="3"/>
  <c r="AU7" i="3"/>
  <c r="CR7" i="3" a="1"/>
  <c r="CR7" i="3"/>
  <c r="CQ6" i="3" a="1"/>
  <c r="CQ6" i="3"/>
  <c r="CO9" i="3" a="1"/>
  <c r="CO9" i="3"/>
  <c r="CR9" i="3" a="1"/>
  <c r="CR9" i="3"/>
  <c r="CS6" i="3" a="1"/>
  <c r="CS6" i="3"/>
  <c r="CS9" i="3" a="1"/>
  <c r="CS9" i="3"/>
  <c r="CN9" i="3" a="1"/>
  <c r="CN9" i="3"/>
  <c r="CS7" i="3" a="1"/>
  <c r="CS7" i="3"/>
  <c r="CR8" i="3" a="1"/>
  <c r="CR8" i="3"/>
  <c r="CN8" i="3" a="1"/>
  <c r="CN8" i="3"/>
  <c r="CR6" i="3" a="1"/>
  <c r="CR6" i="3"/>
  <c r="CM9" i="3" a="1"/>
  <c r="CM9" i="3"/>
  <c r="CY9" i="3" a="1"/>
  <c r="CY9" i="3"/>
  <c r="CS8" i="3" a="1"/>
  <c r="CS8" i="3"/>
  <c r="CW6" i="3" a="1"/>
  <c r="CW6" i="3"/>
  <c r="CX6" i="3" a="1"/>
  <c r="CX6" i="3"/>
  <c r="CQ9" i="3" a="1"/>
  <c r="CQ9" i="3"/>
  <c r="CO7" i="3" a="1"/>
  <c r="CO7" i="3"/>
  <c r="CO8" i="3" a="1"/>
  <c r="CO8" i="3"/>
  <c r="AU9" i="3"/>
  <c r="CU6" i="3" a="1"/>
  <c r="CU6" i="3"/>
  <c r="CP7" i="3" a="1"/>
  <c r="CP7" i="3"/>
  <c r="CU7" i="3" a="1"/>
  <c r="CU7" i="3"/>
  <c r="AU8" i="3"/>
  <c r="CW9" i="3" a="1"/>
  <c r="CW9" i="3"/>
  <c r="DD6" i="3" a="1"/>
  <c r="DD6" i="3"/>
  <c r="CX9" i="3" a="1"/>
  <c r="CX9" i="3"/>
  <c r="DB6" i="3" a="1"/>
  <c r="DB6" i="3"/>
  <c r="AA5" i="3"/>
  <c r="DA8" i="3" a="1"/>
  <c r="DA8" i="3"/>
  <c r="F53" i="3"/>
  <c r="AU6" i="3"/>
  <c r="AG7" i="3"/>
  <c r="E52" i="3"/>
  <c r="DA7" i="3" a="1"/>
  <c r="DA7" i="3"/>
  <c r="CV8" i="3" a="1"/>
  <c r="CV8" i="3"/>
  <c r="CV9" i="3" a="1"/>
  <c r="CV9" i="3"/>
  <c r="CQ7" i="3" a="1"/>
  <c r="CQ7" i="3"/>
  <c r="CX7" i="3" a="1"/>
  <c r="CX7" i="3"/>
  <c r="CN7" i="3" a="1"/>
  <c r="CN7" i="3"/>
  <c r="CL9" i="3" a="1"/>
  <c r="CL9" i="3"/>
  <c r="CT6" i="3" a="1"/>
  <c r="CT6" i="3"/>
  <c r="CP9" i="3" a="1"/>
  <c r="CP9" i="3"/>
  <c r="DD7" i="3" a="1"/>
  <c r="DD7" i="3"/>
  <c r="DE8" i="3" a="1"/>
  <c r="DE8" i="3"/>
  <c r="CM8" i="3" a="1"/>
  <c r="CM8" i="3"/>
  <c r="CQ8" i="3" a="1"/>
  <c r="CQ8" i="3"/>
  <c r="CU9" i="3" a="1"/>
  <c r="CU9" i="3"/>
  <c r="DF8" i="3" a="1"/>
  <c r="DF8" i="3"/>
  <c r="CP8" i="3" a="1"/>
  <c r="CP8" i="3"/>
  <c r="DA6" i="3" a="1"/>
  <c r="DA6" i="3"/>
  <c r="DB8" i="3" a="1"/>
  <c r="DB8" i="3"/>
  <c r="DE9" i="3" a="1"/>
  <c r="DE9" i="3"/>
  <c r="DD8" i="3" a="1"/>
  <c r="DD8" i="3"/>
  <c r="DC8" i="3" a="1"/>
  <c r="DC8" i="3"/>
  <c r="DB9" i="3" a="1"/>
  <c r="DB9" i="3"/>
  <c r="CL6" i="3" a="1"/>
  <c r="CL6" i="3"/>
  <c r="CW7" i="3" a="1"/>
  <c r="CW7" i="3"/>
  <c r="CZ7" i="3" a="1"/>
  <c r="CZ7" i="3"/>
  <c r="CV6" i="3" a="1"/>
  <c r="CV6" i="3"/>
  <c r="CN6" i="3" a="1"/>
  <c r="CN6" i="3"/>
  <c r="CY7" i="3" a="1"/>
  <c r="CY7" i="3"/>
  <c r="DD9" i="3" a="1"/>
  <c r="DD9" i="3"/>
  <c r="DB7" i="3" a="1"/>
  <c r="DB7" i="3"/>
  <c r="DE6" i="3" a="1"/>
  <c r="DE6" i="3"/>
  <c r="CX8" i="3" a="1"/>
  <c r="CX8" i="3"/>
  <c r="CM6" i="3" a="1"/>
  <c r="CM6" i="3"/>
  <c r="CL8" i="3" a="1"/>
  <c r="CL8" i="3"/>
  <c r="CP6" i="3" a="1"/>
  <c r="CP6" i="3"/>
  <c r="DE7" i="3" a="1"/>
  <c r="DE7" i="3"/>
  <c r="DF7" i="3" a="1"/>
  <c r="DF7" i="3"/>
  <c r="DF6" i="3" a="1"/>
  <c r="DF6" i="3"/>
  <c r="CZ8" i="3" a="1"/>
  <c r="CZ8" i="3"/>
  <c r="CY6" i="3" a="1"/>
  <c r="CY6" i="3"/>
  <c r="CM7" i="3" a="1"/>
  <c r="CM7" i="3"/>
  <c r="CL7" i="3" a="1"/>
  <c r="CL7" i="3"/>
  <c r="CT7" i="3" a="1"/>
  <c r="CT7" i="3"/>
  <c r="CV7" i="3" a="1"/>
  <c r="CV7" i="3"/>
  <c r="CO6" i="3" a="1"/>
  <c r="CO6" i="3"/>
  <c r="DF9" i="3" a="1"/>
  <c r="DF9" i="3"/>
  <c r="CZ6" i="3" a="1"/>
  <c r="CZ6" i="3"/>
  <c r="DG6" i="3" a="1"/>
  <c r="DG6" i="3"/>
  <c r="DG8" i="3" a="1"/>
  <c r="DG8" i="3"/>
  <c r="CW8" i="3" a="1"/>
  <c r="CW8" i="3"/>
  <c r="CT8" i="3" a="1"/>
  <c r="CT8" i="3"/>
  <c r="CT9" i="3" a="1"/>
  <c r="CT9" i="3"/>
  <c r="CU8" i="3" a="1"/>
  <c r="CU8" i="3"/>
  <c r="CY8" i="3" a="1"/>
  <c r="CY8" i="3"/>
  <c r="DG7" i="3" a="1"/>
  <c r="DG7" i="3"/>
  <c r="DG9" i="3" a="1"/>
  <c r="DG9" i="3"/>
  <c r="DC9" i="3" a="1"/>
  <c r="DC9" i="3"/>
  <c r="DC6" i="3" a="1"/>
  <c r="DC6" i="3"/>
  <c r="DA9" i="3" a="1"/>
  <c r="DA9" i="3"/>
  <c r="DC7" i="3" a="1"/>
  <c r="DC7" i="3"/>
  <c r="CZ9" i="3" a="1"/>
  <c r="CZ9" i="3"/>
  <c r="CM36" i="3"/>
  <c r="DB20" i="3"/>
  <c r="CX44" i="3"/>
  <c r="CR44" i="3"/>
  <c r="DB36" i="3"/>
  <c r="CW44" i="3"/>
  <c r="CX36" i="3"/>
  <c r="CZ44" i="3"/>
  <c r="CW36" i="3"/>
  <c r="DD44" i="3"/>
  <c r="DB28" i="3"/>
  <c r="CV20" i="3"/>
  <c r="CQ44" i="3"/>
  <c r="DF44" i="3"/>
  <c r="CT44" i="3"/>
  <c r="AU48" i="3"/>
  <c r="AU49" i="3"/>
  <c r="AU47" i="3"/>
  <c r="AU46" i="3"/>
  <c r="CU44" i="3"/>
  <c r="DC44" i="3"/>
  <c r="CL44" i="3"/>
  <c r="CT20" i="3"/>
  <c r="CR36" i="3"/>
  <c r="DA44" i="3"/>
  <c r="CS44" i="3"/>
  <c r="DG44" i="3"/>
  <c r="DE44" i="3"/>
  <c r="CV44" i="3"/>
  <c r="CN44" i="3"/>
  <c r="CY44" i="3"/>
  <c r="CO44" i="3"/>
  <c r="CM44" i="3"/>
  <c r="DB44" i="3"/>
  <c r="CP44" i="3"/>
  <c r="DA28" i="3"/>
  <c r="CO36" i="3"/>
  <c r="DA36" i="3"/>
  <c r="CQ36" i="3"/>
  <c r="DD36" i="3"/>
  <c r="DG36" i="3"/>
  <c r="CP36" i="3"/>
  <c r="DD28" i="3"/>
  <c r="DE36" i="3"/>
  <c r="CV36" i="3"/>
  <c r="CY36" i="3"/>
  <c r="DF36" i="3"/>
  <c r="CS36" i="3"/>
  <c r="CN36" i="3"/>
  <c r="CL36" i="3"/>
  <c r="AU41" i="3"/>
  <c r="AU38" i="3"/>
  <c r="AU39" i="3"/>
  <c r="AU40" i="3"/>
  <c r="CU36" i="3"/>
  <c r="CT36" i="3"/>
  <c r="CZ36" i="3"/>
  <c r="DC36" i="3"/>
  <c r="CU28" i="3"/>
  <c r="DC28" i="3"/>
  <c r="CY28" i="3"/>
  <c r="DE28" i="3"/>
  <c r="CN28" i="3"/>
  <c r="CO28" i="3"/>
  <c r="CR28" i="3"/>
  <c r="CP28" i="3"/>
  <c r="AU32" i="3"/>
  <c r="AU30" i="3"/>
  <c r="AU31" i="3"/>
  <c r="AU33" i="3"/>
  <c r="CT28" i="3"/>
  <c r="CV28" i="3"/>
  <c r="CM28" i="3"/>
  <c r="CZ28" i="3"/>
  <c r="DF28" i="3"/>
  <c r="CS28" i="3"/>
  <c r="DG28" i="3"/>
  <c r="CX28" i="3"/>
  <c r="CL28" i="3"/>
  <c r="CW28" i="3"/>
  <c r="CQ28" i="3"/>
  <c r="CP20" i="3"/>
  <c r="AU23" i="3"/>
  <c r="AU24" i="3"/>
  <c r="AU25" i="3"/>
  <c r="AU22" i="3"/>
  <c r="DA20" i="3"/>
  <c r="CM20" i="3"/>
  <c r="DF20" i="3"/>
  <c r="DG20" i="3"/>
  <c r="CZ20" i="3"/>
  <c r="DC20" i="3"/>
  <c r="CX20" i="3"/>
  <c r="CO20" i="3"/>
  <c r="CQ20" i="3"/>
  <c r="CS20" i="3"/>
  <c r="DE20" i="3"/>
  <c r="CW20" i="3"/>
  <c r="CU20" i="3"/>
  <c r="CN20" i="3"/>
  <c r="CL20" i="3"/>
  <c r="CY20" i="3"/>
  <c r="DD20" i="3"/>
  <c r="CR20" i="3"/>
  <c r="DB12" i="3"/>
  <c r="CQ12" i="3"/>
  <c r="CS12" i="3"/>
  <c r="AG17" i="3"/>
  <c r="CO12" i="3"/>
  <c r="AG16" i="3"/>
  <c r="AG14" i="3"/>
  <c r="CM12" i="3"/>
  <c r="AG15" i="3"/>
  <c r="CW12" i="3"/>
  <c r="CX12" i="3"/>
  <c r="DG12" i="3"/>
  <c r="CP12" i="3"/>
  <c r="CY12" i="3"/>
  <c r="DD12" i="3"/>
  <c r="CV12" i="3"/>
  <c r="CR12" i="3"/>
  <c r="DA12" i="3"/>
  <c r="DE12" i="3"/>
  <c r="DF12" i="3"/>
  <c r="CT12" i="3"/>
  <c r="CZ12" i="3"/>
  <c r="CU12" i="3"/>
  <c r="DC12" i="3"/>
  <c r="CN12" i="3"/>
  <c r="CL12" i="3"/>
  <c r="CR4" i="3"/>
  <c r="AG6" i="3"/>
  <c r="CQ4" i="3"/>
  <c r="CS4" i="3"/>
  <c r="DE4" i="3"/>
  <c r="CN4" i="3"/>
  <c r="CY4" i="3"/>
  <c r="CW4" i="3"/>
  <c r="AG8" i="3"/>
  <c r="AG9" i="3"/>
  <c r="DB4" i="3"/>
  <c r="CM4" i="3"/>
  <c r="DC4" i="3"/>
  <c r="DF4" i="3"/>
  <c r="DA4" i="3"/>
  <c r="CP4" i="3"/>
  <c r="CO4" i="3"/>
  <c r="CX4" i="3"/>
  <c r="CV4" i="3"/>
  <c r="CU4" i="3"/>
  <c r="DD4" i="3"/>
  <c r="DG4" i="3"/>
  <c r="CZ4" i="3"/>
  <c r="CT4" i="3"/>
  <c r="CL4" i="3"/>
  <c r="AG47" i="3"/>
  <c r="AG46" i="3"/>
  <c r="AG49" i="3"/>
  <c r="AG48" i="3"/>
  <c r="I79" i="3"/>
  <c r="I88" i="3"/>
  <c r="I93" i="3"/>
  <c r="I97" i="3"/>
  <c r="I100" i="3"/>
  <c r="C131" i="31"/>
  <c r="AI78" i="3"/>
  <c r="AL58" i="3"/>
  <c r="AJ78" i="3"/>
  <c r="AM58" i="3"/>
  <c r="AK78" i="3"/>
  <c r="AP78" i="3"/>
  <c r="AQ58" i="3"/>
  <c r="AP58" i="3"/>
  <c r="AJ58" i="3"/>
  <c r="AL78" i="3"/>
  <c r="AN58" i="3"/>
  <c r="AI58" i="3"/>
  <c r="AK58" i="3"/>
  <c r="AM78" i="3"/>
  <c r="AN78" i="3"/>
  <c r="AO78" i="3"/>
  <c r="AO58" i="3"/>
  <c r="AQ78" i="3"/>
  <c r="AQ77" i="3"/>
  <c r="AM77" i="3"/>
  <c r="AI57" i="3"/>
  <c r="AN57" i="3"/>
  <c r="AK57" i="3"/>
  <c r="AP77" i="3"/>
  <c r="AO77" i="3"/>
  <c r="AM57" i="3"/>
  <c r="AJ77" i="3"/>
  <c r="AL77" i="3"/>
  <c r="AO57" i="3"/>
  <c r="AL57" i="3"/>
  <c r="AI77" i="3"/>
  <c r="AP57" i="3"/>
  <c r="AJ57" i="3"/>
  <c r="AK77" i="3"/>
  <c r="AQ57" i="3"/>
  <c r="AN77" i="3"/>
  <c r="CI46" i="3"/>
  <c r="AG40" i="3"/>
  <c r="AG41" i="3"/>
  <c r="CI38" i="3"/>
  <c r="CI22" i="3"/>
  <c r="CH24" i="3" a="1"/>
  <c r="CH24" i="3"/>
  <c r="AG25" i="3"/>
  <c r="AG31" i="3"/>
  <c r="AG39" i="3"/>
  <c r="AG38" i="3"/>
  <c r="AG33" i="3"/>
  <c r="CI30" i="3"/>
  <c r="AG32" i="3"/>
  <c r="AG30" i="3"/>
  <c r="AG24" i="3"/>
  <c r="AG23" i="3"/>
  <c r="AG22" i="3"/>
  <c r="CI14" i="3"/>
  <c r="CH14" i="3" a="1"/>
  <c r="CH14" i="3"/>
  <c r="N76" i="3" a="1"/>
  <c r="N76" i="3"/>
  <c r="C78" i="31"/>
  <c r="R17" i="3"/>
  <c r="V17" i="3"/>
  <c r="R15" i="3"/>
  <c r="T15" i="3"/>
  <c r="R16" i="3"/>
  <c r="S16" i="3"/>
  <c r="R14" i="3"/>
  <c r="AF14" i="3"/>
  <c r="R7" i="3"/>
  <c r="R8" i="3"/>
  <c r="Y8" i="3"/>
  <c r="R6" i="3"/>
  <c r="Y6" i="3"/>
  <c r="R9" i="3"/>
  <c r="S9" i="3"/>
  <c r="I76" i="3" a="1"/>
  <c r="I76" i="3"/>
  <c r="N89" i="3"/>
  <c r="I77" i="3"/>
  <c r="C71" i="31"/>
  <c r="CI6" i="3"/>
  <c r="CH7" i="3" a="1"/>
  <c r="CH7" i="3"/>
  <c r="R46" i="3"/>
  <c r="T46" i="3"/>
  <c r="I81" i="3"/>
  <c r="I87" i="3"/>
  <c r="O93" i="3"/>
  <c r="R47" i="3"/>
  <c r="W47" i="3"/>
  <c r="CH25" i="3" a="1"/>
  <c r="CH25" i="3"/>
  <c r="N82" i="3"/>
  <c r="C84" i="31"/>
  <c r="CH22" i="3" a="1"/>
  <c r="CH22" i="3"/>
  <c r="C114" i="31"/>
  <c r="O100" i="3"/>
  <c r="AO62" i="3"/>
  <c r="C99" i="31"/>
  <c r="O88" i="3"/>
  <c r="O97" i="3"/>
  <c r="AJ62" i="3"/>
  <c r="C73" i="31"/>
  <c r="O79" i="3"/>
  <c r="C124" i="31"/>
  <c r="AM82" i="3"/>
  <c r="AL82" i="3"/>
  <c r="AQ62" i="3"/>
  <c r="R49" i="3"/>
  <c r="AF49" i="3"/>
  <c r="AN82" i="3"/>
  <c r="AL62" i="3"/>
  <c r="R48" i="3"/>
  <c r="X48" i="3"/>
  <c r="AQ82" i="3"/>
  <c r="AK82" i="3"/>
  <c r="AP62" i="3"/>
  <c r="AN62" i="3"/>
  <c r="AI82" i="3"/>
  <c r="AY86" i="3"/>
  <c r="AI62" i="3"/>
  <c r="AJ82" i="3"/>
  <c r="AO82" i="3"/>
  <c r="AK62" i="3"/>
  <c r="AM62" i="3"/>
  <c r="AP82" i="3"/>
  <c r="CH23" i="3" a="1"/>
  <c r="CH23" i="3"/>
  <c r="AQ79" i="3"/>
  <c r="AJ79" i="3"/>
  <c r="AL79" i="3"/>
  <c r="AM59" i="3"/>
  <c r="AK79" i="3"/>
  <c r="AI79" i="3"/>
  <c r="AQ59" i="3"/>
  <c r="AP59" i="3"/>
  <c r="AM79" i="3"/>
  <c r="AP79" i="3"/>
  <c r="AL59" i="3"/>
  <c r="AN79" i="3"/>
  <c r="AO59" i="3"/>
  <c r="AI59" i="3"/>
  <c r="AJ59" i="3"/>
  <c r="AN59" i="3"/>
  <c r="AK59" i="3"/>
  <c r="AO79" i="3"/>
  <c r="BA86" i="3"/>
  <c r="BA82" i="3"/>
  <c r="BA83" i="3"/>
  <c r="BA84" i="3"/>
  <c r="AX79" i="3"/>
  <c r="AX78" i="3"/>
  <c r="AX77" i="3"/>
  <c r="AZ80" i="3"/>
  <c r="AZ81" i="3"/>
  <c r="BA85" i="3"/>
  <c r="AR57" i="3"/>
  <c r="AN60" i="3"/>
  <c r="AM60" i="3"/>
  <c r="AM80" i="3"/>
  <c r="AP60" i="3"/>
  <c r="AK60" i="3"/>
  <c r="AN80" i="3"/>
  <c r="AP80" i="3"/>
  <c r="AJ80" i="3"/>
  <c r="AI60" i="3"/>
  <c r="AJ60" i="3"/>
  <c r="AL60" i="3"/>
  <c r="AO80" i="3"/>
  <c r="AQ60" i="3"/>
  <c r="AL80" i="3"/>
  <c r="AI80" i="3"/>
  <c r="AQ80" i="3"/>
  <c r="AO60" i="3"/>
  <c r="AK80" i="3"/>
  <c r="AI81" i="3"/>
  <c r="AN81" i="3"/>
  <c r="AN61" i="3"/>
  <c r="AP61" i="3"/>
  <c r="AJ81" i="3"/>
  <c r="AL81" i="3"/>
  <c r="AJ61" i="3"/>
  <c r="AM61" i="3"/>
  <c r="AP81" i="3"/>
  <c r="AM81" i="3"/>
  <c r="AI61" i="3"/>
  <c r="AQ61" i="3"/>
  <c r="AO61" i="3"/>
  <c r="AL61" i="3"/>
  <c r="AQ81" i="3"/>
  <c r="AK81" i="3"/>
  <c r="AK61" i="3"/>
  <c r="AO81" i="3"/>
  <c r="CH49" i="3" a="1"/>
  <c r="CH49" i="3"/>
  <c r="CH46" i="3" a="1"/>
  <c r="CH46" i="3"/>
  <c r="CH47" i="3" a="1"/>
  <c r="CH47" i="3"/>
  <c r="CH48" i="3" a="1"/>
  <c r="CH48" i="3"/>
  <c r="BW57" i="3"/>
  <c r="AR58" i="3"/>
  <c r="BW58" i="3"/>
  <c r="BA89" i="3"/>
  <c r="AZ77" i="3"/>
  <c r="BA81" i="3"/>
  <c r="BA90" i="3"/>
  <c r="AZ82" i="3"/>
  <c r="BA88" i="3"/>
  <c r="AZ78" i="3"/>
  <c r="BA80" i="3"/>
  <c r="AZ79" i="3"/>
  <c r="AZ87" i="3"/>
  <c r="I83" i="3"/>
  <c r="N80" i="3"/>
  <c r="C82" i="31"/>
  <c r="R38" i="3"/>
  <c r="R40" i="3"/>
  <c r="R39" i="3"/>
  <c r="R41" i="3"/>
  <c r="CH41" i="3" a="1"/>
  <c r="CH41" i="3"/>
  <c r="CH38" i="3" a="1"/>
  <c r="CH38" i="3"/>
  <c r="CH40" i="3" a="1"/>
  <c r="CH40" i="3"/>
  <c r="CH39" i="3" a="1"/>
  <c r="CH39" i="3"/>
  <c r="R30" i="3"/>
  <c r="I82" i="3"/>
  <c r="I80" i="3"/>
  <c r="R32" i="3"/>
  <c r="R31" i="3"/>
  <c r="R33" i="3"/>
  <c r="CH31" i="3" a="1"/>
  <c r="CH31" i="3"/>
  <c r="CH30" i="3" a="1"/>
  <c r="CH30" i="3"/>
  <c r="CH33" i="3" a="1"/>
  <c r="CH33" i="3"/>
  <c r="CH32" i="3" a="1"/>
  <c r="CH32" i="3"/>
  <c r="I78" i="3" a="1"/>
  <c r="I78" i="3"/>
  <c r="N77" i="3"/>
  <c r="C79" i="31"/>
  <c r="R25" i="3"/>
  <c r="R23" i="3"/>
  <c r="R22" i="3"/>
  <c r="R24" i="3"/>
  <c r="O76" i="3"/>
  <c r="C104" i="31"/>
  <c r="CH16" i="3" a="1"/>
  <c r="CH16" i="3"/>
  <c r="CH15" i="3" a="1"/>
  <c r="CH15" i="3"/>
  <c r="CH17" i="3" a="1"/>
  <c r="CH17" i="3"/>
  <c r="W14" i="3"/>
  <c r="Z15" i="3"/>
  <c r="X15" i="3"/>
  <c r="S15" i="3"/>
  <c r="V15" i="3"/>
  <c r="U15" i="3"/>
  <c r="Y15" i="3"/>
  <c r="AF15" i="3"/>
  <c r="W15" i="3"/>
  <c r="AF17" i="3"/>
  <c r="W17" i="3"/>
  <c r="X17" i="3"/>
  <c r="Z17" i="3"/>
  <c r="U17" i="3"/>
  <c r="W16" i="3"/>
  <c r="Z16" i="3"/>
  <c r="V14" i="3"/>
  <c r="Y16" i="3"/>
  <c r="T17" i="3"/>
  <c r="Y17" i="3"/>
  <c r="T16" i="3"/>
  <c r="S17" i="3"/>
  <c r="Y14" i="3"/>
  <c r="T14" i="3"/>
  <c r="X14" i="3"/>
  <c r="A58" i="3"/>
  <c r="BV58" i="3"/>
  <c r="U16" i="3"/>
  <c r="V16" i="3"/>
  <c r="S14" i="3"/>
  <c r="Z14" i="3"/>
  <c r="AF16" i="3"/>
  <c r="X16" i="3"/>
  <c r="U14" i="3"/>
  <c r="A57" i="3"/>
  <c r="BV57" i="3"/>
  <c r="U7" i="3"/>
  <c r="AF7" i="3"/>
  <c r="S7" i="3"/>
  <c r="Z7" i="3"/>
  <c r="X7" i="3"/>
  <c r="Y7" i="3"/>
  <c r="T7" i="3"/>
  <c r="W7" i="3"/>
  <c r="V7" i="3"/>
  <c r="AF8" i="3"/>
  <c r="T8" i="3"/>
  <c r="W8" i="3"/>
  <c r="S8" i="3"/>
  <c r="V8" i="3"/>
  <c r="X6" i="3"/>
  <c r="U9" i="3"/>
  <c r="Z8" i="3"/>
  <c r="U8" i="3"/>
  <c r="X8" i="3"/>
  <c r="AF9" i="3"/>
  <c r="Z6" i="3"/>
  <c r="X9" i="3"/>
  <c r="V6" i="3"/>
  <c r="C88" i="31"/>
  <c r="Z9" i="3"/>
  <c r="V9" i="3"/>
  <c r="T9" i="3"/>
  <c r="W9" i="3"/>
  <c r="C70" i="31"/>
  <c r="Y9" i="3"/>
  <c r="AF6" i="3"/>
  <c r="S6" i="3"/>
  <c r="T6" i="3"/>
  <c r="U6" i="3"/>
  <c r="W6" i="3"/>
  <c r="B88" i="31"/>
  <c r="CH6" i="3" a="1"/>
  <c r="CH6" i="3"/>
  <c r="CH8" i="3" a="1"/>
  <c r="CH8" i="3"/>
  <c r="CH9" i="3" a="1"/>
  <c r="CH9" i="3"/>
  <c r="W46" i="3"/>
  <c r="X46" i="3"/>
  <c r="U46" i="3"/>
  <c r="AF46" i="3"/>
  <c r="S46" i="3"/>
  <c r="V46" i="3"/>
  <c r="Z46" i="3"/>
  <c r="N88" i="3"/>
  <c r="S48" i="3"/>
  <c r="Y46" i="3"/>
  <c r="AF47" i="3"/>
  <c r="C75" i="31"/>
  <c r="X47" i="3"/>
  <c r="S47" i="3"/>
  <c r="U47" i="3"/>
  <c r="Z47" i="3"/>
  <c r="Y47" i="3"/>
  <c r="V47" i="3"/>
  <c r="T47" i="3"/>
  <c r="Z48" i="3"/>
  <c r="BW62" i="3"/>
  <c r="AY85" i="3"/>
  <c r="AX91" i="3"/>
  <c r="AY81" i="3"/>
  <c r="S49" i="3"/>
  <c r="AX89" i="3"/>
  <c r="T49" i="3"/>
  <c r="AY79" i="3"/>
  <c r="AR62" i="3"/>
  <c r="AX88" i="3"/>
  <c r="AY82" i="3"/>
  <c r="Y49" i="3"/>
  <c r="X49" i="3"/>
  <c r="Z49" i="3"/>
  <c r="C89" i="31"/>
  <c r="AX90" i="3"/>
  <c r="AX84" i="3"/>
  <c r="W49" i="3"/>
  <c r="V49" i="3"/>
  <c r="U49" i="3"/>
  <c r="Y48" i="3"/>
  <c r="W48" i="3"/>
  <c r="T48" i="3"/>
  <c r="U48" i="3"/>
  <c r="V48" i="3"/>
  <c r="A62" i="3"/>
  <c r="BV62" i="3"/>
  <c r="B89" i="31"/>
  <c r="AF48" i="3"/>
  <c r="BW59" i="3"/>
  <c r="BW61" i="3"/>
  <c r="AR60" i="3"/>
  <c r="AR61" i="3"/>
  <c r="AY80" i="3"/>
  <c r="AY89" i="3"/>
  <c r="AX87" i="3"/>
  <c r="AY78" i="3"/>
  <c r="AX86" i="3"/>
  <c r="AY91" i="3"/>
  <c r="AX82" i="3"/>
  <c r="AY90" i="3"/>
  <c r="AX85" i="3"/>
  <c r="AX83" i="3"/>
  <c r="AX80" i="3"/>
  <c r="AZ91" i="3"/>
  <c r="AY87" i="3"/>
  <c r="AX81" i="3"/>
  <c r="AY77" i="3"/>
  <c r="AZ90" i="3"/>
  <c r="AY84" i="3"/>
  <c r="AY83" i="3"/>
  <c r="AY88" i="3"/>
  <c r="AZ86" i="3"/>
  <c r="AZ85" i="3"/>
  <c r="BA87" i="3"/>
  <c r="AZ89" i="3"/>
  <c r="AZ84" i="3"/>
  <c r="BA91" i="3"/>
  <c r="BA79" i="3"/>
  <c r="AZ88" i="3"/>
  <c r="BA78" i="3"/>
  <c r="BA77" i="3"/>
  <c r="AZ83" i="3"/>
  <c r="N93" i="3"/>
  <c r="O81" i="3"/>
  <c r="C98" i="31"/>
  <c r="BW60" i="3"/>
  <c r="AR59" i="3"/>
  <c r="A61" i="3"/>
  <c r="BV61" i="3"/>
  <c r="W40" i="3"/>
  <c r="U40" i="3"/>
  <c r="Y40" i="3"/>
  <c r="V40" i="3"/>
  <c r="Z40" i="3"/>
  <c r="X40" i="3"/>
  <c r="T40" i="3"/>
  <c r="AF40" i="3"/>
  <c r="S40" i="3"/>
  <c r="T38" i="3"/>
  <c r="Z38" i="3"/>
  <c r="Y38" i="3"/>
  <c r="V38" i="3"/>
  <c r="AF38" i="3"/>
  <c r="U38" i="3"/>
  <c r="X38" i="3"/>
  <c r="W38" i="3"/>
  <c r="S38" i="3"/>
  <c r="S41" i="3"/>
  <c r="X41" i="3"/>
  <c r="V41" i="3"/>
  <c r="U41" i="3"/>
  <c r="T41" i="3"/>
  <c r="Z41" i="3"/>
  <c r="W41" i="3"/>
  <c r="AF41" i="3"/>
  <c r="Y41" i="3"/>
  <c r="T39" i="3"/>
  <c r="X39" i="3"/>
  <c r="Y39" i="3"/>
  <c r="AF39" i="3"/>
  <c r="W39" i="3"/>
  <c r="V39" i="3"/>
  <c r="U39" i="3"/>
  <c r="S39" i="3"/>
  <c r="Z39" i="3"/>
  <c r="I90" i="3"/>
  <c r="C77" i="31"/>
  <c r="T32" i="3"/>
  <c r="A60" i="3"/>
  <c r="BV60" i="3"/>
  <c r="AF32" i="3"/>
  <c r="X32" i="3"/>
  <c r="Y32" i="3"/>
  <c r="V32" i="3"/>
  <c r="Z32" i="3"/>
  <c r="S32" i="3"/>
  <c r="U32" i="3"/>
  <c r="W32" i="3"/>
  <c r="N87" i="3"/>
  <c r="C74" i="31"/>
  <c r="C92" i="31"/>
  <c r="B92" i="31"/>
  <c r="S33" i="3"/>
  <c r="Z33" i="3"/>
  <c r="AF33" i="3"/>
  <c r="T33" i="3"/>
  <c r="V33" i="3"/>
  <c r="Y33" i="3"/>
  <c r="W33" i="3"/>
  <c r="X33" i="3"/>
  <c r="U33" i="3"/>
  <c r="N90" i="3"/>
  <c r="B94" i="31"/>
  <c r="C76" i="31"/>
  <c r="C94" i="31"/>
  <c r="W31" i="3"/>
  <c r="V31" i="3"/>
  <c r="Z31" i="3"/>
  <c r="Y31" i="3"/>
  <c r="X31" i="3"/>
  <c r="T31" i="3"/>
  <c r="U31" i="3"/>
  <c r="S31" i="3"/>
  <c r="AF31" i="3"/>
  <c r="W30" i="3"/>
  <c r="S30" i="3"/>
  <c r="Y30" i="3"/>
  <c r="Z30" i="3"/>
  <c r="V30" i="3"/>
  <c r="X30" i="3"/>
  <c r="T30" i="3"/>
  <c r="U30" i="3"/>
  <c r="AF30" i="3"/>
  <c r="U23" i="3"/>
  <c r="T23" i="3"/>
  <c r="AF23" i="3"/>
  <c r="W23" i="3"/>
  <c r="Y23" i="3"/>
  <c r="Z23" i="3"/>
  <c r="S23" i="3"/>
  <c r="X23" i="3"/>
  <c r="V23" i="3"/>
  <c r="U25" i="3"/>
  <c r="Y25" i="3"/>
  <c r="V25" i="3"/>
  <c r="S25" i="3"/>
  <c r="X25" i="3"/>
  <c r="W25" i="3"/>
  <c r="T25" i="3"/>
  <c r="AF25" i="3"/>
  <c r="Z25" i="3"/>
  <c r="A59" i="3"/>
  <c r="BV59" i="3"/>
  <c r="X24" i="3"/>
  <c r="V24" i="3"/>
  <c r="Y24" i="3"/>
  <c r="W24" i="3"/>
  <c r="U24" i="3"/>
  <c r="T24" i="3"/>
  <c r="S24" i="3"/>
  <c r="AF24" i="3"/>
  <c r="Z24" i="3"/>
  <c r="Z22" i="3"/>
  <c r="Y22" i="3"/>
  <c r="W22" i="3"/>
  <c r="S22" i="3"/>
  <c r="AF22" i="3"/>
  <c r="V22" i="3"/>
  <c r="X22" i="3"/>
  <c r="T22" i="3"/>
  <c r="U22" i="3"/>
  <c r="C72" i="31"/>
  <c r="C48" i="31"/>
  <c r="C49" i="31"/>
  <c r="C51" i="31"/>
  <c r="C50" i="31"/>
  <c r="C46" i="31"/>
  <c r="C44" i="31"/>
  <c r="C45" i="31"/>
  <c r="C47" i="31"/>
  <c r="B109" i="31"/>
  <c r="C109" i="31"/>
  <c r="C103" i="31"/>
  <c r="O77" i="3"/>
  <c r="C64" i="31"/>
  <c r="C67" i="31"/>
  <c r="BU61" i="3"/>
  <c r="C65" i="31"/>
  <c r="C66" i="31"/>
  <c r="AH62" i="3"/>
  <c r="AS62" i="3"/>
  <c r="AH57" i="3"/>
  <c r="BU57" i="3"/>
  <c r="BU59" i="3"/>
  <c r="BU62" i="3"/>
  <c r="BU58" i="3"/>
  <c r="BU60" i="3"/>
  <c r="AH60" i="3"/>
  <c r="AS60" i="3"/>
  <c r="AH61" i="3"/>
  <c r="AS61" i="3"/>
  <c r="AH59" i="3"/>
  <c r="AS59" i="3"/>
  <c r="O87" i="3"/>
  <c r="C116" i="31"/>
  <c r="C120" i="31"/>
  <c r="B120" i="31"/>
  <c r="AH58" i="3"/>
  <c r="AS58" i="3"/>
  <c r="C61" i="31"/>
  <c r="C60" i="31"/>
  <c r="C63" i="31"/>
  <c r="C62" i="31"/>
  <c r="I94" i="3"/>
  <c r="O83" i="3"/>
  <c r="C101" i="31"/>
  <c r="C111" i="31"/>
  <c r="C105" i="31"/>
  <c r="O82" i="3"/>
  <c r="B111" i="31"/>
  <c r="C58" i="31"/>
  <c r="C56" i="31"/>
  <c r="C59" i="31"/>
  <c r="C57" i="31"/>
  <c r="O80" i="3"/>
  <c r="B108" i="31"/>
  <c r="C108" i="31"/>
  <c r="C102" i="31"/>
  <c r="C52" i="31"/>
  <c r="C53" i="31"/>
  <c r="C55" i="31"/>
  <c r="C54" i="31"/>
  <c r="BX59" i="3"/>
  <c r="BY59" i="3"/>
  <c r="CB60" i="3"/>
  <c r="CB58" i="3"/>
  <c r="BX60" i="3"/>
  <c r="BY60" i="3"/>
  <c r="BX62" i="3"/>
  <c r="BY62" i="3"/>
  <c r="BX61" i="3"/>
  <c r="BY61" i="3"/>
  <c r="CB59" i="3"/>
  <c r="BX57" i="3"/>
  <c r="BY57" i="3"/>
  <c r="CB61" i="3"/>
  <c r="AS57" i="3"/>
  <c r="CB57" i="3"/>
  <c r="CB62" i="3"/>
  <c r="BX58" i="3"/>
  <c r="BY58" i="3"/>
  <c r="N97" i="3"/>
  <c r="O90" i="3"/>
  <c r="C115" i="31"/>
  <c r="CG62" i="3"/>
  <c r="CF62" i="3"/>
  <c r="CC71" i="3"/>
  <c r="CC62" i="3"/>
  <c r="CE71" i="3"/>
  <c r="CF71" i="3"/>
  <c r="CE62" i="3"/>
  <c r="CG71" i="3"/>
  <c r="CD67" i="3"/>
  <c r="O57" i="3"/>
  <c r="CD57" i="3"/>
  <c r="CD58" i="3"/>
  <c r="CD66" i="3"/>
  <c r="O58" i="3"/>
  <c r="P58" i="3"/>
  <c r="O61" i="3"/>
  <c r="P61" i="3"/>
  <c r="CD70" i="3"/>
  <c r="CD61" i="3"/>
  <c r="CF66" i="3"/>
  <c r="CG66" i="3"/>
  <c r="CC57" i="3"/>
  <c r="CC66" i="3"/>
  <c r="CE66" i="3"/>
  <c r="CE57" i="3"/>
  <c r="CF57" i="3"/>
  <c r="CG57" i="3"/>
  <c r="CE59" i="3"/>
  <c r="CC59" i="3"/>
  <c r="CG68" i="3"/>
  <c r="CC68" i="3"/>
  <c r="CF68" i="3"/>
  <c r="CF59" i="3"/>
  <c r="CE68" i="3"/>
  <c r="CG59" i="3"/>
  <c r="CG58" i="3"/>
  <c r="CE58" i="3"/>
  <c r="CC58" i="3"/>
  <c r="CC67" i="3"/>
  <c r="CF58" i="3"/>
  <c r="CF67" i="3"/>
  <c r="CE67" i="3"/>
  <c r="CG67" i="3"/>
  <c r="CD62" i="3"/>
  <c r="CD71" i="3"/>
  <c r="O62" i="3"/>
  <c r="P62" i="3"/>
  <c r="CG60" i="3"/>
  <c r="CE60" i="3"/>
  <c r="CF60" i="3"/>
  <c r="CG69" i="3"/>
  <c r="CE69" i="3"/>
  <c r="CC60" i="3"/>
  <c r="CF69" i="3"/>
  <c r="CC69" i="3"/>
  <c r="CD68" i="3"/>
  <c r="O59" i="3"/>
  <c r="P59" i="3"/>
  <c r="CD59" i="3"/>
  <c r="CE70" i="3"/>
  <c r="CF61" i="3"/>
  <c r="CG61" i="3"/>
  <c r="CC70" i="3"/>
  <c r="CE61" i="3"/>
  <c r="CG70" i="3"/>
  <c r="CC61" i="3"/>
  <c r="CF70" i="3"/>
  <c r="O60" i="3"/>
  <c r="P60" i="3"/>
  <c r="CD69" i="3"/>
  <c r="CD60" i="3"/>
  <c r="I101" i="3"/>
  <c r="O94" i="3"/>
  <c r="C125" i="31"/>
  <c r="C128" i="31"/>
  <c r="B128" i="31"/>
  <c r="IT57" i="3" a="1"/>
  <c r="IT57" i="3"/>
  <c r="IS62" i="3" a="1"/>
  <c r="IS62" i="3"/>
  <c r="IS61" i="3" a="1"/>
  <c r="IS61" i="3"/>
  <c r="IS60" i="3" a="1"/>
  <c r="IS60" i="3"/>
  <c r="IS59" i="3" a="1"/>
  <c r="IS59" i="3"/>
  <c r="IS58" i="3" a="1"/>
  <c r="IS58" i="3"/>
  <c r="IS57" i="3" a="1"/>
  <c r="IS57" i="3"/>
  <c r="IR62" i="3" a="1"/>
  <c r="IR62" i="3"/>
  <c r="IR61" i="3" a="1"/>
  <c r="IR61" i="3"/>
  <c r="IR60" i="3" a="1"/>
  <c r="IR60" i="3"/>
  <c r="IR59" i="3" a="1"/>
  <c r="IR59" i="3"/>
  <c r="IR58" i="3" a="1"/>
  <c r="IR58" i="3"/>
  <c r="IR57" i="3" a="1"/>
  <c r="IR57" i="3"/>
  <c r="BCP62" i="3" a="1"/>
  <c r="BCP62" i="3"/>
  <c r="BCP61" i="3" a="1"/>
  <c r="BCP61" i="3"/>
  <c r="BCP60" i="3" a="1"/>
  <c r="BCP60" i="3"/>
  <c r="BCP59" i="3" a="1"/>
  <c r="BCP59" i="3"/>
  <c r="BCP58" i="3" a="1"/>
  <c r="BCP58" i="3"/>
  <c r="BCP57" i="3" a="1"/>
  <c r="BCP57" i="3"/>
  <c r="BCO62" i="3" a="1"/>
  <c r="BCO62" i="3"/>
  <c r="BCO61" i="3" a="1"/>
  <c r="BCO61" i="3"/>
  <c r="BCO60" i="3" a="1"/>
  <c r="BCO60" i="3"/>
  <c r="BCO59" i="3" a="1"/>
  <c r="BCO59" i="3"/>
  <c r="BCO58" i="3" a="1"/>
  <c r="BCO58" i="3"/>
  <c r="BCO57" i="3" a="1"/>
  <c r="BCO57" i="3"/>
  <c r="LC57" i="3" a="1"/>
  <c r="LC57" i="3"/>
  <c r="LB62" i="3" a="1"/>
  <c r="LB62" i="3"/>
  <c r="LB61" i="3" a="1"/>
  <c r="LB61" i="3"/>
  <c r="LB60" i="3" a="1"/>
  <c r="LB60" i="3"/>
  <c r="LB59" i="3" a="1"/>
  <c r="LB59" i="3"/>
  <c r="LB58" i="3" a="1"/>
  <c r="LB58" i="3"/>
  <c r="LB57" i="3" a="1"/>
  <c r="LB57" i="3"/>
  <c r="RZ62" i="3" a="1"/>
  <c r="RZ62" i="3"/>
  <c r="RZ60" i="3" a="1"/>
  <c r="RZ60" i="3"/>
  <c r="RZ59" i="3" a="1"/>
  <c r="RZ59" i="3"/>
  <c r="RZ58" i="3" a="1"/>
  <c r="RZ58" i="3"/>
  <c r="RZ57" i="3" a="1"/>
  <c r="RZ57" i="3"/>
  <c r="RY62" i="3" a="1"/>
  <c r="RY62" i="3"/>
  <c r="RY61" i="3" a="1"/>
  <c r="RY61" i="3"/>
  <c r="RY60" i="3" a="1"/>
  <c r="RY60" i="3"/>
  <c r="RY59" i="3" a="1"/>
  <c r="RY59" i="3"/>
  <c r="RY58" i="3" a="1"/>
  <c r="RY58" i="3"/>
  <c r="RY57" i="3" a="1"/>
  <c r="RY57" i="3"/>
  <c r="LA62" i="3" a="1"/>
  <c r="LA62" i="3"/>
  <c r="LA61" i="3" a="1"/>
  <c r="LA61" i="3"/>
  <c r="LA60" i="3" a="1"/>
  <c r="LA60" i="3"/>
  <c r="LA59" i="3" a="1"/>
  <c r="LA59" i="3"/>
  <c r="LA58" i="3" a="1"/>
  <c r="LA58" i="3"/>
  <c r="LA57" i="3" a="1"/>
  <c r="LA57" i="3"/>
  <c r="KV62" i="3" a="1"/>
  <c r="KV62" i="3"/>
  <c r="KV61" i="3" a="1"/>
  <c r="KV61" i="3"/>
  <c r="KV60" i="3" a="1"/>
  <c r="KV60" i="3"/>
  <c r="KV59" i="3" a="1"/>
  <c r="KV59" i="3"/>
  <c r="KV58" i="3" a="1"/>
  <c r="KV58" i="3"/>
  <c r="KV57" i="3" a="1"/>
  <c r="KV57" i="3"/>
  <c r="KT62" i="3" a="1"/>
  <c r="KT62" i="3"/>
  <c r="KT61" i="3" a="1"/>
  <c r="KT61" i="3"/>
  <c r="KT60" i="3" a="1"/>
  <c r="KT60" i="3"/>
  <c r="KT59" i="3" a="1"/>
  <c r="KT59" i="3"/>
  <c r="KT58" i="3" a="1"/>
  <c r="KT58" i="3"/>
  <c r="KT57" i="3" a="1"/>
  <c r="KT57" i="3"/>
  <c r="RZ61" i="3" a="1"/>
  <c r="RZ61" i="3"/>
  <c r="GB58" i="3"/>
  <c r="BCH58" i="3"/>
  <c r="CL57" i="3" a="1"/>
  <c r="CL57" i="3"/>
  <c r="CN57" i="3" a="1"/>
  <c r="CN57" i="3"/>
  <c r="CP57" i="3" a="1"/>
  <c r="CP57" i="3"/>
  <c r="CR57" i="3" a="1"/>
  <c r="CR57" i="3"/>
  <c r="CT57" i="3" a="1"/>
  <c r="CT57" i="3"/>
  <c r="CV57" i="3" a="1"/>
  <c r="CV57" i="3"/>
  <c r="CX57" i="3" a="1"/>
  <c r="CX57" i="3"/>
  <c r="CZ57" i="3" a="1"/>
  <c r="CZ57" i="3"/>
  <c r="DB57" i="3" a="1"/>
  <c r="DB57" i="3"/>
  <c r="DD57" i="3" a="1"/>
  <c r="DD57" i="3"/>
  <c r="DF57" i="3" a="1"/>
  <c r="DF57" i="3"/>
  <c r="DH57" i="3" a="1"/>
  <c r="DH57" i="3"/>
  <c r="DJ57" i="3" a="1"/>
  <c r="DJ57" i="3"/>
  <c r="DL57" i="3" a="1"/>
  <c r="DL57" i="3"/>
  <c r="DN57" i="3" a="1"/>
  <c r="DN57" i="3"/>
  <c r="DP57" i="3" a="1"/>
  <c r="DP57" i="3"/>
  <c r="DR57" i="3" a="1"/>
  <c r="DR57" i="3"/>
  <c r="DT57" i="3" a="1"/>
  <c r="DT57" i="3"/>
  <c r="DV57" i="3" a="1"/>
  <c r="DV57" i="3"/>
  <c r="DX57" i="3" a="1"/>
  <c r="DX57" i="3"/>
  <c r="DZ57" i="3" a="1"/>
  <c r="DZ57" i="3"/>
  <c r="EB57" i="3" a="1"/>
  <c r="EB57" i="3"/>
  <c r="ED57" i="3" a="1"/>
  <c r="ED57" i="3"/>
  <c r="EF57" i="3" a="1"/>
  <c r="EF57" i="3"/>
  <c r="EH57" i="3" a="1"/>
  <c r="EH57" i="3"/>
  <c r="EJ57" i="3" a="1"/>
  <c r="EJ57" i="3"/>
  <c r="EL57" i="3" a="1"/>
  <c r="EL57" i="3"/>
  <c r="EN57" i="3" a="1"/>
  <c r="EN57" i="3"/>
  <c r="EP57" i="3" a="1"/>
  <c r="EP57" i="3"/>
  <c r="ER57" i="3" a="1"/>
  <c r="ER57" i="3"/>
  <c r="ET57" i="3" a="1"/>
  <c r="ET57" i="3"/>
  <c r="EV57" i="3" a="1"/>
  <c r="EV57" i="3"/>
  <c r="EX57" i="3" a="1"/>
  <c r="EX57" i="3"/>
  <c r="EZ57" i="3" a="1"/>
  <c r="EZ57" i="3"/>
  <c r="FB57" i="3" a="1"/>
  <c r="FB57" i="3"/>
  <c r="FD57" i="3" a="1"/>
  <c r="FD57" i="3"/>
  <c r="FF57" i="3" a="1"/>
  <c r="FF57" i="3"/>
  <c r="FH57" i="3" a="1"/>
  <c r="FH57" i="3"/>
  <c r="FJ57" i="3" a="1"/>
  <c r="FJ57" i="3"/>
  <c r="FL57" i="3" a="1"/>
  <c r="FL57" i="3"/>
  <c r="FN57" i="3" a="1"/>
  <c r="FN57" i="3"/>
  <c r="FP57" i="3" a="1"/>
  <c r="FP57" i="3"/>
  <c r="FR57" i="3" a="1"/>
  <c r="FR57" i="3"/>
  <c r="FT57" i="3" a="1"/>
  <c r="FT57" i="3"/>
  <c r="FV57" i="3" a="1"/>
  <c r="FV57" i="3"/>
  <c r="FX57" i="3" a="1"/>
  <c r="FX57" i="3"/>
  <c r="FZ57" i="3" a="1"/>
  <c r="FZ57" i="3"/>
  <c r="GB57" i="3"/>
  <c r="GC57" i="3" a="1"/>
  <c r="GC57" i="3"/>
  <c r="GE57" i="3" a="1"/>
  <c r="GE57" i="3"/>
  <c r="GG57" i="3" a="1"/>
  <c r="GG57" i="3"/>
  <c r="GI57" i="3" a="1"/>
  <c r="GI57" i="3"/>
  <c r="GK57" i="3" a="1"/>
  <c r="GK57" i="3"/>
  <c r="GM57" i="3" a="1"/>
  <c r="GM57" i="3"/>
  <c r="GO57" i="3" a="1"/>
  <c r="GO57" i="3"/>
  <c r="GQ57" i="3" a="1"/>
  <c r="GQ57" i="3"/>
  <c r="GS57" i="3" a="1"/>
  <c r="GS57" i="3"/>
  <c r="GU57" i="3" a="1"/>
  <c r="GU57" i="3"/>
  <c r="GW57" i="3" a="1"/>
  <c r="GW57" i="3"/>
  <c r="GY57" i="3" a="1"/>
  <c r="GY57" i="3"/>
  <c r="HA57" i="3" a="1"/>
  <c r="HA57" i="3"/>
  <c r="HC57" i="3" a="1"/>
  <c r="HC57" i="3"/>
  <c r="HE57" i="3" a="1"/>
  <c r="HE57" i="3"/>
  <c r="HG57" i="3" a="1"/>
  <c r="HG57" i="3"/>
  <c r="HI57" i="3" a="1"/>
  <c r="HI57" i="3"/>
  <c r="HK57" i="3" a="1"/>
  <c r="HK57" i="3"/>
  <c r="HM57" i="3" a="1"/>
  <c r="HM57" i="3"/>
  <c r="HO57" i="3" a="1"/>
  <c r="HO57" i="3"/>
  <c r="HQ57" i="3" a="1"/>
  <c r="HQ57" i="3"/>
  <c r="HS57" i="3" a="1"/>
  <c r="HS57" i="3"/>
  <c r="HU57" i="3" a="1"/>
  <c r="HU57" i="3"/>
  <c r="HW57" i="3" a="1"/>
  <c r="HW57" i="3"/>
  <c r="HY57" i="3" a="1"/>
  <c r="HY57" i="3"/>
  <c r="IA57" i="3" a="1"/>
  <c r="IA57" i="3"/>
  <c r="IC57" i="3" a="1"/>
  <c r="IC57" i="3"/>
  <c r="IE57" i="3" a="1"/>
  <c r="IE57" i="3"/>
  <c r="IG57" i="3" a="1"/>
  <c r="IG57" i="3"/>
  <c r="II57" i="3" a="1"/>
  <c r="II57" i="3"/>
  <c r="IK57" i="3" a="1"/>
  <c r="IK57" i="3"/>
  <c r="IM57" i="3" a="1"/>
  <c r="IM57" i="3"/>
  <c r="IO57" i="3" a="1"/>
  <c r="IO57" i="3"/>
  <c r="IQ57" i="3" a="1"/>
  <c r="IQ57" i="3"/>
  <c r="IU57" i="3" a="1"/>
  <c r="IU57" i="3"/>
  <c r="IW57" i="3" a="1"/>
  <c r="IW57" i="3"/>
  <c r="IY57" i="3" a="1"/>
  <c r="IY57" i="3"/>
  <c r="JA57" i="3" a="1"/>
  <c r="JA57" i="3"/>
  <c r="JC57" i="3" a="1"/>
  <c r="JC57" i="3"/>
  <c r="JE57" i="3" a="1"/>
  <c r="JE57" i="3"/>
  <c r="JG57" i="3" a="1"/>
  <c r="JG57" i="3"/>
  <c r="JI57" i="3" a="1"/>
  <c r="JI57" i="3"/>
  <c r="JK57" i="3" a="1"/>
  <c r="JK57" i="3"/>
  <c r="JM57" i="3" a="1"/>
  <c r="JM57" i="3"/>
  <c r="JO57" i="3" a="1"/>
  <c r="JO57" i="3"/>
  <c r="JQ57" i="3" a="1"/>
  <c r="JQ57" i="3"/>
  <c r="JS57" i="3" a="1"/>
  <c r="JS57" i="3"/>
  <c r="JU57" i="3" a="1"/>
  <c r="JU57" i="3"/>
  <c r="JW57" i="3" a="1"/>
  <c r="JW57" i="3"/>
  <c r="JY57" i="3" a="1"/>
  <c r="JY57" i="3"/>
  <c r="CM57" i="3" a="1"/>
  <c r="CM57" i="3"/>
  <c r="CQ57" i="3" a="1"/>
  <c r="CQ57" i="3"/>
  <c r="CU57" i="3" a="1"/>
  <c r="CU57" i="3"/>
  <c r="CY57" i="3" a="1"/>
  <c r="CY57" i="3"/>
  <c r="DC57" i="3" a="1"/>
  <c r="DC57" i="3"/>
  <c r="DG57" i="3" a="1"/>
  <c r="DG57" i="3"/>
  <c r="DK57" i="3" a="1"/>
  <c r="DK57" i="3"/>
  <c r="DO57" i="3" a="1"/>
  <c r="DO57" i="3"/>
  <c r="DS57" i="3" a="1"/>
  <c r="DS57" i="3"/>
  <c r="DW57" i="3" a="1"/>
  <c r="DW57" i="3"/>
  <c r="EA57" i="3" a="1"/>
  <c r="EA57" i="3"/>
  <c r="EE57" i="3" a="1"/>
  <c r="EE57" i="3"/>
  <c r="EI57" i="3" a="1"/>
  <c r="EI57" i="3"/>
  <c r="EM57" i="3" a="1"/>
  <c r="EM57" i="3"/>
  <c r="EQ57" i="3" a="1"/>
  <c r="EQ57" i="3"/>
  <c r="EU57" i="3" a="1"/>
  <c r="EU57" i="3"/>
  <c r="EY57" i="3" a="1"/>
  <c r="EY57" i="3"/>
  <c r="FC57" i="3" a="1"/>
  <c r="FC57" i="3"/>
  <c r="FG57" i="3" a="1"/>
  <c r="FG57" i="3"/>
  <c r="FK57" i="3" a="1"/>
  <c r="FK57" i="3"/>
  <c r="FO57" i="3" a="1"/>
  <c r="FO57" i="3"/>
  <c r="FS57" i="3" a="1"/>
  <c r="FS57" i="3"/>
  <c r="FW57" i="3" a="1"/>
  <c r="FW57" i="3"/>
  <c r="GA57" i="3" a="1"/>
  <c r="GA57" i="3"/>
  <c r="JB57" i="3" a="1"/>
  <c r="JB57" i="3"/>
  <c r="JJ57" i="3" a="1"/>
  <c r="JJ57" i="3"/>
  <c r="JR57" i="3" a="1"/>
  <c r="JR57" i="3"/>
  <c r="JZ57" i="3" a="1"/>
  <c r="JZ57" i="3"/>
  <c r="KB57" i="3" a="1"/>
  <c r="KB57" i="3"/>
  <c r="KD57" i="3" a="1"/>
  <c r="KD57" i="3"/>
  <c r="KF57" i="3" a="1"/>
  <c r="KF57" i="3"/>
  <c r="KH57" i="3" a="1"/>
  <c r="KH57" i="3"/>
  <c r="KJ57" i="3" a="1"/>
  <c r="KJ57" i="3"/>
  <c r="KL57" i="3" a="1"/>
  <c r="KL57" i="3"/>
  <c r="KN57" i="3" a="1"/>
  <c r="KN57" i="3"/>
  <c r="KP57" i="3" a="1"/>
  <c r="KP57" i="3"/>
  <c r="KR57" i="3" a="1"/>
  <c r="KR57" i="3"/>
  <c r="KX57" i="3" a="1"/>
  <c r="KX57" i="3"/>
  <c r="KZ57" i="3" a="1"/>
  <c r="KZ57" i="3"/>
  <c r="GF57" i="3" a="1"/>
  <c r="GF57" i="3"/>
  <c r="GJ57" i="3" a="1"/>
  <c r="GJ57" i="3"/>
  <c r="GN57" i="3" a="1"/>
  <c r="GN57" i="3"/>
  <c r="GR57" i="3" a="1"/>
  <c r="GR57" i="3"/>
  <c r="GV57" i="3" a="1"/>
  <c r="GV57" i="3"/>
  <c r="GZ57" i="3" a="1"/>
  <c r="GZ57" i="3"/>
  <c r="HD57" i="3" a="1"/>
  <c r="HD57" i="3"/>
  <c r="HH57" i="3" a="1"/>
  <c r="HH57" i="3"/>
  <c r="HL57" i="3" a="1"/>
  <c r="HL57" i="3"/>
  <c r="HP57" i="3" a="1"/>
  <c r="HP57" i="3"/>
  <c r="HT57" i="3" a="1"/>
  <c r="HT57" i="3"/>
  <c r="HX57" i="3" a="1"/>
  <c r="HX57" i="3"/>
  <c r="IB57" i="3" a="1"/>
  <c r="IB57" i="3"/>
  <c r="IF57" i="3" a="1"/>
  <c r="IF57" i="3"/>
  <c r="IJ57" i="3" a="1"/>
  <c r="IJ57" i="3"/>
  <c r="IN57" i="3" a="1"/>
  <c r="IN57" i="3"/>
  <c r="IV57" i="3" a="1"/>
  <c r="IV57" i="3"/>
  <c r="IZ57" i="3" a="1"/>
  <c r="IZ57" i="3"/>
  <c r="JH57" i="3" a="1"/>
  <c r="JH57" i="3"/>
  <c r="JP57" i="3" a="1"/>
  <c r="JP57" i="3"/>
  <c r="JX57" i="3" a="1"/>
  <c r="JX57" i="3"/>
  <c r="CO57" i="3" a="1"/>
  <c r="CO57" i="3"/>
  <c r="CW57" i="3" a="1"/>
  <c r="CW57" i="3"/>
  <c r="DE57" i="3" a="1"/>
  <c r="DE57" i="3"/>
  <c r="DM57" i="3" a="1"/>
  <c r="DM57" i="3"/>
  <c r="DU57" i="3" a="1"/>
  <c r="DU57" i="3"/>
  <c r="EC57" i="3" a="1"/>
  <c r="EC57" i="3"/>
  <c r="EK57" i="3" a="1"/>
  <c r="EK57" i="3"/>
  <c r="ES57" i="3" a="1"/>
  <c r="ES57" i="3"/>
  <c r="FA57" i="3" a="1"/>
  <c r="FA57" i="3"/>
  <c r="FI57" i="3" a="1"/>
  <c r="FI57" i="3"/>
  <c r="FQ57" i="3" a="1"/>
  <c r="FQ57" i="3"/>
  <c r="FY57" i="3" a="1"/>
  <c r="FY57" i="3"/>
  <c r="JF57" i="3" a="1"/>
  <c r="JF57" i="3"/>
  <c r="JV57" i="3" a="1"/>
  <c r="JV57" i="3"/>
  <c r="KA57" i="3" a="1"/>
  <c r="KA57" i="3"/>
  <c r="KE57" i="3" a="1"/>
  <c r="KE57" i="3"/>
  <c r="KI57" i="3" a="1"/>
  <c r="KI57" i="3"/>
  <c r="KM57" i="3" a="1"/>
  <c r="KM57" i="3"/>
  <c r="KQ57" i="3" a="1"/>
  <c r="KQ57" i="3"/>
  <c r="KU57" i="3" a="1"/>
  <c r="KU57" i="3"/>
  <c r="KY57" i="3" a="1"/>
  <c r="KY57" i="3"/>
  <c r="LE57" i="3" a="1"/>
  <c r="LE57" i="3"/>
  <c r="LJ57" i="3" a="1"/>
  <c r="LJ57" i="3"/>
  <c r="LM57" i="3" a="1"/>
  <c r="LM57" i="3"/>
  <c r="LR57" i="3" a="1"/>
  <c r="LR57" i="3"/>
  <c r="LU57" i="3" a="1"/>
  <c r="LU57" i="3"/>
  <c r="LZ57" i="3" a="1"/>
  <c r="LZ57" i="3"/>
  <c r="MC57" i="3" a="1"/>
  <c r="MC57" i="3"/>
  <c r="MH57" i="3" a="1"/>
  <c r="MH57" i="3"/>
  <c r="MK57" i="3" a="1"/>
  <c r="MK57" i="3"/>
  <c r="MP57" i="3" a="1"/>
  <c r="MP57" i="3"/>
  <c r="MS57" i="3" a="1"/>
  <c r="MS57" i="3"/>
  <c r="MX57" i="3" a="1"/>
  <c r="MX57" i="3"/>
  <c r="NA57" i="3" a="1"/>
  <c r="NA57" i="3"/>
  <c r="NF57" i="3" a="1"/>
  <c r="NF57" i="3"/>
  <c r="NI57" i="3" a="1"/>
  <c r="NI57" i="3"/>
  <c r="NN57" i="3" a="1"/>
  <c r="NN57" i="3"/>
  <c r="NQ57" i="3" a="1"/>
  <c r="NQ57" i="3"/>
  <c r="NV57" i="3" a="1"/>
  <c r="NV57" i="3"/>
  <c r="NY57" i="3" a="1"/>
  <c r="NY57" i="3"/>
  <c r="OD57" i="3" a="1"/>
  <c r="OD57" i="3"/>
  <c r="OG57" i="3" a="1"/>
  <c r="OG57" i="3"/>
  <c r="OL57" i="3" a="1"/>
  <c r="OL57" i="3"/>
  <c r="OO57" i="3" a="1"/>
  <c r="OO57" i="3"/>
  <c r="OT57" i="3" a="1"/>
  <c r="OT57" i="3"/>
  <c r="OW57" i="3" a="1"/>
  <c r="OW57" i="3"/>
  <c r="PB57" i="3" a="1"/>
  <c r="PB57" i="3"/>
  <c r="PE57" i="3" a="1"/>
  <c r="PE57" i="3"/>
  <c r="PJ57" i="3" a="1"/>
  <c r="PJ57" i="3"/>
  <c r="PM57" i="3" a="1"/>
  <c r="PM57" i="3"/>
  <c r="PR57" i="3" a="1"/>
  <c r="PR57" i="3"/>
  <c r="PU57" i="3" a="1"/>
  <c r="PU57" i="3"/>
  <c r="PZ57" i="3" a="1"/>
  <c r="PZ57" i="3"/>
  <c r="QC57" i="3" a="1"/>
  <c r="QC57" i="3"/>
  <c r="QH57" i="3" a="1"/>
  <c r="QH57" i="3"/>
  <c r="QK57" i="3" a="1"/>
  <c r="QK57" i="3"/>
  <c r="QP57" i="3" a="1"/>
  <c r="QP57" i="3"/>
  <c r="QS57" i="3" a="1"/>
  <c r="QS57" i="3"/>
  <c r="QX57" i="3" a="1"/>
  <c r="QX57" i="3"/>
  <c r="RA57" i="3" a="1"/>
  <c r="RA57" i="3"/>
  <c r="RF57" i="3" a="1"/>
  <c r="RF57" i="3"/>
  <c r="RI57" i="3" a="1"/>
  <c r="RI57" i="3"/>
  <c r="RN57" i="3" a="1"/>
  <c r="RN57" i="3"/>
  <c r="RQ57" i="3" a="1"/>
  <c r="RQ57" i="3"/>
  <c r="RV57" i="3" a="1"/>
  <c r="RV57" i="3"/>
  <c r="SD57" i="3" a="1"/>
  <c r="SD57" i="3"/>
  <c r="SG57" i="3" a="1"/>
  <c r="SG57" i="3"/>
  <c r="SL57" i="3" a="1"/>
  <c r="SL57" i="3"/>
  <c r="SO57" i="3" a="1"/>
  <c r="SO57" i="3"/>
  <c r="ST57" i="3" a="1"/>
  <c r="ST57" i="3"/>
  <c r="SW57" i="3" a="1"/>
  <c r="SW57" i="3"/>
  <c r="TB57" i="3" a="1"/>
  <c r="TB57" i="3"/>
  <c r="TD57" i="3" a="1"/>
  <c r="TD57" i="3"/>
  <c r="TF57" i="3" a="1"/>
  <c r="TF57" i="3"/>
  <c r="TH57" i="3" a="1"/>
  <c r="TH57" i="3"/>
  <c r="TJ57" i="3" a="1"/>
  <c r="TJ57" i="3"/>
  <c r="TL57" i="3" a="1"/>
  <c r="TL57" i="3"/>
  <c r="TN57" i="3" a="1"/>
  <c r="TN57" i="3"/>
  <c r="TP57" i="3" a="1"/>
  <c r="TP57" i="3"/>
  <c r="TR57" i="3" a="1"/>
  <c r="TR57" i="3"/>
  <c r="TT57" i="3" a="1"/>
  <c r="TT57" i="3"/>
  <c r="TV57" i="3" a="1"/>
  <c r="TV57" i="3"/>
  <c r="TX57" i="3" a="1"/>
  <c r="TX57" i="3"/>
  <c r="TZ57" i="3" a="1"/>
  <c r="TZ57" i="3"/>
  <c r="UB57" i="3" a="1"/>
  <c r="UB57" i="3"/>
  <c r="UD57" i="3" a="1"/>
  <c r="UD57" i="3"/>
  <c r="UF57" i="3" a="1"/>
  <c r="UF57" i="3"/>
  <c r="UH57" i="3" a="1"/>
  <c r="UH57" i="3"/>
  <c r="UJ57" i="3" a="1"/>
  <c r="UJ57" i="3"/>
  <c r="UL57" i="3" a="1"/>
  <c r="UL57" i="3"/>
  <c r="UN57" i="3" a="1"/>
  <c r="UN57" i="3"/>
  <c r="UP57" i="3" a="1"/>
  <c r="UP57" i="3"/>
  <c r="UR57" i="3" a="1"/>
  <c r="UR57" i="3"/>
  <c r="UT57" i="3" a="1"/>
  <c r="UT57" i="3"/>
  <c r="UV57" i="3" a="1"/>
  <c r="UV57" i="3"/>
  <c r="UX57" i="3" a="1"/>
  <c r="UX57" i="3"/>
  <c r="UZ57" i="3" a="1"/>
  <c r="UZ57" i="3"/>
  <c r="VB57" i="3" a="1"/>
  <c r="VB57" i="3"/>
  <c r="VD57" i="3" a="1"/>
  <c r="VD57" i="3"/>
  <c r="VF57" i="3" a="1"/>
  <c r="VF57" i="3"/>
  <c r="VH57" i="3" a="1"/>
  <c r="VH57" i="3"/>
  <c r="VJ57" i="3" a="1"/>
  <c r="VJ57" i="3"/>
  <c r="VL57" i="3" a="1"/>
  <c r="VL57" i="3"/>
  <c r="VN57" i="3" a="1"/>
  <c r="VN57" i="3"/>
  <c r="VP57" i="3" a="1"/>
  <c r="VP57" i="3"/>
  <c r="VR57" i="3" a="1"/>
  <c r="VR57" i="3"/>
  <c r="VT57" i="3" a="1"/>
  <c r="VT57" i="3"/>
  <c r="VV57" i="3" a="1"/>
  <c r="VV57" i="3"/>
  <c r="VX57" i="3" a="1"/>
  <c r="VX57" i="3"/>
  <c r="GH57" i="3" a="1"/>
  <c r="GH57" i="3"/>
  <c r="GP57" i="3" a="1"/>
  <c r="GP57" i="3"/>
  <c r="GX57" i="3" a="1"/>
  <c r="GX57" i="3"/>
  <c r="HF57" i="3" a="1"/>
  <c r="HF57" i="3"/>
  <c r="HN57" i="3" a="1"/>
  <c r="HN57" i="3"/>
  <c r="HV57" i="3" a="1"/>
  <c r="HV57" i="3"/>
  <c r="ID57" i="3" a="1"/>
  <c r="ID57" i="3"/>
  <c r="IL57" i="3" a="1"/>
  <c r="IL57" i="3"/>
  <c r="JL57" i="3" a="1"/>
  <c r="JL57" i="3"/>
  <c r="LH57" i="3" a="1"/>
  <c r="LH57" i="3"/>
  <c r="LK57" i="3" a="1"/>
  <c r="LK57" i="3"/>
  <c r="LP57" i="3" a="1"/>
  <c r="LP57" i="3"/>
  <c r="LS57" i="3" a="1"/>
  <c r="LS57" i="3"/>
  <c r="LX57" i="3" a="1"/>
  <c r="LX57" i="3"/>
  <c r="MA57" i="3" a="1"/>
  <c r="MA57" i="3"/>
  <c r="MF57" i="3" a="1"/>
  <c r="MF57" i="3"/>
  <c r="MI57" i="3" a="1"/>
  <c r="MI57" i="3"/>
  <c r="MN57" i="3" a="1"/>
  <c r="MN57" i="3"/>
  <c r="MQ57" i="3" a="1"/>
  <c r="MQ57" i="3"/>
  <c r="MV57" i="3" a="1"/>
  <c r="MV57" i="3"/>
  <c r="MY57" i="3" a="1"/>
  <c r="MY57" i="3"/>
  <c r="ND57" i="3" a="1"/>
  <c r="ND57" i="3"/>
  <c r="NG57" i="3" a="1"/>
  <c r="NG57" i="3"/>
  <c r="NL57" i="3" a="1"/>
  <c r="NL57" i="3"/>
  <c r="NO57" i="3" a="1"/>
  <c r="NO57" i="3"/>
  <c r="NT57" i="3" a="1"/>
  <c r="NT57" i="3"/>
  <c r="NW57" i="3" a="1"/>
  <c r="NW57" i="3"/>
  <c r="OB57" i="3" a="1"/>
  <c r="OB57" i="3"/>
  <c r="OE57" i="3" a="1"/>
  <c r="OE57" i="3"/>
  <c r="OJ57" i="3" a="1"/>
  <c r="OJ57" i="3"/>
  <c r="OM57" i="3" a="1"/>
  <c r="OM57" i="3"/>
  <c r="OR57" i="3" a="1"/>
  <c r="OR57" i="3"/>
  <c r="OU57" i="3" a="1"/>
  <c r="OU57" i="3"/>
  <c r="OZ57" i="3" a="1"/>
  <c r="OZ57" i="3"/>
  <c r="PC57" i="3" a="1"/>
  <c r="PC57" i="3"/>
  <c r="PH57" i="3" a="1"/>
  <c r="PH57" i="3"/>
  <c r="PK57" i="3" a="1"/>
  <c r="PK57" i="3"/>
  <c r="PP57" i="3" a="1"/>
  <c r="PP57" i="3"/>
  <c r="PS57" i="3" a="1"/>
  <c r="PS57" i="3"/>
  <c r="PX57" i="3" a="1"/>
  <c r="PX57" i="3"/>
  <c r="QA57" i="3" a="1"/>
  <c r="QA57" i="3"/>
  <c r="QF57" i="3" a="1"/>
  <c r="QF57" i="3"/>
  <c r="QI57" i="3" a="1"/>
  <c r="QI57" i="3"/>
  <c r="QN57" i="3" a="1"/>
  <c r="QN57" i="3"/>
  <c r="QQ57" i="3" a="1"/>
  <c r="QQ57" i="3"/>
  <c r="QV57" i="3" a="1"/>
  <c r="QV57" i="3"/>
  <c r="QY57" i="3" a="1"/>
  <c r="QY57" i="3"/>
  <c r="RD57" i="3" a="1"/>
  <c r="RD57" i="3"/>
  <c r="RG57" i="3" a="1"/>
  <c r="RG57" i="3"/>
  <c r="RL57" i="3" a="1"/>
  <c r="RL57" i="3"/>
  <c r="RO57" i="3" a="1"/>
  <c r="RO57" i="3"/>
  <c r="RT57" i="3" a="1"/>
  <c r="RT57" i="3"/>
  <c r="RW57" i="3" a="1"/>
  <c r="RW57" i="3"/>
  <c r="SB57" i="3" a="1"/>
  <c r="SB57" i="3"/>
  <c r="SE57" i="3" a="1"/>
  <c r="SE57" i="3"/>
  <c r="SJ57" i="3" a="1"/>
  <c r="SJ57" i="3"/>
  <c r="SM57" i="3" a="1"/>
  <c r="SM57" i="3"/>
  <c r="SR57" i="3" a="1"/>
  <c r="SR57" i="3"/>
  <c r="SU57" i="3" a="1"/>
  <c r="SU57" i="3"/>
  <c r="SZ57" i="3" a="1"/>
  <c r="SZ57" i="3"/>
  <c r="CS57" i="3" a="1"/>
  <c r="CS57" i="3"/>
  <c r="DI57" i="3" a="1"/>
  <c r="DI57" i="3"/>
  <c r="DY57" i="3" a="1"/>
  <c r="DY57" i="3"/>
  <c r="EO57" i="3" a="1"/>
  <c r="EO57" i="3"/>
  <c r="FE57" i="3" a="1"/>
  <c r="FE57" i="3"/>
  <c r="FU57" i="3" a="1"/>
  <c r="FU57" i="3"/>
  <c r="KC57" i="3" a="1"/>
  <c r="KC57" i="3"/>
  <c r="KK57" i="3" a="1"/>
  <c r="KK57" i="3"/>
  <c r="KS57" i="3" a="1"/>
  <c r="KS57" i="3"/>
  <c r="LF57" i="3" a="1"/>
  <c r="LF57" i="3"/>
  <c r="LQ57" i="3" a="1"/>
  <c r="LQ57" i="3"/>
  <c r="LV57" i="3" a="1"/>
  <c r="LV57" i="3"/>
  <c r="MG57" i="3" a="1"/>
  <c r="MG57" i="3"/>
  <c r="ML57" i="3" a="1"/>
  <c r="ML57" i="3"/>
  <c r="MW57" i="3" a="1"/>
  <c r="MW57" i="3"/>
  <c r="NB57" i="3" a="1"/>
  <c r="NB57" i="3"/>
  <c r="NM57" i="3" a="1"/>
  <c r="NM57" i="3"/>
  <c r="NR57" i="3" a="1"/>
  <c r="NR57" i="3"/>
  <c r="OC57" i="3" a="1"/>
  <c r="OC57" i="3"/>
  <c r="OH57" i="3" a="1"/>
  <c r="OH57" i="3"/>
  <c r="OS57" i="3" a="1"/>
  <c r="OS57" i="3"/>
  <c r="OX57" i="3" a="1"/>
  <c r="OX57" i="3"/>
  <c r="PI57" i="3" a="1"/>
  <c r="PI57" i="3"/>
  <c r="PN57" i="3" a="1"/>
  <c r="PN57" i="3"/>
  <c r="PY57" i="3" a="1"/>
  <c r="PY57" i="3"/>
  <c r="QD57" i="3" a="1"/>
  <c r="QD57" i="3"/>
  <c r="QO57" i="3" a="1"/>
  <c r="QO57" i="3"/>
  <c r="QT57" i="3" a="1"/>
  <c r="QT57" i="3"/>
  <c r="RE57" i="3" a="1"/>
  <c r="RE57" i="3"/>
  <c r="RJ57" i="3" a="1"/>
  <c r="RJ57" i="3"/>
  <c r="RU57" i="3" a="1"/>
  <c r="RU57" i="3"/>
  <c r="SK57" i="3" a="1"/>
  <c r="SK57" i="3"/>
  <c r="SP57" i="3" a="1"/>
  <c r="SP57" i="3"/>
  <c r="TA57" i="3" a="1"/>
  <c r="TA57" i="3"/>
  <c r="TE57" i="3" a="1"/>
  <c r="TE57" i="3"/>
  <c r="TI57" i="3" a="1"/>
  <c r="TI57" i="3"/>
  <c r="TM57" i="3" a="1"/>
  <c r="TM57" i="3"/>
  <c r="TQ57" i="3" a="1"/>
  <c r="TQ57" i="3"/>
  <c r="TU57" i="3" a="1"/>
  <c r="TU57" i="3"/>
  <c r="TY57" i="3" a="1"/>
  <c r="TY57" i="3"/>
  <c r="UC57" i="3" a="1"/>
  <c r="UC57" i="3"/>
  <c r="UG57" i="3" a="1"/>
  <c r="UG57" i="3"/>
  <c r="UK57" i="3" a="1"/>
  <c r="UK57" i="3"/>
  <c r="UO57" i="3" a="1"/>
  <c r="UO57" i="3"/>
  <c r="US57" i="3" a="1"/>
  <c r="US57" i="3"/>
  <c r="UW57" i="3" a="1"/>
  <c r="UW57" i="3"/>
  <c r="VA57" i="3" a="1"/>
  <c r="VA57" i="3"/>
  <c r="VE57" i="3" a="1"/>
  <c r="VE57" i="3"/>
  <c r="VI57" i="3" a="1"/>
  <c r="VI57" i="3"/>
  <c r="VM57" i="3" a="1"/>
  <c r="VM57" i="3"/>
  <c r="VQ57" i="3" a="1"/>
  <c r="VQ57" i="3"/>
  <c r="VU57" i="3" a="1"/>
  <c r="VU57" i="3"/>
  <c r="VY57" i="3" a="1"/>
  <c r="VY57" i="3"/>
  <c r="WD57" i="3" a="1"/>
  <c r="WD57" i="3"/>
  <c r="WG57" i="3" a="1"/>
  <c r="WG57" i="3"/>
  <c r="WL57" i="3" a="1"/>
  <c r="WL57" i="3"/>
  <c r="WO57" i="3" a="1"/>
  <c r="WO57" i="3"/>
  <c r="WT57" i="3" a="1"/>
  <c r="WT57" i="3"/>
  <c r="WW57" i="3" a="1"/>
  <c r="WW57" i="3"/>
  <c r="XB57" i="3" a="1"/>
  <c r="XB57" i="3"/>
  <c r="XE57" i="3" a="1"/>
  <c r="XE57" i="3"/>
  <c r="XJ57" i="3" a="1"/>
  <c r="XJ57" i="3"/>
  <c r="XM57" i="3" a="1"/>
  <c r="XM57" i="3"/>
  <c r="XR57" i="3" a="1"/>
  <c r="XR57" i="3"/>
  <c r="XU57" i="3" a="1"/>
  <c r="XU57" i="3"/>
  <c r="XZ57" i="3" a="1"/>
  <c r="XZ57" i="3"/>
  <c r="YC57" i="3" a="1"/>
  <c r="YC57" i="3"/>
  <c r="YH57" i="3" a="1"/>
  <c r="YH57" i="3"/>
  <c r="YK57" i="3" a="1"/>
  <c r="YK57" i="3"/>
  <c r="YP57" i="3" a="1"/>
  <c r="YP57" i="3"/>
  <c r="YS57" i="3" a="1"/>
  <c r="YS57" i="3"/>
  <c r="YX57" i="3" a="1"/>
  <c r="YX57" i="3"/>
  <c r="ZA57" i="3" a="1"/>
  <c r="ZA57" i="3"/>
  <c r="ZF57" i="3" a="1"/>
  <c r="ZF57" i="3"/>
  <c r="ZI57" i="3" a="1"/>
  <c r="ZI57" i="3"/>
  <c r="ZN57" i="3" a="1"/>
  <c r="ZN57" i="3"/>
  <c r="ZQ57" i="3" a="1"/>
  <c r="ZQ57" i="3"/>
  <c r="ZV57" i="3" a="1"/>
  <c r="ZV57" i="3"/>
  <c r="ZY57" i="3" a="1"/>
  <c r="ZY57" i="3"/>
  <c r="AAD57" i="3" a="1"/>
  <c r="AAD57" i="3"/>
  <c r="AAG57" i="3" a="1"/>
  <c r="AAG57" i="3"/>
  <c r="AAL57" i="3" a="1"/>
  <c r="AAL57" i="3"/>
  <c r="AAO57" i="3" a="1"/>
  <c r="AAO57" i="3"/>
  <c r="AAT57" i="3" a="1"/>
  <c r="AAT57" i="3"/>
  <c r="AAW57" i="3" a="1"/>
  <c r="AAW57" i="3"/>
  <c r="ABB57" i="3" a="1"/>
  <c r="ABB57" i="3"/>
  <c r="ABE57" i="3" a="1"/>
  <c r="ABE57" i="3"/>
  <c r="ABJ57" i="3" a="1"/>
  <c r="ABJ57" i="3"/>
  <c r="ABM57" i="3" a="1"/>
  <c r="ABM57" i="3"/>
  <c r="ABR57" i="3" a="1"/>
  <c r="ABR57" i="3"/>
  <c r="ABU57" i="3" a="1"/>
  <c r="ABU57" i="3"/>
  <c r="ABZ57" i="3" a="1"/>
  <c r="ABZ57" i="3"/>
  <c r="ACC57" i="3" a="1"/>
  <c r="ACC57" i="3"/>
  <c r="ACH57" i="3" a="1"/>
  <c r="ACH57" i="3"/>
  <c r="ACK57" i="3" a="1"/>
  <c r="ACK57" i="3"/>
  <c r="ACP57" i="3" a="1"/>
  <c r="ACP57" i="3"/>
  <c r="ACS57" i="3" a="1"/>
  <c r="ACS57" i="3"/>
  <c r="ACX57" i="3" a="1"/>
  <c r="ACX57" i="3"/>
  <c r="ADA57" i="3" a="1"/>
  <c r="ADA57" i="3"/>
  <c r="ADF57" i="3" a="1"/>
  <c r="ADF57" i="3"/>
  <c r="ADI57" i="3" a="1"/>
  <c r="ADI57" i="3"/>
  <c r="ADN57" i="3" a="1"/>
  <c r="ADN57" i="3"/>
  <c r="ADQ57" i="3" a="1"/>
  <c r="ADQ57" i="3"/>
  <c r="ADV57" i="3" a="1"/>
  <c r="ADV57" i="3"/>
  <c r="ADY57" i="3" a="1"/>
  <c r="ADY57" i="3"/>
  <c r="AED57" i="3" a="1"/>
  <c r="AED57" i="3"/>
  <c r="AEG57" i="3" a="1"/>
  <c r="AEG57" i="3"/>
  <c r="AEL57" i="3" a="1"/>
  <c r="AEL57" i="3"/>
  <c r="AEO57" i="3" a="1"/>
  <c r="AEO57" i="3"/>
  <c r="AET57" i="3" a="1"/>
  <c r="AET57" i="3"/>
  <c r="AEW57" i="3" a="1"/>
  <c r="AEW57" i="3"/>
  <c r="AFB57" i="3" a="1"/>
  <c r="AFB57" i="3"/>
  <c r="AFE57" i="3" a="1"/>
  <c r="AFE57" i="3"/>
  <c r="AFJ57" i="3" a="1"/>
  <c r="AFJ57" i="3"/>
  <c r="AFM57" i="3" a="1"/>
  <c r="AFM57" i="3"/>
  <c r="AFR57" i="3" a="1"/>
  <c r="AFR57" i="3"/>
  <c r="GL57" i="3" a="1"/>
  <c r="GL57" i="3"/>
  <c r="HB57" i="3" a="1"/>
  <c r="HB57" i="3"/>
  <c r="HR57" i="3" a="1"/>
  <c r="HR57" i="3"/>
  <c r="IH57" i="3" a="1"/>
  <c r="IH57" i="3"/>
  <c r="IX57" i="3" a="1"/>
  <c r="IX57" i="3"/>
  <c r="JT57" i="3" a="1"/>
  <c r="JT57" i="3"/>
  <c r="LG57" i="3" a="1"/>
  <c r="LG57" i="3"/>
  <c r="LL57" i="3" a="1"/>
  <c r="LL57" i="3"/>
  <c r="LW57" i="3" a="1"/>
  <c r="LW57" i="3"/>
  <c r="MB57" i="3" a="1"/>
  <c r="MB57" i="3"/>
  <c r="MM57" i="3" a="1"/>
  <c r="MM57" i="3"/>
  <c r="MR57" i="3" a="1"/>
  <c r="MR57" i="3"/>
  <c r="NC57" i="3" a="1"/>
  <c r="NC57" i="3"/>
  <c r="NH57" i="3" a="1"/>
  <c r="NH57" i="3"/>
  <c r="NS57" i="3" a="1"/>
  <c r="NS57" i="3"/>
  <c r="NX57" i="3" a="1"/>
  <c r="NX57" i="3"/>
  <c r="OI57" i="3" a="1"/>
  <c r="OI57" i="3"/>
  <c r="ON57" i="3" a="1"/>
  <c r="ON57" i="3"/>
  <c r="OY57" i="3" a="1"/>
  <c r="OY57" i="3"/>
  <c r="PD57" i="3" a="1"/>
  <c r="PD57" i="3"/>
  <c r="PO57" i="3" a="1"/>
  <c r="PO57" i="3"/>
  <c r="PT57" i="3" a="1"/>
  <c r="PT57" i="3"/>
  <c r="QE57" i="3" a="1"/>
  <c r="QE57" i="3"/>
  <c r="QJ57" i="3" a="1"/>
  <c r="QJ57" i="3"/>
  <c r="QU57" i="3" a="1"/>
  <c r="QU57" i="3"/>
  <c r="QZ57" i="3" a="1"/>
  <c r="QZ57" i="3"/>
  <c r="RK57" i="3" a="1"/>
  <c r="RK57" i="3"/>
  <c r="RP57" i="3" a="1"/>
  <c r="RP57" i="3"/>
  <c r="SA57" i="3" a="1"/>
  <c r="SA57" i="3"/>
  <c r="SF57" i="3" a="1"/>
  <c r="SF57" i="3"/>
  <c r="SQ57" i="3" a="1"/>
  <c r="SQ57" i="3"/>
  <c r="SV57" i="3" a="1"/>
  <c r="SV57" i="3"/>
  <c r="WB57" i="3" a="1"/>
  <c r="WB57" i="3"/>
  <c r="WE57" i="3" a="1"/>
  <c r="WE57" i="3"/>
  <c r="WJ57" i="3" a="1"/>
  <c r="WJ57" i="3"/>
  <c r="WM57" i="3" a="1"/>
  <c r="WM57" i="3"/>
  <c r="WR57" i="3" a="1"/>
  <c r="WR57" i="3"/>
  <c r="WU57" i="3" a="1"/>
  <c r="WU57" i="3"/>
  <c r="WZ57" i="3" a="1"/>
  <c r="WZ57" i="3"/>
  <c r="XC57" i="3" a="1"/>
  <c r="XC57" i="3"/>
  <c r="XH57" i="3" a="1"/>
  <c r="XH57" i="3"/>
  <c r="XK57" i="3" a="1"/>
  <c r="XK57" i="3"/>
  <c r="XP57" i="3" a="1"/>
  <c r="XP57" i="3"/>
  <c r="XS57" i="3" a="1"/>
  <c r="XS57" i="3"/>
  <c r="XX57" i="3" a="1"/>
  <c r="XX57" i="3"/>
  <c r="YA57" i="3" a="1"/>
  <c r="YA57" i="3"/>
  <c r="YF57" i="3" a="1"/>
  <c r="YF57" i="3"/>
  <c r="YI57" i="3" a="1"/>
  <c r="YI57" i="3"/>
  <c r="YN57" i="3" a="1"/>
  <c r="YN57" i="3"/>
  <c r="YQ57" i="3" a="1"/>
  <c r="YQ57" i="3"/>
  <c r="YV57" i="3" a="1"/>
  <c r="YV57" i="3"/>
  <c r="YY57" i="3" a="1"/>
  <c r="YY57" i="3"/>
  <c r="DA57" i="3" a="1"/>
  <c r="DA57" i="3"/>
  <c r="DQ57" i="3" a="1"/>
  <c r="DQ57" i="3"/>
  <c r="EG57" i="3" a="1"/>
  <c r="EG57" i="3"/>
  <c r="EW57" i="3" a="1"/>
  <c r="EW57" i="3"/>
  <c r="FM57" i="3" a="1"/>
  <c r="FM57" i="3"/>
  <c r="JN57" i="3" a="1"/>
  <c r="JN57" i="3"/>
  <c r="KG57" i="3" a="1"/>
  <c r="KG57" i="3"/>
  <c r="KO57" i="3" a="1"/>
  <c r="KO57" i="3"/>
  <c r="HZ57" i="3" a="1"/>
  <c r="HZ57" i="3"/>
  <c r="LT57" i="3" a="1"/>
  <c r="LT57" i="3"/>
  <c r="ME57" i="3" a="1"/>
  <c r="ME57" i="3"/>
  <c r="MZ57" i="3" a="1"/>
  <c r="MZ57" i="3"/>
  <c r="NK57" i="3" a="1"/>
  <c r="NK57" i="3"/>
  <c r="OF57" i="3" a="1"/>
  <c r="OF57" i="3"/>
  <c r="OQ57" i="3" a="1"/>
  <c r="OQ57" i="3"/>
  <c r="PL57" i="3" a="1"/>
  <c r="PL57" i="3"/>
  <c r="PW57" i="3" a="1"/>
  <c r="PW57" i="3"/>
  <c r="QR57" i="3" a="1"/>
  <c r="QR57" i="3"/>
  <c r="RC57" i="3" a="1"/>
  <c r="RC57" i="3"/>
  <c r="RX57" i="3" a="1"/>
  <c r="RX57" i="3"/>
  <c r="SI57" i="3" a="1"/>
  <c r="SI57" i="3"/>
  <c r="WI57" i="3" a="1"/>
  <c r="WI57" i="3"/>
  <c r="WN57" i="3" a="1"/>
  <c r="WN57" i="3"/>
  <c r="WY57" i="3" a="1"/>
  <c r="WY57" i="3"/>
  <c r="XD57" i="3" a="1"/>
  <c r="XD57" i="3"/>
  <c r="XO57" i="3" a="1"/>
  <c r="XO57" i="3"/>
  <c r="XT57" i="3" a="1"/>
  <c r="XT57" i="3"/>
  <c r="YE57" i="3" a="1"/>
  <c r="YE57" i="3"/>
  <c r="YJ57" i="3" a="1"/>
  <c r="YJ57" i="3"/>
  <c r="YU57" i="3" a="1"/>
  <c r="YU57" i="3"/>
  <c r="YZ57" i="3" a="1"/>
  <c r="YZ57" i="3"/>
  <c r="ZE57" i="3" a="1"/>
  <c r="ZE57" i="3"/>
  <c r="ZH57" i="3" a="1"/>
  <c r="ZH57" i="3"/>
  <c r="ZL57" i="3" a="1"/>
  <c r="ZL57" i="3"/>
  <c r="ZS57" i="3" a="1"/>
  <c r="ZS57" i="3"/>
  <c r="ZW57" i="3" a="1"/>
  <c r="ZW57" i="3"/>
  <c r="ZZ57" i="3" a="1"/>
  <c r="ZZ57" i="3"/>
  <c r="AAK57" i="3" a="1"/>
  <c r="AAK57" i="3"/>
  <c r="AAN57" i="3" a="1"/>
  <c r="AAN57" i="3"/>
  <c r="AAR57" i="3" a="1"/>
  <c r="AAR57" i="3"/>
  <c r="AAY57" i="3" a="1"/>
  <c r="AAY57" i="3"/>
  <c r="ABC57" i="3" a="1"/>
  <c r="ABC57" i="3"/>
  <c r="ABF57" i="3" a="1"/>
  <c r="ABF57" i="3"/>
  <c r="ABQ57" i="3" a="1"/>
  <c r="ABQ57" i="3"/>
  <c r="ABT57" i="3" a="1"/>
  <c r="ABT57" i="3"/>
  <c r="ABX57" i="3" a="1"/>
  <c r="ABX57" i="3"/>
  <c r="ACE57" i="3" a="1"/>
  <c r="ACE57" i="3"/>
  <c r="ACI57" i="3" a="1"/>
  <c r="ACI57" i="3"/>
  <c r="ACL57" i="3" a="1"/>
  <c r="ACL57" i="3"/>
  <c r="ACW57" i="3" a="1"/>
  <c r="ACW57" i="3"/>
  <c r="ACZ57" i="3" a="1"/>
  <c r="ACZ57" i="3"/>
  <c r="ADD57" i="3" a="1"/>
  <c r="ADD57" i="3"/>
  <c r="GD57" i="3" a="1"/>
  <c r="GD57" i="3"/>
  <c r="IP57" i="3" a="1"/>
  <c r="IP57" i="3"/>
  <c r="LN57" i="3" a="1"/>
  <c r="LN57" i="3"/>
  <c r="LY57" i="3" a="1"/>
  <c r="LY57" i="3"/>
  <c r="MT57" i="3" a="1"/>
  <c r="MT57" i="3"/>
  <c r="NE57" i="3" a="1"/>
  <c r="NE57" i="3"/>
  <c r="NZ57" i="3" a="1"/>
  <c r="NZ57" i="3"/>
  <c r="OK57" i="3" a="1"/>
  <c r="OK57" i="3"/>
  <c r="PF57" i="3" a="1"/>
  <c r="PF57" i="3"/>
  <c r="PQ57" i="3" a="1"/>
  <c r="PQ57" i="3"/>
  <c r="QL57" i="3" a="1"/>
  <c r="QL57" i="3"/>
  <c r="QW57" i="3" a="1"/>
  <c r="QW57" i="3"/>
  <c r="RR57" i="3" a="1"/>
  <c r="RR57" i="3"/>
  <c r="SC57" i="3" a="1"/>
  <c r="SC57" i="3"/>
  <c r="SX57" i="3" a="1"/>
  <c r="SX57" i="3"/>
  <c r="TG57" i="3" a="1"/>
  <c r="TG57" i="3"/>
  <c r="TO57" i="3" a="1"/>
  <c r="TO57" i="3"/>
  <c r="TW57" i="3" a="1"/>
  <c r="TW57" i="3"/>
  <c r="UE57" i="3" a="1"/>
  <c r="UE57" i="3"/>
  <c r="UM57" i="3" a="1"/>
  <c r="UM57" i="3"/>
  <c r="UU57" i="3" a="1"/>
  <c r="UU57" i="3"/>
  <c r="VC57" i="3" a="1"/>
  <c r="VC57" i="3"/>
  <c r="VK57" i="3" a="1"/>
  <c r="VK57" i="3"/>
  <c r="VS57" i="3" a="1"/>
  <c r="VS57" i="3"/>
  <c r="VZ57" i="3" a="1"/>
  <c r="VZ57" i="3"/>
  <c r="WK57" i="3" a="1"/>
  <c r="WK57" i="3"/>
  <c r="WP57" i="3" a="1"/>
  <c r="WP57" i="3"/>
  <c r="XA57" i="3" a="1"/>
  <c r="XA57" i="3"/>
  <c r="XF57" i="3" a="1"/>
  <c r="XF57" i="3"/>
  <c r="XQ57" i="3" a="1"/>
  <c r="XQ57" i="3"/>
  <c r="XV57" i="3" a="1"/>
  <c r="XV57" i="3"/>
  <c r="YG57" i="3" a="1"/>
  <c r="YG57" i="3"/>
  <c r="YL57" i="3" a="1"/>
  <c r="YL57" i="3"/>
  <c r="YW57" i="3" a="1"/>
  <c r="YW57" i="3"/>
  <c r="ZB57" i="3" a="1"/>
  <c r="ZB57" i="3"/>
  <c r="ZM57" i="3" a="1"/>
  <c r="ZM57" i="3"/>
  <c r="ZP57" i="3" a="1"/>
  <c r="ZP57" i="3"/>
  <c r="ZT57" i="3" a="1"/>
  <c r="ZT57" i="3"/>
  <c r="AAA57" i="3" a="1"/>
  <c r="AAA57" i="3"/>
  <c r="AAE57" i="3" a="1"/>
  <c r="AAE57" i="3"/>
  <c r="AAH57" i="3" a="1"/>
  <c r="AAH57" i="3"/>
  <c r="AAS57" i="3" a="1"/>
  <c r="AAS57" i="3"/>
  <c r="AAV57" i="3" a="1"/>
  <c r="AAV57" i="3"/>
  <c r="AAZ57" i="3" a="1"/>
  <c r="AAZ57" i="3"/>
  <c r="ABG57" i="3" a="1"/>
  <c r="ABG57" i="3"/>
  <c r="ABK57" i="3" a="1"/>
  <c r="ABK57" i="3"/>
  <c r="ABN57" i="3" a="1"/>
  <c r="ABN57" i="3"/>
  <c r="ABY57" i="3" a="1"/>
  <c r="ABY57" i="3"/>
  <c r="ACB57" i="3" a="1"/>
  <c r="ACB57" i="3"/>
  <c r="ACF57" i="3" a="1"/>
  <c r="ACF57" i="3"/>
  <c r="ACM57" i="3" a="1"/>
  <c r="ACM57" i="3"/>
  <c r="GT57" i="3" a="1"/>
  <c r="GT57" i="3"/>
  <c r="JD57" i="3" a="1"/>
  <c r="JD57" i="3"/>
  <c r="LD57" i="3" a="1"/>
  <c r="LD57" i="3"/>
  <c r="LO57" i="3" a="1"/>
  <c r="LO57" i="3"/>
  <c r="MJ57" i="3" a="1"/>
  <c r="MJ57" i="3"/>
  <c r="MU57" i="3" a="1"/>
  <c r="MU57" i="3"/>
  <c r="NP57" i="3" a="1"/>
  <c r="NP57" i="3"/>
  <c r="OA57" i="3" a="1"/>
  <c r="OA57" i="3"/>
  <c r="OV57" i="3" a="1"/>
  <c r="OV57" i="3"/>
  <c r="PG57" i="3" a="1"/>
  <c r="PG57" i="3"/>
  <c r="QB57" i="3" a="1"/>
  <c r="QB57" i="3"/>
  <c r="QM57" i="3" a="1"/>
  <c r="QM57" i="3"/>
  <c r="RH57" i="3" a="1"/>
  <c r="RH57" i="3"/>
  <c r="RS57" i="3" a="1"/>
  <c r="RS57" i="3"/>
  <c r="SN57" i="3" a="1"/>
  <c r="SN57" i="3"/>
  <c r="SY57" i="3" a="1"/>
  <c r="SY57" i="3"/>
  <c r="WA57" i="3" a="1"/>
  <c r="WA57" i="3"/>
  <c r="WF57" i="3" a="1"/>
  <c r="WF57" i="3"/>
  <c r="WQ57" i="3" a="1"/>
  <c r="WQ57" i="3"/>
  <c r="WV57" i="3" a="1"/>
  <c r="WV57" i="3"/>
  <c r="XG57" i="3" a="1"/>
  <c r="XG57" i="3"/>
  <c r="XL57" i="3" a="1"/>
  <c r="XL57" i="3"/>
  <c r="XW57" i="3" a="1"/>
  <c r="XW57" i="3"/>
  <c r="YB57" i="3" a="1"/>
  <c r="YB57" i="3"/>
  <c r="YM57" i="3" a="1"/>
  <c r="YM57" i="3"/>
  <c r="YR57" i="3" a="1"/>
  <c r="YR57" i="3"/>
  <c r="ZC57" i="3" a="1"/>
  <c r="ZC57" i="3"/>
  <c r="ZG57" i="3" a="1"/>
  <c r="ZG57" i="3"/>
  <c r="ZJ57" i="3" a="1"/>
  <c r="ZJ57" i="3"/>
  <c r="ZU57" i="3" a="1"/>
  <c r="ZU57" i="3"/>
  <c r="ZX57" i="3" a="1"/>
  <c r="ZX57" i="3"/>
  <c r="AAB57" i="3" a="1"/>
  <c r="AAB57" i="3"/>
  <c r="AAI57" i="3" a="1"/>
  <c r="AAI57" i="3"/>
  <c r="AAM57" i="3" a="1"/>
  <c r="AAM57" i="3"/>
  <c r="AAP57" i="3" a="1"/>
  <c r="AAP57" i="3"/>
  <c r="ABA57" i="3" a="1"/>
  <c r="ABA57" i="3"/>
  <c r="ABD57" i="3" a="1"/>
  <c r="ABD57" i="3"/>
  <c r="ABH57" i="3" a="1"/>
  <c r="ABH57" i="3"/>
  <c r="ABO57" i="3" a="1"/>
  <c r="ABO57" i="3"/>
  <c r="ABS57" i="3" a="1"/>
  <c r="ABS57" i="3"/>
  <c r="ABV57" i="3" a="1"/>
  <c r="ABV57" i="3"/>
  <c r="ACG57" i="3" a="1"/>
  <c r="ACG57" i="3"/>
  <c r="ACJ57" i="3" a="1"/>
  <c r="ACJ57" i="3"/>
  <c r="ACN57" i="3" a="1"/>
  <c r="ACN57" i="3"/>
  <c r="ACU57" i="3" a="1"/>
  <c r="ACU57" i="3"/>
  <c r="ACY57" i="3" a="1"/>
  <c r="ACY57" i="3"/>
  <c r="ADB57" i="3" a="1"/>
  <c r="ADB57" i="3"/>
  <c r="ADM57" i="3" a="1"/>
  <c r="ADM57" i="3"/>
  <c r="ADP57" i="3" a="1"/>
  <c r="ADP57" i="3"/>
  <c r="ADT57" i="3" a="1"/>
  <c r="ADT57" i="3"/>
  <c r="AEA57" i="3" a="1"/>
  <c r="AEA57" i="3"/>
  <c r="LI57" i="3" a="1"/>
  <c r="LI57" i="3"/>
  <c r="OP57" i="3" a="1"/>
  <c r="OP57" i="3"/>
  <c r="QG57" i="3" a="1"/>
  <c r="QG57" i="3"/>
  <c r="TK57" i="3" a="1"/>
  <c r="TK57" i="3"/>
  <c r="UQ57" i="3" a="1"/>
  <c r="UQ57" i="3"/>
  <c r="VW57" i="3" a="1"/>
  <c r="VW57" i="3"/>
  <c r="WS57" i="3" a="1"/>
  <c r="WS57" i="3"/>
  <c r="XN57" i="3" a="1"/>
  <c r="XN57" i="3"/>
  <c r="ZD57" i="3" a="1"/>
  <c r="ZD57" i="3"/>
  <c r="ZR57" i="3" a="1"/>
  <c r="ZR57" i="3"/>
  <c r="AAF57" i="3" a="1"/>
  <c r="AAF57" i="3"/>
  <c r="AAU57" i="3" a="1"/>
  <c r="AAU57" i="3"/>
  <c r="ABI57" i="3" a="1"/>
  <c r="ABI57" i="3"/>
  <c r="ABW57" i="3" a="1"/>
  <c r="ABW57" i="3"/>
  <c r="ACT57" i="3" a="1"/>
  <c r="ACT57" i="3"/>
  <c r="ADL57" i="3" a="1"/>
  <c r="ADL57" i="3"/>
  <c r="ADZ57" i="3" a="1"/>
  <c r="ADZ57" i="3"/>
  <c r="AEE57" i="3" a="1"/>
  <c r="AEE57" i="3"/>
  <c r="AEH57" i="3" a="1"/>
  <c r="AEH57" i="3"/>
  <c r="AES57" i="3" a="1"/>
  <c r="AES57" i="3"/>
  <c r="AEV57" i="3" a="1"/>
  <c r="AEV57" i="3"/>
  <c r="AEZ57" i="3" a="1"/>
  <c r="AEZ57" i="3"/>
  <c r="AFG57" i="3" a="1"/>
  <c r="AFG57" i="3"/>
  <c r="AFK57" i="3" a="1"/>
  <c r="AFK57" i="3"/>
  <c r="AFN57" i="3" a="1"/>
  <c r="AFN57" i="3"/>
  <c r="AFU57" i="3" a="1"/>
  <c r="AFU57" i="3"/>
  <c r="AFZ57" i="3" a="1"/>
  <c r="AFZ57" i="3"/>
  <c r="AGC57" i="3" a="1"/>
  <c r="AGC57" i="3"/>
  <c r="AGH57" i="3" a="1"/>
  <c r="AGH57" i="3"/>
  <c r="AGK57" i="3" a="1"/>
  <c r="AGK57" i="3"/>
  <c r="AGP57" i="3" a="1"/>
  <c r="AGP57" i="3"/>
  <c r="AGS57" i="3" a="1"/>
  <c r="AGS57" i="3"/>
  <c r="AGX57" i="3" a="1"/>
  <c r="AGX57" i="3"/>
  <c r="AHA57" i="3" a="1"/>
  <c r="AHA57" i="3"/>
  <c r="AHF57" i="3" a="1"/>
  <c r="AHF57" i="3"/>
  <c r="AHI57" i="3" a="1"/>
  <c r="AHI57" i="3"/>
  <c r="AHN57" i="3" a="1"/>
  <c r="AHN57" i="3"/>
  <c r="AHQ57" i="3" a="1"/>
  <c r="AHQ57" i="3"/>
  <c r="AHV57" i="3" a="1"/>
  <c r="AHV57" i="3"/>
  <c r="AHY57" i="3" a="1"/>
  <c r="AHY57" i="3"/>
  <c r="AID57" i="3" a="1"/>
  <c r="AID57" i="3"/>
  <c r="AIG57" i="3" a="1"/>
  <c r="AIG57" i="3"/>
  <c r="AIL57" i="3" a="1"/>
  <c r="AIL57" i="3"/>
  <c r="AIO57" i="3" a="1"/>
  <c r="AIO57" i="3"/>
  <c r="AIT57" i="3" a="1"/>
  <c r="AIT57" i="3"/>
  <c r="AIW57" i="3" a="1"/>
  <c r="AIW57" i="3"/>
  <c r="AJB57" i="3" a="1"/>
  <c r="AJB57" i="3"/>
  <c r="AJE57" i="3" a="1"/>
  <c r="AJE57" i="3"/>
  <c r="AJJ57" i="3" a="1"/>
  <c r="AJJ57" i="3"/>
  <c r="AJM57" i="3" a="1"/>
  <c r="AJM57" i="3"/>
  <c r="AJR57" i="3" a="1"/>
  <c r="AJR57" i="3"/>
  <c r="AJU57" i="3" a="1"/>
  <c r="AJU57" i="3"/>
  <c r="AJZ57" i="3" a="1"/>
  <c r="AJZ57" i="3"/>
  <c r="AKC57" i="3" a="1"/>
  <c r="AKC57" i="3"/>
  <c r="AKH57" i="3" a="1"/>
  <c r="AKH57" i="3"/>
  <c r="AKK57" i="3" a="1"/>
  <c r="AKK57" i="3"/>
  <c r="AKP57" i="3" a="1"/>
  <c r="AKP57" i="3"/>
  <c r="AKS57" i="3" a="1"/>
  <c r="AKS57" i="3"/>
  <c r="AKU57" i="3" a="1"/>
  <c r="AKU57" i="3"/>
  <c r="AKW57" i="3" a="1"/>
  <c r="AKW57" i="3"/>
  <c r="AKY57" i="3" a="1"/>
  <c r="AKY57" i="3"/>
  <c r="ALA57" i="3" a="1"/>
  <c r="ALA57" i="3"/>
  <c r="ALC57" i="3" a="1"/>
  <c r="ALC57" i="3"/>
  <c r="ALE57" i="3" a="1"/>
  <c r="ALE57" i="3"/>
  <c r="ALG57" i="3" a="1"/>
  <c r="ALG57" i="3"/>
  <c r="ALI57" i="3" a="1"/>
  <c r="ALI57" i="3"/>
  <c r="ALK57" i="3" a="1"/>
  <c r="ALK57" i="3"/>
  <c r="ALM57" i="3" a="1"/>
  <c r="ALM57" i="3"/>
  <c r="ALO57" i="3" a="1"/>
  <c r="ALO57" i="3"/>
  <c r="ALQ57" i="3" a="1"/>
  <c r="ALQ57" i="3"/>
  <c r="ALS57" i="3" a="1"/>
  <c r="ALS57" i="3"/>
  <c r="ALU57" i="3" a="1"/>
  <c r="ALU57" i="3"/>
  <c r="ALW57" i="3" a="1"/>
  <c r="ALW57" i="3"/>
  <c r="ALY57" i="3" a="1"/>
  <c r="ALY57" i="3"/>
  <c r="AMA57" i="3" a="1"/>
  <c r="AMA57" i="3"/>
  <c r="AMC57" i="3" a="1"/>
  <c r="AMC57" i="3"/>
  <c r="AME57" i="3" a="1"/>
  <c r="AME57" i="3"/>
  <c r="AMG57" i="3" a="1"/>
  <c r="AMG57" i="3"/>
  <c r="AMI57" i="3" a="1"/>
  <c r="AMI57" i="3"/>
  <c r="AMK57" i="3" a="1"/>
  <c r="AMK57" i="3"/>
  <c r="AMM57" i="3" a="1"/>
  <c r="AMM57" i="3"/>
  <c r="AMO57" i="3" a="1"/>
  <c r="AMO57" i="3"/>
  <c r="AMQ57" i="3" a="1"/>
  <c r="AMQ57" i="3"/>
  <c r="AMS57" i="3" a="1"/>
  <c r="AMS57" i="3"/>
  <c r="AMU57" i="3" a="1"/>
  <c r="AMU57" i="3"/>
  <c r="AMW57" i="3" a="1"/>
  <c r="AMW57" i="3"/>
  <c r="AMY57" i="3" a="1"/>
  <c r="AMY57" i="3"/>
  <c r="ANA57" i="3" a="1"/>
  <c r="ANA57" i="3"/>
  <c r="ANC57" i="3" a="1"/>
  <c r="ANC57" i="3"/>
  <c r="ANE57" i="3" a="1"/>
  <c r="ANE57" i="3"/>
  <c r="ANG57" i="3" a="1"/>
  <c r="ANG57" i="3"/>
  <c r="ANI57" i="3" a="1"/>
  <c r="ANI57" i="3"/>
  <c r="ANK57" i="3" a="1"/>
  <c r="ANK57" i="3"/>
  <c r="ANM57" i="3" a="1"/>
  <c r="ANM57" i="3"/>
  <c r="ANO57" i="3" a="1"/>
  <c r="ANO57" i="3"/>
  <c r="ANQ57" i="3" a="1"/>
  <c r="ANQ57" i="3"/>
  <c r="ANS57" i="3" a="1"/>
  <c r="ANS57" i="3"/>
  <c r="ANU57" i="3" a="1"/>
  <c r="ANU57" i="3"/>
  <c r="ANW57" i="3" a="1"/>
  <c r="ANW57" i="3"/>
  <c r="ANY57" i="3" a="1"/>
  <c r="ANY57" i="3"/>
  <c r="AOA57" i="3" a="1"/>
  <c r="AOA57" i="3"/>
  <c r="AOC57" i="3" a="1"/>
  <c r="AOC57" i="3"/>
  <c r="AOE57" i="3" a="1"/>
  <c r="AOE57" i="3"/>
  <c r="AOG57" i="3" a="1"/>
  <c r="AOG57" i="3"/>
  <c r="AOI57" i="3" a="1"/>
  <c r="AOI57" i="3"/>
  <c r="AOK57" i="3" a="1"/>
  <c r="AOK57" i="3"/>
  <c r="AOM57" i="3" a="1"/>
  <c r="AOM57" i="3"/>
  <c r="AOO57" i="3" a="1"/>
  <c r="AOO57" i="3"/>
  <c r="AOQ57" i="3" a="1"/>
  <c r="AOQ57" i="3"/>
  <c r="AOS57" i="3" a="1"/>
  <c r="AOS57" i="3"/>
  <c r="AOU57" i="3" a="1"/>
  <c r="AOU57" i="3"/>
  <c r="AOW57" i="3" a="1"/>
  <c r="AOW57" i="3"/>
  <c r="AOY57" i="3" a="1"/>
  <c r="AOY57" i="3"/>
  <c r="APA57" i="3" a="1"/>
  <c r="APA57" i="3"/>
  <c r="APC57" i="3" a="1"/>
  <c r="APC57" i="3"/>
  <c r="APE57" i="3" a="1"/>
  <c r="APE57" i="3"/>
  <c r="APG57" i="3" a="1"/>
  <c r="APG57" i="3"/>
  <c r="API57" i="3" a="1"/>
  <c r="API57" i="3"/>
  <c r="APK57" i="3" a="1"/>
  <c r="APK57" i="3"/>
  <c r="APM57" i="3" a="1"/>
  <c r="APM57" i="3"/>
  <c r="APO57" i="3" a="1"/>
  <c r="APO57" i="3"/>
  <c r="APQ57" i="3" a="1"/>
  <c r="APQ57" i="3"/>
  <c r="APS57" i="3" a="1"/>
  <c r="APS57" i="3"/>
  <c r="APU57" i="3" a="1"/>
  <c r="APU57" i="3"/>
  <c r="APW57" i="3" a="1"/>
  <c r="APW57" i="3"/>
  <c r="APY57" i="3" a="1"/>
  <c r="APY57" i="3"/>
  <c r="AQA57" i="3" a="1"/>
  <c r="AQA57" i="3"/>
  <c r="AQC57" i="3" a="1"/>
  <c r="AQC57" i="3"/>
  <c r="AQE57" i="3" a="1"/>
  <c r="AQE57" i="3"/>
  <c r="AQG57" i="3" a="1"/>
  <c r="AQG57" i="3"/>
  <c r="AQI57" i="3" a="1"/>
  <c r="AQI57" i="3"/>
  <c r="AQK57" i="3" a="1"/>
  <c r="AQK57" i="3"/>
  <c r="AQM57" i="3" a="1"/>
  <c r="AQM57" i="3"/>
  <c r="HJ57" i="3" a="1"/>
  <c r="HJ57" i="3"/>
  <c r="NJ57" i="3" a="1"/>
  <c r="NJ57" i="3"/>
  <c r="PA57" i="3" a="1"/>
  <c r="PA57" i="3"/>
  <c r="SH57" i="3" a="1"/>
  <c r="SH57" i="3"/>
  <c r="TS57" i="3" a="1"/>
  <c r="TS57" i="3"/>
  <c r="UY57" i="3" a="1"/>
  <c r="UY57" i="3"/>
  <c r="WC57" i="3" a="1"/>
  <c r="WC57" i="3"/>
  <c r="WX57" i="3" a="1"/>
  <c r="WX57" i="3"/>
  <c r="YO57" i="3" a="1"/>
  <c r="YO57" i="3"/>
  <c r="AAJ57" i="3" a="1"/>
  <c r="AAJ57" i="3"/>
  <c r="AAX57" i="3" a="1"/>
  <c r="AAX57" i="3"/>
  <c r="ABL57" i="3" a="1"/>
  <c r="ABL57" i="3"/>
  <c r="ACA57" i="3" a="1"/>
  <c r="ACA57" i="3"/>
  <c r="ACO57" i="3" a="1"/>
  <c r="ACO57" i="3"/>
  <c r="ACV57" i="3" a="1"/>
  <c r="ACV57" i="3"/>
  <c r="ADC57" i="3" a="1"/>
  <c r="ADC57" i="3"/>
  <c r="ADH57" i="3" a="1"/>
  <c r="ADH57" i="3"/>
  <c r="ADR57" i="3" a="1"/>
  <c r="ADR57" i="3"/>
  <c r="ADW57" i="3" a="1"/>
  <c r="ADW57" i="3"/>
  <c r="AEB57" i="3" a="1"/>
  <c r="AEB57" i="3"/>
  <c r="AEI57" i="3" a="1"/>
  <c r="AEI57" i="3"/>
  <c r="AEM57" i="3" a="1"/>
  <c r="AEM57" i="3"/>
  <c r="AEP57" i="3" a="1"/>
  <c r="AEP57" i="3"/>
  <c r="AFA57" i="3" a="1"/>
  <c r="AFA57" i="3"/>
  <c r="AFD57" i="3" a="1"/>
  <c r="AFD57" i="3"/>
  <c r="AFH57" i="3" a="1"/>
  <c r="AFH57" i="3"/>
  <c r="AFO57" i="3" a="1"/>
  <c r="AFO57" i="3"/>
  <c r="AFS57" i="3" a="1"/>
  <c r="AFS57" i="3"/>
  <c r="AFX57" i="3" a="1"/>
  <c r="AFX57" i="3"/>
  <c r="AGA57" i="3" a="1"/>
  <c r="AGA57" i="3"/>
  <c r="AGF57" i="3" a="1"/>
  <c r="AGF57" i="3"/>
  <c r="AGI57" i="3" a="1"/>
  <c r="AGI57" i="3"/>
  <c r="AGN57" i="3" a="1"/>
  <c r="AGN57" i="3"/>
  <c r="AGQ57" i="3" a="1"/>
  <c r="AGQ57" i="3"/>
  <c r="AGV57" i="3" a="1"/>
  <c r="AGV57" i="3"/>
  <c r="AGY57" i="3" a="1"/>
  <c r="AGY57" i="3"/>
  <c r="AHD57" i="3" a="1"/>
  <c r="AHD57" i="3"/>
  <c r="AHG57" i="3" a="1"/>
  <c r="AHG57" i="3"/>
  <c r="AHL57" i="3" a="1"/>
  <c r="AHL57" i="3"/>
  <c r="AHO57" i="3" a="1"/>
  <c r="AHO57" i="3"/>
  <c r="AHT57" i="3" a="1"/>
  <c r="AHT57" i="3"/>
  <c r="AHW57" i="3" a="1"/>
  <c r="AHW57" i="3"/>
  <c r="AIB57" i="3" a="1"/>
  <c r="AIB57" i="3"/>
  <c r="AIE57" i="3" a="1"/>
  <c r="AIE57" i="3"/>
  <c r="AIJ57" i="3" a="1"/>
  <c r="AIJ57" i="3"/>
  <c r="AIM57" i="3" a="1"/>
  <c r="AIM57" i="3"/>
  <c r="AIR57" i="3" a="1"/>
  <c r="AIR57" i="3"/>
  <c r="AIU57" i="3" a="1"/>
  <c r="AIU57" i="3"/>
  <c r="AIZ57" i="3" a="1"/>
  <c r="AIZ57" i="3"/>
  <c r="AJC57" i="3" a="1"/>
  <c r="AJC57" i="3"/>
  <c r="AJH57" i="3" a="1"/>
  <c r="AJH57" i="3"/>
  <c r="AJK57" i="3" a="1"/>
  <c r="AJK57" i="3"/>
  <c r="AJP57" i="3" a="1"/>
  <c r="AJP57" i="3"/>
  <c r="AJS57" i="3" a="1"/>
  <c r="AJS57" i="3"/>
  <c r="AJX57" i="3" a="1"/>
  <c r="AJX57" i="3"/>
  <c r="AKA57" i="3" a="1"/>
  <c r="AKA57" i="3"/>
  <c r="AKF57" i="3" a="1"/>
  <c r="AKF57" i="3"/>
  <c r="AKI57" i="3" a="1"/>
  <c r="AKI57" i="3"/>
  <c r="AKN57" i="3" a="1"/>
  <c r="AKN57" i="3"/>
  <c r="AKQ57" i="3" a="1"/>
  <c r="AKQ57" i="3"/>
  <c r="MD57" i="3" a="1"/>
  <c r="MD57" i="3"/>
  <c r="NU57" i="3" a="1"/>
  <c r="NU57" i="3"/>
  <c r="RB57" i="3" a="1"/>
  <c r="RB57" i="3"/>
  <c r="SS57" i="3" a="1"/>
  <c r="SS57" i="3"/>
  <c r="UA57" i="3" a="1"/>
  <c r="UA57" i="3"/>
  <c r="VG57" i="3" a="1"/>
  <c r="VG57" i="3"/>
  <c r="WH57" i="3" a="1"/>
  <c r="WH57" i="3"/>
  <c r="XY57" i="3" a="1"/>
  <c r="XY57" i="3"/>
  <c r="YT57" i="3" a="1"/>
  <c r="YT57" i="3"/>
  <c r="ZK57" i="3" a="1"/>
  <c r="ZK57" i="3"/>
  <c r="ABP57" i="3" a="1"/>
  <c r="ABP57" i="3"/>
  <c r="ACD57" i="3" a="1"/>
  <c r="ACD57" i="3"/>
  <c r="ACQ57" i="3" a="1"/>
  <c r="ACQ57" i="3"/>
  <c r="ADE57" i="3" a="1"/>
  <c r="ADE57" i="3"/>
  <c r="ADJ57" i="3" a="1"/>
  <c r="ADJ57" i="3"/>
  <c r="ADO57" i="3" a="1"/>
  <c r="ADO57" i="3"/>
  <c r="ADS57" i="3" a="1"/>
  <c r="ADS57" i="3"/>
  <c r="ADX57" i="3" a="1"/>
  <c r="ADX57" i="3"/>
  <c r="AEC57" i="3" a="1"/>
  <c r="AEC57" i="3"/>
  <c r="AEF57" i="3" a="1"/>
  <c r="AEF57" i="3"/>
  <c r="AEJ57" i="3" a="1"/>
  <c r="AEJ57" i="3"/>
  <c r="AEQ57" i="3" a="1"/>
  <c r="AEQ57" i="3"/>
  <c r="AEU57" i="3" a="1"/>
  <c r="AEU57" i="3"/>
  <c r="AEX57" i="3" a="1"/>
  <c r="AEX57" i="3"/>
  <c r="AFI57" i="3" a="1"/>
  <c r="AFI57" i="3"/>
  <c r="AFL57" i="3" a="1"/>
  <c r="AFL57" i="3"/>
  <c r="AFP57" i="3" a="1"/>
  <c r="AFP57" i="3"/>
  <c r="AFV57" i="3" a="1"/>
  <c r="AFV57" i="3"/>
  <c r="AFY57" i="3" a="1"/>
  <c r="AFY57" i="3"/>
  <c r="AGD57" i="3" a="1"/>
  <c r="AGD57" i="3"/>
  <c r="AGG57" i="3" a="1"/>
  <c r="AGG57" i="3"/>
  <c r="AGL57" i="3" a="1"/>
  <c r="AGL57" i="3"/>
  <c r="AGO57" i="3" a="1"/>
  <c r="AGO57" i="3"/>
  <c r="AGT57" i="3" a="1"/>
  <c r="AGT57" i="3"/>
  <c r="AGW57" i="3" a="1"/>
  <c r="AGW57" i="3"/>
  <c r="AHB57" i="3" a="1"/>
  <c r="AHB57" i="3"/>
  <c r="AHE57" i="3" a="1"/>
  <c r="AHE57" i="3"/>
  <c r="AHJ57" i="3" a="1"/>
  <c r="AHJ57" i="3"/>
  <c r="AHM57" i="3" a="1"/>
  <c r="AHM57" i="3"/>
  <c r="AHR57" i="3" a="1"/>
  <c r="AHR57" i="3"/>
  <c r="AHU57" i="3" a="1"/>
  <c r="AHU57" i="3"/>
  <c r="AHZ57" i="3" a="1"/>
  <c r="AHZ57" i="3"/>
  <c r="AIC57" i="3" a="1"/>
  <c r="AIC57" i="3"/>
  <c r="AIH57" i="3" a="1"/>
  <c r="AIH57" i="3"/>
  <c r="AIK57" i="3" a="1"/>
  <c r="AIK57" i="3"/>
  <c r="AIP57" i="3" a="1"/>
  <c r="AIP57" i="3"/>
  <c r="AIS57" i="3" a="1"/>
  <c r="AIS57" i="3"/>
  <c r="AIX57" i="3" a="1"/>
  <c r="AIX57" i="3"/>
  <c r="AJA57" i="3" a="1"/>
  <c r="AJA57" i="3"/>
  <c r="AJF57" i="3" a="1"/>
  <c r="AJF57" i="3"/>
  <c r="AJI57" i="3" a="1"/>
  <c r="AJI57" i="3"/>
  <c r="AJN57" i="3" a="1"/>
  <c r="AJN57" i="3"/>
  <c r="AJQ57" i="3" a="1"/>
  <c r="AJQ57" i="3"/>
  <c r="AJV57" i="3" a="1"/>
  <c r="AJV57" i="3"/>
  <c r="AJY57" i="3" a="1"/>
  <c r="AJY57" i="3"/>
  <c r="AKD57" i="3" a="1"/>
  <c r="AKD57" i="3"/>
  <c r="AKG57" i="3" a="1"/>
  <c r="AKG57" i="3"/>
  <c r="AKL57" i="3" a="1"/>
  <c r="AKL57" i="3"/>
  <c r="AKO57" i="3" a="1"/>
  <c r="AKO57" i="3"/>
  <c r="AKT57" i="3" a="1"/>
  <c r="AKT57" i="3"/>
  <c r="AKV57" i="3" a="1"/>
  <c r="AKV57" i="3"/>
  <c r="AKX57" i="3" a="1"/>
  <c r="AKX57" i="3"/>
  <c r="AKZ57" i="3" a="1"/>
  <c r="AKZ57" i="3"/>
  <c r="ALB57" i="3" a="1"/>
  <c r="ALB57" i="3"/>
  <c r="ALD57" i="3" a="1"/>
  <c r="ALD57" i="3"/>
  <c r="ALF57" i="3" a="1"/>
  <c r="ALF57" i="3"/>
  <c r="ALH57" i="3" a="1"/>
  <c r="ALH57" i="3"/>
  <c r="ALJ57" i="3" a="1"/>
  <c r="ALJ57" i="3"/>
  <c r="ALL57" i="3" a="1"/>
  <c r="ALL57" i="3"/>
  <c r="ALN57" i="3" a="1"/>
  <c r="ALN57" i="3"/>
  <c r="ALP57" i="3" a="1"/>
  <c r="ALP57" i="3"/>
  <c r="ALR57" i="3" a="1"/>
  <c r="ALR57" i="3"/>
  <c r="ALT57" i="3" a="1"/>
  <c r="ALT57" i="3"/>
  <c r="ALV57" i="3" a="1"/>
  <c r="ALV57" i="3"/>
  <c r="ALX57" i="3" a="1"/>
  <c r="ALX57" i="3"/>
  <c r="ALZ57" i="3" a="1"/>
  <c r="ALZ57" i="3"/>
  <c r="AMB57" i="3" a="1"/>
  <c r="AMB57" i="3"/>
  <c r="AMD57" i="3" a="1"/>
  <c r="AMD57" i="3"/>
  <c r="AMF57" i="3" a="1"/>
  <c r="AMF57" i="3"/>
  <c r="AMH57" i="3" a="1"/>
  <c r="AMH57" i="3"/>
  <c r="AMJ57" i="3" a="1"/>
  <c r="AMJ57" i="3"/>
  <c r="AML57" i="3" a="1"/>
  <c r="AML57" i="3"/>
  <c r="AMN57" i="3" a="1"/>
  <c r="AMN57" i="3"/>
  <c r="AMP57" i="3" a="1"/>
  <c r="AMP57" i="3"/>
  <c r="AMR57" i="3" a="1"/>
  <c r="AMR57" i="3"/>
  <c r="AMT57" i="3" a="1"/>
  <c r="AMT57" i="3"/>
  <c r="AMV57" i="3" a="1"/>
  <c r="AMV57" i="3"/>
  <c r="AMX57" i="3" a="1"/>
  <c r="AMX57" i="3"/>
  <c r="AMZ57" i="3" a="1"/>
  <c r="AMZ57" i="3"/>
  <c r="ANB57" i="3" a="1"/>
  <c r="ANB57" i="3"/>
  <c r="AND57" i="3" a="1"/>
  <c r="AND57" i="3"/>
  <c r="ANF57" i="3" a="1"/>
  <c r="ANF57" i="3"/>
  <c r="ANH57" i="3" a="1"/>
  <c r="ANH57" i="3"/>
  <c r="ANJ57" i="3" a="1"/>
  <c r="ANJ57" i="3"/>
  <c r="ANL57" i="3" a="1"/>
  <c r="ANL57" i="3"/>
  <c r="ANN57" i="3" a="1"/>
  <c r="ANN57" i="3"/>
  <c r="ANP57" i="3" a="1"/>
  <c r="ANP57" i="3"/>
  <c r="ANR57" i="3" a="1"/>
  <c r="ANR57" i="3"/>
  <c r="ANT57" i="3" a="1"/>
  <c r="ANT57" i="3"/>
  <c r="ANV57" i="3" a="1"/>
  <c r="ANV57" i="3"/>
  <c r="ANX57" i="3" a="1"/>
  <c r="ANX57" i="3"/>
  <c r="ANZ57" i="3" a="1"/>
  <c r="ANZ57" i="3"/>
  <c r="AOB57" i="3" a="1"/>
  <c r="AOB57" i="3"/>
  <c r="AOD57" i="3" a="1"/>
  <c r="AOD57" i="3"/>
  <c r="AOF57" i="3" a="1"/>
  <c r="AOF57" i="3"/>
  <c r="AOH57" i="3" a="1"/>
  <c r="AOH57" i="3"/>
  <c r="AOJ57" i="3" a="1"/>
  <c r="AOJ57" i="3"/>
  <c r="AOL57" i="3" a="1"/>
  <c r="AOL57" i="3"/>
  <c r="AON57" i="3" a="1"/>
  <c r="AON57" i="3"/>
  <c r="AOP57" i="3" a="1"/>
  <c r="AOP57" i="3"/>
  <c r="AOR57" i="3" a="1"/>
  <c r="AOR57" i="3"/>
  <c r="AOT57" i="3" a="1"/>
  <c r="AOT57" i="3"/>
  <c r="AOV57" i="3" a="1"/>
  <c r="AOV57" i="3"/>
  <c r="AOX57" i="3" a="1"/>
  <c r="AOX57" i="3"/>
  <c r="AOZ57" i="3" a="1"/>
  <c r="AOZ57" i="3"/>
  <c r="APB57" i="3" a="1"/>
  <c r="APB57" i="3"/>
  <c r="APD57" i="3" a="1"/>
  <c r="APD57" i="3"/>
  <c r="APF57" i="3" a="1"/>
  <c r="APF57" i="3"/>
  <c r="APH57" i="3" a="1"/>
  <c r="APH57" i="3"/>
  <c r="APJ57" i="3" a="1"/>
  <c r="APJ57" i="3"/>
  <c r="APL57" i="3" a="1"/>
  <c r="APL57" i="3"/>
  <c r="APN57" i="3" a="1"/>
  <c r="APN57" i="3"/>
  <c r="APP57" i="3" a="1"/>
  <c r="APP57" i="3"/>
  <c r="APR57" i="3" a="1"/>
  <c r="APR57" i="3"/>
  <c r="APT57" i="3" a="1"/>
  <c r="APT57" i="3"/>
  <c r="APV57" i="3" a="1"/>
  <c r="APV57" i="3"/>
  <c r="APX57" i="3" a="1"/>
  <c r="APX57" i="3"/>
  <c r="APZ57" i="3" a="1"/>
  <c r="APZ57" i="3"/>
  <c r="AQB57" i="3" a="1"/>
  <c r="AQB57" i="3"/>
  <c r="AQD57" i="3" a="1"/>
  <c r="AQD57" i="3"/>
  <c r="AQF57" i="3" a="1"/>
  <c r="AQF57" i="3"/>
  <c r="AQH57" i="3" a="1"/>
  <c r="AQH57" i="3"/>
  <c r="AQJ57" i="3" a="1"/>
  <c r="AQJ57" i="3"/>
  <c r="AQL57" i="3" a="1"/>
  <c r="AQL57" i="3"/>
  <c r="AQN57" i="3" a="1"/>
  <c r="AQN57" i="3"/>
  <c r="AQP57" i="3" a="1"/>
  <c r="AQP57" i="3"/>
  <c r="AQR57" i="3" a="1"/>
  <c r="AQR57" i="3"/>
  <c r="AQT57" i="3" a="1"/>
  <c r="AQT57" i="3"/>
  <c r="AQV57" i="3" a="1"/>
  <c r="AQV57" i="3"/>
  <c r="AQX57" i="3" a="1"/>
  <c r="AQX57" i="3"/>
  <c r="AQZ57" i="3" a="1"/>
  <c r="AQZ57" i="3"/>
  <c r="ARB57" i="3" a="1"/>
  <c r="ARB57" i="3"/>
  <c r="ARD57" i="3" a="1"/>
  <c r="ARD57" i="3"/>
  <c r="KW57" i="3" a="1"/>
  <c r="KW57" i="3"/>
  <c r="RM57" i="3" a="1"/>
  <c r="RM57" i="3"/>
  <c r="ZO57" i="3" a="1"/>
  <c r="ZO57" i="3"/>
  <c r="ADG57" i="3" a="1"/>
  <c r="ADG57" i="3"/>
  <c r="AEN57" i="3" a="1"/>
  <c r="AEN57" i="3"/>
  <c r="AFC57" i="3" a="1"/>
  <c r="AFC57" i="3"/>
  <c r="AFQ57" i="3" a="1"/>
  <c r="AFQ57" i="3"/>
  <c r="AGB57" i="3" a="1"/>
  <c r="AGB57" i="3"/>
  <c r="AGM57" i="3" a="1"/>
  <c r="AGM57" i="3"/>
  <c r="AHH57" i="3" a="1"/>
  <c r="AHH57" i="3"/>
  <c r="AHS57" i="3" a="1"/>
  <c r="AHS57" i="3"/>
  <c r="AIN57" i="3" a="1"/>
  <c r="AIN57" i="3"/>
  <c r="AIY57" i="3" a="1"/>
  <c r="AIY57" i="3"/>
  <c r="AJT57" i="3" a="1"/>
  <c r="AJT57" i="3"/>
  <c r="AKE57" i="3" a="1"/>
  <c r="AKE57" i="3"/>
  <c r="AQQ57" i="3" a="1"/>
  <c r="AQQ57" i="3"/>
  <c r="AQU57" i="3" a="1"/>
  <c r="AQU57" i="3"/>
  <c r="AQY57" i="3" a="1"/>
  <c r="AQY57" i="3"/>
  <c r="ARC57" i="3" a="1"/>
  <c r="ARC57" i="3"/>
  <c r="ARI57" i="3" a="1"/>
  <c r="ARI57" i="3"/>
  <c r="ARL57" i="3" a="1"/>
  <c r="ARL57" i="3"/>
  <c r="ARQ57" i="3" a="1"/>
  <c r="ARQ57" i="3"/>
  <c r="ART57" i="3" a="1"/>
  <c r="ART57" i="3"/>
  <c r="ARY57" i="3" a="1"/>
  <c r="ARY57" i="3"/>
  <c r="ASB57" i="3" a="1"/>
  <c r="ASB57" i="3"/>
  <c r="ASG57" i="3" a="1"/>
  <c r="ASG57" i="3"/>
  <c r="ASJ57" i="3" a="1"/>
  <c r="ASJ57" i="3"/>
  <c r="ASO57" i="3" a="1"/>
  <c r="ASO57" i="3"/>
  <c r="ASR57" i="3" a="1"/>
  <c r="ASR57" i="3"/>
  <c r="ASW57" i="3" a="1"/>
  <c r="ASW57" i="3"/>
  <c r="ASZ57" i="3" a="1"/>
  <c r="ASZ57" i="3"/>
  <c r="ATE57" i="3" a="1"/>
  <c r="ATE57" i="3"/>
  <c r="ATH57" i="3" a="1"/>
  <c r="ATH57" i="3"/>
  <c r="ATM57" i="3" a="1"/>
  <c r="ATM57" i="3"/>
  <c r="ATP57" i="3" a="1"/>
  <c r="ATP57" i="3"/>
  <c r="ATU57" i="3" a="1"/>
  <c r="ATU57" i="3"/>
  <c r="ATX57" i="3" a="1"/>
  <c r="ATX57" i="3"/>
  <c r="AUC57" i="3" a="1"/>
  <c r="AUC57" i="3"/>
  <c r="AUF57" i="3" a="1"/>
  <c r="AUF57" i="3"/>
  <c r="AUK57" i="3" a="1"/>
  <c r="AUK57" i="3"/>
  <c r="AUN57" i="3" a="1"/>
  <c r="AUN57" i="3"/>
  <c r="AUS57" i="3" a="1"/>
  <c r="AUS57" i="3"/>
  <c r="AUV57" i="3" a="1"/>
  <c r="AUV57" i="3"/>
  <c r="AVA57" i="3" a="1"/>
  <c r="AVA57" i="3"/>
  <c r="AVD57" i="3" a="1"/>
  <c r="AVD57" i="3"/>
  <c r="AVI57" i="3" a="1"/>
  <c r="AVI57" i="3"/>
  <c r="AVL57" i="3" a="1"/>
  <c r="AVL57" i="3"/>
  <c r="AVQ57" i="3" a="1"/>
  <c r="AVQ57" i="3"/>
  <c r="AVT57" i="3" a="1"/>
  <c r="AVT57" i="3"/>
  <c r="AVY57" i="3" a="1"/>
  <c r="AVY57" i="3"/>
  <c r="AWB57" i="3" a="1"/>
  <c r="AWB57" i="3"/>
  <c r="AWG57" i="3" a="1"/>
  <c r="AWG57" i="3"/>
  <c r="AWJ57" i="3" a="1"/>
  <c r="AWJ57" i="3"/>
  <c r="AWO57" i="3" a="1"/>
  <c r="AWO57" i="3"/>
  <c r="AWR57" i="3" a="1"/>
  <c r="AWR57" i="3"/>
  <c r="AWW57" i="3" a="1"/>
  <c r="AWW57" i="3"/>
  <c r="AWZ57" i="3" a="1"/>
  <c r="AWZ57" i="3"/>
  <c r="MO57" i="3" a="1"/>
  <c r="MO57" i="3"/>
  <c r="TC57" i="3" a="1"/>
  <c r="TC57" i="3"/>
  <c r="XI57" i="3" a="1"/>
  <c r="XI57" i="3"/>
  <c r="AAC57" i="3" a="1"/>
  <c r="AAC57" i="3"/>
  <c r="ADK57" i="3" a="1"/>
  <c r="ADK57" i="3"/>
  <c r="AER57" i="3" a="1"/>
  <c r="AER57" i="3"/>
  <c r="AFF57" i="3" a="1"/>
  <c r="AFF57" i="3"/>
  <c r="AFT57" i="3" a="1"/>
  <c r="AFT57" i="3"/>
  <c r="AGE57" i="3" a="1"/>
  <c r="AGE57" i="3"/>
  <c r="AGZ57" i="3" a="1"/>
  <c r="AGZ57" i="3"/>
  <c r="AHK57" i="3" a="1"/>
  <c r="AHK57" i="3"/>
  <c r="AIF57" i="3" a="1"/>
  <c r="AIF57" i="3"/>
  <c r="AIQ57" i="3" a="1"/>
  <c r="AIQ57" i="3"/>
  <c r="AJL57" i="3" a="1"/>
  <c r="AJL57" i="3"/>
  <c r="AJW57" i="3" a="1"/>
  <c r="AJW57" i="3"/>
  <c r="AKR57" i="3" a="1"/>
  <c r="AKR57" i="3"/>
  <c r="ARG57" i="3" a="1"/>
  <c r="ARG57" i="3"/>
  <c r="ARJ57" i="3" a="1"/>
  <c r="ARJ57" i="3"/>
  <c r="ARO57" i="3" a="1"/>
  <c r="ARO57" i="3"/>
  <c r="ARR57" i="3" a="1"/>
  <c r="ARR57" i="3"/>
  <c r="ARW57" i="3" a="1"/>
  <c r="ARW57" i="3"/>
  <c r="ARZ57" i="3" a="1"/>
  <c r="ARZ57" i="3"/>
  <c r="ASE57" i="3" a="1"/>
  <c r="ASE57" i="3"/>
  <c r="ASH57" i="3" a="1"/>
  <c r="ASH57" i="3"/>
  <c r="ASM57" i="3" a="1"/>
  <c r="ASM57" i="3"/>
  <c r="ASP57" i="3" a="1"/>
  <c r="ASP57" i="3"/>
  <c r="ASU57" i="3" a="1"/>
  <c r="ASU57" i="3"/>
  <c r="ASX57" i="3" a="1"/>
  <c r="ASX57" i="3"/>
  <c r="ATC57" i="3" a="1"/>
  <c r="ATC57" i="3"/>
  <c r="ATF57" i="3" a="1"/>
  <c r="ATF57" i="3"/>
  <c r="ATK57" i="3" a="1"/>
  <c r="ATK57" i="3"/>
  <c r="ATN57" i="3" a="1"/>
  <c r="ATN57" i="3"/>
  <c r="ATS57" i="3" a="1"/>
  <c r="ATS57" i="3"/>
  <c r="ATV57" i="3" a="1"/>
  <c r="ATV57" i="3"/>
  <c r="AUA57" i="3" a="1"/>
  <c r="AUA57" i="3"/>
  <c r="AUD57" i="3" a="1"/>
  <c r="AUD57" i="3"/>
  <c r="AUI57" i="3" a="1"/>
  <c r="AUI57" i="3"/>
  <c r="AUL57" i="3" a="1"/>
  <c r="AUL57" i="3"/>
  <c r="AUQ57" i="3" a="1"/>
  <c r="AUQ57" i="3"/>
  <c r="AUT57" i="3" a="1"/>
  <c r="AUT57" i="3"/>
  <c r="AUY57" i="3" a="1"/>
  <c r="AUY57" i="3"/>
  <c r="AVB57" i="3" a="1"/>
  <c r="AVB57" i="3"/>
  <c r="AVG57" i="3" a="1"/>
  <c r="AVG57" i="3"/>
  <c r="AVJ57" i="3" a="1"/>
  <c r="AVJ57" i="3"/>
  <c r="AVO57" i="3" a="1"/>
  <c r="AVO57" i="3"/>
  <c r="AVR57" i="3" a="1"/>
  <c r="AVR57" i="3"/>
  <c r="AVW57" i="3" a="1"/>
  <c r="AVW57" i="3"/>
  <c r="AVZ57" i="3" a="1"/>
  <c r="AVZ57" i="3"/>
  <c r="AWE57" i="3" a="1"/>
  <c r="AWE57" i="3"/>
  <c r="AWH57" i="3" a="1"/>
  <c r="AWH57" i="3"/>
  <c r="AWM57" i="3" a="1"/>
  <c r="AWM57" i="3"/>
  <c r="AWP57" i="3" a="1"/>
  <c r="AWP57" i="3"/>
  <c r="AWU57" i="3" a="1"/>
  <c r="AWU57" i="3"/>
  <c r="AWX57" i="3" a="1"/>
  <c r="AWX57" i="3"/>
  <c r="UI57" i="3" a="1"/>
  <c r="UI57" i="3"/>
  <c r="YD57" i="3" a="1"/>
  <c r="YD57" i="3"/>
  <c r="AAQ57" i="3" a="1"/>
  <c r="AAQ57" i="3"/>
  <c r="ACR57" i="3" a="1"/>
  <c r="ACR57" i="3"/>
  <c r="AFW57" i="3" a="1"/>
  <c r="AFW57" i="3"/>
  <c r="AGR57" i="3" a="1"/>
  <c r="AGR57" i="3"/>
  <c r="AHC57" i="3" a="1"/>
  <c r="AHC57" i="3"/>
  <c r="AHX57" i="3" a="1"/>
  <c r="AHX57" i="3"/>
  <c r="AII57" i="3" a="1"/>
  <c r="AII57" i="3"/>
  <c r="AJD57" i="3" a="1"/>
  <c r="AJD57" i="3"/>
  <c r="AJO57" i="3" a="1"/>
  <c r="AJO57" i="3"/>
  <c r="AKJ57" i="3" a="1"/>
  <c r="AKJ57" i="3"/>
  <c r="AQO57" i="3" a="1"/>
  <c r="AQO57" i="3"/>
  <c r="AQS57" i="3" a="1"/>
  <c r="AQS57" i="3"/>
  <c r="AQW57" i="3" a="1"/>
  <c r="AQW57" i="3"/>
  <c r="ARA57" i="3" a="1"/>
  <c r="ARA57" i="3"/>
  <c r="ARE57" i="3" a="1"/>
  <c r="ARE57" i="3"/>
  <c r="ARH57" i="3" a="1"/>
  <c r="ARH57" i="3"/>
  <c r="ARM57" i="3" a="1"/>
  <c r="ARM57" i="3"/>
  <c r="ARP57" i="3" a="1"/>
  <c r="ARP57" i="3"/>
  <c r="ARU57" i="3" a="1"/>
  <c r="ARU57" i="3"/>
  <c r="ARX57" i="3" a="1"/>
  <c r="ARX57" i="3"/>
  <c r="ASC57" i="3" a="1"/>
  <c r="ASC57" i="3"/>
  <c r="ASF57" i="3" a="1"/>
  <c r="ASF57" i="3"/>
  <c r="ASK57" i="3" a="1"/>
  <c r="ASK57" i="3"/>
  <c r="ASN57" i="3" a="1"/>
  <c r="ASN57" i="3"/>
  <c r="ASS57" i="3" a="1"/>
  <c r="ASS57" i="3"/>
  <c r="ASV57" i="3" a="1"/>
  <c r="ASV57" i="3"/>
  <c r="ATA57" i="3" a="1"/>
  <c r="ATA57" i="3"/>
  <c r="ATD57" i="3" a="1"/>
  <c r="ATD57" i="3"/>
  <c r="ATI57" i="3" a="1"/>
  <c r="ATI57" i="3"/>
  <c r="ATL57" i="3" a="1"/>
  <c r="ATL57" i="3"/>
  <c r="ATQ57" i="3" a="1"/>
  <c r="ATQ57" i="3"/>
  <c r="ATT57" i="3" a="1"/>
  <c r="ATT57" i="3"/>
  <c r="ATY57" i="3" a="1"/>
  <c r="ATY57" i="3"/>
  <c r="AUB57" i="3" a="1"/>
  <c r="AUB57" i="3"/>
  <c r="AUG57" i="3" a="1"/>
  <c r="AUG57" i="3"/>
  <c r="AUJ57" i="3" a="1"/>
  <c r="AUJ57" i="3"/>
  <c r="AUO57" i="3" a="1"/>
  <c r="AUO57" i="3"/>
  <c r="AUR57" i="3" a="1"/>
  <c r="AUR57" i="3"/>
  <c r="AUW57" i="3" a="1"/>
  <c r="AUW57" i="3"/>
  <c r="AUZ57" i="3" a="1"/>
  <c r="AUZ57" i="3"/>
  <c r="AVE57" i="3" a="1"/>
  <c r="AVE57" i="3"/>
  <c r="AVH57" i="3" a="1"/>
  <c r="AVH57" i="3"/>
  <c r="AVM57" i="3" a="1"/>
  <c r="AVM57" i="3"/>
  <c r="AVP57" i="3" a="1"/>
  <c r="AVP57" i="3"/>
  <c r="AVU57" i="3" a="1"/>
  <c r="AVU57" i="3"/>
  <c r="AVX57" i="3" a="1"/>
  <c r="AVX57" i="3"/>
  <c r="AWC57" i="3" a="1"/>
  <c r="AWC57" i="3"/>
  <c r="AWF57" i="3" a="1"/>
  <c r="AWF57" i="3"/>
  <c r="AWK57" i="3" a="1"/>
  <c r="AWK57" i="3"/>
  <c r="AWN57" i="3" a="1"/>
  <c r="AWN57" i="3"/>
  <c r="AWS57" i="3" a="1"/>
  <c r="AWS57" i="3"/>
  <c r="AWV57" i="3" a="1"/>
  <c r="AWV57" i="3"/>
  <c r="PV57" i="3" a="1"/>
  <c r="PV57" i="3"/>
  <c r="VO57" i="3" a="1"/>
  <c r="VO57" i="3"/>
  <c r="ADU57" i="3" a="1"/>
  <c r="ADU57" i="3"/>
  <c r="AEK57" i="3" a="1"/>
  <c r="AEK57" i="3"/>
  <c r="AEY57" i="3" a="1"/>
  <c r="AEY57" i="3"/>
  <c r="AGJ57" i="3" a="1"/>
  <c r="AGJ57" i="3"/>
  <c r="AGU57" i="3" a="1"/>
  <c r="AGU57" i="3"/>
  <c r="AHP57" i="3" a="1"/>
  <c r="AHP57" i="3"/>
  <c r="AIA57" i="3" a="1"/>
  <c r="AIA57" i="3"/>
  <c r="AIV57" i="3" a="1"/>
  <c r="AIV57" i="3"/>
  <c r="AJG57" i="3" a="1"/>
  <c r="AJG57" i="3"/>
  <c r="AKB57" i="3" a="1"/>
  <c r="AKB57" i="3"/>
  <c r="AKM57" i="3" a="1"/>
  <c r="AKM57" i="3"/>
  <c r="ARF57" i="3" a="1"/>
  <c r="ARF57" i="3"/>
  <c r="ARK57" i="3" a="1"/>
  <c r="ARK57" i="3"/>
  <c r="ARN57" i="3" a="1"/>
  <c r="ARN57" i="3"/>
  <c r="ARS57" i="3" a="1"/>
  <c r="ARS57" i="3"/>
  <c r="ARV57" i="3" a="1"/>
  <c r="ARV57" i="3"/>
  <c r="ASA57" i="3" a="1"/>
  <c r="ASA57" i="3"/>
  <c r="ASD57" i="3" a="1"/>
  <c r="ASD57" i="3"/>
  <c r="ASI57" i="3" a="1"/>
  <c r="ASI57" i="3"/>
  <c r="ASL57" i="3" a="1"/>
  <c r="ASL57" i="3"/>
  <c r="ASQ57" i="3" a="1"/>
  <c r="ASQ57" i="3"/>
  <c r="AST57" i="3" a="1"/>
  <c r="AST57" i="3"/>
  <c r="ASY57" i="3" a="1"/>
  <c r="ASY57" i="3"/>
  <c r="ATB57" i="3" a="1"/>
  <c r="ATB57" i="3"/>
  <c r="ATG57" i="3" a="1"/>
  <c r="ATG57" i="3"/>
  <c r="ATJ57" i="3" a="1"/>
  <c r="ATJ57" i="3"/>
  <c r="ATO57" i="3" a="1"/>
  <c r="ATO57" i="3"/>
  <c r="ATR57" i="3" a="1"/>
  <c r="ATR57" i="3"/>
  <c r="ATW57" i="3" a="1"/>
  <c r="ATW57" i="3"/>
  <c r="ATZ57" i="3" a="1"/>
  <c r="ATZ57" i="3"/>
  <c r="AUE57" i="3" a="1"/>
  <c r="AUE57" i="3"/>
  <c r="AUH57" i="3" a="1"/>
  <c r="AUH57" i="3"/>
  <c r="AUM57" i="3" a="1"/>
  <c r="AUM57" i="3"/>
  <c r="AUP57" i="3" a="1"/>
  <c r="AUP57" i="3"/>
  <c r="AUU57" i="3" a="1"/>
  <c r="AUU57" i="3"/>
  <c r="AUX57" i="3" a="1"/>
  <c r="AUX57" i="3"/>
  <c r="AVC57" i="3" a="1"/>
  <c r="AVC57" i="3"/>
  <c r="AVF57" i="3" a="1"/>
  <c r="AVF57" i="3"/>
  <c r="AVK57" i="3" a="1"/>
  <c r="AVK57" i="3"/>
  <c r="AVV57" i="3" a="1"/>
  <c r="AVV57" i="3"/>
  <c r="AWQ57" i="3" a="1"/>
  <c r="AWQ57" i="3"/>
  <c r="AWY57" i="3" a="1"/>
  <c r="AWY57" i="3"/>
  <c r="AXE57" i="3" a="1"/>
  <c r="AXE57" i="3"/>
  <c r="AXH57" i="3" a="1"/>
  <c r="AXH57" i="3"/>
  <c r="AXM57" i="3" a="1"/>
  <c r="AXM57" i="3"/>
  <c r="AXP57" i="3" a="1"/>
  <c r="AXP57" i="3"/>
  <c r="AXU57" i="3" a="1"/>
  <c r="AXU57" i="3"/>
  <c r="AXX57" i="3" a="1"/>
  <c r="AXX57" i="3"/>
  <c r="AYC57" i="3" a="1"/>
  <c r="AYC57" i="3"/>
  <c r="AYF57" i="3" a="1"/>
  <c r="AYF57" i="3"/>
  <c r="AYK57" i="3" a="1"/>
  <c r="AYK57" i="3"/>
  <c r="AYN57" i="3" a="1"/>
  <c r="AYN57" i="3"/>
  <c r="AYS57" i="3" a="1"/>
  <c r="AYS57" i="3"/>
  <c r="AYV57" i="3" a="1"/>
  <c r="AYV57" i="3"/>
  <c r="AZA57" i="3" a="1"/>
  <c r="AZA57" i="3"/>
  <c r="AZD57" i="3" a="1"/>
  <c r="AZD57" i="3"/>
  <c r="AZI57" i="3" a="1"/>
  <c r="AZI57" i="3"/>
  <c r="AZL57" i="3" a="1"/>
  <c r="AZL57" i="3"/>
  <c r="AZQ57" i="3" a="1"/>
  <c r="AZQ57" i="3"/>
  <c r="AZT57" i="3" a="1"/>
  <c r="AZT57" i="3"/>
  <c r="AZY57" i="3" a="1"/>
  <c r="AZY57" i="3"/>
  <c r="BAB57" i="3" a="1"/>
  <c r="BAB57" i="3"/>
  <c r="BAG57" i="3" a="1"/>
  <c r="BAG57" i="3"/>
  <c r="BAJ57" i="3" a="1"/>
  <c r="BAJ57" i="3"/>
  <c r="BAO57" i="3" a="1"/>
  <c r="BAO57" i="3"/>
  <c r="BAR57" i="3" a="1"/>
  <c r="BAR57" i="3"/>
  <c r="BAW57" i="3" a="1"/>
  <c r="BAW57" i="3"/>
  <c r="BAZ57" i="3" a="1"/>
  <c r="BAZ57" i="3"/>
  <c r="BBE57" i="3" a="1"/>
  <c r="BBE57" i="3"/>
  <c r="BBH57" i="3" a="1"/>
  <c r="BBH57" i="3"/>
  <c r="BBM57" i="3" a="1"/>
  <c r="BBM57" i="3"/>
  <c r="BBP57" i="3" a="1"/>
  <c r="BBP57" i="3"/>
  <c r="BBU57" i="3" a="1"/>
  <c r="BBU57" i="3"/>
  <c r="BBX57" i="3" a="1"/>
  <c r="BBX57" i="3"/>
  <c r="BCC57" i="3" a="1"/>
  <c r="BCC57" i="3"/>
  <c r="BCF57" i="3" a="1"/>
  <c r="BCF57" i="3"/>
  <c r="BCK57" i="3" a="1"/>
  <c r="BCK57" i="3"/>
  <c r="BCN57" i="3" a="1"/>
  <c r="BCN57" i="3"/>
  <c r="BCS57" i="3" a="1"/>
  <c r="BCS57" i="3"/>
  <c r="BCV57" i="3" a="1"/>
  <c r="BCV57" i="3"/>
  <c r="BDA57" i="3" a="1"/>
  <c r="BDA57" i="3"/>
  <c r="BDD57" i="3" a="1"/>
  <c r="BDD57" i="3"/>
  <c r="BDI57" i="3" a="1"/>
  <c r="BDI57" i="3"/>
  <c r="BDL57" i="3" a="1"/>
  <c r="BDL57" i="3"/>
  <c r="BDQ57" i="3" a="1"/>
  <c r="BDQ57" i="3"/>
  <c r="BDT57" i="3" a="1"/>
  <c r="BDT57" i="3"/>
  <c r="BDY57" i="3" a="1"/>
  <c r="BDY57" i="3"/>
  <c r="BEB57" i="3" a="1"/>
  <c r="BEB57" i="3"/>
  <c r="BEG57" i="3" a="1"/>
  <c r="BEG57" i="3"/>
  <c r="BEJ57" i="3" a="1"/>
  <c r="BEJ57" i="3"/>
  <c r="BEO57" i="3" a="1"/>
  <c r="BEO57" i="3"/>
  <c r="BER57" i="3" a="1"/>
  <c r="BER57" i="3"/>
  <c r="BEW57" i="3" a="1"/>
  <c r="BEW57" i="3"/>
  <c r="BEZ57" i="3" a="1"/>
  <c r="BEZ57" i="3"/>
  <c r="BFE57" i="3" a="1"/>
  <c r="BFE57" i="3"/>
  <c r="BFH57" i="3" a="1"/>
  <c r="BFH57" i="3"/>
  <c r="BFM57" i="3" a="1"/>
  <c r="BFM57" i="3"/>
  <c r="BFP57" i="3" a="1"/>
  <c r="BFP57" i="3"/>
  <c r="BFU57" i="3" a="1"/>
  <c r="BFU57" i="3"/>
  <c r="BFX57" i="3" a="1"/>
  <c r="BFX57" i="3"/>
  <c r="BGC57" i="3" a="1"/>
  <c r="BGC57" i="3"/>
  <c r="BGF57" i="3" a="1"/>
  <c r="BGF57" i="3"/>
  <c r="BGK57" i="3" a="1"/>
  <c r="BGK57" i="3"/>
  <c r="BGN57" i="3" a="1"/>
  <c r="BGN57" i="3"/>
  <c r="BGS57" i="3" a="1"/>
  <c r="BGS57" i="3"/>
  <c r="BGV57" i="3" a="1"/>
  <c r="BGV57" i="3"/>
  <c r="AVN57" i="3" a="1"/>
  <c r="AVN57" i="3"/>
  <c r="AWI57" i="3" a="1"/>
  <c r="AWI57" i="3"/>
  <c r="AWT57" i="3" a="1"/>
  <c r="AWT57" i="3"/>
  <c r="AXC57" i="3" a="1"/>
  <c r="AXC57" i="3"/>
  <c r="AXF57" i="3" a="1"/>
  <c r="AXF57" i="3"/>
  <c r="AXK57" i="3" a="1"/>
  <c r="AXK57" i="3"/>
  <c r="AXN57" i="3" a="1"/>
  <c r="AXN57" i="3"/>
  <c r="AXS57" i="3" a="1"/>
  <c r="AXS57" i="3"/>
  <c r="AXV57" i="3" a="1"/>
  <c r="AXV57" i="3"/>
  <c r="AYA57" i="3" a="1"/>
  <c r="AYA57" i="3"/>
  <c r="AYD57" i="3" a="1"/>
  <c r="AYD57" i="3"/>
  <c r="AYI57" i="3" a="1"/>
  <c r="AYI57" i="3"/>
  <c r="AYL57" i="3" a="1"/>
  <c r="AYL57" i="3"/>
  <c r="AYQ57" i="3" a="1"/>
  <c r="AYQ57" i="3"/>
  <c r="AYT57" i="3" a="1"/>
  <c r="AYT57" i="3"/>
  <c r="AYY57" i="3" a="1"/>
  <c r="AYY57" i="3"/>
  <c r="AZB57" i="3" a="1"/>
  <c r="AZB57" i="3"/>
  <c r="AZG57" i="3" a="1"/>
  <c r="AZG57" i="3"/>
  <c r="AZJ57" i="3" a="1"/>
  <c r="AZJ57" i="3"/>
  <c r="AZO57" i="3" a="1"/>
  <c r="AZO57" i="3"/>
  <c r="AZR57" i="3" a="1"/>
  <c r="AZR57" i="3"/>
  <c r="AZW57" i="3" a="1"/>
  <c r="AZW57" i="3"/>
  <c r="AZZ57" i="3" a="1"/>
  <c r="AZZ57" i="3"/>
  <c r="BAE57" i="3" a="1"/>
  <c r="BAE57" i="3"/>
  <c r="BAH57" i="3" a="1"/>
  <c r="BAH57" i="3"/>
  <c r="BAM57" i="3" a="1"/>
  <c r="BAM57" i="3"/>
  <c r="BAP57" i="3" a="1"/>
  <c r="BAP57" i="3"/>
  <c r="BAU57" i="3" a="1"/>
  <c r="BAU57" i="3"/>
  <c r="BAX57" i="3" a="1"/>
  <c r="BAX57" i="3"/>
  <c r="BBC57" i="3" a="1"/>
  <c r="BBC57" i="3"/>
  <c r="BBF57" i="3" a="1"/>
  <c r="BBF57" i="3"/>
  <c r="BBK57" i="3" a="1"/>
  <c r="BBK57" i="3"/>
  <c r="BBN57" i="3" a="1"/>
  <c r="BBN57" i="3"/>
  <c r="BBS57" i="3" a="1"/>
  <c r="BBS57" i="3"/>
  <c r="BBV57" i="3" a="1"/>
  <c r="BBV57" i="3"/>
  <c r="BCA57" i="3" a="1"/>
  <c r="BCA57" i="3"/>
  <c r="BCD57" i="3" a="1"/>
  <c r="BCD57" i="3"/>
  <c r="BCI57" i="3" a="1"/>
  <c r="BCI57" i="3"/>
  <c r="BCL57" i="3" a="1"/>
  <c r="BCL57" i="3"/>
  <c r="BCQ57" i="3" a="1"/>
  <c r="BCQ57" i="3"/>
  <c r="BCT57" i="3" a="1"/>
  <c r="BCT57" i="3"/>
  <c r="BCY57" i="3" a="1"/>
  <c r="BCY57" i="3"/>
  <c r="BDB57" i="3" a="1"/>
  <c r="BDB57" i="3"/>
  <c r="BDG57" i="3" a="1"/>
  <c r="BDG57" i="3"/>
  <c r="BDJ57" i="3" a="1"/>
  <c r="BDJ57" i="3"/>
  <c r="BDO57" i="3" a="1"/>
  <c r="BDO57" i="3"/>
  <c r="BDR57" i="3" a="1"/>
  <c r="BDR57" i="3"/>
  <c r="BDW57" i="3" a="1"/>
  <c r="BDW57" i="3"/>
  <c r="BDZ57" i="3" a="1"/>
  <c r="BDZ57" i="3"/>
  <c r="BEE57" i="3" a="1"/>
  <c r="BEE57" i="3"/>
  <c r="BEH57" i="3" a="1"/>
  <c r="BEH57" i="3"/>
  <c r="BEM57" i="3" a="1"/>
  <c r="BEM57" i="3"/>
  <c r="BEP57" i="3" a="1"/>
  <c r="BEP57" i="3"/>
  <c r="BEU57" i="3" a="1"/>
  <c r="BEU57" i="3"/>
  <c r="BEX57" i="3" a="1"/>
  <c r="BEX57" i="3"/>
  <c r="BFC57" i="3" a="1"/>
  <c r="BFC57" i="3"/>
  <c r="BFF57" i="3" a="1"/>
  <c r="BFF57" i="3"/>
  <c r="BFK57" i="3" a="1"/>
  <c r="BFK57" i="3"/>
  <c r="BFN57" i="3" a="1"/>
  <c r="BFN57" i="3"/>
  <c r="BFS57" i="3" a="1"/>
  <c r="BFS57" i="3"/>
  <c r="BFV57" i="3" a="1"/>
  <c r="BFV57" i="3"/>
  <c r="BGA57" i="3" a="1"/>
  <c r="BGA57" i="3"/>
  <c r="BGD57" i="3" a="1"/>
  <c r="BGD57" i="3"/>
  <c r="BGI57" i="3" a="1"/>
  <c r="BGI57" i="3"/>
  <c r="BGL57" i="3" a="1"/>
  <c r="BGL57" i="3"/>
  <c r="BGQ57" i="3" a="1"/>
  <c r="BGQ57" i="3"/>
  <c r="BGT57" i="3" a="1"/>
  <c r="BGT57" i="3"/>
  <c r="BGY57" i="3" a="1"/>
  <c r="BGY57" i="3"/>
  <c r="BHA57" i="3" a="1"/>
  <c r="BHA57" i="3"/>
  <c r="BHC57" i="3" a="1"/>
  <c r="BHC57" i="3"/>
  <c r="BHE57" i="3" a="1"/>
  <c r="BHE57" i="3"/>
  <c r="BHG57" i="3" a="1"/>
  <c r="BHG57" i="3"/>
  <c r="BHI57" i="3" a="1"/>
  <c r="BHI57" i="3"/>
  <c r="BHK57" i="3" a="1"/>
  <c r="BHK57" i="3"/>
  <c r="BHM57" i="3" a="1"/>
  <c r="BHM57" i="3"/>
  <c r="BHO57" i="3" a="1"/>
  <c r="BHO57" i="3"/>
  <c r="BHQ57" i="3" a="1"/>
  <c r="BHQ57" i="3"/>
  <c r="BHS57" i="3" a="1"/>
  <c r="BHS57" i="3"/>
  <c r="BHU57" i="3" a="1"/>
  <c r="BHU57" i="3"/>
  <c r="BHW57" i="3" a="1"/>
  <c r="BHW57" i="3"/>
  <c r="BHY57" i="3" a="1"/>
  <c r="BHY57" i="3"/>
  <c r="BIA57" i="3" a="1"/>
  <c r="BIA57" i="3"/>
  <c r="BIC57" i="3" a="1"/>
  <c r="BIC57" i="3"/>
  <c r="BIE57" i="3" a="1"/>
  <c r="BIE57" i="3"/>
  <c r="BIG57" i="3" a="1"/>
  <c r="BIG57" i="3"/>
  <c r="BII57" i="3" a="1"/>
  <c r="BII57" i="3"/>
  <c r="BIK57" i="3" a="1"/>
  <c r="BIK57" i="3"/>
  <c r="BIM57" i="3" a="1"/>
  <c r="BIM57" i="3"/>
  <c r="BIO57" i="3" a="1"/>
  <c r="BIO57" i="3"/>
  <c r="BIQ57" i="3" a="1"/>
  <c r="BIQ57" i="3"/>
  <c r="BIS57" i="3" a="1"/>
  <c r="BIS57" i="3"/>
  <c r="BIU57" i="3" a="1"/>
  <c r="BIU57" i="3"/>
  <c r="BIW57" i="3" a="1"/>
  <c r="BIW57" i="3"/>
  <c r="BIY57" i="3" a="1"/>
  <c r="BIY57" i="3"/>
  <c r="BJA57" i="3" a="1"/>
  <c r="BJA57" i="3"/>
  <c r="BJC57" i="3" a="1"/>
  <c r="BJC57" i="3"/>
  <c r="BJE57" i="3" a="1"/>
  <c r="BJE57" i="3"/>
  <c r="BJG57" i="3" a="1"/>
  <c r="BJG57" i="3"/>
  <c r="BJI57" i="3" a="1"/>
  <c r="BJI57" i="3"/>
  <c r="BJK57" i="3" a="1"/>
  <c r="BJK57" i="3"/>
  <c r="BJM57" i="3" a="1"/>
  <c r="BJM57" i="3"/>
  <c r="BJO57" i="3" a="1"/>
  <c r="BJO57" i="3"/>
  <c r="BJQ57" i="3" a="1"/>
  <c r="BJQ57" i="3"/>
  <c r="BJS57" i="3" a="1"/>
  <c r="BJS57" i="3"/>
  <c r="BJU57" i="3" a="1"/>
  <c r="BJU57" i="3"/>
  <c r="BJW57" i="3" a="1"/>
  <c r="BJW57" i="3"/>
  <c r="BJY57" i="3" a="1"/>
  <c r="BJY57" i="3"/>
  <c r="BKA57" i="3" a="1"/>
  <c r="BKA57" i="3"/>
  <c r="BKC57" i="3" a="1"/>
  <c r="BKC57" i="3"/>
  <c r="BKE57" i="3" a="1"/>
  <c r="BKE57" i="3"/>
  <c r="BKG57" i="3" a="1"/>
  <c r="BKG57" i="3"/>
  <c r="BKI57" i="3" a="1"/>
  <c r="BKI57" i="3"/>
  <c r="BKK57" i="3" a="1"/>
  <c r="BKK57" i="3"/>
  <c r="BKM57" i="3" a="1"/>
  <c r="BKM57" i="3"/>
  <c r="BKO57" i="3" a="1"/>
  <c r="BKO57" i="3"/>
  <c r="BKQ57" i="3" a="1"/>
  <c r="BKQ57" i="3"/>
  <c r="BKS57" i="3" a="1"/>
  <c r="BKS57" i="3"/>
  <c r="BKU57" i="3" a="1"/>
  <c r="BKU57" i="3"/>
  <c r="BKW57" i="3" a="1"/>
  <c r="BKW57" i="3"/>
  <c r="BKY57" i="3" a="1"/>
  <c r="BKY57" i="3"/>
  <c r="AWA57" i="3" a="1"/>
  <c r="AWA57" i="3"/>
  <c r="AWL57" i="3" a="1"/>
  <c r="AWL57" i="3"/>
  <c r="AXA57" i="3" a="1"/>
  <c r="AXA57" i="3"/>
  <c r="AXD57" i="3" a="1"/>
  <c r="AXD57" i="3"/>
  <c r="AXI57" i="3" a="1"/>
  <c r="AXI57" i="3"/>
  <c r="AXL57" i="3" a="1"/>
  <c r="AXL57" i="3"/>
  <c r="AXQ57" i="3" a="1"/>
  <c r="AXQ57" i="3"/>
  <c r="AXT57" i="3" a="1"/>
  <c r="AXT57" i="3"/>
  <c r="AXY57" i="3" a="1"/>
  <c r="AXY57" i="3"/>
  <c r="AYB57" i="3" a="1"/>
  <c r="AYB57" i="3"/>
  <c r="AYG57" i="3" a="1"/>
  <c r="AYG57" i="3"/>
  <c r="AYJ57" i="3" a="1"/>
  <c r="AYJ57" i="3"/>
  <c r="AYO57" i="3" a="1"/>
  <c r="AYO57" i="3"/>
  <c r="AYR57" i="3" a="1"/>
  <c r="AYR57" i="3"/>
  <c r="AYW57" i="3" a="1"/>
  <c r="AYW57" i="3"/>
  <c r="AYZ57" i="3" a="1"/>
  <c r="AYZ57" i="3"/>
  <c r="AZE57" i="3" a="1"/>
  <c r="AZE57" i="3"/>
  <c r="AZH57" i="3" a="1"/>
  <c r="AZH57" i="3"/>
  <c r="AZM57" i="3" a="1"/>
  <c r="AZM57" i="3"/>
  <c r="AZP57" i="3" a="1"/>
  <c r="AZP57" i="3"/>
  <c r="AZU57" i="3" a="1"/>
  <c r="AZU57" i="3"/>
  <c r="AZX57" i="3" a="1"/>
  <c r="AZX57" i="3"/>
  <c r="BAC57" i="3" a="1"/>
  <c r="BAC57" i="3"/>
  <c r="BAF57" i="3" a="1"/>
  <c r="BAF57" i="3"/>
  <c r="BAK57" i="3" a="1"/>
  <c r="BAK57" i="3"/>
  <c r="BAN57" i="3" a="1"/>
  <c r="BAN57" i="3"/>
  <c r="BAS57" i="3" a="1"/>
  <c r="BAS57" i="3"/>
  <c r="BAV57" i="3" a="1"/>
  <c r="BAV57" i="3"/>
  <c r="BBA57" i="3" a="1"/>
  <c r="BBA57" i="3"/>
  <c r="BBD57" i="3" a="1"/>
  <c r="BBD57" i="3"/>
  <c r="BBI57" i="3" a="1"/>
  <c r="BBI57" i="3"/>
  <c r="BBL57" i="3" a="1"/>
  <c r="BBL57" i="3"/>
  <c r="BBQ57" i="3" a="1"/>
  <c r="BBQ57" i="3"/>
  <c r="BBT57" i="3" a="1"/>
  <c r="BBT57" i="3"/>
  <c r="BBY57" i="3" a="1"/>
  <c r="BBY57" i="3"/>
  <c r="BCB57" i="3" a="1"/>
  <c r="BCB57" i="3"/>
  <c r="BCG57" i="3" a="1"/>
  <c r="BCG57" i="3"/>
  <c r="BCJ57" i="3" a="1"/>
  <c r="BCJ57" i="3"/>
  <c r="BCR57" i="3" a="1"/>
  <c r="BCR57" i="3"/>
  <c r="BCW57" i="3" a="1"/>
  <c r="BCW57" i="3"/>
  <c r="BCZ57" i="3" a="1"/>
  <c r="BCZ57" i="3"/>
  <c r="BDE57" i="3" a="1"/>
  <c r="BDE57" i="3"/>
  <c r="BDH57" i="3" a="1"/>
  <c r="BDH57" i="3"/>
  <c r="BDM57" i="3" a="1"/>
  <c r="BDM57" i="3"/>
  <c r="BDP57" i="3" a="1"/>
  <c r="BDP57" i="3"/>
  <c r="BDU57" i="3" a="1"/>
  <c r="BDU57" i="3"/>
  <c r="BDX57" i="3" a="1"/>
  <c r="BDX57" i="3"/>
  <c r="BEC57" i="3" a="1"/>
  <c r="BEC57" i="3"/>
  <c r="BEF57" i="3" a="1"/>
  <c r="BEF57" i="3"/>
  <c r="BEK57" i="3" a="1"/>
  <c r="BEK57" i="3"/>
  <c r="BEN57" i="3" a="1"/>
  <c r="BEN57" i="3"/>
  <c r="BES57" i="3" a="1"/>
  <c r="BES57" i="3"/>
  <c r="BEV57" i="3" a="1"/>
  <c r="BEV57" i="3"/>
  <c r="BFA57" i="3" a="1"/>
  <c r="BFA57" i="3"/>
  <c r="BFD57" i="3" a="1"/>
  <c r="BFD57" i="3"/>
  <c r="BFI57" i="3" a="1"/>
  <c r="BFI57" i="3"/>
  <c r="BFL57" i="3" a="1"/>
  <c r="BFL57" i="3"/>
  <c r="BFQ57" i="3" a="1"/>
  <c r="BFQ57" i="3"/>
  <c r="BFT57" i="3" a="1"/>
  <c r="BFT57" i="3"/>
  <c r="BFY57" i="3" a="1"/>
  <c r="BFY57" i="3"/>
  <c r="BGB57" i="3" a="1"/>
  <c r="BGB57" i="3"/>
  <c r="BGG57" i="3" a="1"/>
  <c r="BGG57" i="3"/>
  <c r="BGJ57" i="3" a="1"/>
  <c r="BGJ57" i="3"/>
  <c r="BGO57" i="3" a="1"/>
  <c r="BGO57" i="3"/>
  <c r="BGR57" i="3" a="1"/>
  <c r="BGR57" i="3"/>
  <c r="BGW57" i="3" a="1"/>
  <c r="BGW57" i="3"/>
  <c r="AVS57" i="3" a="1"/>
  <c r="AVS57" i="3"/>
  <c r="AWD57" i="3" a="1"/>
  <c r="AWD57" i="3"/>
  <c r="AXB57" i="3" a="1"/>
  <c r="AXB57" i="3"/>
  <c r="AXG57" i="3" a="1"/>
  <c r="AXG57" i="3"/>
  <c r="AXJ57" i="3" a="1"/>
  <c r="AXJ57" i="3"/>
  <c r="AXO57" i="3" a="1"/>
  <c r="AXO57" i="3"/>
  <c r="AXR57" i="3" a="1"/>
  <c r="AXR57" i="3"/>
  <c r="AXW57" i="3" a="1"/>
  <c r="AXW57" i="3"/>
  <c r="AXZ57" i="3" a="1"/>
  <c r="AXZ57" i="3"/>
  <c r="AYE57" i="3" a="1"/>
  <c r="AYE57" i="3"/>
  <c r="AYH57" i="3" a="1"/>
  <c r="AYH57" i="3"/>
  <c r="AYM57" i="3" a="1"/>
  <c r="AYM57" i="3"/>
  <c r="AYP57" i="3" a="1"/>
  <c r="AYP57" i="3"/>
  <c r="AYU57" i="3" a="1"/>
  <c r="AYU57" i="3"/>
  <c r="AYX57" i="3" a="1"/>
  <c r="AYX57" i="3"/>
  <c r="AZC57" i="3" a="1"/>
  <c r="AZC57" i="3"/>
  <c r="AZF57" i="3" a="1"/>
  <c r="AZF57" i="3"/>
  <c r="AZK57" i="3" a="1"/>
  <c r="AZK57" i="3"/>
  <c r="AZN57" i="3" a="1"/>
  <c r="AZN57" i="3"/>
  <c r="AZS57" i="3" a="1"/>
  <c r="AZS57" i="3"/>
  <c r="AZV57" i="3" a="1"/>
  <c r="AZV57" i="3"/>
  <c r="BAA57" i="3" a="1"/>
  <c r="BAA57" i="3"/>
  <c r="BAD57" i="3" a="1"/>
  <c r="BAD57" i="3"/>
  <c r="BAI57" i="3" a="1"/>
  <c r="BAI57" i="3"/>
  <c r="BAL57" i="3" a="1"/>
  <c r="BAL57" i="3"/>
  <c r="BAQ57" i="3" a="1"/>
  <c r="BAQ57" i="3"/>
  <c r="BAT57" i="3" a="1"/>
  <c r="BAT57" i="3"/>
  <c r="BAY57" i="3" a="1"/>
  <c r="BAY57" i="3"/>
  <c r="BBB57" i="3" a="1"/>
  <c r="BBB57" i="3"/>
  <c r="BBG57" i="3" a="1"/>
  <c r="BBG57" i="3"/>
  <c r="BBJ57" i="3" a="1"/>
  <c r="BBJ57" i="3"/>
  <c r="BBO57" i="3" a="1"/>
  <c r="BBO57" i="3"/>
  <c r="BBR57" i="3" a="1"/>
  <c r="BBR57" i="3"/>
  <c r="BBW57" i="3" a="1"/>
  <c r="BBW57" i="3"/>
  <c r="BBZ57" i="3" a="1"/>
  <c r="BBZ57" i="3"/>
  <c r="BCE57" i="3" a="1"/>
  <c r="BCE57" i="3"/>
  <c r="BCH57" i="3" a="1"/>
  <c r="BCH57" i="3"/>
  <c r="BCM57" i="3" a="1"/>
  <c r="BCM57" i="3"/>
  <c r="BCU57" i="3" a="1"/>
  <c r="BCU57" i="3"/>
  <c r="BCX57" i="3" a="1"/>
  <c r="BCX57" i="3"/>
  <c r="BDC57" i="3" a="1"/>
  <c r="BDC57" i="3"/>
  <c r="BDF57" i="3" a="1"/>
  <c r="BDF57" i="3"/>
  <c r="BDK57" i="3" a="1"/>
  <c r="BDK57" i="3"/>
  <c r="BDN57" i="3" a="1"/>
  <c r="BDN57" i="3"/>
  <c r="BDS57" i="3" a="1"/>
  <c r="BDS57" i="3"/>
  <c r="BDV57" i="3" a="1"/>
  <c r="BDV57" i="3"/>
  <c r="BEA57" i="3" a="1"/>
  <c r="BEA57" i="3"/>
  <c r="BED57" i="3" a="1"/>
  <c r="BED57" i="3"/>
  <c r="BEI57" i="3" a="1"/>
  <c r="BEI57" i="3"/>
  <c r="BEL57" i="3" a="1"/>
  <c r="BEL57" i="3"/>
  <c r="BEQ57" i="3" a="1"/>
  <c r="BEQ57" i="3"/>
  <c r="BET57" i="3" a="1"/>
  <c r="BET57" i="3"/>
  <c r="BEY57" i="3" a="1"/>
  <c r="BEY57" i="3"/>
  <c r="BFB57" i="3" a="1"/>
  <c r="BFB57" i="3"/>
  <c r="BFG57" i="3" a="1"/>
  <c r="BFG57" i="3"/>
  <c r="BFJ57" i="3" a="1"/>
  <c r="BFJ57" i="3"/>
  <c r="BFO57" i="3" a="1"/>
  <c r="BFO57" i="3"/>
  <c r="BFR57" i="3" a="1"/>
  <c r="BFR57" i="3"/>
  <c r="BFW57" i="3" a="1"/>
  <c r="BFW57" i="3"/>
  <c r="BFZ57" i="3" a="1"/>
  <c r="BFZ57" i="3"/>
  <c r="BGE57" i="3" a="1"/>
  <c r="BGE57" i="3"/>
  <c r="BGH57" i="3" a="1"/>
  <c r="BGH57" i="3"/>
  <c r="BGM57" i="3" a="1"/>
  <c r="BGM57" i="3"/>
  <c r="BGP57" i="3" a="1"/>
  <c r="BGP57" i="3"/>
  <c r="BGU57" i="3" a="1"/>
  <c r="BGU57" i="3"/>
  <c r="BGX57" i="3" a="1"/>
  <c r="BGX57" i="3"/>
  <c r="BGZ57" i="3" a="1"/>
  <c r="BGZ57" i="3"/>
  <c r="BHB57" i="3" a="1"/>
  <c r="BHB57" i="3"/>
  <c r="BHD57" i="3" a="1"/>
  <c r="BHD57" i="3"/>
  <c r="BHF57" i="3" a="1"/>
  <c r="BHF57" i="3"/>
  <c r="BHH57" i="3" a="1"/>
  <c r="BHH57" i="3"/>
  <c r="BHJ57" i="3" a="1"/>
  <c r="BHJ57" i="3"/>
  <c r="BHL57" i="3" a="1"/>
  <c r="BHL57" i="3"/>
  <c r="BHN57" i="3" a="1"/>
  <c r="BHN57" i="3"/>
  <c r="BHP57" i="3" a="1"/>
  <c r="BHP57" i="3"/>
  <c r="BHR57" i="3" a="1"/>
  <c r="BHR57" i="3"/>
  <c r="BHT57" i="3" a="1"/>
  <c r="BHT57" i="3"/>
  <c r="BHV57" i="3" a="1"/>
  <c r="BHV57" i="3"/>
  <c r="BHX57" i="3" a="1"/>
  <c r="BHX57" i="3"/>
  <c r="BHZ57" i="3" a="1"/>
  <c r="BHZ57" i="3"/>
  <c r="BIB57" i="3" a="1"/>
  <c r="BIB57" i="3"/>
  <c r="BID57" i="3" a="1"/>
  <c r="BID57" i="3"/>
  <c r="BIF57" i="3" a="1"/>
  <c r="BIF57" i="3"/>
  <c r="BIH57" i="3" a="1"/>
  <c r="BIH57" i="3"/>
  <c r="BIJ57" i="3" a="1"/>
  <c r="BIJ57" i="3"/>
  <c r="BIL57" i="3" a="1"/>
  <c r="BIL57" i="3"/>
  <c r="BIN57" i="3" a="1"/>
  <c r="BIN57" i="3"/>
  <c r="BIP57" i="3" a="1"/>
  <c r="BIP57" i="3"/>
  <c r="BIR57" i="3" a="1"/>
  <c r="BIR57" i="3"/>
  <c r="BIT57" i="3" a="1"/>
  <c r="BIT57" i="3"/>
  <c r="BIV57" i="3" a="1"/>
  <c r="BIV57" i="3"/>
  <c r="BIX57" i="3" a="1"/>
  <c r="BIX57" i="3"/>
  <c r="BIZ57" i="3" a="1"/>
  <c r="BIZ57" i="3"/>
  <c r="BJB57" i="3" a="1"/>
  <c r="BJB57" i="3"/>
  <c r="BJD57" i="3" a="1"/>
  <c r="BJD57" i="3"/>
  <c r="BJF57" i="3" a="1"/>
  <c r="BJF57" i="3"/>
  <c r="BJH57" i="3" a="1"/>
  <c r="BJH57" i="3"/>
  <c r="BJJ57" i="3" a="1"/>
  <c r="BJJ57" i="3"/>
  <c r="BJL57" i="3" a="1"/>
  <c r="BJL57" i="3"/>
  <c r="BJT57" i="3" a="1"/>
  <c r="BJT57" i="3"/>
  <c r="BKB57" i="3" a="1"/>
  <c r="BKB57" i="3"/>
  <c r="BKJ57" i="3" a="1"/>
  <c r="BKJ57" i="3"/>
  <c r="BKR57" i="3" a="1"/>
  <c r="BKR57" i="3"/>
  <c r="BKZ57" i="3" a="1"/>
  <c r="BKZ57" i="3"/>
  <c r="BLD57" i="3" a="1"/>
  <c r="BLD57" i="3"/>
  <c r="BLH57" i="3" a="1"/>
  <c r="BLH57" i="3"/>
  <c r="BLL57" i="3" a="1"/>
  <c r="BLL57" i="3"/>
  <c r="BLP57" i="3" a="1"/>
  <c r="BLP57" i="3"/>
  <c r="BLT57" i="3" a="1"/>
  <c r="BLT57" i="3"/>
  <c r="BLX57" i="3" a="1"/>
  <c r="BLX57" i="3"/>
  <c r="BMB57" i="3" a="1"/>
  <c r="BMB57" i="3"/>
  <c r="BMF57" i="3" a="1"/>
  <c r="BMF57" i="3"/>
  <c r="BMJ57" i="3" a="1"/>
  <c r="BMJ57" i="3"/>
  <c r="BMN57" i="3" a="1"/>
  <c r="BMN57" i="3"/>
  <c r="BMR57" i="3" a="1"/>
  <c r="BMR57" i="3"/>
  <c r="BMV57" i="3" a="1"/>
  <c r="BMV57" i="3"/>
  <c r="BMZ57" i="3" a="1"/>
  <c r="BMZ57" i="3"/>
  <c r="BND57" i="3" a="1"/>
  <c r="BND57" i="3"/>
  <c r="BNH57" i="3" a="1"/>
  <c r="BNH57" i="3"/>
  <c r="BNL57" i="3" a="1"/>
  <c r="BNL57" i="3"/>
  <c r="BNP57" i="3" a="1"/>
  <c r="BNP57" i="3"/>
  <c r="BNT57" i="3" a="1"/>
  <c r="BNT57" i="3"/>
  <c r="BNX57" i="3" a="1"/>
  <c r="BNX57" i="3"/>
  <c r="BOB57" i="3" a="1"/>
  <c r="BOB57" i="3"/>
  <c r="BOF57" i="3" a="1"/>
  <c r="BOF57" i="3"/>
  <c r="BOJ57" i="3" a="1"/>
  <c r="BOJ57" i="3"/>
  <c r="BON57" i="3" a="1"/>
  <c r="BON57" i="3"/>
  <c r="BOR57" i="3" a="1"/>
  <c r="BOR57" i="3"/>
  <c r="BOV57" i="3" a="1"/>
  <c r="BOV57" i="3"/>
  <c r="BOZ57" i="3" a="1"/>
  <c r="BOZ57" i="3"/>
  <c r="BPD57" i="3" a="1"/>
  <c r="BPD57" i="3"/>
  <c r="BPH57" i="3" a="1"/>
  <c r="BPH57" i="3"/>
  <c r="BPL57" i="3" a="1"/>
  <c r="BPL57" i="3"/>
  <c r="BPP57" i="3" a="1"/>
  <c r="BPP57" i="3"/>
  <c r="BPT57" i="3" a="1"/>
  <c r="BPT57" i="3"/>
  <c r="BPX57" i="3" a="1"/>
  <c r="BPX57" i="3"/>
  <c r="BQB57" i="3" a="1"/>
  <c r="BQB57" i="3"/>
  <c r="BQF57" i="3" a="1"/>
  <c r="BQF57" i="3"/>
  <c r="BQJ57" i="3" a="1"/>
  <c r="BQJ57" i="3"/>
  <c r="BQN57" i="3" a="1"/>
  <c r="BQN57" i="3"/>
  <c r="BQR57" i="3" a="1"/>
  <c r="BQR57" i="3"/>
  <c r="BQV57" i="3" a="1"/>
  <c r="BQV57" i="3"/>
  <c r="BQZ57" i="3" a="1"/>
  <c r="BQZ57" i="3"/>
  <c r="BRD57" i="3" a="1"/>
  <c r="BRD57" i="3"/>
  <c r="BRH57" i="3" a="1"/>
  <c r="BRH57" i="3"/>
  <c r="BRL57" i="3" a="1"/>
  <c r="BRL57" i="3"/>
  <c r="BRP57" i="3" a="1"/>
  <c r="BRP57" i="3"/>
  <c r="BRT57" i="3" a="1"/>
  <c r="BRT57" i="3"/>
  <c r="BRX57" i="3" a="1"/>
  <c r="BRX57" i="3"/>
  <c r="BSB57" i="3" a="1"/>
  <c r="BSB57" i="3"/>
  <c r="BSF57" i="3" a="1"/>
  <c r="BSF57" i="3"/>
  <c r="BSJ57" i="3" a="1"/>
  <c r="BSJ57" i="3"/>
  <c r="BSN57" i="3" a="1"/>
  <c r="BSN57" i="3"/>
  <c r="BSR57" i="3" a="1"/>
  <c r="BSR57" i="3"/>
  <c r="BSV57" i="3" a="1"/>
  <c r="BSV57" i="3"/>
  <c r="BSZ57" i="3" a="1"/>
  <c r="BSZ57" i="3"/>
  <c r="BTD57" i="3" a="1"/>
  <c r="BTD57" i="3"/>
  <c r="BTH57" i="3" a="1"/>
  <c r="BTH57" i="3"/>
  <c r="BTL57" i="3" a="1"/>
  <c r="BTL57" i="3"/>
  <c r="BTP57" i="3" a="1"/>
  <c r="BTP57" i="3"/>
  <c r="BTT57" i="3" a="1"/>
  <c r="BTT57" i="3"/>
  <c r="BTX57" i="3" a="1"/>
  <c r="BTX57" i="3"/>
  <c r="BUB57" i="3" a="1"/>
  <c r="BUB57" i="3"/>
  <c r="BUF57" i="3" a="1"/>
  <c r="BUF57" i="3"/>
  <c r="BUJ57" i="3" a="1"/>
  <c r="BUJ57" i="3"/>
  <c r="BUN57" i="3" a="1"/>
  <c r="BUN57" i="3"/>
  <c r="BUR57" i="3" a="1"/>
  <c r="BUR57" i="3"/>
  <c r="BUV57" i="3" a="1"/>
  <c r="BUV57" i="3"/>
  <c r="BUZ57" i="3" a="1"/>
  <c r="BUZ57" i="3"/>
  <c r="BVD57" i="3" a="1"/>
  <c r="BVD57" i="3"/>
  <c r="BVH57" i="3" a="1"/>
  <c r="BVH57" i="3"/>
  <c r="BVL57" i="3" a="1"/>
  <c r="BVL57" i="3"/>
  <c r="BVP57" i="3" a="1"/>
  <c r="BVP57" i="3"/>
  <c r="BVT57" i="3" a="1"/>
  <c r="BVT57" i="3"/>
  <c r="BVW57" i="3" a="1"/>
  <c r="BVW57" i="3"/>
  <c r="BWB57" i="3" a="1"/>
  <c r="BWB57" i="3"/>
  <c r="BWE57" i="3" a="1"/>
  <c r="BWE57" i="3"/>
  <c r="BWJ57" i="3" a="1"/>
  <c r="BWJ57" i="3"/>
  <c r="BWM57" i="3" a="1"/>
  <c r="BWM57" i="3"/>
  <c r="BWR57" i="3" a="1"/>
  <c r="BWR57" i="3"/>
  <c r="BWU57" i="3" a="1"/>
  <c r="BWU57" i="3"/>
  <c r="BWZ57" i="3" a="1"/>
  <c r="BWZ57" i="3"/>
  <c r="BXC57" i="3" a="1"/>
  <c r="BXC57" i="3"/>
  <c r="BXH57" i="3" a="1"/>
  <c r="BXH57" i="3"/>
  <c r="BXK57" i="3" a="1"/>
  <c r="BXK57" i="3"/>
  <c r="BXP57" i="3" a="1"/>
  <c r="BXP57" i="3"/>
  <c r="BXS57" i="3" a="1"/>
  <c r="BXS57" i="3"/>
  <c r="BXX57" i="3" a="1"/>
  <c r="BXX57" i="3"/>
  <c r="BYA57" i="3" a="1"/>
  <c r="BYA57" i="3"/>
  <c r="BYF57" i="3" a="1"/>
  <c r="BYF57" i="3"/>
  <c r="BYI57" i="3" a="1"/>
  <c r="BYI57" i="3"/>
  <c r="BYN57" i="3" a="1"/>
  <c r="BYN57" i="3"/>
  <c r="BYQ57" i="3" a="1"/>
  <c r="BYQ57" i="3"/>
  <c r="BYV57" i="3" a="1"/>
  <c r="BYV57" i="3"/>
  <c r="BYY57" i="3" a="1"/>
  <c r="BYY57" i="3"/>
  <c r="BZD57" i="3" a="1"/>
  <c r="BZD57" i="3"/>
  <c r="BZG57" i="3" a="1"/>
  <c r="BZG57" i="3"/>
  <c r="GC58" i="3" a="1"/>
  <c r="GC58" i="3"/>
  <c r="GE58" i="3" a="1"/>
  <c r="GE58" i="3"/>
  <c r="GG58" i="3" a="1"/>
  <c r="GG58" i="3"/>
  <c r="GI58" i="3" a="1"/>
  <c r="GI58" i="3"/>
  <c r="GK58" i="3" a="1"/>
  <c r="GK58" i="3"/>
  <c r="GM58" i="3" a="1"/>
  <c r="GM58" i="3"/>
  <c r="GO58" i="3" a="1"/>
  <c r="GO58" i="3"/>
  <c r="GQ58" i="3" a="1"/>
  <c r="GQ58" i="3"/>
  <c r="GS58" i="3" a="1"/>
  <c r="GS58" i="3"/>
  <c r="GU58" i="3" a="1"/>
  <c r="GU58" i="3"/>
  <c r="GW58" i="3" a="1"/>
  <c r="GW58" i="3"/>
  <c r="GY58" i="3" a="1"/>
  <c r="GY58" i="3"/>
  <c r="HA58" i="3" a="1"/>
  <c r="HA58" i="3"/>
  <c r="HC58" i="3" a="1"/>
  <c r="HC58" i="3"/>
  <c r="HE58" i="3" a="1"/>
  <c r="HE58" i="3"/>
  <c r="HG58" i="3" a="1"/>
  <c r="HG58" i="3"/>
  <c r="BJN57" i="3" a="1"/>
  <c r="BJN57" i="3"/>
  <c r="BJV57" i="3" a="1"/>
  <c r="BJV57" i="3"/>
  <c r="BKD57" i="3" a="1"/>
  <c r="BKD57" i="3"/>
  <c r="BKL57" i="3" a="1"/>
  <c r="BKL57" i="3"/>
  <c r="BKT57" i="3" a="1"/>
  <c r="BKT57" i="3"/>
  <c r="BLA57" i="3" a="1"/>
  <c r="BLA57" i="3"/>
  <c r="BLE57" i="3" a="1"/>
  <c r="BLE57" i="3"/>
  <c r="BLI57" i="3" a="1"/>
  <c r="BLI57" i="3"/>
  <c r="BLM57" i="3" a="1"/>
  <c r="BLM57" i="3"/>
  <c r="BLQ57" i="3" a="1"/>
  <c r="BLQ57" i="3"/>
  <c r="BLU57" i="3" a="1"/>
  <c r="BLU57" i="3"/>
  <c r="BLY57" i="3" a="1"/>
  <c r="BLY57" i="3"/>
  <c r="BMC57" i="3" a="1"/>
  <c r="BMC57" i="3"/>
  <c r="BMG57" i="3" a="1"/>
  <c r="BMG57" i="3"/>
  <c r="BMK57" i="3" a="1"/>
  <c r="BMK57" i="3"/>
  <c r="BMO57" i="3" a="1"/>
  <c r="BMO57" i="3"/>
  <c r="BMS57" i="3" a="1"/>
  <c r="BMS57" i="3"/>
  <c r="BMW57" i="3" a="1"/>
  <c r="BMW57" i="3"/>
  <c r="BNA57" i="3" a="1"/>
  <c r="BNA57" i="3"/>
  <c r="BNE57" i="3" a="1"/>
  <c r="BNE57" i="3"/>
  <c r="BNI57" i="3" a="1"/>
  <c r="BNI57" i="3"/>
  <c r="BNM57" i="3" a="1"/>
  <c r="BNM57" i="3"/>
  <c r="BNQ57" i="3" a="1"/>
  <c r="BNQ57" i="3"/>
  <c r="BNU57" i="3" a="1"/>
  <c r="BNU57" i="3"/>
  <c r="BNY57" i="3" a="1"/>
  <c r="BNY57" i="3"/>
  <c r="BOC57" i="3" a="1"/>
  <c r="BOC57" i="3"/>
  <c r="BOG57" i="3" a="1"/>
  <c r="BOG57" i="3"/>
  <c r="BOK57" i="3" a="1"/>
  <c r="BOK57" i="3"/>
  <c r="BOO57" i="3" a="1"/>
  <c r="BOO57" i="3"/>
  <c r="BOS57" i="3" a="1"/>
  <c r="BOS57" i="3"/>
  <c r="BOW57" i="3" a="1"/>
  <c r="BOW57" i="3"/>
  <c r="BPA57" i="3" a="1"/>
  <c r="BPA57" i="3"/>
  <c r="BPE57" i="3" a="1"/>
  <c r="BPE57" i="3"/>
  <c r="BPI57" i="3" a="1"/>
  <c r="BPI57" i="3"/>
  <c r="BPM57" i="3" a="1"/>
  <c r="BPM57" i="3"/>
  <c r="BPQ57" i="3" a="1"/>
  <c r="BPQ57" i="3"/>
  <c r="BPU57" i="3" a="1"/>
  <c r="BPU57" i="3"/>
  <c r="BPY57" i="3" a="1"/>
  <c r="BPY57" i="3"/>
  <c r="BQC57" i="3" a="1"/>
  <c r="BQC57" i="3"/>
  <c r="BQG57" i="3" a="1"/>
  <c r="BQG57" i="3"/>
  <c r="BQK57" i="3" a="1"/>
  <c r="BQK57" i="3"/>
  <c r="BQO57" i="3" a="1"/>
  <c r="BQO57" i="3"/>
  <c r="BQS57" i="3" a="1"/>
  <c r="BQS57" i="3"/>
  <c r="BQW57" i="3" a="1"/>
  <c r="BQW57" i="3"/>
  <c r="BRA57" i="3" a="1"/>
  <c r="BRA57" i="3"/>
  <c r="BRE57" i="3" a="1"/>
  <c r="BRE57" i="3"/>
  <c r="BRI57" i="3" a="1"/>
  <c r="BRI57" i="3"/>
  <c r="BRM57" i="3" a="1"/>
  <c r="BRM57" i="3"/>
  <c r="BRQ57" i="3" a="1"/>
  <c r="BRQ57" i="3"/>
  <c r="BRU57" i="3" a="1"/>
  <c r="BRU57" i="3"/>
  <c r="BRY57" i="3" a="1"/>
  <c r="BRY57" i="3"/>
  <c r="BSC57" i="3" a="1"/>
  <c r="BSC57" i="3"/>
  <c r="BSG57" i="3" a="1"/>
  <c r="BSG57" i="3"/>
  <c r="BSK57" i="3" a="1"/>
  <c r="BSK57" i="3"/>
  <c r="BSO57" i="3" a="1"/>
  <c r="BSO57" i="3"/>
  <c r="BSS57" i="3" a="1"/>
  <c r="BSS57" i="3"/>
  <c r="BSW57" i="3" a="1"/>
  <c r="BSW57" i="3"/>
  <c r="BTA57" i="3" a="1"/>
  <c r="BTA57" i="3"/>
  <c r="BTE57" i="3" a="1"/>
  <c r="BTE57" i="3"/>
  <c r="BTI57" i="3" a="1"/>
  <c r="BTI57" i="3"/>
  <c r="BTM57" i="3" a="1"/>
  <c r="BTM57" i="3"/>
  <c r="BTQ57" i="3" a="1"/>
  <c r="BTQ57" i="3"/>
  <c r="BTU57" i="3" a="1"/>
  <c r="BTU57" i="3"/>
  <c r="BTY57" i="3" a="1"/>
  <c r="BTY57" i="3"/>
  <c r="BUC57" i="3" a="1"/>
  <c r="BUC57" i="3"/>
  <c r="BUG57" i="3" a="1"/>
  <c r="BUG57" i="3"/>
  <c r="BUK57" i="3" a="1"/>
  <c r="BUK57" i="3"/>
  <c r="BUO57" i="3" a="1"/>
  <c r="BUO57" i="3"/>
  <c r="BUS57" i="3" a="1"/>
  <c r="BUS57" i="3"/>
  <c r="BUW57" i="3" a="1"/>
  <c r="BUW57" i="3"/>
  <c r="BVA57" i="3" a="1"/>
  <c r="BVA57" i="3"/>
  <c r="BVE57" i="3" a="1"/>
  <c r="BVE57" i="3"/>
  <c r="BVI57" i="3" a="1"/>
  <c r="BVI57" i="3"/>
  <c r="BVM57" i="3" a="1"/>
  <c r="BVM57" i="3"/>
  <c r="BVQ57" i="3" a="1"/>
  <c r="BVQ57" i="3"/>
  <c r="BVU57" i="3" a="1"/>
  <c r="BVU57" i="3"/>
  <c r="BVZ57" i="3" a="1"/>
  <c r="BVZ57" i="3"/>
  <c r="BWC57" i="3" a="1"/>
  <c r="BWC57" i="3"/>
  <c r="BWH57" i="3" a="1"/>
  <c r="BWH57" i="3"/>
  <c r="BWK57" i="3" a="1"/>
  <c r="BWK57" i="3"/>
  <c r="BWP57" i="3" a="1"/>
  <c r="BWP57" i="3"/>
  <c r="BWS57" i="3" a="1"/>
  <c r="BWS57" i="3"/>
  <c r="BWX57" i="3" a="1"/>
  <c r="BWX57" i="3"/>
  <c r="BXA57" i="3" a="1"/>
  <c r="BXA57" i="3"/>
  <c r="BXF57" i="3" a="1"/>
  <c r="BXF57" i="3"/>
  <c r="BXI57" i="3" a="1"/>
  <c r="BXI57" i="3"/>
  <c r="BXN57" i="3" a="1"/>
  <c r="BXN57" i="3"/>
  <c r="BXQ57" i="3" a="1"/>
  <c r="BXQ57" i="3"/>
  <c r="BXV57" i="3" a="1"/>
  <c r="BXV57" i="3"/>
  <c r="BXY57" i="3" a="1"/>
  <c r="BXY57" i="3"/>
  <c r="BYD57" i="3" a="1"/>
  <c r="BYD57" i="3"/>
  <c r="BYG57" i="3" a="1"/>
  <c r="BYG57" i="3"/>
  <c r="BYL57" i="3" a="1"/>
  <c r="BYL57" i="3"/>
  <c r="BYO57" i="3" a="1"/>
  <c r="BYO57" i="3"/>
  <c r="BYT57" i="3" a="1"/>
  <c r="BYT57" i="3"/>
  <c r="BYW57" i="3" a="1"/>
  <c r="BYW57" i="3"/>
  <c r="BZB57" i="3" a="1"/>
  <c r="BZB57" i="3"/>
  <c r="BZE57" i="3" a="1"/>
  <c r="BZE57" i="3"/>
  <c r="BZJ57" i="3" a="1"/>
  <c r="BZJ57" i="3"/>
  <c r="BZL57" i="3" a="1"/>
  <c r="BZL57" i="3"/>
  <c r="BZN57" i="3" a="1"/>
  <c r="BZN57" i="3"/>
  <c r="BZP57" i="3" a="1"/>
  <c r="BZP57" i="3"/>
  <c r="BZR57" i="3" a="1"/>
  <c r="BZR57" i="3"/>
  <c r="BZT57" i="3" a="1"/>
  <c r="BZT57" i="3"/>
  <c r="BZV57" i="3" a="1"/>
  <c r="BZV57" i="3"/>
  <c r="BZX57" i="3" a="1"/>
  <c r="BZX57" i="3"/>
  <c r="BZZ57" i="3" a="1"/>
  <c r="BZZ57" i="3"/>
  <c r="CAB57" i="3" a="1"/>
  <c r="CAB57" i="3"/>
  <c r="CAD57" i="3" a="1"/>
  <c r="CAD57" i="3"/>
  <c r="CAF57" i="3" a="1"/>
  <c r="CAF57" i="3"/>
  <c r="CAH57" i="3" a="1"/>
  <c r="CAH57" i="3"/>
  <c r="CAJ57" i="3" a="1"/>
  <c r="CAJ57" i="3"/>
  <c r="CAL57" i="3" a="1"/>
  <c r="CAL57" i="3"/>
  <c r="CAN57" i="3" a="1"/>
  <c r="CAN57" i="3"/>
  <c r="CAP57" i="3" a="1"/>
  <c r="CAP57" i="3"/>
  <c r="CAR57" i="3" a="1"/>
  <c r="CAR57" i="3"/>
  <c r="CAT57" i="3" a="1"/>
  <c r="CAT57" i="3"/>
  <c r="CAV57" i="3" a="1"/>
  <c r="CAV57" i="3"/>
  <c r="CAX57" i="3" a="1"/>
  <c r="CAX57" i="3"/>
  <c r="CAZ57" i="3" a="1"/>
  <c r="CAZ57" i="3"/>
  <c r="CBB57" i="3" a="1"/>
  <c r="CBB57" i="3"/>
  <c r="CBD57" i="3" a="1"/>
  <c r="CBD57" i="3"/>
  <c r="CBF57" i="3" a="1"/>
  <c r="CBF57" i="3"/>
  <c r="CBH57" i="3" a="1"/>
  <c r="CBH57" i="3"/>
  <c r="CBJ57" i="3" a="1"/>
  <c r="CBJ57" i="3"/>
  <c r="CBL57" i="3" a="1"/>
  <c r="CBL57" i="3"/>
  <c r="CBN57" i="3" a="1"/>
  <c r="CBN57" i="3"/>
  <c r="CBP57" i="3" a="1"/>
  <c r="CBP57" i="3"/>
  <c r="CBR57" i="3" a="1"/>
  <c r="CBR57" i="3"/>
  <c r="CBT57" i="3" a="1"/>
  <c r="CBT57" i="3"/>
  <c r="CBV57" i="3" a="1"/>
  <c r="CBV57" i="3"/>
  <c r="CBX57" i="3" a="1"/>
  <c r="CBX57" i="3"/>
  <c r="CBZ57" i="3" a="1"/>
  <c r="CBZ57" i="3"/>
  <c r="CCB57" i="3" a="1"/>
  <c r="CCB57" i="3"/>
  <c r="CCD57" i="3" a="1"/>
  <c r="CCD57" i="3"/>
  <c r="CCF57" i="3" a="1"/>
  <c r="CCF57" i="3"/>
  <c r="CCH57" i="3" a="1"/>
  <c r="CCH57" i="3"/>
  <c r="CCJ57" i="3" a="1"/>
  <c r="CCJ57" i="3"/>
  <c r="CCL57" i="3" a="1"/>
  <c r="CCL57" i="3"/>
  <c r="CCN57" i="3" a="1"/>
  <c r="CCN57" i="3"/>
  <c r="CCP57" i="3" a="1"/>
  <c r="CCP57" i="3"/>
  <c r="CCR57" i="3" a="1"/>
  <c r="CCR57" i="3"/>
  <c r="CCT57" i="3" a="1"/>
  <c r="CCT57" i="3"/>
  <c r="CCV57" i="3" a="1"/>
  <c r="CCV57" i="3"/>
  <c r="CCX57" i="3" a="1"/>
  <c r="CCX57" i="3"/>
  <c r="CCZ57" i="3" a="1"/>
  <c r="CCZ57" i="3"/>
  <c r="CDB57" i="3" a="1"/>
  <c r="CDB57" i="3"/>
  <c r="CDD57" i="3" a="1"/>
  <c r="CDD57" i="3"/>
  <c r="CDF57" i="3" a="1"/>
  <c r="CDF57" i="3"/>
  <c r="CDH57" i="3" a="1"/>
  <c r="CDH57" i="3"/>
  <c r="CDJ57" i="3" a="1"/>
  <c r="CDJ57" i="3"/>
  <c r="CDL57" i="3" a="1"/>
  <c r="CDL57" i="3"/>
  <c r="CDN57" i="3" a="1"/>
  <c r="CDN57" i="3"/>
  <c r="CDP57" i="3" a="1"/>
  <c r="CDP57" i="3"/>
  <c r="CDR57" i="3" a="1"/>
  <c r="CDR57" i="3"/>
  <c r="CDT57" i="3" a="1"/>
  <c r="CDT57" i="3"/>
  <c r="CDV57" i="3" a="1"/>
  <c r="CDV57" i="3"/>
  <c r="CDX57" i="3" a="1"/>
  <c r="CDX57" i="3"/>
  <c r="CDZ57" i="3" a="1"/>
  <c r="CDZ57" i="3"/>
  <c r="CEB57" i="3" a="1"/>
  <c r="CEB57" i="3"/>
  <c r="CED57" i="3" a="1"/>
  <c r="CED57" i="3"/>
  <c r="CEF57" i="3" a="1"/>
  <c r="CEF57" i="3"/>
  <c r="CEH57" i="3" a="1"/>
  <c r="CEH57" i="3"/>
  <c r="CEJ57" i="3" a="1"/>
  <c r="CEJ57" i="3"/>
  <c r="CEL57" i="3" a="1"/>
  <c r="CEL57" i="3"/>
  <c r="CEN57" i="3" a="1"/>
  <c r="CEN57" i="3"/>
  <c r="CEP57" i="3" a="1"/>
  <c r="CEP57" i="3"/>
  <c r="CER57" i="3" a="1"/>
  <c r="CER57" i="3"/>
  <c r="CET57" i="3" a="1"/>
  <c r="CET57" i="3"/>
  <c r="CEV57" i="3" a="1"/>
  <c r="CEV57" i="3"/>
  <c r="CEX57" i="3" a="1"/>
  <c r="CEX57" i="3"/>
  <c r="CEZ57" i="3" a="1"/>
  <c r="CEZ57" i="3"/>
  <c r="CFB57" i="3" a="1"/>
  <c r="CFB57" i="3"/>
  <c r="CFD57" i="3" a="1"/>
  <c r="CFD57" i="3"/>
  <c r="CFF57" i="3" a="1"/>
  <c r="CFF57" i="3"/>
  <c r="CFH57" i="3" a="1"/>
  <c r="CFH57" i="3"/>
  <c r="CFJ57" i="3" a="1"/>
  <c r="CFJ57" i="3"/>
  <c r="CFL57" i="3" a="1"/>
  <c r="CFL57" i="3"/>
  <c r="CFN57" i="3" a="1"/>
  <c r="CFN57" i="3"/>
  <c r="CFP57" i="3" a="1"/>
  <c r="CFP57" i="3"/>
  <c r="CFR57" i="3" a="1"/>
  <c r="CFR57" i="3"/>
  <c r="BJP57" i="3" a="1"/>
  <c r="BJP57" i="3"/>
  <c r="BJX57" i="3" a="1"/>
  <c r="BJX57" i="3"/>
  <c r="BKF57" i="3" a="1"/>
  <c r="BKF57" i="3"/>
  <c r="BKN57" i="3" a="1"/>
  <c r="BKN57" i="3"/>
  <c r="BKV57" i="3" a="1"/>
  <c r="BKV57" i="3"/>
  <c r="BLB57" i="3" a="1"/>
  <c r="BLB57" i="3"/>
  <c r="BLF57" i="3" a="1"/>
  <c r="BLF57" i="3"/>
  <c r="BLJ57" i="3" a="1"/>
  <c r="BLJ57" i="3"/>
  <c r="BLN57" i="3" a="1"/>
  <c r="BLN57" i="3"/>
  <c r="BLR57" i="3" a="1"/>
  <c r="BLR57" i="3"/>
  <c r="BLV57" i="3" a="1"/>
  <c r="BLV57" i="3"/>
  <c r="BLZ57" i="3" a="1"/>
  <c r="BLZ57" i="3"/>
  <c r="BMD57" i="3" a="1"/>
  <c r="BMD57" i="3"/>
  <c r="BMH57" i="3" a="1"/>
  <c r="BMH57" i="3"/>
  <c r="BML57" i="3" a="1"/>
  <c r="BML57" i="3"/>
  <c r="BMP57" i="3" a="1"/>
  <c r="BMP57" i="3"/>
  <c r="BMT57" i="3" a="1"/>
  <c r="BMT57" i="3"/>
  <c r="BMX57" i="3" a="1"/>
  <c r="BMX57" i="3"/>
  <c r="BNB57" i="3" a="1"/>
  <c r="BNB57" i="3"/>
  <c r="BNF57" i="3" a="1"/>
  <c r="BNF57" i="3"/>
  <c r="BNJ57" i="3" a="1"/>
  <c r="BNJ57" i="3"/>
  <c r="BNN57" i="3" a="1"/>
  <c r="BNN57" i="3"/>
  <c r="BNR57" i="3" a="1"/>
  <c r="BNR57" i="3"/>
  <c r="BNV57" i="3" a="1"/>
  <c r="BNV57" i="3"/>
  <c r="BNZ57" i="3" a="1"/>
  <c r="BNZ57" i="3"/>
  <c r="BOD57" i="3" a="1"/>
  <c r="BOD57" i="3"/>
  <c r="BOH57" i="3" a="1"/>
  <c r="BOH57" i="3"/>
  <c r="BOL57" i="3" a="1"/>
  <c r="BOL57" i="3"/>
  <c r="BOP57" i="3" a="1"/>
  <c r="BOP57" i="3"/>
  <c r="BOT57" i="3" a="1"/>
  <c r="BOT57" i="3"/>
  <c r="BOX57" i="3" a="1"/>
  <c r="BOX57" i="3"/>
  <c r="BPB57" i="3" a="1"/>
  <c r="BPB57" i="3"/>
  <c r="BPF57" i="3" a="1"/>
  <c r="BPF57" i="3"/>
  <c r="BPJ57" i="3" a="1"/>
  <c r="BPJ57" i="3"/>
  <c r="BPN57" i="3" a="1"/>
  <c r="BPN57" i="3"/>
  <c r="BPR57" i="3" a="1"/>
  <c r="BPR57" i="3"/>
  <c r="BPV57" i="3" a="1"/>
  <c r="BPV57" i="3"/>
  <c r="BPZ57" i="3" a="1"/>
  <c r="BPZ57" i="3"/>
  <c r="BQD57" i="3" a="1"/>
  <c r="BQD57" i="3"/>
  <c r="BQH57" i="3" a="1"/>
  <c r="BQH57" i="3"/>
  <c r="BQL57" i="3" a="1"/>
  <c r="BQL57" i="3"/>
  <c r="BQP57" i="3" a="1"/>
  <c r="BQP57" i="3"/>
  <c r="BQT57" i="3" a="1"/>
  <c r="BQT57" i="3"/>
  <c r="BQX57" i="3" a="1"/>
  <c r="BQX57" i="3"/>
  <c r="BRB57" i="3" a="1"/>
  <c r="BRB57" i="3"/>
  <c r="BRF57" i="3" a="1"/>
  <c r="BRF57" i="3"/>
  <c r="BRJ57" i="3" a="1"/>
  <c r="BRJ57" i="3"/>
  <c r="BRN57" i="3" a="1"/>
  <c r="BRN57" i="3"/>
  <c r="BRR57" i="3" a="1"/>
  <c r="BRR57" i="3"/>
  <c r="BRV57" i="3" a="1"/>
  <c r="BRV57" i="3"/>
  <c r="BRZ57" i="3" a="1"/>
  <c r="BRZ57" i="3"/>
  <c r="BSD57" i="3" a="1"/>
  <c r="BSD57" i="3"/>
  <c r="BSH57" i="3" a="1"/>
  <c r="BSH57" i="3"/>
  <c r="BSL57" i="3" a="1"/>
  <c r="BSL57" i="3"/>
  <c r="BSP57" i="3" a="1"/>
  <c r="BSP57" i="3"/>
  <c r="BST57" i="3" a="1"/>
  <c r="BST57" i="3"/>
  <c r="BSX57" i="3" a="1"/>
  <c r="BSX57" i="3"/>
  <c r="BTB57" i="3" a="1"/>
  <c r="BTB57" i="3"/>
  <c r="BTF57" i="3" a="1"/>
  <c r="BTF57" i="3"/>
  <c r="BTJ57" i="3" a="1"/>
  <c r="BTJ57" i="3"/>
  <c r="BTN57" i="3" a="1"/>
  <c r="BTN57" i="3"/>
  <c r="BTR57" i="3" a="1"/>
  <c r="BTR57" i="3"/>
  <c r="BTV57" i="3" a="1"/>
  <c r="BTV57" i="3"/>
  <c r="BTZ57" i="3" a="1"/>
  <c r="BTZ57" i="3"/>
  <c r="BUD57" i="3" a="1"/>
  <c r="BUD57" i="3"/>
  <c r="BUH57" i="3" a="1"/>
  <c r="BUH57" i="3"/>
  <c r="BUL57" i="3" a="1"/>
  <c r="BUL57" i="3"/>
  <c r="BUP57" i="3" a="1"/>
  <c r="BUP57" i="3"/>
  <c r="BUT57" i="3" a="1"/>
  <c r="BUT57" i="3"/>
  <c r="BUX57" i="3" a="1"/>
  <c r="BUX57" i="3"/>
  <c r="BVB57" i="3" a="1"/>
  <c r="BVB57" i="3"/>
  <c r="BVF57" i="3" a="1"/>
  <c r="BVF57" i="3"/>
  <c r="BVJ57" i="3" a="1"/>
  <c r="BVJ57" i="3"/>
  <c r="BVN57" i="3" a="1"/>
  <c r="BVN57" i="3"/>
  <c r="BVR57" i="3" a="1"/>
  <c r="BVR57" i="3"/>
  <c r="BVX57" i="3" a="1"/>
  <c r="BVX57" i="3"/>
  <c r="BWA57" i="3" a="1"/>
  <c r="BWA57" i="3"/>
  <c r="BWF57" i="3" a="1"/>
  <c r="BWF57" i="3"/>
  <c r="BWI57" i="3" a="1"/>
  <c r="BWI57" i="3"/>
  <c r="BWN57" i="3" a="1"/>
  <c r="BWN57" i="3"/>
  <c r="BWQ57" i="3" a="1"/>
  <c r="BWQ57" i="3"/>
  <c r="BWV57" i="3" a="1"/>
  <c r="BWV57" i="3"/>
  <c r="BWY57" i="3" a="1"/>
  <c r="BWY57" i="3"/>
  <c r="BXD57" i="3" a="1"/>
  <c r="BXD57" i="3"/>
  <c r="BXG57" i="3" a="1"/>
  <c r="BXG57" i="3"/>
  <c r="BXL57" i="3" a="1"/>
  <c r="BXL57" i="3"/>
  <c r="BXO57" i="3" a="1"/>
  <c r="BXO57" i="3"/>
  <c r="BXT57" i="3" a="1"/>
  <c r="BXT57" i="3"/>
  <c r="BXW57" i="3" a="1"/>
  <c r="BXW57" i="3"/>
  <c r="BYB57" i="3" a="1"/>
  <c r="BYB57" i="3"/>
  <c r="BYE57" i="3" a="1"/>
  <c r="BYE57" i="3"/>
  <c r="BYJ57" i="3" a="1"/>
  <c r="BYJ57" i="3"/>
  <c r="BYM57" i="3" a="1"/>
  <c r="BYM57" i="3"/>
  <c r="BYR57" i="3" a="1"/>
  <c r="BYR57" i="3"/>
  <c r="BYU57" i="3" a="1"/>
  <c r="BYU57" i="3"/>
  <c r="BYZ57" i="3" a="1"/>
  <c r="BYZ57" i="3"/>
  <c r="BZC57" i="3" a="1"/>
  <c r="BZC57" i="3"/>
  <c r="BZH57" i="3" a="1"/>
  <c r="BZH57" i="3"/>
  <c r="GD58" i="3" a="1"/>
  <c r="GD58" i="3"/>
  <c r="GF58" i="3" a="1"/>
  <c r="GF58" i="3"/>
  <c r="GH58" i="3" a="1"/>
  <c r="GH58" i="3"/>
  <c r="GJ58" i="3" a="1"/>
  <c r="GJ58" i="3"/>
  <c r="GL58" i="3" a="1"/>
  <c r="GL58" i="3"/>
  <c r="GN58" i="3" a="1"/>
  <c r="GN58" i="3"/>
  <c r="GP58" i="3" a="1"/>
  <c r="GP58" i="3"/>
  <c r="GR58" i="3" a="1"/>
  <c r="GR58" i="3"/>
  <c r="GT58" i="3" a="1"/>
  <c r="GT58" i="3"/>
  <c r="GV58" i="3" a="1"/>
  <c r="GV58" i="3"/>
  <c r="GX58" i="3" a="1"/>
  <c r="GX58" i="3"/>
  <c r="GZ58" i="3" a="1"/>
  <c r="GZ58" i="3"/>
  <c r="HB58" i="3" a="1"/>
  <c r="HB58" i="3"/>
  <c r="HD58" i="3" a="1"/>
  <c r="HD58" i="3"/>
  <c r="HF58" i="3" a="1"/>
  <c r="HF58" i="3"/>
  <c r="BJR57" i="3" a="1"/>
  <c r="BJR57" i="3"/>
  <c r="BJZ57" i="3" a="1"/>
  <c r="BJZ57" i="3"/>
  <c r="BKH57" i="3" a="1"/>
  <c r="BKH57" i="3"/>
  <c r="BKP57" i="3" a="1"/>
  <c r="BKP57" i="3"/>
  <c r="BKX57" i="3" a="1"/>
  <c r="BKX57" i="3"/>
  <c r="BLC57" i="3" a="1"/>
  <c r="BLC57" i="3"/>
  <c r="BLG57" i="3" a="1"/>
  <c r="BLG57" i="3"/>
  <c r="BLK57" i="3" a="1"/>
  <c r="BLK57" i="3"/>
  <c r="BLO57" i="3" a="1"/>
  <c r="BLO57" i="3"/>
  <c r="BLS57" i="3" a="1"/>
  <c r="BLS57" i="3"/>
  <c r="BLW57" i="3" a="1"/>
  <c r="BLW57" i="3"/>
  <c r="BMA57" i="3" a="1"/>
  <c r="BMA57" i="3"/>
  <c r="BME57" i="3" a="1"/>
  <c r="BME57" i="3"/>
  <c r="BMI57" i="3" a="1"/>
  <c r="BMI57" i="3"/>
  <c r="BMM57" i="3" a="1"/>
  <c r="BMM57" i="3"/>
  <c r="BMQ57" i="3" a="1"/>
  <c r="BMQ57" i="3"/>
  <c r="BMU57" i="3" a="1"/>
  <c r="BMU57" i="3"/>
  <c r="BMY57" i="3" a="1"/>
  <c r="BMY57" i="3"/>
  <c r="BNC57" i="3" a="1"/>
  <c r="BNC57" i="3"/>
  <c r="BNG57" i="3" a="1"/>
  <c r="BNG57" i="3"/>
  <c r="BNK57" i="3" a="1"/>
  <c r="BNK57" i="3"/>
  <c r="BNO57" i="3" a="1"/>
  <c r="BNO57" i="3"/>
  <c r="BNS57" i="3" a="1"/>
  <c r="BNS57" i="3"/>
  <c r="BNW57" i="3" a="1"/>
  <c r="BNW57" i="3"/>
  <c r="BOA57" i="3" a="1"/>
  <c r="BOA57" i="3"/>
  <c r="BOE57" i="3" a="1"/>
  <c r="BOE57" i="3"/>
  <c r="BOI57" i="3" a="1"/>
  <c r="BOI57" i="3"/>
  <c r="BOM57" i="3" a="1"/>
  <c r="BOM57" i="3"/>
  <c r="BOQ57" i="3" a="1"/>
  <c r="BOQ57" i="3"/>
  <c r="BOU57" i="3" a="1"/>
  <c r="BOU57" i="3"/>
  <c r="BOY57" i="3" a="1"/>
  <c r="BOY57" i="3"/>
  <c r="BPC57" i="3" a="1"/>
  <c r="BPC57" i="3"/>
  <c r="BPG57" i="3" a="1"/>
  <c r="BPG57" i="3"/>
  <c r="BPK57" i="3" a="1"/>
  <c r="BPK57" i="3"/>
  <c r="BPO57" i="3" a="1"/>
  <c r="BPO57" i="3"/>
  <c r="BPS57" i="3" a="1"/>
  <c r="BPS57" i="3"/>
  <c r="BPW57" i="3" a="1"/>
  <c r="BPW57" i="3"/>
  <c r="BQA57" i="3" a="1"/>
  <c r="BQA57" i="3"/>
  <c r="BQE57" i="3" a="1"/>
  <c r="BQE57" i="3"/>
  <c r="BQI57" i="3" a="1"/>
  <c r="BQI57" i="3"/>
  <c r="BQM57" i="3" a="1"/>
  <c r="BQM57" i="3"/>
  <c r="BQQ57" i="3" a="1"/>
  <c r="BQQ57" i="3"/>
  <c r="BQU57" i="3" a="1"/>
  <c r="BQU57" i="3"/>
  <c r="BQY57" i="3" a="1"/>
  <c r="BQY57" i="3"/>
  <c r="BRC57" i="3" a="1"/>
  <c r="BRC57" i="3"/>
  <c r="BRG57" i="3" a="1"/>
  <c r="BRG57" i="3"/>
  <c r="BRK57" i="3" a="1"/>
  <c r="BRK57" i="3"/>
  <c r="BRO57" i="3" a="1"/>
  <c r="BRO57" i="3"/>
  <c r="BRS57" i="3" a="1"/>
  <c r="BRS57" i="3"/>
  <c r="BRW57" i="3" a="1"/>
  <c r="BRW57" i="3"/>
  <c r="BSA57" i="3" a="1"/>
  <c r="BSA57" i="3"/>
  <c r="BSE57" i="3" a="1"/>
  <c r="BSE57" i="3"/>
  <c r="BSI57" i="3" a="1"/>
  <c r="BSI57" i="3"/>
  <c r="BSM57" i="3" a="1"/>
  <c r="BSM57" i="3"/>
  <c r="BSQ57" i="3" a="1"/>
  <c r="BSQ57" i="3"/>
  <c r="BSU57" i="3" a="1"/>
  <c r="BSU57" i="3"/>
  <c r="BSY57" i="3" a="1"/>
  <c r="BSY57" i="3"/>
  <c r="BTC57" i="3" a="1"/>
  <c r="BTC57" i="3"/>
  <c r="BTG57" i="3" a="1"/>
  <c r="BTG57" i="3"/>
  <c r="BTK57" i="3" a="1"/>
  <c r="BTK57" i="3"/>
  <c r="BTO57" i="3" a="1"/>
  <c r="BTO57" i="3"/>
  <c r="BTS57" i="3" a="1"/>
  <c r="BTS57" i="3"/>
  <c r="BTW57" i="3" a="1"/>
  <c r="BTW57" i="3"/>
  <c r="BUA57" i="3" a="1"/>
  <c r="BUA57" i="3"/>
  <c r="BUE57" i="3" a="1"/>
  <c r="BUE57" i="3"/>
  <c r="BUI57" i="3" a="1"/>
  <c r="BUI57" i="3"/>
  <c r="BUM57" i="3" a="1"/>
  <c r="BUM57" i="3"/>
  <c r="BUQ57" i="3" a="1"/>
  <c r="BUQ57" i="3"/>
  <c r="BUU57" i="3" a="1"/>
  <c r="BUU57" i="3"/>
  <c r="BUY57" i="3" a="1"/>
  <c r="BUY57" i="3"/>
  <c r="BVC57" i="3" a="1"/>
  <c r="BVC57" i="3"/>
  <c r="BVG57" i="3" a="1"/>
  <c r="BVG57" i="3"/>
  <c r="BVK57" i="3" a="1"/>
  <c r="BVK57" i="3"/>
  <c r="BVO57" i="3" a="1"/>
  <c r="BVO57" i="3"/>
  <c r="BVS57" i="3" a="1"/>
  <c r="BVS57" i="3"/>
  <c r="BVV57" i="3" a="1"/>
  <c r="BVV57" i="3"/>
  <c r="BVY57" i="3" a="1"/>
  <c r="BVY57" i="3"/>
  <c r="BWD57" i="3" a="1"/>
  <c r="BWD57" i="3"/>
  <c r="BWG57" i="3" a="1"/>
  <c r="BWG57" i="3"/>
  <c r="BWL57" i="3" a="1"/>
  <c r="BWL57" i="3"/>
  <c r="BWO57" i="3" a="1"/>
  <c r="BWO57" i="3"/>
  <c r="BWT57" i="3" a="1"/>
  <c r="BWT57" i="3"/>
  <c r="BWW57" i="3" a="1"/>
  <c r="BWW57" i="3"/>
  <c r="BXB57" i="3" a="1"/>
  <c r="BXB57" i="3"/>
  <c r="BXE57" i="3" a="1"/>
  <c r="BXE57" i="3"/>
  <c r="BXJ57" i="3" a="1"/>
  <c r="BXJ57" i="3"/>
  <c r="BXM57" i="3" a="1"/>
  <c r="BXM57" i="3"/>
  <c r="BXR57" i="3" a="1"/>
  <c r="BXR57" i="3"/>
  <c r="BXU57" i="3" a="1"/>
  <c r="BXU57" i="3"/>
  <c r="BXZ57" i="3" a="1"/>
  <c r="BXZ57" i="3"/>
  <c r="BYC57" i="3" a="1"/>
  <c r="BYC57" i="3"/>
  <c r="BYH57" i="3" a="1"/>
  <c r="BYH57" i="3"/>
  <c r="BYK57" i="3" a="1"/>
  <c r="BYK57" i="3"/>
  <c r="BYP57" i="3" a="1"/>
  <c r="BYP57" i="3"/>
  <c r="BYS57" i="3" a="1"/>
  <c r="BYS57" i="3"/>
  <c r="BYX57" i="3" a="1"/>
  <c r="BYX57" i="3"/>
  <c r="BZA57" i="3" a="1"/>
  <c r="BZA57" i="3"/>
  <c r="BZF57" i="3" a="1"/>
  <c r="BZF57" i="3"/>
  <c r="BZI57" i="3" a="1"/>
  <c r="BZI57" i="3"/>
  <c r="BZK57" i="3" a="1"/>
  <c r="BZK57" i="3"/>
  <c r="BZM57" i="3" a="1"/>
  <c r="BZM57" i="3"/>
  <c r="BZO57" i="3" a="1"/>
  <c r="BZO57" i="3"/>
  <c r="BZQ57" i="3" a="1"/>
  <c r="BZQ57" i="3"/>
  <c r="BZS57" i="3" a="1"/>
  <c r="BZS57" i="3"/>
  <c r="BZU57" i="3" a="1"/>
  <c r="BZU57" i="3"/>
  <c r="BZW57" i="3" a="1"/>
  <c r="BZW57" i="3"/>
  <c r="BZY57" i="3" a="1"/>
  <c r="BZY57" i="3"/>
  <c r="CAA57" i="3" a="1"/>
  <c r="CAA57" i="3"/>
  <c r="CAC57" i="3" a="1"/>
  <c r="CAC57" i="3"/>
  <c r="CAE57" i="3" a="1"/>
  <c r="CAE57" i="3"/>
  <c r="CAG57" i="3" a="1"/>
  <c r="CAG57" i="3"/>
  <c r="CAI57" i="3" a="1"/>
  <c r="CAI57" i="3"/>
  <c r="CAK57" i="3" a="1"/>
  <c r="CAK57" i="3"/>
  <c r="CAM57" i="3" a="1"/>
  <c r="CAM57" i="3"/>
  <c r="CAO57" i="3" a="1"/>
  <c r="CAO57" i="3"/>
  <c r="CAQ57" i="3" a="1"/>
  <c r="CAQ57" i="3"/>
  <c r="CAS57" i="3" a="1"/>
  <c r="CAS57" i="3"/>
  <c r="CAU57" i="3" a="1"/>
  <c r="CAU57" i="3"/>
  <c r="CAW57" i="3" a="1"/>
  <c r="CAW57" i="3"/>
  <c r="CAY57" i="3" a="1"/>
  <c r="CAY57" i="3"/>
  <c r="CBA57" i="3" a="1"/>
  <c r="CBA57" i="3"/>
  <c r="CBC57" i="3" a="1"/>
  <c r="CBC57" i="3"/>
  <c r="CBE57" i="3" a="1"/>
  <c r="CBE57" i="3"/>
  <c r="CBG57" i="3" a="1"/>
  <c r="CBG57" i="3"/>
  <c r="CBI57" i="3" a="1"/>
  <c r="CBI57" i="3"/>
  <c r="CBK57" i="3" a="1"/>
  <c r="CBK57" i="3"/>
  <c r="CBM57" i="3" a="1"/>
  <c r="CBM57" i="3"/>
  <c r="CBO57" i="3" a="1"/>
  <c r="CBO57" i="3"/>
  <c r="CBQ57" i="3" a="1"/>
  <c r="CBQ57" i="3"/>
  <c r="CBS57" i="3" a="1"/>
  <c r="CBS57" i="3"/>
  <c r="CBU57" i="3" a="1"/>
  <c r="CBU57" i="3"/>
  <c r="CBW57" i="3" a="1"/>
  <c r="CBW57" i="3"/>
  <c r="CBY57" i="3" a="1"/>
  <c r="CBY57" i="3"/>
  <c r="CCA57" i="3" a="1"/>
  <c r="CCA57" i="3"/>
  <c r="CCC57" i="3" a="1"/>
  <c r="CCC57" i="3"/>
  <c r="CCE57" i="3" a="1"/>
  <c r="CCE57" i="3"/>
  <c r="CCG57" i="3" a="1"/>
  <c r="CCG57" i="3"/>
  <c r="CCI57" i="3" a="1"/>
  <c r="CCI57" i="3"/>
  <c r="CCK57" i="3" a="1"/>
  <c r="CCK57" i="3"/>
  <c r="CCM57" i="3" a="1"/>
  <c r="CCM57" i="3"/>
  <c r="CCO57" i="3" a="1"/>
  <c r="CCO57" i="3"/>
  <c r="CCQ57" i="3" a="1"/>
  <c r="CCQ57" i="3"/>
  <c r="CCS57" i="3" a="1"/>
  <c r="CCS57" i="3"/>
  <c r="CCU57" i="3" a="1"/>
  <c r="CCU57" i="3"/>
  <c r="CCW57" i="3" a="1"/>
  <c r="CCW57" i="3"/>
  <c r="CCY57" i="3" a="1"/>
  <c r="CCY57" i="3"/>
  <c r="CDA57" i="3" a="1"/>
  <c r="CDA57" i="3"/>
  <c r="CDC57" i="3" a="1"/>
  <c r="CDC57" i="3"/>
  <c r="CDE57" i="3" a="1"/>
  <c r="CDE57" i="3"/>
  <c r="CDG57" i="3" a="1"/>
  <c r="CDG57" i="3"/>
  <c r="CDI57" i="3" a="1"/>
  <c r="CDI57" i="3"/>
  <c r="CDK57" i="3" a="1"/>
  <c r="CDK57" i="3"/>
  <c r="CDM57" i="3" a="1"/>
  <c r="CDM57" i="3"/>
  <c r="CDO57" i="3" a="1"/>
  <c r="CDO57" i="3"/>
  <c r="CDQ57" i="3" a="1"/>
  <c r="CDQ57" i="3"/>
  <c r="CDS57" i="3" a="1"/>
  <c r="CDS57" i="3"/>
  <c r="CDU57" i="3" a="1"/>
  <c r="CDU57" i="3"/>
  <c r="CDW57" i="3" a="1"/>
  <c r="CDW57" i="3"/>
  <c r="CEE57" i="3" a="1"/>
  <c r="CEE57" i="3"/>
  <c r="CEM57" i="3" a="1"/>
  <c r="CEM57" i="3"/>
  <c r="CEU57" i="3" a="1"/>
  <c r="CEU57" i="3"/>
  <c r="CFC57" i="3" a="1"/>
  <c r="CFC57" i="3"/>
  <c r="CFK57" i="3" a="1"/>
  <c r="CFK57" i="3"/>
  <c r="CFS57" i="3" a="1"/>
  <c r="CFS57" i="3"/>
  <c r="CFW57" i="3" a="1"/>
  <c r="CFW57" i="3"/>
  <c r="CGA57" i="3" a="1"/>
  <c r="CGA57" i="3"/>
  <c r="CGE57" i="3" a="1"/>
  <c r="CGE57" i="3"/>
  <c r="CGI57" i="3" a="1"/>
  <c r="CGI57" i="3"/>
  <c r="CGM57" i="3" a="1"/>
  <c r="CGM57" i="3"/>
  <c r="CGQ57" i="3" a="1"/>
  <c r="CGQ57" i="3"/>
  <c r="CGU57" i="3" a="1"/>
  <c r="CGU57" i="3"/>
  <c r="CGY57" i="3" a="1"/>
  <c r="CGY57" i="3"/>
  <c r="CHC57" i="3" a="1"/>
  <c r="CHC57" i="3"/>
  <c r="CHG57" i="3" a="1"/>
  <c r="CHG57" i="3"/>
  <c r="CHK57" i="3" a="1"/>
  <c r="CHK57" i="3"/>
  <c r="CHO57" i="3" a="1"/>
  <c r="CHO57" i="3"/>
  <c r="CHS57" i="3" a="1"/>
  <c r="CHS57" i="3"/>
  <c r="CHW57" i="3" a="1"/>
  <c r="CHW57" i="3"/>
  <c r="CIA57" i="3" a="1"/>
  <c r="CIA57" i="3"/>
  <c r="CIE57" i="3" a="1"/>
  <c r="CIE57" i="3"/>
  <c r="CII57" i="3" a="1"/>
  <c r="CII57" i="3"/>
  <c r="CIM57" i="3" a="1"/>
  <c r="CIM57" i="3"/>
  <c r="CIQ57" i="3" a="1"/>
  <c r="CIQ57" i="3"/>
  <c r="CIU57" i="3" a="1"/>
  <c r="CIU57" i="3"/>
  <c r="CIY57" i="3" a="1"/>
  <c r="CIY57" i="3"/>
  <c r="CJC57" i="3" a="1"/>
  <c r="CJC57" i="3"/>
  <c r="CJG57" i="3" a="1"/>
  <c r="CJG57" i="3"/>
  <c r="CJK57" i="3" a="1"/>
  <c r="CJK57" i="3"/>
  <c r="CJO57" i="3" a="1"/>
  <c r="CJO57" i="3"/>
  <c r="CJS57" i="3" a="1"/>
  <c r="CJS57" i="3"/>
  <c r="CJW57" i="3" a="1"/>
  <c r="CJW57" i="3"/>
  <c r="CKA57" i="3" a="1"/>
  <c r="CKA57" i="3"/>
  <c r="CKE57" i="3" a="1"/>
  <c r="CKE57" i="3"/>
  <c r="CKI57" i="3" a="1"/>
  <c r="CKI57" i="3"/>
  <c r="CKM57" i="3" a="1"/>
  <c r="CKM57" i="3"/>
  <c r="CKQ57" i="3" a="1"/>
  <c r="CKQ57" i="3"/>
  <c r="CKU57" i="3" a="1"/>
  <c r="CKU57" i="3"/>
  <c r="CKY57" i="3" a="1"/>
  <c r="CKY57" i="3"/>
  <c r="CLC57" i="3" a="1"/>
  <c r="CLC57" i="3"/>
  <c r="CLG57" i="3" a="1"/>
  <c r="CLG57" i="3"/>
  <c r="CLK57" i="3" a="1"/>
  <c r="CLK57" i="3"/>
  <c r="CLO57" i="3" a="1"/>
  <c r="CLO57" i="3"/>
  <c r="CLS57" i="3" a="1"/>
  <c r="CLS57" i="3"/>
  <c r="CLW57" i="3" a="1"/>
  <c r="CLW57" i="3"/>
  <c r="CMA57" i="3" a="1"/>
  <c r="CMA57" i="3"/>
  <c r="CME57" i="3" a="1"/>
  <c r="CME57" i="3"/>
  <c r="CL58" i="3" a="1"/>
  <c r="CL58" i="3"/>
  <c r="CP58" i="3" a="1"/>
  <c r="CP58" i="3"/>
  <c r="CT58" i="3" a="1"/>
  <c r="CT58" i="3"/>
  <c r="CX58" i="3" a="1"/>
  <c r="CX58" i="3"/>
  <c r="DB58" i="3" a="1"/>
  <c r="DB58" i="3"/>
  <c r="DF58" i="3" a="1"/>
  <c r="DF58" i="3"/>
  <c r="DJ58" i="3" a="1"/>
  <c r="DJ58" i="3"/>
  <c r="DN58" i="3" a="1"/>
  <c r="DN58" i="3"/>
  <c r="DR58" i="3" a="1"/>
  <c r="DR58" i="3"/>
  <c r="DV58" i="3" a="1"/>
  <c r="DV58" i="3"/>
  <c r="DZ58" i="3" a="1"/>
  <c r="DZ58" i="3"/>
  <c r="ED58" i="3" a="1"/>
  <c r="ED58" i="3"/>
  <c r="EH58" i="3" a="1"/>
  <c r="EH58" i="3"/>
  <c r="EL58" i="3" a="1"/>
  <c r="EL58" i="3"/>
  <c r="EP58" i="3" a="1"/>
  <c r="EP58" i="3"/>
  <c r="ET58" i="3" a="1"/>
  <c r="ET58" i="3"/>
  <c r="EX58" i="3" a="1"/>
  <c r="EX58" i="3"/>
  <c r="FB58" i="3" a="1"/>
  <c r="FB58" i="3"/>
  <c r="FF58" i="3" a="1"/>
  <c r="FF58" i="3"/>
  <c r="FJ58" i="3" a="1"/>
  <c r="FJ58" i="3"/>
  <c r="FN58" i="3" a="1"/>
  <c r="FN58" i="3"/>
  <c r="FR58" i="3" a="1"/>
  <c r="FR58" i="3"/>
  <c r="FV58" i="3" a="1"/>
  <c r="FV58" i="3"/>
  <c r="FZ58" i="3" a="1"/>
  <c r="FZ58" i="3"/>
  <c r="HI58" i="3" a="1"/>
  <c r="HI58" i="3"/>
  <c r="HK58" i="3" a="1"/>
  <c r="HK58" i="3"/>
  <c r="HM58" i="3" a="1"/>
  <c r="HM58" i="3"/>
  <c r="HO58" i="3" a="1"/>
  <c r="HO58" i="3"/>
  <c r="HQ58" i="3" a="1"/>
  <c r="HQ58" i="3"/>
  <c r="HS58" i="3" a="1"/>
  <c r="HS58" i="3"/>
  <c r="HU58" i="3" a="1"/>
  <c r="HU58" i="3"/>
  <c r="HW58" i="3" a="1"/>
  <c r="HW58" i="3"/>
  <c r="HY58" i="3" a="1"/>
  <c r="HY58" i="3"/>
  <c r="IA58" i="3" a="1"/>
  <c r="IA58" i="3"/>
  <c r="IC58" i="3" a="1"/>
  <c r="IC58" i="3"/>
  <c r="IE58" i="3" a="1"/>
  <c r="IE58" i="3"/>
  <c r="IG58" i="3" a="1"/>
  <c r="IG58" i="3"/>
  <c r="II58" i="3" a="1"/>
  <c r="II58" i="3"/>
  <c r="IK58" i="3" a="1"/>
  <c r="IK58" i="3"/>
  <c r="IM58" i="3" a="1"/>
  <c r="IM58" i="3"/>
  <c r="IO58" i="3" a="1"/>
  <c r="IO58" i="3"/>
  <c r="IQ58" i="3" a="1"/>
  <c r="IQ58" i="3"/>
  <c r="IU58" i="3" a="1"/>
  <c r="IU58" i="3"/>
  <c r="IW58" i="3" a="1"/>
  <c r="IW58" i="3"/>
  <c r="IY58" i="3" a="1"/>
  <c r="IY58" i="3"/>
  <c r="JA58" i="3" a="1"/>
  <c r="JA58" i="3"/>
  <c r="JC58" i="3" a="1"/>
  <c r="JC58" i="3"/>
  <c r="JE58" i="3" a="1"/>
  <c r="JE58" i="3"/>
  <c r="JG58" i="3" a="1"/>
  <c r="JG58" i="3"/>
  <c r="JI58" i="3" a="1"/>
  <c r="JI58" i="3"/>
  <c r="JK58" i="3" a="1"/>
  <c r="JK58" i="3"/>
  <c r="JM58" i="3" a="1"/>
  <c r="JM58" i="3"/>
  <c r="JO58" i="3" a="1"/>
  <c r="JO58" i="3"/>
  <c r="JQ58" i="3" a="1"/>
  <c r="JQ58" i="3"/>
  <c r="JS58" i="3" a="1"/>
  <c r="JS58" i="3"/>
  <c r="JU58" i="3" a="1"/>
  <c r="JU58" i="3"/>
  <c r="JW58" i="3" a="1"/>
  <c r="JW58" i="3"/>
  <c r="CDY57" i="3" a="1"/>
  <c r="CDY57" i="3"/>
  <c r="CEG57" i="3" a="1"/>
  <c r="CEG57" i="3"/>
  <c r="CEO57" i="3" a="1"/>
  <c r="CEO57" i="3"/>
  <c r="CEW57" i="3" a="1"/>
  <c r="CEW57" i="3"/>
  <c r="CFE57" i="3" a="1"/>
  <c r="CFE57" i="3"/>
  <c r="CFM57" i="3" a="1"/>
  <c r="CFM57" i="3"/>
  <c r="CFT57" i="3" a="1"/>
  <c r="CFT57" i="3"/>
  <c r="CFX57" i="3" a="1"/>
  <c r="CFX57" i="3"/>
  <c r="CGB57" i="3" a="1"/>
  <c r="CGB57" i="3"/>
  <c r="CGF57" i="3" a="1"/>
  <c r="CGF57" i="3"/>
  <c r="CGJ57" i="3" a="1"/>
  <c r="CGJ57" i="3"/>
  <c r="CGN57" i="3" a="1"/>
  <c r="CGN57" i="3"/>
  <c r="CGR57" i="3" a="1"/>
  <c r="CGR57" i="3"/>
  <c r="CGV57" i="3" a="1"/>
  <c r="CGV57" i="3"/>
  <c r="CGZ57" i="3" a="1"/>
  <c r="CGZ57" i="3"/>
  <c r="CHD57" i="3" a="1"/>
  <c r="CHD57" i="3"/>
  <c r="CHH57" i="3" a="1"/>
  <c r="CHH57" i="3"/>
  <c r="CHL57" i="3" a="1"/>
  <c r="CHL57" i="3"/>
  <c r="CHP57" i="3" a="1"/>
  <c r="CHP57" i="3"/>
  <c r="CHT57" i="3" a="1"/>
  <c r="CHT57" i="3"/>
  <c r="CHX57" i="3" a="1"/>
  <c r="CHX57" i="3"/>
  <c r="CIB57" i="3" a="1"/>
  <c r="CIB57" i="3"/>
  <c r="CIF57" i="3" a="1"/>
  <c r="CIF57" i="3"/>
  <c r="CIJ57" i="3" a="1"/>
  <c r="CIJ57" i="3"/>
  <c r="CIN57" i="3" a="1"/>
  <c r="CIN57" i="3"/>
  <c r="CIR57" i="3" a="1"/>
  <c r="CIR57" i="3"/>
  <c r="CIV57" i="3" a="1"/>
  <c r="CIV57" i="3"/>
  <c r="CIZ57" i="3" a="1"/>
  <c r="CIZ57" i="3"/>
  <c r="CJD57" i="3" a="1"/>
  <c r="CJD57" i="3"/>
  <c r="CJH57" i="3" a="1"/>
  <c r="CJH57" i="3"/>
  <c r="CJL57" i="3" a="1"/>
  <c r="CJL57" i="3"/>
  <c r="CJP57" i="3" a="1"/>
  <c r="CJP57" i="3"/>
  <c r="CJT57" i="3" a="1"/>
  <c r="CJT57" i="3"/>
  <c r="CJX57" i="3" a="1"/>
  <c r="CJX57" i="3"/>
  <c r="CKB57" i="3" a="1"/>
  <c r="CKB57" i="3"/>
  <c r="CKF57" i="3" a="1"/>
  <c r="CKF57" i="3"/>
  <c r="CKJ57" i="3" a="1"/>
  <c r="CKJ57" i="3"/>
  <c r="CKN57" i="3" a="1"/>
  <c r="CKN57" i="3"/>
  <c r="CKR57" i="3" a="1"/>
  <c r="CKR57" i="3"/>
  <c r="CKV57" i="3" a="1"/>
  <c r="CKV57" i="3"/>
  <c r="CKZ57" i="3" a="1"/>
  <c r="CKZ57" i="3"/>
  <c r="CLD57" i="3" a="1"/>
  <c r="CLD57" i="3"/>
  <c r="CLH57" i="3" a="1"/>
  <c r="CLH57" i="3"/>
  <c r="CLL57" i="3" a="1"/>
  <c r="CLL57" i="3"/>
  <c r="CLP57" i="3" a="1"/>
  <c r="CLP57" i="3"/>
  <c r="CLT57" i="3" a="1"/>
  <c r="CLT57" i="3"/>
  <c r="CLX57" i="3" a="1"/>
  <c r="CLX57" i="3"/>
  <c r="CMB57" i="3" a="1"/>
  <c r="CMB57" i="3"/>
  <c r="CMF57" i="3" a="1"/>
  <c r="CMF57" i="3"/>
  <c r="CM58" i="3" a="1"/>
  <c r="CM58" i="3"/>
  <c r="CQ58" i="3" a="1"/>
  <c r="CQ58" i="3"/>
  <c r="CU58" i="3" a="1"/>
  <c r="CU58" i="3"/>
  <c r="CY58" i="3" a="1"/>
  <c r="CY58" i="3"/>
  <c r="DC58" i="3" a="1"/>
  <c r="DC58" i="3"/>
  <c r="DG58" i="3" a="1"/>
  <c r="DG58" i="3"/>
  <c r="DK58" i="3" a="1"/>
  <c r="DK58" i="3"/>
  <c r="DO58" i="3" a="1"/>
  <c r="DO58" i="3"/>
  <c r="DS58" i="3" a="1"/>
  <c r="DS58" i="3"/>
  <c r="DW58" i="3" a="1"/>
  <c r="DW58" i="3"/>
  <c r="EA58" i="3" a="1"/>
  <c r="EA58" i="3"/>
  <c r="EE58" i="3" a="1"/>
  <c r="EE58" i="3"/>
  <c r="EI58" i="3" a="1"/>
  <c r="EI58" i="3"/>
  <c r="EM58" i="3" a="1"/>
  <c r="EM58" i="3"/>
  <c r="EQ58" i="3" a="1"/>
  <c r="EQ58" i="3"/>
  <c r="EU58" i="3" a="1"/>
  <c r="EU58" i="3"/>
  <c r="EY58" i="3" a="1"/>
  <c r="EY58" i="3"/>
  <c r="FC58" i="3" a="1"/>
  <c r="FC58" i="3"/>
  <c r="FG58" i="3" a="1"/>
  <c r="FG58" i="3"/>
  <c r="FK58" i="3" a="1"/>
  <c r="FK58" i="3"/>
  <c r="FO58" i="3" a="1"/>
  <c r="FO58" i="3"/>
  <c r="FS58" i="3" a="1"/>
  <c r="FS58" i="3"/>
  <c r="FW58" i="3" a="1"/>
  <c r="FW58" i="3"/>
  <c r="GA58" i="3" a="1"/>
  <c r="GA58" i="3"/>
  <c r="CEA57" i="3" a="1"/>
  <c r="CEA57" i="3"/>
  <c r="CEI57" i="3" a="1"/>
  <c r="CEI57" i="3"/>
  <c r="CEQ57" i="3" a="1"/>
  <c r="CEQ57" i="3"/>
  <c r="CEY57" i="3" a="1"/>
  <c r="CEY57" i="3"/>
  <c r="CFG57" i="3" a="1"/>
  <c r="CFG57" i="3"/>
  <c r="CFO57" i="3" a="1"/>
  <c r="CFO57" i="3"/>
  <c r="CFU57" i="3" a="1"/>
  <c r="CFU57" i="3"/>
  <c r="CFY57" i="3" a="1"/>
  <c r="CFY57" i="3"/>
  <c r="CGC57" i="3" a="1"/>
  <c r="CGC57" i="3"/>
  <c r="CGG57" i="3" a="1"/>
  <c r="CGG57" i="3"/>
  <c r="CGK57" i="3" a="1"/>
  <c r="CGK57" i="3"/>
  <c r="CGO57" i="3" a="1"/>
  <c r="CGO57" i="3"/>
  <c r="CGS57" i="3" a="1"/>
  <c r="CGS57" i="3"/>
  <c r="CGW57" i="3" a="1"/>
  <c r="CGW57" i="3"/>
  <c r="CHA57" i="3" a="1"/>
  <c r="CHA57" i="3"/>
  <c r="CHE57" i="3" a="1"/>
  <c r="CHE57" i="3"/>
  <c r="CHI57" i="3" a="1"/>
  <c r="CHI57" i="3"/>
  <c r="CHM57" i="3" a="1"/>
  <c r="CHM57" i="3"/>
  <c r="CHQ57" i="3" a="1"/>
  <c r="CHQ57" i="3"/>
  <c r="CHU57" i="3" a="1"/>
  <c r="CHU57" i="3"/>
  <c r="CHY57" i="3" a="1"/>
  <c r="CHY57" i="3"/>
  <c r="CIC57" i="3" a="1"/>
  <c r="CIC57" i="3"/>
  <c r="CIG57" i="3" a="1"/>
  <c r="CIG57" i="3"/>
  <c r="CIK57" i="3" a="1"/>
  <c r="CIK57" i="3"/>
  <c r="CIO57" i="3" a="1"/>
  <c r="CIO57" i="3"/>
  <c r="CIS57" i="3" a="1"/>
  <c r="CIS57" i="3"/>
  <c r="CIW57" i="3" a="1"/>
  <c r="CIW57" i="3"/>
  <c r="CJA57" i="3" a="1"/>
  <c r="CJA57" i="3"/>
  <c r="CJE57" i="3" a="1"/>
  <c r="CJE57" i="3"/>
  <c r="CJI57" i="3" a="1"/>
  <c r="CJI57" i="3"/>
  <c r="CJM57" i="3" a="1"/>
  <c r="CJM57" i="3"/>
  <c r="CJQ57" i="3" a="1"/>
  <c r="CJQ57" i="3"/>
  <c r="CJU57" i="3" a="1"/>
  <c r="CJU57" i="3"/>
  <c r="CJY57" i="3" a="1"/>
  <c r="CJY57" i="3"/>
  <c r="CKC57" i="3" a="1"/>
  <c r="CKC57" i="3"/>
  <c r="CKG57" i="3" a="1"/>
  <c r="CKG57" i="3"/>
  <c r="CKK57" i="3" a="1"/>
  <c r="CKK57" i="3"/>
  <c r="CKO57" i="3" a="1"/>
  <c r="CKO57" i="3"/>
  <c r="CKS57" i="3" a="1"/>
  <c r="CKS57" i="3"/>
  <c r="CKW57" i="3" a="1"/>
  <c r="CKW57" i="3"/>
  <c r="CLA57" i="3" a="1"/>
  <c r="CLA57" i="3"/>
  <c r="CLE57" i="3" a="1"/>
  <c r="CLE57" i="3"/>
  <c r="CLI57" i="3" a="1"/>
  <c r="CLI57" i="3"/>
  <c r="CLM57" i="3" a="1"/>
  <c r="CLM57" i="3"/>
  <c r="CLQ57" i="3" a="1"/>
  <c r="CLQ57" i="3"/>
  <c r="CLU57" i="3" a="1"/>
  <c r="CLU57" i="3"/>
  <c r="CLY57" i="3" a="1"/>
  <c r="CLY57" i="3"/>
  <c r="CMC57" i="3" a="1"/>
  <c r="CMC57" i="3"/>
  <c r="CMG57" i="3" a="1"/>
  <c r="CMG57" i="3"/>
  <c r="CN58" i="3" a="1"/>
  <c r="CN58" i="3"/>
  <c r="CR58" i="3" a="1"/>
  <c r="CR58" i="3"/>
  <c r="CV58" i="3" a="1"/>
  <c r="CV58" i="3"/>
  <c r="CZ58" i="3" a="1"/>
  <c r="CZ58" i="3"/>
  <c r="DD58" i="3" a="1"/>
  <c r="DD58" i="3"/>
  <c r="DH58" i="3" a="1"/>
  <c r="DH58" i="3"/>
  <c r="DL58" i="3" a="1"/>
  <c r="DL58" i="3"/>
  <c r="DP58" i="3" a="1"/>
  <c r="DP58" i="3"/>
  <c r="DT58" i="3" a="1"/>
  <c r="DT58" i="3"/>
  <c r="DX58" i="3" a="1"/>
  <c r="DX58" i="3"/>
  <c r="EB58" i="3" a="1"/>
  <c r="EB58" i="3"/>
  <c r="EF58" i="3" a="1"/>
  <c r="EF58" i="3"/>
  <c r="EJ58" i="3" a="1"/>
  <c r="EJ58" i="3"/>
  <c r="EN58" i="3" a="1"/>
  <c r="EN58" i="3"/>
  <c r="ER58" i="3" a="1"/>
  <c r="ER58" i="3"/>
  <c r="EV58" i="3" a="1"/>
  <c r="EV58" i="3"/>
  <c r="EZ58" i="3" a="1"/>
  <c r="EZ58" i="3"/>
  <c r="FD58" i="3" a="1"/>
  <c r="FD58" i="3"/>
  <c r="FH58" i="3" a="1"/>
  <c r="FH58" i="3"/>
  <c r="FL58" i="3" a="1"/>
  <c r="FL58" i="3"/>
  <c r="FP58" i="3" a="1"/>
  <c r="FP58" i="3"/>
  <c r="FT58" i="3" a="1"/>
  <c r="FT58" i="3"/>
  <c r="FX58" i="3" a="1"/>
  <c r="FX58" i="3"/>
  <c r="HH58" i="3" a="1"/>
  <c r="HH58" i="3"/>
  <c r="HJ58" i="3" a="1"/>
  <c r="HJ58" i="3"/>
  <c r="HL58" i="3" a="1"/>
  <c r="HL58" i="3"/>
  <c r="HN58" i="3" a="1"/>
  <c r="HN58" i="3"/>
  <c r="HP58" i="3" a="1"/>
  <c r="HP58" i="3"/>
  <c r="HR58" i="3" a="1"/>
  <c r="HR58" i="3"/>
  <c r="HT58" i="3" a="1"/>
  <c r="HT58" i="3"/>
  <c r="HV58" i="3" a="1"/>
  <c r="HV58" i="3"/>
  <c r="HX58" i="3" a="1"/>
  <c r="HX58" i="3"/>
  <c r="HZ58" i="3" a="1"/>
  <c r="HZ58" i="3"/>
  <c r="IB58" i="3" a="1"/>
  <c r="IB58" i="3"/>
  <c r="CEC57" i="3" a="1"/>
  <c r="CEC57" i="3"/>
  <c r="CEK57" i="3" a="1"/>
  <c r="CEK57" i="3"/>
  <c r="CES57" i="3" a="1"/>
  <c r="CES57" i="3"/>
  <c r="CFA57" i="3" a="1"/>
  <c r="CFA57" i="3"/>
  <c r="CFI57" i="3" a="1"/>
  <c r="CFI57" i="3"/>
  <c r="CFQ57" i="3" a="1"/>
  <c r="CFQ57" i="3"/>
  <c r="CFV57" i="3" a="1"/>
  <c r="CFV57" i="3"/>
  <c r="CFZ57" i="3" a="1"/>
  <c r="CFZ57" i="3"/>
  <c r="CGD57" i="3" a="1"/>
  <c r="CGD57" i="3"/>
  <c r="CGH57" i="3" a="1"/>
  <c r="CGH57" i="3"/>
  <c r="CGL57" i="3" a="1"/>
  <c r="CGL57" i="3"/>
  <c r="CGP57" i="3" a="1"/>
  <c r="CGP57" i="3"/>
  <c r="CGT57" i="3" a="1"/>
  <c r="CGT57" i="3"/>
  <c r="CGX57" i="3" a="1"/>
  <c r="CGX57" i="3"/>
  <c r="CHB57" i="3" a="1"/>
  <c r="CHB57" i="3"/>
  <c r="CHF57" i="3" a="1"/>
  <c r="CHF57" i="3"/>
  <c r="CHJ57" i="3" a="1"/>
  <c r="CHJ57" i="3"/>
  <c r="CHN57" i="3" a="1"/>
  <c r="CHN57" i="3"/>
  <c r="CHR57" i="3" a="1"/>
  <c r="CHR57" i="3"/>
  <c r="CHV57" i="3" a="1"/>
  <c r="CHV57" i="3"/>
  <c r="CHZ57" i="3" a="1"/>
  <c r="CHZ57" i="3"/>
  <c r="CID57" i="3" a="1"/>
  <c r="CID57" i="3"/>
  <c r="CIH57" i="3" a="1"/>
  <c r="CIH57" i="3"/>
  <c r="CIL57" i="3" a="1"/>
  <c r="CIL57" i="3"/>
  <c r="CIP57" i="3" a="1"/>
  <c r="CIP57" i="3"/>
  <c r="CIT57" i="3" a="1"/>
  <c r="CIT57" i="3"/>
  <c r="CIX57" i="3" a="1"/>
  <c r="CIX57" i="3"/>
  <c r="CJB57" i="3" a="1"/>
  <c r="CJB57" i="3"/>
  <c r="CJF57" i="3" a="1"/>
  <c r="CJF57" i="3"/>
  <c r="CJJ57" i="3" a="1"/>
  <c r="CJJ57" i="3"/>
  <c r="CJN57" i="3" a="1"/>
  <c r="CJN57" i="3"/>
  <c r="CJR57" i="3" a="1"/>
  <c r="CJR57" i="3"/>
  <c r="CJV57" i="3" a="1"/>
  <c r="CJV57" i="3"/>
  <c r="CJZ57" i="3" a="1"/>
  <c r="CJZ57" i="3"/>
  <c r="CKD57" i="3" a="1"/>
  <c r="CKD57" i="3"/>
  <c r="CKH57" i="3" a="1"/>
  <c r="CKH57" i="3"/>
  <c r="CKL57" i="3" a="1"/>
  <c r="CKL57" i="3"/>
  <c r="CKP57" i="3" a="1"/>
  <c r="CKP57" i="3"/>
  <c r="CKT57" i="3" a="1"/>
  <c r="CKT57" i="3"/>
  <c r="CKX57" i="3" a="1"/>
  <c r="CKX57" i="3"/>
  <c r="CLB57" i="3" a="1"/>
  <c r="CLB57" i="3"/>
  <c r="CLF57" i="3" a="1"/>
  <c r="CLF57" i="3"/>
  <c r="CLJ57" i="3" a="1"/>
  <c r="CLJ57" i="3"/>
  <c r="CLN57" i="3" a="1"/>
  <c r="CLN57" i="3"/>
  <c r="CLR57" i="3" a="1"/>
  <c r="CLR57" i="3"/>
  <c r="CLV57" i="3" a="1"/>
  <c r="CLV57" i="3"/>
  <c r="CLZ57" i="3" a="1"/>
  <c r="CLZ57" i="3"/>
  <c r="CMD57" i="3" a="1"/>
  <c r="CMD57" i="3"/>
  <c r="CMH57" i="3" a="1"/>
  <c r="CMH57" i="3"/>
  <c r="CO58" i="3" a="1"/>
  <c r="CO58" i="3"/>
  <c r="CS58" i="3" a="1"/>
  <c r="CS58" i="3"/>
  <c r="CW58" i="3" a="1"/>
  <c r="CW58" i="3"/>
  <c r="DA58" i="3" a="1"/>
  <c r="DA58" i="3"/>
  <c r="DE58" i="3" a="1"/>
  <c r="DE58" i="3"/>
  <c r="DI58" i="3" a="1"/>
  <c r="DI58" i="3"/>
  <c r="DM58" i="3" a="1"/>
  <c r="DM58" i="3"/>
  <c r="DQ58" i="3" a="1"/>
  <c r="DQ58" i="3"/>
  <c r="DU58" i="3" a="1"/>
  <c r="DU58" i="3"/>
  <c r="DY58" i="3" a="1"/>
  <c r="DY58" i="3"/>
  <c r="EC58" i="3" a="1"/>
  <c r="EC58" i="3"/>
  <c r="EG58" i="3" a="1"/>
  <c r="EG58" i="3"/>
  <c r="EK58" i="3" a="1"/>
  <c r="EK58" i="3"/>
  <c r="EO58" i="3" a="1"/>
  <c r="EO58" i="3"/>
  <c r="ES58" i="3" a="1"/>
  <c r="ES58" i="3"/>
  <c r="EW58" i="3" a="1"/>
  <c r="EW58" i="3"/>
  <c r="FA58" i="3" a="1"/>
  <c r="FA58" i="3"/>
  <c r="FE58" i="3" a="1"/>
  <c r="FE58" i="3"/>
  <c r="FI58" i="3" a="1"/>
  <c r="FI58" i="3"/>
  <c r="FM58" i="3" a="1"/>
  <c r="FM58" i="3"/>
  <c r="FQ58" i="3" a="1"/>
  <c r="FQ58" i="3"/>
  <c r="FU58" i="3" a="1"/>
  <c r="FU58" i="3"/>
  <c r="FY58" i="3" a="1"/>
  <c r="FY58" i="3"/>
  <c r="ID58" i="3" a="1"/>
  <c r="ID58" i="3"/>
  <c r="IL58" i="3" a="1"/>
  <c r="IL58" i="3"/>
  <c r="IT58" i="3" a="1"/>
  <c r="IT58" i="3"/>
  <c r="JB58" i="3" a="1"/>
  <c r="JB58" i="3"/>
  <c r="JJ58" i="3" a="1"/>
  <c r="JJ58" i="3"/>
  <c r="JR58" i="3" a="1"/>
  <c r="JR58" i="3"/>
  <c r="JY58" i="3" a="1"/>
  <c r="JY58" i="3"/>
  <c r="KC58" i="3" a="1"/>
  <c r="KC58" i="3"/>
  <c r="KG58" i="3" a="1"/>
  <c r="KG58" i="3"/>
  <c r="KK58" i="3" a="1"/>
  <c r="KK58" i="3"/>
  <c r="KO58" i="3" a="1"/>
  <c r="KO58" i="3"/>
  <c r="KS58" i="3" a="1"/>
  <c r="KS58" i="3"/>
  <c r="KW58" i="3" a="1"/>
  <c r="KW58" i="3"/>
  <c r="LE58" i="3" a="1"/>
  <c r="LE58" i="3"/>
  <c r="LI58" i="3" a="1"/>
  <c r="LI58" i="3"/>
  <c r="LM58" i="3" a="1"/>
  <c r="LM58" i="3"/>
  <c r="LQ58" i="3" a="1"/>
  <c r="LQ58" i="3"/>
  <c r="LU58" i="3" a="1"/>
  <c r="LU58" i="3"/>
  <c r="LY58" i="3" a="1"/>
  <c r="LY58" i="3"/>
  <c r="MC58" i="3" a="1"/>
  <c r="MC58" i="3"/>
  <c r="MG58" i="3" a="1"/>
  <c r="MG58" i="3"/>
  <c r="MK58" i="3" a="1"/>
  <c r="MK58" i="3"/>
  <c r="MO58" i="3" a="1"/>
  <c r="MO58" i="3"/>
  <c r="MS58" i="3" a="1"/>
  <c r="MS58" i="3"/>
  <c r="MW58" i="3" a="1"/>
  <c r="MW58" i="3"/>
  <c r="NA58" i="3" a="1"/>
  <c r="NA58" i="3"/>
  <c r="NE58" i="3" a="1"/>
  <c r="NE58" i="3"/>
  <c r="NI58" i="3" a="1"/>
  <c r="NI58" i="3"/>
  <c r="NM58" i="3" a="1"/>
  <c r="NM58" i="3"/>
  <c r="NQ58" i="3" a="1"/>
  <c r="NQ58" i="3"/>
  <c r="NU58" i="3" a="1"/>
  <c r="NU58" i="3"/>
  <c r="NY58" i="3" a="1"/>
  <c r="NY58" i="3"/>
  <c r="OC58" i="3" a="1"/>
  <c r="OC58" i="3"/>
  <c r="OI58" i="3" a="1"/>
  <c r="OI58" i="3"/>
  <c r="OL58" i="3" a="1"/>
  <c r="OL58" i="3"/>
  <c r="OQ58" i="3" a="1"/>
  <c r="OQ58" i="3"/>
  <c r="OT58" i="3" a="1"/>
  <c r="OT58" i="3"/>
  <c r="OY58" i="3" a="1"/>
  <c r="OY58" i="3"/>
  <c r="PB58" i="3" a="1"/>
  <c r="PB58" i="3"/>
  <c r="PG58" i="3" a="1"/>
  <c r="PG58" i="3"/>
  <c r="PJ58" i="3" a="1"/>
  <c r="PJ58" i="3"/>
  <c r="PO58" i="3" a="1"/>
  <c r="PO58" i="3"/>
  <c r="PR58" i="3" a="1"/>
  <c r="PR58" i="3"/>
  <c r="PW58" i="3" a="1"/>
  <c r="PW58" i="3"/>
  <c r="PZ58" i="3" a="1"/>
  <c r="PZ58" i="3"/>
  <c r="QE58" i="3" a="1"/>
  <c r="QE58" i="3"/>
  <c r="QH58" i="3" a="1"/>
  <c r="QH58" i="3"/>
  <c r="QM58" i="3" a="1"/>
  <c r="QM58" i="3"/>
  <c r="QP58" i="3" a="1"/>
  <c r="QP58" i="3"/>
  <c r="QU58" i="3" a="1"/>
  <c r="QU58" i="3"/>
  <c r="QX58" i="3" a="1"/>
  <c r="QX58" i="3"/>
  <c r="RC58" i="3" a="1"/>
  <c r="RC58" i="3"/>
  <c r="RF58" i="3" a="1"/>
  <c r="RF58" i="3"/>
  <c r="RK58" i="3" a="1"/>
  <c r="RK58" i="3"/>
  <c r="RN58" i="3" a="1"/>
  <c r="RN58" i="3"/>
  <c r="RS58" i="3" a="1"/>
  <c r="RS58" i="3"/>
  <c r="RV58" i="3" a="1"/>
  <c r="RV58" i="3"/>
  <c r="SA58" i="3" a="1"/>
  <c r="SA58" i="3"/>
  <c r="SD58" i="3" a="1"/>
  <c r="SD58" i="3"/>
  <c r="SI58" i="3" a="1"/>
  <c r="SI58" i="3"/>
  <c r="SK58" i="3" a="1"/>
  <c r="SK58" i="3"/>
  <c r="SM58" i="3" a="1"/>
  <c r="SM58" i="3"/>
  <c r="SO58" i="3" a="1"/>
  <c r="SO58" i="3"/>
  <c r="SQ58" i="3" a="1"/>
  <c r="SQ58" i="3"/>
  <c r="SS58" i="3" a="1"/>
  <c r="SS58" i="3"/>
  <c r="SU58" i="3" a="1"/>
  <c r="SU58" i="3"/>
  <c r="SW58" i="3" a="1"/>
  <c r="SW58" i="3"/>
  <c r="SY58" i="3" a="1"/>
  <c r="SY58" i="3"/>
  <c r="TA58" i="3" a="1"/>
  <c r="TA58" i="3"/>
  <c r="TC58" i="3" a="1"/>
  <c r="TC58" i="3"/>
  <c r="TE58" i="3" a="1"/>
  <c r="TE58" i="3"/>
  <c r="TG58" i="3" a="1"/>
  <c r="TG58" i="3"/>
  <c r="TI58" i="3" a="1"/>
  <c r="TI58" i="3"/>
  <c r="TK58" i="3" a="1"/>
  <c r="TK58" i="3"/>
  <c r="TM58" i="3" a="1"/>
  <c r="TM58" i="3"/>
  <c r="TO58" i="3" a="1"/>
  <c r="TO58" i="3"/>
  <c r="TQ58" i="3" a="1"/>
  <c r="TQ58" i="3"/>
  <c r="TS58" i="3" a="1"/>
  <c r="TS58" i="3"/>
  <c r="TU58" i="3" a="1"/>
  <c r="TU58" i="3"/>
  <c r="TW58" i="3" a="1"/>
  <c r="TW58" i="3"/>
  <c r="TY58" i="3" a="1"/>
  <c r="TY58" i="3"/>
  <c r="UA58" i="3" a="1"/>
  <c r="UA58" i="3"/>
  <c r="UC58" i="3" a="1"/>
  <c r="UC58" i="3"/>
  <c r="UE58" i="3" a="1"/>
  <c r="UE58" i="3"/>
  <c r="UG58" i="3" a="1"/>
  <c r="UG58" i="3"/>
  <c r="UI58" i="3" a="1"/>
  <c r="UI58" i="3"/>
  <c r="UK58" i="3" a="1"/>
  <c r="UK58" i="3"/>
  <c r="UM58" i="3" a="1"/>
  <c r="UM58" i="3"/>
  <c r="UO58" i="3" a="1"/>
  <c r="UO58" i="3"/>
  <c r="UQ58" i="3" a="1"/>
  <c r="UQ58" i="3"/>
  <c r="US58" i="3" a="1"/>
  <c r="US58" i="3"/>
  <c r="UU58" i="3" a="1"/>
  <c r="UU58" i="3"/>
  <c r="UW58" i="3" a="1"/>
  <c r="UW58" i="3"/>
  <c r="UY58" i="3" a="1"/>
  <c r="UY58" i="3"/>
  <c r="VA58" i="3" a="1"/>
  <c r="VA58" i="3"/>
  <c r="VC58" i="3" a="1"/>
  <c r="VC58" i="3"/>
  <c r="VE58" i="3" a="1"/>
  <c r="VE58" i="3"/>
  <c r="VG58" i="3" a="1"/>
  <c r="VG58" i="3"/>
  <c r="VI58" i="3" a="1"/>
  <c r="VI58" i="3"/>
  <c r="VK58" i="3" a="1"/>
  <c r="VK58" i="3"/>
  <c r="VM58" i="3" a="1"/>
  <c r="VM58" i="3"/>
  <c r="VO58" i="3" a="1"/>
  <c r="VO58" i="3"/>
  <c r="VQ58" i="3" a="1"/>
  <c r="VQ58" i="3"/>
  <c r="VS58" i="3" a="1"/>
  <c r="VS58" i="3"/>
  <c r="VU58" i="3" a="1"/>
  <c r="VU58" i="3"/>
  <c r="VW58" i="3" a="1"/>
  <c r="VW58" i="3"/>
  <c r="VY58" i="3" a="1"/>
  <c r="VY58" i="3"/>
  <c r="WA58" i="3" a="1"/>
  <c r="WA58" i="3"/>
  <c r="WC58" i="3" a="1"/>
  <c r="WC58" i="3"/>
  <c r="WE58" i="3" a="1"/>
  <c r="WE58" i="3"/>
  <c r="WG58" i="3" a="1"/>
  <c r="WG58" i="3"/>
  <c r="WI58" i="3" a="1"/>
  <c r="WI58" i="3"/>
  <c r="WK58" i="3" a="1"/>
  <c r="WK58" i="3"/>
  <c r="WM58" i="3" a="1"/>
  <c r="WM58" i="3"/>
  <c r="IF58" i="3" a="1"/>
  <c r="IF58" i="3"/>
  <c r="IN58" i="3" a="1"/>
  <c r="IN58" i="3"/>
  <c r="IV58" i="3" a="1"/>
  <c r="IV58" i="3"/>
  <c r="JD58" i="3" a="1"/>
  <c r="JD58" i="3"/>
  <c r="JL58" i="3" a="1"/>
  <c r="JL58" i="3"/>
  <c r="JT58" i="3" a="1"/>
  <c r="JT58" i="3"/>
  <c r="JZ58" i="3" a="1"/>
  <c r="JZ58" i="3"/>
  <c r="KD58" i="3" a="1"/>
  <c r="KD58" i="3"/>
  <c r="KH58" i="3" a="1"/>
  <c r="KH58" i="3"/>
  <c r="KL58" i="3" a="1"/>
  <c r="KL58" i="3"/>
  <c r="KP58" i="3" a="1"/>
  <c r="KP58" i="3"/>
  <c r="KX58" i="3" a="1"/>
  <c r="KX58" i="3"/>
  <c r="LF58" i="3" a="1"/>
  <c r="LF58" i="3"/>
  <c r="LJ58" i="3" a="1"/>
  <c r="LJ58" i="3"/>
  <c r="LN58" i="3" a="1"/>
  <c r="LN58" i="3"/>
  <c r="LR58" i="3" a="1"/>
  <c r="LR58" i="3"/>
  <c r="LV58" i="3" a="1"/>
  <c r="LV58" i="3"/>
  <c r="LZ58" i="3" a="1"/>
  <c r="LZ58" i="3"/>
  <c r="MD58" i="3" a="1"/>
  <c r="MD58" i="3"/>
  <c r="MH58" i="3" a="1"/>
  <c r="MH58" i="3"/>
  <c r="ML58" i="3" a="1"/>
  <c r="ML58" i="3"/>
  <c r="MP58" i="3" a="1"/>
  <c r="MP58" i="3"/>
  <c r="MT58" i="3" a="1"/>
  <c r="MT58" i="3"/>
  <c r="MX58" i="3" a="1"/>
  <c r="MX58" i="3"/>
  <c r="NB58" i="3" a="1"/>
  <c r="NB58" i="3"/>
  <c r="NF58" i="3" a="1"/>
  <c r="NF58" i="3"/>
  <c r="NJ58" i="3" a="1"/>
  <c r="NJ58" i="3"/>
  <c r="NN58" i="3" a="1"/>
  <c r="NN58" i="3"/>
  <c r="NR58" i="3" a="1"/>
  <c r="NR58" i="3"/>
  <c r="NV58" i="3" a="1"/>
  <c r="NV58" i="3"/>
  <c r="NZ58" i="3" a="1"/>
  <c r="NZ58" i="3"/>
  <c r="OD58" i="3" a="1"/>
  <c r="OD58" i="3"/>
  <c r="OG58" i="3" a="1"/>
  <c r="OG58" i="3"/>
  <c r="OJ58" i="3" a="1"/>
  <c r="OJ58" i="3"/>
  <c r="OO58" i="3" a="1"/>
  <c r="OO58" i="3"/>
  <c r="OR58" i="3" a="1"/>
  <c r="OR58" i="3"/>
  <c r="OW58" i="3" a="1"/>
  <c r="OW58" i="3"/>
  <c r="OZ58" i="3" a="1"/>
  <c r="OZ58" i="3"/>
  <c r="PE58" i="3" a="1"/>
  <c r="PE58" i="3"/>
  <c r="PH58" i="3" a="1"/>
  <c r="PH58" i="3"/>
  <c r="PM58" i="3" a="1"/>
  <c r="PM58" i="3"/>
  <c r="PP58" i="3" a="1"/>
  <c r="PP58" i="3"/>
  <c r="PU58" i="3" a="1"/>
  <c r="PU58" i="3"/>
  <c r="PX58" i="3" a="1"/>
  <c r="PX58" i="3"/>
  <c r="QC58" i="3" a="1"/>
  <c r="QC58" i="3"/>
  <c r="QF58" i="3" a="1"/>
  <c r="QF58" i="3"/>
  <c r="QK58" i="3" a="1"/>
  <c r="QK58" i="3"/>
  <c r="QN58" i="3" a="1"/>
  <c r="QN58" i="3"/>
  <c r="QS58" i="3" a="1"/>
  <c r="QS58" i="3"/>
  <c r="QV58" i="3" a="1"/>
  <c r="QV58" i="3"/>
  <c r="RA58" i="3" a="1"/>
  <c r="RA58" i="3"/>
  <c r="RD58" i="3" a="1"/>
  <c r="RD58" i="3"/>
  <c r="RI58" i="3" a="1"/>
  <c r="RI58" i="3"/>
  <c r="RL58" i="3" a="1"/>
  <c r="RL58" i="3"/>
  <c r="RQ58" i="3" a="1"/>
  <c r="RQ58" i="3"/>
  <c r="RT58" i="3" a="1"/>
  <c r="RT58" i="3"/>
  <c r="SB58" i="3" a="1"/>
  <c r="SB58" i="3"/>
  <c r="SG58" i="3" a="1"/>
  <c r="SG58" i="3"/>
  <c r="IH58" i="3" a="1"/>
  <c r="IH58" i="3"/>
  <c r="IP58" i="3" a="1"/>
  <c r="IP58" i="3"/>
  <c r="IX58" i="3" a="1"/>
  <c r="IX58" i="3"/>
  <c r="JF58" i="3" a="1"/>
  <c r="JF58" i="3"/>
  <c r="JN58" i="3" a="1"/>
  <c r="JN58" i="3"/>
  <c r="JV58" i="3" a="1"/>
  <c r="JV58" i="3"/>
  <c r="KA58" i="3" a="1"/>
  <c r="KA58" i="3"/>
  <c r="KE58" i="3" a="1"/>
  <c r="KE58" i="3"/>
  <c r="KI58" i="3" a="1"/>
  <c r="KI58" i="3"/>
  <c r="KM58" i="3" a="1"/>
  <c r="KM58" i="3"/>
  <c r="KQ58" i="3" a="1"/>
  <c r="KQ58" i="3"/>
  <c r="KU58" i="3" a="1"/>
  <c r="KU58" i="3"/>
  <c r="KY58" i="3" a="1"/>
  <c r="KY58" i="3"/>
  <c r="LC58" i="3" a="1"/>
  <c r="LC58" i="3"/>
  <c r="LG58" i="3" a="1"/>
  <c r="LG58" i="3"/>
  <c r="LK58" i="3" a="1"/>
  <c r="LK58" i="3"/>
  <c r="LO58" i="3" a="1"/>
  <c r="LO58" i="3"/>
  <c r="LS58" i="3" a="1"/>
  <c r="LS58" i="3"/>
  <c r="LW58" i="3" a="1"/>
  <c r="LW58" i="3"/>
  <c r="MA58" i="3" a="1"/>
  <c r="MA58" i="3"/>
  <c r="ME58" i="3" a="1"/>
  <c r="ME58" i="3"/>
  <c r="MI58" i="3" a="1"/>
  <c r="MI58" i="3"/>
  <c r="MM58" i="3" a="1"/>
  <c r="MM58" i="3"/>
  <c r="MQ58" i="3" a="1"/>
  <c r="MQ58" i="3"/>
  <c r="MU58" i="3" a="1"/>
  <c r="MU58" i="3"/>
  <c r="MY58" i="3" a="1"/>
  <c r="MY58" i="3"/>
  <c r="NC58" i="3" a="1"/>
  <c r="NC58" i="3"/>
  <c r="NG58" i="3" a="1"/>
  <c r="NG58" i="3"/>
  <c r="NK58" i="3" a="1"/>
  <c r="NK58" i="3"/>
  <c r="NO58" i="3" a="1"/>
  <c r="NO58" i="3"/>
  <c r="NS58" i="3" a="1"/>
  <c r="NS58" i="3"/>
  <c r="NW58" i="3" a="1"/>
  <c r="NW58" i="3"/>
  <c r="OA58" i="3" a="1"/>
  <c r="OA58" i="3"/>
  <c r="OE58" i="3" a="1"/>
  <c r="OE58" i="3"/>
  <c r="OH58" i="3" a="1"/>
  <c r="OH58" i="3"/>
  <c r="OM58" i="3" a="1"/>
  <c r="OM58" i="3"/>
  <c r="OP58" i="3" a="1"/>
  <c r="OP58" i="3"/>
  <c r="OU58" i="3" a="1"/>
  <c r="OU58" i="3"/>
  <c r="OX58" i="3" a="1"/>
  <c r="OX58" i="3"/>
  <c r="PC58" i="3" a="1"/>
  <c r="PC58" i="3"/>
  <c r="PF58" i="3" a="1"/>
  <c r="PF58" i="3"/>
  <c r="PK58" i="3" a="1"/>
  <c r="PK58" i="3"/>
  <c r="PN58" i="3" a="1"/>
  <c r="PN58" i="3"/>
  <c r="PS58" i="3" a="1"/>
  <c r="PS58" i="3"/>
  <c r="PV58" i="3" a="1"/>
  <c r="PV58" i="3"/>
  <c r="QA58" i="3" a="1"/>
  <c r="QA58" i="3"/>
  <c r="QD58" i="3" a="1"/>
  <c r="QD58" i="3"/>
  <c r="QI58" i="3" a="1"/>
  <c r="QI58" i="3"/>
  <c r="QL58" i="3" a="1"/>
  <c r="QL58" i="3"/>
  <c r="QQ58" i="3" a="1"/>
  <c r="QQ58" i="3"/>
  <c r="QT58" i="3" a="1"/>
  <c r="QT58" i="3"/>
  <c r="QY58" i="3" a="1"/>
  <c r="QY58" i="3"/>
  <c r="RB58" i="3" a="1"/>
  <c r="RB58" i="3"/>
  <c r="RG58" i="3" a="1"/>
  <c r="RG58" i="3"/>
  <c r="RJ58" i="3" a="1"/>
  <c r="RJ58" i="3"/>
  <c r="RO58" i="3" a="1"/>
  <c r="RO58" i="3"/>
  <c r="RR58" i="3" a="1"/>
  <c r="RR58" i="3"/>
  <c r="RW58" i="3" a="1"/>
  <c r="RW58" i="3"/>
  <c r="SE58" i="3" a="1"/>
  <c r="SE58" i="3"/>
  <c r="SH58" i="3" a="1"/>
  <c r="SH58" i="3"/>
  <c r="SJ58" i="3" a="1"/>
  <c r="SJ58" i="3"/>
  <c r="SL58" i="3" a="1"/>
  <c r="SL58" i="3"/>
  <c r="SN58" i="3" a="1"/>
  <c r="SN58" i="3"/>
  <c r="SP58" i="3" a="1"/>
  <c r="SP58" i="3"/>
  <c r="SR58" i="3" a="1"/>
  <c r="SR58" i="3"/>
  <c r="ST58" i="3" a="1"/>
  <c r="ST58" i="3"/>
  <c r="SV58" i="3" a="1"/>
  <c r="SV58" i="3"/>
  <c r="SX58" i="3" a="1"/>
  <c r="SX58" i="3"/>
  <c r="SZ58" i="3" a="1"/>
  <c r="SZ58" i="3"/>
  <c r="TB58" i="3" a="1"/>
  <c r="TB58" i="3"/>
  <c r="TD58" i="3" a="1"/>
  <c r="TD58" i="3"/>
  <c r="TF58" i="3" a="1"/>
  <c r="TF58" i="3"/>
  <c r="TH58" i="3" a="1"/>
  <c r="TH58" i="3"/>
  <c r="TJ58" i="3" a="1"/>
  <c r="TJ58" i="3"/>
  <c r="TL58" i="3" a="1"/>
  <c r="TL58" i="3"/>
  <c r="TN58" i="3" a="1"/>
  <c r="TN58" i="3"/>
  <c r="TP58" i="3" a="1"/>
  <c r="TP58" i="3"/>
  <c r="TR58" i="3" a="1"/>
  <c r="TR58" i="3"/>
  <c r="TT58" i="3" a="1"/>
  <c r="TT58" i="3"/>
  <c r="TV58" i="3" a="1"/>
  <c r="TV58" i="3"/>
  <c r="TX58" i="3" a="1"/>
  <c r="TX58" i="3"/>
  <c r="TZ58" i="3" a="1"/>
  <c r="TZ58" i="3"/>
  <c r="UB58" i="3" a="1"/>
  <c r="UB58" i="3"/>
  <c r="UD58" i="3" a="1"/>
  <c r="UD58" i="3"/>
  <c r="UF58" i="3" a="1"/>
  <c r="UF58" i="3"/>
  <c r="UH58" i="3" a="1"/>
  <c r="UH58" i="3"/>
  <c r="UJ58" i="3" a="1"/>
  <c r="UJ58" i="3"/>
  <c r="UL58" i="3" a="1"/>
  <c r="UL58" i="3"/>
  <c r="UN58" i="3" a="1"/>
  <c r="UN58" i="3"/>
  <c r="UP58" i="3" a="1"/>
  <c r="UP58" i="3"/>
  <c r="UR58" i="3" a="1"/>
  <c r="UR58" i="3"/>
  <c r="UT58" i="3" a="1"/>
  <c r="UT58" i="3"/>
  <c r="UV58" i="3" a="1"/>
  <c r="UV58" i="3"/>
  <c r="UX58" i="3" a="1"/>
  <c r="UX58" i="3"/>
  <c r="UZ58" i="3" a="1"/>
  <c r="UZ58" i="3"/>
  <c r="IJ58" i="3" a="1"/>
  <c r="IJ58" i="3"/>
  <c r="IZ58" i="3" a="1"/>
  <c r="IZ58" i="3"/>
  <c r="JH58" i="3" a="1"/>
  <c r="JH58" i="3"/>
  <c r="JP58" i="3" a="1"/>
  <c r="JP58" i="3"/>
  <c r="JX58" i="3" a="1"/>
  <c r="JX58" i="3"/>
  <c r="KB58" i="3" a="1"/>
  <c r="KB58" i="3"/>
  <c r="KF58" i="3" a="1"/>
  <c r="KF58" i="3"/>
  <c r="KJ58" i="3" a="1"/>
  <c r="KJ58" i="3"/>
  <c r="KN58" i="3" a="1"/>
  <c r="KN58" i="3"/>
  <c r="KR58" i="3" a="1"/>
  <c r="KR58" i="3"/>
  <c r="KZ58" i="3" a="1"/>
  <c r="KZ58" i="3"/>
  <c r="LD58" i="3" a="1"/>
  <c r="LD58" i="3"/>
  <c r="LH58" i="3" a="1"/>
  <c r="LH58" i="3"/>
  <c r="LL58" i="3" a="1"/>
  <c r="LL58" i="3"/>
  <c r="LP58" i="3" a="1"/>
  <c r="LP58" i="3"/>
  <c r="LT58" i="3" a="1"/>
  <c r="LT58" i="3"/>
  <c r="LX58" i="3" a="1"/>
  <c r="LX58" i="3"/>
  <c r="MB58" i="3" a="1"/>
  <c r="MB58" i="3"/>
  <c r="MF58" i="3" a="1"/>
  <c r="MF58" i="3"/>
  <c r="MJ58" i="3" a="1"/>
  <c r="MJ58" i="3"/>
  <c r="MN58" i="3" a="1"/>
  <c r="MN58" i="3"/>
  <c r="MR58" i="3" a="1"/>
  <c r="MR58" i="3"/>
  <c r="MV58" i="3" a="1"/>
  <c r="MV58" i="3"/>
  <c r="MZ58" i="3" a="1"/>
  <c r="MZ58" i="3"/>
  <c r="ND58" i="3" a="1"/>
  <c r="ND58" i="3"/>
  <c r="NH58" i="3" a="1"/>
  <c r="NH58" i="3"/>
  <c r="NL58" i="3" a="1"/>
  <c r="NL58" i="3"/>
  <c r="NP58" i="3" a="1"/>
  <c r="NP58" i="3"/>
  <c r="NT58" i="3" a="1"/>
  <c r="NT58" i="3"/>
  <c r="NX58" i="3" a="1"/>
  <c r="NX58" i="3"/>
  <c r="OB58" i="3" a="1"/>
  <c r="OB58" i="3"/>
  <c r="OF58" i="3" a="1"/>
  <c r="OF58" i="3"/>
  <c r="OK58" i="3" a="1"/>
  <c r="OK58" i="3"/>
  <c r="ON58" i="3" a="1"/>
  <c r="ON58" i="3"/>
  <c r="OS58" i="3" a="1"/>
  <c r="OS58" i="3"/>
  <c r="OV58" i="3" a="1"/>
  <c r="OV58" i="3"/>
  <c r="PA58" i="3" a="1"/>
  <c r="PA58" i="3"/>
  <c r="PD58" i="3" a="1"/>
  <c r="PD58" i="3"/>
  <c r="PI58" i="3" a="1"/>
  <c r="PI58" i="3"/>
  <c r="PL58" i="3" a="1"/>
  <c r="PL58" i="3"/>
  <c r="PQ58" i="3" a="1"/>
  <c r="PQ58" i="3"/>
  <c r="PT58" i="3" a="1"/>
  <c r="PT58" i="3"/>
  <c r="PY58" i="3" a="1"/>
  <c r="PY58" i="3"/>
  <c r="QB58" i="3" a="1"/>
  <c r="QB58" i="3"/>
  <c r="QG58" i="3" a="1"/>
  <c r="QG58" i="3"/>
  <c r="QJ58" i="3" a="1"/>
  <c r="QJ58" i="3"/>
  <c r="QO58" i="3" a="1"/>
  <c r="QO58" i="3"/>
  <c r="QR58" i="3" a="1"/>
  <c r="QR58" i="3"/>
  <c r="QW58" i="3" a="1"/>
  <c r="QW58" i="3"/>
  <c r="QZ58" i="3" a="1"/>
  <c r="QZ58" i="3"/>
  <c r="RE58" i="3" a="1"/>
  <c r="RE58" i="3"/>
  <c r="RH58" i="3" a="1"/>
  <c r="RH58" i="3"/>
  <c r="RM58" i="3" a="1"/>
  <c r="RM58" i="3"/>
  <c r="RP58" i="3" a="1"/>
  <c r="RP58" i="3"/>
  <c r="RU58" i="3" a="1"/>
  <c r="RU58" i="3"/>
  <c r="RX58" i="3" a="1"/>
  <c r="RX58" i="3"/>
  <c r="SC58" i="3" a="1"/>
  <c r="SC58" i="3"/>
  <c r="SF58" i="3" a="1"/>
  <c r="SF58" i="3"/>
  <c r="VB58" i="3" a="1"/>
  <c r="VB58" i="3"/>
  <c r="VJ58" i="3" a="1"/>
  <c r="VJ58" i="3"/>
  <c r="VR58" i="3" a="1"/>
  <c r="VR58" i="3"/>
  <c r="VZ58" i="3" a="1"/>
  <c r="VZ58" i="3"/>
  <c r="WH58" i="3" a="1"/>
  <c r="WH58" i="3"/>
  <c r="WO58" i="3" a="1"/>
  <c r="WO58" i="3"/>
  <c r="WS58" i="3" a="1"/>
  <c r="WS58" i="3"/>
  <c r="WW58" i="3" a="1"/>
  <c r="WW58" i="3"/>
  <c r="XA58" i="3" a="1"/>
  <c r="XA58" i="3"/>
  <c r="XE58" i="3" a="1"/>
  <c r="XE58" i="3"/>
  <c r="XI58" i="3" a="1"/>
  <c r="XI58" i="3"/>
  <c r="XM58" i="3" a="1"/>
  <c r="XM58" i="3"/>
  <c r="XQ58" i="3" a="1"/>
  <c r="XQ58" i="3"/>
  <c r="XU58" i="3" a="1"/>
  <c r="XU58" i="3"/>
  <c r="XY58" i="3" a="1"/>
  <c r="XY58" i="3"/>
  <c r="YC58" i="3" a="1"/>
  <c r="YC58" i="3"/>
  <c r="YG58" i="3" a="1"/>
  <c r="YG58" i="3"/>
  <c r="YK58" i="3" a="1"/>
  <c r="YK58" i="3"/>
  <c r="YO58" i="3" a="1"/>
  <c r="YO58" i="3"/>
  <c r="YS58" i="3" a="1"/>
  <c r="YS58" i="3"/>
  <c r="YW58" i="3" a="1"/>
  <c r="YW58" i="3"/>
  <c r="ZA58" i="3" a="1"/>
  <c r="ZA58" i="3"/>
  <c r="ZE58" i="3" a="1"/>
  <c r="ZE58" i="3"/>
  <c r="ZI58" i="3" a="1"/>
  <c r="ZI58" i="3"/>
  <c r="ZM58" i="3" a="1"/>
  <c r="ZM58" i="3"/>
  <c r="ZQ58" i="3" a="1"/>
  <c r="ZQ58" i="3"/>
  <c r="ZU58" i="3" a="1"/>
  <c r="ZU58" i="3"/>
  <c r="ZY58" i="3" a="1"/>
  <c r="ZY58" i="3"/>
  <c r="AAC58" i="3" a="1"/>
  <c r="AAC58" i="3"/>
  <c r="AAG58" i="3" a="1"/>
  <c r="AAG58" i="3"/>
  <c r="AAK58" i="3" a="1"/>
  <c r="AAK58" i="3"/>
  <c r="AAO58" i="3" a="1"/>
  <c r="AAO58" i="3"/>
  <c r="AAS58" i="3" a="1"/>
  <c r="AAS58" i="3"/>
  <c r="AAW58" i="3" a="1"/>
  <c r="AAW58" i="3"/>
  <c r="ABA58" i="3" a="1"/>
  <c r="ABA58" i="3"/>
  <c r="ABE58" i="3" a="1"/>
  <c r="ABE58" i="3"/>
  <c r="ABI58" i="3" a="1"/>
  <c r="ABI58" i="3"/>
  <c r="ABM58" i="3" a="1"/>
  <c r="ABM58" i="3"/>
  <c r="ABQ58" i="3" a="1"/>
  <c r="ABQ58" i="3"/>
  <c r="ABU58" i="3" a="1"/>
  <c r="ABU58" i="3"/>
  <c r="ABY58" i="3" a="1"/>
  <c r="ABY58" i="3"/>
  <c r="ACC58" i="3" a="1"/>
  <c r="ACC58" i="3"/>
  <c r="ACG58" i="3" a="1"/>
  <c r="ACG58" i="3"/>
  <c r="ACK58" i="3" a="1"/>
  <c r="ACK58" i="3"/>
  <c r="ACO58" i="3" a="1"/>
  <c r="ACO58" i="3"/>
  <c r="ACS58" i="3" a="1"/>
  <c r="ACS58" i="3"/>
  <c r="ACW58" i="3" a="1"/>
  <c r="ACW58" i="3"/>
  <c r="ADA58" i="3" a="1"/>
  <c r="ADA58" i="3"/>
  <c r="ADE58" i="3" a="1"/>
  <c r="ADE58" i="3"/>
  <c r="ADI58" i="3" a="1"/>
  <c r="ADI58" i="3"/>
  <c r="ADM58" i="3" a="1"/>
  <c r="ADM58" i="3"/>
  <c r="ADQ58" i="3" a="1"/>
  <c r="ADQ58" i="3"/>
  <c r="ADU58" i="3" a="1"/>
  <c r="ADU58" i="3"/>
  <c r="ADY58" i="3" a="1"/>
  <c r="ADY58" i="3"/>
  <c r="AEC58" i="3" a="1"/>
  <c r="AEC58" i="3"/>
  <c r="AEG58" i="3" a="1"/>
  <c r="AEG58" i="3"/>
  <c r="AEK58" i="3" a="1"/>
  <c r="AEK58" i="3"/>
  <c r="AEO58" i="3" a="1"/>
  <c r="AEO58" i="3"/>
  <c r="AES58" i="3" a="1"/>
  <c r="AES58" i="3"/>
  <c r="AEW58" i="3" a="1"/>
  <c r="AEW58" i="3"/>
  <c r="AFA58" i="3" a="1"/>
  <c r="AFA58" i="3"/>
  <c r="AFE58" i="3" a="1"/>
  <c r="AFE58" i="3"/>
  <c r="AFI58" i="3" a="1"/>
  <c r="AFI58" i="3"/>
  <c r="AFM58" i="3" a="1"/>
  <c r="AFM58" i="3"/>
  <c r="AFQ58" i="3" a="1"/>
  <c r="AFQ58" i="3"/>
  <c r="AFU58" i="3" a="1"/>
  <c r="AFU58" i="3"/>
  <c r="AFY58" i="3" a="1"/>
  <c r="AFY58" i="3"/>
  <c r="AGC58" i="3" a="1"/>
  <c r="AGC58" i="3"/>
  <c r="AGG58" i="3" a="1"/>
  <c r="AGG58" i="3"/>
  <c r="AGK58" i="3" a="1"/>
  <c r="AGK58" i="3"/>
  <c r="AGO58" i="3" a="1"/>
  <c r="AGO58" i="3"/>
  <c r="AGS58" i="3" a="1"/>
  <c r="AGS58" i="3"/>
  <c r="AGW58" i="3" a="1"/>
  <c r="AGW58" i="3"/>
  <c r="AHA58" i="3" a="1"/>
  <c r="AHA58" i="3"/>
  <c r="AHE58" i="3" a="1"/>
  <c r="AHE58" i="3"/>
  <c r="AHI58" i="3" a="1"/>
  <c r="AHI58" i="3"/>
  <c r="AHM58" i="3" a="1"/>
  <c r="AHM58" i="3"/>
  <c r="AHQ58" i="3" a="1"/>
  <c r="AHQ58" i="3"/>
  <c r="AHU58" i="3" a="1"/>
  <c r="AHU58" i="3"/>
  <c r="AHY58" i="3" a="1"/>
  <c r="AHY58" i="3"/>
  <c r="AIC58" i="3" a="1"/>
  <c r="AIC58" i="3"/>
  <c r="AIG58" i="3" a="1"/>
  <c r="AIG58" i="3"/>
  <c r="AIK58" i="3" a="1"/>
  <c r="AIK58" i="3"/>
  <c r="AIO58" i="3" a="1"/>
  <c r="AIO58" i="3"/>
  <c r="AIS58" i="3" a="1"/>
  <c r="AIS58" i="3"/>
  <c r="AIW58" i="3" a="1"/>
  <c r="AIW58" i="3"/>
  <c r="AJA58" i="3" a="1"/>
  <c r="AJA58" i="3"/>
  <c r="AJE58" i="3" a="1"/>
  <c r="AJE58" i="3"/>
  <c r="AJI58" i="3" a="1"/>
  <c r="AJI58" i="3"/>
  <c r="AJM58" i="3" a="1"/>
  <c r="AJM58" i="3"/>
  <c r="AJQ58" i="3" a="1"/>
  <c r="AJQ58" i="3"/>
  <c r="AJU58" i="3" a="1"/>
  <c r="AJU58" i="3"/>
  <c r="AJY58" i="3" a="1"/>
  <c r="AJY58" i="3"/>
  <c r="AKC58" i="3" a="1"/>
  <c r="AKC58" i="3"/>
  <c r="AKG58" i="3" a="1"/>
  <c r="AKG58" i="3"/>
  <c r="AKK58" i="3" a="1"/>
  <c r="AKK58" i="3"/>
  <c r="AKO58" i="3" a="1"/>
  <c r="AKO58" i="3"/>
  <c r="AKS58" i="3" a="1"/>
  <c r="AKS58" i="3"/>
  <c r="AKW58" i="3" a="1"/>
  <c r="AKW58" i="3"/>
  <c r="ALA58" i="3" a="1"/>
  <c r="ALA58" i="3"/>
  <c r="ALE58" i="3" a="1"/>
  <c r="ALE58" i="3"/>
  <c r="ALI58" i="3" a="1"/>
  <c r="ALI58" i="3"/>
  <c r="ALM58" i="3" a="1"/>
  <c r="ALM58" i="3"/>
  <c r="ALQ58" i="3" a="1"/>
  <c r="ALQ58" i="3"/>
  <c r="ALU58" i="3" a="1"/>
  <c r="ALU58" i="3"/>
  <c r="ALY58" i="3" a="1"/>
  <c r="ALY58" i="3"/>
  <c r="AMC58" i="3" a="1"/>
  <c r="AMC58" i="3"/>
  <c r="AMG58" i="3" a="1"/>
  <c r="AMG58" i="3"/>
  <c r="AMK58" i="3" a="1"/>
  <c r="AMK58" i="3"/>
  <c r="AMO58" i="3" a="1"/>
  <c r="AMO58" i="3"/>
  <c r="AMS58" i="3" a="1"/>
  <c r="AMS58" i="3"/>
  <c r="AMW58" i="3" a="1"/>
  <c r="AMW58" i="3"/>
  <c r="AMZ58" i="3" a="1"/>
  <c r="AMZ58" i="3"/>
  <c r="ANE58" i="3" a="1"/>
  <c r="ANE58" i="3"/>
  <c r="ANH58" i="3" a="1"/>
  <c r="ANH58" i="3"/>
  <c r="ANM58" i="3" a="1"/>
  <c r="ANM58" i="3"/>
  <c r="ANP58" i="3" a="1"/>
  <c r="ANP58" i="3"/>
  <c r="ANU58" i="3" a="1"/>
  <c r="ANU58" i="3"/>
  <c r="ANX58" i="3" a="1"/>
  <c r="ANX58" i="3"/>
  <c r="AOC58" i="3" a="1"/>
  <c r="AOC58" i="3"/>
  <c r="AOF58" i="3" a="1"/>
  <c r="AOF58" i="3"/>
  <c r="AOK58" i="3" a="1"/>
  <c r="AOK58" i="3"/>
  <c r="AON58" i="3" a="1"/>
  <c r="AON58" i="3"/>
  <c r="AOS58" i="3" a="1"/>
  <c r="AOS58" i="3"/>
  <c r="AOV58" i="3" a="1"/>
  <c r="AOV58" i="3"/>
  <c r="APA58" i="3" a="1"/>
  <c r="APA58" i="3"/>
  <c r="APD58" i="3" a="1"/>
  <c r="APD58" i="3"/>
  <c r="API58" i="3" a="1"/>
  <c r="API58" i="3"/>
  <c r="APL58" i="3" a="1"/>
  <c r="APL58" i="3"/>
  <c r="APQ58" i="3" a="1"/>
  <c r="APQ58" i="3"/>
  <c r="APT58" i="3" a="1"/>
  <c r="APT58" i="3"/>
  <c r="APY58" i="3" a="1"/>
  <c r="APY58" i="3"/>
  <c r="AQB58" i="3" a="1"/>
  <c r="AQB58" i="3"/>
  <c r="AQG58" i="3" a="1"/>
  <c r="AQG58" i="3"/>
  <c r="AQJ58" i="3" a="1"/>
  <c r="AQJ58" i="3"/>
  <c r="AQO58" i="3" a="1"/>
  <c r="AQO58" i="3"/>
  <c r="AQR58" i="3" a="1"/>
  <c r="AQR58" i="3"/>
  <c r="AQW58" i="3" a="1"/>
  <c r="AQW58" i="3"/>
  <c r="AQZ58" i="3" a="1"/>
  <c r="AQZ58" i="3"/>
  <c r="BCI58" i="3" a="1"/>
  <c r="BCI58" i="3"/>
  <c r="BCK58" i="3" a="1"/>
  <c r="BCK58" i="3"/>
  <c r="BCM58" i="3" a="1"/>
  <c r="BCM58" i="3"/>
  <c r="BCQ58" i="3" a="1"/>
  <c r="BCQ58" i="3"/>
  <c r="BCS58" i="3" a="1"/>
  <c r="BCS58" i="3"/>
  <c r="BCU58" i="3" a="1"/>
  <c r="BCU58" i="3"/>
  <c r="BCW58" i="3" a="1"/>
  <c r="BCW58" i="3"/>
  <c r="BCY58" i="3" a="1"/>
  <c r="BCY58" i="3"/>
  <c r="BDA58" i="3" a="1"/>
  <c r="BDA58" i="3"/>
  <c r="BDC58" i="3" a="1"/>
  <c r="BDC58" i="3"/>
  <c r="BDE58" i="3" a="1"/>
  <c r="BDE58" i="3"/>
  <c r="BDG58" i="3" a="1"/>
  <c r="BDG58" i="3"/>
  <c r="BDI58" i="3" a="1"/>
  <c r="BDI58" i="3"/>
  <c r="BDK58" i="3" a="1"/>
  <c r="BDK58" i="3"/>
  <c r="BDM58" i="3" a="1"/>
  <c r="BDM58" i="3"/>
  <c r="BDO58" i="3" a="1"/>
  <c r="BDO58" i="3"/>
  <c r="BDQ58" i="3" a="1"/>
  <c r="BDQ58" i="3"/>
  <c r="BDS58" i="3" a="1"/>
  <c r="BDS58" i="3"/>
  <c r="BDU58" i="3" a="1"/>
  <c r="BDU58" i="3"/>
  <c r="BDW58" i="3" a="1"/>
  <c r="BDW58" i="3"/>
  <c r="BDY58" i="3" a="1"/>
  <c r="BDY58" i="3"/>
  <c r="BEA58" i="3" a="1"/>
  <c r="BEA58" i="3"/>
  <c r="BEC58" i="3" a="1"/>
  <c r="BEC58" i="3"/>
  <c r="BEE58" i="3" a="1"/>
  <c r="BEE58" i="3"/>
  <c r="BEG58" i="3" a="1"/>
  <c r="BEG58" i="3"/>
  <c r="BEI58" i="3" a="1"/>
  <c r="BEI58" i="3"/>
  <c r="BEK58" i="3" a="1"/>
  <c r="BEK58" i="3"/>
  <c r="BEM58" i="3" a="1"/>
  <c r="BEM58" i="3"/>
  <c r="BEO58" i="3" a="1"/>
  <c r="BEO58" i="3"/>
  <c r="BEQ58" i="3" a="1"/>
  <c r="BEQ58" i="3"/>
  <c r="BES58" i="3" a="1"/>
  <c r="BES58" i="3"/>
  <c r="BEU58" i="3" a="1"/>
  <c r="BEU58" i="3"/>
  <c r="BEW58" i="3" a="1"/>
  <c r="BEW58" i="3"/>
  <c r="BEY58" i="3" a="1"/>
  <c r="BEY58" i="3"/>
  <c r="BFA58" i="3" a="1"/>
  <c r="BFA58" i="3"/>
  <c r="BFC58" i="3" a="1"/>
  <c r="BFC58" i="3"/>
  <c r="BFE58" i="3" a="1"/>
  <c r="BFE58" i="3"/>
  <c r="BFG58" i="3" a="1"/>
  <c r="BFG58" i="3"/>
  <c r="BFI58" i="3" a="1"/>
  <c r="BFI58" i="3"/>
  <c r="BFK58" i="3" a="1"/>
  <c r="BFK58" i="3"/>
  <c r="BFM58" i="3" a="1"/>
  <c r="BFM58" i="3"/>
  <c r="BFO58" i="3" a="1"/>
  <c r="BFO58" i="3"/>
  <c r="BFQ58" i="3" a="1"/>
  <c r="BFQ58" i="3"/>
  <c r="BFS58" i="3" a="1"/>
  <c r="BFS58" i="3"/>
  <c r="BFU58" i="3" a="1"/>
  <c r="BFU58" i="3"/>
  <c r="BFW58" i="3" a="1"/>
  <c r="BFW58" i="3"/>
  <c r="BFY58" i="3" a="1"/>
  <c r="BFY58" i="3"/>
  <c r="BGA58" i="3" a="1"/>
  <c r="BGA58" i="3"/>
  <c r="BGC58" i="3" a="1"/>
  <c r="BGC58" i="3"/>
  <c r="BGE58" i="3" a="1"/>
  <c r="BGE58" i="3"/>
  <c r="BGG58" i="3" a="1"/>
  <c r="BGG58" i="3"/>
  <c r="BGI58" i="3" a="1"/>
  <c r="BGI58" i="3"/>
  <c r="BGK58" i="3" a="1"/>
  <c r="BGK58" i="3"/>
  <c r="BGM58" i="3" a="1"/>
  <c r="BGM58" i="3"/>
  <c r="BGO58" i="3" a="1"/>
  <c r="BGO58" i="3"/>
  <c r="BGQ58" i="3" a="1"/>
  <c r="BGQ58" i="3"/>
  <c r="BGS58" i="3" a="1"/>
  <c r="BGS58" i="3"/>
  <c r="BGU58" i="3" a="1"/>
  <c r="BGU58" i="3"/>
  <c r="BGW58" i="3" a="1"/>
  <c r="BGW58" i="3"/>
  <c r="BGY58" i="3" a="1"/>
  <c r="BGY58" i="3"/>
  <c r="BHA58" i="3" a="1"/>
  <c r="BHA58" i="3"/>
  <c r="BHC58" i="3" a="1"/>
  <c r="BHC58" i="3"/>
  <c r="BHE58" i="3" a="1"/>
  <c r="BHE58" i="3"/>
  <c r="BHG58" i="3" a="1"/>
  <c r="BHG58" i="3"/>
  <c r="BHI58" i="3" a="1"/>
  <c r="BHI58" i="3"/>
  <c r="BHK58" i="3" a="1"/>
  <c r="BHK58" i="3"/>
  <c r="BHM58" i="3" a="1"/>
  <c r="BHM58" i="3"/>
  <c r="BHO58" i="3" a="1"/>
  <c r="BHO58" i="3"/>
  <c r="BHQ58" i="3" a="1"/>
  <c r="BHQ58" i="3"/>
  <c r="BHS58" i="3" a="1"/>
  <c r="BHS58" i="3"/>
  <c r="BHU58" i="3" a="1"/>
  <c r="BHU58" i="3"/>
  <c r="BHW58" i="3" a="1"/>
  <c r="BHW58" i="3"/>
  <c r="BHY58" i="3" a="1"/>
  <c r="BHY58" i="3"/>
  <c r="BIA58" i="3" a="1"/>
  <c r="BIA58" i="3"/>
  <c r="BIC58" i="3" a="1"/>
  <c r="BIC58" i="3"/>
  <c r="BIE58" i="3" a="1"/>
  <c r="BIE58" i="3"/>
  <c r="BIG58" i="3" a="1"/>
  <c r="BIG58" i="3"/>
  <c r="BII58" i="3" a="1"/>
  <c r="BII58" i="3"/>
  <c r="BIK58" i="3" a="1"/>
  <c r="BIK58" i="3"/>
  <c r="BIM58" i="3" a="1"/>
  <c r="BIM58" i="3"/>
  <c r="BIO58" i="3" a="1"/>
  <c r="BIO58" i="3"/>
  <c r="BIQ58" i="3" a="1"/>
  <c r="BIQ58" i="3"/>
  <c r="BIS58" i="3" a="1"/>
  <c r="BIS58" i="3"/>
  <c r="BIU58" i="3" a="1"/>
  <c r="BIU58" i="3"/>
  <c r="BIW58" i="3" a="1"/>
  <c r="BIW58" i="3"/>
  <c r="BIY58" i="3" a="1"/>
  <c r="BIY58" i="3"/>
  <c r="BJA58" i="3" a="1"/>
  <c r="BJA58" i="3"/>
  <c r="BJC58" i="3" a="1"/>
  <c r="BJC58" i="3"/>
  <c r="BJE58" i="3" a="1"/>
  <c r="BJE58" i="3"/>
  <c r="BJG58" i="3" a="1"/>
  <c r="BJG58" i="3"/>
  <c r="BJI58" i="3" a="1"/>
  <c r="BJI58" i="3"/>
  <c r="BJK58" i="3" a="1"/>
  <c r="BJK58" i="3"/>
  <c r="BJM58" i="3" a="1"/>
  <c r="BJM58" i="3"/>
  <c r="BJO58" i="3" a="1"/>
  <c r="BJO58" i="3"/>
  <c r="BJQ58" i="3" a="1"/>
  <c r="BJQ58" i="3"/>
  <c r="BJS58" i="3" a="1"/>
  <c r="BJS58" i="3"/>
  <c r="BJU58" i="3" a="1"/>
  <c r="BJU58" i="3"/>
  <c r="BJW58" i="3" a="1"/>
  <c r="BJW58" i="3"/>
  <c r="BJY58" i="3" a="1"/>
  <c r="BJY58" i="3"/>
  <c r="BKA58" i="3" a="1"/>
  <c r="BKA58" i="3"/>
  <c r="BKC58" i="3" a="1"/>
  <c r="BKC58" i="3"/>
  <c r="BKE58" i="3" a="1"/>
  <c r="BKE58" i="3"/>
  <c r="BKG58" i="3" a="1"/>
  <c r="BKG58" i="3"/>
  <c r="BKI58" i="3" a="1"/>
  <c r="BKI58" i="3"/>
  <c r="BKK58" i="3" a="1"/>
  <c r="BKK58" i="3"/>
  <c r="BKM58" i="3" a="1"/>
  <c r="BKM58" i="3"/>
  <c r="BKO58" i="3" a="1"/>
  <c r="BKO58" i="3"/>
  <c r="BKQ58" i="3" a="1"/>
  <c r="BKQ58" i="3"/>
  <c r="BKS58" i="3" a="1"/>
  <c r="BKS58" i="3"/>
  <c r="BKU58" i="3" a="1"/>
  <c r="BKU58" i="3"/>
  <c r="BKW58" i="3" a="1"/>
  <c r="BKW58" i="3"/>
  <c r="BKY58" i="3" a="1"/>
  <c r="BKY58" i="3"/>
  <c r="BLA58" i="3" a="1"/>
  <c r="BLA58" i="3"/>
  <c r="BLC58" i="3" a="1"/>
  <c r="BLC58" i="3"/>
  <c r="BLE58" i="3" a="1"/>
  <c r="BLE58" i="3"/>
  <c r="BLG58" i="3" a="1"/>
  <c r="BLG58" i="3"/>
  <c r="BLI58" i="3" a="1"/>
  <c r="BLI58" i="3"/>
  <c r="BLK58" i="3" a="1"/>
  <c r="BLK58" i="3"/>
  <c r="BLM58" i="3" a="1"/>
  <c r="BLM58" i="3"/>
  <c r="BLO58" i="3" a="1"/>
  <c r="BLO58" i="3"/>
  <c r="BLQ58" i="3" a="1"/>
  <c r="BLQ58" i="3"/>
  <c r="BLS58" i="3" a="1"/>
  <c r="BLS58" i="3"/>
  <c r="BLU58" i="3" a="1"/>
  <c r="BLU58" i="3"/>
  <c r="BLW58" i="3" a="1"/>
  <c r="BLW58" i="3"/>
  <c r="BLY58" i="3" a="1"/>
  <c r="BLY58" i="3"/>
  <c r="BMA58" i="3" a="1"/>
  <c r="BMA58" i="3"/>
  <c r="BMC58" i="3" a="1"/>
  <c r="BMC58" i="3"/>
  <c r="BME58" i="3" a="1"/>
  <c r="BME58" i="3"/>
  <c r="BMG58" i="3" a="1"/>
  <c r="BMG58" i="3"/>
  <c r="BMI58" i="3" a="1"/>
  <c r="BMI58" i="3"/>
  <c r="BMK58" i="3" a="1"/>
  <c r="BMK58" i="3"/>
  <c r="BMM58" i="3" a="1"/>
  <c r="BMM58" i="3"/>
  <c r="BMO58" i="3" a="1"/>
  <c r="BMO58" i="3"/>
  <c r="BMQ58" i="3" a="1"/>
  <c r="BMQ58" i="3"/>
  <c r="BMS58" i="3" a="1"/>
  <c r="BMS58" i="3"/>
  <c r="BMU58" i="3" a="1"/>
  <c r="BMU58" i="3"/>
  <c r="BMW58" i="3" a="1"/>
  <c r="BMW58" i="3"/>
  <c r="BMY58" i="3" a="1"/>
  <c r="BMY58" i="3"/>
  <c r="BNA58" i="3" a="1"/>
  <c r="BNA58" i="3"/>
  <c r="BNC58" i="3" a="1"/>
  <c r="BNC58" i="3"/>
  <c r="BNE58" i="3" a="1"/>
  <c r="BNE58" i="3"/>
  <c r="BNG58" i="3" a="1"/>
  <c r="BNG58" i="3"/>
  <c r="BNI58" i="3" a="1"/>
  <c r="BNI58" i="3"/>
  <c r="BNK58" i="3" a="1"/>
  <c r="BNK58" i="3"/>
  <c r="BNM58" i="3" a="1"/>
  <c r="BNM58" i="3"/>
  <c r="BNO58" i="3" a="1"/>
  <c r="BNO58" i="3"/>
  <c r="BNQ58" i="3" a="1"/>
  <c r="BNQ58" i="3"/>
  <c r="BNS58" i="3" a="1"/>
  <c r="BNS58" i="3"/>
  <c r="BNU58" i="3" a="1"/>
  <c r="BNU58" i="3"/>
  <c r="BNW58" i="3" a="1"/>
  <c r="BNW58" i="3"/>
  <c r="BNY58" i="3" a="1"/>
  <c r="BNY58" i="3"/>
  <c r="BOA58" i="3" a="1"/>
  <c r="BOA58" i="3"/>
  <c r="BOC58" i="3" a="1"/>
  <c r="BOC58" i="3"/>
  <c r="BOE58" i="3" a="1"/>
  <c r="BOE58" i="3"/>
  <c r="BOG58" i="3" a="1"/>
  <c r="BOG58" i="3"/>
  <c r="BOI58" i="3" a="1"/>
  <c r="BOI58" i="3"/>
  <c r="BOK58" i="3" a="1"/>
  <c r="BOK58" i="3"/>
  <c r="BOM58" i="3" a="1"/>
  <c r="BOM58" i="3"/>
  <c r="BOO58" i="3" a="1"/>
  <c r="BOO58" i="3"/>
  <c r="BOQ58" i="3" a="1"/>
  <c r="BOQ58" i="3"/>
  <c r="BOS58" i="3" a="1"/>
  <c r="BOS58" i="3"/>
  <c r="BOU58" i="3" a="1"/>
  <c r="BOU58" i="3"/>
  <c r="VD58" i="3" a="1"/>
  <c r="VD58" i="3"/>
  <c r="VL58" i="3" a="1"/>
  <c r="VL58" i="3"/>
  <c r="VT58" i="3" a="1"/>
  <c r="VT58" i="3"/>
  <c r="WB58" i="3" a="1"/>
  <c r="WB58" i="3"/>
  <c r="WJ58" i="3" a="1"/>
  <c r="WJ58" i="3"/>
  <c r="WP58" i="3" a="1"/>
  <c r="WP58" i="3"/>
  <c r="WT58" i="3" a="1"/>
  <c r="WT58" i="3"/>
  <c r="WX58" i="3" a="1"/>
  <c r="WX58" i="3"/>
  <c r="XB58" i="3" a="1"/>
  <c r="XB58" i="3"/>
  <c r="XF58" i="3" a="1"/>
  <c r="XF58" i="3"/>
  <c r="XJ58" i="3" a="1"/>
  <c r="XJ58" i="3"/>
  <c r="XN58" i="3" a="1"/>
  <c r="XN58" i="3"/>
  <c r="XR58" i="3" a="1"/>
  <c r="XR58" i="3"/>
  <c r="XV58" i="3" a="1"/>
  <c r="XV58" i="3"/>
  <c r="XZ58" i="3" a="1"/>
  <c r="XZ58" i="3"/>
  <c r="YD58" i="3" a="1"/>
  <c r="YD58" i="3"/>
  <c r="YH58" i="3" a="1"/>
  <c r="YH58" i="3"/>
  <c r="YL58" i="3" a="1"/>
  <c r="YL58" i="3"/>
  <c r="YP58" i="3" a="1"/>
  <c r="YP58" i="3"/>
  <c r="YT58" i="3" a="1"/>
  <c r="YT58" i="3"/>
  <c r="YX58" i="3" a="1"/>
  <c r="YX58" i="3"/>
  <c r="ZB58" i="3" a="1"/>
  <c r="ZB58" i="3"/>
  <c r="ZF58" i="3" a="1"/>
  <c r="ZF58" i="3"/>
  <c r="ZJ58" i="3" a="1"/>
  <c r="ZJ58" i="3"/>
  <c r="ZN58" i="3" a="1"/>
  <c r="ZN58" i="3"/>
  <c r="ZR58" i="3" a="1"/>
  <c r="ZR58" i="3"/>
  <c r="ZV58" i="3" a="1"/>
  <c r="ZV58" i="3"/>
  <c r="ZZ58" i="3" a="1"/>
  <c r="ZZ58" i="3"/>
  <c r="AAD58" i="3" a="1"/>
  <c r="AAD58" i="3"/>
  <c r="AAH58" i="3" a="1"/>
  <c r="AAH58" i="3"/>
  <c r="AAL58" i="3" a="1"/>
  <c r="AAL58" i="3"/>
  <c r="AAP58" i="3" a="1"/>
  <c r="AAP58" i="3"/>
  <c r="AAT58" i="3" a="1"/>
  <c r="AAT58" i="3"/>
  <c r="AAX58" i="3" a="1"/>
  <c r="AAX58" i="3"/>
  <c r="ABB58" i="3" a="1"/>
  <c r="ABB58" i="3"/>
  <c r="ABF58" i="3" a="1"/>
  <c r="ABF58" i="3"/>
  <c r="ABJ58" i="3" a="1"/>
  <c r="ABJ58" i="3"/>
  <c r="ABN58" i="3" a="1"/>
  <c r="ABN58" i="3"/>
  <c r="ABR58" i="3" a="1"/>
  <c r="ABR58" i="3"/>
  <c r="ABV58" i="3" a="1"/>
  <c r="ABV58" i="3"/>
  <c r="ABZ58" i="3" a="1"/>
  <c r="ABZ58" i="3"/>
  <c r="ACD58" i="3" a="1"/>
  <c r="ACD58" i="3"/>
  <c r="ACH58" i="3" a="1"/>
  <c r="ACH58" i="3"/>
  <c r="ACL58" i="3" a="1"/>
  <c r="ACL58" i="3"/>
  <c r="ACP58" i="3" a="1"/>
  <c r="ACP58" i="3"/>
  <c r="ACT58" i="3" a="1"/>
  <c r="ACT58" i="3"/>
  <c r="ACX58" i="3" a="1"/>
  <c r="ACX58" i="3"/>
  <c r="ADB58" i="3" a="1"/>
  <c r="ADB58" i="3"/>
  <c r="ADF58" i="3" a="1"/>
  <c r="ADF58" i="3"/>
  <c r="ADJ58" i="3" a="1"/>
  <c r="ADJ58" i="3"/>
  <c r="ADN58" i="3" a="1"/>
  <c r="ADN58" i="3"/>
  <c r="ADR58" i="3" a="1"/>
  <c r="ADR58" i="3"/>
  <c r="ADV58" i="3" a="1"/>
  <c r="ADV58" i="3"/>
  <c r="ADZ58" i="3" a="1"/>
  <c r="ADZ58" i="3"/>
  <c r="AED58" i="3" a="1"/>
  <c r="AED58" i="3"/>
  <c r="AEH58" i="3" a="1"/>
  <c r="AEH58" i="3"/>
  <c r="AEL58" i="3" a="1"/>
  <c r="AEL58" i="3"/>
  <c r="AEP58" i="3" a="1"/>
  <c r="AEP58" i="3"/>
  <c r="AET58" i="3" a="1"/>
  <c r="AET58" i="3"/>
  <c r="AEX58" i="3" a="1"/>
  <c r="AEX58" i="3"/>
  <c r="AFB58" i="3" a="1"/>
  <c r="AFB58" i="3"/>
  <c r="AFF58" i="3" a="1"/>
  <c r="AFF58" i="3"/>
  <c r="AFJ58" i="3" a="1"/>
  <c r="AFJ58" i="3"/>
  <c r="AFN58" i="3" a="1"/>
  <c r="AFN58" i="3"/>
  <c r="AFR58" i="3" a="1"/>
  <c r="AFR58" i="3"/>
  <c r="AFV58" i="3" a="1"/>
  <c r="AFV58" i="3"/>
  <c r="AFZ58" i="3" a="1"/>
  <c r="AFZ58" i="3"/>
  <c r="AGD58" i="3" a="1"/>
  <c r="AGD58" i="3"/>
  <c r="AGH58" i="3" a="1"/>
  <c r="AGH58" i="3"/>
  <c r="AGL58" i="3" a="1"/>
  <c r="AGL58" i="3"/>
  <c r="AGP58" i="3" a="1"/>
  <c r="AGP58" i="3"/>
  <c r="AGT58" i="3" a="1"/>
  <c r="AGT58" i="3"/>
  <c r="AGX58" i="3" a="1"/>
  <c r="AGX58" i="3"/>
  <c r="AHB58" i="3" a="1"/>
  <c r="AHB58" i="3"/>
  <c r="AHF58" i="3" a="1"/>
  <c r="AHF58" i="3"/>
  <c r="AHJ58" i="3" a="1"/>
  <c r="AHJ58" i="3"/>
  <c r="AHN58" i="3" a="1"/>
  <c r="AHN58" i="3"/>
  <c r="AHR58" i="3" a="1"/>
  <c r="AHR58" i="3"/>
  <c r="AHV58" i="3" a="1"/>
  <c r="AHV58" i="3"/>
  <c r="AHZ58" i="3" a="1"/>
  <c r="AHZ58" i="3"/>
  <c r="AID58" i="3" a="1"/>
  <c r="AID58" i="3"/>
  <c r="AIH58" i="3" a="1"/>
  <c r="AIH58" i="3"/>
  <c r="AIL58" i="3" a="1"/>
  <c r="AIL58" i="3"/>
  <c r="AIP58" i="3" a="1"/>
  <c r="AIP58" i="3"/>
  <c r="AIT58" i="3" a="1"/>
  <c r="AIT58" i="3"/>
  <c r="AIX58" i="3" a="1"/>
  <c r="AIX58" i="3"/>
  <c r="AJB58" i="3" a="1"/>
  <c r="AJB58" i="3"/>
  <c r="AJF58" i="3" a="1"/>
  <c r="AJF58" i="3"/>
  <c r="AJJ58" i="3" a="1"/>
  <c r="AJJ58" i="3"/>
  <c r="AJN58" i="3" a="1"/>
  <c r="AJN58" i="3"/>
  <c r="AJR58" i="3" a="1"/>
  <c r="AJR58" i="3"/>
  <c r="AJV58" i="3" a="1"/>
  <c r="AJV58" i="3"/>
  <c r="AJZ58" i="3" a="1"/>
  <c r="AJZ58" i="3"/>
  <c r="AKD58" i="3" a="1"/>
  <c r="AKD58" i="3"/>
  <c r="AKH58" i="3" a="1"/>
  <c r="AKH58" i="3"/>
  <c r="AKL58" i="3" a="1"/>
  <c r="AKL58" i="3"/>
  <c r="AKP58" i="3" a="1"/>
  <c r="AKP58" i="3"/>
  <c r="AKT58" i="3" a="1"/>
  <c r="AKT58" i="3"/>
  <c r="AKX58" i="3" a="1"/>
  <c r="AKX58" i="3"/>
  <c r="ALB58" i="3" a="1"/>
  <c r="ALB58" i="3"/>
  <c r="ALF58" i="3" a="1"/>
  <c r="ALF58" i="3"/>
  <c r="ALJ58" i="3" a="1"/>
  <c r="ALJ58" i="3"/>
  <c r="ALN58" i="3" a="1"/>
  <c r="ALN58" i="3"/>
  <c r="ALR58" i="3" a="1"/>
  <c r="ALR58" i="3"/>
  <c r="ALV58" i="3" a="1"/>
  <c r="ALV58" i="3"/>
  <c r="ALZ58" i="3" a="1"/>
  <c r="ALZ58" i="3"/>
  <c r="AMD58" i="3" a="1"/>
  <c r="AMD58" i="3"/>
  <c r="AMH58" i="3" a="1"/>
  <c r="AMH58" i="3"/>
  <c r="AML58" i="3" a="1"/>
  <c r="AML58" i="3"/>
  <c r="AMP58" i="3" a="1"/>
  <c r="AMP58" i="3"/>
  <c r="AMT58" i="3" a="1"/>
  <c r="AMT58" i="3"/>
  <c r="AMX58" i="3" a="1"/>
  <c r="AMX58" i="3"/>
  <c r="ANC58" i="3" a="1"/>
  <c r="ANC58" i="3"/>
  <c r="ANF58" i="3" a="1"/>
  <c r="ANF58" i="3"/>
  <c r="ANK58" i="3" a="1"/>
  <c r="ANK58" i="3"/>
  <c r="ANN58" i="3" a="1"/>
  <c r="ANN58" i="3"/>
  <c r="ANS58" i="3" a="1"/>
  <c r="ANS58" i="3"/>
  <c r="ANV58" i="3" a="1"/>
  <c r="ANV58" i="3"/>
  <c r="AOA58" i="3" a="1"/>
  <c r="AOA58" i="3"/>
  <c r="AOD58" i="3" a="1"/>
  <c r="AOD58" i="3"/>
  <c r="AOI58" i="3" a="1"/>
  <c r="AOI58" i="3"/>
  <c r="AOL58" i="3" a="1"/>
  <c r="AOL58" i="3"/>
  <c r="AOQ58" i="3" a="1"/>
  <c r="AOQ58" i="3"/>
  <c r="AOT58" i="3" a="1"/>
  <c r="AOT58" i="3"/>
  <c r="AOY58" i="3" a="1"/>
  <c r="AOY58" i="3"/>
  <c r="APB58" i="3" a="1"/>
  <c r="APB58" i="3"/>
  <c r="APG58" i="3" a="1"/>
  <c r="APG58" i="3"/>
  <c r="APJ58" i="3" a="1"/>
  <c r="APJ58" i="3"/>
  <c r="APO58" i="3" a="1"/>
  <c r="APO58" i="3"/>
  <c r="APR58" i="3" a="1"/>
  <c r="APR58" i="3"/>
  <c r="APW58" i="3" a="1"/>
  <c r="APW58" i="3"/>
  <c r="APZ58" i="3" a="1"/>
  <c r="APZ58" i="3"/>
  <c r="AQE58" i="3" a="1"/>
  <c r="AQE58" i="3"/>
  <c r="AQH58" i="3" a="1"/>
  <c r="AQH58" i="3"/>
  <c r="AQM58" i="3" a="1"/>
  <c r="AQM58" i="3"/>
  <c r="AQP58" i="3" a="1"/>
  <c r="AQP58" i="3"/>
  <c r="AQU58" i="3" a="1"/>
  <c r="AQU58" i="3"/>
  <c r="AQX58" i="3" a="1"/>
  <c r="AQX58" i="3"/>
  <c r="ARC58" i="3" a="1"/>
  <c r="ARC58" i="3"/>
  <c r="ARE58" i="3" a="1"/>
  <c r="ARE58" i="3"/>
  <c r="ARG58" i="3" a="1"/>
  <c r="ARG58" i="3"/>
  <c r="ARI58" i="3" a="1"/>
  <c r="ARI58" i="3"/>
  <c r="ARK58" i="3" a="1"/>
  <c r="ARK58" i="3"/>
  <c r="ARM58" i="3" a="1"/>
  <c r="ARM58" i="3"/>
  <c r="ARO58" i="3" a="1"/>
  <c r="ARO58" i="3"/>
  <c r="ARQ58" i="3" a="1"/>
  <c r="ARQ58" i="3"/>
  <c r="ARS58" i="3" a="1"/>
  <c r="ARS58" i="3"/>
  <c r="ARU58" i="3" a="1"/>
  <c r="ARU58" i="3"/>
  <c r="ARW58" i="3" a="1"/>
  <c r="ARW58" i="3"/>
  <c r="ARY58" i="3" a="1"/>
  <c r="ARY58" i="3"/>
  <c r="ASA58" i="3" a="1"/>
  <c r="ASA58" i="3"/>
  <c r="ASC58" i="3" a="1"/>
  <c r="ASC58" i="3"/>
  <c r="ASE58" i="3" a="1"/>
  <c r="ASE58" i="3"/>
  <c r="ASG58" i="3" a="1"/>
  <c r="ASG58" i="3"/>
  <c r="ASI58" i="3" a="1"/>
  <c r="ASI58" i="3"/>
  <c r="ASK58" i="3" a="1"/>
  <c r="ASK58" i="3"/>
  <c r="ASM58" i="3" a="1"/>
  <c r="ASM58" i="3"/>
  <c r="ASO58" i="3" a="1"/>
  <c r="ASO58" i="3"/>
  <c r="ASQ58" i="3" a="1"/>
  <c r="ASQ58" i="3"/>
  <c r="ASS58" i="3" a="1"/>
  <c r="ASS58" i="3"/>
  <c r="ASU58" i="3" a="1"/>
  <c r="ASU58" i="3"/>
  <c r="ASW58" i="3" a="1"/>
  <c r="ASW58" i="3"/>
  <c r="ASY58" i="3" a="1"/>
  <c r="ASY58" i="3"/>
  <c r="ATA58" i="3" a="1"/>
  <c r="ATA58" i="3"/>
  <c r="ATC58" i="3" a="1"/>
  <c r="ATC58" i="3"/>
  <c r="ATE58" i="3" a="1"/>
  <c r="ATE58" i="3"/>
  <c r="ATG58" i="3" a="1"/>
  <c r="ATG58" i="3"/>
  <c r="ATI58" i="3" a="1"/>
  <c r="ATI58" i="3"/>
  <c r="ATK58" i="3" a="1"/>
  <c r="ATK58" i="3"/>
  <c r="ATM58" i="3" a="1"/>
  <c r="ATM58" i="3"/>
  <c r="ATO58" i="3" a="1"/>
  <c r="ATO58" i="3"/>
  <c r="ATQ58" i="3" a="1"/>
  <c r="ATQ58" i="3"/>
  <c r="ATS58" i="3" a="1"/>
  <c r="ATS58" i="3"/>
  <c r="ATU58" i="3" a="1"/>
  <c r="ATU58" i="3"/>
  <c r="ATW58" i="3" a="1"/>
  <c r="ATW58" i="3"/>
  <c r="ATY58" i="3" a="1"/>
  <c r="ATY58" i="3"/>
  <c r="AUA58" i="3" a="1"/>
  <c r="AUA58" i="3"/>
  <c r="AUC58" i="3" a="1"/>
  <c r="AUC58" i="3"/>
  <c r="AUE58" i="3" a="1"/>
  <c r="AUE58" i="3"/>
  <c r="AUG58" i="3" a="1"/>
  <c r="AUG58" i="3"/>
  <c r="AUI58" i="3" a="1"/>
  <c r="AUI58" i="3"/>
  <c r="AUK58" i="3" a="1"/>
  <c r="AUK58" i="3"/>
  <c r="AUM58" i="3" a="1"/>
  <c r="AUM58" i="3"/>
  <c r="AUO58" i="3" a="1"/>
  <c r="AUO58" i="3"/>
  <c r="AUQ58" i="3" a="1"/>
  <c r="AUQ58" i="3"/>
  <c r="AUS58" i="3" a="1"/>
  <c r="AUS58" i="3"/>
  <c r="AUU58" i="3" a="1"/>
  <c r="AUU58" i="3"/>
  <c r="AUW58" i="3" a="1"/>
  <c r="AUW58" i="3"/>
  <c r="AUY58" i="3" a="1"/>
  <c r="AUY58" i="3"/>
  <c r="AVA58" i="3" a="1"/>
  <c r="AVA58" i="3"/>
  <c r="AVC58" i="3" a="1"/>
  <c r="AVC58" i="3"/>
  <c r="AVE58" i="3" a="1"/>
  <c r="AVE58" i="3"/>
  <c r="AVG58" i="3" a="1"/>
  <c r="AVG58" i="3"/>
  <c r="AVI58" i="3" a="1"/>
  <c r="AVI58" i="3"/>
  <c r="AVK58" i="3" a="1"/>
  <c r="AVK58" i="3"/>
  <c r="AVM58" i="3" a="1"/>
  <c r="AVM58" i="3"/>
  <c r="AVO58" i="3" a="1"/>
  <c r="AVO58" i="3"/>
  <c r="AVQ58" i="3" a="1"/>
  <c r="AVQ58" i="3"/>
  <c r="AVS58" i="3" a="1"/>
  <c r="AVS58" i="3"/>
  <c r="AVU58" i="3" a="1"/>
  <c r="AVU58" i="3"/>
  <c r="AVW58" i="3" a="1"/>
  <c r="AVW58" i="3"/>
  <c r="AVY58" i="3" a="1"/>
  <c r="AVY58" i="3"/>
  <c r="AWA58" i="3" a="1"/>
  <c r="AWA58" i="3"/>
  <c r="AWC58" i="3" a="1"/>
  <c r="AWC58" i="3"/>
  <c r="AWE58" i="3" a="1"/>
  <c r="AWE58" i="3"/>
  <c r="AWG58" i="3" a="1"/>
  <c r="AWG58" i="3"/>
  <c r="AWI58" i="3" a="1"/>
  <c r="AWI58" i="3"/>
  <c r="AWK58" i="3" a="1"/>
  <c r="AWK58" i="3"/>
  <c r="AWM58" i="3" a="1"/>
  <c r="AWM58" i="3"/>
  <c r="AWO58" i="3" a="1"/>
  <c r="AWO58" i="3"/>
  <c r="AWQ58" i="3" a="1"/>
  <c r="AWQ58" i="3"/>
  <c r="AWS58" i="3" a="1"/>
  <c r="AWS58" i="3"/>
  <c r="AWU58" i="3" a="1"/>
  <c r="AWU58" i="3"/>
  <c r="AWW58" i="3" a="1"/>
  <c r="AWW58" i="3"/>
  <c r="AWY58" i="3" a="1"/>
  <c r="AWY58" i="3"/>
  <c r="AXA58" i="3" a="1"/>
  <c r="AXA58" i="3"/>
  <c r="AXC58" i="3" a="1"/>
  <c r="AXC58" i="3"/>
  <c r="AXE58" i="3" a="1"/>
  <c r="AXE58" i="3"/>
  <c r="AXG58" i="3" a="1"/>
  <c r="AXG58" i="3"/>
  <c r="AXI58" i="3" a="1"/>
  <c r="AXI58" i="3"/>
  <c r="AXK58" i="3" a="1"/>
  <c r="AXK58" i="3"/>
  <c r="AXM58" i="3" a="1"/>
  <c r="AXM58" i="3"/>
  <c r="AXO58" i="3" a="1"/>
  <c r="AXO58" i="3"/>
  <c r="AXQ58" i="3" a="1"/>
  <c r="AXQ58" i="3"/>
  <c r="AXS58" i="3" a="1"/>
  <c r="AXS58" i="3"/>
  <c r="AXU58" i="3" a="1"/>
  <c r="AXU58" i="3"/>
  <c r="AXW58" i="3" a="1"/>
  <c r="AXW58" i="3"/>
  <c r="AXY58" i="3" a="1"/>
  <c r="AXY58" i="3"/>
  <c r="AYA58" i="3" a="1"/>
  <c r="AYA58" i="3"/>
  <c r="AYC58" i="3" a="1"/>
  <c r="AYC58" i="3"/>
  <c r="AYE58" i="3" a="1"/>
  <c r="AYE58" i="3"/>
  <c r="AYG58" i="3" a="1"/>
  <c r="AYG58" i="3"/>
  <c r="AYI58" i="3" a="1"/>
  <c r="AYI58" i="3"/>
  <c r="AYK58" i="3" a="1"/>
  <c r="AYK58" i="3"/>
  <c r="AYM58" i="3" a="1"/>
  <c r="AYM58" i="3"/>
  <c r="AYO58" i="3" a="1"/>
  <c r="AYO58" i="3"/>
  <c r="AYQ58" i="3" a="1"/>
  <c r="AYQ58" i="3"/>
  <c r="AYS58" i="3" a="1"/>
  <c r="AYS58" i="3"/>
  <c r="AYU58" i="3" a="1"/>
  <c r="AYU58" i="3"/>
  <c r="AYW58" i="3" a="1"/>
  <c r="AYW58" i="3"/>
  <c r="AYY58" i="3" a="1"/>
  <c r="AYY58" i="3"/>
  <c r="AZA58" i="3" a="1"/>
  <c r="AZA58" i="3"/>
  <c r="AZC58" i="3" a="1"/>
  <c r="AZC58" i="3"/>
  <c r="AZE58" i="3" a="1"/>
  <c r="AZE58" i="3"/>
  <c r="AZG58" i="3" a="1"/>
  <c r="AZG58" i="3"/>
  <c r="AZI58" i="3" a="1"/>
  <c r="AZI58" i="3"/>
  <c r="AZK58" i="3" a="1"/>
  <c r="AZK58" i="3"/>
  <c r="AZM58" i="3" a="1"/>
  <c r="AZM58" i="3"/>
  <c r="AZO58" i="3" a="1"/>
  <c r="AZO58" i="3"/>
  <c r="AZQ58" i="3" a="1"/>
  <c r="AZQ58" i="3"/>
  <c r="AZS58" i="3" a="1"/>
  <c r="AZS58" i="3"/>
  <c r="AZU58" i="3" a="1"/>
  <c r="AZU58" i="3"/>
  <c r="AZW58" i="3" a="1"/>
  <c r="AZW58" i="3"/>
  <c r="AZY58" i="3" a="1"/>
  <c r="AZY58" i="3"/>
  <c r="BAA58" i="3" a="1"/>
  <c r="BAA58" i="3"/>
  <c r="BAC58" i="3" a="1"/>
  <c r="BAC58" i="3"/>
  <c r="BAE58" i="3" a="1"/>
  <c r="BAE58" i="3"/>
  <c r="BAG58" i="3" a="1"/>
  <c r="BAG58" i="3"/>
  <c r="BAI58" i="3" a="1"/>
  <c r="BAI58" i="3"/>
  <c r="BAK58" i="3" a="1"/>
  <c r="BAK58" i="3"/>
  <c r="BAM58" i="3" a="1"/>
  <c r="BAM58" i="3"/>
  <c r="BAO58" i="3" a="1"/>
  <c r="BAO58" i="3"/>
  <c r="BAQ58" i="3" a="1"/>
  <c r="BAQ58" i="3"/>
  <c r="BAS58" i="3" a="1"/>
  <c r="BAS58" i="3"/>
  <c r="BAU58" i="3" a="1"/>
  <c r="BAU58" i="3"/>
  <c r="BAW58" i="3" a="1"/>
  <c r="BAW58" i="3"/>
  <c r="BAY58" i="3" a="1"/>
  <c r="BAY58" i="3"/>
  <c r="BBA58" i="3" a="1"/>
  <c r="BBA58" i="3"/>
  <c r="BBC58" i="3" a="1"/>
  <c r="BBC58" i="3"/>
  <c r="BBE58" i="3" a="1"/>
  <c r="BBE58" i="3"/>
  <c r="BBG58" i="3" a="1"/>
  <c r="BBG58" i="3"/>
  <c r="BBI58" i="3" a="1"/>
  <c r="BBI58" i="3"/>
  <c r="BBK58" i="3" a="1"/>
  <c r="BBK58" i="3"/>
  <c r="BBM58" i="3" a="1"/>
  <c r="BBM58" i="3"/>
  <c r="BBO58" i="3" a="1"/>
  <c r="BBO58" i="3"/>
  <c r="BBQ58" i="3" a="1"/>
  <c r="BBQ58" i="3"/>
  <c r="BBS58" i="3" a="1"/>
  <c r="BBS58" i="3"/>
  <c r="BBU58" i="3" a="1"/>
  <c r="BBU58" i="3"/>
  <c r="BBW58" i="3" a="1"/>
  <c r="BBW58" i="3"/>
  <c r="BBY58" i="3" a="1"/>
  <c r="BBY58" i="3"/>
  <c r="BCA58" i="3" a="1"/>
  <c r="BCA58" i="3"/>
  <c r="BCC58" i="3" a="1"/>
  <c r="BCC58" i="3"/>
  <c r="BCE58" i="3" a="1"/>
  <c r="BCE58" i="3"/>
  <c r="BCG58" i="3" a="1"/>
  <c r="BCG58" i="3"/>
  <c r="VF58" i="3" a="1"/>
  <c r="VF58" i="3"/>
  <c r="VN58" i="3" a="1"/>
  <c r="VN58" i="3"/>
  <c r="VV58" i="3" a="1"/>
  <c r="VV58" i="3"/>
  <c r="WD58" i="3" a="1"/>
  <c r="WD58" i="3"/>
  <c r="WL58" i="3" a="1"/>
  <c r="WL58" i="3"/>
  <c r="WQ58" i="3" a="1"/>
  <c r="WQ58" i="3"/>
  <c r="WU58" i="3" a="1"/>
  <c r="WU58" i="3"/>
  <c r="WY58" i="3" a="1"/>
  <c r="WY58" i="3"/>
  <c r="XC58" i="3" a="1"/>
  <c r="XC58" i="3"/>
  <c r="XG58" i="3" a="1"/>
  <c r="XG58" i="3"/>
  <c r="XK58" i="3" a="1"/>
  <c r="XK58" i="3"/>
  <c r="XO58" i="3" a="1"/>
  <c r="XO58" i="3"/>
  <c r="XS58" i="3" a="1"/>
  <c r="XS58" i="3"/>
  <c r="XW58" i="3" a="1"/>
  <c r="XW58" i="3"/>
  <c r="YA58" i="3" a="1"/>
  <c r="YA58" i="3"/>
  <c r="YE58" i="3" a="1"/>
  <c r="YE58" i="3"/>
  <c r="YI58" i="3" a="1"/>
  <c r="YI58" i="3"/>
  <c r="YM58" i="3" a="1"/>
  <c r="YM58" i="3"/>
  <c r="YQ58" i="3" a="1"/>
  <c r="YQ58" i="3"/>
  <c r="YU58" i="3" a="1"/>
  <c r="YU58" i="3"/>
  <c r="YY58" i="3" a="1"/>
  <c r="YY58" i="3"/>
  <c r="ZC58" i="3" a="1"/>
  <c r="ZC58" i="3"/>
  <c r="ZG58" i="3" a="1"/>
  <c r="ZG58" i="3"/>
  <c r="ZK58" i="3" a="1"/>
  <c r="ZK58" i="3"/>
  <c r="ZO58" i="3" a="1"/>
  <c r="ZO58" i="3"/>
  <c r="ZS58" i="3" a="1"/>
  <c r="ZS58" i="3"/>
  <c r="ZW58" i="3" a="1"/>
  <c r="ZW58" i="3"/>
  <c r="AAA58" i="3" a="1"/>
  <c r="AAA58" i="3"/>
  <c r="AAE58" i="3" a="1"/>
  <c r="AAE58" i="3"/>
  <c r="AAI58" i="3" a="1"/>
  <c r="AAI58" i="3"/>
  <c r="AAM58" i="3" a="1"/>
  <c r="AAM58" i="3"/>
  <c r="AAQ58" i="3" a="1"/>
  <c r="AAQ58" i="3"/>
  <c r="AAU58" i="3" a="1"/>
  <c r="AAU58" i="3"/>
  <c r="AAY58" i="3" a="1"/>
  <c r="AAY58" i="3"/>
  <c r="ABC58" i="3" a="1"/>
  <c r="ABC58" i="3"/>
  <c r="ABG58" i="3" a="1"/>
  <c r="ABG58" i="3"/>
  <c r="ABK58" i="3" a="1"/>
  <c r="ABK58" i="3"/>
  <c r="ABO58" i="3" a="1"/>
  <c r="ABO58" i="3"/>
  <c r="ABS58" i="3" a="1"/>
  <c r="ABS58" i="3"/>
  <c r="ABW58" i="3" a="1"/>
  <c r="ABW58" i="3"/>
  <c r="ACA58" i="3" a="1"/>
  <c r="ACA58" i="3"/>
  <c r="ACE58" i="3" a="1"/>
  <c r="ACE58" i="3"/>
  <c r="ACI58" i="3" a="1"/>
  <c r="ACI58" i="3"/>
  <c r="ACM58" i="3" a="1"/>
  <c r="ACM58" i="3"/>
  <c r="ACQ58" i="3" a="1"/>
  <c r="ACQ58" i="3"/>
  <c r="ACU58" i="3" a="1"/>
  <c r="ACU58" i="3"/>
  <c r="ACY58" i="3" a="1"/>
  <c r="ACY58" i="3"/>
  <c r="ADC58" i="3" a="1"/>
  <c r="ADC58" i="3"/>
  <c r="ADG58" i="3" a="1"/>
  <c r="ADG58" i="3"/>
  <c r="ADK58" i="3" a="1"/>
  <c r="ADK58" i="3"/>
  <c r="ADO58" i="3" a="1"/>
  <c r="ADO58" i="3"/>
  <c r="ADS58" i="3" a="1"/>
  <c r="ADS58" i="3"/>
  <c r="ADW58" i="3" a="1"/>
  <c r="ADW58" i="3"/>
  <c r="AEA58" i="3" a="1"/>
  <c r="AEA58" i="3"/>
  <c r="AEE58" i="3" a="1"/>
  <c r="AEE58" i="3"/>
  <c r="AEI58" i="3" a="1"/>
  <c r="AEI58" i="3"/>
  <c r="AEM58" i="3" a="1"/>
  <c r="AEM58" i="3"/>
  <c r="AEQ58" i="3" a="1"/>
  <c r="AEQ58" i="3"/>
  <c r="AEU58" i="3" a="1"/>
  <c r="AEU58" i="3"/>
  <c r="AEY58" i="3" a="1"/>
  <c r="AEY58" i="3"/>
  <c r="AFC58" i="3" a="1"/>
  <c r="AFC58" i="3"/>
  <c r="AFG58" i="3" a="1"/>
  <c r="AFG58" i="3"/>
  <c r="AFK58" i="3" a="1"/>
  <c r="AFK58" i="3"/>
  <c r="AFO58" i="3" a="1"/>
  <c r="AFO58" i="3"/>
  <c r="AFS58" i="3" a="1"/>
  <c r="AFS58" i="3"/>
  <c r="AFW58" i="3" a="1"/>
  <c r="AFW58" i="3"/>
  <c r="AGA58" i="3" a="1"/>
  <c r="AGA58" i="3"/>
  <c r="AGE58" i="3" a="1"/>
  <c r="AGE58" i="3"/>
  <c r="AGI58" i="3" a="1"/>
  <c r="AGI58" i="3"/>
  <c r="AGM58" i="3" a="1"/>
  <c r="AGM58" i="3"/>
  <c r="AGQ58" i="3" a="1"/>
  <c r="AGQ58" i="3"/>
  <c r="AGU58" i="3" a="1"/>
  <c r="AGU58" i="3"/>
  <c r="AGY58" i="3" a="1"/>
  <c r="AGY58" i="3"/>
  <c r="AHC58" i="3" a="1"/>
  <c r="AHC58" i="3"/>
  <c r="AHG58" i="3" a="1"/>
  <c r="AHG58" i="3"/>
  <c r="AHK58" i="3" a="1"/>
  <c r="AHK58" i="3"/>
  <c r="AHO58" i="3" a="1"/>
  <c r="AHO58" i="3"/>
  <c r="AHS58" i="3" a="1"/>
  <c r="AHS58" i="3"/>
  <c r="AHW58" i="3" a="1"/>
  <c r="AHW58" i="3"/>
  <c r="AIA58" i="3" a="1"/>
  <c r="AIA58" i="3"/>
  <c r="AIE58" i="3" a="1"/>
  <c r="AIE58" i="3"/>
  <c r="AII58" i="3" a="1"/>
  <c r="AII58" i="3"/>
  <c r="AIM58" i="3" a="1"/>
  <c r="AIM58" i="3"/>
  <c r="AIQ58" i="3" a="1"/>
  <c r="AIQ58" i="3"/>
  <c r="AIU58" i="3" a="1"/>
  <c r="AIU58" i="3"/>
  <c r="AIY58" i="3" a="1"/>
  <c r="AIY58" i="3"/>
  <c r="AJC58" i="3" a="1"/>
  <c r="AJC58" i="3"/>
  <c r="AJG58" i="3" a="1"/>
  <c r="AJG58" i="3"/>
  <c r="AJK58" i="3" a="1"/>
  <c r="AJK58" i="3"/>
  <c r="AJO58" i="3" a="1"/>
  <c r="AJO58" i="3"/>
  <c r="AJS58" i="3" a="1"/>
  <c r="AJS58" i="3"/>
  <c r="AJW58" i="3" a="1"/>
  <c r="AJW58" i="3"/>
  <c r="AKA58" i="3" a="1"/>
  <c r="AKA58" i="3"/>
  <c r="AKE58" i="3" a="1"/>
  <c r="AKE58" i="3"/>
  <c r="AKI58" i="3" a="1"/>
  <c r="AKI58" i="3"/>
  <c r="AKM58" i="3" a="1"/>
  <c r="AKM58" i="3"/>
  <c r="AKQ58" i="3" a="1"/>
  <c r="AKQ58" i="3"/>
  <c r="AKU58" i="3" a="1"/>
  <c r="AKU58" i="3"/>
  <c r="AKY58" i="3" a="1"/>
  <c r="AKY58" i="3"/>
  <c r="ALC58" i="3" a="1"/>
  <c r="ALC58" i="3"/>
  <c r="ALG58" i="3" a="1"/>
  <c r="ALG58" i="3"/>
  <c r="ALK58" i="3" a="1"/>
  <c r="ALK58" i="3"/>
  <c r="ALO58" i="3" a="1"/>
  <c r="ALO58" i="3"/>
  <c r="ALS58" i="3" a="1"/>
  <c r="ALS58" i="3"/>
  <c r="ALW58" i="3" a="1"/>
  <c r="ALW58" i="3"/>
  <c r="AMA58" i="3" a="1"/>
  <c r="AMA58" i="3"/>
  <c r="AME58" i="3" a="1"/>
  <c r="AME58" i="3"/>
  <c r="AMI58" i="3" a="1"/>
  <c r="AMI58" i="3"/>
  <c r="AMM58" i="3" a="1"/>
  <c r="AMM58" i="3"/>
  <c r="AMQ58" i="3" a="1"/>
  <c r="AMQ58" i="3"/>
  <c r="AMU58" i="3" a="1"/>
  <c r="AMU58" i="3"/>
  <c r="ANA58" i="3" a="1"/>
  <c r="ANA58" i="3"/>
  <c r="AND58" i="3" a="1"/>
  <c r="AND58" i="3"/>
  <c r="ANI58" i="3" a="1"/>
  <c r="ANI58" i="3"/>
  <c r="ANL58" i="3" a="1"/>
  <c r="ANL58" i="3"/>
  <c r="ANQ58" i="3" a="1"/>
  <c r="ANQ58" i="3"/>
  <c r="ANT58" i="3" a="1"/>
  <c r="ANT58" i="3"/>
  <c r="ANY58" i="3" a="1"/>
  <c r="ANY58" i="3"/>
  <c r="AOB58" i="3" a="1"/>
  <c r="AOB58" i="3"/>
  <c r="AOG58" i="3" a="1"/>
  <c r="AOG58" i="3"/>
  <c r="AOJ58" i="3" a="1"/>
  <c r="AOJ58" i="3"/>
  <c r="AOO58" i="3" a="1"/>
  <c r="AOO58" i="3"/>
  <c r="AOR58" i="3" a="1"/>
  <c r="AOR58" i="3"/>
  <c r="AOW58" i="3" a="1"/>
  <c r="AOW58" i="3"/>
  <c r="AOZ58" i="3" a="1"/>
  <c r="AOZ58" i="3"/>
  <c r="APE58" i="3" a="1"/>
  <c r="APE58" i="3"/>
  <c r="APH58" i="3" a="1"/>
  <c r="APH58" i="3"/>
  <c r="APM58" i="3" a="1"/>
  <c r="APM58" i="3"/>
  <c r="APP58" i="3" a="1"/>
  <c r="APP58" i="3"/>
  <c r="APU58" i="3" a="1"/>
  <c r="APU58" i="3"/>
  <c r="APX58" i="3" a="1"/>
  <c r="APX58" i="3"/>
  <c r="AQC58" i="3" a="1"/>
  <c r="AQC58" i="3"/>
  <c r="AQF58" i="3" a="1"/>
  <c r="AQF58" i="3"/>
  <c r="AQK58" i="3" a="1"/>
  <c r="AQK58" i="3"/>
  <c r="AQN58" i="3" a="1"/>
  <c r="AQN58" i="3"/>
  <c r="AQS58" i="3" a="1"/>
  <c r="AQS58" i="3"/>
  <c r="AQV58" i="3" a="1"/>
  <c r="AQV58" i="3"/>
  <c r="ARA58" i="3" a="1"/>
  <c r="ARA58" i="3"/>
  <c r="BCJ58" i="3" a="1"/>
  <c r="BCJ58" i="3"/>
  <c r="BCL58" i="3" a="1"/>
  <c r="BCL58" i="3"/>
  <c r="BCN58" i="3" a="1"/>
  <c r="BCN58" i="3"/>
  <c r="BCR58" i="3" a="1"/>
  <c r="BCR58" i="3"/>
  <c r="BCT58" i="3" a="1"/>
  <c r="BCT58" i="3"/>
  <c r="BCV58" i="3" a="1"/>
  <c r="BCV58" i="3"/>
  <c r="BCX58" i="3" a="1"/>
  <c r="BCX58" i="3"/>
  <c r="BCZ58" i="3" a="1"/>
  <c r="BCZ58" i="3"/>
  <c r="BDB58" i="3" a="1"/>
  <c r="BDB58" i="3"/>
  <c r="BDD58" i="3" a="1"/>
  <c r="BDD58" i="3"/>
  <c r="BDF58" i="3" a="1"/>
  <c r="BDF58" i="3"/>
  <c r="BDH58" i="3" a="1"/>
  <c r="BDH58" i="3"/>
  <c r="BDJ58" i="3" a="1"/>
  <c r="BDJ58" i="3"/>
  <c r="BDL58" i="3" a="1"/>
  <c r="BDL58" i="3"/>
  <c r="BDN58" i="3" a="1"/>
  <c r="BDN58" i="3"/>
  <c r="BDP58" i="3" a="1"/>
  <c r="BDP58" i="3"/>
  <c r="BDR58" i="3" a="1"/>
  <c r="BDR58" i="3"/>
  <c r="BDT58" i="3" a="1"/>
  <c r="BDT58" i="3"/>
  <c r="BDV58" i="3" a="1"/>
  <c r="BDV58" i="3"/>
  <c r="BDX58" i="3" a="1"/>
  <c r="BDX58" i="3"/>
  <c r="BDZ58" i="3" a="1"/>
  <c r="BDZ58" i="3"/>
  <c r="BEB58" i="3" a="1"/>
  <c r="BEB58" i="3"/>
  <c r="BED58" i="3" a="1"/>
  <c r="BED58" i="3"/>
  <c r="BEF58" i="3" a="1"/>
  <c r="BEF58" i="3"/>
  <c r="BEH58" i="3" a="1"/>
  <c r="BEH58" i="3"/>
  <c r="BEJ58" i="3" a="1"/>
  <c r="BEJ58" i="3"/>
  <c r="BEL58" i="3" a="1"/>
  <c r="BEL58" i="3"/>
  <c r="BEN58" i="3" a="1"/>
  <c r="BEN58" i="3"/>
  <c r="BEP58" i="3" a="1"/>
  <c r="BEP58" i="3"/>
  <c r="BER58" i="3" a="1"/>
  <c r="BER58" i="3"/>
  <c r="BET58" i="3" a="1"/>
  <c r="BET58" i="3"/>
  <c r="BEV58" i="3" a="1"/>
  <c r="BEV58" i="3"/>
  <c r="BEX58" i="3" a="1"/>
  <c r="BEX58" i="3"/>
  <c r="BEZ58" i="3" a="1"/>
  <c r="BEZ58" i="3"/>
  <c r="BFB58" i="3" a="1"/>
  <c r="BFB58" i="3"/>
  <c r="BFD58" i="3" a="1"/>
  <c r="BFD58" i="3"/>
  <c r="BFF58" i="3" a="1"/>
  <c r="BFF58" i="3"/>
  <c r="BFH58" i="3" a="1"/>
  <c r="BFH58" i="3"/>
  <c r="BFJ58" i="3" a="1"/>
  <c r="BFJ58" i="3"/>
  <c r="BFL58" i="3" a="1"/>
  <c r="BFL58" i="3"/>
  <c r="BFN58" i="3" a="1"/>
  <c r="BFN58" i="3"/>
  <c r="BFP58" i="3" a="1"/>
  <c r="BFP58" i="3"/>
  <c r="BFR58" i="3" a="1"/>
  <c r="BFR58" i="3"/>
  <c r="BFT58" i="3" a="1"/>
  <c r="BFT58" i="3"/>
  <c r="BFV58" i="3" a="1"/>
  <c r="BFV58" i="3"/>
  <c r="BFX58" i="3" a="1"/>
  <c r="BFX58" i="3"/>
  <c r="BFZ58" i="3" a="1"/>
  <c r="BFZ58" i="3"/>
  <c r="BGB58" i="3" a="1"/>
  <c r="BGB58" i="3"/>
  <c r="BGD58" i="3" a="1"/>
  <c r="BGD58" i="3"/>
  <c r="BGF58" i="3" a="1"/>
  <c r="BGF58" i="3"/>
  <c r="BGH58" i="3" a="1"/>
  <c r="BGH58" i="3"/>
  <c r="BGJ58" i="3" a="1"/>
  <c r="BGJ58" i="3"/>
  <c r="BGL58" i="3" a="1"/>
  <c r="BGL58" i="3"/>
  <c r="BGN58" i="3" a="1"/>
  <c r="BGN58" i="3"/>
  <c r="BGP58" i="3" a="1"/>
  <c r="BGP58" i="3"/>
  <c r="BGR58" i="3" a="1"/>
  <c r="BGR58" i="3"/>
  <c r="BGT58" i="3" a="1"/>
  <c r="BGT58" i="3"/>
  <c r="BGV58" i="3" a="1"/>
  <c r="BGV58" i="3"/>
  <c r="BGX58" i="3" a="1"/>
  <c r="BGX58" i="3"/>
  <c r="BGZ58" i="3" a="1"/>
  <c r="BGZ58" i="3"/>
  <c r="BHB58" i="3" a="1"/>
  <c r="BHB58" i="3"/>
  <c r="BHD58" i="3" a="1"/>
  <c r="BHD58" i="3"/>
  <c r="BHF58" i="3" a="1"/>
  <c r="BHF58" i="3"/>
  <c r="BHH58" i="3" a="1"/>
  <c r="BHH58" i="3"/>
  <c r="BHJ58" i="3" a="1"/>
  <c r="BHJ58" i="3"/>
  <c r="BHL58" i="3" a="1"/>
  <c r="BHL58" i="3"/>
  <c r="BHN58" i="3" a="1"/>
  <c r="BHN58" i="3"/>
  <c r="BHP58" i="3" a="1"/>
  <c r="BHP58" i="3"/>
  <c r="BHR58" i="3" a="1"/>
  <c r="BHR58" i="3"/>
  <c r="BHT58" i="3" a="1"/>
  <c r="BHT58" i="3"/>
  <c r="BHV58" i="3" a="1"/>
  <c r="BHV58" i="3"/>
  <c r="BHX58" i="3" a="1"/>
  <c r="BHX58" i="3"/>
  <c r="BHZ58" i="3" a="1"/>
  <c r="BHZ58" i="3"/>
  <c r="BIB58" i="3" a="1"/>
  <c r="BIB58" i="3"/>
  <c r="BID58" i="3" a="1"/>
  <c r="BID58" i="3"/>
  <c r="BIF58" i="3" a="1"/>
  <c r="BIF58" i="3"/>
  <c r="BIH58" i="3" a="1"/>
  <c r="BIH58" i="3"/>
  <c r="BIJ58" i="3" a="1"/>
  <c r="BIJ58" i="3"/>
  <c r="BIL58" i="3" a="1"/>
  <c r="BIL58" i="3"/>
  <c r="BIN58" i="3" a="1"/>
  <c r="BIN58" i="3"/>
  <c r="BIP58" i="3" a="1"/>
  <c r="BIP58" i="3"/>
  <c r="BIR58" i="3" a="1"/>
  <c r="BIR58" i="3"/>
  <c r="BIT58" i="3" a="1"/>
  <c r="BIT58" i="3"/>
  <c r="BIV58" i="3" a="1"/>
  <c r="BIV58" i="3"/>
  <c r="BIX58" i="3" a="1"/>
  <c r="BIX58" i="3"/>
  <c r="BIZ58" i="3" a="1"/>
  <c r="BIZ58" i="3"/>
  <c r="BJB58" i="3" a="1"/>
  <c r="BJB58" i="3"/>
  <c r="BJD58" i="3" a="1"/>
  <c r="BJD58" i="3"/>
  <c r="BJF58" i="3" a="1"/>
  <c r="BJF58" i="3"/>
  <c r="BJH58" i="3" a="1"/>
  <c r="BJH58" i="3"/>
  <c r="BJJ58" i="3" a="1"/>
  <c r="BJJ58" i="3"/>
  <c r="BJL58" i="3" a="1"/>
  <c r="BJL58" i="3"/>
  <c r="BJN58" i="3" a="1"/>
  <c r="BJN58" i="3"/>
  <c r="BJP58" i="3" a="1"/>
  <c r="BJP58" i="3"/>
  <c r="BJR58" i="3" a="1"/>
  <c r="BJR58" i="3"/>
  <c r="BJT58" i="3" a="1"/>
  <c r="BJT58" i="3"/>
  <c r="BJV58" i="3" a="1"/>
  <c r="BJV58" i="3"/>
  <c r="BJX58" i="3" a="1"/>
  <c r="BJX58" i="3"/>
  <c r="BJZ58" i="3" a="1"/>
  <c r="BJZ58" i="3"/>
  <c r="BKB58" i="3" a="1"/>
  <c r="BKB58" i="3"/>
  <c r="BKD58" i="3" a="1"/>
  <c r="BKD58" i="3"/>
  <c r="BKF58" i="3" a="1"/>
  <c r="BKF58" i="3"/>
  <c r="BKH58" i="3" a="1"/>
  <c r="BKH58" i="3"/>
  <c r="BKJ58" i="3" a="1"/>
  <c r="BKJ58" i="3"/>
  <c r="BKL58" i="3" a="1"/>
  <c r="BKL58" i="3"/>
  <c r="BKN58" i="3" a="1"/>
  <c r="BKN58" i="3"/>
  <c r="BKP58" i="3" a="1"/>
  <c r="BKP58" i="3"/>
  <c r="BKR58" i="3" a="1"/>
  <c r="BKR58" i="3"/>
  <c r="BKT58" i="3" a="1"/>
  <c r="BKT58" i="3"/>
  <c r="BKV58" i="3" a="1"/>
  <c r="BKV58" i="3"/>
  <c r="BKX58" i="3" a="1"/>
  <c r="BKX58" i="3"/>
  <c r="BKZ58" i="3" a="1"/>
  <c r="BKZ58" i="3"/>
  <c r="BLB58" i="3" a="1"/>
  <c r="BLB58" i="3"/>
  <c r="BLD58" i="3" a="1"/>
  <c r="BLD58" i="3"/>
  <c r="BLF58" i="3" a="1"/>
  <c r="BLF58" i="3"/>
  <c r="BLH58" i="3" a="1"/>
  <c r="BLH58" i="3"/>
  <c r="BLJ58" i="3" a="1"/>
  <c r="BLJ58" i="3"/>
  <c r="BLL58" i="3" a="1"/>
  <c r="BLL58" i="3"/>
  <c r="BLN58" i="3" a="1"/>
  <c r="BLN58" i="3"/>
  <c r="BLP58" i="3" a="1"/>
  <c r="BLP58" i="3"/>
  <c r="BLR58" i="3" a="1"/>
  <c r="BLR58" i="3"/>
  <c r="BLT58" i="3" a="1"/>
  <c r="BLT58" i="3"/>
  <c r="BLV58" i="3" a="1"/>
  <c r="BLV58" i="3"/>
  <c r="BLX58" i="3" a="1"/>
  <c r="BLX58" i="3"/>
  <c r="BLZ58" i="3" a="1"/>
  <c r="BLZ58" i="3"/>
  <c r="BMB58" i="3" a="1"/>
  <c r="BMB58" i="3"/>
  <c r="BMD58" i="3" a="1"/>
  <c r="BMD58" i="3"/>
  <c r="BMF58" i="3" a="1"/>
  <c r="BMF58" i="3"/>
  <c r="BMH58" i="3" a="1"/>
  <c r="BMH58" i="3"/>
  <c r="BMJ58" i="3" a="1"/>
  <c r="BMJ58" i="3"/>
  <c r="BML58" i="3" a="1"/>
  <c r="BML58" i="3"/>
  <c r="BMN58" i="3" a="1"/>
  <c r="BMN58" i="3"/>
  <c r="BMP58" i="3" a="1"/>
  <c r="BMP58" i="3"/>
  <c r="BMR58" i="3" a="1"/>
  <c r="BMR58" i="3"/>
  <c r="BMT58" i="3" a="1"/>
  <c r="BMT58" i="3"/>
  <c r="BMV58" i="3" a="1"/>
  <c r="BMV58" i="3"/>
  <c r="BMX58" i="3" a="1"/>
  <c r="BMX58" i="3"/>
  <c r="BMZ58" i="3" a="1"/>
  <c r="BMZ58" i="3"/>
  <c r="BNB58" i="3" a="1"/>
  <c r="BNB58" i="3"/>
  <c r="BND58" i="3" a="1"/>
  <c r="BND58" i="3"/>
  <c r="BNF58" i="3" a="1"/>
  <c r="BNF58" i="3"/>
  <c r="BNH58" i="3" a="1"/>
  <c r="BNH58" i="3"/>
  <c r="BNJ58" i="3" a="1"/>
  <c r="BNJ58" i="3"/>
  <c r="BNL58" i="3" a="1"/>
  <c r="BNL58" i="3"/>
  <c r="BNN58" i="3" a="1"/>
  <c r="BNN58" i="3"/>
  <c r="BNP58" i="3" a="1"/>
  <c r="BNP58" i="3"/>
  <c r="BNR58" i="3" a="1"/>
  <c r="BNR58" i="3"/>
  <c r="BNT58" i="3" a="1"/>
  <c r="BNT58" i="3"/>
  <c r="BNV58" i="3" a="1"/>
  <c r="BNV58" i="3"/>
  <c r="BNX58" i="3" a="1"/>
  <c r="BNX58" i="3"/>
  <c r="BNZ58" i="3" a="1"/>
  <c r="BNZ58" i="3"/>
  <c r="BOB58" i="3" a="1"/>
  <c r="BOB58" i="3"/>
  <c r="BOD58" i="3" a="1"/>
  <c r="BOD58" i="3"/>
  <c r="BOF58" i="3" a="1"/>
  <c r="BOF58" i="3"/>
  <c r="BOH58" i="3" a="1"/>
  <c r="BOH58" i="3"/>
  <c r="BOJ58" i="3" a="1"/>
  <c r="BOJ58" i="3"/>
  <c r="BOL58" i="3" a="1"/>
  <c r="BOL58" i="3"/>
  <c r="BON58" i="3" a="1"/>
  <c r="BON58" i="3"/>
  <c r="BOP58" i="3" a="1"/>
  <c r="BOP58" i="3"/>
  <c r="BOR58" i="3" a="1"/>
  <c r="BOR58" i="3"/>
  <c r="BOT58" i="3" a="1"/>
  <c r="BOT58" i="3"/>
  <c r="BOV58" i="3" a="1"/>
  <c r="BOV58" i="3"/>
  <c r="BOX58" i="3" a="1"/>
  <c r="BOX58" i="3"/>
  <c r="BOZ58" i="3" a="1"/>
  <c r="BOZ58" i="3"/>
  <c r="BPB58" i="3" a="1"/>
  <c r="BPB58" i="3"/>
  <c r="BPD58" i="3" a="1"/>
  <c r="BPD58" i="3"/>
  <c r="BPF58" i="3" a="1"/>
  <c r="BPF58" i="3"/>
  <c r="BPH58" i="3" a="1"/>
  <c r="BPH58" i="3"/>
  <c r="BPJ58" i="3" a="1"/>
  <c r="BPJ58" i="3"/>
  <c r="BPL58" i="3" a="1"/>
  <c r="BPL58" i="3"/>
  <c r="BPN58" i="3" a="1"/>
  <c r="BPN58" i="3"/>
  <c r="BPP58" i="3" a="1"/>
  <c r="BPP58" i="3"/>
  <c r="BPR58" i="3" a="1"/>
  <c r="BPR58" i="3"/>
  <c r="BPT58" i="3" a="1"/>
  <c r="BPT58" i="3"/>
  <c r="BPV58" i="3" a="1"/>
  <c r="BPV58" i="3"/>
  <c r="VH58" i="3" a="1"/>
  <c r="VH58" i="3"/>
  <c r="VP58" i="3" a="1"/>
  <c r="VP58" i="3"/>
  <c r="VX58" i="3" a="1"/>
  <c r="VX58" i="3"/>
  <c r="WF58" i="3" a="1"/>
  <c r="WF58" i="3"/>
  <c r="WN58" i="3" a="1"/>
  <c r="WN58" i="3"/>
  <c r="WR58" i="3" a="1"/>
  <c r="WR58" i="3"/>
  <c r="WV58" i="3" a="1"/>
  <c r="WV58" i="3"/>
  <c r="WZ58" i="3" a="1"/>
  <c r="WZ58" i="3"/>
  <c r="XD58" i="3" a="1"/>
  <c r="XD58" i="3"/>
  <c r="XH58" i="3" a="1"/>
  <c r="XH58" i="3"/>
  <c r="XL58" i="3" a="1"/>
  <c r="XL58" i="3"/>
  <c r="XP58" i="3" a="1"/>
  <c r="XP58" i="3"/>
  <c r="XT58" i="3" a="1"/>
  <c r="XT58" i="3"/>
  <c r="XX58" i="3" a="1"/>
  <c r="XX58" i="3"/>
  <c r="YB58" i="3" a="1"/>
  <c r="YB58" i="3"/>
  <c r="YF58" i="3" a="1"/>
  <c r="YF58" i="3"/>
  <c r="YJ58" i="3" a="1"/>
  <c r="YJ58" i="3"/>
  <c r="YN58" i="3" a="1"/>
  <c r="YN58" i="3"/>
  <c r="YR58" i="3" a="1"/>
  <c r="YR58" i="3"/>
  <c r="YV58" i="3" a="1"/>
  <c r="YV58" i="3"/>
  <c r="YZ58" i="3" a="1"/>
  <c r="YZ58" i="3"/>
  <c r="ZD58" i="3" a="1"/>
  <c r="ZD58" i="3"/>
  <c r="ZH58" i="3" a="1"/>
  <c r="ZH58" i="3"/>
  <c r="ZL58" i="3" a="1"/>
  <c r="ZL58" i="3"/>
  <c r="ZP58" i="3" a="1"/>
  <c r="ZP58" i="3"/>
  <c r="ZT58" i="3" a="1"/>
  <c r="ZT58" i="3"/>
  <c r="ZX58" i="3" a="1"/>
  <c r="ZX58" i="3"/>
  <c r="AAB58" i="3" a="1"/>
  <c r="AAB58" i="3"/>
  <c r="AAF58" i="3" a="1"/>
  <c r="AAF58" i="3"/>
  <c r="AAJ58" i="3" a="1"/>
  <c r="AAJ58" i="3"/>
  <c r="AAN58" i="3" a="1"/>
  <c r="AAN58" i="3"/>
  <c r="AAR58" i="3" a="1"/>
  <c r="AAR58" i="3"/>
  <c r="AAV58" i="3" a="1"/>
  <c r="AAV58" i="3"/>
  <c r="AAZ58" i="3" a="1"/>
  <c r="AAZ58" i="3"/>
  <c r="ABD58" i="3" a="1"/>
  <c r="ABD58" i="3"/>
  <c r="ABH58" i="3" a="1"/>
  <c r="ABH58" i="3"/>
  <c r="ABL58" i="3" a="1"/>
  <c r="ABL58" i="3"/>
  <c r="ABP58" i="3" a="1"/>
  <c r="ABP58" i="3"/>
  <c r="ABT58" i="3" a="1"/>
  <c r="ABT58" i="3"/>
  <c r="ABX58" i="3" a="1"/>
  <c r="ABX58" i="3"/>
  <c r="ACB58" i="3" a="1"/>
  <c r="ACB58" i="3"/>
  <c r="ACF58" i="3" a="1"/>
  <c r="ACF58" i="3"/>
  <c r="ACJ58" i="3" a="1"/>
  <c r="ACJ58" i="3"/>
  <c r="ACN58" i="3" a="1"/>
  <c r="ACN58" i="3"/>
  <c r="ACR58" i="3" a="1"/>
  <c r="ACR58" i="3"/>
  <c r="ACV58" i="3" a="1"/>
  <c r="ACV58" i="3"/>
  <c r="ACZ58" i="3" a="1"/>
  <c r="ACZ58" i="3"/>
  <c r="ADD58" i="3" a="1"/>
  <c r="ADD58" i="3"/>
  <c r="ADH58" i="3" a="1"/>
  <c r="ADH58" i="3"/>
  <c r="ADL58" i="3" a="1"/>
  <c r="ADL58" i="3"/>
  <c r="ADP58" i="3" a="1"/>
  <c r="ADP58" i="3"/>
  <c r="ADT58" i="3" a="1"/>
  <c r="ADT58" i="3"/>
  <c r="ADX58" i="3" a="1"/>
  <c r="ADX58" i="3"/>
  <c r="AEB58" i="3" a="1"/>
  <c r="AEB58" i="3"/>
  <c r="AEF58" i="3" a="1"/>
  <c r="AEF58" i="3"/>
  <c r="AEJ58" i="3" a="1"/>
  <c r="AEJ58" i="3"/>
  <c r="AEN58" i="3" a="1"/>
  <c r="AEN58" i="3"/>
  <c r="AER58" i="3" a="1"/>
  <c r="AER58" i="3"/>
  <c r="AEV58" i="3" a="1"/>
  <c r="AEV58" i="3"/>
  <c r="AEZ58" i="3" a="1"/>
  <c r="AEZ58" i="3"/>
  <c r="AFD58" i="3" a="1"/>
  <c r="AFD58" i="3"/>
  <c r="AFH58" i="3" a="1"/>
  <c r="AFH58" i="3"/>
  <c r="AFL58" i="3" a="1"/>
  <c r="AFL58" i="3"/>
  <c r="AFP58" i="3" a="1"/>
  <c r="AFP58" i="3"/>
  <c r="AFT58" i="3" a="1"/>
  <c r="AFT58" i="3"/>
  <c r="AFX58" i="3" a="1"/>
  <c r="AFX58" i="3"/>
  <c r="AGB58" i="3" a="1"/>
  <c r="AGB58" i="3"/>
  <c r="AGF58" i="3" a="1"/>
  <c r="AGF58" i="3"/>
  <c r="AGJ58" i="3" a="1"/>
  <c r="AGJ58" i="3"/>
  <c r="AGN58" i="3" a="1"/>
  <c r="AGN58" i="3"/>
  <c r="AGR58" i="3" a="1"/>
  <c r="AGR58" i="3"/>
  <c r="AGV58" i="3" a="1"/>
  <c r="AGV58" i="3"/>
  <c r="AGZ58" i="3" a="1"/>
  <c r="AGZ58" i="3"/>
  <c r="AHD58" i="3" a="1"/>
  <c r="AHD58" i="3"/>
  <c r="AHH58" i="3" a="1"/>
  <c r="AHH58" i="3"/>
  <c r="AHL58" i="3" a="1"/>
  <c r="AHL58" i="3"/>
  <c r="AHP58" i="3" a="1"/>
  <c r="AHP58" i="3"/>
  <c r="AHT58" i="3" a="1"/>
  <c r="AHT58" i="3"/>
  <c r="AHX58" i="3" a="1"/>
  <c r="AHX58" i="3"/>
  <c r="AIB58" i="3" a="1"/>
  <c r="AIB58" i="3"/>
  <c r="AIF58" i="3" a="1"/>
  <c r="AIF58" i="3"/>
  <c r="AIJ58" i="3" a="1"/>
  <c r="AIJ58" i="3"/>
  <c r="AIN58" i="3" a="1"/>
  <c r="AIN58" i="3"/>
  <c r="AIR58" i="3" a="1"/>
  <c r="AIR58" i="3"/>
  <c r="AIV58" i="3" a="1"/>
  <c r="AIV58" i="3"/>
  <c r="AIZ58" i="3" a="1"/>
  <c r="AIZ58" i="3"/>
  <c r="AJD58" i="3" a="1"/>
  <c r="AJD58" i="3"/>
  <c r="AJH58" i="3" a="1"/>
  <c r="AJH58" i="3"/>
  <c r="AJL58" i="3" a="1"/>
  <c r="AJL58" i="3"/>
  <c r="AJP58" i="3" a="1"/>
  <c r="AJP58" i="3"/>
  <c r="AJT58" i="3" a="1"/>
  <c r="AJT58" i="3"/>
  <c r="AJX58" i="3" a="1"/>
  <c r="AJX58" i="3"/>
  <c r="AKB58" i="3" a="1"/>
  <c r="AKB58" i="3"/>
  <c r="AKF58" i="3" a="1"/>
  <c r="AKF58" i="3"/>
  <c r="AKJ58" i="3" a="1"/>
  <c r="AKJ58" i="3"/>
  <c r="AKN58" i="3" a="1"/>
  <c r="AKN58" i="3"/>
  <c r="AKR58" i="3" a="1"/>
  <c r="AKR58" i="3"/>
  <c r="AKV58" i="3" a="1"/>
  <c r="AKV58" i="3"/>
  <c r="AKZ58" i="3" a="1"/>
  <c r="AKZ58" i="3"/>
  <c r="ALD58" i="3" a="1"/>
  <c r="ALD58" i="3"/>
  <c r="ALH58" i="3" a="1"/>
  <c r="ALH58" i="3"/>
  <c r="ALL58" i="3" a="1"/>
  <c r="ALL58" i="3"/>
  <c r="ALP58" i="3" a="1"/>
  <c r="ALP58" i="3"/>
  <c r="ALT58" i="3" a="1"/>
  <c r="ALT58" i="3"/>
  <c r="ALX58" i="3" a="1"/>
  <c r="ALX58" i="3"/>
  <c r="AMB58" i="3" a="1"/>
  <c r="AMB58" i="3"/>
  <c r="AMF58" i="3" a="1"/>
  <c r="AMF58" i="3"/>
  <c r="AMJ58" i="3" a="1"/>
  <c r="AMJ58" i="3"/>
  <c r="AMN58" i="3" a="1"/>
  <c r="AMN58" i="3"/>
  <c r="AMR58" i="3" a="1"/>
  <c r="AMR58" i="3"/>
  <c r="AMV58" i="3" a="1"/>
  <c r="AMV58" i="3"/>
  <c r="AMY58" i="3" a="1"/>
  <c r="AMY58" i="3"/>
  <c r="ANB58" i="3" a="1"/>
  <c r="ANB58" i="3"/>
  <c r="ANG58" i="3" a="1"/>
  <c r="ANG58" i="3"/>
  <c r="ANJ58" i="3" a="1"/>
  <c r="ANJ58" i="3"/>
  <c r="ANO58" i="3" a="1"/>
  <c r="ANO58" i="3"/>
  <c r="ANR58" i="3" a="1"/>
  <c r="ANR58" i="3"/>
  <c r="ANW58" i="3" a="1"/>
  <c r="ANW58" i="3"/>
  <c r="ANZ58" i="3" a="1"/>
  <c r="ANZ58" i="3"/>
  <c r="AOE58" i="3" a="1"/>
  <c r="AOE58" i="3"/>
  <c r="AOH58" i="3" a="1"/>
  <c r="AOH58" i="3"/>
  <c r="AOM58" i="3" a="1"/>
  <c r="AOM58" i="3"/>
  <c r="AOP58" i="3" a="1"/>
  <c r="AOP58" i="3"/>
  <c r="AOU58" i="3" a="1"/>
  <c r="AOU58" i="3"/>
  <c r="AOX58" i="3" a="1"/>
  <c r="AOX58" i="3"/>
  <c r="APC58" i="3" a="1"/>
  <c r="APC58" i="3"/>
  <c r="APF58" i="3" a="1"/>
  <c r="APF58" i="3"/>
  <c r="APK58" i="3" a="1"/>
  <c r="APK58" i="3"/>
  <c r="APN58" i="3" a="1"/>
  <c r="APN58" i="3"/>
  <c r="APS58" i="3" a="1"/>
  <c r="APS58" i="3"/>
  <c r="APV58" i="3" a="1"/>
  <c r="APV58" i="3"/>
  <c r="AQA58" i="3" a="1"/>
  <c r="AQA58" i="3"/>
  <c r="AQD58" i="3" a="1"/>
  <c r="AQD58" i="3"/>
  <c r="AQI58" i="3" a="1"/>
  <c r="AQI58" i="3"/>
  <c r="AQL58" i="3" a="1"/>
  <c r="AQL58" i="3"/>
  <c r="AQQ58" i="3" a="1"/>
  <c r="AQQ58" i="3"/>
  <c r="AQT58" i="3" a="1"/>
  <c r="AQT58" i="3"/>
  <c r="AQY58" i="3" a="1"/>
  <c r="AQY58" i="3"/>
  <c r="ARB58" i="3" a="1"/>
  <c r="ARB58" i="3"/>
  <c r="ARD58" i="3" a="1"/>
  <c r="ARD58" i="3"/>
  <c r="ARF58" i="3" a="1"/>
  <c r="ARF58" i="3"/>
  <c r="ARH58" i="3" a="1"/>
  <c r="ARH58" i="3"/>
  <c r="ARJ58" i="3" a="1"/>
  <c r="ARJ58" i="3"/>
  <c r="ARL58" i="3" a="1"/>
  <c r="ARL58" i="3"/>
  <c r="ARN58" i="3" a="1"/>
  <c r="ARN58" i="3"/>
  <c r="ARP58" i="3" a="1"/>
  <c r="ARP58" i="3"/>
  <c r="ARR58" i="3" a="1"/>
  <c r="ARR58" i="3"/>
  <c r="ART58" i="3" a="1"/>
  <c r="ART58" i="3"/>
  <c r="ARV58" i="3" a="1"/>
  <c r="ARV58" i="3"/>
  <c r="ARX58" i="3" a="1"/>
  <c r="ARX58" i="3"/>
  <c r="ARZ58" i="3" a="1"/>
  <c r="ARZ58" i="3"/>
  <c r="ASB58" i="3" a="1"/>
  <c r="ASB58" i="3"/>
  <c r="ASD58" i="3" a="1"/>
  <c r="ASD58" i="3"/>
  <c r="ASF58" i="3" a="1"/>
  <c r="ASF58" i="3"/>
  <c r="ASH58" i="3" a="1"/>
  <c r="ASH58" i="3"/>
  <c r="ASJ58" i="3" a="1"/>
  <c r="ASJ58" i="3"/>
  <c r="ASL58" i="3" a="1"/>
  <c r="ASL58" i="3"/>
  <c r="ASN58" i="3" a="1"/>
  <c r="ASN58" i="3"/>
  <c r="ASP58" i="3" a="1"/>
  <c r="ASP58" i="3"/>
  <c r="ASR58" i="3" a="1"/>
  <c r="ASR58" i="3"/>
  <c r="AST58" i="3" a="1"/>
  <c r="AST58" i="3"/>
  <c r="ASV58" i="3" a="1"/>
  <c r="ASV58" i="3"/>
  <c r="ASX58" i="3" a="1"/>
  <c r="ASX58" i="3"/>
  <c r="ASZ58" i="3" a="1"/>
  <c r="ASZ58" i="3"/>
  <c r="ATB58" i="3" a="1"/>
  <c r="ATB58" i="3"/>
  <c r="ATD58" i="3" a="1"/>
  <c r="ATD58" i="3"/>
  <c r="ATF58" i="3" a="1"/>
  <c r="ATF58" i="3"/>
  <c r="ATH58" i="3" a="1"/>
  <c r="ATH58" i="3"/>
  <c r="ATJ58" i="3" a="1"/>
  <c r="ATJ58" i="3"/>
  <c r="ATL58" i="3" a="1"/>
  <c r="ATL58" i="3"/>
  <c r="ATN58" i="3" a="1"/>
  <c r="ATN58" i="3"/>
  <c r="ATP58" i="3" a="1"/>
  <c r="ATP58" i="3"/>
  <c r="ATR58" i="3" a="1"/>
  <c r="ATR58" i="3"/>
  <c r="ATT58" i="3" a="1"/>
  <c r="ATT58" i="3"/>
  <c r="ATV58" i="3" a="1"/>
  <c r="ATV58" i="3"/>
  <c r="ATX58" i="3" a="1"/>
  <c r="ATX58" i="3"/>
  <c r="ATZ58" i="3" a="1"/>
  <c r="ATZ58" i="3"/>
  <c r="AUB58" i="3" a="1"/>
  <c r="AUB58" i="3"/>
  <c r="AUD58" i="3" a="1"/>
  <c r="AUD58" i="3"/>
  <c r="AUF58" i="3" a="1"/>
  <c r="AUF58" i="3"/>
  <c r="AUH58" i="3" a="1"/>
  <c r="AUH58" i="3"/>
  <c r="AUJ58" i="3" a="1"/>
  <c r="AUJ58" i="3"/>
  <c r="AUL58" i="3" a="1"/>
  <c r="AUL58" i="3"/>
  <c r="AUN58" i="3" a="1"/>
  <c r="AUN58" i="3"/>
  <c r="AUP58" i="3" a="1"/>
  <c r="AUP58" i="3"/>
  <c r="AUR58" i="3" a="1"/>
  <c r="AUR58" i="3"/>
  <c r="AUT58" i="3" a="1"/>
  <c r="AUT58" i="3"/>
  <c r="AUV58" i="3" a="1"/>
  <c r="AUV58" i="3"/>
  <c r="AUX58" i="3" a="1"/>
  <c r="AUX58" i="3"/>
  <c r="AUZ58" i="3" a="1"/>
  <c r="AUZ58" i="3"/>
  <c r="AVB58" i="3" a="1"/>
  <c r="AVB58" i="3"/>
  <c r="AVD58" i="3" a="1"/>
  <c r="AVD58" i="3"/>
  <c r="AVF58" i="3" a="1"/>
  <c r="AVF58" i="3"/>
  <c r="AVH58" i="3" a="1"/>
  <c r="AVH58" i="3"/>
  <c r="AVJ58" i="3" a="1"/>
  <c r="AVJ58" i="3"/>
  <c r="AVL58" i="3" a="1"/>
  <c r="AVL58" i="3"/>
  <c r="AVN58" i="3" a="1"/>
  <c r="AVN58" i="3"/>
  <c r="AVP58" i="3" a="1"/>
  <c r="AVP58" i="3"/>
  <c r="AVR58" i="3" a="1"/>
  <c r="AVR58" i="3"/>
  <c r="AVT58" i="3" a="1"/>
  <c r="AVT58" i="3"/>
  <c r="AVV58" i="3" a="1"/>
  <c r="AVV58" i="3"/>
  <c r="AVX58" i="3" a="1"/>
  <c r="AVX58" i="3"/>
  <c r="AVZ58" i="3" a="1"/>
  <c r="AVZ58" i="3"/>
  <c r="AWB58" i="3" a="1"/>
  <c r="AWB58" i="3"/>
  <c r="AWD58" i="3" a="1"/>
  <c r="AWD58" i="3"/>
  <c r="AWF58" i="3" a="1"/>
  <c r="AWF58" i="3"/>
  <c r="AWH58" i="3" a="1"/>
  <c r="AWH58" i="3"/>
  <c r="AWJ58" i="3" a="1"/>
  <c r="AWJ58" i="3"/>
  <c r="AWL58" i="3" a="1"/>
  <c r="AWL58" i="3"/>
  <c r="AWN58" i="3" a="1"/>
  <c r="AWN58" i="3"/>
  <c r="AWP58" i="3" a="1"/>
  <c r="AWP58" i="3"/>
  <c r="AWR58" i="3" a="1"/>
  <c r="AWR58" i="3"/>
  <c r="AWT58" i="3" a="1"/>
  <c r="AWT58" i="3"/>
  <c r="AWV58" i="3" a="1"/>
  <c r="AWV58" i="3"/>
  <c r="AWX58" i="3" a="1"/>
  <c r="AWX58" i="3"/>
  <c r="AWZ58" i="3" a="1"/>
  <c r="AWZ58" i="3"/>
  <c r="AXB58" i="3" a="1"/>
  <c r="AXB58" i="3"/>
  <c r="AXD58" i="3" a="1"/>
  <c r="AXD58" i="3"/>
  <c r="AXF58" i="3" a="1"/>
  <c r="AXF58" i="3"/>
  <c r="AXH58" i="3" a="1"/>
  <c r="AXH58" i="3"/>
  <c r="AXJ58" i="3" a="1"/>
  <c r="AXJ58" i="3"/>
  <c r="AXL58" i="3" a="1"/>
  <c r="AXL58" i="3"/>
  <c r="AXN58" i="3" a="1"/>
  <c r="AXN58" i="3"/>
  <c r="AXP58" i="3" a="1"/>
  <c r="AXP58" i="3"/>
  <c r="AXR58" i="3" a="1"/>
  <c r="AXR58" i="3"/>
  <c r="AXT58" i="3" a="1"/>
  <c r="AXT58" i="3"/>
  <c r="AXV58" i="3" a="1"/>
  <c r="AXV58" i="3"/>
  <c r="AXX58" i="3" a="1"/>
  <c r="AXX58" i="3"/>
  <c r="AXZ58" i="3" a="1"/>
  <c r="AXZ58" i="3"/>
  <c r="AYB58" i="3" a="1"/>
  <c r="AYB58" i="3"/>
  <c r="AYD58" i="3" a="1"/>
  <c r="AYD58" i="3"/>
  <c r="AYF58" i="3" a="1"/>
  <c r="AYF58" i="3"/>
  <c r="AYH58" i="3" a="1"/>
  <c r="AYH58" i="3"/>
  <c r="AYJ58" i="3" a="1"/>
  <c r="AYJ58" i="3"/>
  <c r="AYL58" i="3" a="1"/>
  <c r="AYL58" i="3"/>
  <c r="AYN58" i="3" a="1"/>
  <c r="AYN58" i="3"/>
  <c r="AYP58" i="3" a="1"/>
  <c r="AYP58" i="3"/>
  <c r="AYR58" i="3" a="1"/>
  <c r="AYR58" i="3"/>
  <c r="AYT58" i="3" a="1"/>
  <c r="AYT58" i="3"/>
  <c r="AYV58" i="3" a="1"/>
  <c r="AYV58" i="3"/>
  <c r="AYX58" i="3" a="1"/>
  <c r="AYX58" i="3"/>
  <c r="AYZ58" i="3" a="1"/>
  <c r="AYZ58" i="3"/>
  <c r="AZB58" i="3" a="1"/>
  <c r="AZB58" i="3"/>
  <c r="AZD58" i="3" a="1"/>
  <c r="AZD58" i="3"/>
  <c r="AZF58" i="3" a="1"/>
  <c r="AZF58" i="3"/>
  <c r="AZH58" i="3" a="1"/>
  <c r="AZH58" i="3"/>
  <c r="AZJ58" i="3" a="1"/>
  <c r="AZJ58" i="3"/>
  <c r="AZL58" i="3" a="1"/>
  <c r="AZL58" i="3"/>
  <c r="AZN58" i="3" a="1"/>
  <c r="AZN58" i="3"/>
  <c r="AZP58" i="3" a="1"/>
  <c r="AZP58" i="3"/>
  <c r="AZR58" i="3" a="1"/>
  <c r="AZR58" i="3"/>
  <c r="AZT58" i="3" a="1"/>
  <c r="AZT58" i="3"/>
  <c r="AZV58" i="3" a="1"/>
  <c r="AZV58" i="3"/>
  <c r="AZX58" i="3" a="1"/>
  <c r="AZX58" i="3"/>
  <c r="AZZ58" i="3" a="1"/>
  <c r="AZZ58" i="3"/>
  <c r="BAB58" i="3" a="1"/>
  <c r="BAB58" i="3"/>
  <c r="BAD58" i="3" a="1"/>
  <c r="BAD58" i="3"/>
  <c r="BAF58" i="3" a="1"/>
  <c r="BAF58" i="3"/>
  <c r="BAH58" i="3" a="1"/>
  <c r="BAH58" i="3"/>
  <c r="BAJ58" i="3" a="1"/>
  <c r="BAJ58" i="3"/>
  <c r="BAL58" i="3" a="1"/>
  <c r="BAL58" i="3"/>
  <c r="BAN58" i="3" a="1"/>
  <c r="BAN58" i="3"/>
  <c r="BAP58" i="3" a="1"/>
  <c r="BAP58" i="3"/>
  <c r="BAR58" i="3" a="1"/>
  <c r="BAR58" i="3"/>
  <c r="BAT58" i="3" a="1"/>
  <c r="BAT58" i="3"/>
  <c r="BAV58" i="3" a="1"/>
  <c r="BAV58" i="3"/>
  <c r="BAX58" i="3" a="1"/>
  <c r="BAX58" i="3"/>
  <c r="BAZ58" i="3" a="1"/>
  <c r="BAZ58" i="3"/>
  <c r="BBB58" i="3" a="1"/>
  <c r="BBB58" i="3"/>
  <c r="BBD58" i="3" a="1"/>
  <c r="BBD58" i="3"/>
  <c r="BBF58" i="3" a="1"/>
  <c r="BBF58" i="3"/>
  <c r="BBH58" i="3" a="1"/>
  <c r="BBH58" i="3"/>
  <c r="BBJ58" i="3" a="1"/>
  <c r="BBJ58" i="3"/>
  <c r="BBL58" i="3" a="1"/>
  <c r="BBL58" i="3"/>
  <c r="BBN58" i="3" a="1"/>
  <c r="BBN58" i="3"/>
  <c r="BBP58" i="3" a="1"/>
  <c r="BBP58" i="3"/>
  <c r="BBR58" i="3" a="1"/>
  <c r="BBR58" i="3"/>
  <c r="BBT58" i="3" a="1"/>
  <c r="BBT58" i="3"/>
  <c r="BBV58" i="3" a="1"/>
  <c r="BBV58" i="3"/>
  <c r="BBX58" i="3" a="1"/>
  <c r="BBX58" i="3"/>
  <c r="BBZ58" i="3" a="1"/>
  <c r="BBZ58" i="3"/>
  <c r="BCB58" i="3" a="1"/>
  <c r="BCB58" i="3"/>
  <c r="BCD58" i="3" a="1"/>
  <c r="BCD58" i="3"/>
  <c r="BCF58" i="3" a="1"/>
  <c r="BCF58" i="3"/>
  <c r="BOW58" i="3" a="1"/>
  <c r="BOW58" i="3"/>
  <c r="BPE58" i="3" a="1"/>
  <c r="BPE58" i="3"/>
  <c r="BPM58" i="3" a="1"/>
  <c r="BPM58" i="3"/>
  <c r="BPU58" i="3" a="1"/>
  <c r="BPU58" i="3"/>
  <c r="BPZ58" i="3" a="1"/>
  <c r="BPZ58" i="3"/>
  <c r="BQD58" i="3" a="1"/>
  <c r="BQD58" i="3"/>
  <c r="BQH58" i="3" a="1"/>
  <c r="BQH58" i="3"/>
  <c r="BQL58" i="3" a="1"/>
  <c r="BQL58" i="3"/>
  <c r="BQP58" i="3" a="1"/>
  <c r="BQP58" i="3"/>
  <c r="BQT58" i="3" a="1"/>
  <c r="BQT58" i="3"/>
  <c r="BQX58" i="3" a="1"/>
  <c r="BQX58" i="3"/>
  <c r="BRB58" i="3" a="1"/>
  <c r="BRB58" i="3"/>
  <c r="BRF58" i="3" a="1"/>
  <c r="BRF58" i="3"/>
  <c r="BRJ58" i="3" a="1"/>
  <c r="BRJ58" i="3"/>
  <c r="BRN58" i="3" a="1"/>
  <c r="BRN58" i="3"/>
  <c r="BRR58" i="3" a="1"/>
  <c r="BRR58" i="3"/>
  <c r="BRV58" i="3" a="1"/>
  <c r="BRV58" i="3"/>
  <c r="BRZ58" i="3" a="1"/>
  <c r="BRZ58" i="3"/>
  <c r="BSD58" i="3" a="1"/>
  <c r="BSD58" i="3"/>
  <c r="BSH58" i="3" a="1"/>
  <c r="BSH58" i="3"/>
  <c r="BSL58" i="3" a="1"/>
  <c r="BSL58" i="3"/>
  <c r="BSP58" i="3" a="1"/>
  <c r="BSP58" i="3"/>
  <c r="BST58" i="3" a="1"/>
  <c r="BST58" i="3"/>
  <c r="BSX58" i="3" a="1"/>
  <c r="BSX58" i="3"/>
  <c r="BTB58" i="3" a="1"/>
  <c r="BTB58" i="3"/>
  <c r="BTF58" i="3" a="1"/>
  <c r="BTF58" i="3"/>
  <c r="BTJ58" i="3" a="1"/>
  <c r="BTJ58" i="3"/>
  <c r="BTN58" i="3" a="1"/>
  <c r="BTN58" i="3"/>
  <c r="BTR58" i="3" a="1"/>
  <c r="BTR58" i="3"/>
  <c r="BTV58" i="3" a="1"/>
  <c r="BTV58" i="3"/>
  <c r="BTZ58" i="3" a="1"/>
  <c r="BTZ58" i="3"/>
  <c r="BUD58" i="3" a="1"/>
  <c r="BUD58" i="3"/>
  <c r="BUH58" i="3" a="1"/>
  <c r="BUH58" i="3"/>
  <c r="BUL58" i="3" a="1"/>
  <c r="BUL58" i="3"/>
  <c r="BUP58" i="3" a="1"/>
  <c r="BUP58" i="3"/>
  <c r="BUT58" i="3" a="1"/>
  <c r="BUT58" i="3"/>
  <c r="BUX58" i="3" a="1"/>
  <c r="BUX58" i="3"/>
  <c r="BVB58" i="3" a="1"/>
  <c r="BVB58" i="3"/>
  <c r="BVF58" i="3" a="1"/>
  <c r="BVF58" i="3"/>
  <c r="BVJ58" i="3" a="1"/>
  <c r="BVJ58" i="3"/>
  <c r="BVN58" i="3" a="1"/>
  <c r="BVN58" i="3"/>
  <c r="BVR58" i="3" a="1"/>
  <c r="BVR58" i="3"/>
  <c r="BVV58" i="3" a="1"/>
  <c r="BVV58" i="3"/>
  <c r="BVZ58" i="3" a="1"/>
  <c r="BVZ58" i="3"/>
  <c r="BWD58" i="3" a="1"/>
  <c r="BWD58" i="3"/>
  <c r="BWH58" i="3" a="1"/>
  <c r="BWH58" i="3"/>
  <c r="BWL58" i="3" a="1"/>
  <c r="BWL58" i="3"/>
  <c r="BWP58" i="3" a="1"/>
  <c r="BWP58" i="3"/>
  <c r="BWT58" i="3" a="1"/>
  <c r="BWT58" i="3"/>
  <c r="BWX58" i="3" a="1"/>
  <c r="BWX58" i="3"/>
  <c r="BXB58" i="3" a="1"/>
  <c r="BXB58" i="3"/>
  <c r="BXF58" i="3" a="1"/>
  <c r="BXF58" i="3"/>
  <c r="BXJ58" i="3" a="1"/>
  <c r="BXJ58" i="3"/>
  <c r="BXN58" i="3" a="1"/>
  <c r="BXN58" i="3"/>
  <c r="BXR58" i="3" a="1"/>
  <c r="BXR58" i="3"/>
  <c r="BXV58" i="3" a="1"/>
  <c r="BXV58" i="3"/>
  <c r="BXZ58" i="3" a="1"/>
  <c r="BXZ58" i="3"/>
  <c r="BYD58" i="3" a="1"/>
  <c r="BYD58" i="3"/>
  <c r="BYH58" i="3" a="1"/>
  <c r="BYH58" i="3"/>
  <c r="BYL58" i="3" a="1"/>
  <c r="BYL58" i="3"/>
  <c r="BYP58" i="3" a="1"/>
  <c r="BYP58" i="3"/>
  <c r="BYT58" i="3" a="1"/>
  <c r="BYT58" i="3"/>
  <c r="BYX58" i="3" a="1"/>
  <c r="BYX58" i="3"/>
  <c r="BZB58" i="3" a="1"/>
  <c r="BZB58" i="3"/>
  <c r="BZF58" i="3" a="1"/>
  <c r="BZF58" i="3"/>
  <c r="BZJ58" i="3" a="1"/>
  <c r="BZJ58" i="3"/>
  <c r="BZN58" i="3" a="1"/>
  <c r="BZN58" i="3"/>
  <c r="BZR58" i="3" a="1"/>
  <c r="BZR58" i="3"/>
  <c r="BZV58" i="3" a="1"/>
  <c r="BZV58" i="3"/>
  <c r="BZZ58" i="3" a="1"/>
  <c r="BZZ58" i="3"/>
  <c r="CAD58" i="3" a="1"/>
  <c r="CAD58" i="3"/>
  <c r="CAH58" i="3" a="1"/>
  <c r="CAH58" i="3"/>
  <c r="CAL58" i="3" a="1"/>
  <c r="CAL58" i="3"/>
  <c r="CAP58" i="3" a="1"/>
  <c r="CAP58" i="3"/>
  <c r="CAT58" i="3" a="1"/>
  <c r="CAT58" i="3"/>
  <c r="CAX58" i="3" a="1"/>
  <c r="CAX58" i="3"/>
  <c r="CBB58" i="3" a="1"/>
  <c r="CBB58" i="3"/>
  <c r="CBG58" i="3" a="1"/>
  <c r="CBG58" i="3"/>
  <c r="CBJ58" i="3" a="1"/>
  <c r="CBJ58" i="3"/>
  <c r="CBO58" i="3" a="1"/>
  <c r="CBO58" i="3"/>
  <c r="CBR58" i="3" a="1"/>
  <c r="CBR58" i="3"/>
  <c r="CBW58" i="3" a="1"/>
  <c r="CBW58" i="3"/>
  <c r="CBZ58" i="3" a="1"/>
  <c r="CBZ58" i="3"/>
  <c r="CCE58" i="3" a="1"/>
  <c r="CCE58" i="3"/>
  <c r="CCH58" i="3" a="1"/>
  <c r="CCH58" i="3"/>
  <c r="CCM58" i="3" a="1"/>
  <c r="CCM58" i="3"/>
  <c r="CCP58" i="3" a="1"/>
  <c r="CCP58" i="3"/>
  <c r="CCU58" i="3" a="1"/>
  <c r="CCU58" i="3"/>
  <c r="CCX58" i="3" a="1"/>
  <c r="CCX58" i="3"/>
  <c r="CDC58" i="3" a="1"/>
  <c r="CDC58" i="3"/>
  <c r="CDF58" i="3" a="1"/>
  <c r="CDF58" i="3"/>
  <c r="CDK58" i="3" a="1"/>
  <c r="CDK58" i="3"/>
  <c r="CDN58" i="3" a="1"/>
  <c r="CDN58" i="3"/>
  <c r="CDS58" i="3" a="1"/>
  <c r="CDS58" i="3"/>
  <c r="CDV58" i="3" a="1"/>
  <c r="CDV58" i="3"/>
  <c r="CEA58" i="3" a="1"/>
  <c r="CEA58" i="3"/>
  <c r="CED58" i="3" a="1"/>
  <c r="CED58" i="3"/>
  <c r="CEI58" i="3" a="1"/>
  <c r="CEI58" i="3"/>
  <c r="CEL58" i="3" a="1"/>
  <c r="CEL58" i="3"/>
  <c r="CEQ58" i="3" a="1"/>
  <c r="CEQ58" i="3"/>
  <c r="CET58" i="3" a="1"/>
  <c r="CET58" i="3"/>
  <c r="CEY58" i="3" a="1"/>
  <c r="CEY58" i="3"/>
  <c r="CFB58" i="3" a="1"/>
  <c r="CFB58" i="3"/>
  <c r="CFG58" i="3" a="1"/>
  <c r="CFG58" i="3"/>
  <c r="CFJ58" i="3" a="1"/>
  <c r="CFJ58" i="3"/>
  <c r="CFO58" i="3" a="1"/>
  <c r="CFO58" i="3"/>
  <c r="CFR58" i="3" a="1"/>
  <c r="CFR58" i="3"/>
  <c r="CFW58" i="3" a="1"/>
  <c r="CFW58" i="3"/>
  <c r="CFY58" i="3" a="1"/>
  <c r="CFY58" i="3"/>
  <c r="CGA58" i="3" a="1"/>
  <c r="CGA58" i="3"/>
  <c r="CGC58" i="3" a="1"/>
  <c r="CGC58" i="3"/>
  <c r="CGE58" i="3" a="1"/>
  <c r="CGE58" i="3"/>
  <c r="CGG58" i="3" a="1"/>
  <c r="CGG58" i="3"/>
  <c r="CGI58" i="3" a="1"/>
  <c r="CGI58" i="3"/>
  <c r="CGK58" i="3" a="1"/>
  <c r="CGK58" i="3"/>
  <c r="CGM58" i="3" a="1"/>
  <c r="CGM58" i="3"/>
  <c r="CGO58" i="3" a="1"/>
  <c r="CGO58" i="3"/>
  <c r="CGQ58" i="3" a="1"/>
  <c r="CGQ58" i="3"/>
  <c r="CGS58" i="3" a="1"/>
  <c r="CGS58" i="3"/>
  <c r="CGU58" i="3" a="1"/>
  <c r="CGU58" i="3"/>
  <c r="CGW58" i="3" a="1"/>
  <c r="CGW58" i="3"/>
  <c r="CGY58" i="3" a="1"/>
  <c r="CGY58" i="3"/>
  <c r="CHA58" i="3" a="1"/>
  <c r="CHA58" i="3"/>
  <c r="CHC58" i="3" a="1"/>
  <c r="CHC58" i="3"/>
  <c r="CHE58" i="3" a="1"/>
  <c r="CHE58" i="3"/>
  <c r="CHG58" i="3" a="1"/>
  <c r="CHG58" i="3"/>
  <c r="CHI58" i="3" a="1"/>
  <c r="CHI58" i="3"/>
  <c r="CHK58" i="3" a="1"/>
  <c r="CHK58" i="3"/>
  <c r="CHM58" i="3" a="1"/>
  <c r="CHM58" i="3"/>
  <c r="CHO58" i="3" a="1"/>
  <c r="CHO58" i="3"/>
  <c r="CHQ58" i="3" a="1"/>
  <c r="CHQ58" i="3"/>
  <c r="CHS58" i="3" a="1"/>
  <c r="CHS58" i="3"/>
  <c r="CHU58" i="3" a="1"/>
  <c r="CHU58" i="3"/>
  <c r="CHW58" i="3" a="1"/>
  <c r="CHW58" i="3"/>
  <c r="CHY58" i="3" a="1"/>
  <c r="CHY58" i="3"/>
  <c r="CIA58" i="3" a="1"/>
  <c r="CIA58" i="3"/>
  <c r="CIC58" i="3" a="1"/>
  <c r="CIC58" i="3"/>
  <c r="CIE58" i="3" a="1"/>
  <c r="CIE58" i="3"/>
  <c r="CIG58" i="3" a="1"/>
  <c r="CIG58" i="3"/>
  <c r="CII58" i="3" a="1"/>
  <c r="CII58" i="3"/>
  <c r="CIK58" i="3" a="1"/>
  <c r="CIK58" i="3"/>
  <c r="CIM58" i="3" a="1"/>
  <c r="CIM58" i="3"/>
  <c r="CIO58" i="3" a="1"/>
  <c r="CIO58" i="3"/>
  <c r="CIQ58" i="3" a="1"/>
  <c r="CIQ58" i="3"/>
  <c r="CIS58" i="3" a="1"/>
  <c r="CIS58" i="3"/>
  <c r="CIU58" i="3" a="1"/>
  <c r="CIU58" i="3"/>
  <c r="CIW58" i="3" a="1"/>
  <c r="CIW58" i="3"/>
  <c r="CIY58" i="3" a="1"/>
  <c r="CIY58" i="3"/>
  <c r="CJA58" i="3" a="1"/>
  <c r="CJA58" i="3"/>
  <c r="CJC58" i="3" a="1"/>
  <c r="CJC58" i="3"/>
  <c r="CJE58" i="3" a="1"/>
  <c r="CJE58" i="3"/>
  <c r="CJG58" i="3" a="1"/>
  <c r="CJG58" i="3"/>
  <c r="CJI58" i="3" a="1"/>
  <c r="CJI58" i="3"/>
  <c r="CJK58" i="3" a="1"/>
  <c r="CJK58" i="3"/>
  <c r="CJM58" i="3" a="1"/>
  <c r="CJM58" i="3"/>
  <c r="CJO58" i="3" a="1"/>
  <c r="CJO58" i="3"/>
  <c r="CJQ58" i="3" a="1"/>
  <c r="CJQ58" i="3"/>
  <c r="CJS58" i="3" a="1"/>
  <c r="CJS58" i="3"/>
  <c r="CJU58" i="3" a="1"/>
  <c r="CJU58" i="3"/>
  <c r="CJW58" i="3" a="1"/>
  <c r="CJW58" i="3"/>
  <c r="CJY58" i="3" a="1"/>
  <c r="CJY58" i="3"/>
  <c r="CKA58" i="3" a="1"/>
  <c r="CKA58" i="3"/>
  <c r="CKC58" i="3" a="1"/>
  <c r="CKC58" i="3"/>
  <c r="CKE58" i="3" a="1"/>
  <c r="CKE58" i="3"/>
  <c r="CKG58" i="3" a="1"/>
  <c r="CKG58" i="3"/>
  <c r="CKI58" i="3" a="1"/>
  <c r="CKI58" i="3"/>
  <c r="CKK58" i="3" a="1"/>
  <c r="CKK58" i="3"/>
  <c r="CKM58" i="3" a="1"/>
  <c r="CKM58" i="3"/>
  <c r="CKO58" i="3" a="1"/>
  <c r="CKO58" i="3"/>
  <c r="CKQ58" i="3" a="1"/>
  <c r="CKQ58" i="3"/>
  <c r="CKS58" i="3" a="1"/>
  <c r="CKS58" i="3"/>
  <c r="CKU58" i="3" a="1"/>
  <c r="CKU58" i="3"/>
  <c r="CKW58" i="3" a="1"/>
  <c r="CKW58" i="3"/>
  <c r="CKY58" i="3" a="1"/>
  <c r="CKY58" i="3"/>
  <c r="CLA58" i="3" a="1"/>
  <c r="CLA58" i="3"/>
  <c r="CLC58" i="3" a="1"/>
  <c r="CLC58" i="3"/>
  <c r="CLE58" i="3" a="1"/>
  <c r="CLE58" i="3"/>
  <c r="CLG58" i="3" a="1"/>
  <c r="CLG58" i="3"/>
  <c r="CLI58" i="3" a="1"/>
  <c r="CLI58" i="3"/>
  <c r="CLK58" i="3" a="1"/>
  <c r="CLK58" i="3"/>
  <c r="CLM58" i="3" a="1"/>
  <c r="CLM58" i="3"/>
  <c r="CLO58" i="3" a="1"/>
  <c r="CLO58" i="3"/>
  <c r="CLQ58" i="3" a="1"/>
  <c r="CLQ58" i="3"/>
  <c r="CLS58" i="3" a="1"/>
  <c r="CLS58" i="3"/>
  <c r="CLU58" i="3" a="1"/>
  <c r="CLU58" i="3"/>
  <c r="CLW58" i="3" a="1"/>
  <c r="CLW58" i="3"/>
  <c r="CLY58" i="3" a="1"/>
  <c r="CLY58" i="3"/>
  <c r="CMA58" i="3" a="1"/>
  <c r="CMA58" i="3"/>
  <c r="CMC58" i="3" a="1"/>
  <c r="CMC58" i="3"/>
  <c r="CME58" i="3" a="1"/>
  <c r="CME58" i="3"/>
  <c r="CMG58" i="3" a="1"/>
  <c r="CMG58" i="3"/>
  <c r="CL59" i="3" a="1"/>
  <c r="CL59" i="3"/>
  <c r="CN59" i="3" a="1"/>
  <c r="CN59" i="3"/>
  <c r="CP59" i="3" a="1"/>
  <c r="CP59" i="3"/>
  <c r="CR59" i="3" a="1"/>
  <c r="CR59" i="3"/>
  <c r="CT59" i="3" a="1"/>
  <c r="CT59" i="3"/>
  <c r="CV59" i="3" a="1"/>
  <c r="CV59" i="3"/>
  <c r="CX59" i="3" a="1"/>
  <c r="CX59" i="3"/>
  <c r="CZ59" i="3" a="1"/>
  <c r="CZ59" i="3"/>
  <c r="DB59" i="3" a="1"/>
  <c r="DB59" i="3"/>
  <c r="DD59" i="3" a="1"/>
  <c r="DD59" i="3"/>
  <c r="DF59" i="3" a="1"/>
  <c r="DF59" i="3"/>
  <c r="DH59" i="3" a="1"/>
  <c r="DH59" i="3"/>
  <c r="DJ59" i="3" a="1"/>
  <c r="DJ59" i="3"/>
  <c r="DL59" i="3" a="1"/>
  <c r="DL59" i="3"/>
  <c r="DN59" i="3" a="1"/>
  <c r="DN59" i="3"/>
  <c r="DP59" i="3" a="1"/>
  <c r="DP59" i="3"/>
  <c r="DR59" i="3" a="1"/>
  <c r="DR59" i="3"/>
  <c r="DT59" i="3" a="1"/>
  <c r="DT59" i="3"/>
  <c r="DV59" i="3" a="1"/>
  <c r="DV59" i="3"/>
  <c r="DX59" i="3" a="1"/>
  <c r="DX59" i="3"/>
  <c r="DZ59" i="3" a="1"/>
  <c r="DZ59" i="3"/>
  <c r="EB59" i="3" a="1"/>
  <c r="EB59" i="3"/>
  <c r="ED59" i="3" a="1"/>
  <c r="ED59" i="3"/>
  <c r="EF59" i="3" a="1"/>
  <c r="EF59" i="3"/>
  <c r="EH59" i="3" a="1"/>
  <c r="EH59" i="3"/>
  <c r="EJ59" i="3" a="1"/>
  <c r="EJ59" i="3"/>
  <c r="EL59" i="3" a="1"/>
  <c r="EL59" i="3"/>
  <c r="EN59" i="3" a="1"/>
  <c r="EN59" i="3"/>
  <c r="EP59" i="3" a="1"/>
  <c r="EP59" i="3"/>
  <c r="ER59" i="3" a="1"/>
  <c r="ER59" i="3"/>
  <c r="ET59" i="3" a="1"/>
  <c r="ET59" i="3"/>
  <c r="EV59" i="3" a="1"/>
  <c r="EV59" i="3"/>
  <c r="EX59" i="3" a="1"/>
  <c r="EX59" i="3"/>
  <c r="EZ59" i="3" a="1"/>
  <c r="EZ59" i="3"/>
  <c r="FB59" i="3" a="1"/>
  <c r="FB59" i="3"/>
  <c r="FD59" i="3" a="1"/>
  <c r="FD59" i="3"/>
  <c r="FF59" i="3" a="1"/>
  <c r="FF59" i="3"/>
  <c r="FH59" i="3" a="1"/>
  <c r="FH59" i="3"/>
  <c r="FJ59" i="3" a="1"/>
  <c r="FJ59" i="3"/>
  <c r="FL59" i="3" a="1"/>
  <c r="FL59" i="3"/>
  <c r="FN59" i="3" a="1"/>
  <c r="FN59" i="3"/>
  <c r="FP59" i="3" a="1"/>
  <c r="FP59" i="3"/>
  <c r="FR59" i="3" a="1"/>
  <c r="FR59" i="3"/>
  <c r="FT59" i="3" a="1"/>
  <c r="FT59" i="3"/>
  <c r="FV59" i="3" a="1"/>
  <c r="FV59" i="3"/>
  <c r="FX59" i="3" a="1"/>
  <c r="FX59" i="3"/>
  <c r="FZ59" i="3" a="1"/>
  <c r="FZ59" i="3"/>
  <c r="BOY58" i="3" a="1"/>
  <c r="BOY58" i="3"/>
  <c r="BPG58" i="3" a="1"/>
  <c r="BPG58" i="3"/>
  <c r="BPO58" i="3" a="1"/>
  <c r="BPO58" i="3"/>
  <c r="BPW58" i="3" a="1"/>
  <c r="BPW58" i="3"/>
  <c r="BQA58" i="3" a="1"/>
  <c r="BQA58" i="3"/>
  <c r="BQE58" i="3" a="1"/>
  <c r="BQE58" i="3"/>
  <c r="BQI58" i="3" a="1"/>
  <c r="BQI58" i="3"/>
  <c r="BQM58" i="3" a="1"/>
  <c r="BQM58" i="3"/>
  <c r="BQQ58" i="3" a="1"/>
  <c r="BQQ58" i="3"/>
  <c r="BQU58" i="3" a="1"/>
  <c r="BQU58" i="3"/>
  <c r="BQY58" i="3" a="1"/>
  <c r="BQY58" i="3"/>
  <c r="BRC58" i="3" a="1"/>
  <c r="BRC58" i="3"/>
  <c r="BRG58" i="3" a="1"/>
  <c r="BRG58" i="3"/>
  <c r="BRK58" i="3" a="1"/>
  <c r="BRK58" i="3"/>
  <c r="BRO58" i="3" a="1"/>
  <c r="BRO58" i="3"/>
  <c r="BRS58" i="3" a="1"/>
  <c r="BRS58" i="3"/>
  <c r="BRW58" i="3" a="1"/>
  <c r="BRW58" i="3"/>
  <c r="BSA58" i="3" a="1"/>
  <c r="BSA58" i="3"/>
  <c r="BSE58" i="3" a="1"/>
  <c r="BSE58" i="3"/>
  <c r="BSI58" i="3" a="1"/>
  <c r="BSI58" i="3"/>
  <c r="BSM58" i="3" a="1"/>
  <c r="BSM58" i="3"/>
  <c r="BSQ58" i="3" a="1"/>
  <c r="BSQ58" i="3"/>
  <c r="BSU58" i="3" a="1"/>
  <c r="BSU58" i="3"/>
  <c r="BSY58" i="3" a="1"/>
  <c r="BSY58" i="3"/>
  <c r="BTC58" i="3" a="1"/>
  <c r="BTC58" i="3"/>
  <c r="BTG58" i="3" a="1"/>
  <c r="BTG58" i="3"/>
  <c r="BTK58" i="3" a="1"/>
  <c r="BTK58" i="3"/>
  <c r="BTO58" i="3" a="1"/>
  <c r="BTO58" i="3"/>
  <c r="BTS58" i="3" a="1"/>
  <c r="BTS58" i="3"/>
  <c r="BTW58" i="3" a="1"/>
  <c r="BTW58" i="3"/>
  <c r="BUA58" i="3" a="1"/>
  <c r="BUA58" i="3"/>
  <c r="BUE58" i="3" a="1"/>
  <c r="BUE58" i="3"/>
  <c r="BUI58" i="3" a="1"/>
  <c r="BUI58" i="3"/>
  <c r="BUM58" i="3" a="1"/>
  <c r="BUM58" i="3"/>
  <c r="BUQ58" i="3" a="1"/>
  <c r="BUQ58" i="3"/>
  <c r="BUU58" i="3" a="1"/>
  <c r="BUU58" i="3"/>
  <c r="BUY58" i="3" a="1"/>
  <c r="BUY58" i="3"/>
  <c r="BVC58" i="3" a="1"/>
  <c r="BVC58" i="3"/>
  <c r="BVG58" i="3" a="1"/>
  <c r="BVG58" i="3"/>
  <c r="BVK58" i="3" a="1"/>
  <c r="BVK58" i="3"/>
  <c r="BVO58" i="3" a="1"/>
  <c r="BVO58" i="3"/>
  <c r="BVS58" i="3" a="1"/>
  <c r="BVS58" i="3"/>
  <c r="BVW58" i="3" a="1"/>
  <c r="BVW58" i="3"/>
  <c r="BWA58" i="3" a="1"/>
  <c r="BWA58" i="3"/>
  <c r="BWE58" i="3" a="1"/>
  <c r="BWE58" i="3"/>
  <c r="BWI58" i="3" a="1"/>
  <c r="BWI58" i="3"/>
  <c r="BWM58" i="3" a="1"/>
  <c r="BWM58" i="3"/>
  <c r="BWQ58" i="3" a="1"/>
  <c r="BWQ58" i="3"/>
  <c r="BWU58" i="3" a="1"/>
  <c r="BWU58" i="3"/>
  <c r="BWY58" i="3" a="1"/>
  <c r="BWY58" i="3"/>
  <c r="BXC58" i="3" a="1"/>
  <c r="BXC58" i="3"/>
  <c r="BXG58" i="3" a="1"/>
  <c r="BXG58" i="3"/>
  <c r="BXK58" i="3" a="1"/>
  <c r="BXK58" i="3"/>
  <c r="BXO58" i="3" a="1"/>
  <c r="BXO58" i="3"/>
  <c r="BXS58" i="3" a="1"/>
  <c r="BXS58" i="3"/>
  <c r="BXW58" i="3" a="1"/>
  <c r="BXW58" i="3"/>
  <c r="BYA58" i="3" a="1"/>
  <c r="BYA58" i="3"/>
  <c r="BYE58" i="3" a="1"/>
  <c r="BYE58" i="3"/>
  <c r="BYI58" i="3" a="1"/>
  <c r="BYI58" i="3"/>
  <c r="BYM58" i="3" a="1"/>
  <c r="BYM58" i="3"/>
  <c r="BYQ58" i="3" a="1"/>
  <c r="BYQ58" i="3"/>
  <c r="BYU58" i="3" a="1"/>
  <c r="BYU58" i="3"/>
  <c r="BYY58" i="3" a="1"/>
  <c r="BYY58" i="3"/>
  <c r="BZC58" i="3" a="1"/>
  <c r="BZC58" i="3"/>
  <c r="BZG58" i="3" a="1"/>
  <c r="BZG58" i="3"/>
  <c r="BZK58" i="3" a="1"/>
  <c r="BZK58" i="3"/>
  <c r="BZO58" i="3" a="1"/>
  <c r="BZO58" i="3"/>
  <c r="BZS58" i="3" a="1"/>
  <c r="BZS58" i="3"/>
  <c r="BZW58" i="3" a="1"/>
  <c r="BZW58" i="3"/>
  <c r="CAA58" i="3" a="1"/>
  <c r="CAA58" i="3"/>
  <c r="CAE58" i="3" a="1"/>
  <c r="CAE58" i="3"/>
  <c r="CAI58" i="3" a="1"/>
  <c r="CAI58" i="3"/>
  <c r="CAM58" i="3" a="1"/>
  <c r="CAM58" i="3"/>
  <c r="CAQ58" i="3" a="1"/>
  <c r="CAQ58" i="3"/>
  <c r="CAU58" i="3" a="1"/>
  <c r="CAU58" i="3"/>
  <c r="CAY58" i="3" a="1"/>
  <c r="CAY58" i="3"/>
  <c r="CBE58" i="3" a="1"/>
  <c r="CBE58" i="3"/>
  <c r="CBH58" i="3" a="1"/>
  <c r="CBH58" i="3"/>
  <c r="CBM58" i="3" a="1"/>
  <c r="CBM58" i="3"/>
  <c r="CBP58" i="3" a="1"/>
  <c r="CBP58" i="3"/>
  <c r="CBU58" i="3" a="1"/>
  <c r="CBU58" i="3"/>
  <c r="CBX58" i="3" a="1"/>
  <c r="CBX58" i="3"/>
  <c r="CCC58" i="3" a="1"/>
  <c r="CCC58" i="3"/>
  <c r="CCF58" i="3" a="1"/>
  <c r="CCF58" i="3"/>
  <c r="CCK58" i="3" a="1"/>
  <c r="CCK58" i="3"/>
  <c r="CCN58" i="3" a="1"/>
  <c r="CCN58" i="3"/>
  <c r="CCS58" i="3" a="1"/>
  <c r="CCS58" i="3"/>
  <c r="CCV58" i="3" a="1"/>
  <c r="CCV58" i="3"/>
  <c r="CDA58" i="3" a="1"/>
  <c r="CDA58" i="3"/>
  <c r="CDD58" i="3" a="1"/>
  <c r="CDD58" i="3"/>
  <c r="CDI58" i="3" a="1"/>
  <c r="CDI58" i="3"/>
  <c r="CDL58" i="3" a="1"/>
  <c r="CDL58" i="3"/>
  <c r="CDQ58" i="3" a="1"/>
  <c r="CDQ58" i="3"/>
  <c r="CDT58" i="3" a="1"/>
  <c r="CDT58" i="3"/>
  <c r="CDY58" i="3" a="1"/>
  <c r="CDY58" i="3"/>
  <c r="CEB58" i="3" a="1"/>
  <c r="CEB58" i="3"/>
  <c r="CEG58" i="3" a="1"/>
  <c r="CEG58" i="3"/>
  <c r="CEJ58" i="3" a="1"/>
  <c r="CEJ58" i="3"/>
  <c r="CEO58" i="3" a="1"/>
  <c r="CEO58" i="3"/>
  <c r="CER58" i="3" a="1"/>
  <c r="CER58" i="3"/>
  <c r="CEW58" i="3" a="1"/>
  <c r="CEW58" i="3"/>
  <c r="CEZ58" i="3" a="1"/>
  <c r="CEZ58" i="3"/>
  <c r="CFE58" i="3" a="1"/>
  <c r="CFE58" i="3"/>
  <c r="CFH58" i="3" a="1"/>
  <c r="CFH58" i="3"/>
  <c r="CFM58" i="3" a="1"/>
  <c r="CFM58" i="3"/>
  <c r="CFP58" i="3" a="1"/>
  <c r="CFP58" i="3"/>
  <c r="CFU58" i="3" a="1"/>
  <c r="CFU58" i="3"/>
  <c r="GC59" i="3" a="1"/>
  <c r="GC59" i="3"/>
  <c r="GE59" i="3" a="1"/>
  <c r="GE59" i="3"/>
  <c r="GG59" i="3" a="1"/>
  <c r="GG59" i="3"/>
  <c r="GI59" i="3" a="1"/>
  <c r="GI59" i="3"/>
  <c r="GK59" i="3" a="1"/>
  <c r="GK59" i="3"/>
  <c r="GM59" i="3" a="1"/>
  <c r="GM59" i="3"/>
  <c r="GO59" i="3" a="1"/>
  <c r="GO59" i="3"/>
  <c r="GQ59" i="3" a="1"/>
  <c r="GQ59" i="3"/>
  <c r="GS59" i="3" a="1"/>
  <c r="GS59" i="3"/>
  <c r="GU59" i="3" a="1"/>
  <c r="GU59" i="3"/>
  <c r="GW59" i="3" a="1"/>
  <c r="GW59" i="3"/>
  <c r="GY59" i="3" a="1"/>
  <c r="GY59" i="3"/>
  <c r="HA59" i="3" a="1"/>
  <c r="HA59" i="3"/>
  <c r="HC59" i="3" a="1"/>
  <c r="HC59" i="3"/>
  <c r="HE59" i="3" a="1"/>
  <c r="HE59" i="3"/>
  <c r="HG59" i="3" a="1"/>
  <c r="HG59" i="3"/>
  <c r="HI59" i="3" a="1"/>
  <c r="HI59" i="3"/>
  <c r="HK59" i="3" a="1"/>
  <c r="HK59" i="3"/>
  <c r="HM59" i="3" a="1"/>
  <c r="HM59" i="3"/>
  <c r="HO59" i="3" a="1"/>
  <c r="HO59" i="3"/>
  <c r="HQ59" i="3" a="1"/>
  <c r="HQ59" i="3"/>
  <c r="HS59" i="3" a="1"/>
  <c r="HS59" i="3"/>
  <c r="HU59" i="3" a="1"/>
  <c r="HU59" i="3"/>
  <c r="HW59" i="3" a="1"/>
  <c r="HW59" i="3"/>
  <c r="HY59" i="3" a="1"/>
  <c r="HY59" i="3"/>
  <c r="IA59" i="3" a="1"/>
  <c r="IA59" i="3"/>
  <c r="IC59" i="3" a="1"/>
  <c r="IC59" i="3"/>
  <c r="IE59" i="3" a="1"/>
  <c r="IE59" i="3"/>
  <c r="IG59" i="3" a="1"/>
  <c r="IG59" i="3"/>
  <c r="II59" i="3" a="1"/>
  <c r="II59" i="3"/>
  <c r="IK59" i="3" a="1"/>
  <c r="IK59" i="3"/>
  <c r="IM59" i="3" a="1"/>
  <c r="IM59" i="3"/>
  <c r="IO59" i="3" a="1"/>
  <c r="IO59" i="3"/>
  <c r="IQ59" i="3" a="1"/>
  <c r="IQ59" i="3"/>
  <c r="IU59" i="3" a="1"/>
  <c r="IU59" i="3"/>
  <c r="IW59" i="3" a="1"/>
  <c r="IW59" i="3"/>
  <c r="IY59" i="3" a="1"/>
  <c r="IY59" i="3"/>
  <c r="JA59" i="3" a="1"/>
  <c r="JA59" i="3"/>
  <c r="JC59" i="3" a="1"/>
  <c r="JC59" i="3"/>
  <c r="JE59" i="3" a="1"/>
  <c r="JE59" i="3"/>
  <c r="JG59" i="3" a="1"/>
  <c r="JG59" i="3"/>
  <c r="JI59" i="3" a="1"/>
  <c r="JI59" i="3"/>
  <c r="JK59" i="3" a="1"/>
  <c r="JK59" i="3"/>
  <c r="JM59" i="3" a="1"/>
  <c r="JM59" i="3"/>
  <c r="JO59" i="3" a="1"/>
  <c r="JO59" i="3"/>
  <c r="JQ59" i="3" a="1"/>
  <c r="JQ59" i="3"/>
  <c r="JS59" i="3" a="1"/>
  <c r="JS59" i="3"/>
  <c r="JU59" i="3" a="1"/>
  <c r="JU59" i="3"/>
  <c r="JW59" i="3" a="1"/>
  <c r="JW59" i="3"/>
  <c r="JY59" i="3" a="1"/>
  <c r="JY59" i="3"/>
  <c r="KA59" i="3" a="1"/>
  <c r="KA59" i="3"/>
  <c r="KC59" i="3" a="1"/>
  <c r="KC59" i="3"/>
  <c r="KE59" i="3" a="1"/>
  <c r="KE59" i="3"/>
  <c r="KG59" i="3" a="1"/>
  <c r="KG59" i="3"/>
  <c r="KI59" i="3" a="1"/>
  <c r="KI59" i="3"/>
  <c r="KK59" i="3" a="1"/>
  <c r="KK59" i="3"/>
  <c r="KM59" i="3" a="1"/>
  <c r="KM59" i="3"/>
  <c r="KO59" i="3" a="1"/>
  <c r="KO59" i="3"/>
  <c r="KQ59" i="3" a="1"/>
  <c r="KQ59" i="3"/>
  <c r="KS59" i="3" a="1"/>
  <c r="KS59" i="3"/>
  <c r="KU59" i="3" a="1"/>
  <c r="KU59" i="3"/>
  <c r="KW59" i="3" a="1"/>
  <c r="KW59" i="3"/>
  <c r="KY59" i="3" a="1"/>
  <c r="KY59" i="3"/>
  <c r="LC59" i="3" a="1"/>
  <c r="LC59" i="3"/>
  <c r="LE59" i="3" a="1"/>
  <c r="LE59" i="3"/>
  <c r="LG59" i="3" a="1"/>
  <c r="LG59" i="3"/>
  <c r="LI59" i="3" a="1"/>
  <c r="LI59" i="3"/>
  <c r="LK59" i="3" a="1"/>
  <c r="LK59" i="3"/>
  <c r="LM59" i="3" a="1"/>
  <c r="LM59" i="3"/>
  <c r="LO59" i="3" a="1"/>
  <c r="LO59" i="3"/>
  <c r="LQ59" i="3" a="1"/>
  <c r="LQ59" i="3"/>
  <c r="LS59" i="3" a="1"/>
  <c r="LS59" i="3"/>
  <c r="LU59" i="3" a="1"/>
  <c r="LU59" i="3"/>
  <c r="LW59" i="3" a="1"/>
  <c r="LW59" i="3"/>
  <c r="LY59" i="3" a="1"/>
  <c r="LY59" i="3"/>
  <c r="MA59" i="3" a="1"/>
  <c r="MA59" i="3"/>
  <c r="MC59" i="3" a="1"/>
  <c r="MC59" i="3"/>
  <c r="ME59" i="3" a="1"/>
  <c r="ME59" i="3"/>
  <c r="MG59" i="3" a="1"/>
  <c r="MG59" i="3"/>
  <c r="MI59" i="3" a="1"/>
  <c r="MI59" i="3"/>
  <c r="MK59" i="3" a="1"/>
  <c r="MK59" i="3"/>
  <c r="MM59" i="3" a="1"/>
  <c r="MM59" i="3"/>
  <c r="MO59" i="3" a="1"/>
  <c r="MO59" i="3"/>
  <c r="MQ59" i="3" a="1"/>
  <c r="MQ59" i="3"/>
  <c r="MS59" i="3" a="1"/>
  <c r="MS59" i="3"/>
  <c r="MU59" i="3" a="1"/>
  <c r="MU59" i="3"/>
  <c r="MW59" i="3" a="1"/>
  <c r="MW59" i="3"/>
  <c r="MY59" i="3" a="1"/>
  <c r="MY59" i="3"/>
  <c r="NA59" i="3" a="1"/>
  <c r="NA59" i="3"/>
  <c r="NC59" i="3" a="1"/>
  <c r="NC59" i="3"/>
  <c r="NE59" i="3" a="1"/>
  <c r="NE59" i="3"/>
  <c r="NG59" i="3" a="1"/>
  <c r="NG59" i="3"/>
  <c r="NI59" i="3" a="1"/>
  <c r="NI59" i="3"/>
  <c r="NK59" i="3" a="1"/>
  <c r="NK59" i="3"/>
  <c r="NM59" i="3" a="1"/>
  <c r="NM59" i="3"/>
  <c r="NO59" i="3" a="1"/>
  <c r="NO59" i="3"/>
  <c r="NQ59" i="3" a="1"/>
  <c r="NQ59" i="3"/>
  <c r="NS59" i="3" a="1"/>
  <c r="NS59" i="3"/>
  <c r="NU59" i="3" a="1"/>
  <c r="NU59" i="3"/>
  <c r="NW59" i="3" a="1"/>
  <c r="NW59" i="3"/>
  <c r="NY59" i="3" a="1"/>
  <c r="NY59" i="3"/>
  <c r="OA59" i="3" a="1"/>
  <c r="OA59" i="3"/>
  <c r="OC59" i="3" a="1"/>
  <c r="OC59" i="3"/>
  <c r="OE59" i="3" a="1"/>
  <c r="OE59" i="3"/>
  <c r="OG59" i="3" a="1"/>
  <c r="OG59" i="3"/>
  <c r="OI59" i="3" a="1"/>
  <c r="OI59" i="3"/>
  <c r="OK59" i="3" a="1"/>
  <c r="OK59" i="3"/>
  <c r="OM59" i="3" a="1"/>
  <c r="OM59" i="3"/>
  <c r="OO59" i="3" a="1"/>
  <c r="OO59" i="3"/>
  <c r="OQ59" i="3" a="1"/>
  <c r="OQ59" i="3"/>
  <c r="OS59" i="3" a="1"/>
  <c r="OS59" i="3"/>
  <c r="OU59" i="3" a="1"/>
  <c r="OU59" i="3"/>
  <c r="OW59" i="3" a="1"/>
  <c r="OW59" i="3"/>
  <c r="OY59" i="3" a="1"/>
  <c r="OY59" i="3"/>
  <c r="PA59" i="3" a="1"/>
  <c r="PA59" i="3"/>
  <c r="PC59" i="3" a="1"/>
  <c r="PC59" i="3"/>
  <c r="PE59" i="3" a="1"/>
  <c r="PE59" i="3"/>
  <c r="PG59" i="3" a="1"/>
  <c r="PG59" i="3"/>
  <c r="PI59" i="3" a="1"/>
  <c r="PI59" i="3"/>
  <c r="PK59" i="3" a="1"/>
  <c r="PK59" i="3"/>
  <c r="PM59" i="3" a="1"/>
  <c r="PM59" i="3"/>
  <c r="PO59" i="3" a="1"/>
  <c r="PO59" i="3"/>
  <c r="PQ59" i="3" a="1"/>
  <c r="PQ59" i="3"/>
  <c r="PS59" i="3" a="1"/>
  <c r="PS59" i="3"/>
  <c r="PU59" i="3" a="1"/>
  <c r="PU59" i="3"/>
  <c r="PW59" i="3" a="1"/>
  <c r="PW59" i="3"/>
  <c r="PY59" i="3" a="1"/>
  <c r="PY59" i="3"/>
  <c r="QA59" i="3" a="1"/>
  <c r="QA59" i="3"/>
  <c r="QC59" i="3" a="1"/>
  <c r="QC59" i="3"/>
  <c r="QE59" i="3" a="1"/>
  <c r="QE59" i="3"/>
  <c r="QG59" i="3" a="1"/>
  <c r="QG59" i="3"/>
  <c r="QI59" i="3" a="1"/>
  <c r="QI59" i="3"/>
  <c r="QK59" i="3" a="1"/>
  <c r="QK59" i="3"/>
  <c r="QM59" i="3" a="1"/>
  <c r="QM59" i="3"/>
  <c r="QO59" i="3" a="1"/>
  <c r="QO59" i="3"/>
  <c r="QQ59" i="3" a="1"/>
  <c r="QQ59" i="3"/>
  <c r="QS59" i="3" a="1"/>
  <c r="QS59" i="3"/>
  <c r="QU59" i="3" a="1"/>
  <c r="QU59" i="3"/>
  <c r="QW59" i="3" a="1"/>
  <c r="QW59" i="3"/>
  <c r="QY59" i="3" a="1"/>
  <c r="QY59" i="3"/>
  <c r="RA59" i="3" a="1"/>
  <c r="RA59" i="3"/>
  <c r="RC59" i="3" a="1"/>
  <c r="RC59" i="3"/>
  <c r="RE59" i="3" a="1"/>
  <c r="RE59" i="3"/>
  <c r="RG59" i="3" a="1"/>
  <c r="RG59" i="3"/>
  <c r="RI59" i="3" a="1"/>
  <c r="RI59" i="3"/>
  <c r="RK59" i="3" a="1"/>
  <c r="RK59" i="3"/>
  <c r="BPA58" i="3" a="1"/>
  <c r="BPA58" i="3"/>
  <c r="BPI58" i="3" a="1"/>
  <c r="BPI58" i="3"/>
  <c r="BPQ58" i="3" a="1"/>
  <c r="BPQ58" i="3"/>
  <c r="BPX58" i="3" a="1"/>
  <c r="BPX58" i="3"/>
  <c r="BQB58" i="3" a="1"/>
  <c r="BQB58" i="3"/>
  <c r="BQF58" i="3" a="1"/>
  <c r="BQF58" i="3"/>
  <c r="BQJ58" i="3" a="1"/>
  <c r="BQJ58" i="3"/>
  <c r="BQN58" i="3" a="1"/>
  <c r="BQN58" i="3"/>
  <c r="BQR58" i="3" a="1"/>
  <c r="BQR58" i="3"/>
  <c r="BQV58" i="3" a="1"/>
  <c r="BQV58" i="3"/>
  <c r="BQZ58" i="3" a="1"/>
  <c r="BQZ58" i="3"/>
  <c r="BRD58" i="3" a="1"/>
  <c r="BRD58" i="3"/>
  <c r="BRH58" i="3" a="1"/>
  <c r="BRH58" i="3"/>
  <c r="BRL58" i="3" a="1"/>
  <c r="BRL58" i="3"/>
  <c r="BRP58" i="3" a="1"/>
  <c r="BRP58" i="3"/>
  <c r="BRT58" i="3" a="1"/>
  <c r="BRT58" i="3"/>
  <c r="BRX58" i="3" a="1"/>
  <c r="BRX58" i="3"/>
  <c r="BSB58" i="3" a="1"/>
  <c r="BSB58" i="3"/>
  <c r="BSF58" i="3" a="1"/>
  <c r="BSF58" i="3"/>
  <c r="BSJ58" i="3" a="1"/>
  <c r="BSJ58" i="3"/>
  <c r="BSN58" i="3" a="1"/>
  <c r="BSN58" i="3"/>
  <c r="BSR58" i="3" a="1"/>
  <c r="BSR58" i="3"/>
  <c r="BSV58" i="3" a="1"/>
  <c r="BSV58" i="3"/>
  <c r="BSZ58" i="3" a="1"/>
  <c r="BSZ58" i="3"/>
  <c r="BTD58" i="3" a="1"/>
  <c r="BTD58" i="3"/>
  <c r="BTH58" i="3" a="1"/>
  <c r="BTH58" i="3"/>
  <c r="BTL58" i="3" a="1"/>
  <c r="BTL58" i="3"/>
  <c r="BTP58" i="3" a="1"/>
  <c r="BTP58" i="3"/>
  <c r="BTT58" i="3" a="1"/>
  <c r="BTT58" i="3"/>
  <c r="BTX58" i="3" a="1"/>
  <c r="BTX58" i="3"/>
  <c r="BUB58" i="3" a="1"/>
  <c r="BUB58" i="3"/>
  <c r="BUF58" i="3" a="1"/>
  <c r="BUF58" i="3"/>
  <c r="BUJ58" i="3" a="1"/>
  <c r="BUJ58" i="3"/>
  <c r="BUN58" i="3" a="1"/>
  <c r="BUN58" i="3"/>
  <c r="BUR58" i="3" a="1"/>
  <c r="BUR58" i="3"/>
  <c r="BUV58" i="3" a="1"/>
  <c r="BUV58" i="3"/>
  <c r="BUZ58" i="3" a="1"/>
  <c r="BUZ58" i="3"/>
  <c r="BVD58" i="3" a="1"/>
  <c r="BVD58" i="3"/>
  <c r="BVH58" i="3" a="1"/>
  <c r="BVH58" i="3"/>
  <c r="BVL58" i="3" a="1"/>
  <c r="BVL58" i="3"/>
  <c r="BVP58" i="3" a="1"/>
  <c r="BVP58" i="3"/>
  <c r="BVT58" i="3" a="1"/>
  <c r="BVT58" i="3"/>
  <c r="BVX58" i="3" a="1"/>
  <c r="BVX58" i="3"/>
  <c r="BWB58" i="3" a="1"/>
  <c r="BWB58" i="3"/>
  <c r="BWF58" i="3" a="1"/>
  <c r="BWF58" i="3"/>
  <c r="BWJ58" i="3" a="1"/>
  <c r="BWJ58" i="3"/>
  <c r="BWN58" i="3" a="1"/>
  <c r="BWN58" i="3"/>
  <c r="BWR58" i="3" a="1"/>
  <c r="BWR58" i="3"/>
  <c r="BWV58" i="3" a="1"/>
  <c r="BWV58" i="3"/>
  <c r="BWZ58" i="3" a="1"/>
  <c r="BWZ58" i="3"/>
  <c r="BXD58" i="3" a="1"/>
  <c r="BXD58" i="3"/>
  <c r="BXH58" i="3" a="1"/>
  <c r="BXH58" i="3"/>
  <c r="BXL58" i="3" a="1"/>
  <c r="BXL58" i="3"/>
  <c r="BXP58" i="3" a="1"/>
  <c r="BXP58" i="3"/>
  <c r="BXT58" i="3" a="1"/>
  <c r="BXT58" i="3"/>
  <c r="BXX58" i="3" a="1"/>
  <c r="BXX58" i="3"/>
  <c r="BYB58" i="3" a="1"/>
  <c r="BYB58" i="3"/>
  <c r="BYF58" i="3" a="1"/>
  <c r="BYF58" i="3"/>
  <c r="BYJ58" i="3" a="1"/>
  <c r="BYJ58" i="3"/>
  <c r="BYN58" i="3" a="1"/>
  <c r="BYN58" i="3"/>
  <c r="BYR58" i="3" a="1"/>
  <c r="BYR58" i="3"/>
  <c r="BYV58" i="3" a="1"/>
  <c r="BYV58" i="3"/>
  <c r="BYZ58" i="3" a="1"/>
  <c r="BYZ58" i="3"/>
  <c r="BZD58" i="3" a="1"/>
  <c r="BZD58" i="3"/>
  <c r="BZH58" i="3" a="1"/>
  <c r="BZH58" i="3"/>
  <c r="BZL58" i="3" a="1"/>
  <c r="BZL58" i="3"/>
  <c r="BZP58" i="3" a="1"/>
  <c r="BZP58" i="3"/>
  <c r="BZT58" i="3" a="1"/>
  <c r="BZT58" i="3"/>
  <c r="BZX58" i="3" a="1"/>
  <c r="BZX58" i="3"/>
  <c r="CAB58" i="3" a="1"/>
  <c r="CAB58" i="3"/>
  <c r="CAF58" i="3" a="1"/>
  <c r="CAF58" i="3"/>
  <c r="CAJ58" i="3" a="1"/>
  <c r="CAJ58" i="3"/>
  <c r="CAN58" i="3" a="1"/>
  <c r="CAN58" i="3"/>
  <c r="CAR58" i="3" a="1"/>
  <c r="CAR58" i="3"/>
  <c r="CAV58" i="3" a="1"/>
  <c r="CAV58" i="3"/>
  <c r="CAZ58" i="3" a="1"/>
  <c r="CAZ58" i="3"/>
  <c r="CBC58" i="3" a="1"/>
  <c r="CBC58" i="3"/>
  <c r="CBF58" i="3" a="1"/>
  <c r="CBF58" i="3"/>
  <c r="CBK58" i="3" a="1"/>
  <c r="CBK58" i="3"/>
  <c r="CBN58" i="3" a="1"/>
  <c r="CBN58" i="3"/>
  <c r="CBS58" i="3" a="1"/>
  <c r="CBS58" i="3"/>
  <c r="CBV58" i="3" a="1"/>
  <c r="CBV58" i="3"/>
  <c r="CCA58" i="3" a="1"/>
  <c r="CCA58" i="3"/>
  <c r="CCD58" i="3" a="1"/>
  <c r="CCD58" i="3"/>
  <c r="CCI58" i="3" a="1"/>
  <c r="CCI58" i="3"/>
  <c r="CCL58" i="3" a="1"/>
  <c r="CCL58" i="3"/>
  <c r="CCQ58" i="3" a="1"/>
  <c r="CCQ58" i="3"/>
  <c r="CCT58" i="3" a="1"/>
  <c r="CCT58" i="3"/>
  <c r="CCY58" i="3" a="1"/>
  <c r="CCY58" i="3"/>
  <c r="CDB58" i="3" a="1"/>
  <c r="CDB58" i="3"/>
  <c r="CDG58" i="3" a="1"/>
  <c r="CDG58" i="3"/>
  <c r="CDJ58" i="3" a="1"/>
  <c r="CDJ58" i="3"/>
  <c r="CDO58" i="3" a="1"/>
  <c r="CDO58" i="3"/>
  <c r="CDR58" i="3" a="1"/>
  <c r="CDR58" i="3"/>
  <c r="CDW58" i="3" a="1"/>
  <c r="CDW58" i="3"/>
  <c r="CDZ58" i="3" a="1"/>
  <c r="CDZ58" i="3"/>
  <c r="CEE58" i="3" a="1"/>
  <c r="CEE58" i="3"/>
  <c r="CEH58" i="3" a="1"/>
  <c r="CEH58" i="3"/>
  <c r="CEM58" i="3" a="1"/>
  <c r="CEM58" i="3"/>
  <c r="CEP58" i="3" a="1"/>
  <c r="CEP58" i="3"/>
  <c r="CEU58" i="3" a="1"/>
  <c r="CEU58" i="3"/>
  <c r="CEX58" i="3" a="1"/>
  <c r="CEX58" i="3"/>
  <c r="CFC58" i="3" a="1"/>
  <c r="CFC58" i="3"/>
  <c r="CFF58" i="3" a="1"/>
  <c r="CFF58" i="3"/>
  <c r="CFK58" i="3" a="1"/>
  <c r="CFK58" i="3"/>
  <c r="CFN58" i="3" a="1"/>
  <c r="CFN58" i="3"/>
  <c r="CFS58" i="3" a="1"/>
  <c r="CFS58" i="3"/>
  <c r="CFV58" i="3" a="1"/>
  <c r="CFV58" i="3"/>
  <c r="CFX58" i="3" a="1"/>
  <c r="CFX58" i="3"/>
  <c r="CFZ58" i="3" a="1"/>
  <c r="CFZ58" i="3"/>
  <c r="CGB58" i="3" a="1"/>
  <c r="CGB58" i="3"/>
  <c r="CGD58" i="3" a="1"/>
  <c r="CGD58" i="3"/>
  <c r="CGF58" i="3" a="1"/>
  <c r="CGF58" i="3"/>
  <c r="CGH58" i="3" a="1"/>
  <c r="CGH58" i="3"/>
  <c r="CGJ58" i="3" a="1"/>
  <c r="CGJ58" i="3"/>
  <c r="CGL58" i="3" a="1"/>
  <c r="CGL58" i="3"/>
  <c r="CGN58" i="3" a="1"/>
  <c r="CGN58" i="3"/>
  <c r="CGP58" i="3" a="1"/>
  <c r="CGP58" i="3"/>
  <c r="CGR58" i="3" a="1"/>
  <c r="CGR58" i="3"/>
  <c r="CGT58" i="3" a="1"/>
  <c r="CGT58" i="3"/>
  <c r="CGV58" i="3" a="1"/>
  <c r="CGV58" i="3"/>
  <c r="CGX58" i="3" a="1"/>
  <c r="CGX58" i="3"/>
  <c r="CGZ58" i="3" a="1"/>
  <c r="CGZ58" i="3"/>
  <c r="CHB58" i="3" a="1"/>
  <c r="CHB58" i="3"/>
  <c r="CHD58" i="3" a="1"/>
  <c r="CHD58" i="3"/>
  <c r="CHF58" i="3" a="1"/>
  <c r="CHF58" i="3"/>
  <c r="CHH58" i="3" a="1"/>
  <c r="CHH58" i="3"/>
  <c r="CHJ58" i="3" a="1"/>
  <c r="CHJ58" i="3"/>
  <c r="CHL58" i="3" a="1"/>
  <c r="CHL58" i="3"/>
  <c r="CHN58" i="3" a="1"/>
  <c r="CHN58" i="3"/>
  <c r="CHP58" i="3" a="1"/>
  <c r="CHP58" i="3"/>
  <c r="CHR58" i="3" a="1"/>
  <c r="CHR58" i="3"/>
  <c r="CHT58" i="3" a="1"/>
  <c r="CHT58" i="3"/>
  <c r="CHV58" i="3" a="1"/>
  <c r="CHV58" i="3"/>
  <c r="CHX58" i="3" a="1"/>
  <c r="CHX58" i="3"/>
  <c r="CHZ58" i="3" a="1"/>
  <c r="CHZ58" i="3"/>
  <c r="CIB58" i="3" a="1"/>
  <c r="CIB58" i="3"/>
  <c r="CID58" i="3" a="1"/>
  <c r="CID58" i="3"/>
  <c r="CIF58" i="3" a="1"/>
  <c r="CIF58" i="3"/>
  <c r="CIH58" i="3" a="1"/>
  <c r="CIH58" i="3"/>
  <c r="CIJ58" i="3" a="1"/>
  <c r="CIJ58" i="3"/>
  <c r="CIL58" i="3" a="1"/>
  <c r="CIL58" i="3"/>
  <c r="CIN58" i="3" a="1"/>
  <c r="CIN58" i="3"/>
  <c r="CIP58" i="3" a="1"/>
  <c r="CIP58" i="3"/>
  <c r="CIR58" i="3" a="1"/>
  <c r="CIR58" i="3"/>
  <c r="CIT58" i="3" a="1"/>
  <c r="CIT58" i="3"/>
  <c r="CIV58" i="3" a="1"/>
  <c r="CIV58" i="3"/>
  <c r="CIX58" i="3" a="1"/>
  <c r="CIX58" i="3"/>
  <c r="CIZ58" i="3" a="1"/>
  <c r="CIZ58" i="3"/>
  <c r="CJB58" i="3" a="1"/>
  <c r="CJB58" i="3"/>
  <c r="CJD58" i="3" a="1"/>
  <c r="CJD58" i="3"/>
  <c r="CJF58" i="3" a="1"/>
  <c r="CJF58" i="3"/>
  <c r="CJH58" i="3" a="1"/>
  <c r="CJH58" i="3"/>
  <c r="CJJ58" i="3" a="1"/>
  <c r="CJJ58" i="3"/>
  <c r="CJL58" i="3" a="1"/>
  <c r="CJL58" i="3"/>
  <c r="CJN58" i="3" a="1"/>
  <c r="CJN58" i="3"/>
  <c r="CJP58" i="3" a="1"/>
  <c r="CJP58" i="3"/>
  <c r="CJR58" i="3" a="1"/>
  <c r="CJR58" i="3"/>
  <c r="CJT58" i="3" a="1"/>
  <c r="CJT58" i="3"/>
  <c r="CJV58" i="3" a="1"/>
  <c r="CJV58" i="3"/>
  <c r="CJX58" i="3" a="1"/>
  <c r="CJX58" i="3"/>
  <c r="CJZ58" i="3" a="1"/>
  <c r="CJZ58" i="3"/>
  <c r="CKB58" i="3" a="1"/>
  <c r="CKB58" i="3"/>
  <c r="CKD58" i="3" a="1"/>
  <c r="CKD58" i="3"/>
  <c r="CKF58" i="3" a="1"/>
  <c r="CKF58" i="3"/>
  <c r="CKH58" i="3" a="1"/>
  <c r="CKH58" i="3"/>
  <c r="CKJ58" i="3" a="1"/>
  <c r="CKJ58" i="3"/>
  <c r="CKL58" i="3" a="1"/>
  <c r="CKL58" i="3"/>
  <c r="CKN58" i="3" a="1"/>
  <c r="CKN58" i="3"/>
  <c r="CKP58" i="3" a="1"/>
  <c r="CKP58" i="3"/>
  <c r="CKR58" i="3" a="1"/>
  <c r="CKR58" i="3"/>
  <c r="CKT58" i="3" a="1"/>
  <c r="CKT58" i="3"/>
  <c r="CKV58" i="3" a="1"/>
  <c r="CKV58" i="3"/>
  <c r="CKX58" i="3" a="1"/>
  <c r="CKX58" i="3"/>
  <c r="CKZ58" i="3" a="1"/>
  <c r="CKZ58" i="3"/>
  <c r="CLB58" i="3" a="1"/>
  <c r="CLB58" i="3"/>
  <c r="CLD58" i="3" a="1"/>
  <c r="CLD58" i="3"/>
  <c r="CLF58" i="3" a="1"/>
  <c r="CLF58" i="3"/>
  <c r="CLH58" i="3" a="1"/>
  <c r="CLH58" i="3"/>
  <c r="CLJ58" i="3" a="1"/>
  <c r="CLJ58" i="3"/>
  <c r="CLL58" i="3" a="1"/>
  <c r="CLL58" i="3"/>
  <c r="CLN58" i="3" a="1"/>
  <c r="CLN58" i="3"/>
  <c r="CLP58" i="3" a="1"/>
  <c r="CLP58" i="3"/>
  <c r="CLR58" i="3" a="1"/>
  <c r="CLR58" i="3"/>
  <c r="CLT58" i="3" a="1"/>
  <c r="CLT58" i="3"/>
  <c r="CLV58" i="3" a="1"/>
  <c r="CLV58" i="3"/>
  <c r="CLX58" i="3" a="1"/>
  <c r="CLX58" i="3"/>
  <c r="CLZ58" i="3" a="1"/>
  <c r="CLZ58" i="3"/>
  <c r="CMB58" i="3" a="1"/>
  <c r="CMB58" i="3"/>
  <c r="CMD58" i="3" a="1"/>
  <c r="CMD58" i="3"/>
  <c r="CMF58" i="3" a="1"/>
  <c r="CMF58" i="3"/>
  <c r="CMH58" i="3" a="1"/>
  <c r="CMH58" i="3"/>
  <c r="CM59" i="3" a="1"/>
  <c r="CM59" i="3"/>
  <c r="CO59" i="3" a="1"/>
  <c r="CO59" i="3"/>
  <c r="CQ59" i="3" a="1"/>
  <c r="CQ59" i="3"/>
  <c r="CS59" i="3" a="1"/>
  <c r="CS59" i="3"/>
  <c r="CU59" i="3" a="1"/>
  <c r="CU59" i="3"/>
  <c r="CW59" i="3" a="1"/>
  <c r="CW59" i="3"/>
  <c r="CY59" i="3" a="1"/>
  <c r="CY59" i="3"/>
  <c r="DA59" i="3" a="1"/>
  <c r="DA59" i="3"/>
  <c r="DC59" i="3" a="1"/>
  <c r="DC59" i="3"/>
  <c r="DE59" i="3" a="1"/>
  <c r="DE59" i="3"/>
  <c r="DG59" i="3" a="1"/>
  <c r="DG59" i="3"/>
  <c r="DI59" i="3" a="1"/>
  <c r="DI59" i="3"/>
  <c r="DK59" i="3" a="1"/>
  <c r="DK59" i="3"/>
  <c r="DM59" i="3" a="1"/>
  <c r="DM59" i="3"/>
  <c r="DO59" i="3" a="1"/>
  <c r="DO59" i="3"/>
  <c r="DQ59" i="3" a="1"/>
  <c r="DQ59" i="3"/>
  <c r="DS59" i="3" a="1"/>
  <c r="DS59" i="3"/>
  <c r="DU59" i="3" a="1"/>
  <c r="DU59" i="3"/>
  <c r="DW59" i="3" a="1"/>
  <c r="DW59" i="3"/>
  <c r="DY59" i="3" a="1"/>
  <c r="DY59" i="3"/>
  <c r="EA59" i="3" a="1"/>
  <c r="EA59" i="3"/>
  <c r="EC59" i="3" a="1"/>
  <c r="EC59" i="3"/>
  <c r="EE59" i="3" a="1"/>
  <c r="EE59" i="3"/>
  <c r="EG59" i="3" a="1"/>
  <c r="EG59" i="3"/>
  <c r="EI59" i="3" a="1"/>
  <c r="EI59" i="3"/>
  <c r="EK59" i="3" a="1"/>
  <c r="EK59" i="3"/>
  <c r="EM59" i="3" a="1"/>
  <c r="EM59" i="3"/>
  <c r="EO59" i="3" a="1"/>
  <c r="EO59" i="3"/>
  <c r="EQ59" i="3" a="1"/>
  <c r="EQ59" i="3"/>
  <c r="ES59" i="3" a="1"/>
  <c r="ES59" i="3"/>
  <c r="EU59" i="3" a="1"/>
  <c r="EU59" i="3"/>
  <c r="EW59" i="3" a="1"/>
  <c r="EW59" i="3"/>
  <c r="EY59" i="3" a="1"/>
  <c r="EY59" i="3"/>
  <c r="FA59" i="3" a="1"/>
  <c r="FA59" i="3"/>
  <c r="FC59" i="3" a="1"/>
  <c r="FC59" i="3"/>
  <c r="FE59" i="3" a="1"/>
  <c r="FE59" i="3"/>
  <c r="FG59" i="3" a="1"/>
  <c r="FG59" i="3"/>
  <c r="FI59" i="3" a="1"/>
  <c r="FI59" i="3"/>
  <c r="FK59" i="3" a="1"/>
  <c r="FK59" i="3"/>
  <c r="FM59" i="3" a="1"/>
  <c r="FM59" i="3"/>
  <c r="FO59" i="3" a="1"/>
  <c r="FO59" i="3"/>
  <c r="FQ59" i="3" a="1"/>
  <c r="FQ59" i="3"/>
  <c r="FS59" i="3" a="1"/>
  <c r="FS59" i="3"/>
  <c r="FU59" i="3" a="1"/>
  <c r="FU59" i="3"/>
  <c r="FW59" i="3" a="1"/>
  <c r="FW59" i="3"/>
  <c r="FY59" i="3" a="1"/>
  <c r="FY59" i="3"/>
  <c r="GA59" i="3" a="1"/>
  <c r="GA59" i="3"/>
  <c r="BPC58" i="3" a="1"/>
  <c r="BPC58" i="3"/>
  <c r="BPK58" i="3" a="1"/>
  <c r="BPK58" i="3"/>
  <c r="BPS58" i="3" a="1"/>
  <c r="BPS58" i="3"/>
  <c r="BPY58" i="3" a="1"/>
  <c r="BPY58" i="3"/>
  <c r="BQC58" i="3" a="1"/>
  <c r="BQC58" i="3"/>
  <c r="BQG58" i="3" a="1"/>
  <c r="BQG58" i="3"/>
  <c r="BQK58" i="3" a="1"/>
  <c r="BQK58" i="3"/>
  <c r="BQO58" i="3" a="1"/>
  <c r="BQO58" i="3"/>
  <c r="BQS58" i="3" a="1"/>
  <c r="BQS58" i="3"/>
  <c r="BQW58" i="3" a="1"/>
  <c r="BQW58" i="3"/>
  <c r="BRA58" i="3" a="1"/>
  <c r="BRA58" i="3"/>
  <c r="BRE58" i="3" a="1"/>
  <c r="BRE58" i="3"/>
  <c r="BRI58" i="3" a="1"/>
  <c r="BRI58" i="3"/>
  <c r="BRM58" i="3" a="1"/>
  <c r="BRM58" i="3"/>
  <c r="BRQ58" i="3" a="1"/>
  <c r="BRQ58" i="3"/>
  <c r="BRU58" i="3" a="1"/>
  <c r="BRU58" i="3"/>
  <c r="BRY58" i="3" a="1"/>
  <c r="BRY58" i="3"/>
  <c r="BSC58" i="3" a="1"/>
  <c r="BSC58" i="3"/>
  <c r="BSG58" i="3" a="1"/>
  <c r="BSG58" i="3"/>
  <c r="BSK58" i="3" a="1"/>
  <c r="BSK58" i="3"/>
  <c r="BSO58" i="3" a="1"/>
  <c r="BSO58" i="3"/>
  <c r="BSS58" i="3" a="1"/>
  <c r="BSS58" i="3"/>
  <c r="BSW58" i="3" a="1"/>
  <c r="BSW58" i="3"/>
  <c r="BTA58" i="3" a="1"/>
  <c r="BTA58" i="3"/>
  <c r="BTE58" i="3" a="1"/>
  <c r="BTE58" i="3"/>
  <c r="BTI58" i="3" a="1"/>
  <c r="BTI58" i="3"/>
  <c r="BTM58" i="3" a="1"/>
  <c r="BTM58" i="3"/>
  <c r="BTQ58" i="3" a="1"/>
  <c r="BTQ58" i="3"/>
  <c r="BTU58" i="3" a="1"/>
  <c r="BTU58" i="3"/>
  <c r="BTY58" i="3" a="1"/>
  <c r="BTY58" i="3"/>
  <c r="BUC58" i="3" a="1"/>
  <c r="BUC58" i="3"/>
  <c r="BUG58" i="3" a="1"/>
  <c r="BUG58" i="3"/>
  <c r="BUK58" i="3" a="1"/>
  <c r="BUK58" i="3"/>
  <c r="BUO58" i="3" a="1"/>
  <c r="BUO58" i="3"/>
  <c r="BUS58" i="3" a="1"/>
  <c r="BUS58" i="3"/>
  <c r="BUW58" i="3" a="1"/>
  <c r="BUW58" i="3"/>
  <c r="BVA58" i="3" a="1"/>
  <c r="BVA58" i="3"/>
  <c r="BVE58" i="3" a="1"/>
  <c r="BVE58" i="3"/>
  <c r="BVI58" i="3" a="1"/>
  <c r="BVI58" i="3"/>
  <c r="BVM58" i="3" a="1"/>
  <c r="BVM58" i="3"/>
  <c r="BVQ58" i="3" a="1"/>
  <c r="BVQ58" i="3"/>
  <c r="BVU58" i="3" a="1"/>
  <c r="BVU58" i="3"/>
  <c r="BVY58" i="3" a="1"/>
  <c r="BVY58" i="3"/>
  <c r="BWC58" i="3" a="1"/>
  <c r="BWC58" i="3"/>
  <c r="BWG58" i="3" a="1"/>
  <c r="BWG58" i="3"/>
  <c r="BWK58" i="3" a="1"/>
  <c r="BWK58" i="3"/>
  <c r="BWO58" i="3" a="1"/>
  <c r="BWO58" i="3"/>
  <c r="BWS58" i="3" a="1"/>
  <c r="BWS58" i="3"/>
  <c r="BWW58" i="3" a="1"/>
  <c r="BWW58" i="3"/>
  <c r="BXA58" i="3" a="1"/>
  <c r="BXA58" i="3"/>
  <c r="BXE58" i="3" a="1"/>
  <c r="BXE58" i="3"/>
  <c r="BXI58" i="3" a="1"/>
  <c r="BXI58" i="3"/>
  <c r="BXM58" i="3" a="1"/>
  <c r="BXM58" i="3"/>
  <c r="BXQ58" i="3" a="1"/>
  <c r="BXQ58" i="3"/>
  <c r="BXU58" i="3" a="1"/>
  <c r="BXU58" i="3"/>
  <c r="BXY58" i="3" a="1"/>
  <c r="BXY58" i="3"/>
  <c r="BYC58" i="3" a="1"/>
  <c r="BYC58" i="3"/>
  <c r="BYG58" i="3" a="1"/>
  <c r="BYG58" i="3"/>
  <c r="BYK58" i="3" a="1"/>
  <c r="BYK58" i="3"/>
  <c r="BYO58" i="3" a="1"/>
  <c r="BYO58" i="3"/>
  <c r="BYS58" i="3" a="1"/>
  <c r="BYS58" i="3"/>
  <c r="BYW58" i="3" a="1"/>
  <c r="BYW58" i="3"/>
  <c r="BZA58" i="3" a="1"/>
  <c r="BZA58" i="3"/>
  <c r="BZE58" i="3" a="1"/>
  <c r="BZE58" i="3"/>
  <c r="BZI58" i="3" a="1"/>
  <c r="BZI58" i="3"/>
  <c r="BZM58" i="3" a="1"/>
  <c r="BZM58" i="3"/>
  <c r="BZQ58" i="3" a="1"/>
  <c r="BZQ58" i="3"/>
  <c r="BZU58" i="3" a="1"/>
  <c r="BZU58" i="3"/>
  <c r="BZY58" i="3" a="1"/>
  <c r="BZY58" i="3"/>
  <c r="CAC58" i="3" a="1"/>
  <c r="CAC58" i="3"/>
  <c r="CAG58" i="3" a="1"/>
  <c r="CAG58" i="3"/>
  <c r="CAK58" i="3" a="1"/>
  <c r="CAK58" i="3"/>
  <c r="CAO58" i="3" a="1"/>
  <c r="CAO58" i="3"/>
  <c r="CAS58" i="3" a="1"/>
  <c r="CAS58" i="3"/>
  <c r="CAW58" i="3" a="1"/>
  <c r="CAW58" i="3"/>
  <c r="CBA58" i="3" a="1"/>
  <c r="CBA58" i="3"/>
  <c r="CBD58" i="3" a="1"/>
  <c r="CBD58" i="3"/>
  <c r="CBI58" i="3" a="1"/>
  <c r="CBI58" i="3"/>
  <c r="CBL58" i="3" a="1"/>
  <c r="CBL58" i="3"/>
  <c r="CBQ58" i="3" a="1"/>
  <c r="CBQ58" i="3"/>
  <c r="CBT58" i="3" a="1"/>
  <c r="CBT58" i="3"/>
  <c r="CBY58" i="3" a="1"/>
  <c r="CBY58" i="3"/>
  <c r="CCB58" i="3" a="1"/>
  <c r="CCB58" i="3"/>
  <c r="CCG58" i="3" a="1"/>
  <c r="CCG58" i="3"/>
  <c r="CCJ58" i="3" a="1"/>
  <c r="CCJ58" i="3"/>
  <c r="CCO58" i="3" a="1"/>
  <c r="CCO58" i="3"/>
  <c r="CCR58" i="3" a="1"/>
  <c r="CCR58" i="3"/>
  <c r="CCW58" i="3" a="1"/>
  <c r="CCW58" i="3"/>
  <c r="CCZ58" i="3" a="1"/>
  <c r="CCZ58" i="3"/>
  <c r="CDE58" i="3" a="1"/>
  <c r="CDE58" i="3"/>
  <c r="CDH58" i="3" a="1"/>
  <c r="CDH58" i="3"/>
  <c r="CDM58" i="3" a="1"/>
  <c r="CDM58" i="3"/>
  <c r="CDP58" i="3" a="1"/>
  <c r="CDP58" i="3"/>
  <c r="CDU58" i="3" a="1"/>
  <c r="CDU58" i="3"/>
  <c r="CDX58" i="3" a="1"/>
  <c r="CDX58" i="3"/>
  <c r="CEC58" i="3" a="1"/>
  <c r="CEC58" i="3"/>
  <c r="CEF58" i="3" a="1"/>
  <c r="CEF58" i="3"/>
  <c r="CEK58" i="3" a="1"/>
  <c r="CEK58" i="3"/>
  <c r="CEN58" i="3" a="1"/>
  <c r="CEN58" i="3"/>
  <c r="CES58" i="3" a="1"/>
  <c r="CES58" i="3"/>
  <c r="CEV58" i="3" a="1"/>
  <c r="CEV58" i="3"/>
  <c r="CFA58" i="3" a="1"/>
  <c r="CFA58" i="3"/>
  <c r="CFD58" i="3" a="1"/>
  <c r="CFD58" i="3"/>
  <c r="CFI58" i="3" a="1"/>
  <c r="CFI58" i="3"/>
  <c r="CFL58" i="3" a="1"/>
  <c r="CFL58" i="3"/>
  <c r="CFQ58" i="3" a="1"/>
  <c r="CFQ58" i="3"/>
  <c r="CFT58" i="3" a="1"/>
  <c r="CFT58" i="3"/>
  <c r="GD59" i="3" a="1"/>
  <c r="GD59" i="3"/>
  <c r="GF59" i="3" a="1"/>
  <c r="GF59" i="3"/>
  <c r="GH59" i="3" a="1"/>
  <c r="GH59" i="3"/>
  <c r="GJ59" i="3" a="1"/>
  <c r="GJ59" i="3"/>
  <c r="GL59" i="3" a="1"/>
  <c r="GL59" i="3"/>
  <c r="GN59" i="3" a="1"/>
  <c r="GN59" i="3"/>
  <c r="GP59" i="3" a="1"/>
  <c r="GP59" i="3"/>
  <c r="GR59" i="3" a="1"/>
  <c r="GR59" i="3"/>
  <c r="GT59" i="3" a="1"/>
  <c r="GT59" i="3"/>
  <c r="GV59" i="3" a="1"/>
  <c r="GV59" i="3"/>
  <c r="GX59" i="3" a="1"/>
  <c r="GX59" i="3"/>
  <c r="GZ59" i="3" a="1"/>
  <c r="GZ59" i="3"/>
  <c r="HB59" i="3" a="1"/>
  <c r="HB59" i="3"/>
  <c r="HD59" i="3" a="1"/>
  <c r="HD59" i="3"/>
  <c r="HF59" i="3" a="1"/>
  <c r="HF59" i="3"/>
  <c r="HH59" i="3" a="1"/>
  <c r="HH59" i="3"/>
  <c r="HJ59" i="3" a="1"/>
  <c r="HJ59" i="3"/>
  <c r="HL59" i="3" a="1"/>
  <c r="HL59" i="3"/>
  <c r="HN59" i="3" a="1"/>
  <c r="HN59" i="3"/>
  <c r="HP59" i="3" a="1"/>
  <c r="HP59" i="3"/>
  <c r="HR59" i="3" a="1"/>
  <c r="HR59" i="3"/>
  <c r="HT59" i="3" a="1"/>
  <c r="HT59" i="3"/>
  <c r="HV59" i="3" a="1"/>
  <c r="HV59" i="3"/>
  <c r="HX59" i="3" a="1"/>
  <c r="HX59" i="3"/>
  <c r="HZ59" i="3" a="1"/>
  <c r="HZ59" i="3"/>
  <c r="IB59" i="3" a="1"/>
  <c r="IB59" i="3"/>
  <c r="ID59" i="3" a="1"/>
  <c r="ID59" i="3"/>
  <c r="IF59" i="3" a="1"/>
  <c r="IF59" i="3"/>
  <c r="IH59" i="3" a="1"/>
  <c r="IH59" i="3"/>
  <c r="IJ59" i="3" a="1"/>
  <c r="IJ59" i="3"/>
  <c r="IL59" i="3" a="1"/>
  <c r="IL59" i="3"/>
  <c r="IN59" i="3" a="1"/>
  <c r="IN59" i="3"/>
  <c r="IP59" i="3" a="1"/>
  <c r="IP59" i="3"/>
  <c r="IT59" i="3" a="1"/>
  <c r="IT59" i="3"/>
  <c r="IV59" i="3" a="1"/>
  <c r="IV59" i="3"/>
  <c r="IX59" i="3" a="1"/>
  <c r="IX59" i="3"/>
  <c r="IZ59" i="3" a="1"/>
  <c r="IZ59" i="3"/>
  <c r="JB59" i="3" a="1"/>
  <c r="JB59" i="3"/>
  <c r="JD59" i="3" a="1"/>
  <c r="JD59" i="3"/>
  <c r="JF59" i="3" a="1"/>
  <c r="JF59" i="3"/>
  <c r="JH59" i="3" a="1"/>
  <c r="JH59" i="3"/>
  <c r="JJ59" i="3" a="1"/>
  <c r="JJ59" i="3"/>
  <c r="JL59" i="3" a="1"/>
  <c r="JL59" i="3"/>
  <c r="JN59" i="3" a="1"/>
  <c r="JN59" i="3"/>
  <c r="JP59" i="3" a="1"/>
  <c r="JP59" i="3"/>
  <c r="JR59" i="3" a="1"/>
  <c r="JR59" i="3"/>
  <c r="JT59" i="3" a="1"/>
  <c r="JT59" i="3"/>
  <c r="JV59" i="3" a="1"/>
  <c r="JV59" i="3"/>
  <c r="JX59" i="3" a="1"/>
  <c r="JX59" i="3"/>
  <c r="JZ59" i="3" a="1"/>
  <c r="JZ59" i="3"/>
  <c r="KB59" i="3" a="1"/>
  <c r="KB59" i="3"/>
  <c r="KD59" i="3" a="1"/>
  <c r="KD59" i="3"/>
  <c r="KF59" i="3" a="1"/>
  <c r="KF59" i="3"/>
  <c r="KH59" i="3" a="1"/>
  <c r="KH59" i="3"/>
  <c r="KJ59" i="3" a="1"/>
  <c r="KJ59" i="3"/>
  <c r="KL59" i="3" a="1"/>
  <c r="KL59" i="3"/>
  <c r="KN59" i="3" a="1"/>
  <c r="KN59" i="3"/>
  <c r="KP59" i="3" a="1"/>
  <c r="KP59" i="3"/>
  <c r="KR59" i="3" a="1"/>
  <c r="KR59" i="3"/>
  <c r="KX59" i="3" a="1"/>
  <c r="KX59" i="3"/>
  <c r="KZ59" i="3" a="1"/>
  <c r="KZ59" i="3"/>
  <c r="LD59" i="3" a="1"/>
  <c r="LD59" i="3"/>
  <c r="LF59" i="3" a="1"/>
  <c r="LF59" i="3"/>
  <c r="LH59" i="3" a="1"/>
  <c r="LH59" i="3"/>
  <c r="LJ59" i="3" a="1"/>
  <c r="LJ59" i="3"/>
  <c r="LL59" i="3" a="1"/>
  <c r="LL59" i="3"/>
  <c r="LN59" i="3" a="1"/>
  <c r="LN59" i="3"/>
  <c r="LP59" i="3" a="1"/>
  <c r="LP59" i="3"/>
  <c r="LR59" i="3" a="1"/>
  <c r="LR59" i="3"/>
  <c r="LT59" i="3" a="1"/>
  <c r="LT59" i="3"/>
  <c r="LV59" i="3" a="1"/>
  <c r="LV59" i="3"/>
  <c r="LX59" i="3" a="1"/>
  <c r="LX59" i="3"/>
  <c r="LZ59" i="3" a="1"/>
  <c r="LZ59" i="3"/>
  <c r="MB59" i="3" a="1"/>
  <c r="MB59" i="3"/>
  <c r="MD59" i="3" a="1"/>
  <c r="MD59" i="3"/>
  <c r="MF59" i="3" a="1"/>
  <c r="MF59" i="3"/>
  <c r="MH59" i="3" a="1"/>
  <c r="MH59" i="3"/>
  <c r="MJ59" i="3" a="1"/>
  <c r="MJ59" i="3"/>
  <c r="ML59" i="3" a="1"/>
  <c r="ML59" i="3"/>
  <c r="MN59" i="3" a="1"/>
  <c r="MN59" i="3"/>
  <c r="MP59" i="3" a="1"/>
  <c r="MP59" i="3"/>
  <c r="MR59" i="3" a="1"/>
  <c r="MR59" i="3"/>
  <c r="MT59" i="3" a="1"/>
  <c r="MT59" i="3"/>
  <c r="MV59" i="3" a="1"/>
  <c r="MV59" i="3"/>
  <c r="MX59" i="3" a="1"/>
  <c r="MX59" i="3"/>
  <c r="MZ59" i="3" a="1"/>
  <c r="MZ59" i="3"/>
  <c r="NB59" i="3" a="1"/>
  <c r="NB59" i="3"/>
  <c r="ND59" i="3" a="1"/>
  <c r="ND59" i="3"/>
  <c r="NF59" i="3" a="1"/>
  <c r="NF59" i="3"/>
  <c r="NH59" i="3" a="1"/>
  <c r="NH59" i="3"/>
  <c r="NJ59" i="3" a="1"/>
  <c r="NJ59" i="3"/>
  <c r="NL59" i="3" a="1"/>
  <c r="NL59" i="3"/>
  <c r="NN59" i="3" a="1"/>
  <c r="NN59" i="3"/>
  <c r="NP59" i="3" a="1"/>
  <c r="NP59" i="3"/>
  <c r="NR59" i="3" a="1"/>
  <c r="NR59" i="3"/>
  <c r="NT59" i="3" a="1"/>
  <c r="NT59" i="3"/>
  <c r="NV59" i="3" a="1"/>
  <c r="NV59" i="3"/>
  <c r="NX59" i="3" a="1"/>
  <c r="NX59" i="3"/>
  <c r="NZ59" i="3" a="1"/>
  <c r="NZ59" i="3"/>
  <c r="OB59" i="3" a="1"/>
  <c r="OB59" i="3"/>
  <c r="OD59" i="3" a="1"/>
  <c r="OD59" i="3"/>
  <c r="OF59" i="3" a="1"/>
  <c r="OF59" i="3"/>
  <c r="OH59" i="3" a="1"/>
  <c r="OH59" i="3"/>
  <c r="OJ59" i="3" a="1"/>
  <c r="OJ59" i="3"/>
  <c r="OL59" i="3" a="1"/>
  <c r="OL59" i="3"/>
  <c r="ON59" i="3" a="1"/>
  <c r="ON59" i="3"/>
  <c r="OP59" i="3" a="1"/>
  <c r="OP59" i="3"/>
  <c r="OR59" i="3" a="1"/>
  <c r="OR59" i="3"/>
  <c r="OT59" i="3" a="1"/>
  <c r="OT59" i="3"/>
  <c r="OV59" i="3" a="1"/>
  <c r="OV59" i="3"/>
  <c r="OX59" i="3" a="1"/>
  <c r="OX59" i="3"/>
  <c r="OZ59" i="3" a="1"/>
  <c r="OZ59" i="3"/>
  <c r="PB59" i="3" a="1"/>
  <c r="PB59" i="3"/>
  <c r="PD59" i="3" a="1"/>
  <c r="PD59" i="3"/>
  <c r="PF59" i="3" a="1"/>
  <c r="PF59" i="3"/>
  <c r="PH59" i="3" a="1"/>
  <c r="PH59" i="3"/>
  <c r="PJ59" i="3" a="1"/>
  <c r="PJ59" i="3"/>
  <c r="PL59" i="3" a="1"/>
  <c r="PL59" i="3"/>
  <c r="PN59" i="3" a="1"/>
  <c r="PN59" i="3"/>
  <c r="PP59" i="3" a="1"/>
  <c r="PP59" i="3"/>
  <c r="PR59" i="3" a="1"/>
  <c r="PR59" i="3"/>
  <c r="PT59" i="3" a="1"/>
  <c r="PT59" i="3"/>
  <c r="PV59" i="3" a="1"/>
  <c r="PV59" i="3"/>
  <c r="PX59" i="3" a="1"/>
  <c r="PX59" i="3"/>
  <c r="PZ59" i="3" a="1"/>
  <c r="PZ59" i="3"/>
  <c r="QB59" i="3" a="1"/>
  <c r="QB59" i="3"/>
  <c r="QD59" i="3" a="1"/>
  <c r="QD59" i="3"/>
  <c r="QF59" i="3" a="1"/>
  <c r="QF59" i="3"/>
  <c r="QH59" i="3" a="1"/>
  <c r="QH59" i="3"/>
  <c r="QP59" i="3" a="1"/>
  <c r="QP59" i="3"/>
  <c r="QX59" i="3" a="1"/>
  <c r="QX59" i="3"/>
  <c r="RF59" i="3" a="1"/>
  <c r="RF59" i="3"/>
  <c r="RM59" i="3" a="1"/>
  <c r="RM59" i="3"/>
  <c r="RQ59" i="3" a="1"/>
  <c r="RQ59" i="3"/>
  <c r="RU59" i="3" a="1"/>
  <c r="RU59" i="3"/>
  <c r="SC59" i="3" a="1"/>
  <c r="SC59" i="3"/>
  <c r="SG59" i="3" a="1"/>
  <c r="SG59" i="3"/>
  <c r="SK59" i="3" a="1"/>
  <c r="SK59" i="3"/>
  <c r="SO59" i="3" a="1"/>
  <c r="SO59" i="3"/>
  <c r="SS59" i="3" a="1"/>
  <c r="SS59" i="3"/>
  <c r="SW59" i="3" a="1"/>
  <c r="SW59" i="3"/>
  <c r="TA59" i="3" a="1"/>
  <c r="TA59" i="3"/>
  <c r="TE59" i="3" a="1"/>
  <c r="TE59" i="3"/>
  <c r="TI59" i="3" a="1"/>
  <c r="TI59" i="3"/>
  <c r="TM59" i="3" a="1"/>
  <c r="TM59" i="3"/>
  <c r="TQ59" i="3" a="1"/>
  <c r="TQ59" i="3"/>
  <c r="TU59" i="3" a="1"/>
  <c r="TU59" i="3"/>
  <c r="TY59" i="3" a="1"/>
  <c r="TY59" i="3"/>
  <c r="UC59" i="3" a="1"/>
  <c r="UC59" i="3"/>
  <c r="UG59" i="3" a="1"/>
  <c r="UG59" i="3"/>
  <c r="UK59" i="3" a="1"/>
  <c r="UK59" i="3"/>
  <c r="UO59" i="3" a="1"/>
  <c r="UO59" i="3"/>
  <c r="US59" i="3" a="1"/>
  <c r="US59" i="3"/>
  <c r="UW59" i="3" a="1"/>
  <c r="UW59" i="3"/>
  <c r="VA59" i="3" a="1"/>
  <c r="VA59" i="3"/>
  <c r="VE59" i="3" a="1"/>
  <c r="VE59" i="3"/>
  <c r="VI59" i="3" a="1"/>
  <c r="VI59" i="3"/>
  <c r="VM59" i="3" a="1"/>
  <c r="VM59" i="3"/>
  <c r="VQ59" i="3" a="1"/>
  <c r="VQ59" i="3"/>
  <c r="VU59" i="3" a="1"/>
  <c r="VU59" i="3"/>
  <c r="VY59" i="3" a="1"/>
  <c r="VY59" i="3"/>
  <c r="WC59" i="3" a="1"/>
  <c r="WC59" i="3"/>
  <c r="WG59" i="3" a="1"/>
  <c r="WG59" i="3"/>
  <c r="WK59" i="3" a="1"/>
  <c r="WK59" i="3"/>
  <c r="WO59" i="3" a="1"/>
  <c r="WO59" i="3"/>
  <c r="WS59" i="3" a="1"/>
  <c r="WS59" i="3"/>
  <c r="WW59" i="3" a="1"/>
  <c r="WW59" i="3"/>
  <c r="XA59" i="3" a="1"/>
  <c r="XA59" i="3"/>
  <c r="XE59" i="3" a="1"/>
  <c r="XE59" i="3"/>
  <c r="XI59" i="3" a="1"/>
  <c r="XI59" i="3"/>
  <c r="XM59" i="3" a="1"/>
  <c r="XM59" i="3"/>
  <c r="XQ59" i="3" a="1"/>
  <c r="XQ59" i="3"/>
  <c r="XU59" i="3" a="1"/>
  <c r="XU59" i="3"/>
  <c r="XY59" i="3" a="1"/>
  <c r="XY59" i="3"/>
  <c r="YC59" i="3" a="1"/>
  <c r="YC59" i="3"/>
  <c r="YG59" i="3" a="1"/>
  <c r="YG59" i="3"/>
  <c r="YK59" i="3" a="1"/>
  <c r="YK59" i="3"/>
  <c r="YO59" i="3" a="1"/>
  <c r="YO59" i="3"/>
  <c r="YS59" i="3" a="1"/>
  <c r="YS59" i="3"/>
  <c r="YW59" i="3" a="1"/>
  <c r="YW59" i="3"/>
  <c r="ZA59" i="3" a="1"/>
  <c r="ZA59" i="3"/>
  <c r="ZE59" i="3" a="1"/>
  <c r="ZE59" i="3"/>
  <c r="ZI59" i="3" a="1"/>
  <c r="ZI59" i="3"/>
  <c r="ZM59" i="3" a="1"/>
  <c r="ZM59" i="3"/>
  <c r="ZQ59" i="3" a="1"/>
  <c r="ZQ59" i="3"/>
  <c r="ZU59" i="3" a="1"/>
  <c r="ZU59" i="3"/>
  <c r="ZY59" i="3" a="1"/>
  <c r="ZY59" i="3"/>
  <c r="AAC59" i="3" a="1"/>
  <c r="AAC59" i="3"/>
  <c r="AAG59" i="3" a="1"/>
  <c r="AAG59" i="3"/>
  <c r="AAK59" i="3" a="1"/>
  <c r="AAK59" i="3"/>
  <c r="AAO59" i="3" a="1"/>
  <c r="AAO59" i="3"/>
  <c r="AAS59" i="3" a="1"/>
  <c r="AAS59" i="3"/>
  <c r="AAW59" i="3" a="1"/>
  <c r="AAW59" i="3"/>
  <c r="ABA59" i="3" a="1"/>
  <c r="ABA59" i="3"/>
  <c r="ABE59" i="3" a="1"/>
  <c r="ABE59" i="3"/>
  <c r="ABI59" i="3" a="1"/>
  <c r="ABI59" i="3"/>
  <c r="ABM59" i="3" a="1"/>
  <c r="ABM59" i="3"/>
  <c r="ABQ59" i="3" a="1"/>
  <c r="ABQ59" i="3"/>
  <c r="ABU59" i="3" a="1"/>
  <c r="ABU59" i="3"/>
  <c r="ABY59" i="3" a="1"/>
  <c r="ABY59" i="3"/>
  <c r="ACC59" i="3" a="1"/>
  <c r="ACC59" i="3"/>
  <c r="ACG59" i="3" a="1"/>
  <c r="ACG59" i="3"/>
  <c r="ACK59" i="3" a="1"/>
  <c r="ACK59" i="3"/>
  <c r="ACO59" i="3" a="1"/>
  <c r="ACO59" i="3"/>
  <c r="ACS59" i="3" a="1"/>
  <c r="ACS59" i="3"/>
  <c r="ACW59" i="3" a="1"/>
  <c r="ACW59" i="3"/>
  <c r="ADA59" i="3" a="1"/>
  <c r="ADA59" i="3"/>
  <c r="ADE59" i="3" a="1"/>
  <c r="ADE59" i="3"/>
  <c r="ADI59" i="3" a="1"/>
  <c r="ADI59" i="3"/>
  <c r="ADM59" i="3" a="1"/>
  <c r="ADM59" i="3"/>
  <c r="ADQ59" i="3" a="1"/>
  <c r="ADQ59" i="3"/>
  <c r="ADU59" i="3" a="1"/>
  <c r="ADU59" i="3"/>
  <c r="ADY59" i="3" a="1"/>
  <c r="ADY59" i="3"/>
  <c r="AEC59" i="3" a="1"/>
  <c r="AEC59" i="3"/>
  <c r="AEG59" i="3" a="1"/>
  <c r="AEG59" i="3"/>
  <c r="AEK59" i="3" a="1"/>
  <c r="AEK59" i="3"/>
  <c r="AEO59" i="3" a="1"/>
  <c r="AEO59" i="3"/>
  <c r="AES59" i="3" a="1"/>
  <c r="AES59" i="3"/>
  <c r="AEW59" i="3" a="1"/>
  <c r="AEW59" i="3"/>
  <c r="AFA59" i="3" a="1"/>
  <c r="AFA59" i="3"/>
  <c r="AFE59" i="3" a="1"/>
  <c r="AFE59" i="3"/>
  <c r="AFI59" i="3" a="1"/>
  <c r="AFI59" i="3"/>
  <c r="AFM59" i="3" a="1"/>
  <c r="AFM59" i="3"/>
  <c r="AFQ59" i="3" a="1"/>
  <c r="AFQ59" i="3"/>
  <c r="AFU59" i="3" a="1"/>
  <c r="AFU59" i="3"/>
  <c r="AFY59" i="3" a="1"/>
  <c r="AFY59" i="3"/>
  <c r="AGC59" i="3" a="1"/>
  <c r="AGC59" i="3"/>
  <c r="AGG59" i="3" a="1"/>
  <c r="AGG59" i="3"/>
  <c r="AGK59" i="3" a="1"/>
  <c r="AGK59" i="3"/>
  <c r="AGO59" i="3" a="1"/>
  <c r="AGO59" i="3"/>
  <c r="AGR59" i="3" a="1"/>
  <c r="AGR59" i="3"/>
  <c r="AGU59" i="3" a="1"/>
  <c r="AGU59" i="3"/>
  <c r="AGZ59" i="3" a="1"/>
  <c r="AGZ59" i="3"/>
  <c r="AHC59" i="3" a="1"/>
  <c r="AHC59" i="3"/>
  <c r="AHH59" i="3" a="1"/>
  <c r="AHH59" i="3"/>
  <c r="AHK59" i="3" a="1"/>
  <c r="AHK59" i="3"/>
  <c r="AHP59" i="3" a="1"/>
  <c r="AHP59" i="3"/>
  <c r="AHS59" i="3" a="1"/>
  <c r="AHS59" i="3"/>
  <c r="AHX59" i="3" a="1"/>
  <c r="AHX59" i="3"/>
  <c r="AIA59" i="3" a="1"/>
  <c r="AIA59" i="3"/>
  <c r="AIF59" i="3" a="1"/>
  <c r="AIF59" i="3"/>
  <c r="AII59" i="3" a="1"/>
  <c r="AII59" i="3"/>
  <c r="AIN59" i="3" a="1"/>
  <c r="AIN59" i="3"/>
  <c r="AIQ59" i="3" a="1"/>
  <c r="AIQ59" i="3"/>
  <c r="AIV59" i="3" a="1"/>
  <c r="AIV59" i="3"/>
  <c r="AIY59" i="3" a="1"/>
  <c r="AIY59" i="3"/>
  <c r="AJD59" i="3" a="1"/>
  <c r="AJD59" i="3"/>
  <c r="AJG59" i="3" a="1"/>
  <c r="AJG59" i="3"/>
  <c r="AJL59" i="3" a="1"/>
  <c r="AJL59" i="3"/>
  <c r="AJO59" i="3" a="1"/>
  <c r="AJO59" i="3"/>
  <c r="AJT59" i="3" a="1"/>
  <c r="AJT59" i="3"/>
  <c r="AJW59" i="3" a="1"/>
  <c r="AJW59" i="3"/>
  <c r="AKB59" i="3" a="1"/>
  <c r="AKB59" i="3"/>
  <c r="AKE59" i="3" a="1"/>
  <c r="AKE59" i="3"/>
  <c r="AKJ59" i="3" a="1"/>
  <c r="AKJ59" i="3"/>
  <c r="AKM59" i="3" a="1"/>
  <c r="AKM59" i="3"/>
  <c r="AKR59" i="3" a="1"/>
  <c r="AKR59" i="3"/>
  <c r="AKU59" i="3" a="1"/>
  <c r="AKU59" i="3"/>
  <c r="AKZ59" i="3" a="1"/>
  <c r="AKZ59" i="3"/>
  <c r="ALC59" i="3" a="1"/>
  <c r="ALC59" i="3"/>
  <c r="ALH59" i="3" a="1"/>
  <c r="ALH59" i="3"/>
  <c r="ALK59" i="3" a="1"/>
  <c r="ALK59" i="3"/>
  <c r="ALP59" i="3" a="1"/>
  <c r="ALP59" i="3"/>
  <c r="ALS59" i="3" a="1"/>
  <c r="ALS59" i="3"/>
  <c r="ALX59" i="3" a="1"/>
  <c r="ALX59" i="3"/>
  <c r="AMA59" i="3" a="1"/>
  <c r="AMA59" i="3"/>
  <c r="AMF59" i="3" a="1"/>
  <c r="AMF59" i="3"/>
  <c r="AMI59" i="3" a="1"/>
  <c r="AMI59" i="3"/>
  <c r="AMN59" i="3" a="1"/>
  <c r="AMN59" i="3"/>
  <c r="AMQ59" i="3" a="1"/>
  <c r="AMQ59" i="3"/>
  <c r="AMV59" i="3" a="1"/>
  <c r="AMV59" i="3"/>
  <c r="AMY59" i="3" a="1"/>
  <c r="AMY59" i="3"/>
  <c r="ANA59" i="3" a="1"/>
  <c r="ANA59" i="3"/>
  <c r="ANC59" i="3" a="1"/>
  <c r="ANC59" i="3"/>
  <c r="ANE59" i="3" a="1"/>
  <c r="ANE59" i="3"/>
  <c r="ANG59" i="3" a="1"/>
  <c r="ANG59" i="3"/>
  <c r="ANI59" i="3" a="1"/>
  <c r="ANI59" i="3"/>
  <c r="ANK59" i="3" a="1"/>
  <c r="ANK59" i="3"/>
  <c r="ANM59" i="3" a="1"/>
  <c r="ANM59" i="3"/>
  <c r="ANO59" i="3" a="1"/>
  <c r="ANO59" i="3"/>
  <c r="ANQ59" i="3" a="1"/>
  <c r="ANQ59" i="3"/>
  <c r="ANS59" i="3" a="1"/>
  <c r="ANS59" i="3"/>
  <c r="ANU59" i="3" a="1"/>
  <c r="ANU59" i="3"/>
  <c r="ANW59" i="3" a="1"/>
  <c r="ANW59" i="3"/>
  <c r="ANY59" i="3" a="1"/>
  <c r="ANY59" i="3"/>
  <c r="AOA59" i="3" a="1"/>
  <c r="AOA59" i="3"/>
  <c r="AOC59" i="3" a="1"/>
  <c r="AOC59" i="3"/>
  <c r="AOE59" i="3" a="1"/>
  <c r="AOE59" i="3"/>
  <c r="AOG59" i="3" a="1"/>
  <c r="AOG59" i="3"/>
  <c r="AOI59" i="3" a="1"/>
  <c r="AOI59" i="3"/>
  <c r="AOK59" i="3" a="1"/>
  <c r="AOK59" i="3"/>
  <c r="AOM59" i="3" a="1"/>
  <c r="AOM59" i="3"/>
  <c r="AOO59" i="3" a="1"/>
  <c r="AOO59" i="3"/>
  <c r="AOQ59" i="3" a="1"/>
  <c r="AOQ59" i="3"/>
  <c r="AOS59" i="3" a="1"/>
  <c r="AOS59" i="3"/>
  <c r="AOU59" i="3" a="1"/>
  <c r="AOU59" i="3"/>
  <c r="AOW59" i="3" a="1"/>
  <c r="AOW59" i="3"/>
  <c r="AOY59" i="3" a="1"/>
  <c r="AOY59" i="3"/>
  <c r="APA59" i="3" a="1"/>
  <c r="APA59" i="3"/>
  <c r="APC59" i="3" a="1"/>
  <c r="APC59" i="3"/>
  <c r="APE59" i="3" a="1"/>
  <c r="APE59" i="3"/>
  <c r="APG59" i="3" a="1"/>
  <c r="APG59" i="3"/>
  <c r="API59" i="3" a="1"/>
  <c r="API59" i="3"/>
  <c r="APK59" i="3" a="1"/>
  <c r="APK59" i="3"/>
  <c r="APM59" i="3" a="1"/>
  <c r="APM59" i="3"/>
  <c r="APO59" i="3" a="1"/>
  <c r="APO59" i="3"/>
  <c r="APQ59" i="3" a="1"/>
  <c r="APQ59" i="3"/>
  <c r="APS59" i="3" a="1"/>
  <c r="APS59" i="3"/>
  <c r="APU59" i="3" a="1"/>
  <c r="APU59" i="3"/>
  <c r="APW59" i="3" a="1"/>
  <c r="APW59" i="3"/>
  <c r="APY59" i="3" a="1"/>
  <c r="APY59" i="3"/>
  <c r="AQA59" i="3" a="1"/>
  <c r="AQA59" i="3"/>
  <c r="AQC59" i="3" a="1"/>
  <c r="AQC59" i="3"/>
  <c r="AQE59" i="3" a="1"/>
  <c r="AQE59" i="3"/>
  <c r="AQG59" i="3" a="1"/>
  <c r="AQG59" i="3"/>
  <c r="AQI59" i="3" a="1"/>
  <c r="AQI59" i="3"/>
  <c r="AQK59" i="3" a="1"/>
  <c r="AQK59" i="3"/>
  <c r="AQM59" i="3" a="1"/>
  <c r="AQM59" i="3"/>
  <c r="AQO59" i="3" a="1"/>
  <c r="AQO59" i="3"/>
  <c r="AQQ59" i="3" a="1"/>
  <c r="AQQ59" i="3"/>
  <c r="AQS59" i="3" a="1"/>
  <c r="AQS59" i="3"/>
  <c r="AQU59" i="3" a="1"/>
  <c r="AQU59" i="3"/>
  <c r="AQW59" i="3" a="1"/>
  <c r="AQW59" i="3"/>
  <c r="AQY59" i="3" a="1"/>
  <c r="AQY59" i="3"/>
  <c r="ARA59" i="3" a="1"/>
  <c r="ARA59" i="3"/>
  <c r="ARC59" i="3" a="1"/>
  <c r="ARC59" i="3"/>
  <c r="ARE59" i="3" a="1"/>
  <c r="ARE59" i="3"/>
  <c r="ARG59" i="3" a="1"/>
  <c r="ARG59" i="3"/>
  <c r="ARI59" i="3" a="1"/>
  <c r="ARI59" i="3"/>
  <c r="ARK59" i="3" a="1"/>
  <c r="ARK59" i="3"/>
  <c r="ARM59" i="3" a="1"/>
  <c r="ARM59" i="3"/>
  <c r="ARO59" i="3" a="1"/>
  <c r="ARO59" i="3"/>
  <c r="ARQ59" i="3" a="1"/>
  <c r="ARQ59" i="3"/>
  <c r="ARS59" i="3" a="1"/>
  <c r="ARS59" i="3"/>
  <c r="ARU59" i="3" a="1"/>
  <c r="ARU59" i="3"/>
  <c r="ARW59" i="3" a="1"/>
  <c r="ARW59" i="3"/>
  <c r="ARY59" i="3" a="1"/>
  <c r="ARY59" i="3"/>
  <c r="ASA59" i="3" a="1"/>
  <c r="ASA59" i="3"/>
  <c r="ASC59" i="3" a="1"/>
  <c r="ASC59" i="3"/>
  <c r="ASE59" i="3" a="1"/>
  <c r="ASE59" i="3"/>
  <c r="ASG59" i="3" a="1"/>
  <c r="ASG59" i="3"/>
  <c r="ASI59" i="3" a="1"/>
  <c r="ASI59" i="3"/>
  <c r="ASK59" i="3" a="1"/>
  <c r="ASK59" i="3"/>
  <c r="ASM59" i="3" a="1"/>
  <c r="ASM59" i="3"/>
  <c r="ASO59" i="3" a="1"/>
  <c r="ASO59" i="3"/>
  <c r="ASQ59" i="3" a="1"/>
  <c r="ASQ59" i="3"/>
  <c r="ASS59" i="3" a="1"/>
  <c r="ASS59" i="3"/>
  <c r="ASU59" i="3" a="1"/>
  <c r="ASU59" i="3"/>
  <c r="ASW59" i="3" a="1"/>
  <c r="ASW59" i="3"/>
  <c r="ASY59" i="3" a="1"/>
  <c r="ASY59" i="3"/>
  <c r="ATA59" i="3" a="1"/>
  <c r="ATA59" i="3"/>
  <c r="ATC59" i="3" a="1"/>
  <c r="ATC59" i="3"/>
  <c r="ATE59" i="3" a="1"/>
  <c r="ATE59" i="3"/>
  <c r="ATG59" i="3" a="1"/>
  <c r="ATG59" i="3"/>
  <c r="ATI59" i="3" a="1"/>
  <c r="ATI59" i="3"/>
  <c r="ATK59" i="3" a="1"/>
  <c r="ATK59" i="3"/>
  <c r="ATM59" i="3" a="1"/>
  <c r="ATM59" i="3"/>
  <c r="ATO59" i="3" a="1"/>
  <c r="ATO59" i="3"/>
  <c r="ATQ59" i="3" a="1"/>
  <c r="ATQ59" i="3"/>
  <c r="ATS59" i="3" a="1"/>
  <c r="ATS59" i="3"/>
  <c r="ATU59" i="3" a="1"/>
  <c r="ATU59" i="3"/>
  <c r="ATW59" i="3" a="1"/>
  <c r="ATW59" i="3"/>
  <c r="ATY59" i="3" a="1"/>
  <c r="ATY59" i="3"/>
  <c r="AUA59" i="3" a="1"/>
  <c r="AUA59" i="3"/>
  <c r="AUC59" i="3" a="1"/>
  <c r="AUC59" i="3"/>
  <c r="AUE59" i="3" a="1"/>
  <c r="AUE59" i="3"/>
  <c r="AUG59" i="3" a="1"/>
  <c r="AUG59" i="3"/>
  <c r="AUI59" i="3" a="1"/>
  <c r="AUI59" i="3"/>
  <c r="AUK59" i="3" a="1"/>
  <c r="AUK59" i="3"/>
  <c r="AUM59" i="3" a="1"/>
  <c r="AUM59" i="3"/>
  <c r="AUO59" i="3" a="1"/>
  <c r="AUO59" i="3"/>
  <c r="AUQ59" i="3" a="1"/>
  <c r="AUQ59" i="3"/>
  <c r="AUS59" i="3" a="1"/>
  <c r="AUS59" i="3"/>
  <c r="AUU59" i="3" a="1"/>
  <c r="AUU59" i="3"/>
  <c r="AUW59" i="3" a="1"/>
  <c r="AUW59" i="3"/>
  <c r="AUY59" i="3" a="1"/>
  <c r="AUY59" i="3"/>
  <c r="AVA59" i="3" a="1"/>
  <c r="AVA59" i="3"/>
  <c r="AVC59" i="3" a="1"/>
  <c r="AVC59" i="3"/>
  <c r="AVE59" i="3" a="1"/>
  <c r="AVE59" i="3"/>
  <c r="AVG59" i="3" a="1"/>
  <c r="AVG59" i="3"/>
  <c r="AVI59" i="3" a="1"/>
  <c r="AVI59" i="3"/>
  <c r="AVK59" i="3" a="1"/>
  <c r="AVK59" i="3"/>
  <c r="AVM59" i="3" a="1"/>
  <c r="AVM59" i="3"/>
  <c r="AVO59" i="3" a="1"/>
  <c r="AVO59" i="3"/>
  <c r="AVQ59" i="3" a="1"/>
  <c r="AVQ59" i="3"/>
  <c r="AVS59" i="3" a="1"/>
  <c r="AVS59" i="3"/>
  <c r="AVU59" i="3" a="1"/>
  <c r="AVU59" i="3"/>
  <c r="AVW59" i="3" a="1"/>
  <c r="AVW59" i="3"/>
  <c r="AVY59" i="3" a="1"/>
  <c r="AVY59" i="3"/>
  <c r="AWA59" i="3" a="1"/>
  <c r="AWA59" i="3"/>
  <c r="AWC59" i="3" a="1"/>
  <c r="AWC59" i="3"/>
  <c r="AWE59" i="3" a="1"/>
  <c r="AWE59" i="3"/>
  <c r="AWG59" i="3" a="1"/>
  <c r="AWG59" i="3"/>
  <c r="AWI59" i="3" a="1"/>
  <c r="AWI59" i="3"/>
  <c r="AWK59" i="3" a="1"/>
  <c r="AWK59" i="3"/>
  <c r="AWM59" i="3" a="1"/>
  <c r="AWM59" i="3"/>
  <c r="AWO59" i="3" a="1"/>
  <c r="AWO59" i="3"/>
  <c r="AWQ59" i="3" a="1"/>
  <c r="AWQ59" i="3"/>
  <c r="AWS59" i="3" a="1"/>
  <c r="AWS59" i="3"/>
  <c r="AWU59" i="3" a="1"/>
  <c r="AWU59" i="3"/>
  <c r="AWW59" i="3" a="1"/>
  <c r="AWW59" i="3"/>
  <c r="AWY59" i="3" a="1"/>
  <c r="AWY59" i="3"/>
  <c r="AXA59" i="3" a="1"/>
  <c r="AXA59" i="3"/>
  <c r="AXC59" i="3" a="1"/>
  <c r="AXC59" i="3"/>
  <c r="AXE59" i="3" a="1"/>
  <c r="AXE59" i="3"/>
  <c r="AXG59" i="3" a="1"/>
  <c r="AXG59" i="3"/>
  <c r="AXI59" i="3" a="1"/>
  <c r="AXI59" i="3"/>
  <c r="AXK59" i="3" a="1"/>
  <c r="AXK59" i="3"/>
  <c r="AXM59" i="3" a="1"/>
  <c r="AXM59" i="3"/>
  <c r="AXO59" i="3" a="1"/>
  <c r="AXO59" i="3"/>
  <c r="AXQ59" i="3" a="1"/>
  <c r="AXQ59" i="3"/>
  <c r="AXS59" i="3" a="1"/>
  <c r="AXS59" i="3"/>
  <c r="AXU59" i="3" a="1"/>
  <c r="AXU59" i="3"/>
  <c r="AXW59" i="3" a="1"/>
  <c r="AXW59" i="3"/>
  <c r="AXY59" i="3" a="1"/>
  <c r="AXY59" i="3"/>
  <c r="AYA59" i="3" a="1"/>
  <c r="AYA59" i="3"/>
  <c r="AYC59" i="3" a="1"/>
  <c r="AYC59" i="3"/>
  <c r="AYE59" i="3" a="1"/>
  <c r="AYE59" i="3"/>
  <c r="AYG59" i="3" a="1"/>
  <c r="AYG59" i="3"/>
  <c r="AYI59" i="3" a="1"/>
  <c r="AYI59" i="3"/>
  <c r="AYK59" i="3" a="1"/>
  <c r="AYK59" i="3"/>
  <c r="AYM59" i="3" a="1"/>
  <c r="AYM59" i="3"/>
  <c r="AYO59" i="3" a="1"/>
  <c r="AYO59" i="3"/>
  <c r="AYQ59" i="3" a="1"/>
  <c r="AYQ59" i="3"/>
  <c r="AYS59" i="3" a="1"/>
  <c r="AYS59" i="3"/>
  <c r="AYU59" i="3" a="1"/>
  <c r="AYU59" i="3"/>
  <c r="AYW59" i="3" a="1"/>
  <c r="AYW59" i="3"/>
  <c r="AYY59" i="3" a="1"/>
  <c r="AYY59" i="3"/>
  <c r="AZA59" i="3" a="1"/>
  <c r="AZA59" i="3"/>
  <c r="AZC59" i="3" a="1"/>
  <c r="AZC59" i="3"/>
  <c r="AZE59" i="3" a="1"/>
  <c r="AZE59" i="3"/>
  <c r="AZG59" i="3" a="1"/>
  <c r="AZG59" i="3"/>
  <c r="AZI59" i="3" a="1"/>
  <c r="AZI59" i="3"/>
  <c r="AZK59" i="3" a="1"/>
  <c r="AZK59" i="3"/>
  <c r="AZM59" i="3" a="1"/>
  <c r="AZM59" i="3"/>
  <c r="AZO59" i="3" a="1"/>
  <c r="AZO59" i="3"/>
  <c r="AZQ59" i="3" a="1"/>
  <c r="AZQ59" i="3"/>
  <c r="AZS59" i="3" a="1"/>
  <c r="AZS59" i="3"/>
  <c r="AZU59" i="3" a="1"/>
  <c r="AZU59" i="3"/>
  <c r="AZW59" i="3" a="1"/>
  <c r="AZW59" i="3"/>
  <c r="AZY59" i="3" a="1"/>
  <c r="AZY59" i="3"/>
  <c r="BAA59" i="3" a="1"/>
  <c r="BAA59" i="3"/>
  <c r="BAC59" i="3" a="1"/>
  <c r="BAC59" i="3"/>
  <c r="BAE59" i="3" a="1"/>
  <c r="BAE59" i="3"/>
  <c r="BAG59" i="3" a="1"/>
  <c r="BAG59" i="3"/>
  <c r="BAI59" i="3" a="1"/>
  <c r="BAI59" i="3"/>
  <c r="BAK59" i="3" a="1"/>
  <c r="BAK59" i="3"/>
  <c r="QJ59" i="3" a="1"/>
  <c r="QJ59" i="3"/>
  <c r="QR59" i="3" a="1"/>
  <c r="QR59" i="3"/>
  <c r="QZ59" i="3" a="1"/>
  <c r="QZ59" i="3"/>
  <c r="RH59" i="3" a="1"/>
  <c r="RH59" i="3"/>
  <c r="RN59" i="3" a="1"/>
  <c r="RN59" i="3"/>
  <c r="RR59" i="3" a="1"/>
  <c r="RR59" i="3"/>
  <c r="RV59" i="3" a="1"/>
  <c r="RV59" i="3"/>
  <c r="SD59" i="3" a="1"/>
  <c r="SD59" i="3"/>
  <c r="SH59" i="3" a="1"/>
  <c r="SH59" i="3"/>
  <c r="SL59" i="3" a="1"/>
  <c r="SL59" i="3"/>
  <c r="SP59" i="3" a="1"/>
  <c r="SP59" i="3"/>
  <c r="ST59" i="3" a="1"/>
  <c r="ST59" i="3"/>
  <c r="SX59" i="3" a="1"/>
  <c r="SX59" i="3"/>
  <c r="TB59" i="3" a="1"/>
  <c r="TB59" i="3"/>
  <c r="TF59" i="3" a="1"/>
  <c r="TF59" i="3"/>
  <c r="TJ59" i="3" a="1"/>
  <c r="TJ59" i="3"/>
  <c r="TN59" i="3" a="1"/>
  <c r="TN59" i="3"/>
  <c r="TR59" i="3" a="1"/>
  <c r="TR59" i="3"/>
  <c r="TV59" i="3" a="1"/>
  <c r="TV59" i="3"/>
  <c r="TZ59" i="3" a="1"/>
  <c r="TZ59" i="3"/>
  <c r="UD59" i="3" a="1"/>
  <c r="UD59" i="3"/>
  <c r="UH59" i="3" a="1"/>
  <c r="UH59" i="3"/>
  <c r="UL59" i="3" a="1"/>
  <c r="UL59" i="3"/>
  <c r="UP59" i="3" a="1"/>
  <c r="UP59" i="3"/>
  <c r="UT59" i="3" a="1"/>
  <c r="UT59" i="3"/>
  <c r="UX59" i="3" a="1"/>
  <c r="UX59" i="3"/>
  <c r="VB59" i="3" a="1"/>
  <c r="VB59" i="3"/>
  <c r="VF59" i="3" a="1"/>
  <c r="VF59" i="3"/>
  <c r="VJ59" i="3" a="1"/>
  <c r="VJ59" i="3"/>
  <c r="VN59" i="3" a="1"/>
  <c r="VN59" i="3"/>
  <c r="VR59" i="3" a="1"/>
  <c r="VR59" i="3"/>
  <c r="VV59" i="3" a="1"/>
  <c r="VV59" i="3"/>
  <c r="VZ59" i="3" a="1"/>
  <c r="VZ59" i="3"/>
  <c r="WD59" i="3" a="1"/>
  <c r="WD59" i="3"/>
  <c r="WH59" i="3" a="1"/>
  <c r="WH59" i="3"/>
  <c r="WL59" i="3" a="1"/>
  <c r="WL59" i="3"/>
  <c r="WP59" i="3" a="1"/>
  <c r="WP59" i="3"/>
  <c r="WT59" i="3" a="1"/>
  <c r="WT59" i="3"/>
  <c r="WX59" i="3" a="1"/>
  <c r="WX59" i="3"/>
  <c r="XB59" i="3" a="1"/>
  <c r="XB59" i="3"/>
  <c r="XF59" i="3" a="1"/>
  <c r="XF59" i="3"/>
  <c r="XJ59" i="3" a="1"/>
  <c r="XJ59" i="3"/>
  <c r="XN59" i="3" a="1"/>
  <c r="XN59" i="3"/>
  <c r="XR59" i="3" a="1"/>
  <c r="XR59" i="3"/>
  <c r="XV59" i="3" a="1"/>
  <c r="XV59" i="3"/>
  <c r="XZ59" i="3" a="1"/>
  <c r="XZ59" i="3"/>
  <c r="YD59" i="3" a="1"/>
  <c r="YD59" i="3"/>
  <c r="YH59" i="3" a="1"/>
  <c r="YH59" i="3"/>
  <c r="YL59" i="3" a="1"/>
  <c r="YL59" i="3"/>
  <c r="YP59" i="3" a="1"/>
  <c r="YP59" i="3"/>
  <c r="YT59" i="3" a="1"/>
  <c r="YT59" i="3"/>
  <c r="YX59" i="3" a="1"/>
  <c r="YX59" i="3"/>
  <c r="ZB59" i="3" a="1"/>
  <c r="ZB59" i="3"/>
  <c r="ZF59" i="3" a="1"/>
  <c r="ZF59" i="3"/>
  <c r="ZJ59" i="3" a="1"/>
  <c r="ZJ59" i="3"/>
  <c r="ZN59" i="3" a="1"/>
  <c r="ZN59" i="3"/>
  <c r="ZR59" i="3" a="1"/>
  <c r="ZR59" i="3"/>
  <c r="ZV59" i="3" a="1"/>
  <c r="ZV59" i="3"/>
  <c r="ZZ59" i="3" a="1"/>
  <c r="ZZ59" i="3"/>
  <c r="AAD59" i="3" a="1"/>
  <c r="AAD59" i="3"/>
  <c r="AAH59" i="3" a="1"/>
  <c r="AAH59" i="3"/>
  <c r="AAL59" i="3" a="1"/>
  <c r="AAL59" i="3"/>
  <c r="AAP59" i="3" a="1"/>
  <c r="AAP59" i="3"/>
  <c r="AAT59" i="3" a="1"/>
  <c r="AAT59" i="3"/>
  <c r="AAX59" i="3" a="1"/>
  <c r="AAX59" i="3"/>
  <c r="ABB59" i="3" a="1"/>
  <c r="ABB59" i="3"/>
  <c r="ABF59" i="3" a="1"/>
  <c r="ABF59" i="3"/>
  <c r="ABJ59" i="3" a="1"/>
  <c r="ABJ59" i="3"/>
  <c r="ABN59" i="3" a="1"/>
  <c r="ABN59" i="3"/>
  <c r="ABR59" i="3" a="1"/>
  <c r="ABR59" i="3"/>
  <c r="ABV59" i="3" a="1"/>
  <c r="ABV59" i="3"/>
  <c r="ABZ59" i="3" a="1"/>
  <c r="ABZ59" i="3"/>
  <c r="ACD59" i="3" a="1"/>
  <c r="ACD59" i="3"/>
  <c r="ACH59" i="3" a="1"/>
  <c r="ACH59" i="3"/>
  <c r="ACL59" i="3" a="1"/>
  <c r="ACL59" i="3"/>
  <c r="ACP59" i="3" a="1"/>
  <c r="ACP59" i="3"/>
  <c r="ACT59" i="3" a="1"/>
  <c r="ACT59" i="3"/>
  <c r="ACX59" i="3" a="1"/>
  <c r="ACX59" i="3"/>
  <c r="ADB59" i="3" a="1"/>
  <c r="ADB59" i="3"/>
  <c r="ADF59" i="3" a="1"/>
  <c r="ADF59" i="3"/>
  <c r="ADJ59" i="3" a="1"/>
  <c r="ADJ59" i="3"/>
  <c r="ADN59" i="3" a="1"/>
  <c r="ADN59" i="3"/>
  <c r="ADR59" i="3" a="1"/>
  <c r="ADR59" i="3"/>
  <c r="ADV59" i="3" a="1"/>
  <c r="ADV59" i="3"/>
  <c r="ADZ59" i="3" a="1"/>
  <c r="ADZ59" i="3"/>
  <c r="AED59" i="3" a="1"/>
  <c r="AED59" i="3"/>
  <c r="AEH59" i="3" a="1"/>
  <c r="AEH59" i="3"/>
  <c r="AEL59" i="3" a="1"/>
  <c r="AEL59" i="3"/>
  <c r="AEP59" i="3" a="1"/>
  <c r="AEP59" i="3"/>
  <c r="AET59" i="3" a="1"/>
  <c r="AET59" i="3"/>
  <c r="AEX59" i="3" a="1"/>
  <c r="AEX59" i="3"/>
  <c r="AFB59" i="3" a="1"/>
  <c r="AFB59" i="3"/>
  <c r="AFF59" i="3" a="1"/>
  <c r="AFF59" i="3"/>
  <c r="AFJ59" i="3" a="1"/>
  <c r="AFJ59" i="3"/>
  <c r="AFN59" i="3" a="1"/>
  <c r="AFN59" i="3"/>
  <c r="AFR59" i="3" a="1"/>
  <c r="AFR59" i="3"/>
  <c r="AFV59" i="3" a="1"/>
  <c r="AFV59" i="3"/>
  <c r="AFZ59" i="3" a="1"/>
  <c r="AFZ59" i="3"/>
  <c r="AGD59" i="3" a="1"/>
  <c r="AGD59" i="3"/>
  <c r="AGH59" i="3" a="1"/>
  <c r="AGH59" i="3"/>
  <c r="AGL59" i="3" a="1"/>
  <c r="AGL59" i="3"/>
  <c r="AGP59" i="3" a="1"/>
  <c r="AGP59" i="3"/>
  <c r="AGS59" i="3" a="1"/>
  <c r="AGS59" i="3"/>
  <c r="AGX59" i="3" a="1"/>
  <c r="AGX59" i="3"/>
  <c r="AHA59" i="3" a="1"/>
  <c r="AHA59" i="3"/>
  <c r="AHF59" i="3" a="1"/>
  <c r="AHF59" i="3"/>
  <c r="AHI59" i="3" a="1"/>
  <c r="AHI59" i="3"/>
  <c r="AHN59" i="3" a="1"/>
  <c r="AHN59" i="3"/>
  <c r="AHQ59" i="3" a="1"/>
  <c r="AHQ59" i="3"/>
  <c r="AHV59" i="3" a="1"/>
  <c r="AHV59" i="3"/>
  <c r="AHY59" i="3" a="1"/>
  <c r="AHY59" i="3"/>
  <c r="AID59" i="3" a="1"/>
  <c r="AID59" i="3"/>
  <c r="AIG59" i="3" a="1"/>
  <c r="AIG59" i="3"/>
  <c r="AIL59" i="3" a="1"/>
  <c r="AIL59" i="3"/>
  <c r="AIO59" i="3" a="1"/>
  <c r="AIO59" i="3"/>
  <c r="AIT59" i="3" a="1"/>
  <c r="AIT59" i="3"/>
  <c r="AIW59" i="3" a="1"/>
  <c r="AIW59" i="3"/>
  <c r="AJB59" i="3" a="1"/>
  <c r="AJB59" i="3"/>
  <c r="AJE59" i="3" a="1"/>
  <c r="AJE59" i="3"/>
  <c r="AJJ59" i="3" a="1"/>
  <c r="AJJ59" i="3"/>
  <c r="AJM59" i="3" a="1"/>
  <c r="AJM59" i="3"/>
  <c r="AJR59" i="3" a="1"/>
  <c r="AJR59" i="3"/>
  <c r="AJU59" i="3" a="1"/>
  <c r="AJU59" i="3"/>
  <c r="AJZ59" i="3" a="1"/>
  <c r="AJZ59" i="3"/>
  <c r="AKC59" i="3" a="1"/>
  <c r="AKC59" i="3"/>
  <c r="AKH59" i="3" a="1"/>
  <c r="AKH59" i="3"/>
  <c r="AKK59" i="3" a="1"/>
  <c r="AKK59" i="3"/>
  <c r="AKP59" i="3" a="1"/>
  <c r="AKP59" i="3"/>
  <c r="AKS59" i="3" a="1"/>
  <c r="AKS59" i="3"/>
  <c r="AKX59" i="3" a="1"/>
  <c r="AKX59" i="3"/>
  <c r="ALA59" i="3" a="1"/>
  <c r="ALA59" i="3"/>
  <c r="ALF59" i="3" a="1"/>
  <c r="ALF59" i="3"/>
  <c r="ALI59" i="3" a="1"/>
  <c r="ALI59" i="3"/>
  <c r="ALN59" i="3" a="1"/>
  <c r="ALN59" i="3"/>
  <c r="ALQ59" i="3" a="1"/>
  <c r="ALQ59" i="3"/>
  <c r="ALV59" i="3" a="1"/>
  <c r="ALV59" i="3"/>
  <c r="ALY59" i="3" a="1"/>
  <c r="ALY59" i="3"/>
  <c r="AMD59" i="3" a="1"/>
  <c r="AMD59" i="3"/>
  <c r="AMG59" i="3" a="1"/>
  <c r="AMG59" i="3"/>
  <c r="AML59" i="3" a="1"/>
  <c r="AML59" i="3"/>
  <c r="AMO59" i="3" a="1"/>
  <c r="AMO59" i="3"/>
  <c r="AMT59" i="3" a="1"/>
  <c r="AMT59" i="3"/>
  <c r="AMW59" i="3" a="1"/>
  <c r="AMW59" i="3"/>
  <c r="BVT59" i="3" a="1"/>
  <c r="BVT59" i="3"/>
  <c r="BVV59" i="3" a="1"/>
  <c r="BVV59" i="3"/>
  <c r="BVX59" i="3" a="1"/>
  <c r="BVX59" i="3"/>
  <c r="BVZ59" i="3" a="1"/>
  <c r="BVZ59" i="3"/>
  <c r="BWB59" i="3" a="1"/>
  <c r="BWB59" i="3"/>
  <c r="BWD59" i="3" a="1"/>
  <c r="BWD59" i="3"/>
  <c r="BWF59" i="3" a="1"/>
  <c r="BWF59" i="3"/>
  <c r="BWH59" i="3" a="1"/>
  <c r="BWH59" i="3"/>
  <c r="BWJ59" i="3" a="1"/>
  <c r="BWJ59" i="3"/>
  <c r="BWL59" i="3" a="1"/>
  <c r="BWL59" i="3"/>
  <c r="BWN59" i="3" a="1"/>
  <c r="BWN59" i="3"/>
  <c r="BWP59" i="3" a="1"/>
  <c r="BWP59" i="3"/>
  <c r="BWR59" i="3" a="1"/>
  <c r="BWR59" i="3"/>
  <c r="BWT59" i="3" a="1"/>
  <c r="BWT59" i="3"/>
  <c r="BWV59" i="3" a="1"/>
  <c r="BWV59" i="3"/>
  <c r="BWX59" i="3" a="1"/>
  <c r="BWX59" i="3"/>
  <c r="BWZ59" i="3" a="1"/>
  <c r="BWZ59" i="3"/>
  <c r="BXB59" i="3" a="1"/>
  <c r="BXB59" i="3"/>
  <c r="BXD59" i="3" a="1"/>
  <c r="BXD59" i="3"/>
  <c r="BXF59" i="3" a="1"/>
  <c r="BXF59" i="3"/>
  <c r="BXH59" i="3" a="1"/>
  <c r="BXH59" i="3"/>
  <c r="BXJ59" i="3" a="1"/>
  <c r="BXJ59" i="3"/>
  <c r="BXL59" i="3" a="1"/>
  <c r="BXL59" i="3"/>
  <c r="BXN59" i="3" a="1"/>
  <c r="BXN59" i="3"/>
  <c r="BXP59" i="3" a="1"/>
  <c r="BXP59" i="3"/>
  <c r="BXR59" i="3" a="1"/>
  <c r="BXR59" i="3"/>
  <c r="BXT59" i="3" a="1"/>
  <c r="BXT59" i="3"/>
  <c r="BXV59" i="3" a="1"/>
  <c r="BXV59" i="3"/>
  <c r="BXX59" i="3" a="1"/>
  <c r="BXX59" i="3"/>
  <c r="BXZ59" i="3" a="1"/>
  <c r="BXZ59" i="3"/>
  <c r="BYB59" i="3" a="1"/>
  <c r="BYB59" i="3"/>
  <c r="BYD59" i="3" a="1"/>
  <c r="BYD59" i="3"/>
  <c r="BYF59" i="3" a="1"/>
  <c r="BYF59" i="3"/>
  <c r="BYH59" i="3" a="1"/>
  <c r="BYH59" i="3"/>
  <c r="BYJ59" i="3" a="1"/>
  <c r="BYJ59" i="3"/>
  <c r="BYL59" i="3" a="1"/>
  <c r="BYL59" i="3"/>
  <c r="BYN59" i="3" a="1"/>
  <c r="BYN59" i="3"/>
  <c r="BYP59" i="3" a="1"/>
  <c r="BYP59" i="3"/>
  <c r="BYR59" i="3" a="1"/>
  <c r="BYR59" i="3"/>
  <c r="BYT59" i="3" a="1"/>
  <c r="BYT59" i="3"/>
  <c r="BYV59" i="3" a="1"/>
  <c r="BYV59" i="3"/>
  <c r="BYX59" i="3" a="1"/>
  <c r="BYX59" i="3"/>
  <c r="BYZ59" i="3" a="1"/>
  <c r="BYZ59" i="3"/>
  <c r="BZB59" i="3" a="1"/>
  <c r="BZB59" i="3"/>
  <c r="BZD59" i="3" a="1"/>
  <c r="BZD59" i="3"/>
  <c r="BZF59" i="3" a="1"/>
  <c r="BZF59" i="3"/>
  <c r="BZH59" i="3" a="1"/>
  <c r="BZH59" i="3"/>
  <c r="BZJ59" i="3" a="1"/>
  <c r="BZJ59" i="3"/>
  <c r="BZL59" i="3" a="1"/>
  <c r="BZL59" i="3"/>
  <c r="BZN59" i="3" a="1"/>
  <c r="BZN59" i="3"/>
  <c r="BZP59" i="3" a="1"/>
  <c r="BZP59" i="3"/>
  <c r="BZR59" i="3" a="1"/>
  <c r="BZR59" i="3"/>
  <c r="BZT59" i="3" a="1"/>
  <c r="BZT59" i="3"/>
  <c r="BZV59" i="3" a="1"/>
  <c r="BZV59" i="3"/>
  <c r="BZX59" i="3" a="1"/>
  <c r="BZX59" i="3"/>
  <c r="BZZ59" i="3" a="1"/>
  <c r="BZZ59" i="3"/>
  <c r="CAB59" i="3" a="1"/>
  <c r="CAB59" i="3"/>
  <c r="CAD59" i="3" a="1"/>
  <c r="CAD59" i="3"/>
  <c r="CAF59" i="3" a="1"/>
  <c r="CAF59" i="3"/>
  <c r="CAH59" i="3" a="1"/>
  <c r="CAH59" i="3"/>
  <c r="CAJ59" i="3" a="1"/>
  <c r="CAJ59" i="3"/>
  <c r="CAL59" i="3" a="1"/>
  <c r="CAL59" i="3"/>
  <c r="CAN59" i="3" a="1"/>
  <c r="CAN59" i="3"/>
  <c r="CAP59" i="3" a="1"/>
  <c r="CAP59" i="3"/>
  <c r="CAR59" i="3" a="1"/>
  <c r="CAR59" i="3"/>
  <c r="CAT59" i="3" a="1"/>
  <c r="CAT59" i="3"/>
  <c r="CAV59" i="3" a="1"/>
  <c r="CAV59" i="3"/>
  <c r="CAX59" i="3" a="1"/>
  <c r="CAX59" i="3"/>
  <c r="CAZ59" i="3" a="1"/>
  <c r="CAZ59" i="3"/>
  <c r="CBB59" i="3" a="1"/>
  <c r="CBB59" i="3"/>
  <c r="CBD59" i="3" a="1"/>
  <c r="CBD59" i="3"/>
  <c r="CBF59" i="3" a="1"/>
  <c r="CBF59" i="3"/>
  <c r="CBH59" i="3" a="1"/>
  <c r="CBH59" i="3"/>
  <c r="CBJ59" i="3" a="1"/>
  <c r="CBJ59" i="3"/>
  <c r="CBL59" i="3" a="1"/>
  <c r="CBL59" i="3"/>
  <c r="CBN59" i="3" a="1"/>
  <c r="CBN59" i="3"/>
  <c r="CBP59" i="3" a="1"/>
  <c r="CBP59" i="3"/>
  <c r="CBR59" i="3" a="1"/>
  <c r="CBR59" i="3"/>
  <c r="CBT59" i="3" a="1"/>
  <c r="CBT59" i="3"/>
  <c r="CBV59" i="3" a="1"/>
  <c r="CBV59" i="3"/>
  <c r="CBX59" i="3" a="1"/>
  <c r="CBX59" i="3"/>
  <c r="QL59" i="3" a="1"/>
  <c r="QL59" i="3"/>
  <c r="QT59" i="3" a="1"/>
  <c r="QT59" i="3"/>
  <c r="RB59" i="3" a="1"/>
  <c r="RB59" i="3"/>
  <c r="RJ59" i="3" a="1"/>
  <c r="RJ59" i="3"/>
  <c r="RO59" i="3" a="1"/>
  <c r="RO59" i="3"/>
  <c r="RS59" i="3" a="1"/>
  <c r="RS59" i="3"/>
  <c r="RW59" i="3" a="1"/>
  <c r="RW59" i="3"/>
  <c r="SA59" i="3" a="1"/>
  <c r="SA59" i="3"/>
  <c r="SE59" i="3" a="1"/>
  <c r="SE59" i="3"/>
  <c r="SI59" i="3" a="1"/>
  <c r="SI59" i="3"/>
  <c r="SM59" i="3" a="1"/>
  <c r="SM59" i="3"/>
  <c r="SQ59" i="3" a="1"/>
  <c r="SQ59" i="3"/>
  <c r="SU59" i="3" a="1"/>
  <c r="SU59" i="3"/>
  <c r="SY59" i="3" a="1"/>
  <c r="SY59" i="3"/>
  <c r="TC59" i="3" a="1"/>
  <c r="TC59" i="3"/>
  <c r="TG59" i="3" a="1"/>
  <c r="TG59" i="3"/>
  <c r="TK59" i="3" a="1"/>
  <c r="TK59" i="3"/>
  <c r="TO59" i="3" a="1"/>
  <c r="TO59" i="3"/>
  <c r="TS59" i="3" a="1"/>
  <c r="TS59" i="3"/>
  <c r="TW59" i="3" a="1"/>
  <c r="TW59" i="3"/>
  <c r="UA59" i="3" a="1"/>
  <c r="UA59" i="3"/>
  <c r="UE59" i="3" a="1"/>
  <c r="UE59" i="3"/>
  <c r="UI59" i="3" a="1"/>
  <c r="UI59" i="3"/>
  <c r="UM59" i="3" a="1"/>
  <c r="UM59" i="3"/>
  <c r="UQ59" i="3" a="1"/>
  <c r="UQ59" i="3"/>
  <c r="UU59" i="3" a="1"/>
  <c r="UU59" i="3"/>
  <c r="UY59" i="3" a="1"/>
  <c r="UY59" i="3"/>
  <c r="VC59" i="3" a="1"/>
  <c r="VC59" i="3"/>
  <c r="VG59" i="3" a="1"/>
  <c r="VG59" i="3"/>
  <c r="VK59" i="3" a="1"/>
  <c r="VK59" i="3"/>
  <c r="VO59" i="3" a="1"/>
  <c r="VO59" i="3"/>
  <c r="VS59" i="3" a="1"/>
  <c r="VS59" i="3"/>
  <c r="VW59" i="3" a="1"/>
  <c r="VW59" i="3"/>
  <c r="WA59" i="3" a="1"/>
  <c r="WA59" i="3"/>
  <c r="WE59" i="3" a="1"/>
  <c r="WE59" i="3"/>
  <c r="WI59" i="3" a="1"/>
  <c r="WI59" i="3"/>
  <c r="WM59" i="3" a="1"/>
  <c r="WM59" i="3"/>
  <c r="WQ59" i="3" a="1"/>
  <c r="WQ59" i="3"/>
  <c r="WU59" i="3" a="1"/>
  <c r="WU59" i="3"/>
  <c r="WY59" i="3" a="1"/>
  <c r="WY59" i="3"/>
  <c r="XC59" i="3" a="1"/>
  <c r="XC59" i="3"/>
  <c r="XG59" i="3" a="1"/>
  <c r="XG59" i="3"/>
  <c r="XK59" i="3" a="1"/>
  <c r="XK59" i="3"/>
  <c r="XO59" i="3" a="1"/>
  <c r="XO59" i="3"/>
  <c r="XS59" i="3" a="1"/>
  <c r="XS59" i="3"/>
  <c r="XW59" i="3" a="1"/>
  <c r="XW59" i="3"/>
  <c r="YA59" i="3" a="1"/>
  <c r="YA59" i="3"/>
  <c r="YE59" i="3" a="1"/>
  <c r="YE59" i="3"/>
  <c r="YI59" i="3" a="1"/>
  <c r="YI59" i="3"/>
  <c r="YM59" i="3" a="1"/>
  <c r="YM59" i="3"/>
  <c r="YQ59" i="3" a="1"/>
  <c r="YQ59" i="3"/>
  <c r="YU59" i="3" a="1"/>
  <c r="YU59" i="3"/>
  <c r="YY59" i="3" a="1"/>
  <c r="YY59" i="3"/>
  <c r="ZC59" i="3" a="1"/>
  <c r="ZC59" i="3"/>
  <c r="ZG59" i="3" a="1"/>
  <c r="ZG59" i="3"/>
  <c r="ZK59" i="3" a="1"/>
  <c r="ZK59" i="3"/>
  <c r="ZO59" i="3" a="1"/>
  <c r="ZO59" i="3"/>
  <c r="ZS59" i="3" a="1"/>
  <c r="ZS59" i="3"/>
  <c r="ZW59" i="3" a="1"/>
  <c r="ZW59" i="3"/>
  <c r="AAA59" i="3" a="1"/>
  <c r="AAA59" i="3"/>
  <c r="AAE59" i="3" a="1"/>
  <c r="AAE59" i="3"/>
  <c r="AAI59" i="3" a="1"/>
  <c r="AAI59" i="3"/>
  <c r="AAM59" i="3" a="1"/>
  <c r="AAM59" i="3"/>
  <c r="AAQ59" i="3" a="1"/>
  <c r="AAQ59" i="3"/>
  <c r="AAU59" i="3" a="1"/>
  <c r="AAU59" i="3"/>
  <c r="AAY59" i="3" a="1"/>
  <c r="AAY59" i="3"/>
  <c r="ABC59" i="3" a="1"/>
  <c r="ABC59" i="3"/>
  <c r="ABG59" i="3" a="1"/>
  <c r="ABG59" i="3"/>
  <c r="ABK59" i="3" a="1"/>
  <c r="ABK59" i="3"/>
  <c r="ABO59" i="3" a="1"/>
  <c r="ABO59" i="3"/>
  <c r="ABS59" i="3" a="1"/>
  <c r="ABS59" i="3"/>
  <c r="ABW59" i="3" a="1"/>
  <c r="ABW59" i="3"/>
  <c r="ACA59" i="3" a="1"/>
  <c r="ACA59" i="3"/>
  <c r="ACE59" i="3" a="1"/>
  <c r="ACE59" i="3"/>
  <c r="ACI59" i="3" a="1"/>
  <c r="ACI59" i="3"/>
  <c r="ACM59" i="3" a="1"/>
  <c r="ACM59" i="3"/>
  <c r="ACQ59" i="3" a="1"/>
  <c r="ACQ59" i="3"/>
  <c r="ACU59" i="3" a="1"/>
  <c r="ACU59" i="3"/>
  <c r="ACY59" i="3" a="1"/>
  <c r="ACY59" i="3"/>
  <c r="ADC59" i="3" a="1"/>
  <c r="ADC59" i="3"/>
  <c r="ADG59" i="3" a="1"/>
  <c r="ADG59" i="3"/>
  <c r="ADK59" i="3" a="1"/>
  <c r="ADK59" i="3"/>
  <c r="ADO59" i="3" a="1"/>
  <c r="ADO59" i="3"/>
  <c r="ADS59" i="3" a="1"/>
  <c r="ADS59" i="3"/>
  <c r="ADW59" i="3" a="1"/>
  <c r="ADW59" i="3"/>
  <c r="AEA59" i="3" a="1"/>
  <c r="AEA59" i="3"/>
  <c r="AEE59" i="3" a="1"/>
  <c r="AEE59" i="3"/>
  <c r="AEI59" i="3" a="1"/>
  <c r="AEI59" i="3"/>
  <c r="AEM59" i="3" a="1"/>
  <c r="AEM59" i="3"/>
  <c r="AEQ59" i="3" a="1"/>
  <c r="AEQ59" i="3"/>
  <c r="AEU59" i="3" a="1"/>
  <c r="AEU59" i="3"/>
  <c r="AEY59" i="3" a="1"/>
  <c r="AEY59" i="3"/>
  <c r="AFC59" i="3" a="1"/>
  <c r="AFC59" i="3"/>
  <c r="AFG59" i="3" a="1"/>
  <c r="AFG59" i="3"/>
  <c r="AFK59" i="3" a="1"/>
  <c r="AFK59" i="3"/>
  <c r="AFO59" i="3" a="1"/>
  <c r="AFO59" i="3"/>
  <c r="AFS59" i="3" a="1"/>
  <c r="AFS59" i="3"/>
  <c r="AFW59" i="3" a="1"/>
  <c r="AFW59" i="3"/>
  <c r="AGA59" i="3" a="1"/>
  <c r="AGA59" i="3"/>
  <c r="AGE59" i="3" a="1"/>
  <c r="AGE59" i="3"/>
  <c r="AGI59" i="3" a="1"/>
  <c r="AGI59" i="3"/>
  <c r="AGM59" i="3" a="1"/>
  <c r="AGM59" i="3"/>
  <c r="AGQ59" i="3" a="1"/>
  <c r="AGQ59" i="3"/>
  <c r="AGV59" i="3" a="1"/>
  <c r="AGV59" i="3"/>
  <c r="AGY59" i="3" a="1"/>
  <c r="AGY59" i="3"/>
  <c r="AHD59" i="3" a="1"/>
  <c r="AHD59" i="3"/>
  <c r="AHG59" i="3" a="1"/>
  <c r="AHG59" i="3"/>
  <c r="AHL59" i="3" a="1"/>
  <c r="AHL59" i="3"/>
  <c r="AHO59" i="3" a="1"/>
  <c r="AHO59" i="3"/>
  <c r="AHT59" i="3" a="1"/>
  <c r="AHT59" i="3"/>
  <c r="AHW59" i="3" a="1"/>
  <c r="AHW59" i="3"/>
  <c r="AIB59" i="3" a="1"/>
  <c r="AIB59" i="3"/>
  <c r="AIE59" i="3" a="1"/>
  <c r="AIE59" i="3"/>
  <c r="AIJ59" i="3" a="1"/>
  <c r="AIJ59" i="3"/>
  <c r="AIM59" i="3" a="1"/>
  <c r="AIM59" i="3"/>
  <c r="AIR59" i="3" a="1"/>
  <c r="AIR59" i="3"/>
  <c r="AIU59" i="3" a="1"/>
  <c r="AIU59" i="3"/>
  <c r="AIZ59" i="3" a="1"/>
  <c r="AIZ59" i="3"/>
  <c r="AJC59" i="3" a="1"/>
  <c r="AJC59" i="3"/>
  <c r="AJH59" i="3" a="1"/>
  <c r="AJH59" i="3"/>
  <c r="AJK59" i="3" a="1"/>
  <c r="AJK59" i="3"/>
  <c r="AJP59" i="3" a="1"/>
  <c r="AJP59" i="3"/>
  <c r="AJS59" i="3" a="1"/>
  <c r="AJS59" i="3"/>
  <c r="AJX59" i="3" a="1"/>
  <c r="AJX59" i="3"/>
  <c r="AKA59" i="3" a="1"/>
  <c r="AKA59" i="3"/>
  <c r="AKF59" i="3" a="1"/>
  <c r="AKF59" i="3"/>
  <c r="AKI59" i="3" a="1"/>
  <c r="AKI59" i="3"/>
  <c r="AKN59" i="3" a="1"/>
  <c r="AKN59" i="3"/>
  <c r="AKQ59" i="3" a="1"/>
  <c r="AKQ59" i="3"/>
  <c r="AKV59" i="3" a="1"/>
  <c r="AKV59" i="3"/>
  <c r="AKY59" i="3" a="1"/>
  <c r="AKY59" i="3"/>
  <c r="ALD59" i="3" a="1"/>
  <c r="ALD59" i="3"/>
  <c r="ALG59" i="3" a="1"/>
  <c r="ALG59" i="3"/>
  <c r="ALL59" i="3" a="1"/>
  <c r="ALL59" i="3"/>
  <c r="ALO59" i="3" a="1"/>
  <c r="ALO59" i="3"/>
  <c r="ALT59" i="3" a="1"/>
  <c r="ALT59" i="3"/>
  <c r="ALW59" i="3" a="1"/>
  <c r="ALW59" i="3"/>
  <c r="AMB59" i="3" a="1"/>
  <c r="AMB59" i="3"/>
  <c r="AME59" i="3" a="1"/>
  <c r="AME59" i="3"/>
  <c r="AMJ59" i="3" a="1"/>
  <c r="AMJ59" i="3"/>
  <c r="AMM59" i="3" a="1"/>
  <c r="AMM59" i="3"/>
  <c r="AMR59" i="3" a="1"/>
  <c r="AMR59" i="3"/>
  <c r="AMU59" i="3" a="1"/>
  <c r="AMU59" i="3"/>
  <c r="AMZ59" i="3" a="1"/>
  <c r="AMZ59" i="3"/>
  <c r="ANB59" i="3" a="1"/>
  <c r="ANB59" i="3"/>
  <c r="AND59" i="3" a="1"/>
  <c r="AND59" i="3"/>
  <c r="ANF59" i="3" a="1"/>
  <c r="ANF59" i="3"/>
  <c r="ANH59" i="3" a="1"/>
  <c r="ANH59" i="3"/>
  <c r="ANJ59" i="3" a="1"/>
  <c r="ANJ59" i="3"/>
  <c r="ANL59" i="3" a="1"/>
  <c r="ANL59" i="3"/>
  <c r="ANN59" i="3" a="1"/>
  <c r="ANN59" i="3"/>
  <c r="ANP59" i="3" a="1"/>
  <c r="ANP59" i="3"/>
  <c r="ANR59" i="3" a="1"/>
  <c r="ANR59" i="3"/>
  <c r="ANT59" i="3" a="1"/>
  <c r="ANT59" i="3"/>
  <c r="ANV59" i="3" a="1"/>
  <c r="ANV59" i="3"/>
  <c r="ANX59" i="3" a="1"/>
  <c r="ANX59" i="3"/>
  <c r="ANZ59" i="3" a="1"/>
  <c r="ANZ59" i="3"/>
  <c r="AOB59" i="3" a="1"/>
  <c r="AOB59" i="3"/>
  <c r="AOD59" i="3" a="1"/>
  <c r="AOD59" i="3"/>
  <c r="AOF59" i="3" a="1"/>
  <c r="AOF59" i="3"/>
  <c r="AOH59" i="3" a="1"/>
  <c r="AOH59" i="3"/>
  <c r="AOJ59" i="3" a="1"/>
  <c r="AOJ59" i="3"/>
  <c r="AOL59" i="3" a="1"/>
  <c r="AOL59" i="3"/>
  <c r="AON59" i="3" a="1"/>
  <c r="AON59" i="3"/>
  <c r="AOP59" i="3" a="1"/>
  <c r="AOP59" i="3"/>
  <c r="AOR59" i="3" a="1"/>
  <c r="AOR59" i="3"/>
  <c r="AOT59" i="3" a="1"/>
  <c r="AOT59" i="3"/>
  <c r="AOV59" i="3" a="1"/>
  <c r="AOV59" i="3"/>
  <c r="AOX59" i="3" a="1"/>
  <c r="AOX59" i="3"/>
  <c r="AOZ59" i="3" a="1"/>
  <c r="AOZ59" i="3"/>
  <c r="APB59" i="3" a="1"/>
  <c r="APB59" i="3"/>
  <c r="APD59" i="3" a="1"/>
  <c r="APD59" i="3"/>
  <c r="APF59" i="3" a="1"/>
  <c r="APF59" i="3"/>
  <c r="APH59" i="3" a="1"/>
  <c r="APH59" i="3"/>
  <c r="APJ59" i="3" a="1"/>
  <c r="APJ59" i="3"/>
  <c r="APL59" i="3" a="1"/>
  <c r="APL59" i="3"/>
  <c r="APN59" i="3" a="1"/>
  <c r="APN59" i="3"/>
  <c r="APP59" i="3" a="1"/>
  <c r="APP59" i="3"/>
  <c r="APR59" i="3" a="1"/>
  <c r="APR59" i="3"/>
  <c r="APT59" i="3" a="1"/>
  <c r="APT59" i="3"/>
  <c r="APV59" i="3" a="1"/>
  <c r="APV59" i="3"/>
  <c r="APX59" i="3" a="1"/>
  <c r="APX59" i="3"/>
  <c r="APZ59" i="3" a="1"/>
  <c r="APZ59" i="3"/>
  <c r="AQB59" i="3" a="1"/>
  <c r="AQB59" i="3"/>
  <c r="AQD59" i="3" a="1"/>
  <c r="AQD59" i="3"/>
  <c r="AQF59" i="3" a="1"/>
  <c r="AQF59" i="3"/>
  <c r="AQH59" i="3" a="1"/>
  <c r="AQH59" i="3"/>
  <c r="AQJ59" i="3" a="1"/>
  <c r="AQJ59" i="3"/>
  <c r="AQL59" i="3" a="1"/>
  <c r="AQL59" i="3"/>
  <c r="AQN59" i="3" a="1"/>
  <c r="AQN59" i="3"/>
  <c r="AQP59" i="3" a="1"/>
  <c r="AQP59" i="3"/>
  <c r="AQR59" i="3" a="1"/>
  <c r="AQR59" i="3"/>
  <c r="AQT59" i="3" a="1"/>
  <c r="AQT59" i="3"/>
  <c r="AQV59" i="3" a="1"/>
  <c r="AQV59" i="3"/>
  <c r="AQX59" i="3" a="1"/>
  <c r="AQX59" i="3"/>
  <c r="AQZ59" i="3" a="1"/>
  <c r="AQZ59" i="3"/>
  <c r="ARB59" i="3" a="1"/>
  <c r="ARB59" i="3"/>
  <c r="ARD59" i="3" a="1"/>
  <c r="ARD59" i="3"/>
  <c r="ARF59" i="3" a="1"/>
  <c r="ARF59" i="3"/>
  <c r="ARH59" i="3" a="1"/>
  <c r="ARH59" i="3"/>
  <c r="ARJ59" i="3" a="1"/>
  <c r="ARJ59" i="3"/>
  <c r="ARL59" i="3" a="1"/>
  <c r="ARL59" i="3"/>
  <c r="ARN59" i="3" a="1"/>
  <c r="ARN59" i="3"/>
  <c r="ARP59" i="3" a="1"/>
  <c r="ARP59" i="3"/>
  <c r="ARR59" i="3" a="1"/>
  <c r="ARR59" i="3"/>
  <c r="ART59" i="3" a="1"/>
  <c r="ART59" i="3"/>
  <c r="ARV59" i="3" a="1"/>
  <c r="ARV59" i="3"/>
  <c r="ARX59" i="3" a="1"/>
  <c r="ARX59" i="3"/>
  <c r="ARZ59" i="3" a="1"/>
  <c r="ARZ59" i="3"/>
  <c r="ASB59" i="3" a="1"/>
  <c r="ASB59" i="3"/>
  <c r="ASD59" i="3" a="1"/>
  <c r="ASD59" i="3"/>
  <c r="ASF59" i="3" a="1"/>
  <c r="ASF59" i="3"/>
  <c r="ASH59" i="3" a="1"/>
  <c r="ASH59" i="3"/>
  <c r="ASJ59" i="3" a="1"/>
  <c r="ASJ59" i="3"/>
  <c r="ASL59" i="3" a="1"/>
  <c r="ASL59" i="3"/>
  <c r="ASN59" i="3" a="1"/>
  <c r="ASN59" i="3"/>
  <c r="ASP59" i="3" a="1"/>
  <c r="ASP59" i="3"/>
  <c r="ASR59" i="3" a="1"/>
  <c r="ASR59" i="3"/>
  <c r="AST59" i="3" a="1"/>
  <c r="AST59" i="3"/>
  <c r="ASV59" i="3" a="1"/>
  <c r="ASV59" i="3"/>
  <c r="ASX59" i="3" a="1"/>
  <c r="ASX59" i="3"/>
  <c r="ASZ59" i="3" a="1"/>
  <c r="ASZ59" i="3"/>
  <c r="ATB59" i="3" a="1"/>
  <c r="ATB59" i="3"/>
  <c r="ATD59" i="3" a="1"/>
  <c r="ATD59" i="3"/>
  <c r="ATF59" i="3" a="1"/>
  <c r="ATF59" i="3"/>
  <c r="ATH59" i="3" a="1"/>
  <c r="ATH59" i="3"/>
  <c r="ATJ59" i="3" a="1"/>
  <c r="ATJ59" i="3"/>
  <c r="ATL59" i="3" a="1"/>
  <c r="ATL59" i="3"/>
  <c r="ATN59" i="3" a="1"/>
  <c r="ATN59" i="3"/>
  <c r="ATP59" i="3" a="1"/>
  <c r="ATP59" i="3"/>
  <c r="ATR59" i="3" a="1"/>
  <c r="ATR59" i="3"/>
  <c r="ATT59" i="3" a="1"/>
  <c r="ATT59" i="3"/>
  <c r="ATV59" i="3" a="1"/>
  <c r="ATV59" i="3"/>
  <c r="ATX59" i="3" a="1"/>
  <c r="ATX59" i="3"/>
  <c r="ATZ59" i="3" a="1"/>
  <c r="ATZ59" i="3"/>
  <c r="AUB59" i="3" a="1"/>
  <c r="AUB59" i="3"/>
  <c r="AUD59" i="3" a="1"/>
  <c r="AUD59" i="3"/>
  <c r="AUF59" i="3" a="1"/>
  <c r="AUF59" i="3"/>
  <c r="AUH59" i="3" a="1"/>
  <c r="AUH59" i="3"/>
  <c r="AUJ59" i="3" a="1"/>
  <c r="AUJ59" i="3"/>
  <c r="AUL59" i="3" a="1"/>
  <c r="AUL59" i="3"/>
  <c r="AUN59" i="3" a="1"/>
  <c r="AUN59" i="3"/>
  <c r="AUP59" i="3" a="1"/>
  <c r="AUP59" i="3"/>
  <c r="AUR59" i="3" a="1"/>
  <c r="AUR59" i="3"/>
  <c r="AUT59" i="3" a="1"/>
  <c r="AUT59" i="3"/>
  <c r="AUV59" i="3" a="1"/>
  <c r="AUV59" i="3"/>
  <c r="AUX59" i="3" a="1"/>
  <c r="AUX59" i="3"/>
  <c r="AUZ59" i="3" a="1"/>
  <c r="AUZ59" i="3"/>
  <c r="AVB59" i="3" a="1"/>
  <c r="AVB59" i="3"/>
  <c r="AVD59" i="3" a="1"/>
  <c r="AVD59" i="3"/>
  <c r="AVF59" i="3" a="1"/>
  <c r="AVF59" i="3"/>
  <c r="AVH59" i="3" a="1"/>
  <c r="AVH59" i="3"/>
  <c r="AVJ59" i="3" a="1"/>
  <c r="AVJ59" i="3"/>
  <c r="AVL59" i="3" a="1"/>
  <c r="AVL59" i="3"/>
  <c r="AVN59" i="3" a="1"/>
  <c r="AVN59" i="3"/>
  <c r="AVP59" i="3" a="1"/>
  <c r="AVP59" i="3"/>
  <c r="AVR59" i="3" a="1"/>
  <c r="AVR59" i="3"/>
  <c r="AVT59" i="3" a="1"/>
  <c r="AVT59" i="3"/>
  <c r="AVV59" i="3" a="1"/>
  <c r="AVV59" i="3"/>
  <c r="AVX59" i="3" a="1"/>
  <c r="AVX59" i="3"/>
  <c r="AVZ59" i="3" a="1"/>
  <c r="AVZ59" i="3"/>
  <c r="AWB59" i="3" a="1"/>
  <c r="AWB59" i="3"/>
  <c r="AWD59" i="3" a="1"/>
  <c r="AWD59" i="3"/>
  <c r="AWF59" i="3" a="1"/>
  <c r="AWF59" i="3"/>
  <c r="AWH59" i="3" a="1"/>
  <c r="AWH59" i="3"/>
  <c r="AWJ59" i="3" a="1"/>
  <c r="AWJ59" i="3"/>
  <c r="AWL59" i="3" a="1"/>
  <c r="AWL59" i="3"/>
  <c r="AWN59" i="3" a="1"/>
  <c r="AWN59" i="3"/>
  <c r="AWP59" i="3" a="1"/>
  <c r="AWP59" i="3"/>
  <c r="AWR59" i="3" a="1"/>
  <c r="AWR59" i="3"/>
  <c r="AWT59" i="3" a="1"/>
  <c r="AWT59" i="3"/>
  <c r="AWV59" i="3" a="1"/>
  <c r="AWV59" i="3"/>
  <c r="AWX59" i="3" a="1"/>
  <c r="AWX59" i="3"/>
  <c r="AWZ59" i="3" a="1"/>
  <c r="AWZ59" i="3"/>
  <c r="AXB59" i="3" a="1"/>
  <c r="AXB59" i="3"/>
  <c r="AXD59" i="3" a="1"/>
  <c r="AXD59" i="3"/>
  <c r="AXF59" i="3" a="1"/>
  <c r="AXF59" i="3"/>
  <c r="AXH59" i="3" a="1"/>
  <c r="AXH59" i="3"/>
  <c r="AXJ59" i="3" a="1"/>
  <c r="AXJ59" i="3"/>
  <c r="AXL59" i="3" a="1"/>
  <c r="AXL59" i="3"/>
  <c r="AXN59" i="3" a="1"/>
  <c r="AXN59" i="3"/>
  <c r="AXP59" i="3" a="1"/>
  <c r="AXP59" i="3"/>
  <c r="AXR59" i="3" a="1"/>
  <c r="AXR59" i="3"/>
  <c r="AXT59" i="3" a="1"/>
  <c r="AXT59" i="3"/>
  <c r="AXV59" i="3" a="1"/>
  <c r="AXV59" i="3"/>
  <c r="AXX59" i="3" a="1"/>
  <c r="AXX59" i="3"/>
  <c r="AXZ59" i="3" a="1"/>
  <c r="AXZ59" i="3"/>
  <c r="AYB59" i="3" a="1"/>
  <c r="AYB59" i="3"/>
  <c r="AYD59" i="3" a="1"/>
  <c r="AYD59" i="3"/>
  <c r="AYF59" i="3" a="1"/>
  <c r="AYF59" i="3"/>
  <c r="AYH59" i="3" a="1"/>
  <c r="AYH59" i="3"/>
  <c r="AYJ59" i="3" a="1"/>
  <c r="AYJ59" i="3"/>
  <c r="AYL59" i="3" a="1"/>
  <c r="AYL59" i="3"/>
  <c r="AYN59" i="3" a="1"/>
  <c r="AYN59" i="3"/>
  <c r="QN59" i="3" a="1"/>
  <c r="QN59" i="3"/>
  <c r="QV59" i="3" a="1"/>
  <c r="QV59" i="3"/>
  <c r="RD59" i="3" a="1"/>
  <c r="RD59" i="3"/>
  <c r="RL59" i="3" a="1"/>
  <c r="RL59" i="3"/>
  <c r="RP59" i="3" a="1"/>
  <c r="RP59" i="3"/>
  <c r="RT59" i="3" a="1"/>
  <c r="RT59" i="3"/>
  <c r="RX59" i="3" a="1"/>
  <c r="RX59" i="3"/>
  <c r="SB59" i="3" a="1"/>
  <c r="SB59" i="3"/>
  <c r="SF59" i="3" a="1"/>
  <c r="SF59" i="3"/>
  <c r="SJ59" i="3" a="1"/>
  <c r="SJ59" i="3"/>
  <c r="SN59" i="3" a="1"/>
  <c r="SN59" i="3"/>
  <c r="SR59" i="3" a="1"/>
  <c r="SR59" i="3"/>
  <c r="SV59" i="3" a="1"/>
  <c r="SV59" i="3"/>
  <c r="SZ59" i="3" a="1"/>
  <c r="SZ59" i="3"/>
  <c r="TD59" i="3" a="1"/>
  <c r="TD59" i="3"/>
  <c r="TH59" i="3" a="1"/>
  <c r="TH59" i="3"/>
  <c r="TL59" i="3" a="1"/>
  <c r="TL59" i="3"/>
  <c r="TP59" i="3" a="1"/>
  <c r="TP59" i="3"/>
  <c r="TT59" i="3" a="1"/>
  <c r="TT59" i="3"/>
  <c r="TX59" i="3" a="1"/>
  <c r="TX59" i="3"/>
  <c r="UB59" i="3" a="1"/>
  <c r="UB59" i="3"/>
  <c r="UF59" i="3" a="1"/>
  <c r="UF59" i="3"/>
  <c r="UJ59" i="3" a="1"/>
  <c r="UJ59" i="3"/>
  <c r="UN59" i="3" a="1"/>
  <c r="UN59" i="3"/>
  <c r="UR59" i="3" a="1"/>
  <c r="UR59" i="3"/>
  <c r="UV59" i="3" a="1"/>
  <c r="UV59" i="3"/>
  <c r="UZ59" i="3" a="1"/>
  <c r="UZ59" i="3"/>
  <c r="VD59" i="3" a="1"/>
  <c r="VD59" i="3"/>
  <c r="VH59" i="3" a="1"/>
  <c r="VH59" i="3"/>
  <c r="VL59" i="3" a="1"/>
  <c r="VL59" i="3"/>
  <c r="VP59" i="3" a="1"/>
  <c r="VP59" i="3"/>
  <c r="VT59" i="3" a="1"/>
  <c r="VT59" i="3"/>
  <c r="VX59" i="3" a="1"/>
  <c r="VX59" i="3"/>
  <c r="WB59" i="3" a="1"/>
  <c r="WB59" i="3"/>
  <c r="WF59" i="3" a="1"/>
  <c r="WF59" i="3"/>
  <c r="WJ59" i="3" a="1"/>
  <c r="WJ59" i="3"/>
  <c r="WN59" i="3" a="1"/>
  <c r="WN59" i="3"/>
  <c r="WR59" i="3" a="1"/>
  <c r="WR59" i="3"/>
  <c r="WV59" i="3" a="1"/>
  <c r="WV59" i="3"/>
  <c r="WZ59" i="3" a="1"/>
  <c r="WZ59" i="3"/>
  <c r="XD59" i="3" a="1"/>
  <c r="XD59" i="3"/>
  <c r="XH59" i="3" a="1"/>
  <c r="XH59" i="3"/>
  <c r="XL59" i="3" a="1"/>
  <c r="XL59" i="3"/>
  <c r="XP59" i="3" a="1"/>
  <c r="XP59" i="3"/>
  <c r="XT59" i="3" a="1"/>
  <c r="XT59" i="3"/>
  <c r="XX59" i="3" a="1"/>
  <c r="XX59" i="3"/>
  <c r="YB59" i="3" a="1"/>
  <c r="YB59" i="3"/>
  <c r="YF59" i="3" a="1"/>
  <c r="YF59" i="3"/>
  <c r="YJ59" i="3" a="1"/>
  <c r="YJ59" i="3"/>
  <c r="YN59" i="3" a="1"/>
  <c r="YN59" i="3"/>
  <c r="YR59" i="3" a="1"/>
  <c r="YR59" i="3"/>
  <c r="YV59" i="3" a="1"/>
  <c r="YV59" i="3"/>
  <c r="YZ59" i="3" a="1"/>
  <c r="YZ59" i="3"/>
  <c r="ZD59" i="3" a="1"/>
  <c r="ZD59" i="3"/>
  <c r="ZH59" i="3" a="1"/>
  <c r="ZH59" i="3"/>
  <c r="ZL59" i="3" a="1"/>
  <c r="ZL59" i="3"/>
  <c r="ZP59" i="3" a="1"/>
  <c r="ZP59" i="3"/>
  <c r="ZT59" i="3" a="1"/>
  <c r="ZT59" i="3"/>
  <c r="ZX59" i="3" a="1"/>
  <c r="ZX59" i="3"/>
  <c r="AAB59" i="3" a="1"/>
  <c r="AAB59" i="3"/>
  <c r="AAF59" i="3" a="1"/>
  <c r="AAF59" i="3"/>
  <c r="AAJ59" i="3" a="1"/>
  <c r="AAJ59" i="3"/>
  <c r="AAN59" i="3" a="1"/>
  <c r="AAN59" i="3"/>
  <c r="AAR59" i="3" a="1"/>
  <c r="AAR59" i="3"/>
  <c r="AAV59" i="3" a="1"/>
  <c r="AAV59" i="3"/>
  <c r="AAZ59" i="3" a="1"/>
  <c r="AAZ59" i="3"/>
  <c r="ABD59" i="3" a="1"/>
  <c r="ABD59" i="3"/>
  <c r="ABH59" i="3" a="1"/>
  <c r="ABH59" i="3"/>
  <c r="ABL59" i="3" a="1"/>
  <c r="ABL59" i="3"/>
  <c r="ABP59" i="3" a="1"/>
  <c r="ABP59" i="3"/>
  <c r="ABT59" i="3" a="1"/>
  <c r="ABT59" i="3"/>
  <c r="ABX59" i="3" a="1"/>
  <c r="ABX59" i="3"/>
  <c r="ACB59" i="3" a="1"/>
  <c r="ACB59" i="3"/>
  <c r="ACF59" i="3" a="1"/>
  <c r="ACF59" i="3"/>
  <c r="ACJ59" i="3" a="1"/>
  <c r="ACJ59" i="3"/>
  <c r="ACN59" i="3" a="1"/>
  <c r="ACN59" i="3"/>
  <c r="ACR59" i="3" a="1"/>
  <c r="ACR59" i="3"/>
  <c r="ACV59" i="3" a="1"/>
  <c r="ACV59" i="3"/>
  <c r="ACZ59" i="3" a="1"/>
  <c r="ACZ59" i="3"/>
  <c r="ADD59" i="3" a="1"/>
  <c r="ADD59" i="3"/>
  <c r="ADH59" i="3" a="1"/>
  <c r="ADH59" i="3"/>
  <c r="ADL59" i="3" a="1"/>
  <c r="ADL59" i="3"/>
  <c r="ADP59" i="3" a="1"/>
  <c r="ADP59" i="3"/>
  <c r="ADT59" i="3" a="1"/>
  <c r="ADT59" i="3"/>
  <c r="ADX59" i="3" a="1"/>
  <c r="ADX59" i="3"/>
  <c r="AEB59" i="3" a="1"/>
  <c r="AEB59" i="3"/>
  <c r="AEF59" i="3" a="1"/>
  <c r="AEF59" i="3"/>
  <c r="AEJ59" i="3" a="1"/>
  <c r="AEJ59" i="3"/>
  <c r="AEN59" i="3" a="1"/>
  <c r="AEN59" i="3"/>
  <c r="AER59" i="3" a="1"/>
  <c r="AER59" i="3"/>
  <c r="AEV59" i="3" a="1"/>
  <c r="AEV59" i="3"/>
  <c r="AEZ59" i="3" a="1"/>
  <c r="AEZ59" i="3"/>
  <c r="AFD59" i="3" a="1"/>
  <c r="AFD59" i="3"/>
  <c r="AFH59" i="3" a="1"/>
  <c r="AFH59" i="3"/>
  <c r="AFL59" i="3" a="1"/>
  <c r="AFL59" i="3"/>
  <c r="AFP59" i="3" a="1"/>
  <c r="AFP59" i="3"/>
  <c r="AFT59" i="3" a="1"/>
  <c r="AFT59" i="3"/>
  <c r="AFX59" i="3" a="1"/>
  <c r="AFX59" i="3"/>
  <c r="AGB59" i="3" a="1"/>
  <c r="AGB59" i="3"/>
  <c r="AGF59" i="3" a="1"/>
  <c r="AGF59" i="3"/>
  <c r="AGJ59" i="3" a="1"/>
  <c r="AGJ59" i="3"/>
  <c r="AGN59" i="3" a="1"/>
  <c r="AGN59" i="3"/>
  <c r="AGT59" i="3" a="1"/>
  <c r="AGT59" i="3"/>
  <c r="AGW59" i="3" a="1"/>
  <c r="AGW59" i="3"/>
  <c r="AHB59" i="3" a="1"/>
  <c r="AHB59" i="3"/>
  <c r="AHE59" i="3" a="1"/>
  <c r="AHE59" i="3"/>
  <c r="AHJ59" i="3" a="1"/>
  <c r="AHJ59" i="3"/>
  <c r="AHM59" i="3" a="1"/>
  <c r="AHM59" i="3"/>
  <c r="AHR59" i="3" a="1"/>
  <c r="AHR59" i="3"/>
  <c r="AHU59" i="3" a="1"/>
  <c r="AHU59" i="3"/>
  <c r="AHZ59" i="3" a="1"/>
  <c r="AHZ59" i="3"/>
  <c r="AIC59" i="3" a="1"/>
  <c r="AIC59" i="3"/>
  <c r="AIH59" i="3" a="1"/>
  <c r="AIH59" i="3"/>
  <c r="AIK59" i="3" a="1"/>
  <c r="AIK59" i="3"/>
  <c r="AIP59" i="3" a="1"/>
  <c r="AIP59" i="3"/>
  <c r="AIS59" i="3" a="1"/>
  <c r="AIS59" i="3"/>
  <c r="AIX59" i="3" a="1"/>
  <c r="AIX59" i="3"/>
  <c r="AJA59" i="3" a="1"/>
  <c r="AJA59" i="3"/>
  <c r="AJF59" i="3" a="1"/>
  <c r="AJF59" i="3"/>
  <c r="AJI59" i="3" a="1"/>
  <c r="AJI59" i="3"/>
  <c r="AJN59" i="3" a="1"/>
  <c r="AJN59" i="3"/>
  <c r="AJQ59" i="3" a="1"/>
  <c r="AJQ59" i="3"/>
  <c r="AJV59" i="3" a="1"/>
  <c r="AJV59" i="3"/>
  <c r="AJY59" i="3" a="1"/>
  <c r="AJY59" i="3"/>
  <c r="AKD59" i="3" a="1"/>
  <c r="AKD59" i="3"/>
  <c r="AKG59" i="3" a="1"/>
  <c r="AKG59" i="3"/>
  <c r="AKL59" i="3" a="1"/>
  <c r="AKL59" i="3"/>
  <c r="AKO59" i="3" a="1"/>
  <c r="AKO59" i="3"/>
  <c r="AKT59" i="3" a="1"/>
  <c r="AKT59" i="3"/>
  <c r="AKW59" i="3" a="1"/>
  <c r="AKW59" i="3"/>
  <c r="ALB59" i="3" a="1"/>
  <c r="ALB59" i="3"/>
  <c r="ALE59" i="3" a="1"/>
  <c r="ALE59" i="3"/>
  <c r="ALJ59" i="3" a="1"/>
  <c r="ALJ59" i="3"/>
  <c r="ALM59" i="3" a="1"/>
  <c r="ALM59" i="3"/>
  <c r="ALR59" i="3" a="1"/>
  <c r="ALR59" i="3"/>
  <c r="ALU59" i="3" a="1"/>
  <c r="ALU59" i="3"/>
  <c r="ALZ59" i="3" a="1"/>
  <c r="ALZ59" i="3"/>
  <c r="AMC59" i="3" a="1"/>
  <c r="AMC59" i="3"/>
  <c r="AMH59" i="3" a="1"/>
  <c r="AMH59" i="3"/>
  <c r="AMK59" i="3" a="1"/>
  <c r="AMK59" i="3"/>
  <c r="AMP59" i="3" a="1"/>
  <c r="AMP59" i="3"/>
  <c r="AMS59" i="3" a="1"/>
  <c r="AMS59" i="3"/>
  <c r="AMX59" i="3" a="1"/>
  <c r="AMX59" i="3"/>
  <c r="BVS59" i="3" a="1"/>
  <c r="BVS59" i="3"/>
  <c r="BVU59" i="3" a="1"/>
  <c r="BVU59" i="3"/>
  <c r="BVW59" i="3" a="1"/>
  <c r="BVW59" i="3"/>
  <c r="BVY59" i="3" a="1"/>
  <c r="BVY59" i="3"/>
  <c r="BWA59" i="3" a="1"/>
  <c r="BWA59" i="3"/>
  <c r="BWC59" i="3" a="1"/>
  <c r="BWC59" i="3"/>
  <c r="BWE59" i="3" a="1"/>
  <c r="BWE59" i="3"/>
  <c r="BWG59" i="3" a="1"/>
  <c r="BWG59" i="3"/>
  <c r="BWI59" i="3" a="1"/>
  <c r="BWI59" i="3"/>
  <c r="BWK59" i="3" a="1"/>
  <c r="BWK59" i="3"/>
  <c r="BWM59" i="3" a="1"/>
  <c r="BWM59" i="3"/>
  <c r="BWO59" i="3" a="1"/>
  <c r="BWO59" i="3"/>
  <c r="BWQ59" i="3" a="1"/>
  <c r="BWQ59" i="3"/>
  <c r="BWS59" i="3" a="1"/>
  <c r="BWS59" i="3"/>
  <c r="BWU59" i="3" a="1"/>
  <c r="BWU59" i="3"/>
  <c r="BWW59" i="3" a="1"/>
  <c r="BWW59" i="3"/>
  <c r="BWY59" i="3" a="1"/>
  <c r="BWY59" i="3"/>
  <c r="BXA59" i="3" a="1"/>
  <c r="BXA59" i="3"/>
  <c r="BXC59" i="3" a="1"/>
  <c r="BXC59" i="3"/>
  <c r="BXE59" i="3" a="1"/>
  <c r="BXE59" i="3"/>
  <c r="BXG59" i="3" a="1"/>
  <c r="BXG59" i="3"/>
  <c r="BXI59" i="3" a="1"/>
  <c r="BXI59" i="3"/>
  <c r="BXK59" i="3" a="1"/>
  <c r="BXK59" i="3"/>
  <c r="BXM59" i="3" a="1"/>
  <c r="BXM59" i="3"/>
  <c r="BXO59" i="3" a="1"/>
  <c r="BXO59" i="3"/>
  <c r="BXQ59" i="3" a="1"/>
  <c r="BXQ59" i="3"/>
  <c r="BXS59" i="3" a="1"/>
  <c r="BXS59" i="3"/>
  <c r="BXU59" i="3" a="1"/>
  <c r="BXU59" i="3"/>
  <c r="BXW59" i="3" a="1"/>
  <c r="BXW59" i="3"/>
  <c r="BXY59" i="3" a="1"/>
  <c r="BXY59" i="3"/>
  <c r="BYA59" i="3" a="1"/>
  <c r="BYA59" i="3"/>
  <c r="BYC59" i="3" a="1"/>
  <c r="BYC59" i="3"/>
  <c r="BYE59" i="3" a="1"/>
  <c r="BYE59" i="3"/>
  <c r="BYG59" i="3" a="1"/>
  <c r="BYG59" i="3"/>
  <c r="BYI59" i="3" a="1"/>
  <c r="BYI59" i="3"/>
  <c r="BYK59" i="3" a="1"/>
  <c r="BYK59" i="3"/>
  <c r="BYM59" i="3" a="1"/>
  <c r="BYM59" i="3"/>
  <c r="BYO59" i="3" a="1"/>
  <c r="BYO59" i="3"/>
  <c r="BYQ59" i="3" a="1"/>
  <c r="BYQ59" i="3"/>
  <c r="BYS59" i="3" a="1"/>
  <c r="BYS59" i="3"/>
  <c r="BYU59" i="3" a="1"/>
  <c r="BYU59" i="3"/>
  <c r="BYW59" i="3" a="1"/>
  <c r="BYW59" i="3"/>
  <c r="BYY59" i="3" a="1"/>
  <c r="BYY59" i="3"/>
  <c r="BZA59" i="3" a="1"/>
  <c r="BZA59" i="3"/>
  <c r="BZC59" i="3" a="1"/>
  <c r="BZC59" i="3"/>
  <c r="BZE59" i="3" a="1"/>
  <c r="BZE59" i="3"/>
  <c r="BZG59" i="3" a="1"/>
  <c r="BZG59" i="3"/>
  <c r="BZI59" i="3" a="1"/>
  <c r="BZI59" i="3"/>
  <c r="BZK59" i="3" a="1"/>
  <c r="BZK59" i="3"/>
  <c r="BZM59" i="3" a="1"/>
  <c r="BZM59" i="3"/>
  <c r="BZO59" i="3" a="1"/>
  <c r="BZO59" i="3"/>
  <c r="BZQ59" i="3" a="1"/>
  <c r="BZQ59" i="3"/>
  <c r="BZS59" i="3" a="1"/>
  <c r="BZS59" i="3"/>
  <c r="BZU59" i="3" a="1"/>
  <c r="BZU59" i="3"/>
  <c r="BZW59" i="3" a="1"/>
  <c r="BZW59" i="3"/>
  <c r="BZY59" i="3" a="1"/>
  <c r="BZY59" i="3"/>
  <c r="CAA59" i="3" a="1"/>
  <c r="CAA59" i="3"/>
  <c r="CAC59" i="3" a="1"/>
  <c r="CAC59" i="3"/>
  <c r="CAE59" i="3" a="1"/>
  <c r="CAE59" i="3"/>
  <c r="CAG59" i="3" a="1"/>
  <c r="CAG59" i="3"/>
  <c r="CAI59" i="3" a="1"/>
  <c r="CAI59" i="3"/>
  <c r="CAK59" i="3" a="1"/>
  <c r="CAK59" i="3"/>
  <c r="CAM59" i="3" a="1"/>
  <c r="CAM59" i="3"/>
  <c r="CAO59" i="3" a="1"/>
  <c r="CAO59" i="3"/>
  <c r="CAQ59" i="3" a="1"/>
  <c r="CAQ59" i="3"/>
  <c r="CAS59" i="3" a="1"/>
  <c r="CAS59" i="3"/>
  <c r="CAU59" i="3" a="1"/>
  <c r="CAU59" i="3"/>
  <c r="AYP59" i="3" a="1"/>
  <c r="AYP59" i="3"/>
  <c r="AYX59" i="3" a="1"/>
  <c r="AYX59" i="3"/>
  <c r="AZF59" i="3" a="1"/>
  <c r="AZF59" i="3"/>
  <c r="AZN59" i="3" a="1"/>
  <c r="AZN59" i="3"/>
  <c r="AZV59" i="3" a="1"/>
  <c r="AZV59" i="3"/>
  <c r="BAD59" i="3" a="1"/>
  <c r="BAD59" i="3"/>
  <c r="BAL59" i="3" a="1"/>
  <c r="BAL59" i="3"/>
  <c r="BAP59" i="3" a="1"/>
  <c r="BAP59" i="3"/>
  <c r="BAT59" i="3" a="1"/>
  <c r="BAT59" i="3"/>
  <c r="BAX59" i="3" a="1"/>
  <c r="BAX59" i="3"/>
  <c r="BBB59" i="3" a="1"/>
  <c r="BBB59" i="3"/>
  <c r="BBF59" i="3" a="1"/>
  <c r="BBF59" i="3"/>
  <c r="BBJ59" i="3" a="1"/>
  <c r="BBJ59" i="3"/>
  <c r="BBN59" i="3" a="1"/>
  <c r="BBN59" i="3"/>
  <c r="BBR59" i="3" a="1"/>
  <c r="BBR59" i="3"/>
  <c r="BBV59" i="3" a="1"/>
  <c r="BBV59" i="3"/>
  <c r="BBZ59" i="3" a="1"/>
  <c r="BBZ59" i="3"/>
  <c r="BCD59" i="3" a="1"/>
  <c r="BCD59" i="3"/>
  <c r="BCH59" i="3" a="1"/>
  <c r="BCH59" i="3"/>
  <c r="BCL59" i="3" a="1"/>
  <c r="BCL59" i="3"/>
  <c r="BCT59" i="3" a="1"/>
  <c r="BCT59" i="3"/>
  <c r="BCX59" i="3" a="1"/>
  <c r="BCX59" i="3"/>
  <c r="BDB59" i="3" a="1"/>
  <c r="BDB59" i="3"/>
  <c r="BDF59" i="3" a="1"/>
  <c r="BDF59" i="3"/>
  <c r="BDJ59" i="3" a="1"/>
  <c r="BDJ59" i="3"/>
  <c r="BDN59" i="3" a="1"/>
  <c r="BDN59" i="3"/>
  <c r="BDR59" i="3" a="1"/>
  <c r="BDR59" i="3"/>
  <c r="BDV59" i="3" a="1"/>
  <c r="BDV59" i="3"/>
  <c r="BDZ59" i="3" a="1"/>
  <c r="BDZ59" i="3"/>
  <c r="BED59" i="3" a="1"/>
  <c r="BED59" i="3"/>
  <c r="BEH59" i="3" a="1"/>
  <c r="BEH59" i="3"/>
  <c r="BEL59" i="3" a="1"/>
  <c r="BEL59" i="3"/>
  <c r="BEP59" i="3" a="1"/>
  <c r="BEP59" i="3"/>
  <c r="BET59" i="3" a="1"/>
  <c r="BET59" i="3"/>
  <c r="BEX59" i="3" a="1"/>
  <c r="BEX59" i="3"/>
  <c r="BFB59" i="3" a="1"/>
  <c r="BFB59" i="3"/>
  <c r="BFF59" i="3" a="1"/>
  <c r="BFF59" i="3"/>
  <c r="BFJ59" i="3" a="1"/>
  <c r="BFJ59" i="3"/>
  <c r="BFN59" i="3" a="1"/>
  <c r="BFN59" i="3"/>
  <c r="BFR59" i="3" a="1"/>
  <c r="BFR59" i="3"/>
  <c r="BFV59" i="3" a="1"/>
  <c r="BFV59" i="3"/>
  <c r="BFZ59" i="3" a="1"/>
  <c r="BFZ59" i="3"/>
  <c r="BGD59" i="3" a="1"/>
  <c r="BGD59" i="3"/>
  <c r="BGH59" i="3" a="1"/>
  <c r="BGH59" i="3"/>
  <c r="BGL59" i="3" a="1"/>
  <c r="BGL59" i="3"/>
  <c r="BGP59" i="3" a="1"/>
  <c r="BGP59" i="3"/>
  <c r="BGT59" i="3" a="1"/>
  <c r="BGT59" i="3"/>
  <c r="BGX59" i="3" a="1"/>
  <c r="BGX59" i="3"/>
  <c r="BHB59" i="3" a="1"/>
  <c r="BHB59" i="3"/>
  <c r="BHF59" i="3" a="1"/>
  <c r="BHF59" i="3"/>
  <c r="BHJ59" i="3" a="1"/>
  <c r="BHJ59" i="3"/>
  <c r="BHN59" i="3" a="1"/>
  <c r="BHN59" i="3"/>
  <c r="BHR59" i="3" a="1"/>
  <c r="BHR59" i="3"/>
  <c r="BHV59" i="3" a="1"/>
  <c r="BHV59" i="3"/>
  <c r="BHZ59" i="3" a="1"/>
  <c r="BHZ59" i="3"/>
  <c r="BID59" i="3" a="1"/>
  <c r="BID59" i="3"/>
  <c r="BIH59" i="3" a="1"/>
  <c r="BIH59" i="3"/>
  <c r="BIL59" i="3" a="1"/>
  <c r="BIL59" i="3"/>
  <c r="BIP59" i="3" a="1"/>
  <c r="BIP59" i="3"/>
  <c r="BIT59" i="3" a="1"/>
  <c r="BIT59" i="3"/>
  <c r="BIX59" i="3" a="1"/>
  <c r="BIX59" i="3"/>
  <c r="BJB59" i="3" a="1"/>
  <c r="BJB59" i="3"/>
  <c r="BJF59" i="3" a="1"/>
  <c r="BJF59" i="3"/>
  <c r="BJJ59" i="3" a="1"/>
  <c r="BJJ59" i="3"/>
  <c r="BJN59" i="3" a="1"/>
  <c r="BJN59" i="3"/>
  <c r="BJR59" i="3" a="1"/>
  <c r="BJR59" i="3"/>
  <c r="BJV59" i="3" a="1"/>
  <c r="BJV59" i="3"/>
  <c r="BJZ59" i="3" a="1"/>
  <c r="BJZ59" i="3"/>
  <c r="BKD59" i="3" a="1"/>
  <c r="BKD59" i="3"/>
  <c r="BKH59" i="3" a="1"/>
  <c r="BKH59" i="3"/>
  <c r="BKL59" i="3" a="1"/>
  <c r="BKL59" i="3"/>
  <c r="BKP59" i="3" a="1"/>
  <c r="BKP59" i="3"/>
  <c r="BKT59" i="3" a="1"/>
  <c r="BKT59" i="3"/>
  <c r="BKX59" i="3" a="1"/>
  <c r="BKX59" i="3"/>
  <c r="BLB59" i="3" a="1"/>
  <c r="BLB59" i="3"/>
  <c r="BLF59" i="3" a="1"/>
  <c r="BLF59" i="3"/>
  <c r="BLJ59" i="3" a="1"/>
  <c r="BLJ59" i="3"/>
  <c r="BLN59" i="3" a="1"/>
  <c r="BLN59" i="3"/>
  <c r="BLR59" i="3" a="1"/>
  <c r="BLR59" i="3"/>
  <c r="BLV59" i="3" a="1"/>
  <c r="BLV59" i="3"/>
  <c r="BLZ59" i="3" a="1"/>
  <c r="BLZ59" i="3"/>
  <c r="BMD59" i="3" a="1"/>
  <c r="BMD59" i="3"/>
  <c r="BMH59" i="3" a="1"/>
  <c r="BMH59" i="3"/>
  <c r="BML59" i="3" a="1"/>
  <c r="BML59" i="3"/>
  <c r="BMP59" i="3" a="1"/>
  <c r="BMP59" i="3"/>
  <c r="BMT59" i="3" a="1"/>
  <c r="BMT59" i="3"/>
  <c r="BMX59" i="3" a="1"/>
  <c r="BMX59" i="3"/>
  <c r="BNB59" i="3" a="1"/>
  <c r="BNB59" i="3"/>
  <c r="BNF59" i="3" a="1"/>
  <c r="BNF59" i="3"/>
  <c r="BNJ59" i="3" a="1"/>
  <c r="BNJ59" i="3"/>
  <c r="BNN59" i="3" a="1"/>
  <c r="BNN59" i="3"/>
  <c r="BNR59" i="3" a="1"/>
  <c r="BNR59" i="3"/>
  <c r="BNV59" i="3" a="1"/>
  <c r="BNV59" i="3"/>
  <c r="BNZ59" i="3" a="1"/>
  <c r="BNZ59" i="3"/>
  <c r="BOD59" i="3" a="1"/>
  <c r="BOD59" i="3"/>
  <c r="BOH59" i="3" a="1"/>
  <c r="BOH59" i="3"/>
  <c r="BOL59" i="3" a="1"/>
  <c r="BOL59" i="3"/>
  <c r="BOP59" i="3" a="1"/>
  <c r="BOP59" i="3"/>
  <c r="BOT59" i="3" a="1"/>
  <c r="BOT59" i="3"/>
  <c r="BOX59" i="3" a="1"/>
  <c r="BOX59" i="3"/>
  <c r="BPB59" i="3" a="1"/>
  <c r="BPB59" i="3"/>
  <c r="BPF59" i="3" a="1"/>
  <c r="BPF59" i="3"/>
  <c r="BPJ59" i="3" a="1"/>
  <c r="BPJ59" i="3"/>
  <c r="BPN59" i="3" a="1"/>
  <c r="BPN59" i="3"/>
  <c r="BPR59" i="3" a="1"/>
  <c r="BPR59" i="3"/>
  <c r="BPV59" i="3" a="1"/>
  <c r="BPV59" i="3"/>
  <c r="BPZ59" i="3" a="1"/>
  <c r="BPZ59" i="3"/>
  <c r="BQD59" i="3" a="1"/>
  <c r="BQD59" i="3"/>
  <c r="BQH59" i="3" a="1"/>
  <c r="BQH59" i="3"/>
  <c r="BQL59" i="3" a="1"/>
  <c r="BQL59" i="3"/>
  <c r="BQP59" i="3" a="1"/>
  <c r="BQP59" i="3"/>
  <c r="BQT59" i="3" a="1"/>
  <c r="BQT59" i="3"/>
  <c r="BQX59" i="3" a="1"/>
  <c r="BQX59" i="3"/>
  <c r="BRB59" i="3" a="1"/>
  <c r="BRB59" i="3"/>
  <c r="BRF59" i="3" a="1"/>
  <c r="BRF59" i="3"/>
  <c r="BRJ59" i="3" a="1"/>
  <c r="BRJ59" i="3"/>
  <c r="BRN59" i="3" a="1"/>
  <c r="BRN59" i="3"/>
  <c r="BRR59" i="3" a="1"/>
  <c r="BRR59" i="3"/>
  <c r="BRV59" i="3" a="1"/>
  <c r="BRV59" i="3"/>
  <c r="BRZ59" i="3" a="1"/>
  <c r="BRZ59" i="3"/>
  <c r="BSD59" i="3" a="1"/>
  <c r="BSD59" i="3"/>
  <c r="BSH59" i="3" a="1"/>
  <c r="BSH59" i="3"/>
  <c r="BSL59" i="3" a="1"/>
  <c r="BSL59" i="3"/>
  <c r="BSP59" i="3" a="1"/>
  <c r="BSP59" i="3"/>
  <c r="BST59" i="3" a="1"/>
  <c r="BST59" i="3"/>
  <c r="BSX59" i="3" a="1"/>
  <c r="BSX59" i="3"/>
  <c r="BTB59" i="3" a="1"/>
  <c r="BTB59" i="3"/>
  <c r="BTF59" i="3" a="1"/>
  <c r="BTF59" i="3"/>
  <c r="BTJ59" i="3" a="1"/>
  <c r="BTJ59" i="3"/>
  <c r="BTN59" i="3" a="1"/>
  <c r="BTN59" i="3"/>
  <c r="BTR59" i="3" a="1"/>
  <c r="BTR59" i="3"/>
  <c r="BTV59" i="3" a="1"/>
  <c r="BTV59" i="3"/>
  <c r="BTZ59" i="3" a="1"/>
  <c r="BTZ59" i="3"/>
  <c r="BUD59" i="3" a="1"/>
  <c r="BUD59" i="3"/>
  <c r="BUH59" i="3" a="1"/>
  <c r="BUH59" i="3"/>
  <c r="BUL59" i="3" a="1"/>
  <c r="BUL59" i="3"/>
  <c r="BUP59" i="3" a="1"/>
  <c r="BUP59" i="3"/>
  <c r="BUT59" i="3" a="1"/>
  <c r="BUT59" i="3"/>
  <c r="BUX59" i="3" a="1"/>
  <c r="BUX59" i="3"/>
  <c r="BVB59" i="3" a="1"/>
  <c r="BVB59" i="3"/>
  <c r="BVF59" i="3" a="1"/>
  <c r="BVF59" i="3"/>
  <c r="BVJ59" i="3" a="1"/>
  <c r="BVJ59" i="3"/>
  <c r="BVN59" i="3" a="1"/>
  <c r="BVN59" i="3"/>
  <c r="BVR59" i="3"/>
  <c r="CBC59" i="3" a="1"/>
  <c r="CBC59" i="3"/>
  <c r="CBK59" i="3" a="1"/>
  <c r="CBK59" i="3"/>
  <c r="CBS59" i="3" a="1"/>
  <c r="CBS59" i="3"/>
  <c r="GD60" i="3" a="1"/>
  <c r="GD60" i="3"/>
  <c r="GF60" i="3" a="1"/>
  <c r="GF60" i="3"/>
  <c r="GH60" i="3" a="1"/>
  <c r="GH60" i="3"/>
  <c r="GJ60" i="3" a="1"/>
  <c r="GJ60" i="3"/>
  <c r="GL60" i="3" a="1"/>
  <c r="GL60" i="3"/>
  <c r="GN60" i="3" a="1"/>
  <c r="GN60" i="3"/>
  <c r="GP60" i="3" a="1"/>
  <c r="GP60" i="3"/>
  <c r="GR60" i="3" a="1"/>
  <c r="GR60" i="3"/>
  <c r="GT60" i="3" a="1"/>
  <c r="GT60" i="3"/>
  <c r="GV60" i="3" a="1"/>
  <c r="GV60" i="3"/>
  <c r="GX60" i="3" a="1"/>
  <c r="GX60" i="3"/>
  <c r="GZ60" i="3" a="1"/>
  <c r="GZ60" i="3"/>
  <c r="HB60" i="3" a="1"/>
  <c r="HB60" i="3"/>
  <c r="HD60" i="3" a="1"/>
  <c r="HD60" i="3"/>
  <c r="HF60" i="3" a="1"/>
  <c r="HF60" i="3"/>
  <c r="HH60" i="3" a="1"/>
  <c r="HH60" i="3"/>
  <c r="HJ60" i="3" a="1"/>
  <c r="HJ60" i="3"/>
  <c r="HL60" i="3" a="1"/>
  <c r="HL60" i="3"/>
  <c r="HN60" i="3" a="1"/>
  <c r="HN60" i="3"/>
  <c r="HP60" i="3" a="1"/>
  <c r="HP60" i="3"/>
  <c r="HR60" i="3" a="1"/>
  <c r="HR60" i="3"/>
  <c r="HT60" i="3" a="1"/>
  <c r="HT60" i="3"/>
  <c r="HV60" i="3" a="1"/>
  <c r="HV60" i="3"/>
  <c r="HX60" i="3" a="1"/>
  <c r="HX60" i="3"/>
  <c r="HZ60" i="3" a="1"/>
  <c r="HZ60" i="3"/>
  <c r="IB60" i="3" a="1"/>
  <c r="IB60" i="3"/>
  <c r="ID60" i="3" a="1"/>
  <c r="ID60" i="3"/>
  <c r="IF60" i="3" a="1"/>
  <c r="IF60" i="3"/>
  <c r="IH60" i="3" a="1"/>
  <c r="IH60" i="3"/>
  <c r="IJ60" i="3" a="1"/>
  <c r="IJ60" i="3"/>
  <c r="IL60" i="3" a="1"/>
  <c r="IL60" i="3"/>
  <c r="IN60" i="3" a="1"/>
  <c r="IN60" i="3"/>
  <c r="IP60" i="3" a="1"/>
  <c r="IP60" i="3"/>
  <c r="IT60" i="3" a="1"/>
  <c r="IT60" i="3"/>
  <c r="IV60" i="3" a="1"/>
  <c r="IV60" i="3"/>
  <c r="IX60" i="3" a="1"/>
  <c r="IX60" i="3"/>
  <c r="IZ60" i="3" a="1"/>
  <c r="IZ60" i="3"/>
  <c r="JB60" i="3" a="1"/>
  <c r="JB60" i="3"/>
  <c r="JD60" i="3" a="1"/>
  <c r="JD60" i="3"/>
  <c r="JF60" i="3" a="1"/>
  <c r="JF60" i="3"/>
  <c r="JH60" i="3" a="1"/>
  <c r="JH60" i="3"/>
  <c r="JJ60" i="3" a="1"/>
  <c r="JJ60" i="3"/>
  <c r="JL60" i="3" a="1"/>
  <c r="JL60" i="3"/>
  <c r="JN60" i="3" a="1"/>
  <c r="JN60" i="3"/>
  <c r="JP60" i="3" a="1"/>
  <c r="JP60" i="3"/>
  <c r="JR60" i="3" a="1"/>
  <c r="JR60" i="3"/>
  <c r="JT60" i="3" a="1"/>
  <c r="JT60" i="3"/>
  <c r="JV60" i="3" a="1"/>
  <c r="JV60" i="3"/>
  <c r="JX60" i="3" a="1"/>
  <c r="JX60" i="3"/>
  <c r="JZ60" i="3" a="1"/>
  <c r="JZ60" i="3"/>
  <c r="KB60" i="3" a="1"/>
  <c r="KB60" i="3"/>
  <c r="KD60" i="3" a="1"/>
  <c r="KD60" i="3"/>
  <c r="KF60" i="3" a="1"/>
  <c r="KF60" i="3"/>
  <c r="KH60" i="3" a="1"/>
  <c r="KH60" i="3"/>
  <c r="KJ60" i="3" a="1"/>
  <c r="KJ60" i="3"/>
  <c r="KL60" i="3" a="1"/>
  <c r="KL60" i="3"/>
  <c r="KN60" i="3" a="1"/>
  <c r="KN60" i="3"/>
  <c r="KP60" i="3" a="1"/>
  <c r="KP60" i="3"/>
  <c r="KR60" i="3" a="1"/>
  <c r="KR60" i="3"/>
  <c r="KX60" i="3" a="1"/>
  <c r="KX60" i="3"/>
  <c r="KZ60" i="3" a="1"/>
  <c r="KZ60" i="3"/>
  <c r="LD60" i="3" a="1"/>
  <c r="LD60" i="3"/>
  <c r="LF60" i="3" a="1"/>
  <c r="LF60" i="3"/>
  <c r="LH60" i="3" a="1"/>
  <c r="LH60" i="3"/>
  <c r="LJ60" i="3" a="1"/>
  <c r="LJ60" i="3"/>
  <c r="LL60" i="3" a="1"/>
  <c r="LL60" i="3"/>
  <c r="LN60" i="3" a="1"/>
  <c r="LN60" i="3"/>
  <c r="LP60" i="3" a="1"/>
  <c r="LP60" i="3"/>
  <c r="LR60" i="3" a="1"/>
  <c r="LR60" i="3"/>
  <c r="LT60" i="3" a="1"/>
  <c r="LT60" i="3"/>
  <c r="LV60" i="3" a="1"/>
  <c r="LV60" i="3"/>
  <c r="LX60" i="3" a="1"/>
  <c r="LX60" i="3"/>
  <c r="LZ60" i="3" a="1"/>
  <c r="LZ60" i="3"/>
  <c r="MB60" i="3" a="1"/>
  <c r="MB60" i="3"/>
  <c r="MD60" i="3" a="1"/>
  <c r="MD60" i="3"/>
  <c r="MF60" i="3" a="1"/>
  <c r="MF60" i="3"/>
  <c r="MH60" i="3" a="1"/>
  <c r="MH60" i="3"/>
  <c r="MJ60" i="3" a="1"/>
  <c r="MJ60" i="3"/>
  <c r="ML60" i="3" a="1"/>
  <c r="ML60" i="3"/>
  <c r="MN60" i="3" a="1"/>
  <c r="MN60" i="3"/>
  <c r="MP60" i="3" a="1"/>
  <c r="MP60" i="3"/>
  <c r="MR60" i="3" a="1"/>
  <c r="MR60" i="3"/>
  <c r="MT60" i="3" a="1"/>
  <c r="MT60" i="3"/>
  <c r="MV60" i="3" a="1"/>
  <c r="MV60" i="3"/>
  <c r="MX60" i="3" a="1"/>
  <c r="MX60" i="3"/>
  <c r="MZ60" i="3" a="1"/>
  <c r="MZ60" i="3"/>
  <c r="NB60" i="3" a="1"/>
  <c r="NB60" i="3"/>
  <c r="ND60" i="3" a="1"/>
  <c r="ND60" i="3"/>
  <c r="NF60" i="3" a="1"/>
  <c r="NF60" i="3"/>
  <c r="NH60" i="3" a="1"/>
  <c r="NH60" i="3"/>
  <c r="NJ60" i="3" a="1"/>
  <c r="NJ60" i="3"/>
  <c r="NL60" i="3" a="1"/>
  <c r="NL60" i="3"/>
  <c r="NN60" i="3" a="1"/>
  <c r="NN60" i="3"/>
  <c r="NP60" i="3" a="1"/>
  <c r="NP60" i="3"/>
  <c r="NR60" i="3" a="1"/>
  <c r="NR60" i="3"/>
  <c r="NT60" i="3" a="1"/>
  <c r="NT60" i="3"/>
  <c r="NV60" i="3" a="1"/>
  <c r="NV60" i="3"/>
  <c r="NX60" i="3" a="1"/>
  <c r="NX60" i="3"/>
  <c r="NZ60" i="3" a="1"/>
  <c r="NZ60" i="3"/>
  <c r="OB60" i="3" a="1"/>
  <c r="OB60" i="3"/>
  <c r="OD60" i="3" a="1"/>
  <c r="OD60" i="3"/>
  <c r="OF60" i="3" a="1"/>
  <c r="OF60" i="3"/>
  <c r="OH60" i="3" a="1"/>
  <c r="OH60" i="3"/>
  <c r="OJ60" i="3" a="1"/>
  <c r="OJ60" i="3"/>
  <c r="OL60" i="3" a="1"/>
  <c r="OL60" i="3"/>
  <c r="ON60" i="3" a="1"/>
  <c r="ON60" i="3"/>
  <c r="OP60" i="3" a="1"/>
  <c r="OP60" i="3"/>
  <c r="OR60" i="3" a="1"/>
  <c r="OR60" i="3"/>
  <c r="OT60" i="3" a="1"/>
  <c r="OT60" i="3"/>
  <c r="OV60" i="3" a="1"/>
  <c r="OV60" i="3"/>
  <c r="OX60" i="3" a="1"/>
  <c r="OX60" i="3"/>
  <c r="OZ60" i="3" a="1"/>
  <c r="OZ60" i="3"/>
  <c r="PB60" i="3" a="1"/>
  <c r="PB60" i="3"/>
  <c r="PD60" i="3" a="1"/>
  <c r="PD60" i="3"/>
  <c r="PF60" i="3" a="1"/>
  <c r="PF60" i="3"/>
  <c r="PH60" i="3" a="1"/>
  <c r="PH60" i="3"/>
  <c r="PJ60" i="3" a="1"/>
  <c r="PJ60" i="3"/>
  <c r="PL60" i="3" a="1"/>
  <c r="PL60" i="3"/>
  <c r="PN60" i="3" a="1"/>
  <c r="PN60" i="3"/>
  <c r="PP60" i="3" a="1"/>
  <c r="PP60" i="3"/>
  <c r="PR60" i="3" a="1"/>
  <c r="PR60" i="3"/>
  <c r="PT60" i="3" a="1"/>
  <c r="PT60" i="3"/>
  <c r="PV60" i="3" a="1"/>
  <c r="PV60" i="3"/>
  <c r="PX60" i="3" a="1"/>
  <c r="PX60" i="3"/>
  <c r="PZ60" i="3" a="1"/>
  <c r="PZ60" i="3"/>
  <c r="QB60" i="3" a="1"/>
  <c r="QB60" i="3"/>
  <c r="QD60" i="3" a="1"/>
  <c r="QD60" i="3"/>
  <c r="QF60" i="3" a="1"/>
  <c r="QF60" i="3"/>
  <c r="QH60" i="3" a="1"/>
  <c r="QH60" i="3"/>
  <c r="QJ60" i="3" a="1"/>
  <c r="QJ60" i="3"/>
  <c r="QL60" i="3" a="1"/>
  <c r="QL60" i="3"/>
  <c r="QN60" i="3" a="1"/>
  <c r="QN60" i="3"/>
  <c r="QP60" i="3" a="1"/>
  <c r="QP60" i="3"/>
  <c r="QR60" i="3" a="1"/>
  <c r="QR60" i="3"/>
  <c r="QT60" i="3" a="1"/>
  <c r="QT60" i="3"/>
  <c r="QV60" i="3" a="1"/>
  <c r="QV60" i="3"/>
  <c r="QX60" i="3" a="1"/>
  <c r="QX60" i="3"/>
  <c r="QZ60" i="3" a="1"/>
  <c r="QZ60" i="3"/>
  <c r="RB60" i="3" a="1"/>
  <c r="RB60" i="3"/>
  <c r="RD60" i="3" a="1"/>
  <c r="RD60" i="3"/>
  <c r="RF60" i="3" a="1"/>
  <c r="RF60" i="3"/>
  <c r="RH60" i="3" a="1"/>
  <c r="RH60" i="3"/>
  <c r="RJ60" i="3" a="1"/>
  <c r="RJ60" i="3"/>
  <c r="RL60" i="3" a="1"/>
  <c r="RL60" i="3"/>
  <c r="RN60" i="3" a="1"/>
  <c r="RN60" i="3"/>
  <c r="RP60" i="3" a="1"/>
  <c r="RP60" i="3"/>
  <c r="RR60" i="3" a="1"/>
  <c r="RR60" i="3"/>
  <c r="RT60" i="3" a="1"/>
  <c r="RT60" i="3"/>
  <c r="RV60" i="3" a="1"/>
  <c r="RV60" i="3"/>
  <c r="RX60" i="3" a="1"/>
  <c r="RX60" i="3"/>
  <c r="SB60" i="3" a="1"/>
  <c r="SB60" i="3"/>
  <c r="SD60" i="3" a="1"/>
  <c r="SD60" i="3"/>
  <c r="SF60" i="3" a="1"/>
  <c r="SF60" i="3"/>
  <c r="SH60" i="3" a="1"/>
  <c r="SH60" i="3"/>
  <c r="SJ60" i="3" a="1"/>
  <c r="SJ60" i="3"/>
  <c r="SL60" i="3" a="1"/>
  <c r="SL60" i="3"/>
  <c r="SN60" i="3" a="1"/>
  <c r="SN60" i="3"/>
  <c r="SP60" i="3" a="1"/>
  <c r="SP60" i="3"/>
  <c r="SR60" i="3" a="1"/>
  <c r="SR60" i="3"/>
  <c r="ST60" i="3" a="1"/>
  <c r="ST60" i="3"/>
  <c r="SV60" i="3" a="1"/>
  <c r="SV60" i="3"/>
  <c r="SX60" i="3" a="1"/>
  <c r="SX60" i="3"/>
  <c r="SZ60" i="3" a="1"/>
  <c r="SZ60" i="3"/>
  <c r="TB60" i="3" a="1"/>
  <c r="TB60" i="3"/>
  <c r="TD60" i="3" a="1"/>
  <c r="TD60" i="3"/>
  <c r="TF60" i="3" a="1"/>
  <c r="TF60" i="3"/>
  <c r="TH60" i="3" a="1"/>
  <c r="TH60" i="3"/>
  <c r="TJ60" i="3" a="1"/>
  <c r="TJ60" i="3"/>
  <c r="TL60" i="3" a="1"/>
  <c r="TL60" i="3"/>
  <c r="TN60" i="3" a="1"/>
  <c r="TN60" i="3"/>
  <c r="TP60" i="3" a="1"/>
  <c r="TP60" i="3"/>
  <c r="TR60" i="3" a="1"/>
  <c r="TR60" i="3"/>
  <c r="TT60" i="3" a="1"/>
  <c r="TT60" i="3"/>
  <c r="TV60" i="3" a="1"/>
  <c r="TV60" i="3"/>
  <c r="TX60" i="3" a="1"/>
  <c r="TX60" i="3"/>
  <c r="TZ60" i="3" a="1"/>
  <c r="TZ60" i="3"/>
  <c r="UB60" i="3" a="1"/>
  <c r="UB60" i="3"/>
  <c r="UD60" i="3" a="1"/>
  <c r="UD60" i="3"/>
  <c r="UF60" i="3" a="1"/>
  <c r="UF60" i="3"/>
  <c r="UH60" i="3" a="1"/>
  <c r="UH60" i="3"/>
  <c r="UJ60" i="3" a="1"/>
  <c r="UJ60" i="3"/>
  <c r="UL60" i="3" a="1"/>
  <c r="UL60" i="3"/>
  <c r="UN60" i="3" a="1"/>
  <c r="UN60" i="3"/>
  <c r="UP60" i="3" a="1"/>
  <c r="UP60" i="3"/>
  <c r="UR60" i="3" a="1"/>
  <c r="UR60" i="3"/>
  <c r="UT60" i="3" a="1"/>
  <c r="UT60" i="3"/>
  <c r="UV60" i="3" a="1"/>
  <c r="UV60" i="3"/>
  <c r="UX60" i="3" a="1"/>
  <c r="UX60" i="3"/>
  <c r="UZ60" i="3" a="1"/>
  <c r="UZ60" i="3"/>
  <c r="VB60" i="3" a="1"/>
  <c r="VB60" i="3"/>
  <c r="VD60" i="3" a="1"/>
  <c r="VD60" i="3"/>
  <c r="VF60" i="3" a="1"/>
  <c r="VF60" i="3"/>
  <c r="VH60" i="3" a="1"/>
  <c r="VH60" i="3"/>
  <c r="VJ60" i="3" a="1"/>
  <c r="VJ60" i="3"/>
  <c r="VL60" i="3" a="1"/>
  <c r="VL60" i="3"/>
  <c r="VN60" i="3" a="1"/>
  <c r="VN60" i="3"/>
  <c r="VP60" i="3" a="1"/>
  <c r="VP60" i="3"/>
  <c r="VR60" i="3" a="1"/>
  <c r="VR60" i="3"/>
  <c r="VT60" i="3" a="1"/>
  <c r="VT60" i="3"/>
  <c r="VV60" i="3" a="1"/>
  <c r="VV60" i="3"/>
  <c r="VX60" i="3" a="1"/>
  <c r="VX60" i="3"/>
  <c r="VZ60" i="3" a="1"/>
  <c r="VZ60" i="3"/>
  <c r="WB60" i="3" a="1"/>
  <c r="WB60" i="3"/>
  <c r="WD60" i="3" a="1"/>
  <c r="WD60" i="3"/>
  <c r="WF60" i="3" a="1"/>
  <c r="WF60" i="3"/>
  <c r="WH60" i="3" a="1"/>
  <c r="WH60" i="3"/>
  <c r="WJ60" i="3" a="1"/>
  <c r="WJ60" i="3"/>
  <c r="WL60" i="3" a="1"/>
  <c r="WL60" i="3"/>
  <c r="WN60" i="3" a="1"/>
  <c r="WN60" i="3"/>
  <c r="WP60" i="3" a="1"/>
  <c r="WP60" i="3"/>
  <c r="WR60" i="3" a="1"/>
  <c r="WR60" i="3"/>
  <c r="WT60" i="3" a="1"/>
  <c r="WT60" i="3"/>
  <c r="WV60" i="3" a="1"/>
  <c r="WV60" i="3"/>
  <c r="WX60" i="3" a="1"/>
  <c r="WX60" i="3"/>
  <c r="WZ60" i="3" a="1"/>
  <c r="WZ60" i="3"/>
  <c r="XB60" i="3" a="1"/>
  <c r="XB60" i="3"/>
  <c r="XD60" i="3" a="1"/>
  <c r="XD60" i="3"/>
  <c r="XF60" i="3" a="1"/>
  <c r="XF60" i="3"/>
  <c r="XH60" i="3" a="1"/>
  <c r="XH60" i="3"/>
  <c r="XJ60" i="3" a="1"/>
  <c r="XJ60" i="3"/>
  <c r="XL60" i="3" a="1"/>
  <c r="XL60" i="3"/>
  <c r="XN60" i="3" a="1"/>
  <c r="XN60" i="3"/>
  <c r="XP60" i="3" a="1"/>
  <c r="XP60" i="3"/>
  <c r="XR60" i="3" a="1"/>
  <c r="XR60" i="3"/>
  <c r="XT60" i="3" a="1"/>
  <c r="XT60" i="3"/>
  <c r="XV60" i="3" a="1"/>
  <c r="XV60" i="3"/>
  <c r="XX60" i="3" a="1"/>
  <c r="XX60" i="3"/>
  <c r="XZ60" i="3" a="1"/>
  <c r="XZ60" i="3"/>
  <c r="YB60" i="3" a="1"/>
  <c r="YB60" i="3"/>
  <c r="YD60" i="3" a="1"/>
  <c r="YD60" i="3"/>
  <c r="YF60" i="3" a="1"/>
  <c r="YF60" i="3"/>
  <c r="YH60" i="3" a="1"/>
  <c r="YH60" i="3"/>
  <c r="YJ60" i="3" a="1"/>
  <c r="YJ60" i="3"/>
  <c r="YL60" i="3" a="1"/>
  <c r="YL60" i="3"/>
  <c r="YN60" i="3" a="1"/>
  <c r="YN60" i="3"/>
  <c r="YP60" i="3" a="1"/>
  <c r="YP60" i="3"/>
  <c r="YR60" i="3" a="1"/>
  <c r="YR60" i="3"/>
  <c r="YT60" i="3" a="1"/>
  <c r="YT60" i="3"/>
  <c r="YV60" i="3" a="1"/>
  <c r="YV60" i="3"/>
  <c r="YX60" i="3" a="1"/>
  <c r="YX60" i="3"/>
  <c r="YZ60" i="3" a="1"/>
  <c r="YZ60" i="3"/>
  <c r="ZB60" i="3" a="1"/>
  <c r="ZB60" i="3"/>
  <c r="ZD60" i="3" a="1"/>
  <c r="ZD60" i="3"/>
  <c r="ZF60" i="3" a="1"/>
  <c r="ZF60" i="3"/>
  <c r="ZH60" i="3" a="1"/>
  <c r="ZH60" i="3"/>
  <c r="ZJ60" i="3" a="1"/>
  <c r="ZJ60" i="3"/>
  <c r="ZL60" i="3" a="1"/>
  <c r="ZL60" i="3"/>
  <c r="ZN60" i="3" a="1"/>
  <c r="ZN60" i="3"/>
  <c r="ZP60" i="3" a="1"/>
  <c r="ZP60" i="3"/>
  <c r="ZR60" i="3" a="1"/>
  <c r="ZR60" i="3"/>
  <c r="ZT60" i="3" a="1"/>
  <c r="ZT60" i="3"/>
  <c r="ZV60" i="3" a="1"/>
  <c r="ZV60" i="3"/>
  <c r="ZX60" i="3" a="1"/>
  <c r="ZX60" i="3"/>
  <c r="ZZ60" i="3" a="1"/>
  <c r="ZZ60" i="3"/>
  <c r="AAB60" i="3" a="1"/>
  <c r="AAB60" i="3"/>
  <c r="AAD60" i="3" a="1"/>
  <c r="AAD60" i="3"/>
  <c r="AAF60" i="3" a="1"/>
  <c r="AAF60" i="3"/>
  <c r="AAH60" i="3" a="1"/>
  <c r="AAH60" i="3"/>
  <c r="AAJ60" i="3" a="1"/>
  <c r="AAJ60" i="3"/>
  <c r="AAL60" i="3" a="1"/>
  <c r="AAL60" i="3"/>
  <c r="AAN60" i="3" a="1"/>
  <c r="AAN60" i="3"/>
  <c r="AAP60" i="3" a="1"/>
  <c r="AAP60" i="3"/>
  <c r="AAR60" i="3" a="1"/>
  <c r="AAR60" i="3"/>
  <c r="AAT60" i="3" a="1"/>
  <c r="AAT60" i="3"/>
  <c r="AAV60" i="3" a="1"/>
  <c r="AAV60" i="3"/>
  <c r="AAX60" i="3" a="1"/>
  <c r="AAX60" i="3"/>
  <c r="AAZ60" i="3" a="1"/>
  <c r="AAZ60" i="3"/>
  <c r="ABB60" i="3" a="1"/>
  <c r="ABB60" i="3"/>
  <c r="ABD60" i="3" a="1"/>
  <c r="ABD60" i="3"/>
  <c r="ABF60" i="3" a="1"/>
  <c r="ABF60" i="3"/>
  <c r="ABH60" i="3" a="1"/>
  <c r="ABH60" i="3"/>
  <c r="ABJ60" i="3" a="1"/>
  <c r="ABJ60" i="3"/>
  <c r="ABL60" i="3" a="1"/>
  <c r="ABL60" i="3"/>
  <c r="ABN60" i="3" a="1"/>
  <c r="ABN60" i="3"/>
  <c r="ABP60" i="3" a="1"/>
  <c r="ABP60" i="3"/>
  <c r="ABR60" i="3" a="1"/>
  <c r="ABR60" i="3"/>
  <c r="ABT60" i="3" a="1"/>
  <c r="ABT60" i="3"/>
  <c r="ABV60" i="3" a="1"/>
  <c r="ABV60" i="3"/>
  <c r="ABX60" i="3" a="1"/>
  <c r="ABX60" i="3"/>
  <c r="ABZ60" i="3" a="1"/>
  <c r="ABZ60" i="3"/>
  <c r="ACB60" i="3" a="1"/>
  <c r="ACB60" i="3"/>
  <c r="ACD60" i="3" a="1"/>
  <c r="ACD60" i="3"/>
  <c r="ACF60" i="3" a="1"/>
  <c r="ACF60" i="3"/>
  <c r="ACH60" i="3" a="1"/>
  <c r="ACH60" i="3"/>
  <c r="ACJ60" i="3" a="1"/>
  <c r="ACJ60" i="3"/>
  <c r="ACL60" i="3" a="1"/>
  <c r="ACL60" i="3"/>
  <c r="ACN60" i="3" a="1"/>
  <c r="ACN60" i="3"/>
  <c r="ACP60" i="3" a="1"/>
  <c r="ACP60" i="3"/>
  <c r="AYR59" i="3" a="1"/>
  <c r="AYR59" i="3"/>
  <c r="AYZ59" i="3" a="1"/>
  <c r="AYZ59" i="3"/>
  <c r="AZH59" i="3" a="1"/>
  <c r="AZH59" i="3"/>
  <c r="AZP59" i="3" a="1"/>
  <c r="AZP59" i="3"/>
  <c r="AZX59" i="3" a="1"/>
  <c r="AZX59" i="3"/>
  <c r="BAF59" i="3" a="1"/>
  <c r="BAF59" i="3"/>
  <c r="BAM59" i="3" a="1"/>
  <c r="BAM59" i="3"/>
  <c r="BAQ59" i="3" a="1"/>
  <c r="BAQ59" i="3"/>
  <c r="BAU59" i="3" a="1"/>
  <c r="BAU59" i="3"/>
  <c r="BAY59" i="3" a="1"/>
  <c r="BAY59" i="3"/>
  <c r="BBC59" i="3" a="1"/>
  <c r="BBC59" i="3"/>
  <c r="BBG59" i="3" a="1"/>
  <c r="BBG59" i="3"/>
  <c r="BBK59" i="3" a="1"/>
  <c r="BBK59" i="3"/>
  <c r="BBO59" i="3" a="1"/>
  <c r="BBO59" i="3"/>
  <c r="BBS59" i="3" a="1"/>
  <c r="BBS59" i="3"/>
  <c r="BBW59" i="3" a="1"/>
  <c r="BBW59" i="3"/>
  <c r="BCA59" i="3" a="1"/>
  <c r="BCA59" i="3"/>
  <c r="BCE59" i="3" a="1"/>
  <c r="BCE59" i="3"/>
  <c r="BCI59" i="3" a="1"/>
  <c r="BCI59" i="3"/>
  <c r="BCM59" i="3" a="1"/>
  <c r="BCM59" i="3"/>
  <c r="BCQ59" i="3" a="1"/>
  <c r="BCQ59" i="3"/>
  <c r="BCU59" i="3" a="1"/>
  <c r="BCU59" i="3"/>
  <c r="BCY59" i="3" a="1"/>
  <c r="BCY59" i="3"/>
  <c r="BDC59" i="3" a="1"/>
  <c r="BDC59" i="3"/>
  <c r="BDG59" i="3" a="1"/>
  <c r="BDG59" i="3"/>
  <c r="BDK59" i="3" a="1"/>
  <c r="BDK59" i="3"/>
  <c r="BDO59" i="3" a="1"/>
  <c r="BDO59" i="3"/>
  <c r="BDS59" i="3" a="1"/>
  <c r="BDS59" i="3"/>
  <c r="BDW59" i="3" a="1"/>
  <c r="BDW59" i="3"/>
  <c r="BEA59" i="3" a="1"/>
  <c r="BEA59" i="3"/>
  <c r="BEE59" i="3" a="1"/>
  <c r="BEE59" i="3"/>
  <c r="BEI59" i="3" a="1"/>
  <c r="BEI59" i="3"/>
  <c r="BEM59" i="3" a="1"/>
  <c r="BEM59" i="3"/>
  <c r="BEQ59" i="3" a="1"/>
  <c r="BEQ59" i="3"/>
  <c r="BEU59" i="3" a="1"/>
  <c r="BEU59" i="3"/>
  <c r="BEY59" i="3" a="1"/>
  <c r="BEY59" i="3"/>
  <c r="BFC59" i="3" a="1"/>
  <c r="BFC59" i="3"/>
  <c r="BFG59" i="3" a="1"/>
  <c r="BFG59" i="3"/>
  <c r="BFK59" i="3" a="1"/>
  <c r="BFK59" i="3"/>
  <c r="BFO59" i="3" a="1"/>
  <c r="BFO59" i="3"/>
  <c r="BFS59" i="3" a="1"/>
  <c r="BFS59" i="3"/>
  <c r="BFW59" i="3" a="1"/>
  <c r="BFW59" i="3"/>
  <c r="BGA59" i="3" a="1"/>
  <c r="BGA59" i="3"/>
  <c r="BGE59" i="3" a="1"/>
  <c r="BGE59" i="3"/>
  <c r="BGI59" i="3" a="1"/>
  <c r="BGI59" i="3"/>
  <c r="BGM59" i="3" a="1"/>
  <c r="BGM59" i="3"/>
  <c r="BGQ59" i="3" a="1"/>
  <c r="BGQ59" i="3"/>
  <c r="BGU59" i="3" a="1"/>
  <c r="BGU59" i="3"/>
  <c r="BGY59" i="3" a="1"/>
  <c r="BGY59" i="3"/>
  <c r="BHC59" i="3" a="1"/>
  <c r="BHC59" i="3"/>
  <c r="BHG59" i="3" a="1"/>
  <c r="BHG59" i="3"/>
  <c r="BHK59" i="3" a="1"/>
  <c r="BHK59" i="3"/>
  <c r="BHO59" i="3" a="1"/>
  <c r="BHO59" i="3"/>
  <c r="BHS59" i="3" a="1"/>
  <c r="BHS59" i="3"/>
  <c r="BHW59" i="3" a="1"/>
  <c r="BHW59" i="3"/>
  <c r="BIA59" i="3" a="1"/>
  <c r="BIA59" i="3"/>
  <c r="BIE59" i="3" a="1"/>
  <c r="BIE59" i="3"/>
  <c r="BII59" i="3" a="1"/>
  <c r="BII59" i="3"/>
  <c r="BIM59" i="3" a="1"/>
  <c r="BIM59" i="3"/>
  <c r="BIQ59" i="3" a="1"/>
  <c r="BIQ59" i="3"/>
  <c r="BIU59" i="3" a="1"/>
  <c r="BIU59" i="3"/>
  <c r="BIY59" i="3" a="1"/>
  <c r="BIY59" i="3"/>
  <c r="BJC59" i="3" a="1"/>
  <c r="BJC59" i="3"/>
  <c r="BJG59" i="3" a="1"/>
  <c r="BJG59" i="3"/>
  <c r="BJK59" i="3" a="1"/>
  <c r="BJK59" i="3"/>
  <c r="BJO59" i="3" a="1"/>
  <c r="BJO59" i="3"/>
  <c r="BJS59" i="3" a="1"/>
  <c r="BJS59" i="3"/>
  <c r="BJW59" i="3" a="1"/>
  <c r="BJW59" i="3"/>
  <c r="BKA59" i="3" a="1"/>
  <c r="BKA59" i="3"/>
  <c r="BKE59" i="3" a="1"/>
  <c r="BKE59" i="3"/>
  <c r="BKI59" i="3" a="1"/>
  <c r="BKI59" i="3"/>
  <c r="BKM59" i="3" a="1"/>
  <c r="BKM59" i="3"/>
  <c r="BKQ59" i="3" a="1"/>
  <c r="BKQ59" i="3"/>
  <c r="BKU59" i="3" a="1"/>
  <c r="BKU59" i="3"/>
  <c r="BKY59" i="3" a="1"/>
  <c r="BKY59" i="3"/>
  <c r="BLC59" i="3" a="1"/>
  <c r="BLC59" i="3"/>
  <c r="BLG59" i="3" a="1"/>
  <c r="BLG59" i="3"/>
  <c r="BLK59" i="3" a="1"/>
  <c r="BLK59" i="3"/>
  <c r="BLO59" i="3" a="1"/>
  <c r="BLO59" i="3"/>
  <c r="BLS59" i="3" a="1"/>
  <c r="BLS59" i="3"/>
  <c r="BLW59" i="3" a="1"/>
  <c r="BLW59" i="3"/>
  <c r="BMA59" i="3" a="1"/>
  <c r="BMA59" i="3"/>
  <c r="BME59" i="3" a="1"/>
  <c r="BME59" i="3"/>
  <c r="BMI59" i="3" a="1"/>
  <c r="BMI59" i="3"/>
  <c r="BMM59" i="3" a="1"/>
  <c r="BMM59" i="3"/>
  <c r="BMQ59" i="3" a="1"/>
  <c r="BMQ59" i="3"/>
  <c r="BMU59" i="3" a="1"/>
  <c r="BMU59" i="3"/>
  <c r="BMY59" i="3" a="1"/>
  <c r="BMY59" i="3"/>
  <c r="BNC59" i="3" a="1"/>
  <c r="BNC59" i="3"/>
  <c r="BNG59" i="3" a="1"/>
  <c r="BNG59" i="3"/>
  <c r="BNK59" i="3" a="1"/>
  <c r="BNK59" i="3"/>
  <c r="BNO59" i="3" a="1"/>
  <c r="BNO59" i="3"/>
  <c r="BNS59" i="3" a="1"/>
  <c r="BNS59" i="3"/>
  <c r="BNW59" i="3" a="1"/>
  <c r="BNW59" i="3"/>
  <c r="BOA59" i="3" a="1"/>
  <c r="BOA59" i="3"/>
  <c r="BOE59" i="3" a="1"/>
  <c r="BOE59" i="3"/>
  <c r="BOI59" i="3" a="1"/>
  <c r="BOI59" i="3"/>
  <c r="BOM59" i="3" a="1"/>
  <c r="BOM59" i="3"/>
  <c r="BOQ59" i="3" a="1"/>
  <c r="BOQ59" i="3"/>
  <c r="BOU59" i="3" a="1"/>
  <c r="BOU59" i="3"/>
  <c r="BOY59" i="3" a="1"/>
  <c r="BOY59" i="3"/>
  <c r="BPC59" i="3" a="1"/>
  <c r="BPC59" i="3"/>
  <c r="BPG59" i="3" a="1"/>
  <c r="BPG59" i="3"/>
  <c r="BPK59" i="3" a="1"/>
  <c r="BPK59" i="3"/>
  <c r="BPO59" i="3" a="1"/>
  <c r="BPO59" i="3"/>
  <c r="BPS59" i="3" a="1"/>
  <c r="BPS59" i="3"/>
  <c r="BPW59" i="3" a="1"/>
  <c r="BPW59" i="3"/>
  <c r="BQA59" i="3" a="1"/>
  <c r="BQA59" i="3"/>
  <c r="BQE59" i="3" a="1"/>
  <c r="BQE59" i="3"/>
  <c r="BQI59" i="3" a="1"/>
  <c r="BQI59" i="3"/>
  <c r="BQM59" i="3" a="1"/>
  <c r="BQM59" i="3"/>
  <c r="BQQ59" i="3" a="1"/>
  <c r="BQQ59" i="3"/>
  <c r="BQU59" i="3" a="1"/>
  <c r="BQU59" i="3"/>
  <c r="BQY59" i="3" a="1"/>
  <c r="BQY59" i="3"/>
  <c r="BRC59" i="3" a="1"/>
  <c r="BRC59" i="3"/>
  <c r="BRG59" i="3" a="1"/>
  <c r="BRG59" i="3"/>
  <c r="BRK59" i="3" a="1"/>
  <c r="BRK59" i="3"/>
  <c r="BRO59" i="3" a="1"/>
  <c r="BRO59" i="3"/>
  <c r="BRS59" i="3" a="1"/>
  <c r="BRS59" i="3"/>
  <c r="BRW59" i="3" a="1"/>
  <c r="BRW59" i="3"/>
  <c r="BSA59" i="3" a="1"/>
  <c r="BSA59" i="3"/>
  <c r="BSE59" i="3" a="1"/>
  <c r="BSE59" i="3"/>
  <c r="BSI59" i="3" a="1"/>
  <c r="BSI59" i="3"/>
  <c r="BSM59" i="3" a="1"/>
  <c r="BSM59" i="3"/>
  <c r="BSQ59" i="3" a="1"/>
  <c r="BSQ59" i="3"/>
  <c r="BSU59" i="3" a="1"/>
  <c r="BSU59" i="3"/>
  <c r="BSY59" i="3" a="1"/>
  <c r="BSY59" i="3"/>
  <c r="BTC59" i="3" a="1"/>
  <c r="BTC59" i="3"/>
  <c r="BTG59" i="3" a="1"/>
  <c r="BTG59" i="3"/>
  <c r="BTK59" i="3" a="1"/>
  <c r="BTK59" i="3"/>
  <c r="BTO59" i="3" a="1"/>
  <c r="BTO59" i="3"/>
  <c r="BTS59" i="3" a="1"/>
  <c r="BTS59" i="3"/>
  <c r="BTW59" i="3" a="1"/>
  <c r="BTW59" i="3"/>
  <c r="BUA59" i="3" a="1"/>
  <c r="BUA59" i="3"/>
  <c r="BUE59" i="3" a="1"/>
  <c r="BUE59" i="3"/>
  <c r="BUI59" i="3" a="1"/>
  <c r="BUI59" i="3"/>
  <c r="BUM59" i="3" a="1"/>
  <c r="BUM59" i="3"/>
  <c r="BUQ59" i="3" a="1"/>
  <c r="BUQ59" i="3"/>
  <c r="BUU59" i="3" a="1"/>
  <c r="BUU59" i="3"/>
  <c r="BUY59" i="3" a="1"/>
  <c r="BUY59" i="3"/>
  <c r="BVC59" i="3" a="1"/>
  <c r="BVC59" i="3"/>
  <c r="BVG59" i="3" a="1"/>
  <c r="BVG59" i="3"/>
  <c r="BVK59" i="3" a="1"/>
  <c r="BVK59" i="3"/>
  <c r="BVO59" i="3" a="1"/>
  <c r="BVO59" i="3"/>
  <c r="CBA59" i="3" a="1"/>
  <c r="CBA59" i="3"/>
  <c r="CBI59" i="3" a="1"/>
  <c r="CBI59" i="3"/>
  <c r="CBQ59" i="3" a="1"/>
  <c r="CBQ59" i="3"/>
  <c r="CBY59" i="3" a="1"/>
  <c r="CBY59" i="3"/>
  <c r="CCA59" i="3" a="1"/>
  <c r="CCA59" i="3"/>
  <c r="CCC59" i="3" a="1"/>
  <c r="CCC59" i="3"/>
  <c r="CCE59" i="3" a="1"/>
  <c r="CCE59" i="3"/>
  <c r="CCG59" i="3" a="1"/>
  <c r="CCG59" i="3"/>
  <c r="CCI59" i="3" a="1"/>
  <c r="CCI59" i="3"/>
  <c r="CCK59" i="3" a="1"/>
  <c r="CCK59" i="3"/>
  <c r="CCM59" i="3" a="1"/>
  <c r="CCM59" i="3"/>
  <c r="CCO59" i="3" a="1"/>
  <c r="CCO59" i="3"/>
  <c r="CCQ59" i="3" a="1"/>
  <c r="CCQ59" i="3"/>
  <c r="CCS59" i="3" a="1"/>
  <c r="CCS59" i="3"/>
  <c r="CCU59" i="3" a="1"/>
  <c r="CCU59" i="3"/>
  <c r="CCW59" i="3" a="1"/>
  <c r="CCW59" i="3"/>
  <c r="CCY59" i="3" a="1"/>
  <c r="CCY59" i="3"/>
  <c r="CDA59" i="3" a="1"/>
  <c r="CDA59" i="3"/>
  <c r="CDC59" i="3" a="1"/>
  <c r="CDC59" i="3"/>
  <c r="CDE59" i="3" a="1"/>
  <c r="CDE59" i="3"/>
  <c r="CDG59" i="3" a="1"/>
  <c r="CDG59" i="3"/>
  <c r="CDI59" i="3" a="1"/>
  <c r="CDI59" i="3"/>
  <c r="CDK59" i="3" a="1"/>
  <c r="CDK59" i="3"/>
  <c r="CDM59" i="3" a="1"/>
  <c r="CDM59" i="3"/>
  <c r="CDO59" i="3" a="1"/>
  <c r="CDO59" i="3"/>
  <c r="CDQ59" i="3" a="1"/>
  <c r="CDQ59" i="3"/>
  <c r="CDS59" i="3" a="1"/>
  <c r="CDS59" i="3"/>
  <c r="CDU59" i="3" a="1"/>
  <c r="CDU59" i="3"/>
  <c r="CDW59" i="3" a="1"/>
  <c r="CDW59" i="3"/>
  <c r="CDY59" i="3" a="1"/>
  <c r="CDY59" i="3"/>
  <c r="CEA59" i="3" a="1"/>
  <c r="CEA59" i="3"/>
  <c r="CEC59" i="3" a="1"/>
  <c r="CEC59" i="3"/>
  <c r="CEE59" i="3" a="1"/>
  <c r="CEE59" i="3"/>
  <c r="CEG59" i="3" a="1"/>
  <c r="CEG59" i="3"/>
  <c r="CEI59" i="3" a="1"/>
  <c r="CEI59" i="3"/>
  <c r="CEK59" i="3" a="1"/>
  <c r="CEK59" i="3"/>
  <c r="CEM59" i="3" a="1"/>
  <c r="CEM59" i="3"/>
  <c r="CEO59" i="3" a="1"/>
  <c r="CEO59" i="3"/>
  <c r="CEQ59" i="3" a="1"/>
  <c r="CEQ59" i="3"/>
  <c r="CES59" i="3" a="1"/>
  <c r="CES59" i="3"/>
  <c r="CEU59" i="3" a="1"/>
  <c r="CEU59" i="3"/>
  <c r="CEW59" i="3" a="1"/>
  <c r="CEW59" i="3"/>
  <c r="CEY59" i="3" a="1"/>
  <c r="CEY59" i="3"/>
  <c r="CFA59" i="3" a="1"/>
  <c r="CFA59" i="3"/>
  <c r="CFC59" i="3" a="1"/>
  <c r="CFC59" i="3"/>
  <c r="CFE59" i="3" a="1"/>
  <c r="CFE59" i="3"/>
  <c r="CFG59" i="3" a="1"/>
  <c r="CFG59" i="3"/>
  <c r="CFI59" i="3" a="1"/>
  <c r="CFI59" i="3"/>
  <c r="CFK59" i="3" a="1"/>
  <c r="CFK59" i="3"/>
  <c r="CFM59" i="3" a="1"/>
  <c r="CFM59" i="3"/>
  <c r="CFO59" i="3" a="1"/>
  <c r="CFO59" i="3"/>
  <c r="CFQ59" i="3" a="1"/>
  <c r="CFQ59" i="3"/>
  <c r="CFS59" i="3" a="1"/>
  <c r="CFS59" i="3"/>
  <c r="CFU59" i="3" a="1"/>
  <c r="CFU59" i="3"/>
  <c r="CFW59" i="3" a="1"/>
  <c r="CFW59" i="3"/>
  <c r="CFY59" i="3" a="1"/>
  <c r="CFY59" i="3"/>
  <c r="CGA59" i="3" a="1"/>
  <c r="CGA59" i="3"/>
  <c r="CGC59" i="3" a="1"/>
  <c r="CGC59" i="3"/>
  <c r="CGE59" i="3" a="1"/>
  <c r="CGE59" i="3"/>
  <c r="CGG59" i="3" a="1"/>
  <c r="CGG59" i="3"/>
  <c r="CGI59" i="3" a="1"/>
  <c r="CGI59" i="3"/>
  <c r="CGK59" i="3" a="1"/>
  <c r="CGK59" i="3"/>
  <c r="CGM59" i="3" a="1"/>
  <c r="CGM59" i="3"/>
  <c r="CGO59" i="3" a="1"/>
  <c r="CGO59" i="3"/>
  <c r="CGQ59" i="3" a="1"/>
  <c r="CGQ59" i="3"/>
  <c r="CGS59" i="3" a="1"/>
  <c r="CGS59" i="3"/>
  <c r="CGU59" i="3" a="1"/>
  <c r="CGU59" i="3"/>
  <c r="CGW59" i="3" a="1"/>
  <c r="CGW59" i="3"/>
  <c r="CGY59" i="3" a="1"/>
  <c r="CGY59" i="3"/>
  <c r="CHA59" i="3" a="1"/>
  <c r="CHA59" i="3"/>
  <c r="CHC59" i="3" a="1"/>
  <c r="CHC59" i="3"/>
  <c r="CHE59" i="3" a="1"/>
  <c r="CHE59" i="3"/>
  <c r="CHG59" i="3" a="1"/>
  <c r="CHG59" i="3"/>
  <c r="CHI59" i="3" a="1"/>
  <c r="CHI59" i="3"/>
  <c r="CHK59" i="3" a="1"/>
  <c r="CHK59" i="3"/>
  <c r="CHM59" i="3" a="1"/>
  <c r="CHM59" i="3"/>
  <c r="CHO59" i="3" a="1"/>
  <c r="CHO59" i="3"/>
  <c r="CHQ59" i="3" a="1"/>
  <c r="CHQ59" i="3"/>
  <c r="CHS59" i="3" a="1"/>
  <c r="CHS59" i="3"/>
  <c r="CHU59" i="3" a="1"/>
  <c r="CHU59" i="3"/>
  <c r="CHW59" i="3" a="1"/>
  <c r="CHW59" i="3"/>
  <c r="CHY59" i="3" a="1"/>
  <c r="CHY59" i="3"/>
  <c r="CIA59" i="3" a="1"/>
  <c r="CIA59" i="3"/>
  <c r="CIC59" i="3" a="1"/>
  <c r="CIC59" i="3"/>
  <c r="CIE59" i="3" a="1"/>
  <c r="CIE59" i="3"/>
  <c r="CIG59" i="3" a="1"/>
  <c r="CIG59" i="3"/>
  <c r="CII59" i="3" a="1"/>
  <c r="CII59" i="3"/>
  <c r="CIK59" i="3" a="1"/>
  <c r="CIK59" i="3"/>
  <c r="CIM59" i="3" a="1"/>
  <c r="CIM59" i="3"/>
  <c r="CIO59" i="3" a="1"/>
  <c r="CIO59" i="3"/>
  <c r="CIQ59" i="3" a="1"/>
  <c r="CIQ59" i="3"/>
  <c r="CIS59" i="3" a="1"/>
  <c r="CIS59" i="3"/>
  <c r="CIU59" i="3" a="1"/>
  <c r="CIU59" i="3"/>
  <c r="CIW59" i="3" a="1"/>
  <c r="CIW59" i="3"/>
  <c r="CIY59" i="3" a="1"/>
  <c r="CIY59" i="3"/>
  <c r="CJA59" i="3" a="1"/>
  <c r="CJA59" i="3"/>
  <c r="CJC59" i="3" a="1"/>
  <c r="CJC59" i="3"/>
  <c r="CJE59" i="3" a="1"/>
  <c r="CJE59" i="3"/>
  <c r="CJG59" i="3" a="1"/>
  <c r="CJG59" i="3"/>
  <c r="CJI59" i="3" a="1"/>
  <c r="CJI59" i="3"/>
  <c r="CJK59" i="3" a="1"/>
  <c r="CJK59" i="3"/>
  <c r="CJM59" i="3" a="1"/>
  <c r="CJM59" i="3"/>
  <c r="CJO59" i="3" a="1"/>
  <c r="CJO59" i="3"/>
  <c r="CJQ59" i="3" a="1"/>
  <c r="CJQ59" i="3"/>
  <c r="CJS59" i="3" a="1"/>
  <c r="CJS59" i="3"/>
  <c r="CJU59" i="3" a="1"/>
  <c r="CJU59" i="3"/>
  <c r="CJW59" i="3" a="1"/>
  <c r="CJW59" i="3"/>
  <c r="CJY59" i="3" a="1"/>
  <c r="CJY59" i="3"/>
  <c r="CKA59" i="3" a="1"/>
  <c r="CKA59" i="3"/>
  <c r="CKC59" i="3" a="1"/>
  <c r="CKC59" i="3"/>
  <c r="CKE59" i="3" a="1"/>
  <c r="CKE59" i="3"/>
  <c r="CKG59" i="3" a="1"/>
  <c r="CKG59" i="3"/>
  <c r="CKI59" i="3" a="1"/>
  <c r="CKI59" i="3"/>
  <c r="CKK59" i="3" a="1"/>
  <c r="CKK59" i="3"/>
  <c r="CKM59" i="3" a="1"/>
  <c r="CKM59" i="3"/>
  <c r="CKO59" i="3" a="1"/>
  <c r="CKO59" i="3"/>
  <c r="CKQ59" i="3" a="1"/>
  <c r="CKQ59" i="3"/>
  <c r="CKS59" i="3" a="1"/>
  <c r="CKS59" i="3"/>
  <c r="CKU59" i="3" a="1"/>
  <c r="CKU59" i="3"/>
  <c r="CKW59" i="3" a="1"/>
  <c r="CKW59" i="3"/>
  <c r="CKY59" i="3" a="1"/>
  <c r="CKY59" i="3"/>
  <c r="CLA59" i="3" a="1"/>
  <c r="CLA59" i="3"/>
  <c r="CLC59" i="3" a="1"/>
  <c r="CLC59" i="3"/>
  <c r="CLE59" i="3" a="1"/>
  <c r="CLE59" i="3"/>
  <c r="CLG59" i="3" a="1"/>
  <c r="CLG59" i="3"/>
  <c r="CLI59" i="3" a="1"/>
  <c r="CLI59" i="3"/>
  <c r="CLK59" i="3" a="1"/>
  <c r="CLK59" i="3"/>
  <c r="CLM59" i="3" a="1"/>
  <c r="CLM59" i="3"/>
  <c r="CLO59" i="3" a="1"/>
  <c r="CLO59" i="3"/>
  <c r="CLQ59" i="3" a="1"/>
  <c r="CLQ59" i="3"/>
  <c r="CLS59" i="3" a="1"/>
  <c r="CLS59" i="3"/>
  <c r="CLU59" i="3" a="1"/>
  <c r="CLU59" i="3"/>
  <c r="CLW59" i="3" a="1"/>
  <c r="CLW59" i="3"/>
  <c r="CLY59" i="3" a="1"/>
  <c r="CLY59" i="3"/>
  <c r="CMA59" i="3" a="1"/>
  <c r="CMA59" i="3"/>
  <c r="CMC59" i="3" a="1"/>
  <c r="CMC59" i="3"/>
  <c r="CME59" i="3" a="1"/>
  <c r="CME59" i="3"/>
  <c r="CMG59" i="3" a="1"/>
  <c r="CMG59" i="3"/>
  <c r="CL60" i="3" a="1"/>
  <c r="CL60" i="3"/>
  <c r="CN60" i="3" a="1"/>
  <c r="CN60" i="3"/>
  <c r="CP60" i="3" a="1"/>
  <c r="CP60" i="3"/>
  <c r="CR60" i="3" a="1"/>
  <c r="CR60" i="3"/>
  <c r="CT60" i="3" a="1"/>
  <c r="CT60" i="3"/>
  <c r="CV60" i="3" a="1"/>
  <c r="CV60" i="3"/>
  <c r="CX60" i="3" a="1"/>
  <c r="CX60" i="3"/>
  <c r="CZ60" i="3" a="1"/>
  <c r="CZ60" i="3"/>
  <c r="DB60" i="3" a="1"/>
  <c r="DB60" i="3"/>
  <c r="DD60" i="3" a="1"/>
  <c r="DD60" i="3"/>
  <c r="DF60" i="3" a="1"/>
  <c r="DF60" i="3"/>
  <c r="DH60" i="3" a="1"/>
  <c r="DH60" i="3"/>
  <c r="DJ60" i="3" a="1"/>
  <c r="DJ60" i="3"/>
  <c r="DL60" i="3" a="1"/>
  <c r="DL60" i="3"/>
  <c r="DN60" i="3" a="1"/>
  <c r="DN60" i="3"/>
  <c r="DP60" i="3" a="1"/>
  <c r="DP60" i="3"/>
  <c r="DR60" i="3" a="1"/>
  <c r="DR60" i="3"/>
  <c r="DT60" i="3" a="1"/>
  <c r="DT60" i="3"/>
  <c r="DV60" i="3" a="1"/>
  <c r="DV60" i="3"/>
  <c r="DX60" i="3" a="1"/>
  <c r="DX60" i="3"/>
  <c r="DZ60" i="3" a="1"/>
  <c r="DZ60" i="3"/>
  <c r="EB60" i="3" a="1"/>
  <c r="EB60" i="3"/>
  <c r="ED60" i="3" a="1"/>
  <c r="ED60" i="3"/>
  <c r="EF60" i="3" a="1"/>
  <c r="EF60" i="3"/>
  <c r="EH60" i="3" a="1"/>
  <c r="EH60" i="3"/>
  <c r="EJ60" i="3" a="1"/>
  <c r="EJ60" i="3"/>
  <c r="EL60" i="3" a="1"/>
  <c r="EL60" i="3"/>
  <c r="EN60" i="3" a="1"/>
  <c r="EN60" i="3"/>
  <c r="EP60" i="3" a="1"/>
  <c r="EP60" i="3"/>
  <c r="ER60" i="3" a="1"/>
  <c r="ER60" i="3"/>
  <c r="ET60" i="3" a="1"/>
  <c r="ET60" i="3"/>
  <c r="EV60" i="3" a="1"/>
  <c r="EV60" i="3"/>
  <c r="EX60" i="3" a="1"/>
  <c r="EX60" i="3"/>
  <c r="EZ60" i="3" a="1"/>
  <c r="EZ60" i="3"/>
  <c r="FB60" i="3" a="1"/>
  <c r="FB60" i="3"/>
  <c r="FD60" i="3" a="1"/>
  <c r="FD60" i="3"/>
  <c r="FF60" i="3" a="1"/>
  <c r="FF60" i="3"/>
  <c r="FH60" i="3" a="1"/>
  <c r="FH60" i="3"/>
  <c r="FJ60" i="3" a="1"/>
  <c r="FJ60" i="3"/>
  <c r="FL60" i="3" a="1"/>
  <c r="FL60" i="3"/>
  <c r="FN60" i="3" a="1"/>
  <c r="FN60" i="3"/>
  <c r="FP60" i="3" a="1"/>
  <c r="FP60" i="3"/>
  <c r="FR60" i="3" a="1"/>
  <c r="FR60" i="3"/>
  <c r="FT60" i="3" a="1"/>
  <c r="FT60" i="3"/>
  <c r="FV60" i="3" a="1"/>
  <c r="FV60" i="3"/>
  <c r="FX60" i="3" a="1"/>
  <c r="FX60" i="3"/>
  <c r="FZ60" i="3" a="1"/>
  <c r="FZ60" i="3"/>
  <c r="AYT59" i="3" a="1"/>
  <c r="AYT59" i="3"/>
  <c r="AZB59" i="3" a="1"/>
  <c r="AZB59" i="3"/>
  <c r="AZJ59" i="3" a="1"/>
  <c r="AZJ59" i="3"/>
  <c r="AZR59" i="3" a="1"/>
  <c r="AZR59" i="3"/>
  <c r="AZZ59" i="3" a="1"/>
  <c r="AZZ59" i="3"/>
  <c r="BAH59" i="3" a="1"/>
  <c r="BAH59" i="3"/>
  <c r="BAN59" i="3" a="1"/>
  <c r="BAN59" i="3"/>
  <c r="BAR59" i="3" a="1"/>
  <c r="BAR59" i="3"/>
  <c r="BAV59" i="3" a="1"/>
  <c r="BAV59" i="3"/>
  <c r="BAZ59" i="3" a="1"/>
  <c r="BAZ59" i="3"/>
  <c r="BBD59" i="3" a="1"/>
  <c r="BBD59" i="3"/>
  <c r="BBH59" i="3" a="1"/>
  <c r="BBH59" i="3"/>
  <c r="BBL59" i="3" a="1"/>
  <c r="BBL59" i="3"/>
  <c r="BBP59" i="3" a="1"/>
  <c r="BBP59" i="3"/>
  <c r="BBT59" i="3" a="1"/>
  <c r="BBT59" i="3"/>
  <c r="BBX59" i="3" a="1"/>
  <c r="BBX59" i="3"/>
  <c r="BCB59" i="3" a="1"/>
  <c r="BCB59" i="3"/>
  <c r="BCF59" i="3" a="1"/>
  <c r="BCF59" i="3"/>
  <c r="BCJ59" i="3" a="1"/>
  <c r="BCJ59" i="3"/>
  <c r="BCN59" i="3" a="1"/>
  <c r="BCN59" i="3"/>
  <c r="BCR59" i="3" a="1"/>
  <c r="BCR59" i="3"/>
  <c r="BCV59" i="3" a="1"/>
  <c r="BCV59" i="3"/>
  <c r="BCZ59" i="3" a="1"/>
  <c r="BCZ59" i="3"/>
  <c r="BDD59" i="3" a="1"/>
  <c r="BDD59" i="3"/>
  <c r="BDH59" i="3" a="1"/>
  <c r="BDH59" i="3"/>
  <c r="BDL59" i="3" a="1"/>
  <c r="BDL59" i="3"/>
  <c r="BDP59" i="3" a="1"/>
  <c r="BDP59" i="3"/>
  <c r="BDT59" i="3" a="1"/>
  <c r="BDT59" i="3"/>
  <c r="BDX59" i="3" a="1"/>
  <c r="BDX59" i="3"/>
  <c r="BEB59" i="3" a="1"/>
  <c r="BEB59" i="3"/>
  <c r="BEF59" i="3" a="1"/>
  <c r="BEF59" i="3"/>
  <c r="BEJ59" i="3" a="1"/>
  <c r="BEJ59" i="3"/>
  <c r="BEN59" i="3" a="1"/>
  <c r="BEN59" i="3"/>
  <c r="BER59" i="3" a="1"/>
  <c r="BER59" i="3"/>
  <c r="BEV59" i="3" a="1"/>
  <c r="BEV59" i="3"/>
  <c r="BEZ59" i="3" a="1"/>
  <c r="BEZ59" i="3"/>
  <c r="BFD59" i="3" a="1"/>
  <c r="BFD59" i="3"/>
  <c r="BFH59" i="3" a="1"/>
  <c r="BFH59" i="3"/>
  <c r="BFL59" i="3" a="1"/>
  <c r="BFL59" i="3"/>
  <c r="BFP59" i="3" a="1"/>
  <c r="BFP59" i="3"/>
  <c r="BFT59" i="3" a="1"/>
  <c r="BFT59" i="3"/>
  <c r="BFX59" i="3" a="1"/>
  <c r="BFX59" i="3"/>
  <c r="BGB59" i="3" a="1"/>
  <c r="BGB59" i="3"/>
  <c r="BGF59" i="3" a="1"/>
  <c r="BGF59" i="3"/>
  <c r="BGJ59" i="3" a="1"/>
  <c r="BGJ59" i="3"/>
  <c r="BGN59" i="3" a="1"/>
  <c r="BGN59" i="3"/>
  <c r="BGR59" i="3" a="1"/>
  <c r="BGR59" i="3"/>
  <c r="BGV59" i="3" a="1"/>
  <c r="BGV59" i="3"/>
  <c r="BGZ59" i="3" a="1"/>
  <c r="BGZ59" i="3"/>
  <c r="BHD59" i="3" a="1"/>
  <c r="BHD59" i="3"/>
  <c r="BHH59" i="3" a="1"/>
  <c r="BHH59" i="3"/>
  <c r="BHL59" i="3" a="1"/>
  <c r="BHL59" i="3"/>
  <c r="BHP59" i="3" a="1"/>
  <c r="BHP59" i="3"/>
  <c r="BHT59" i="3" a="1"/>
  <c r="BHT59" i="3"/>
  <c r="BHX59" i="3" a="1"/>
  <c r="BHX59" i="3"/>
  <c r="BIB59" i="3" a="1"/>
  <c r="BIB59" i="3"/>
  <c r="BIF59" i="3" a="1"/>
  <c r="BIF59" i="3"/>
  <c r="BIJ59" i="3" a="1"/>
  <c r="BIJ59" i="3"/>
  <c r="BIN59" i="3" a="1"/>
  <c r="BIN59" i="3"/>
  <c r="BIR59" i="3" a="1"/>
  <c r="BIR59" i="3"/>
  <c r="BIV59" i="3" a="1"/>
  <c r="BIV59" i="3"/>
  <c r="BIZ59" i="3" a="1"/>
  <c r="BIZ59" i="3"/>
  <c r="BJD59" i="3" a="1"/>
  <c r="BJD59" i="3"/>
  <c r="BJH59" i="3" a="1"/>
  <c r="BJH59" i="3"/>
  <c r="BJL59" i="3" a="1"/>
  <c r="BJL59" i="3"/>
  <c r="BJP59" i="3" a="1"/>
  <c r="BJP59" i="3"/>
  <c r="BJT59" i="3" a="1"/>
  <c r="BJT59" i="3"/>
  <c r="BJX59" i="3" a="1"/>
  <c r="BJX59" i="3"/>
  <c r="BKB59" i="3" a="1"/>
  <c r="BKB59" i="3"/>
  <c r="BKF59" i="3" a="1"/>
  <c r="BKF59" i="3"/>
  <c r="BKJ59" i="3" a="1"/>
  <c r="BKJ59" i="3"/>
  <c r="BKN59" i="3" a="1"/>
  <c r="BKN59" i="3"/>
  <c r="BKR59" i="3" a="1"/>
  <c r="BKR59" i="3"/>
  <c r="BKV59" i="3" a="1"/>
  <c r="BKV59" i="3"/>
  <c r="BKZ59" i="3" a="1"/>
  <c r="BKZ59" i="3"/>
  <c r="BLD59" i="3" a="1"/>
  <c r="BLD59" i="3"/>
  <c r="BLH59" i="3" a="1"/>
  <c r="BLH59" i="3"/>
  <c r="BLL59" i="3" a="1"/>
  <c r="BLL59" i="3"/>
  <c r="BLP59" i="3" a="1"/>
  <c r="BLP59" i="3"/>
  <c r="BLT59" i="3" a="1"/>
  <c r="BLT59" i="3"/>
  <c r="BLX59" i="3" a="1"/>
  <c r="BLX59" i="3"/>
  <c r="BMB59" i="3" a="1"/>
  <c r="BMB59" i="3"/>
  <c r="BMF59" i="3" a="1"/>
  <c r="BMF59" i="3"/>
  <c r="BMJ59" i="3" a="1"/>
  <c r="BMJ59" i="3"/>
  <c r="BMN59" i="3" a="1"/>
  <c r="BMN59" i="3"/>
  <c r="BMR59" i="3" a="1"/>
  <c r="BMR59" i="3"/>
  <c r="BMV59" i="3" a="1"/>
  <c r="BMV59" i="3"/>
  <c r="BMZ59" i="3" a="1"/>
  <c r="BMZ59" i="3"/>
  <c r="BND59" i="3" a="1"/>
  <c r="BND59" i="3"/>
  <c r="BNH59" i="3" a="1"/>
  <c r="BNH59" i="3"/>
  <c r="BNL59" i="3" a="1"/>
  <c r="BNL59" i="3"/>
  <c r="BNP59" i="3" a="1"/>
  <c r="BNP59" i="3"/>
  <c r="BNT59" i="3" a="1"/>
  <c r="BNT59" i="3"/>
  <c r="BNX59" i="3" a="1"/>
  <c r="BNX59" i="3"/>
  <c r="BOB59" i="3" a="1"/>
  <c r="BOB59" i="3"/>
  <c r="BOF59" i="3" a="1"/>
  <c r="BOF59" i="3"/>
  <c r="BOJ59" i="3" a="1"/>
  <c r="BOJ59" i="3"/>
  <c r="BON59" i="3" a="1"/>
  <c r="BON59" i="3"/>
  <c r="BOR59" i="3" a="1"/>
  <c r="BOR59" i="3"/>
  <c r="BOV59" i="3" a="1"/>
  <c r="BOV59" i="3"/>
  <c r="BOZ59" i="3" a="1"/>
  <c r="BOZ59" i="3"/>
  <c r="BPD59" i="3" a="1"/>
  <c r="BPD59" i="3"/>
  <c r="BPH59" i="3" a="1"/>
  <c r="BPH59" i="3"/>
  <c r="BPL59" i="3" a="1"/>
  <c r="BPL59" i="3"/>
  <c r="BPP59" i="3" a="1"/>
  <c r="BPP59" i="3"/>
  <c r="BPT59" i="3" a="1"/>
  <c r="BPT59" i="3"/>
  <c r="BPX59" i="3" a="1"/>
  <c r="BPX59" i="3"/>
  <c r="BQB59" i="3" a="1"/>
  <c r="BQB59" i="3"/>
  <c r="BQF59" i="3" a="1"/>
  <c r="BQF59" i="3"/>
  <c r="BQJ59" i="3" a="1"/>
  <c r="BQJ59" i="3"/>
  <c r="BQN59" i="3" a="1"/>
  <c r="BQN59" i="3"/>
  <c r="BQR59" i="3" a="1"/>
  <c r="BQR59" i="3"/>
  <c r="BQV59" i="3" a="1"/>
  <c r="BQV59" i="3"/>
  <c r="BQZ59" i="3" a="1"/>
  <c r="BQZ59" i="3"/>
  <c r="BRD59" i="3" a="1"/>
  <c r="BRD59" i="3"/>
  <c r="BRH59" i="3" a="1"/>
  <c r="BRH59" i="3"/>
  <c r="BRL59" i="3" a="1"/>
  <c r="BRL59" i="3"/>
  <c r="BRP59" i="3" a="1"/>
  <c r="BRP59" i="3"/>
  <c r="BRT59" i="3" a="1"/>
  <c r="BRT59" i="3"/>
  <c r="BRX59" i="3" a="1"/>
  <c r="BRX59" i="3"/>
  <c r="BSB59" i="3" a="1"/>
  <c r="BSB59" i="3"/>
  <c r="BSF59" i="3" a="1"/>
  <c r="BSF59" i="3"/>
  <c r="BSJ59" i="3" a="1"/>
  <c r="BSJ59" i="3"/>
  <c r="BSN59" i="3" a="1"/>
  <c r="BSN59" i="3"/>
  <c r="BSR59" i="3" a="1"/>
  <c r="BSR59" i="3"/>
  <c r="BSV59" i="3" a="1"/>
  <c r="BSV59" i="3"/>
  <c r="BSZ59" i="3" a="1"/>
  <c r="BSZ59" i="3"/>
  <c r="BTD59" i="3" a="1"/>
  <c r="BTD59" i="3"/>
  <c r="BTH59" i="3" a="1"/>
  <c r="BTH59" i="3"/>
  <c r="BTL59" i="3" a="1"/>
  <c r="BTL59" i="3"/>
  <c r="BTP59" i="3" a="1"/>
  <c r="BTP59" i="3"/>
  <c r="BTT59" i="3" a="1"/>
  <c r="BTT59" i="3"/>
  <c r="BTX59" i="3" a="1"/>
  <c r="BTX59" i="3"/>
  <c r="BUB59" i="3" a="1"/>
  <c r="BUB59" i="3"/>
  <c r="BUF59" i="3" a="1"/>
  <c r="BUF59" i="3"/>
  <c r="BUJ59" i="3" a="1"/>
  <c r="BUJ59" i="3"/>
  <c r="BUN59" i="3" a="1"/>
  <c r="BUN59" i="3"/>
  <c r="BUR59" i="3" a="1"/>
  <c r="BUR59" i="3"/>
  <c r="BUV59" i="3" a="1"/>
  <c r="BUV59" i="3"/>
  <c r="BUZ59" i="3" a="1"/>
  <c r="BUZ59" i="3"/>
  <c r="BVD59" i="3" a="1"/>
  <c r="BVD59" i="3"/>
  <c r="BVH59" i="3" a="1"/>
  <c r="BVH59" i="3"/>
  <c r="BVL59" i="3" a="1"/>
  <c r="BVL59" i="3"/>
  <c r="BVP59" i="3" a="1"/>
  <c r="BVP59" i="3"/>
  <c r="CAY59" i="3" a="1"/>
  <c r="CAY59" i="3"/>
  <c r="CBG59" i="3" a="1"/>
  <c r="CBG59" i="3"/>
  <c r="CBO59" i="3" a="1"/>
  <c r="CBO59" i="3"/>
  <c r="CBW59" i="3" a="1"/>
  <c r="CBW59" i="3"/>
  <c r="GC60" i="3" a="1"/>
  <c r="GC60" i="3"/>
  <c r="GE60" i="3" a="1"/>
  <c r="GE60" i="3"/>
  <c r="GG60" i="3" a="1"/>
  <c r="GG60" i="3"/>
  <c r="GI60" i="3" a="1"/>
  <c r="GI60" i="3"/>
  <c r="GK60" i="3" a="1"/>
  <c r="GK60" i="3"/>
  <c r="GM60" i="3" a="1"/>
  <c r="GM60" i="3"/>
  <c r="GO60" i="3" a="1"/>
  <c r="GO60" i="3"/>
  <c r="GQ60" i="3" a="1"/>
  <c r="GQ60" i="3"/>
  <c r="GS60" i="3" a="1"/>
  <c r="GS60" i="3"/>
  <c r="GU60" i="3" a="1"/>
  <c r="GU60" i="3"/>
  <c r="GW60" i="3" a="1"/>
  <c r="GW60" i="3"/>
  <c r="GY60" i="3" a="1"/>
  <c r="GY60" i="3"/>
  <c r="HA60" i="3" a="1"/>
  <c r="HA60" i="3"/>
  <c r="HC60" i="3" a="1"/>
  <c r="HC60" i="3"/>
  <c r="HE60" i="3" a="1"/>
  <c r="HE60" i="3"/>
  <c r="HG60" i="3" a="1"/>
  <c r="HG60" i="3"/>
  <c r="HI60" i="3" a="1"/>
  <c r="HI60" i="3"/>
  <c r="HK60" i="3" a="1"/>
  <c r="HK60" i="3"/>
  <c r="HM60" i="3" a="1"/>
  <c r="HM60" i="3"/>
  <c r="HO60" i="3" a="1"/>
  <c r="HO60" i="3"/>
  <c r="HQ60" i="3" a="1"/>
  <c r="HQ60" i="3"/>
  <c r="HS60" i="3" a="1"/>
  <c r="HS60" i="3"/>
  <c r="HU60" i="3" a="1"/>
  <c r="HU60" i="3"/>
  <c r="HW60" i="3" a="1"/>
  <c r="HW60" i="3"/>
  <c r="HY60" i="3" a="1"/>
  <c r="HY60" i="3"/>
  <c r="IA60" i="3" a="1"/>
  <c r="IA60" i="3"/>
  <c r="IC60" i="3" a="1"/>
  <c r="IC60" i="3"/>
  <c r="IE60" i="3" a="1"/>
  <c r="IE60" i="3"/>
  <c r="IG60" i="3" a="1"/>
  <c r="IG60" i="3"/>
  <c r="II60" i="3" a="1"/>
  <c r="II60" i="3"/>
  <c r="IK60" i="3" a="1"/>
  <c r="IK60" i="3"/>
  <c r="IM60" i="3" a="1"/>
  <c r="IM60" i="3"/>
  <c r="IO60" i="3" a="1"/>
  <c r="IO60" i="3"/>
  <c r="IQ60" i="3" a="1"/>
  <c r="IQ60" i="3"/>
  <c r="IU60" i="3" a="1"/>
  <c r="IU60" i="3"/>
  <c r="IW60" i="3" a="1"/>
  <c r="IW60" i="3"/>
  <c r="IY60" i="3" a="1"/>
  <c r="IY60" i="3"/>
  <c r="JA60" i="3" a="1"/>
  <c r="JA60" i="3"/>
  <c r="JC60" i="3" a="1"/>
  <c r="JC60" i="3"/>
  <c r="JE60" i="3" a="1"/>
  <c r="JE60" i="3"/>
  <c r="JG60" i="3" a="1"/>
  <c r="JG60" i="3"/>
  <c r="JI60" i="3" a="1"/>
  <c r="JI60" i="3"/>
  <c r="JK60" i="3" a="1"/>
  <c r="JK60" i="3"/>
  <c r="JM60" i="3" a="1"/>
  <c r="JM60" i="3"/>
  <c r="JO60" i="3" a="1"/>
  <c r="JO60" i="3"/>
  <c r="JQ60" i="3" a="1"/>
  <c r="JQ60" i="3"/>
  <c r="JS60" i="3" a="1"/>
  <c r="JS60" i="3"/>
  <c r="JU60" i="3" a="1"/>
  <c r="JU60" i="3"/>
  <c r="JW60" i="3" a="1"/>
  <c r="JW60" i="3"/>
  <c r="JY60" i="3" a="1"/>
  <c r="JY60" i="3"/>
  <c r="KA60" i="3" a="1"/>
  <c r="KA60" i="3"/>
  <c r="KC60" i="3" a="1"/>
  <c r="KC60" i="3"/>
  <c r="KE60" i="3" a="1"/>
  <c r="KE60" i="3"/>
  <c r="KG60" i="3" a="1"/>
  <c r="KG60" i="3"/>
  <c r="KI60" i="3" a="1"/>
  <c r="KI60" i="3"/>
  <c r="KK60" i="3" a="1"/>
  <c r="KK60" i="3"/>
  <c r="KM60" i="3" a="1"/>
  <c r="KM60" i="3"/>
  <c r="KO60" i="3" a="1"/>
  <c r="KO60" i="3"/>
  <c r="KQ60" i="3" a="1"/>
  <c r="KQ60" i="3"/>
  <c r="KS60" i="3" a="1"/>
  <c r="KS60" i="3"/>
  <c r="KU60" i="3" a="1"/>
  <c r="KU60" i="3"/>
  <c r="KW60" i="3" a="1"/>
  <c r="KW60" i="3"/>
  <c r="KY60" i="3" a="1"/>
  <c r="KY60" i="3"/>
  <c r="LC60" i="3" a="1"/>
  <c r="LC60" i="3"/>
  <c r="LE60" i="3" a="1"/>
  <c r="LE60" i="3"/>
  <c r="LG60" i="3" a="1"/>
  <c r="LG60" i="3"/>
  <c r="LI60" i="3" a="1"/>
  <c r="LI60" i="3"/>
  <c r="LK60" i="3" a="1"/>
  <c r="LK60" i="3"/>
  <c r="LM60" i="3" a="1"/>
  <c r="LM60" i="3"/>
  <c r="LO60" i="3" a="1"/>
  <c r="LO60" i="3"/>
  <c r="LQ60" i="3" a="1"/>
  <c r="LQ60" i="3"/>
  <c r="LS60" i="3" a="1"/>
  <c r="LS60" i="3"/>
  <c r="LU60" i="3" a="1"/>
  <c r="LU60" i="3"/>
  <c r="LW60" i="3" a="1"/>
  <c r="LW60" i="3"/>
  <c r="LY60" i="3" a="1"/>
  <c r="LY60" i="3"/>
  <c r="MA60" i="3" a="1"/>
  <c r="MA60" i="3"/>
  <c r="MC60" i="3" a="1"/>
  <c r="MC60" i="3"/>
  <c r="ME60" i="3" a="1"/>
  <c r="ME60" i="3"/>
  <c r="MG60" i="3" a="1"/>
  <c r="MG60" i="3"/>
  <c r="MI60" i="3" a="1"/>
  <c r="MI60" i="3"/>
  <c r="MK60" i="3" a="1"/>
  <c r="MK60" i="3"/>
  <c r="MM60" i="3" a="1"/>
  <c r="MM60" i="3"/>
  <c r="MO60" i="3" a="1"/>
  <c r="MO60" i="3"/>
  <c r="MQ60" i="3" a="1"/>
  <c r="MQ60" i="3"/>
  <c r="MS60" i="3" a="1"/>
  <c r="MS60" i="3"/>
  <c r="MU60" i="3" a="1"/>
  <c r="MU60" i="3"/>
  <c r="MW60" i="3" a="1"/>
  <c r="MW60" i="3"/>
  <c r="MY60" i="3" a="1"/>
  <c r="MY60" i="3"/>
  <c r="NA60" i="3" a="1"/>
  <c r="NA60" i="3"/>
  <c r="NC60" i="3" a="1"/>
  <c r="NC60" i="3"/>
  <c r="NE60" i="3" a="1"/>
  <c r="NE60" i="3"/>
  <c r="NG60" i="3" a="1"/>
  <c r="NG60" i="3"/>
  <c r="NI60" i="3" a="1"/>
  <c r="NI60" i="3"/>
  <c r="NK60" i="3" a="1"/>
  <c r="NK60" i="3"/>
  <c r="NM60" i="3" a="1"/>
  <c r="NM60" i="3"/>
  <c r="NO60" i="3" a="1"/>
  <c r="NO60" i="3"/>
  <c r="NQ60" i="3" a="1"/>
  <c r="NQ60" i="3"/>
  <c r="NS60" i="3" a="1"/>
  <c r="NS60" i="3"/>
  <c r="NU60" i="3" a="1"/>
  <c r="NU60" i="3"/>
  <c r="NW60" i="3" a="1"/>
  <c r="NW60" i="3"/>
  <c r="NY60" i="3" a="1"/>
  <c r="NY60" i="3"/>
  <c r="OA60" i="3" a="1"/>
  <c r="OA60" i="3"/>
  <c r="OC60" i="3" a="1"/>
  <c r="OC60" i="3"/>
  <c r="OE60" i="3" a="1"/>
  <c r="OE60" i="3"/>
  <c r="OG60" i="3" a="1"/>
  <c r="OG60" i="3"/>
  <c r="OI60" i="3" a="1"/>
  <c r="OI60" i="3"/>
  <c r="OK60" i="3" a="1"/>
  <c r="OK60" i="3"/>
  <c r="OM60" i="3" a="1"/>
  <c r="OM60" i="3"/>
  <c r="OO60" i="3" a="1"/>
  <c r="OO60" i="3"/>
  <c r="OQ60" i="3" a="1"/>
  <c r="OQ60" i="3"/>
  <c r="OS60" i="3" a="1"/>
  <c r="OS60" i="3"/>
  <c r="OU60" i="3" a="1"/>
  <c r="OU60" i="3"/>
  <c r="OW60" i="3" a="1"/>
  <c r="OW60" i="3"/>
  <c r="OY60" i="3" a="1"/>
  <c r="OY60" i="3"/>
  <c r="PA60" i="3" a="1"/>
  <c r="PA60" i="3"/>
  <c r="PC60" i="3" a="1"/>
  <c r="PC60" i="3"/>
  <c r="PE60" i="3" a="1"/>
  <c r="PE60" i="3"/>
  <c r="PG60" i="3" a="1"/>
  <c r="PG60" i="3"/>
  <c r="PI60" i="3" a="1"/>
  <c r="PI60" i="3"/>
  <c r="PK60" i="3" a="1"/>
  <c r="PK60" i="3"/>
  <c r="PM60" i="3" a="1"/>
  <c r="PM60" i="3"/>
  <c r="PO60" i="3" a="1"/>
  <c r="PO60" i="3"/>
  <c r="PQ60" i="3" a="1"/>
  <c r="PQ60" i="3"/>
  <c r="PS60" i="3" a="1"/>
  <c r="PS60" i="3"/>
  <c r="PU60" i="3" a="1"/>
  <c r="PU60" i="3"/>
  <c r="PW60" i="3" a="1"/>
  <c r="PW60" i="3"/>
  <c r="PY60" i="3" a="1"/>
  <c r="PY60" i="3"/>
  <c r="QA60" i="3" a="1"/>
  <c r="QA60" i="3"/>
  <c r="QC60" i="3" a="1"/>
  <c r="QC60" i="3"/>
  <c r="QE60" i="3" a="1"/>
  <c r="QE60" i="3"/>
  <c r="QG60" i="3" a="1"/>
  <c r="QG60" i="3"/>
  <c r="QI60" i="3" a="1"/>
  <c r="QI60" i="3"/>
  <c r="QK60" i="3" a="1"/>
  <c r="QK60" i="3"/>
  <c r="QM60" i="3" a="1"/>
  <c r="QM60" i="3"/>
  <c r="QO60" i="3" a="1"/>
  <c r="QO60" i="3"/>
  <c r="QQ60" i="3" a="1"/>
  <c r="QQ60" i="3"/>
  <c r="QS60" i="3" a="1"/>
  <c r="QS60" i="3"/>
  <c r="QU60" i="3" a="1"/>
  <c r="QU60" i="3"/>
  <c r="QW60" i="3" a="1"/>
  <c r="QW60" i="3"/>
  <c r="QY60" i="3" a="1"/>
  <c r="QY60" i="3"/>
  <c r="RA60" i="3" a="1"/>
  <c r="RA60" i="3"/>
  <c r="RC60" i="3" a="1"/>
  <c r="RC60" i="3"/>
  <c r="RE60" i="3" a="1"/>
  <c r="RE60" i="3"/>
  <c r="RG60" i="3" a="1"/>
  <c r="RG60" i="3"/>
  <c r="RI60" i="3" a="1"/>
  <c r="RI60" i="3"/>
  <c r="RK60" i="3" a="1"/>
  <c r="RK60" i="3"/>
  <c r="RM60" i="3" a="1"/>
  <c r="RM60" i="3"/>
  <c r="RO60" i="3" a="1"/>
  <c r="RO60" i="3"/>
  <c r="RQ60" i="3" a="1"/>
  <c r="RQ60" i="3"/>
  <c r="RS60" i="3" a="1"/>
  <c r="RS60" i="3"/>
  <c r="RU60" i="3" a="1"/>
  <c r="RU60" i="3"/>
  <c r="RW60" i="3" a="1"/>
  <c r="RW60" i="3"/>
  <c r="SA60" i="3" a="1"/>
  <c r="SA60" i="3"/>
  <c r="SC60" i="3" a="1"/>
  <c r="SC60" i="3"/>
  <c r="SE60" i="3" a="1"/>
  <c r="SE60" i="3"/>
  <c r="SG60" i="3" a="1"/>
  <c r="SG60" i="3"/>
  <c r="SI60" i="3" a="1"/>
  <c r="SI60" i="3"/>
  <c r="SK60" i="3" a="1"/>
  <c r="SK60" i="3"/>
  <c r="SM60" i="3" a="1"/>
  <c r="SM60" i="3"/>
  <c r="SO60" i="3" a="1"/>
  <c r="SO60" i="3"/>
  <c r="SQ60" i="3" a="1"/>
  <c r="SQ60" i="3"/>
  <c r="SS60" i="3" a="1"/>
  <c r="SS60" i="3"/>
  <c r="SU60" i="3" a="1"/>
  <c r="SU60" i="3"/>
  <c r="SW60" i="3" a="1"/>
  <c r="SW60" i="3"/>
  <c r="SY60" i="3" a="1"/>
  <c r="SY60" i="3"/>
  <c r="TA60" i="3" a="1"/>
  <c r="TA60" i="3"/>
  <c r="TC60" i="3" a="1"/>
  <c r="TC60" i="3"/>
  <c r="TE60" i="3" a="1"/>
  <c r="TE60" i="3"/>
  <c r="TG60" i="3" a="1"/>
  <c r="TG60" i="3"/>
  <c r="TI60" i="3" a="1"/>
  <c r="TI60" i="3"/>
  <c r="TK60" i="3" a="1"/>
  <c r="TK60" i="3"/>
  <c r="TM60" i="3" a="1"/>
  <c r="TM60" i="3"/>
  <c r="TO60" i="3" a="1"/>
  <c r="TO60" i="3"/>
  <c r="TQ60" i="3" a="1"/>
  <c r="TQ60" i="3"/>
  <c r="TS60" i="3" a="1"/>
  <c r="TS60" i="3"/>
  <c r="TU60" i="3" a="1"/>
  <c r="TU60" i="3"/>
  <c r="TW60" i="3" a="1"/>
  <c r="TW60" i="3"/>
  <c r="TY60" i="3" a="1"/>
  <c r="TY60" i="3"/>
  <c r="UA60" i="3" a="1"/>
  <c r="UA60" i="3"/>
  <c r="UC60" i="3" a="1"/>
  <c r="UC60" i="3"/>
  <c r="UE60" i="3" a="1"/>
  <c r="UE60" i="3"/>
  <c r="UG60" i="3" a="1"/>
  <c r="UG60" i="3"/>
  <c r="UI60" i="3" a="1"/>
  <c r="UI60" i="3"/>
  <c r="UK60" i="3" a="1"/>
  <c r="UK60" i="3"/>
  <c r="UM60" i="3" a="1"/>
  <c r="UM60" i="3"/>
  <c r="UO60" i="3" a="1"/>
  <c r="UO60" i="3"/>
  <c r="UQ60" i="3" a="1"/>
  <c r="UQ60" i="3"/>
  <c r="US60" i="3" a="1"/>
  <c r="US60" i="3"/>
  <c r="UU60" i="3" a="1"/>
  <c r="UU60" i="3"/>
  <c r="UW60" i="3" a="1"/>
  <c r="UW60" i="3"/>
  <c r="UY60" i="3" a="1"/>
  <c r="UY60" i="3"/>
  <c r="VA60" i="3" a="1"/>
  <c r="VA60" i="3"/>
  <c r="VC60" i="3" a="1"/>
  <c r="VC60" i="3"/>
  <c r="VE60" i="3" a="1"/>
  <c r="VE60" i="3"/>
  <c r="VG60" i="3" a="1"/>
  <c r="VG60" i="3"/>
  <c r="VI60" i="3" a="1"/>
  <c r="VI60" i="3"/>
  <c r="VK60" i="3" a="1"/>
  <c r="VK60" i="3"/>
  <c r="VM60" i="3" a="1"/>
  <c r="VM60" i="3"/>
  <c r="VO60" i="3" a="1"/>
  <c r="VO60" i="3"/>
  <c r="VQ60" i="3" a="1"/>
  <c r="VQ60" i="3"/>
  <c r="VS60" i="3" a="1"/>
  <c r="VS60" i="3"/>
  <c r="VU60" i="3" a="1"/>
  <c r="VU60" i="3"/>
  <c r="VW60" i="3" a="1"/>
  <c r="VW60" i="3"/>
  <c r="VY60" i="3" a="1"/>
  <c r="VY60" i="3"/>
  <c r="WA60" i="3" a="1"/>
  <c r="WA60" i="3"/>
  <c r="WC60" i="3" a="1"/>
  <c r="WC60" i="3"/>
  <c r="WE60" i="3" a="1"/>
  <c r="WE60" i="3"/>
  <c r="WG60" i="3" a="1"/>
  <c r="WG60" i="3"/>
  <c r="WI60" i="3" a="1"/>
  <c r="WI60" i="3"/>
  <c r="WK60" i="3" a="1"/>
  <c r="WK60" i="3"/>
  <c r="WM60" i="3" a="1"/>
  <c r="WM60" i="3"/>
  <c r="WO60" i="3" a="1"/>
  <c r="WO60" i="3"/>
  <c r="WQ60" i="3" a="1"/>
  <c r="WQ60" i="3"/>
  <c r="WS60" i="3" a="1"/>
  <c r="WS60" i="3"/>
  <c r="WU60" i="3" a="1"/>
  <c r="WU60" i="3"/>
  <c r="WW60" i="3" a="1"/>
  <c r="WW60" i="3"/>
  <c r="WY60" i="3" a="1"/>
  <c r="WY60" i="3"/>
  <c r="XA60" i="3" a="1"/>
  <c r="XA60" i="3"/>
  <c r="XC60" i="3" a="1"/>
  <c r="XC60" i="3"/>
  <c r="XE60" i="3" a="1"/>
  <c r="XE60" i="3"/>
  <c r="XG60" i="3" a="1"/>
  <c r="XG60" i="3"/>
  <c r="XI60" i="3" a="1"/>
  <c r="XI60" i="3"/>
  <c r="XK60" i="3" a="1"/>
  <c r="XK60" i="3"/>
  <c r="XM60" i="3" a="1"/>
  <c r="XM60" i="3"/>
  <c r="XO60" i="3" a="1"/>
  <c r="XO60" i="3"/>
  <c r="XQ60" i="3" a="1"/>
  <c r="XQ60" i="3"/>
  <c r="XS60" i="3" a="1"/>
  <c r="XS60" i="3"/>
  <c r="XU60" i="3" a="1"/>
  <c r="XU60" i="3"/>
  <c r="XW60" i="3" a="1"/>
  <c r="XW60" i="3"/>
  <c r="XY60" i="3" a="1"/>
  <c r="XY60" i="3"/>
  <c r="YA60" i="3" a="1"/>
  <c r="YA60" i="3"/>
  <c r="YC60" i="3" a="1"/>
  <c r="YC60" i="3"/>
  <c r="YE60" i="3" a="1"/>
  <c r="YE60" i="3"/>
  <c r="YG60" i="3" a="1"/>
  <c r="YG60" i="3"/>
  <c r="YI60" i="3" a="1"/>
  <c r="YI60" i="3"/>
  <c r="YK60" i="3" a="1"/>
  <c r="YK60" i="3"/>
  <c r="YM60" i="3" a="1"/>
  <c r="YM60" i="3"/>
  <c r="YO60" i="3" a="1"/>
  <c r="YO60" i="3"/>
  <c r="YQ60" i="3" a="1"/>
  <c r="YQ60" i="3"/>
  <c r="YS60" i="3" a="1"/>
  <c r="YS60" i="3"/>
  <c r="YU60" i="3" a="1"/>
  <c r="YU60" i="3"/>
  <c r="YW60" i="3" a="1"/>
  <c r="YW60" i="3"/>
  <c r="YY60" i="3" a="1"/>
  <c r="YY60" i="3"/>
  <c r="ZA60" i="3" a="1"/>
  <c r="ZA60" i="3"/>
  <c r="ZC60" i="3" a="1"/>
  <c r="ZC60" i="3"/>
  <c r="ZE60" i="3" a="1"/>
  <c r="ZE60" i="3"/>
  <c r="ZG60" i="3" a="1"/>
  <c r="ZG60" i="3"/>
  <c r="ZI60" i="3" a="1"/>
  <c r="ZI60" i="3"/>
  <c r="ZK60" i="3" a="1"/>
  <c r="ZK60" i="3"/>
  <c r="ZM60" i="3" a="1"/>
  <c r="ZM60" i="3"/>
  <c r="ZO60" i="3" a="1"/>
  <c r="ZO60" i="3"/>
  <c r="ZQ60" i="3" a="1"/>
  <c r="ZQ60" i="3"/>
  <c r="ZS60" i="3" a="1"/>
  <c r="ZS60" i="3"/>
  <c r="ZU60" i="3" a="1"/>
  <c r="ZU60" i="3"/>
  <c r="ZW60" i="3" a="1"/>
  <c r="ZW60" i="3"/>
  <c r="ZY60" i="3" a="1"/>
  <c r="ZY60" i="3"/>
  <c r="AAA60" i="3" a="1"/>
  <c r="AAA60" i="3"/>
  <c r="AAC60" i="3" a="1"/>
  <c r="AAC60" i="3"/>
  <c r="AAE60" i="3" a="1"/>
  <c r="AAE60" i="3"/>
  <c r="AAG60" i="3" a="1"/>
  <c r="AAG60" i="3"/>
  <c r="AAI60" i="3" a="1"/>
  <c r="AAI60" i="3"/>
  <c r="AAK60" i="3" a="1"/>
  <c r="AAK60" i="3"/>
  <c r="AAM60" i="3" a="1"/>
  <c r="AAM60" i="3"/>
  <c r="AAO60" i="3" a="1"/>
  <c r="AAO60" i="3"/>
  <c r="AAQ60" i="3" a="1"/>
  <c r="AAQ60" i="3"/>
  <c r="AAS60" i="3" a="1"/>
  <c r="AAS60" i="3"/>
  <c r="AAU60" i="3" a="1"/>
  <c r="AAU60" i="3"/>
  <c r="AAW60" i="3" a="1"/>
  <c r="AAW60" i="3"/>
  <c r="AAY60" i="3" a="1"/>
  <c r="AAY60" i="3"/>
  <c r="ABA60" i="3" a="1"/>
  <c r="ABA60" i="3"/>
  <c r="ABC60" i="3" a="1"/>
  <c r="ABC60" i="3"/>
  <c r="ABE60" i="3" a="1"/>
  <c r="ABE60" i="3"/>
  <c r="ABG60" i="3" a="1"/>
  <c r="ABG60" i="3"/>
  <c r="ABI60" i="3" a="1"/>
  <c r="ABI60" i="3"/>
  <c r="ABK60" i="3" a="1"/>
  <c r="ABK60" i="3"/>
  <c r="ABM60" i="3" a="1"/>
  <c r="ABM60" i="3"/>
  <c r="ABO60" i="3" a="1"/>
  <c r="ABO60" i="3"/>
  <c r="ABQ60" i="3" a="1"/>
  <c r="ABQ60" i="3"/>
  <c r="ABS60" i="3" a="1"/>
  <c r="ABS60" i="3"/>
  <c r="ABU60" i="3" a="1"/>
  <c r="ABU60" i="3"/>
  <c r="ABW60" i="3" a="1"/>
  <c r="ABW60" i="3"/>
  <c r="ABY60" i="3" a="1"/>
  <c r="ABY60" i="3"/>
  <c r="ACA60" i="3" a="1"/>
  <c r="ACA60" i="3"/>
  <c r="ACC60" i="3" a="1"/>
  <c r="ACC60" i="3"/>
  <c r="ACE60" i="3" a="1"/>
  <c r="ACE60" i="3"/>
  <c r="ACG60" i="3" a="1"/>
  <c r="ACG60" i="3"/>
  <c r="ACI60" i="3" a="1"/>
  <c r="ACI60" i="3"/>
  <c r="ACK60" i="3" a="1"/>
  <c r="ACK60" i="3"/>
  <c r="ACM60" i="3" a="1"/>
  <c r="ACM60" i="3"/>
  <c r="ACO60" i="3" a="1"/>
  <c r="ACO60" i="3"/>
  <c r="ACQ60" i="3" a="1"/>
  <c r="ACQ60" i="3"/>
  <c r="ACS60" i="3" a="1"/>
  <c r="ACS60" i="3"/>
  <c r="ACU60" i="3" a="1"/>
  <c r="ACU60" i="3"/>
  <c r="ACW60" i="3" a="1"/>
  <c r="ACW60" i="3"/>
  <c r="ACY60" i="3" a="1"/>
  <c r="ACY60" i="3"/>
  <c r="ADA60" i="3" a="1"/>
  <c r="ADA60" i="3"/>
  <c r="ADC60" i="3" a="1"/>
  <c r="ADC60" i="3"/>
  <c r="ADE60" i="3" a="1"/>
  <c r="ADE60" i="3"/>
  <c r="ADG60" i="3" a="1"/>
  <c r="ADG60" i="3"/>
  <c r="ADI60" i="3" a="1"/>
  <c r="ADI60" i="3"/>
  <c r="ADK60" i="3" a="1"/>
  <c r="ADK60" i="3"/>
  <c r="ADM60" i="3" a="1"/>
  <c r="ADM60" i="3"/>
  <c r="ADO60" i="3" a="1"/>
  <c r="ADO60" i="3"/>
  <c r="ADQ60" i="3" a="1"/>
  <c r="ADQ60" i="3"/>
  <c r="ADS60" i="3" a="1"/>
  <c r="ADS60" i="3"/>
  <c r="ADU60" i="3" a="1"/>
  <c r="ADU60" i="3"/>
  <c r="ADW60" i="3" a="1"/>
  <c r="ADW60" i="3"/>
  <c r="ADY60" i="3" a="1"/>
  <c r="ADY60" i="3"/>
  <c r="AEA60" i="3" a="1"/>
  <c r="AEA60" i="3"/>
  <c r="AYV59" i="3" a="1"/>
  <c r="AYV59" i="3"/>
  <c r="AZD59" i="3" a="1"/>
  <c r="AZD59" i="3"/>
  <c r="AZL59" i="3" a="1"/>
  <c r="AZL59" i="3"/>
  <c r="AZT59" i="3" a="1"/>
  <c r="AZT59" i="3"/>
  <c r="BAB59" i="3" a="1"/>
  <c r="BAB59" i="3"/>
  <c r="BAJ59" i="3" a="1"/>
  <c r="BAJ59" i="3"/>
  <c r="BAO59" i="3" a="1"/>
  <c r="BAO59" i="3"/>
  <c r="BAS59" i="3" a="1"/>
  <c r="BAS59" i="3"/>
  <c r="BAW59" i="3" a="1"/>
  <c r="BAW59" i="3"/>
  <c r="BBA59" i="3" a="1"/>
  <c r="BBA59" i="3"/>
  <c r="BBE59" i="3" a="1"/>
  <c r="BBE59" i="3"/>
  <c r="BBI59" i="3" a="1"/>
  <c r="BBI59" i="3"/>
  <c r="BBM59" i="3" a="1"/>
  <c r="BBM59" i="3"/>
  <c r="BBQ59" i="3" a="1"/>
  <c r="BBQ59" i="3"/>
  <c r="BBU59" i="3" a="1"/>
  <c r="BBU59" i="3"/>
  <c r="BBY59" i="3" a="1"/>
  <c r="BBY59" i="3"/>
  <c r="BCC59" i="3" a="1"/>
  <c r="BCC59" i="3"/>
  <c r="BCG59" i="3" a="1"/>
  <c r="BCG59" i="3"/>
  <c r="BCK59" i="3" a="1"/>
  <c r="BCK59" i="3"/>
  <c r="BCS59" i="3" a="1"/>
  <c r="BCS59" i="3"/>
  <c r="BCW59" i="3" a="1"/>
  <c r="BCW59" i="3"/>
  <c r="BDA59" i="3" a="1"/>
  <c r="BDA59" i="3"/>
  <c r="BDE59" i="3" a="1"/>
  <c r="BDE59" i="3"/>
  <c r="BDI59" i="3" a="1"/>
  <c r="BDI59" i="3"/>
  <c r="BDM59" i="3" a="1"/>
  <c r="BDM59" i="3"/>
  <c r="BDQ59" i="3" a="1"/>
  <c r="BDQ59" i="3"/>
  <c r="BDU59" i="3" a="1"/>
  <c r="BDU59" i="3"/>
  <c r="BDY59" i="3" a="1"/>
  <c r="BDY59" i="3"/>
  <c r="BEC59" i="3" a="1"/>
  <c r="BEC59" i="3"/>
  <c r="BEG59" i="3" a="1"/>
  <c r="BEG59" i="3"/>
  <c r="BEK59" i="3" a="1"/>
  <c r="BEK59" i="3"/>
  <c r="BEO59" i="3" a="1"/>
  <c r="BEO59" i="3"/>
  <c r="BES59" i="3" a="1"/>
  <c r="BES59" i="3"/>
  <c r="BEW59" i="3" a="1"/>
  <c r="BEW59" i="3"/>
  <c r="BFA59" i="3" a="1"/>
  <c r="BFA59" i="3"/>
  <c r="BFE59" i="3" a="1"/>
  <c r="BFE59" i="3"/>
  <c r="BFI59" i="3" a="1"/>
  <c r="BFI59" i="3"/>
  <c r="BFM59" i="3" a="1"/>
  <c r="BFM59" i="3"/>
  <c r="BFQ59" i="3" a="1"/>
  <c r="BFQ59" i="3"/>
  <c r="BFU59" i="3" a="1"/>
  <c r="BFU59" i="3"/>
  <c r="BFY59" i="3" a="1"/>
  <c r="BFY59" i="3"/>
  <c r="BGC59" i="3" a="1"/>
  <c r="BGC59" i="3"/>
  <c r="BGG59" i="3" a="1"/>
  <c r="BGG59" i="3"/>
  <c r="BGK59" i="3" a="1"/>
  <c r="BGK59" i="3"/>
  <c r="BGO59" i="3" a="1"/>
  <c r="BGO59" i="3"/>
  <c r="BGS59" i="3" a="1"/>
  <c r="BGS59" i="3"/>
  <c r="BGW59" i="3" a="1"/>
  <c r="BGW59" i="3"/>
  <c r="BHA59" i="3" a="1"/>
  <c r="BHA59" i="3"/>
  <c r="BHE59" i="3" a="1"/>
  <c r="BHE59" i="3"/>
  <c r="BHI59" i="3" a="1"/>
  <c r="BHI59" i="3"/>
  <c r="BHM59" i="3" a="1"/>
  <c r="BHM59" i="3"/>
  <c r="BHQ59" i="3" a="1"/>
  <c r="BHQ59" i="3"/>
  <c r="BHU59" i="3" a="1"/>
  <c r="BHU59" i="3"/>
  <c r="BHY59" i="3" a="1"/>
  <c r="BHY59" i="3"/>
  <c r="BIC59" i="3" a="1"/>
  <c r="BIC59" i="3"/>
  <c r="BIG59" i="3" a="1"/>
  <c r="BIG59" i="3"/>
  <c r="BIK59" i="3" a="1"/>
  <c r="BIK59" i="3"/>
  <c r="BIO59" i="3" a="1"/>
  <c r="BIO59" i="3"/>
  <c r="BIS59" i="3" a="1"/>
  <c r="BIS59" i="3"/>
  <c r="BIW59" i="3" a="1"/>
  <c r="BIW59" i="3"/>
  <c r="BJA59" i="3" a="1"/>
  <c r="BJA59" i="3"/>
  <c r="BJE59" i="3" a="1"/>
  <c r="BJE59" i="3"/>
  <c r="BJI59" i="3" a="1"/>
  <c r="BJI59" i="3"/>
  <c r="BJM59" i="3" a="1"/>
  <c r="BJM59" i="3"/>
  <c r="BJQ59" i="3" a="1"/>
  <c r="BJQ59" i="3"/>
  <c r="BJU59" i="3" a="1"/>
  <c r="BJU59" i="3"/>
  <c r="BJY59" i="3" a="1"/>
  <c r="BJY59" i="3"/>
  <c r="BKC59" i="3" a="1"/>
  <c r="BKC59" i="3"/>
  <c r="BKG59" i="3" a="1"/>
  <c r="BKG59" i="3"/>
  <c r="BKK59" i="3" a="1"/>
  <c r="BKK59" i="3"/>
  <c r="BKO59" i="3" a="1"/>
  <c r="BKO59" i="3"/>
  <c r="BKS59" i="3" a="1"/>
  <c r="BKS59" i="3"/>
  <c r="BKW59" i="3" a="1"/>
  <c r="BKW59" i="3"/>
  <c r="BLA59" i="3" a="1"/>
  <c r="BLA59" i="3"/>
  <c r="BLE59" i="3" a="1"/>
  <c r="BLE59" i="3"/>
  <c r="BLI59" i="3" a="1"/>
  <c r="BLI59" i="3"/>
  <c r="BLM59" i="3" a="1"/>
  <c r="BLM59" i="3"/>
  <c r="BLQ59" i="3" a="1"/>
  <c r="BLQ59" i="3"/>
  <c r="BLU59" i="3" a="1"/>
  <c r="BLU59" i="3"/>
  <c r="BLY59" i="3" a="1"/>
  <c r="BLY59" i="3"/>
  <c r="BMC59" i="3" a="1"/>
  <c r="BMC59" i="3"/>
  <c r="BMG59" i="3" a="1"/>
  <c r="BMG59" i="3"/>
  <c r="BMK59" i="3" a="1"/>
  <c r="BMK59" i="3"/>
  <c r="BMO59" i="3" a="1"/>
  <c r="BMO59" i="3"/>
  <c r="BMS59" i="3" a="1"/>
  <c r="BMS59" i="3"/>
  <c r="BMW59" i="3" a="1"/>
  <c r="BMW59" i="3"/>
  <c r="BNA59" i="3" a="1"/>
  <c r="BNA59" i="3"/>
  <c r="BNE59" i="3" a="1"/>
  <c r="BNE59" i="3"/>
  <c r="BNI59" i="3" a="1"/>
  <c r="BNI59" i="3"/>
  <c r="BNM59" i="3" a="1"/>
  <c r="BNM59" i="3"/>
  <c r="BNQ59" i="3" a="1"/>
  <c r="BNQ59" i="3"/>
  <c r="BNU59" i="3" a="1"/>
  <c r="BNU59" i="3"/>
  <c r="BNY59" i="3" a="1"/>
  <c r="BNY59" i="3"/>
  <c r="BOC59" i="3" a="1"/>
  <c r="BOC59" i="3"/>
  <c r="BOG59" i="3" a="1"/>
  <c r="BOG59" i="3"/>
  <c r="BOK59" i="3" a="1"/>
  <c r="BOK59" i="3"/>
  <c r="BOO59" i="3" a="1"/>
  <c r="BOO59" i="3"/>
  <c r="BOS59" i="3" a="1"/>
  <c r="BOS59" i="3"/>
  <c r="BOW59" i="3" a="1"/>
  <c r="BOW59" i="3"/>
  <c r="BPA59" i="3" a="1"/>
  <c r="BPA59" i="3"/>
  <c r="BPE59" i="3" a="1"/>
  <c r="BPE59" i="3"/>
  <c r="BPI59" i="3" a="1"/>
  <c r="BPI59" i="3"/>
  <c r="BPM59" i="3" a="1"/>
  <c r="BPM59" i="3"/>
  <c r="BPQ59" i="3" a="1"/>
  <c r="BPQ59" i="3"/>
  <c r="BPU59" i="3" a="1"/>
  <c r="BPU59" i="3"/>
  <c r="BPY59" i="3" a="1"/>
  <c r="BPY59" i="3"/>
  <c r="BQC59" i="3" a="1"/>
  <c r="BQC59" i="3"/>
  <c r="BQG59" i="3" a="1"/>
  <c r="BQG59" i="3"/>
  <c r="BQK59" i="3" a="1"/>
  <c r="BQK59" i="3"/>
  <c r="BQO59" i="3" a="1"/>
  <c r="BQO59" i="3"/>
  <c r="BQS59" i="3" a="1"/>
  <c r="BQS59" i="3"/>
  <c r="BQW59" i="3" a="1"/>
  <c r="BQW59" i="3"/>
  <c r="BRA59" i="3" a="1"/>
  <c r="BRA59" i="3"/>
  <c r="BRE59" i="3" a="1"/>
  <c r="BRE59" i="3"/>
  <c r="BRI59" i="3" a="1"/>
  <c r="BRI59" i="3"/>
  <c r="BRM59" i="3" a="1"/>
  <c r="BRM59" i="3"/>
  <c r="BRQ59" i="3" a="1"/>
  <c r="BRQ59" i="3"/>
  <c r="BRU59" i="3" a="1"/>
  <c r="BRU59" i="3"/>
  <c r="BRY59" i="3" a="1"/>
  <c r="BRY59" i="3"/>
  <c r="BSC59" i="3" a="1"/>
  <c r="BSC59" i="3"/>
  <c r="BSG59" i="3" a="1"/>
  <c r="BSG59" i="3"/>
  <c r="BSK59" i="3" a="1"/>
  <c r="BSK59" i="3"/>
  <c r="BSO59" i="3" a="1"/>
  <c r="BSO59" i="3"/>
  <c r="BSS59" i="3" a="1"/>
  <c r="BSS59" i="3"/>
  <c r="BSW59" i="3" a="1"/>
  <c r="BSW59" i="3"/>
  <c r="BTA59" i="3" a="1"/>
  <c r="BTA59" i="3"/>
  <c r="BTE59" i="3" a="1"/>
  <c r="BTE59" i="3"/>
  <c r="BTI59" i="3" a="1"/>
  <c r="BTI59" i="3"/>
  <c r="BTM59" i="3" a="1"/>
  <c r="BTM59" i="3"/>
  <c r="BTQ59" i="3" a="1"/>
  <c r="BTQ59" i="3"/>
  <c r="BTU59" i="3" a="1"/>
  <c r="BTU59" i="3"/>
  <c r="BTY59" i="3" a="1"/>
  <c r="BTY59" i="3"/>
  <c r="BUC59" i="3" a="1"/>
  <c r="BUC59" i="3"/>
  <c r="BUG59" i="3" a="1"/>
  <c r="BUG59" i="3"/>
  <c r="BUK59" i="3" a="1"/>
  <c r="BUK59" i="3"/>
  <c r="BUO59" i="3" a="1"/>
  <c r="BUO59" i="3"/>
  <c r="BUS59" i="3" a="1"/>
  <c r="BUS59" i="3"/>
  <c r="BUW59" i="3" a="1"/>
  <c r="BUW59" i="3"/>
  <c r="BVA59" i="3" a="1"/>
  <c r="BVA59" i="3"/>
  <c r="BVE59" i="3" a="1"/>
  <c r="BVE59" i="3"/>
  <c r="BVI59" i="3" a="1"/>
  <c r="BVI59" i="3"/>
  <c r="BVM59" i="3" a="1"/>
  <c r="BVM59" i="3"/>
  <c r="BVQ59" i="3" a="1"/>
  <c r="BVQ59" i="3"/>
  <c r="CAW59" i="3" a="1"/>
  <c r="CAW59" i="3"/>
  <c r="CBE59" i="3" a="1"/>
  <c r="CBE59" i="3"/>
  <c r="CBM59" i="3" a="1"/>
  <c r="CBM59" i="3"/>
  <c r="CBU59" i="3" a="1"/>
  <c r="CBU59" i="3"/>
  <c r="CBZ59" i="3" a="1"/>
  <c r="CBZ59" i="3"/>
  <c r="CCB59" i="3" a="1"/>
  <c r="CCB59" i="3"/>
  <c r="CCD59" i="3" a="1"/>
  <c r="CCD59" i="3"/>
  <c r="CCF59" i="3" a="1"/>
  <c r="CCF59" i="3"/>
  <c r="CCH59" i="3" a="1"/>
  <c r="CCH59" i="3"/>
  <c r="CCJ59" i="3" a="1"/>
  <c r="CCJ59" i="3"/>
  <c r="CCL59" i="3" a="1"/>
  <c r="CCL59" i="3"/>
  <c r="CCN59" i="3" a="1"/>
  <c r="CCN59" i="3"/>
  <c r="CCP59" i="3" a="1"/>
  <c r="CCP59" i="3"/>
  <c r="CCR59" i="3" a="1"/>
  <c r="CCR59" i="3"/>
  <c r="CCT59" i="3" a="1"/>
  <c r="CCT59" i="3"/>
  <c r="CCV59" i="3" a="1"/>
  <c r="CCV59" i="3"/>
  <c r="CCX59" i="3" a="1"/>
  <c r="CCX59" i="3"/>
  <c r="CCZ59" i="3" a="1"/>
  <c r="CCZ59" i="3"/>
  <c r="CDB59" i="3" a="1"/>
  <c r="CDB59" i="3"/>
  <c r="CDD59" i="3" a="1"/>
  <c r="CDD59" i="3"/>
  <c r="CDF59" i="3" a="1"/>
  <c r="CDF59" i="3"/>
  <c r="CDH59" i="3" a="1"/>
  <c r="CDH59" i="3"/>
  <c r="CDJ59" i="3" a="1"/>
  <c r="CDJ59" i="3"/>
  <c r="CDL59" i="3" a="1"/>
  <c r="CDL59" i="3"/>
  <c r="CDN59" i="3" a="1"/>
  <c r="CDN59" i="3"/>
  <c r="CDP59" i="3" a="1"/>
  <c r="CDP59" i="3"/>
  <c r="CDR59" i="3" a="1"/>
  <c r="CDR59" i="3"/>
  <c r="CDT59" i="3" a="1"/>
  <c r="CDT59" i="3"/>
  <c r="CDV59" i="3" a="1"/>
  <c r="CDV59" i="3"/>
  <c r="CDX59" i="3" a="1"/>
  <c r="CDX59" i="3"/>
  <c r="CDZ59" i="3" a="1"/>
  <c r="CDZ59" i="3"/>
  <c r="CEB59" i="3" a="1"/>
  <c r="CEB59" i="3"/>
  <c r="CED59" i="3" a="1"/>
  <c r="CED59" i="3"/>
  <c r="CEF59" i="3" a="1"/>
  <c r="CEF59" i="3"/>
  <c r="CEH59" i="3" a="1"/>
  <c r="CEH59" i="3"/>
  <c r="CEJ59" i="3" a="1"/>
  <c r="CEJ59" i="3"/>
  <c r="CEL59" i="3" a="1"/>
  <c r="CEL59" i="3"/>
  <c r="CEN59" i="3" a="1"/>
  <c r="CEN59" i="3"/>
  <c r="CEP59" i="3" a="1"/>
  <c r="CEP59" i="3"/>
  <c r="CER59" i="3" a="1"/>
  <c r="CER59" i="3"/>
  <c r="CET59" i="3" a="1"/>
  <c r="CET59" i="3"/>
  <c r="CEV59" i="3" a="1"/>
  <c r="CEV59" i="3"/>
  <c r="CEX59" i="3" a="1"/>
  <c r="CEX59" i="3"/>
  <c r="CEZ59" i="3" a="1"/>
  <c r="CEZ59" i="3"/>
  <c r="CFB59" i="3" a="1"/>
  <c r="CFB59" i="3"/>
  <c r="CFD59" i="3" a="1"/>
  <c r="CFD59" i="3"/>
  <c r="CFF59" i="3" a="1"/>
  <c r="CFF59" i="3"/>
  <c r="CFH59" i="3" a="1"/>
  <c r="CFH59" i="3"/>
  <c r="CFJ59" i="3" a="1"/>
  <c r="CFJ59" i="3"/>
  <c r="CFL59" i="3" a="1"/>
  <c r="CFL59" i="3"/>
  <c r="CFN59" i="3" a="1"/>
  <c r="CFN59" i="3"/>
  <c r="CFP59" i="3" a="1"/>
  <c r="CFP59" i="3"/>
  <c r="CFR59" i="3" a="1"/>
  <c r="CFR59" i="3"/>
  <c r="CFT59" i="3" a="1"/>
  <c r="CFT59" i="3"/>
  <c r="CFV59" i="3" a="1"/>
  <c r="CFV59" i="3"/>
  <c r="CFX59" i="3" a="1"/>
  <c r="CFX59" i="3"/>
  <c r="CFZ59" i="3" a="1"/>
  <c r="CFZ59" i="3"/>
  <c r="CGB59" i="3" a="1"/>
  <c r="CGB59" i="3"/>
  <c r="CGD59" i="3" a="1"/>
  <c r="CGD59" i="3"/>
  <c r="CGF59" i="3" a="1"/>
  <c r="CGF59" i="3"/>
  <c r="CGH59" i="3" a="1"/>
  <c r="CGH59" i="3"/>
  <c r="CGJ59" i="3" a="1"/>
  <c r="CGJ59" i="3"/>
  <c r="CGL59" i="3" a="1"/>
  <c r="CGL59" i="3"/>
  <c r="CGN59" i="3" a="1"/>
  <c r="CGN59" i="3"/>
  <c r="CGP59" i="3" a="1"/>
  <c r="CGP59" i="3"/>
  <c r="CGR59" i="3" a="1"/>
  <c r="CGR59" i="3"/>
  <c r="CGT59" i="3" a="1"/>
  <c r="CGT59" i="3"/>
  <c r="CGV59" i="3" a="1"/>
  <c r="CGV59" i="3"/>
  <c r="CGX59" i="3" a="1"/>
  <c r="CGX59" i="3"/>
  <c r="CGZ59" i="3" a="1"/>
  <c r="CGZ59" i="3"/>
  <c r="CHB59" i="3" a="1"/>
  <c r="CHB59" i="3"/>
  <c r="CHD59" i="3" a="1"/>
  <c r="CHD59" i="3"/>
  <c r="CHF59" i="3" a="1"/>
  <c r="CHF59" i="3"/>
  <c r="CHH59" i="3" a="1"/>
  <c r="CHH59" i="3"/>
  <c r="CHJ59" i="3" a="1"/>
  <c r="CHJ59" i="3"/>
  <c r="CHL59" i="3" a="1"/>
  <c r="CHL59" i="3"/>
  <c r="CHN59" i="3" a="1"/>
  <c r="CHN59" i="3"/>
  <c r="CHP59" i="3" a="1"/>
  <c r="CHP59" i="3"/>
  <c r="CHR59" i="3" a="1"/>
  <c r="CHR59" i="3"/>
  <c r="CHT59" i="3" a="1"/>
  <c r="CHT59" i="3"/>
  <c r="CHV59" i="3" a="1"/>
  <c r="CHV59" i="3"/>
  <c r="CHX59" i="3" a="1"/>
  <c r="CHX59" i="3"/>
  <c r="CHZ59" i="3" a="1"/>
  <c r="CHZ59" i="3"/>
  <c r="CIB59" i="3" a="1"/>
  <c r="CIB59" i="3"/>
  <c r="CID59" i="3" a="1"/>
  <c r="CID59" i="3"/>
  <c r="CIF59" i="3" a="1"/>
  <c r="CIF59" i="3"/>
  <c r="CIH59" i="3" a="1"/>
  <c r="CIH59" i="3"/>
  <c r="CIJ59" i="3" a="1"/>
  <c r="CIJ59" i="3"/>
  <c r="CIL59" i="3" a="1"/>
  <c r="CIL59" i="3"/>
  <c r="CIN59" i="3" a="1"/>
  <c r="CIN59" i="3"/>
  <c r="CIP59" i="3" a="1"/>
  <c r="CIP59" i="3"/>
  <c r="CIR59" i="3" a="1"/>
  <c r="CIR59" i="3"/>
  <c r="CIT59" i="3" a="1"/>
  <c r="CIT59" i="3"/>
  <c r="CIV59" i="3" a="1"/>
  <c r="CIV59" i="3"/>
  <c r="CIX59" i="3" a="1"/>
  <c r="CIX59" i="3"/>
  <c r="CIZ59" i="3" a="1"/>
  <c r="CIZ59" i="3"/>
  <c r="CJB59" i="3" a="1"/>
  <c r="CJB59" i="3"/>
  <c r="CJD59" i="3" a="1"/>
  <c r="CJD59" i="3"/>
  <c r="CJF59" i="3" a="1"/>
  <c r="CJF59" i="3"/>
  <c r="CJH59" i="3" a="1"/>
  <c r="CJH59" i="3"/>
  <c r="CJJ59" i="3" a="1"/>
  <c r="CJJ59" i="3"/>
  <c r="CJL59" i="3" a="1"/>
  <c r="CJL59" i="3"/>
  <c r="CJN59" i="3" a="1"/>
  <c r="CJN59" i="3"/>
  <c r="CJP59" i="3" a="1"/>
  <c r="CJP59" i="3"/>
  <c r="CJR59" i="3" a="1"/>
  <c r="CJR59" i="3"/>
  <c r="CJT59" i="3" a="1"/>
  <c r="CJT59" i="3"/>
  <c r="CJV59" i="3" a="1"/>
  <c r="CJV59" i="3"/>
  <c r="CJX59" i="3" a="1"/>
  <c r="CJX59" i="3"/>
  <c r="CJZ59" i="3" a="1"/>
  <c r="CJZ59" i="3"/>
  <c r="CKB59" i="3" a="1"/>
  <c r="CKB59" i="3"/>
  <c r="CKD59" i="3" a="1"/>
  <c r="CKD59" i="3"/>
  <c r="CKF59" i="3" a="1"/>
  <c r="CKF59" i="3"/>
  <c r="CKH59" i="3" a="1"/>
  <c r="CKH59" i="3"/>
  <c r="CKJ59" i="3" a="1"/>
  <c r="CKJ59" i="3"/>
  <c r="CKL59" i="3" a="1"/>
  <c r="CKL59" i="3"/>
  <c r="CKN59" i="3" a="1"/>
  <c r="CKN59" i="3"/>
  <c r="CKP59" i="3" a="1"/>
  <c r="CKP59" i="3"/>
  <c r="CKR59" i="3" a="1"/>
  <c r="CKR59" i="3"/>
  <c r="CKT59" i="3" a="1"/>
  <c r="CKT59" i="3"/>
  <c r="CKV59" i="3" a="1"/>
  <c r="CKV59" i="3"/>
  <c r="CKX59" i="3" a="1"/>
  <c r="CKX59" i="3"/>
  <c r="CKZ59" i="3" a="1"/>
  <c r="CKZ59" i="3"/>
  <c r="CLB59" i="3" a="1"/>
  <c r="CLB59" i="3"/>
  <c r="CLD59" i="3" a="1"/>
  <c r="CLD59" i="3"/>
  <c r="CLF59" i="3" a="1"/>
  <c r="CLF59" i="3"/>
  <c r="CLH59" i="3" a="1"/>
  <c r="CLH59" i="3"/>
  <c r="CLJ59" i="3" a="1"/>
  <c r="CLJ59" i="3"/>
  <c r="CLL59" i="3" a="1"/>
  <c r="CLL59" i="3"/>
  <c r="CLN59" i="3" a="1"/>
  <c r="CLN59" i="3"/>
  <c r="CLP59" i="3" a="1"/>
  <c r="CLP59" i="3"/>
  <c r="CLR59" i="3" a="1"/>
  <c r="CLR59" i="3"/>
  <c r="CLT59" i="3" a="1"/>
  <c r="CLT59" i="3"/>
  <c r="CLV59" i="3" a="1"/>
  <c r="CLV59" i="3"/>
  <c r="CLX59" i="3" a="1"/>
  <c r="CLX59" i="3"/>
  <c r="CLZ59" i="3" a="1"/>
  <c r="CLZ59" i="3"/>
  <c r="CMB59" i="3" a="1"/>
  <c r="CMB59" i="3"/>
  <c r="CMD59" i="3" a="1"/>
  <c r="CMD59" i="3"/>
  <c r="CMF59" i="3" a="1"/>
  <c r="CMF59" i="3"/>
  <c r="CMH59" i="3" a="1"/>
  <c r="CMH59" i="3"/>
  <c r="CM60" i="3" a="1"/>
  <c r="CM60" i="3"/>
  <c r="CO60" i="3" a="1"/>
  <c r="CO60" i="3"/>
  <c r="CQ60" i="3" a="1"/>
  <c r="CQ60" i="3"/>
  <c r="CS60" i="3" a="1"/>
  <c r="CS60" i="3"/>
  <c r="CU60" i="3" a="1"/>
  <c r="CU60" i="3"/>
  <c r="CW60" i="3" a="1"/>
  <c r="CW60" i="3"/>
  <c r="CY60" i="3" a="1"/>
  <c r="CY60" i="3"/>
  <c r="DA60" i="3" a="1"/>
  <c r="DA60" i="3"/>
  <c r="DC60" i="3" a="1"/>
  <c r="DC60" i="3"/>
  <c r="DE60" i="3" a="1"/>
  <c r="DE60" i="3"/>
  <c r="DG60" i="3" a="1"/>
  <c r="DG60" i="3"/>
  <c r="DI60" i="3" a="1"/>
  <c r="DI60" i="3"/>
  <c r="DK60" i="3" a="1"/>
  <c r="DK60" i="3"/>
  <c r="DM60" i="3" a="1"/>
  <c r="DM60" i="3"/>
  <c r="DO60" i="3" a="1"/>
  <c r="DO60" i="3"/>
  <c r="DQ60" i="3" a="1"/>
  <c r="DQ60" i="3"/>
  <c r="DS60" i="3" a="1"/>
  <c r="DS60" i="3"/>
  <c r="DU60" i="3" a="1"/>
  <c r="DU60" i="3"/>
  <c r="DW60" i="3" a="1"/>
  <c r="DW60" i="3"/>
  <c r="DY60" i="3" a="1"/>
  <c r="DY60" i="3"/>
  <c r="EA60" i="3" a="1"/>
  <c r="EA60" i="3"/>
  <c r="EC60" i="3" a="1"/>
  <c r="EC60" i="3"/>
  <c r="EE60" i="3" a="1"/>
  <c r="EE60" i="3"/>
  <c r="EG60" i="3" a="1"/>
  <c r="EG60" i="3"/>
  <c r="EI60" i="3" a="1"/>
  <c r="EI60" i="3"/>
  <c r="EK60" i="3" a="1"/>
  <c r="EK60" i="3"/>
  <c r="EM60" i="3" a="1"/>
  <c r="EM60" i="3"/>
  <c r="EO60" i="3" a="1"/>
  <c r="EO60" i="3"/>
  <c r="EQ60" i="3" a="1"/>
  <c r="EQ60" i="3"/>
  <c r="ES60" i="3" a="1"/>
  <c r="ES60" i="3"/>
  <c r="EU60" i="3" a="1"/>
  <c r="EU60" i="3"/>
  <c r="EW60" i="3" a="1"/>
  <c r="EW60" i="3"/>
  <c r="EY60" i="3" a="1"/>
  <c r="EY60" i="3"/>
  <c r="FA60" i="3" a="1"/>
  <c r="FA60" i="3"/>
  <c r="FC60" i="3" a="1"/>
  <c r="FC60" i="3"/>
  <c r="FE60" i="3" a="1"/>
  <c r="FE60" i="3"/>
  <c r="FG60" i="3" a="1"/>
  <c r="FG60" i="3"/>
  <c r="FI60" i="3" a="1"/>
  <c r="FI60" i="3"/>
  <c r="FK60" i="3" a="1"/>
  <c r="FK60" i="3"/>
  <c r="FM60" i="3" a="1"/>
  <c r="FM60" i="3"/>
  <c r="FO60" i="3" a="1"/>
  <c r="FO60" i="3"/>
  <c r="FQ60" i="3" a="1"/>
  <c r="FQ60" i="3"/>
  <c r="FS60" i="3" a="1"/>
  <c r="FS60" i="3"/>
  <c r="FU60" i="3" a="1"/>
  <c r="FU60" i="3"/>
  <c r="FW60" i="3" a="1"/>
  <c r="FW60" i="3"/>
  <c r="FY60" i="3" a="1"/>
  <c r="FY60" i="3"/>
  <c r="GA60" i="3" a="1"/>
  <c r="GA60" i="3"/>
  <c r="ACR60" i="3" a="1"/>
  <c r="ACR60" i="3"/>
  <c r="ACZ60" i="3" a="1"/>
  <c r="ACZ60" i="3"/>
  <c r="ADH60" i="3" a="1"/>
  <c r="ADH60" i="3"/>
  <c r="ADP60" i="3" a="1"/>
  <c r="ADP60" i="3"/>
  <c r="ADX60" i="3" a="1"/>
  <c r="ADX60" i="3"/>
  <c r="AED60" i="3" a="1"/>
  <c r="AED60" i="3"/>
  <c r="AEH60" i="3" a="1"/>
  <c r="AEH60" i="3"/>
  <c r="AEL60" i="3" a="1"/>
  <c r="AEL60" i="3"/>
  <c r="AEP60" i="3" a="1"/>
  <c r="AEP60" i="3"/>
  <c r="AET60" i="3" a="1"/>
  <c r="AET60" i="3"/>
  <c r="AEX60" i="3" a="1"/>
  <c r="AEX60" i="3"/>
  <c r="AFB60" i="3" a="1"/>
  <c r="AFB60" i="3"/>
  <c r="AFF60" i="3" a="1"/>
  <c r="AFF60" i="3"/>
  <c r="AFJ60" i="3" a="1"/>
  <c r="AFJ60" i="3"/>
  <c r="AFN60" i="3" a="1"/>
  <c r="AFN60" i="3"/>
  <c r="AFR60" i="3" a="1"/>
  <c r="AFR60" i="3"/>
  <c r="AFV60" i="3" a="1"/>
  <c r="AFV60" i="3"/>
  <c r="AFZ60" i="3" a="1"/>
  <c r="AFZ60" i="3"/>
  <c r="AGD60" i="3" a="1"/>
  <c r="AGD60" i="3"/>
  <c r="AGH60" i="3" a="1"/>
  <c r="AGH60" i="3"/>
  <c r="AGL60" i="3" a="1"/>
  <c r="AGL60" i="3"/>
  <c r="AGP60" i="3" a="1"/>
  <c r="AGP60" i="3"/>
  <c r="AGT60" i="3" a="1"/>
  <c r="AGT60" i="3"/>
  <c r="AGX60" i="3" a="1"/>
  <c r="AGX60" i="3"/>
  <c r="AHB60" i="3" a="1"/>
  <c r="AHB60" i="3"/>
  <c r="AHF60" i="3" a="1"/>
  <c r="AHF60" i="3"/>
  <c r="AHJ60" i="3" a="1"/>
  <c r="AHJ60" i="3"/>
  <c r="AHN60" i="3" a="1"/>
  <c r="AHN60" i="3"/>
  <c r="AHR60" i="3" a="1"/>
  <c r="AHR60" i="3"/>
  <c r="AHV60" i="3" a="1"/>
  <c r="AHV60" i="3"/>
  <c r="AHZ60" i="3" a="1"/>
  <c r="AHZ60" i="3"/>
  <c r="AID60" i="3" a="1"/>
  <c r="AID60" i="3"/>
  <c r="AIH60" i="3" a="1"/>
  <c r="AIH60" i="3"/>
  <c r="AIL60" i="3" a="1"/>
  <c r="AIL60" i="3"/>
  <c r="AIP60" i="3" a="1"/>
  <c r="AIP60" i="3"/>
  <c r="AIT60" i="3" a="1"/>
  <c r="AIT60" i="3"/>
  <c r="AIX60" i="3" a="1"/>
  <c r="AIX60" i="3"/>
  <c r="AJB60" i="3" a="1"/>
  <c r="AJB60" i="3"/>
  <c r="AJF60" i="3" a="1"/>
  <c r="AJF60" i="3"/>
  <c r="AJJ60" i="3" a="1"/>
  <c r="AJJ60" i="3"/>
  <c r="AJN60" i="3" a="1"/>
  <c r="AJN60" i="3"/>
  <c r="AJR60" i="3" a="1"/>
  <c r="AJR60" i="3"/>
  <c r="AJV60" i="3" a="1"/>
  <c r="AJV60" i="3"/>
  <c r="AJZ60" i="3" a="1"/>
  <c r="AJZ60" i="3"/>
  <c r="AKD60" i="3" a="1"/>
  <c r="AKD60" i="3"/>
  <c r="AKH60" i="3" a="1"/>
  <c r="AKH60" i="3"/>
  <c r="AKL60" i="3" a="1"/>
  <c r="AKL60" i="3"/>
  <c r="AKP60" i="3" a="1"/>
  <c r="AKP60" i="3"/>
  <c r="AKT60" i="3" a="1"/>
  <c r="AKT60" i="3"/>
  <c r="AKX60" i="3" a="1"/>
  <c r="AKX60" i="3"/>
  <c r="ALB60" i="3" a="1"/>
  <c r="ALB60" i="3"/>
  <c r="ALF60" i="3" a="1"/>
  <c r="ALF60" i="3"/>
  <c r="ALJ60" i="3" a="1"/>
  <c r="ALJ60" i="3"/>
  <c r="ALN60" i="3" a="1"/>
  <c r="ALN60" i="3"/>
  <c r="ALR60" i="3" a="1"/>
  <c r="ALR60" i="3"/>
  <c r="ALV60" i="3" a="1"/>
  <c r="ALV60" i="3"/>
  <c r="ALZ60" i="3" a="1"/>
  <c r="ALZ60" i="3"/>
  <c r="AMD60" i="3" a="1"/>
  <c r="AMD60" i="3"/>
  <c r="AMH60" i="3" a="1"/>
  <c r="AMH60" i="3"/>
  <c r="AML60" i="3" a="1"/>
  <c r="AML60" i="3"/>
  <c r="AMP60" i="3" a="1"/>
  <c r="AMP60" i="3"/>
  <c r="AMT60" i="3" a="1"/>
  <c r="AMT60" i="3"/>
  <c r="AMX60" i="3" a="1"/>
  <c r="AMX60" i="3"/>
  <c r="ANB60" i="3" a="1"/>
  <c r="ANB60" i="3"/>
  <c r="ANF60" i="3" a="1"/>
  <c r="ANF60" i="3"/>
  <c r="ANJ60" i="3" a="1"/>
  <c r="ANJ60" i="3"/>
  <c r="ANN60" i="3" a="1"/>
  <c r="ANN60" i="3"/>
  <c r="ANR60" i="3" a="1"/>
  <c r="ANR60" i="3"/>
  <c r="ANV60" i="3" a="1"/>
  <c r="ANV60" i="3"/>
  <c r="ANZ60" i="3" a="1"/>
  <c r="ANZ60" i="3"/>
  <c r="AOD60" i="3" a="1"/>
  <c r="AOD60" i="3"/>
  <c r="AOH60" i="3" a="1"/>
  <c r="AOH60" i="3"/>
  <c r="AOL60" i="3" a="1"/>
  <c r="AOL60" i="3"/>
  <c r="AOP60" i="3" a="1"/>
  <c r="AOP60" i="3"/>
  <c r="AOT60" i="3" a="1"/>
  <c r="AOT60" i="3"/>
  <c r="AOX60" i="3" a="1"/>
  <c r="AOX60" i="3"/>
  <c r="APB60" i="3" a="1"/>
  <c r="APB60" i="3"/>
  <c r="APF60" i="3" a="1"/>
  <c r="APF60" i="3"/>
  <c r="APJ60" i="3" a="1"/>
  <c r="APJ60" i="3"/>
  <c r="APN60" i="3" a="1"/>
  <c r="APN60" i="3"/>
  <c r="APR60" i="3" a="1"/>
  <c r="APR60" i="3"/>
  <c r="APV60" i="3" a="1"/>
  <c r="APV60" i="3"/>
  <c r="APZ60" i="3" a="1"/>
  <c r="APZ60" i="3"/>
  <c r="AQD60" i="3" a="1"/>
  <c r="AQD60" i="3"/>
  <c r="AQH60" i="3" a="1"/>
  <c r="AQH60" i="3"/>
  <c r="AQL60" i="3" a="1"/>
  <c r="AQL60" i="3"/>
  <c r="AQP60" i="3" a="1"/>
  <c r="AQP60" i="3"/>
  <c r="AQT60" i="3" a="1"/>
  <c r="AQT60" i="3"/>
  <c r="AQX60" i="3" a="1"/>
  <c r="AQX60" i="3"/>
  <c r="ARB60" i="3" a="1"/>
  <c r="ARB60" i="3"/>
  <c r="ARF60" i="3" a="1"/>
  <c r="ARF60" i="3"/>
  <c r="ARJ60" i="3" a="1"/>
  <c r="ARJ60" i="3"/>
  <c r="ARN60" i="3" a="1"/>
  <c r="ARN60" i="3"/>
  <c r="ARR60" i="3" a="1"/>
  <c r="ARR60" i="3"/>
  <c r="ARV60" i="3" a="1"/>
  <c r="ARV60" i="3"/>
  <c r="ARZ60" i="3" a="1"/>
  <c r="ARZ60" i="3"/>
  <c r="ASD60" i="3" a="1"/>
  <c r="ASD60" i="3"/>
  <c r="ASH60" i="3" a="1"/>
  <c r="ASH60" i="3"/>
  <c r="ASL60" i="3" a="1"/>
  <c r="ASL60" i="3"/>
  <c r="ASP60" i="3" a="1"/>
  <c r="ASP60" i="3"/>
  <c r="AST60" i="3" a="1"/>
  <c r="AST60" i="3"/>
  <c r="ASX60" i="3" a="1"/>
  <c r="ASX60" i="3"/>
  <c r="ATB60" i="3" a="1"/>
  <c r="ATB60" i="3"/>
  <c r="ATF60" i="3" a="1"/>
  <c r="ATF60" i="3"/>
  <c r="ATJ60" i="3" a="1"/>
  <c r="ATJ60" i="3"/>
  <c r="ATN60" i="3" a="1"/>
  <c r="ATN60" i="3"/>
  <c r="ATR60" i="3" a="1"/>
  <c r="ATR60" i="3"/>
  <c r="ATV60" i="3" a="1"/>
  <c r="ATV60" i="3"/>
  <c r="ATZ60" i="3" a="1"/>
  <c r="ATZ60" i="3"/>
  <c r="AUD60" i="3" a="1"/>
  <c r="AUD60" i="3"/>
  <c r="AUH60" i="3" a="1"/>
  <c r="AUH60" i="3"/>
  <c r="AUL60" i="3" a="1"/>
  <c r="AUL60" i="3"/>
  <c r="AUP60" i="3" a="1"/>
  <c r="AUP60" i="3"/>
  <c r="AUT60" i="3" a="1"/>
  <c r="AUT60" i="3"/>
  <c r="AUX60" i="3" a="1"/>
  <c r="AUX60" i="3"/>
  <c r="AVB60" i="3" a="1"/>
  <c r="AVB60" i="3"/>
  <c r="AVF60" i="3" a="1"/>
  <c r="AVF60" i="3"/>
  <c r="AVJ60" i="3" a="1"/>
  <c r="AVJ60" i="3"/>
  <c r="AVN60" i="3" a="1"/>
  <c r="AVN60" i="3"/>
  <c r="AVR60" i="3" a="1"/>
  <c r="AVR60" i="3"/>
  <c r="AVV60" i="3" a="1"/>
  <c r="AVV60" i="3"/>
  <c r="AVZ60" i="3" a="1"/>
  <c r="AVZ60" i="3"/>
  <c r="AWD60" i="3" a="1"/>
  <c r="AWD60" i="3"/>
  <c r="AWH60" i="3" a="1"/>
  <c r="AWH60" i="3"/>
  <c r="AWL60" i="3" a="1"/>
  <c r="AWL60" i="3"/>
  <c r="AWP60" i="3" a="1"/>
  <c r="AWP60" i="3"/>
  <c r="AWT60" i="3" a="1"/>
  <c r="AWT60" i="3"/>
  <c r="AWX60" i="3" a="1"/>
  <c r="AWX60" i="3"/>
  <c r="AXB60" i="3" a="1"/>
  <c r="AXB60" i="3"/>
  <c r="AXF60" i="3" a="1"/>
  <c r="AXF60" i="3"/>
  <c r="AXJ60" i="3" a="1"/>
  <c r="AXJ60" i="3"/>
  <c r="AXN60" i="3" a="1"/>
  <c r="AXN60" i="3"/>
  <c r="AXR60" i="3" a="1"/>
  <c r="AXR60" i="3"/>
  <c r="AXV60" i="3" a="1"/>
  <c r="AXV60" i="3"/>
  <c r="AXZ60" i="3" a="1"/>
  <c r="AXZ60" i="3"/>
  <c r="AYD60" i="3" a="1"/>
  <c r="AYD60" i="3"/>
  <c r="AYH60" i="3" a="1"/>
  <c r="AYH60" i="3"/>
  <c r="AYL60" i="3" a="1"/>
  <c r="AYL60" i="3"/>
  <c r="AYP60" i="3" a="1"/>
  <c r="AYP60" i="3"/>
  <c r="AYT60" i="3" a="1"/>
  <c r="AYT60" i="3"/>
  <c r="AYX60" i="3" a="1"/>
  <c r="AYX60" i="3"/>
  <c r="AZB60" i="3" a="1"/>
  <c r="AZB60" i="3"/>
  <c r="AZF60" i="3" a="1"/>
  <c r="AZF60" i="3"/>
  <c r="AZJ60" i="3" a="1"/>
  <c r="AZJ60" i="3"/>
  <c r="AZN60" i="3" a="1"/>
  <c r="AZN60" i="3"/>
  <c r="AZR60" i="3" a="1"/>
  <c r="AZR60" i="3"/>
  <c r="AZV60" i="3" a="1"/>
  <c r="AZV60" i="3"/>
  <c r="AZZ60" i="3" a="1"/>
  <c r="AZZ60" i="3"/>
  <c r="BAD60" i="3" a="1"/>
  <c r="BAD60" i="3"/>
  <c r="BAH60" i="3" a="1"/>
  <c r="BAH60" i="3"/>
  <c r="BAL60" i="3" a="1"/>
  <c r="BAL60" i="3"/>
  <c r="BAP60" i="3" a="1"/>
  <c r="BAP60" i="3"/>
  <c r="BAT60" i="3" a="1"/>
  <c r="BAT60" i="3"/>
  <c r="BAX60" i="3" a="1"/>
  <c r="BAX60" i="3"/>
  <c r="BBB60" i="3" a="1"/>
  <c r="BBB60" i="3"/>
  <c r="BBF60" i="3" a="1"/>
  <c r="BBF60" i="3"/>
  <c r="BBJ60" i="3" a="1"/>
  <c r="BBJ60" i="3"/>
  <c r="BBN60" i="3" a="1"/>
  <c r="BBN60" i="3"/>
  <c r="BBR60" i="3" a="1"/>
  <c r="BBR60" i="3"/>
  <c r="BBV60" i="3" a="1"/>
  <c r="BBV60" i="3"/>
  <c r="BBZ60" i="3" a="1"/>
  <c r="BBZ60" i="3"/>
  <c r="BCD60" i="3" a="1"/>
  <c r="BCD60" i="3"/>
  <c r="BCH60" i="3" a="1"/>
  <c r="BCH60" i="3"/>
  <c r="BCL60" i="3" a="1"/>
  <c r="BCL60" i="3"/>
  <c r="BCT60" i="3" a="1"/>
  <c r="BCT60" i="3"/>
  <c r="BCX60" i="3" a="1"/>
  <c r="BCX60" i="3"/>
  <c r="BDB60" i="3" a="1"/>
  <c r="BDB60" i="3"/>
  <c r="BDF60" i="3" a="1"/>
  <c r="BDF60" i="3"/>
  <c r="BDJ60" i="3" a="1"/>
  <c r="BDJ60" i="3"/>
  <c r="BDN60" i="3" a="1"/>
  <c r="BDN60" i="3"/>
  <c r="BDR60" i="3" a="1"/>
  <c r="BDR60" i="3"/>
  <c r="BDV60" i="3" a="1"/>
  <c r="BDV60" i="3"/>
  <c r="BDZ60" i="3" a="1"/>
  <c r="BDZ60" i="3"/>
  <c r="BED60" i="3" a="1"/>
  <c r="BED60" i="3"/>
  <c r="BEH60" i="3" a="1"/>
  <c r="BEH60" i="3"/>
  <c r="BEL60" i="3" a="1"/>
  <c r="BEL60" i="3"/>
  <c r="BEP60" i="3" a="1"/>
  <c r="BEP60" i="3"/>
  <c r="BET60" i="3" a="1"/>
  <c r="BET60" i="3"/>
  <c r="BEX60" i="3" a="1"/>
  <c r="BEX60" i="3"/>
  <c r="BFB60" i="3" a="1"/>
  <c r="BFB60" i="3"/>
  <c r="BFF60" i="3" a="1"/>
  <c r="BFF60" i="3"/>
  <c r="BFJ60" i="3" a="1"/>
  <c r="BFJ60" i="3"/>
  <c r="BFN60" i="3" a="1"/>
  <c r="BFN60" i="3"/>
  <c r="BFR60" i="3" a="1"/>
  <c r="BFR60" i="3"/>
  <c r="BFV60" i="3" a="1"/>
  <c r="BFV60" i="3"/>
  <c r="BFZ60" i="3" a="1"/>
  <c r="BFZ60" i="3"/>
  <c r="BGD60" i="3" a="1"/>
  <c r="BGD60" i="3"/>
  <c r="BGH60" i="3" a="1"/>
  <c r="BGH60" i="3"/>
  <c r="BGL60" i="3" a="1"/>
  <c r="BGL60" i="3"/>
  <c r="BGP60" i="3" a="1"/>
  <c r="BGP60" i="3"/>
  <c r="BGT60" i="3" a="1"/>
  <c r="BGT60" i="3"/>
  <c r="BGX60" i="3" a="1"/>
  <c r="BGX60" i="3"/>
  <c r="BHB60" i="3" a="1"/>
  <c r="BHB60" i="3"/>
  <c r="BHF60" i="3" a="1"/>
  <c r="BHF60" i="3"/>
  <c r="BHJ60" i="3" a="1"/>
  <c r="BHJ60" i="3"/>
  <c r="BHN60" i="3" a="1"/>
  <c r="BHN60" i="3"/>
  <c r="BHR60" i="3" a="1"/>
  <c r="BHR60" i="3"/>
  <c r="BHV60" i="3" a="1"/>
  <c r="BHV60" i="3"/>
  <c r="BHZ60" i="3" a="1"/>
  <c r="BHZ60" i="3"/>
  <c r="BID60" i="3" a="1"/>
  <c r="BID60" i="3"/>
  <c r="BIH60" i="3" a="1"/>
  <c r="BIH60" i="3"/>
  <c r="BIL60" i="3" a="1"/>
  <c r="BIL60" i="3"/>
  <c r="BIP60" i="3" a="1"/>
  <c r="BIP60" i="3"/>
  <c r="BIT60" i="3" a="1"/>
  <c r="BIT60" i="3"/>
  <c r="BIX60" i="3" a="1"/>
  <c r="BIX60" i="3"/>
  <c r="BJB60" i="3" a="1"/>
  <c r="BJB60" i="3"/>
  <c r="BJF60" i="3" a="1"/>
  <c r="BJF60" i="3"/>
  <c r="BJJ60" i="3" a="1"/>
  <c r="BJJ60" i="3"/>
  <c r="BJN60" i="3" a="1"/>
  <c r="BJN60" i="3"/>
  <c r="BJR60" i="3" a="1"/>
  <c r="BJR60" i="3"/>
  <c r="BJV60" i="3" a="1"/>
  <c r="BJV60" i="3"/>
  <c r="BJZ60" i="3" a="1"/>
  <c r="BJZ60" i="3"/>
  <c r="BKD60" i="3" a="1"/>
  <c r="BKD60" i="3"/>
  <c r="BKH60" i="3" a="1"/>
  <c r="BKH60" i="3"/>
  <c r="BKL60" i="3" a="1"/>
  <c r="BKL60" i="3"/>
  <c r="BKP60" i="3" a="1"/>
  <c r="BKP60" i="3"/>
  <c r="BKT60" i="3" a="1"/>
  <c r="BKT60" i="3"/>
  <c r="BKX60" i="3" a="1"/>
  <c r="BKX60" i="3"/>
  <c r="BLB60" i="3" a="1"/>
  <c r="BLB60" i="3"/>
  <c r="BLF60" i="3" a="1"/>
  <c r="BLF60" i="3"/>
  <c r="BLJ60" i="3" a="1"/>
  <c r="BLJ60" i="3"/>
  <c r="BLN60" i="3" a="1"/>
  <c r="BLN60" i="3"/>
  <c r="BLR60" i="3" a="1"/>
  <c r="BLR60" i="3"/>
  <c r="BLV60" i="3" a="1"/>
  <c r="BLV60" i="3"/>
  <c r="BLZ60" i="3" a="1"/>
  <c r="BLZ60" i="3"/>
  <c r="BMD60" i="3" a="1"/>
  <c r="BMD60" i="3"/>
  <c r="BMH60" i="3" a="1"/>
  <c r="BMH60" i="3"/>
  <c r="BML60" i="3" a="1"/>
  <c r="BML60" i="3"/>
  <c r="BMP60" i="3" a="1"/>
  <c r="BMP60" i="3"/>
  <c r="BMT60" i="3" a="1"/>
  <c r="BMT60" i="3"/>
  <c r="BMX60" i="3" a="1"/>
  <c r="BMX60" i="3"/>
  <c r="BNB60" i="3" a="1"/>
  <c r="BNB60" i="3"/>
  <c r="BNF60" i="3" a="1"/>
  <c r="BNF60" i="3"/>
  <c r="BNJ60" i="3" a="1"/>
  <c r="BNJ60" i="3"/>
  <c r="BNN60" i="3" a="1"/>
  <c r="BNN60" i="3"/>
  <c r="BNR60" i="3" a="1"/>
  <c r="BNR60" i="3"/>
  <c r="BNV60" i="3" a="1"/>
  <c r="BNV60" i="3"/>
  <c r="BNZ60" i="3" a="1"/>
  <c r="BNZ60" i="3"/>
  <c r="BOD60" i="3" a="1"/>
  <c r="BOD60" i="3"/>
  <c r="BOH60" i="3" a="1"/>
  <c r="BOH60" i="3"/>
  <c r="BOL60" i="3" a="1"/>
  <c r="BOL60" i="3"/>
  <c r="BOP60" i="3" a="1"/>
  <c r="BOP60" i="3"/>
  <c r="BOT60" i="3" a="1"/>
  <c r="BOT60" i="3"/>
  <c r="BOX60" i="3" a="1"/>
  <c r="BOX60" i="3"/>
  <c r="BPB60" i="3" a="1"/>
  <c r="BPB60" i="3"/>
  <c r="BPF60" i="3" a="1"/>
  <c r="BPF60" i="3"/>
  <c r="BPJ60" i="3" a="1"/>
  <c r="BPJ60" i="3"/>
  <c r="BPN60" i="3" a="1"/>
  <c r="BPN60" i="3"/>
  <c r="BPR60" i="3" a="1"/>
  <c r="BPR60" i="3"/>
  <c r="BPV60" i="3" a="1"/>
  <c r="BPV60" i="3"/>
  <c r="BPZ60" i="3" a="1"/>
  <c r="BPZ60" i="3"/>
  <c r="BQD60" i="3" a="1"/>
  <c r="BQD60" i="3"/>
  <c r="BQH60" i="3" a="1"/>
  <c r="BQH60" i="3"/>
  <c r="BQL60" i="3" a="1"/>
  <c r="BQL60" i="3"/>
  <c r="BQP60" i="3" a="1"/>
  <c r="BQP60" i="3"/>
  <c r="BQT60" i="3" a="1"/>
  <c r="BQT60" i="3"/>
  <c r="BQX60" i="3" a="1"/>
  <c r="BQX60" i="3"/>
  <c r="BRB60" i="3" a="1"/>
  <c r="BRB60" i="3"/>
  <c r="BRF60" i="3" a="1"/>
  <c r="BRF60" i="3"/>
  <c r="BRJ60" i="3" a="1"/>
  <c r="BRJ60" i="3"/>
  <c r="BRN60" i="3" a="1"/>
  <c r="BRN60" i="3"/>
  <c r="BRR60" i="3" a="1"/>
  <c r="BRR60" i="3"/>
  <c r="BRV60" i="3" a="1"/>
  <c r="BRV60" i="3"/>
  <c r="BRZ60" i="3" a="1"/>
  <c r="BRZ60" i="3"/>
  <c r="BSD60" i="3" a="1"/>
  <c r="BSD60" i="3"/>
  <c r="BSH60" i="3" a="1"/>
  <c r="BSH60" i="3"/>
  <c r="BSL60" i="3" a="1"/>
  <c r="BSL60" i="3"/>
  <c r="BSP60" i="3" a="1"/>
  <c r="BSP60" i="3"/>
  <c r="BST60" i="3" a="1"/>
  <c r="BST60" i="3"/>
  <c r="BSX60" i="3" a="1"/>
  <c r="BSX60" i="3"/>
  <c r="BTB60" i="3" a="1"/>
  <c r="BTB60" i="3"/>
  <c r="BTF60" i="3" a="1"/>
  <c r="BTF60" i="3"/>
  <c r="BTJ60" i="3" a="1"/>
  <c r="BTJ60" i="3"/>
  <c r="BTN60" i="3" a="1"/>
  <c r="BTN60" i="3"/>
  <c r="BTR60" i="3" a="1"/>
  <c r="BTR60" i="3"/>
  <c r="BTV60" i="3" a="1"/>
  <c r="BTV60" i="3"/>
  <c r="BTZ60" i="3" a="1"/>
  <c r="BTZ60" i="3"/>
  <c r="BUD60" i="3" a="1"/>
  <c r="BUD60" i="3"/>
  <c r="BUH60" i="3" a="1"/>
  <c r="BUH60" i="3"/>
  <c r="BUL60" i="3" a="1"/>
  <c r="BUL60" i="3"/>
  <c r="BUP60" i="3" a="1"/>
  <c r="BUP60" i="3"/>
  <c r="BUT60" i="3" a="1"/>
  <c r="BUT60" i="3"/>
  <c r="BUX60" i="3" a="1"/>
  <c r="BUX60" i="3"/>
  <c r="BVB60" i="3" a="1"/>
  <c r="BVB60" i="3"/>
  <c r="BVF60" i="3" a="1"/>
  <c r="BVF60" i="3"/>
  <c r="BVJ60" i="3" a="1"/>
  <c r="BVJ60" i="3"/>
  <c r="BVN60" i="3" a="1"/>
  <c r="BVN60" i="3"/>
  <c r="BVR60" i="3" a="1"/>
  <c r="BVR60" i="3"/>
  <c r="BVV60" i="3" a="1"/>
  <c r="BVV60" i="3"/>
  <c r="BVZ60" i="3" a="1"/>
  <c r="BVZ60" i="3"/>
  <c r="BWD60" i="3" a="1"/>
  <c r="BWD60" i="3"/>
  <c r="BWH60" i="3" a="1"/>
  <c r="BWH60" i="3"/>
  <c r="BWL60" i="3" a="1"/>
  <c r="BWL60" i="3"/>
  <c r="BWP60" i="3" a="1"/>
  <c r="BWP60" i="3"/>
  <c r="BWT60" i="3" a="1"/>
  <c r="BWT60" i="3"/>
  <c r="BWX60" i="3" a="1"/>
  <c r="BWX60" i="3"/>
  <c r="BXB60" i="3" a="1"/>
  <c r="BXB60" i="3"/>
  <c r="BXF60" i="3" a="1"/>
  <c r="BXF60" i="3"/>
  <c r="BXJ60" i="3" a="1"/>
  <c r="BXJ60" i="3"/>
  <c r="BXN60" i="3" a="1"/>
  <c r="BXN60" i="3"/>
  <c r="BXR60" i="3" a="1"/>
  <c r="BXR60" i="3"/>
  <c r="BXV60" i="3" a="1"/>
  <c r="BXV60" i="3"/>
  <c r="BXZ60" i="3" a="1"/>
  <c r="BXZ60" i="3"/>
  <c r="BYD60" i="3" a="1"/>
  <c r="BYD60" i="3"/>
  <c r="BYH60" i="3" a="1"/>
  <c r="BYH60" i="3"/>
  <c r="BYL60" i="3" a="1"/>
  <c r="BYL60" i="3"/>
  <c r="BYP60" i="3" a="1"/>
  <c r="BYP60" i="3"/>
  <c r="BYT60" i="3" a="1"/>
  <c r="BYT60" i="3"/>
  <c r="BYX60" i="3" a="1"/>
  <c r="BYX60" i="3"/>
  <c r="BZB60" i="3" a="1"/>
  <c r="BZB60" i="3"/>
  <c r="BZF60" i="3" a="1"/>
  <c r="BZF60" i="3"/>
  <c r="BZJ60" i="3" a="1"/>
  <c r="BZJ60" i="3"/>
  <c r="BZN60" i="3" a="1"/>
  <c r="BZN60" i="3"/>
  <c r="BZR60" i="3" a="1"/>
  <c r="BZR60" i="3"/>
  <c r="BZV60" i="3" a="1"/>
  <c r="BZV60" i="3"/>
  <c r="BZZ60" i="3" a="1"/>
  <c r="BZZ60" i="3"/>
  <c r="CAD60" i="3" a="1"/>
  <c r="CAD60" i="3"/>
  <c r="CAH60" i="3" a="1"/>
  <c r="CAH60" i="3"/>
  <c r="CAL60" i="3" a="1"/>
  <c r="CAL60" i="3"/>
  <c r="CAP60" i="3" a="1"/>
  <c r="CAP60" i="3"/>
  <c r="CAT60" i="3" a="1"/>
  <c r="CAT60" i="3"/>
  <c r="CAX60" i="3" a="1"/>
  <c r="CAX60" i="3"/>
  <c r="CBB60" i="3" a="1"/>
  <c r="CBB60" i="3"/>
  <c r="CBF60" i="3" a="1"/>
  <c r="CBF60" i="3"/>
  <c r="CBJ60" i="3" a="1"/>
  <c r="CBJ60" i="3"/>
  <c r="CBL60" i="3" a="1"/>
  <c r="CBL60" i="3"/>
  <c r="CBN60" i="3" a="1"/>
  <c r="CBN60" i="3"/>
  <c r="CBP60" i="3" a="1"/>
  <c r="CBP60" i="3"/>
  <c r="CBR60" i="3" a="1"/>
  <c r="CBR60" i="3"/>
  <c r="CBT60" i="3" a="1"/>
  <c r="CBT60" i="3"/>
  <c r="CBV60" i="3" a="1"/>
  <c r="CBV60" i="3"/>
  <c r="CBX60" i="3" a="1"/>
  <c r="CBX60" i="3"/>
  <c r="CBZ60" i="3" a="1"/>
  <c r="CBZ60" i="3"/>
  <c r="CCB60" i="3" a="1"/>
  <c r="CCB60" i="3"/>
  <c r="CCD60" i="3" a="1"/>
  <c r="CCD60" i="3"/>
  <c r="CCF60" i="3" a="1"/>
  <c r="CCF60" i="3"/>
  <c r="CCH60" i="3" a="1"/>
  <c r="CCH60" i="3"/>
  <c r="CCJ60" i="3" a="1"/>
  <c r="CCJ60" i="3"/>
  <c r="CCL60" i="3" a="1"/>
  <c r="CCL60" i="3"/>
  <c r="CCN60" i="3" a="1"/>
  <c r="CCN60" i="3"/>
  <c r="CCP60" i="3" a="1"/>
  <c r="CCP60" i="3"/>
  <c r="CCR60" i="3" a="1"/>
  <c r="CCR60" i="3"/>
  <c r="CCT60" i="3" a="1"/>
  <c r="CCT60" i="3"/>
  <c r="CCV60" i="3" a="1"/>
  <c r="CCV60" i="3"/>
  <c r="CCX60" i="3" a="1"/>
  <c r="CCX60" i="3"/>
  <c r="CCZ60" i="3" a="1"/>
  <c r="CCZ60" i="3"/>
  <c r="CDB60" i="3" a="1"/>
  <c r="CDB60" i="3"/>
  <c r="CDD60" i="3" a="1"/>
  <c r="CDD60" i="3"/>
  <c r="CDF60" i="3" a="1"/>
  <c r="CDF60" i="3"/>
  <c r="CDH60" i="3" a="1"/>
  <c r="CDH60" i="3"/>
  <c r="CDJ60" i="3" a="1"/>
  <c r="CDJ60" i="3"/>
  <c r="CDL60" i="3" a="1"/>
  <c r="CDL60" i="3"/>
  <c r="CDN60" i="3" a="1"/>
  <c r="CDN60" i="3"/>
  <c r="CDP60" i="3" a="1"/>
  <c r="CDP60" i="3"/>
  <c r="CDR60" i="3" a="1"/>
  <c r="CDR60" i="3"/>
  <c r="CDT60" i="3" a="1"/>
  <c r="CDT60" i="3"/>
  <c r="CDV60" i="3" a="1"/>
  <c r="CDV60" i="3"/>
  <c r="CDX60" i="3" a="1"/>
  <c r="CDX60" i="3"/>
  <c r="CDZ60" i="3" a="1"/>
  <c r="CDZ60" i="3"/>
  <c r="CEB60" i="3" a="1"/>
  <c r="CEB60" i="3"/>
  <c r="CED60" i="3" a="1"/>
  <c r="CED60" i="3"/>
  <c r="CEF60" i="3" a="1"/>
  <c r="CEF60" i="3"/>
  <c r="CEH60" i="3" a="1"/>
  <c r="CEH60" i="3"/>
  <c r="CEJ60" i="3" a="1"/>
  <c r="CEJ60" i="3"/>
  <c r="CEL60" i="3" a="1"/>
  <c r="CEL60" i="3"/>
  <c r="CEN60" i="3" a="1"/>
  <c r="CEN60" i="3"/>
  <c r="CEP60" i="3" a="1"/>
  <c r="CEP60" i="3"/>
  <c r="CER60" i="3" a="1"/>
  <c r="CER60" i="3"/>
  <c r="CET60" i="3" a="1"/>
  <c r="CET60" i="3"/>
  <c r="CEV60" i="3" a="1"/>
  <c r="CEV60" i="3"/>
  <c r="CEX60" i="3" a="1"/>
  <c r="CEX60" i="3"/>
  <c r="CEZ60" i="3" a="1"/>
  <c r="CEZ60" i="3"/>
  <c r="CFB60" i="3" a="1"/>
  <c r="CFB60" i="3"/>
  <c r="CFD60" i="3" a="1"/>
  <c r="CFD60" i="3"/>
  <c r="CFF60" i="3" a="1"/>
  <c r="CFF60" i="3"/>
  <c r="CFH60" i="3" a="1"/>
  <c r="CFH60" i="3"/>
  <c r="CFJ60" i="3" a="1"/>
  <c r="CFJ60" i="3"/>
  <c r="CFL60" i="3" a="1"/>
  <c r="CFL60" i="3"/>
  <c r="CFN60" i="3" a="1"/>
  <c r="CFN60" i="3"/>
  <c r="CFP60" i="3" a="1"/>
  <c r="CFP60" i="3"/>
  <c r="CFR60" i="3" a="1"/>
  <c r="CFR60" i="3"/>
  <c r="CFT60" i="3" a="1"/>
  <c r="CFT60" i="3"/>
  <c r="CFV60" i="3" a="1"/>
  <c r="CFV60" i="3"/>
  <c r="CFX60" i="3" a="1"/>
  <c r="CFX60" i="3"/>
  <c r="CFZ60" i="3" a="1"/>
  <c r="CFZ60" i="3"/>
  <c r="CGB60" i="3" a="1"/>
  <c r="CGB60" i="3"/>
  <c r="CGD60" i="3" a="1"/>
  <c r="CGD60" i="3"/>
  <c r="CGF60" i="3" a="1"/>
  <c r="CGF60" i="3"/>
  <c r="CGH60" i="3" a="1"/>
  <c r="CGH60" i="3"/>
  <c r="CGJ60" i="3" a="1"/>
  <c r="CGJ60" i="3"/>
  <c r="CGL60" i="3" a="1"/>
  <c r="CGL60" i="3"/>
  <c r="CGN60" i="3" a="1"/>
  <c r="CGN60" i="3"/>
  <c r="CGP60" i="3" a="1"/>
  <c r="CGP60" i="3"/>
  <c r="CGR60" i="3" a="1"/>
  <c r="CGR60" i="3"/>
  <c r="CGT60" i="3" a="1"/>
  <c r="CGT60" i="3"/>
  <c r="CGV60" i="3" a="1"/>
  <c r="CGV60" i="3"/>
  <c r="CGX60" i="3" a="1"/>
  <c r="CGX60" i="3"/>
  <c r="CGZ60" i="3" a="1"/>
  <c r="CGZ60" i="3"/>
  <c r="CHB60" i="3" a="1"/>
  <c r="CHB60" i="3"/>
  <c r="CHD60" i="3" a="1"/>
  <c r="CHD60" i="3"/>
  <c r="CHF60" i="3" a="1"/>
  <c r="CHF60" i="3"/>
  <c r="CHH60" i="3" a="1"/>
  <c r="CHH60" i="3"/>
  <c r="CHJ60" i="3" a="1"/>
  <c r="CHJ60" i="3"/>
  <c r="CHL60" i="3" a="1"/>
  <c r="CHL60" i="3"/>
  <c r="CHN60" i="3" a="1"/>
  <c r="CHN60" i="3"/>
  <c r="CHP60" i="3" a="1"/>
  <c r="CHP60" i="3"/>
  <c r="CHR60" i="3" a="1"/>
  <c r="CHR60" i="3"/>
  <c r="CHT60" i="3" a="1"/>
  <c r="CHT60" i="3"/>
  <c r="CHV60" i="3" a="1"/>
  <c r="CHV60" i="3"/>
  <c r="CHX60" i="3" a="1"/>
  <c r="CHX60" i="3"/>
  <c r="CHZ60" i="3" a="1"/>
  <c r="CHZ60" i="3"/>
  <c r="CIB60" i="3" a="1"/>
  <c r="CIB60" i="3"/>
  <c r="CID60" i="3" a="1"/>
  <c r="CID60" i="3"/>
  <c r="CIF60" i="3" a="1"/>
  <c r="CIF60" i="3"/>
  <c r="CIH60" i="3" a="1"/>
  <c r="CIH60" i="3"/>
  <c r="CIJ60" i="3" a="1"/>
  <c r="CIJ60" i="3"/>
  <c r="CIL60" i="3" a="1"/>
  <c r="CIL60" i="3"/>
  <c r="CIN60" i="3" a="1"/>
  <c r="CIN60" i="3"/>
  <c r="CIP60" i="3" a="1"/>
  <c r="CIP60" i="3"/>
  <c r="CIR60" i="3" a="1"/>
  <c r="CIR60" i="3"/>
  <c r="CIT60" i="3" a="1"/>
  <c r="CIT60" i="3"/>
  <c r="CIV60" i="3" a="1"/>
  <c r="CIV60" i="3"/>
  <c r="CIX60" i="3" a="1"/>
  <c r="CIX60" i="3"/>
  <c r="CIZ60" i="3" a="1"/>
  <c r="CIZ60" i="3"/>
  <c r="CJB60" i="3" a="1"/>
  <c r="CJB60" i="3"/>
  <c r="CJD60" i="3" a="1"/>
  <c r="CJD60" i="3"/>
  <c r="CJF60" i="3" a="1"/>
  <c r="CJF60" i="3"/>
  <c r="CJH60" i="3" a="1"/>
  <c r="CJH60" i="3"/>
  <c r="CJJ60" i="3" a="1"/>
  <c r="CJJ60" i="3"/>
  <c r="CJL60" i="3" a="1"/>
  <c r="CJL60" i="3"/>
  <c r="CJN60" i="3" a="1"/>
  <c r="CJN60" i="3"/>
  <c r="CJP60" i="3" a="1"/>
  <c r="CJP60" i="3"/>
  <c r="CJR60" i="3" a="1"/>
  <c r="CJR60" i="3"/>
  <c r="CJT60" i="3" a="1"/>
  <c r="CJT60" i="3"/>
  <c r="CJV60" i="3" a="1"/>
  <c r="CJV60" i="3"/>
  <c r="CJX60" i="3" a="1"/>
  <c r="CJX60" i="3"/>
  <c r="CJZ60" i="3" a="1"/>
  <c r="CJZ60" i="3"/>
  <c r="CKB60" i="3" a="1"/>
  <c r="CKB60" i="3"/>
  <c r="CKD60" i="3" a="1"/>
  <c r="CKD60" i="3"/>
  <c r="CKF60" i="3" a="1"/>
  <c r="CKF60" i="3"/>
  <c r="CKH60" i="3" a="1"/>
  <c r="CKH60" i="3"/>
  <c r="CKJ60" i="3" a="1"/>
  <c r="CKJ60" i="3"/>
  <c r="CKL60" i="3" a="1"/>
  <c r="CKL60" i="3"/>
  <c r="CKN60" i="3" a="1"/>
  <c r="CKN60" i="3"/>
  <c r="CKP60" i="3" a="1"/>
  <c r="CKP60" i="3"/>
  <c r="CKR60" i="3" a="1"/>
  <c r="CKR60" i="3"/>
  <c r="CKT60" i="3" a="1"/>
  <c r="CKT60" i="3"/>
  <c r="CKV60" i="3" a="1"/>
  <c r="CKV60" i="3"/>
  <c r="CKX60" i="3" a="1"/>
  <c r="CKX60" i="3"/>
  <c r="CKZ60" i="3" a="1"/>
  <c r="CKZ60" i="3"/>
  <c r="CLB60" i="3" a="1"/>
  <c r="CLB60" i="3"/>
  <c r="CLD60" i="3" a="1"/>
  <c r="CLD60" i="3"/>
  <c r="CLF60" i="3" a="1"/>
  <c r="CLF60" i="3"/>
  <c r="CLH60" i="3" a="1"/>
  <c r="CLH60" i="3"/>
  <c r="CLJ60" i="3" a="1"/>
  <c r="CLJ60" i="3"/>
  <c r="CLL60" i="3" a="1"/>
  <c r="CLL60" i="3"/>
  <c r="CLN60" i="3" a="1"/>
  <c r="CLN60" i="3"/>
  <c r="CLP60" i="3" a="1"/>
  <c r="CLP60" i="3"/>
  <c r="CLR60" i="3" a="1"/>
  <c r="CLR60" i="3"/>
  <c r="CLT60" i="3" a="1"/>
  <c r="CLT60" i="3"/>
  <c r="CLV60" i="3" a="1"/>
  <c r="CLV60" i="3"/>
  <c r="CLX60" i="3" a="1"/>
  <c r="CLX60" i="3"/>
  <c r="CLZ60" i="3" a="1"/>
  <c r="CLZ60" i="3"/>
  <c r="CMB60" i="3" a="1"/>
  <c r="CMB60" i="3"/>
  <c r="CMD60" i="3" a="1"/>
  <c r="CMD60" i="3"/>
  <c r="CMF60" i="3" a="1"/>
  <c r="CMF60" i="3"/>
  <c r="CMH60" i="3" a="1"/>
  <c r="CMH60" i="3"/>
  <c r="CM61" i="3" a="1"/>
  <c r="CM61" i="3"/>
  <c r="CO61" i="3" a="1"/>
  <c r="CO61" i="3"/>
  <c r="CQ61" i="3" a="1"/>
  <c r="CQ61" i="3"/>
  <c r="CS61" i="3" a="1"/>
  <c r="CS61" i="3"/>
  <c r="CU61" i="3" a="1"/>
  <c r="CU61" i="3"/>
  <c r="CW61" i="3" a="1"/>
  <c r="CW61" i="3"/>
  <c r="CY61" i="3" a="1"/>
  <c r="CY61" i="3"/>
  <c r="DA61" i="3" a="1"/>
  <c r="DA61" i="3"/>
  <c r="DC61" i="3" a="1"/>
  <c r="DC61" i="3"/>
  <c r="DE61" i="3" a="1"/>
  <c r="DE61" i="3"/>
  <c r="DG61" i="3" a="1"/>
  <c r="DG61" i="3"/>
  <c r="DI61" i="3" a="1"/>
  <c r="DI61" i="3"/>
  <c r="DK61" i="3" a="1"/>
  <c r="DK61" i="3"/>
  <c r="DM61" i="3" a="1"/>
  <c r="DM61" i="3"/>
  <c r="DO61" i="3" a="1"/>
  <c r="DO61" i="3"/>
  <c r="DQ61" i="3" a="1"/>
  <c r="DQ61" i="3"/>
  <c r="DS61" i="3" a="1"/>
  <c r="DS61" i="3"/>
  <c r="DU61" i="3" a="1"/>
  <c r="DU61" i="3"/>
  <c r="DW61" i="3" a="1"/>
  <c r="DW61" i="3"/>
  <c r="DY61" i="3" a="1"/>
  <c r="DY61" i="3"/>
  <c r="EA61" i="3" a="1"/>
  <c r="EA61" i="3"/>
  <c r="EC61" i="3" a="1"/>
  <c r="EC61" i="3"/>
  <c r="EE61" i="3" a="1"/>
  <c r="EE61" i="3"/>
  <c r="EG61" i="3" a="1"/>
  <c r="EG61" i="3"/>
  <c r="EI61" i="3" a="1"/>
  <c r="EI61" i="3"/>
  <c r="EK61" i="3" a="1"/>
  <c r="EK61" i="3"/>
  <c r="EM61" i="3" a="1"/>
  <c r="EM61" i="3"/>
  <c r="EO61" i="3" a="1"/>
  <c r="EO61" i="3"/>
  <c r="EQ61" i="3" a="1"/>
  <c r="EQ61" i="3"/>
  <c r="ES61" i="3" a="1"/>
  <c r="ES61" i="3"/>
  <c r="EU61" i="3" a="1"/>
  <c r="EU61" i="3"/>
  <c r="EW61" i="3" a="1"/>
  <c r="EW61" i="3"/>
  <c r="EY61" i="3" a="1"/>
  <c r="EY61" i="3"/>
  <c r="FA61" i="3" a="1"/>
  <c r="FA61" i="3"/>
  <c r="FC61" i="3" a="1"/>
  <c r="FC61" i="3"/>
  <c r="FE61" i="3" a="1"/>
  <c r="FE61" i="3"/>
  <c r="FG61" i="3" a="1"/>
  <c r="FG61" i="3"/>
  <c r="FI61" i="3" a="1"/>
  <c r="FI61" i="3"/>
  <c r="FK61" i="3" a="1"/>
  <c r="FK61" i="3"/>
  <c r="FM61" i="3" a="1"/>
  <c r="FM61" i="3"/>
  <c r="FO61" i="3" a="1"/>
  <c r="FO61" i="3"/>
  <c r="FQ61" i="3" a="1"/>
  <c r="FQ61" i="3"/>
  <c r="FS61" i="3" a="1"/>
  <c r="FS61" i="3"/>
  <c r="FU61" i="3" a="1"/>
  <c r="FU61" i="3"/>
  <c r="FW61" i="3" a="1"/>
  <c r="FW61" i="3"/>
  <c r="FY61" i="3" a="1"/>
  <c r="FY61" i="3"/>
  <c r="GA61" i="3" a="1"/>
  <c r="GA61" i="3"/>
  <c r="ACT60" i="3" a="1"/>
  <c r="ACT60" i="3"/>
  <c r="ADB60" i="3" a="1"/>
  <c r="ADB60" i="3"/>
  <c r="ADJ60" i="3" a="1"/>
  <c r="ADJ60" i="3"/>
  <c r="ADR60" i="3" a="1"/>
  <c r="ADR60" i="3"/>
  <c r="ADZ60" i="3" a="1"/>
  <c r="ADZ60" i="3"/>
  <c r="AEE60" i="3" a="1"/>
  <c r="AEE60" i="3"/>
  <c r="AEI60" i="3" a="1"/>
  <c r="AEI60" i="3"/>
  <c r="AEM60" i="3" a="1"/>
  <c r="AEM60" i="3"/>
  <c r="AEQ60" i="3" a="1"/>
  <c r="AEQ60" i="3"/>
  <c r="AEU60" i="3" a="1"/>
  <c r="AEU60" i="3"/>
  <c r="AEY60" i="3" a="1"/>
  <c r="AEY60" i="3"/>
  <c r="AFC60" i="3" a="1"/>
  <c r="AFC60" i="3"/>
  <c r="AFG60" i="3" a="1"/>
  <c r="AFG60" i="3"/>
  <c r="AFK60" i="3" a="1"/>
  <c r="AFK60" i="3"/>
  <c r="AFO60" i="3" a="1"/>
  <c r="AFO60" i="3"/>
  <c r="AFS60" i="3" a="1"/>
  <c r="AFS60" i="3"/>
  <c r="AFW60" i="3" a="1"/>
  <c r="AFW60" i="3"/>
  <c r="AGA60" i="3" a="1"/>
  <c r="AGA60" i="3"/>
  <c r="AGE60" i="3" a="1"/>
  <c r="AGE60" i="3"/>
  <c r="AGI60" i="3" a="1"/>
  <c r="AGI60" i="3"/>
  <c r="AGM60" i="3" a="1"/>
  <c r="AGM60" i="3"/>
  <c r="AGQ60" i="3" a="1"/>
  <c r="AGQ60" i="3"/>
  <c r="AGU60" i="3" a="1"/>
  <c r="AGU60" i="3"/>
  <c r="AGY60" i="3" a="1"/>
  <c r="AGY60" i="3"/>
  <c r="AHC60" i="3" a="1"/>
  <c r="AHC60" i="3"/>
  <c r="AHG60" i="3" a="1"/>
  <c r="AHG60" i="3"/>
  <c r="AHK60" i="3" a="1"/>
  <c r="AHK60" i="3"/>
  <c r="AHO60" i="3" a="1"/>
  <c r="AHO60" i="3"/>
  <c r="AHS60" i="3" a="1"/>
  <c r="AHS60" i="3"/>
  <c r="AHW60" i="3" a="1"/>
  <c r="AHW60" i="3"/>
  <c r="AIA60" i="3" a="1"/>
  <c r="AIA60" i="3"/>
  <c r="AIE60" i="3" a="1"/>
  <c r="AIE60" i="3"/>
  <c r="AII60" i="3" a="1"/>
  <c r="AII60" i="3"/>
  <c r="AIM60" i="3" a="1"/>
  <c r="AIM60" i="3"/>
  <c r="AIQ60" i="3" a="1"/>
  <c r="AIQ60" i="3"/>
  <c r="AIU60" i="3" a="1"/>
  <c r="AIU60" i="3"/>
  <c r="AIY60" i="3" a="1"/>
  <c r="AIY60" i="3"/>
  <c r="AJC60" i="3" a="1"/>
  <c r="AJC60" i="3"/>
  <c r="AJG60" i="3" a="1"/>
  <c r="AJG60" i="3"/>
  <c r="AJK60" i="3" a="1"/>
  <c r="AJK60" i="3"/>
  <c r="AJO60" i="3" a="1"/>
  <c r="AJO60" i="3"/>
  <c r="AJS60" i="3" a="1"/>
  <c r="AJS60" i="3"/>
  <c r="AJW60" i="3" a="1"/>
  <c r="AJW60" i="3"/>
  <c r="AKA60" i="3" a="1"/>
  <c r="AKA60" i="3"/>
  <c r="AKE60" i="3" a="1"/>
  <c r="AKE60" i="3"/>
  <c r="AKI60" i="3" a="1"/>
  <c r="AKI60" i="3"/>
  <c r="AKM60" i="3" a="1"/>
  <c r="AKM60" i="3"/>
  <c r="AKQ60" i="3" a="1"/>
  <c r="AKQ60" i="3"/>
  <c r="AKU60" i="3" a="1"/>
  <c r="AKU60" i="3"/>
  <c r="AKY60" i="3" a="1"/>
  <c r="AKY60" i="3"/>
  <c r="ALC60" i="3" a="1"/>
  <c r="ALC60" i="3"/>
  <c r="ALG60" i="3" a="1"/>
  <c r="ALG60" i="3"/>
  <c r="ALK60" i="3" a="1"/>
  <c r="ALK60" i="3"/>
  <c r="ALO60" i="3" a="1"/>
  <c r="ALO60" i="3"/>
  <c r="ALS60" i="3" a="1"/>
  <c r="ALS60" i="3"/>
  <c r="ALW60" i="3" a="1"/>
  <c r="ALW60" i="3"/>
  <c r="AMA60" i="3" a="1"/>
  <c r="AMA60" i="3"/>
  <c r="AME60" i="3" a="1"/>
  <c r="AME60" i="3"/>
  <c r="AMI60" i="3" a="1"/>
  <c r="AMI60" i="3"/>
  <c r="AMM60" i="3" a="1"/>
  <c r="AMM60" i="3"/>
  <c r="AMQ60" i="3" a="1"/>
  <c r="AMQ60" i="3"/>
  <c r="AMU60" i="3" a="1"/>
  <c r="AMU60" i="3"/>
  <c r="AMY60" i="3" a="1"/>
  <c r="AMY60" i="3"/>
  <c r="ANC60" i="3" a="1"/>
  <c r="ANC60" i="3"/>
  <c r="ANG60" i="3" a="1"/>
  <c r="ANG60" i="3"/>
  <c r="ANK60" i="3" a="1"/>
  <c r="ANK60" i="3"/>
  <c r="ANO60" i="3" a="1"/>
  <c r="ANO60" i="3"/>
  <c r="ANS60" i="3" a="1"/>
  <c r="ANS60" i="3"/>
  <c r="ANW60" i="3" a="1"/>
  <c r="ANW60" i="3"/>
  <c r="AOA60" i="3" a="1"/>
  <c r="AOA60" i="3"/>
  <c r="AOE60" i="3" a="1"/>
  <c r="AOE60" i="3"/>
  <c r="AOI60" i="3" a="1"/>
  <c r="AOI60" i="3"/>
  <c r="AOM60" i="3" a="1"/>
  <c r="AOM60" i="3"/>
  <c r="AOQ60" i="3" a="1"/>
  <c r="AOQ60" i="3"/>
  <c r="AOU60" i="3" a="1"/>
  <c r="AOU60" i="3"/>
  <c r="AOY60" i="3" a="1"/>
  <c r="AOY60" i="3"/>
  <c r="APC60" i="3" a="1"/>
  <c r="APC60" i="3"/>
  <c r="APG60" i="3" a="1"/>
  <c r="APG60" i="3"/>
  <c r="APK60" i="3" a="1"/>
  <c r="APK60" i="3"/>
  <c r="APO60" i="3" a="1"/>
  <c r="APO60" i="3"/>
  <c r="APS60" i="3" a="1"/>
  <c r="APS60" i="3"/>
  <c r="APW60" i="3" a="1"/>
  <c r="APW60" i="3"/>
  <c r="AQA60" i="3" a="1"/>
  <c r="AQA60" i="3"/>
  <c r="AQE60" i="3" a="1"/>
  <c r="AQE60" i="3"/>
  <c r="AQI60" i="3" a="1"/>
  <c r="AQI60" i="3"/>
  <c r="AQM60" i="3" a="1"/>
  <c r="AQM60" i="3"/>
  <c r="AQQ60" i="3" a="1"/>
  <c r="AQQ60" i="3"/>
  <c r="AQU60" i="3" a="1"/>
  <c r="AQU60" i="3"/>
  <c r="AQY60" i="3" a="1"/>
  <c r="AQY60" i="3"/>
  <c r="ARC60" i="3" a="1"/>
  <c r="ARC60" i="3"/>
  <c r="ARG60" i="3" a="1"/>
  <c r="ARG60" i="3"/>
  <c r="ARK60" i="3" a="1"/>
  <c r="ARK60" i="3"/>
  <c r="ARO60" i="3" a="1"/>
  <c r="ARO60" i="3"/>
  <c r="ARS60" i="3" a="1"/>
  <c r="ARS60" i="3"/>
  <c r="ARW60" i="3" a="1"/>
  <c r="ARW60" i="3"/>
  <c r="ASA60" i="3" a="1"/>
  <c r="ASA60" i="3"/>
  <c r="ASE60" i="3" a="1"/>
  <c r="ASE60" i="3"/>
  <c r="ASI60" i="3" a="1"/>
  <c r="ASI60" i="3"/>
  <c r="ASM60" i="3" a="1"/>
  <c r="ASM60" i="3"/>
  <c r="ASQ60" i="3" a="1"/>
  <c r="ASQ60" i="3"/>
  <c r="ASU60" i="3" a="1"/>
  <c r="ASU60" i="3"/>
  <c r="ASY60" i="3" a="1"/>
  <c r="ASY60" i="3"/>
  <c r="ATC60" i="3" a="1"/>
  <c r="ATC60" i="3"/>
  <c r="ATG60" i="3" a="1"/>
  <c r="ATG60" i="3"/>
  <c r="ATK60" i="3" a="1"/>
  <c r="ATK60" i="3"/>
  <c r="ATO60" i="3" a="1"/>
  <c r="ATO60" i="3"/>
  <c r="ATS60" i="3" a="1"/>
  <c r="ATS60" i="3"/>
  <c r="ATW60" i="3" a="1"/>
  <c r="ATW60" i="3"/>
  <c r="AUA60" i="3" a="1"/>
  <c r="AUA60" i="3"/>
  <c r="AUE60" i="3" a="1"/>
  <c r="AUE60" i="3"/>
  <c r="AUI60" i="3" a="1"/>
  <c r="AUI60" i="3"/>
  <c r="AUM60" i="3" a="1"/>
  <c r="AUM60" i="3"/>
  <c r="AUQ60" i="3" a="1"/>
  <c r="AUQ60" i="3"/>
  <c r="AUU60" i="3" a="1"/>
  <c r="AUU60" i="3"/>
  <c r="AUY60" i="3" a="1"/>
  <c r="AUY60" i="3"/>
  <c r="AVC60" i="3" a="1"/>
  <c r="AVC60" i="3"/>
  <c r="AVG60" i="3" a="1"/>
  <c r="AVG60" i="3"/>
  <c r="AVK60" i="3" a="1"/>
  <c r="AVK60" i="3"/>
  <c r="AVO60" i="3" a="1"/>
  <c r="AVO60" i="3"/>
  <c r="AVS60" i="3" a="1"/>
  <c r="AVS60" i="3"/>
  <c r="AVW60" i="3" a="1"/>
  <c r="AVW60" i="3"/>
  <c r="AWA60" i="3" a="1"/>
  <c r="AWA60" i="3"/>
  <c r="AWE60" i="3" a="1"/>
  <c r="AWE60" i="3"/>
  <c r="AWI60" i="3" a="1"/>
  <c r="AWI60" i="3"/>
  <c r="AWM60" i="3" a="1"/>
  <c r="AWM60" i="3"/>
  <c r="AWQ60" i="3" a="1"/>
  <c r="AWQ60" i="3"/>
  <c r="AWU60" i="3" a="1"/>
  <c r="AWU60" i="3"/>
  <c r="AWY60" i="3" a="1"/>
  <c r="AWY60" i="3"/>
  <c r="AXC60" i="3" a="1"/>
  <c r="AXC60" i="3"/>
  <c r="AXG60" i="3" a="1"/>
  <c r="AXG60" i="3"/>
  <c r="AXK60" i="3" a="1"/>
  <c r="AXK60" i="3"/>
  <c r="AXO60" i="3" a="1"/>
  <c r="AXO60" i="3"/>
  <c r="AXS60" i="3" a="1"/>
  <c r="AXS60" i="3"/>
  <c r="AXW60" i="3" a="1"/>
  <c r="AXW60" i="3"/>
  <c r="AYA60" i="3" a="1"/>
  <c r="AYA60" i="3"/>
  <c r="AYE60" i="3" a="1"/>
  <c r="AYE60" i="3"/>
  <c r="AYI60" i="3" a="1"/>
  <c r="AYI60" i="3"/>
  <c r="AYM60" i="3" a="1"/>
  <c r="AYM60" i="3"/>
  <c r="AYQ60" i="3" a="1"/>
  <c r="AYQ60" i="3"/>
  <c r="AYU60" i="3" a="1"/>
  <c r="AYU60" i="3"/>
  <c r="AYY60" i="3" a="1"/>
  <c r="AYY60" i="3"/>
  <c r="AZC60" i="3" a="1"/>
  <c r="AZC60" i="3"/>
  <c r="AZG60" i="3" a="1"/>
  <c r="AZG60" i="3"/>
  <c r="AZK60" i="3" a="1"/>
  <c r="AZK60" i="3"/>
  <c r="AZO60" i="3" a="1"/>
  <c r="AZO60" i="3"/>
  <c r="AZS60" i="3" a="1"/>
  <c r="AZS60" i="3"/>
  <c r="AZW60" i="3" a="1"/>
  <c r="AZW60" i="3"/>
  <c r="BAA60" i="3" a="1"/>
  <c r="BAA60" i="3"/>
  <c r="BAE60" i="3" a="1"/>
  <c r="BAE60" i="3"/>
  <c r="BAI60" i="3" a="1"/>
  <c r="BAI60" i="3"/>
  <c r="BAM60" i="3" a="1"/>
  <c r="BAM60" i="3"/>
  <c r="BAQ60" i="3" a="1"/>
  <c r="BAQ60" i="3"/>
  <c r="BAU60" i="3" a="1"/>
  <c r="BAU60" i="3"/>
  <c r="BAY60" i="3" a="1"/>
  <c r="BAY60" i="3"/>
  <c r="BBC60" i="3" a="1"/>
  <c r="BBC60" i="3"/>
  <c r="BBG60" i="3" a="1"/>
  <c r="BBG60" i="3"/>
  <c r="BBK60" i="3" a="1"/>
  <c r="BBK60" i="3"/>
  <c r="BBO60" i="3" a="1"/>
  <c r="BBO60" i="3"/>
  <c r="BBS60" i="3" a="1"/>
  <c r="BBS60" i="3"/>
  <c r="BBW60" i="3" a="1"/>
  <c r="BBW60" i="3"/>
  <c r="BCA60" i="3" a="1"/>
  <c r="BCA60" i="3"/>
  <c r="BCE60" i="3" a="1"/>
  <c r="BCE60" i="3"/>
  <c r="BCI60" i="3" a="1"/>
  <c r="BCI60" i="3"/>
  <c r="BCM60" i="3" a="1"/>
  <c r="BCM60" i="3"/>
  <c r="BCQ60" i="3" a="1"/>
  <c r="BCQ60" i="3"/>
  <c r="BCU60" i="3" a="1"/>
  <c r="BCU60" i="3"/>
  <c r="BCY60" i="3" a="1"/>
  <c r="BCY60" i="3"/>
  <c r="BDC60" i="3" a="1"/>
  <c r="BDC60" i="3"/>
  <c r="BDG60" i="3" a="1"/>
  <c r="BDG60" i="3"/>
  <c r="BDK60" i="3" a="1"/>
  <c r="BDK60" i="3"/>
  <c r="BDO60" i="3" a="1"/>
  <c r="BDO60" i="3"/>
  <c r="BDS60" i="3" a="1"/>
  <c r="BDS60" i="3"/>
  <c r="BDW60" i="3" a="1"/>
  <c r="BDW60" i="3"/>
  <c r="BEA60" i="3" a="1"/>
  <c r="BEA60" i="3"/>
  <c r="BEE60" i="3" a="1"/>
  <c r="BEE60" i="3"/>
  <c r="BEI60" i="3" a="1"/>
  <c r="BEI60" i="3"/>
  <c r="BEM60" i="3" a="1"/>
  <c r="BEM60" i="3"/>
  <c r="BEQ60" i="3" a="1"/>
  <c r="BEQ60" i="3"/>
  <c r="BEU60" i="3" a="1"/>
  <c r="BEU60" i="3"/>
  <c r="BEY60" i="3" a="1"/>
  <c r="BEY60" i="3"/>
  <c r="BFC60" i="3" a="1"/>
  <c r="BFC60" i="3"/>
  <c r="BFG60" i="3" a="1"/>
  <c r="BFG60" i="3"/>
  <c r="BFK60" i="3" a="1"/>
  <c r="BFK60" i="3"/>
  <c r="BFO60" i="3" a="1"/>
  <c r="BFO60" i="3"/>
  <c r="BFS60" i="3" a="1"/>
  <c r="BFS60" i="3"/>
  <c r="BFW60" i="3" a="1"/>
  <c r="BFW60" i="3"/>
  <c r="BGA60" i="3" a="1"/>
  <c r="BGA60" i="3"/>
  <c r="BGE60" i="3" a="1"/>
  <c r="BGE60" i="3"/>
  <c r="BGI60" i="3" a="1"/>
  <c r="BGI60" i="3"/>
  <c r="BGM60" i="3" a="1"/>
  <c r="BGM60" i="3"/>
  <c r="BGQ60" i="3" a="1"/>
  <c r="BGQ60" i="3"/>
  <c r="BGU60" i="3" a="1"/>
  <c r="BGU60" i="3"/>
  <c r="BGY60" i="3" a="1"/>
  <c r="BGY60" i="3"/>
  <c r="BHC60" i="3" a="1"/>
  <c r="BHC60" i="3"/>
  <c r="BHG60" i="3" a="1"/>
  <c r="BHG60" i="3"/>
  <c r="BHK60" i="3" a="1"/>
  <c r="BHK60" i="3"/>
  <c r="BHO60" i="3" a="1"/>
  <c r="BHO60" i="3"/>
  <c r="BHS60" i="3" a="1"/>
  <c r="BHS60" i="3"/>
  <c r="BHW60" i="3" a="1"/>
  <c r="BHW60" i="3"/>
  <c r="BIA60" i="3" a="1"/>
  <c r="BIA60" i="3"/>
  <c r="BIE60" i="3" a="1"/>
  <c r="BIE60" i="3"/>
  <c r="BII60" i="3" a="1"/>
  <c r="BII60" i="3"/>
  <c r="BIM60" i="3" a="1"/>
  <c r="BIM60" i="3"/>
  <c r="BIQ60" i="3" a="1"/>
  <c r="BIQ60" i="3"/>
  <c r="BIU60" i="3" a="1"/>
  <c r="BIU60" i="3"/>
  <c r="BIY60" i="3" a="1"/>
  <c r="BIY60" i="3"/>
  <c r="BJC60" i="3" a="1"/>
  <c r="BJC60" i="3"/>
  <c r="BJG60" i="3" a="1"/>
  <c r="BJG60" i="3"/>
  <c r="BJK60" i="3" a="1"/>
  <c r="BJK60" i="3"/>
  <c r="BJO60" i="3" a="1"/>
  <c r="BJO60" i="3"/>
  <c r="BJS60" i="3" a="1"/>
  <c r="BJS60" i="3"/>
  <c r="BJW60" i="3" a="1"/>
  <c r="BJW60" i="3"/>
  <c r="BKA60" i="3" a="1"/>
  <c r="BKA60" i="3"/>
  <c r="BKE60" i="3" a="1"/>
  <c r="BKE60" i="3"/>
  <c r="BKI60" i="3" a="1"/>
  <c r="BKI60" i="3"/>
  <c r="BKM60" i="3" a="1"/>
  <c r="BKM60" i="3"/>
  <c r="BKQ60" i="3" a="1"/>
  <c r="BKQ60" i="3"/>
  <c r="BKU60" i="3" a="1"/>
  <c r="BKU60" i="3"/>
  <c r="BKY60" i="3" a="1"/>
  <c r="BKY60" i="3"/>
  <c r="BLC60" i="3" a="1"/>
  <c r="BLC60" i="3"/>
  <c r="BLG60" i="3" a="1"/>
  <c r="BLG60" i="3"/>
  <c r="BLK60" i="3" a="1"/>
  <c r="BLK60" i="3"/>
  <c r="BLO60" i="3" a="1"/>
  <c r="BLO60" i="3"/>
  <c r="BLS60" i="3" a="1"/>
  <c r="BLS60" i="3"/>
  <c r="BLW60" i="3" a="1"/>
  <c r="BLW60" i="3"/>
  <c r="BMA60" i="3" a="1"/>
  <c r="BMA60" i="3"/>
  <c r="BME60" i="3" a="1"/>
  <c r="BME60" i="3"/>
  <c r="BMI60" i="3" a="1"/>
  <c r="BMI60" i="3"/>
  <c r="BMM60" i="3" a="1"/>
  <c r="BMM60" i="3"/>
  <c r="BMQ60" i="3" a="1"/>
  <c r="BMQ60" i="3"/>
  <c r="BMU60" i="3" a="1"/>
  <c r="BMU60" i="3"/>
  <c r="BMY60" i="3" a="1"/>
  <c r="BMY60" i="3"/>
  <c r="BNC60" i="3" a="1"/>
  <c r="BNC60" i="3"/>
  <c r="BNG60" i="3" a="1"/>
  <c r="BNG60" i="3"/>
  <c r="BNK60" i="3" a="1"/>
  <c r="BNK60" i="3"/>
  <c r="BNO60" i="3" a="1"/>
  <c r="BNO60" i="3"/>
  <c r="BNS60" i="3" a="1"/>
  <c r="BNS60" i="3"/>
  <c r="BNW60" i="3" a="1"/>
  <c r="BNW60" i="3"/>
  <c r="BOA60" i="3" a="1"/>
  <c r="BOA60" i="3"/>
  <c r="BOE60" i="3" a="1"/>
  <c r="BOE60" i="3"/>
  <c r="BOI60" i="3" a="1"/>
  <c r="BOI60" i="3"/>
  <c r="BOM60" i="3" a="1"/>
  <c r="BOM60" i="3"/>
  <c r="BOQ60" i="3" a="1"/>
  <c r="BOQ60" i="3"/>
  <c r="BOU60" i="3" a="1"/>
  <c r="BOU60" i="3"/>
  <c r="BOY60" i="3" a="1"/>
  <c r="BOY60" i="3"/>
  <c r="BPC60" i="3" a="1"/>
  <c r="BPC60" i="3"/>
  <c r="BPG60" i="3" a="1"/>
  <c r="BPG60" i="3"/>
  <c r="BPK60" i="3" a="1"/>
  <c r="BPK60" i="3"/>
  <c r="BPO60" i="3" a="1"/>
  <c r="BPO60" i="3"/>
  <c r="BPS60" i="3" a="1"/>
  <c r="BPS60" i="3"/>
  <c r="BPW60" i="3" a="1"/>
  <c r="BPW60" i="3"/>
  <c r="BQA60" i="3" a="1"/>
  <c r="BQA60" i="3"/>
  <c r="BQE60" i="3" a="1"/>
  <c r="BQE60" i="3"/>
  <c r="BQI60" i="3" a="1"/>
  <c r="BQI60" i="3"/>
  <c r="BQM60" i="3" a="1"/>
  <c r="BQM60" i="3"/>
  <c r="BQQ60" i="3" a="1"/>
  <c r="BQQ60" i="3"/>
  <c r="BQU60" i="3" a="1"/>
  <c r="BQU60" i="3"/>
  <c r="BQY60" i="3" a="1"/>
  <c r="BQY60" i="3"/>
  <c r="BRC60" i="3" a="1"/>
  <c r="BRC60" i="3"/>
  <c r="BRG60" i="3" a="1"/>
  <c r="BRG60" i="3"/>
  <c r="BRK60" i="3" a="1"/>
  <c r="BRK60" i="3"/>
  <c r="BRO60" i="3" a="1"/>
  <c r="BRO60" i="3"/>
  <c r="BRS60" i="3" a="1"/>
  <c r="BRS60" i="3"/>
  <c r="BRW60" i="3" a="1"/>
  <c r="BRW60" i="3"/>
  <c r="BSA60" i="3" a="1"/>
  <c r="BSA60" i="3"/>
  <c r="BSE60" i="3" a="1"/>
  <c r="BSE60" i="3"/>
  <c r="BSI60" i="3" a="1"/>
  <c r="BSI60" i="3"/>
  <c r="BSM60" i="3" a="1"/>
  <c r="BSM60" i="3"/>
  <c r="BSQ60" i="3" a="1"/>
  <c r="BSQ60" i="3"/>
  <c r="BSU60" i="3" a="1"/>
  <c r="BSU60" i="3"/>
  <c r="BSY60" i="3" a="1"/>
  <c r="BSY60" i="3"/>
  <c r="BTC60" i="3" a="1"/>
  <c r="BTC60" i="3"/>
  <c r="BTG60" i="3" a="1"/>
  <c r="BTG60" i="3"/>
  <c r="BTK60" i="3" a="1"/>
  <c r="BTK60" i="3"/>
  <c r="BTO60" i="3" a="1"/>
  <c r="BTO60" i="3"/>
  <c r="BTS60" i="3" a="1"/>
  <c r="BTS60" i="3"/>
  <c r="BTW60" i="3" a="1"/>
  <c r="BTW60" i="3"/>
  <c r="BUA60" i="3" a="1"/>
  <c r="BUA60" i="3"/>
  <c r="BUE60" i="3" a="1"/>
  <c r="BUE60" i="3"/>
  <c r="BUI60" i="3" a="1"/>
  <c r="BUI60" i="3"/>
  <c r="BUM60" i="3" a="1"/>
  <c r="BUM60" i="3"/>
  <c r="BUQ60" i="3" a="1"/>
  <c r="BUQ60" i="3"/>
  <c r="BUU60" i="3" a="1"/>
  <c r="BUU60" i="3"/>
  <c r="BUY60" i="3" a="1"/>
  <c r="BUY60" i="3"/>
  <c r="BVC60" i="3" a="1"/>
  <c r="BVC60" i="3"/>
  <c r="BVG60" i="3" a="1"/>
  <c r="BVG60" i="3"/>
  <c r="BVK60" i="3" a="1"/>
  <c r="BVK60" i="3"/>
  <c r="BVO60" i="3" a="1"/>
  <c r="BVO60" i="3"/>
  <c r="BVS60" i="3" a="1"/>
  <c r="BVS60" i="3"/>
  <c r="BVW60" i="3" a="1"/>
  <c r="BVW60" i="3"/>
  <c r="BWA60" i="3" a="1"/>
  <c r="BWA60" i="3"/>
  <c r="BWE60" i="3" a="1"/>
  <c r="BWE60" i="3"/>
  <c r="BWI60" i="3" a="1"/>
  <c r="BWI60" i="3"/>
  <c r="BWM60" i="3" a="1"/>
  <c r="BWM60" i="3"/>
  <c r="BWQ60" i="3" a="1"/>
  <c r="BWQ60" i="3"/>
  <c r="BWU60" i="3" a="1"/>
  <c r="BWU60" i="3"/>
  <c r="BWY60" i="3" a="1"/>
  <c r="BWY60" i="3"/>
  <c r="BXC60" i="3" a="1"/>
  <c r="BXC60" i="3"/>
  <c r="BXG60" i="3" a="1"/>
  <c r="BXG60" i="3"/>
  <c r="BXK60" i="3" a="1"/>
  <c r="BXK60" i="3"/>
  <c r="BXO60" i="3" a="1"/>
  <c r="BXO60" i="3"/>
  <c r="BXS60" i="3" a="1"/>
  <c r="BXS60" i="3"/>
  <c r="BXW60" i="3" a="1"/>
  <c r="BXW60" i="3"/>
  <c r="BYA60" i="3" a="1"/>
  <c r="BYA60" i="3"/>
  <c r="BYE60" i="3" a="1"/>
  <c r="BYE60" i="3"/>
  <c r="BYI60" i="3" a="1"/>
  <c r="BYI60" i="3"/>
  <c r="BYM60" i="3" a="1"/>
  <c r="BYM60" i="3"/>
  <c r="BYQ60" i="3" a="1"/>
  <c r="BYQ60" i="3"/>
  <c r="BYU60" i="3" a="1"/>
  <c r="BYU60" i="3"/>
  <c r="BYY60" i="3" a="1"/>
  <c r="BYY60" i="3"/>
  <c r="BZC60" i="3" a="1"/>
  <c r="BZC60" i="3"/>
  <c r="BZG60" i="3" a="1"/>
  <c r="BZG60" i="3"/>
  <c r="BZK60" i="3" a="1"/>
  <c r="BZK60" i="3"/>
  <c r="BZO60" i="3" a="1"/>
  <c r="BZO60" i="3"/>
  <c r="BZS60" i="3" a="1"/>
  <c r="BZS60" i="3"/>
  <c r="BZW60" i="3" a="1"/>
  <c r="BZW60" i="3"/>
  <c r="CAA60" i="3" a="1"/>
  <c r="CAA60" i="3"/>
  <c r="CAE60" i="3" a="1"/>
  <c r="CAE60" i="3"/>
  <c r="CAI60" i="3" a="1"/>
  <c r="CAI60" i="3"/>
  <c r="CAM60" i="3" a="1"/>
  <c r="CAM60" i="3"/>
  <c r="CAQ60" i="3" a="1"/>
  <c r="CAQ60" i="3"/>
  <c r="CAU60" i="3" a="1"/>
  <c r="CAU60" i="3"/>
  <c r="CAY60" i="3" a="1"/>
  <c r="CAY60" i="3"/>
  <c r="CBC60" i="3" a="1"/>
  <c r="CBC60" i="3"/>
  <c r="CBG60" i="3" a="1"/>
  <c r="CBG60" i="3"/>
  <c r="GD61" i="3" a="1"/>
  <c r="GD61" i="3"/>
  <c r="GF61" i="3" a="1"/>
  <c r="GF61" i="3"/>
  <c r="GH61" i="3" a="1"/>
  <c r="GH61" i="3"/>
  <c r="GJ61" i="3" a="1"/>
  <c r="GJ61" i="3"/>
  <c r="GL61" i="3" a="1"/>
  <c r="GL61" i="3"/>
  <c r="GN61" i="3" a="1"/>
  <c r="GN61" i="3"/>
  <c r="GP61" i="3" a="1"/>
  <c r="GP61" i="3"/>
  <c r="GR61" i="3" a="1"/>
  <c r="GR61" i="3"/>
  <c r="GT61" i="3" a="1"/>
  <c r="GT61" i="3"/>
  <c r="GV61" i="3" a="1"/>
  <c r="GV61" i="3"/>
  <c r="GX61" i="3" a="1"/>
  <c r="GX61" i="3"/>
  <c r="GZ61" i="3" a="1"/>
  <c r="GZ61" i="3"/>
  <c r="HB61" i="3" a="1"/>
  <c r="HB61" i="3"/>
  <c r="HD61" i="3" a="1"/>
  <c r="HD61" i="3"/>
  <c r="HF61" i="3" a="1"/>
  <c r="HF61" i="3"/>
  <c r="HH61" i="3" a="1"/>
  <c r="HH61" i="3"/>
  <c r="HJ61" i="3" a="1"/>
  <c r="HJ61" i="3"/>
  <c r="HL61" i="3" a="1"/>
  <c r="HL61" i="3"/>
  <c r="HN61" i="3" a="1"/>
  <c r="HN61" i="3"/>
  <c r="HP61" i="3" a="1"/>
  <c r="HP61" i="3"/>
  <c r="HR61" i="3" a="1"/>
  <c r="HR61" i="3"/>
  <c r="HT61" i="3" a="1"/>
  <c r="HT61" i="3"/>
  <c r="HV61" i="3" a="1"/>
  <c r="HV61" i="3"/>
  <c r="HX61" i="3" a="1"/>
  <c r="HX61" i="3"/>
  <c r="HZ61" i="3" a="1"/>
  <c r="HZ61" i="3"/>
  <c r="IB61" i="3" a="1"/>
  <c r="IB61" i="3"/>
  <c r="ID61" i="3" a="1"/>
  <c r="ID61" i="3"/>
  <c r="IF61" i="3" a="1"/>
  <c r="IF61" i="3"/>
  <c r="IH61" i="3" a="1"/>
  <c r="IH61" i="3"/>
  <c r="IJ61" i="3" a="1"/>
  <c r="IJ61" i="3"/>
  <c r="IL61" i="3" a="1"/>
  <c r="IL61" i="3"/>
  <c r="IN61" i="3" a="1"/>
  <c r="IN61" i="3"/>
  <c r="IP61" i="3" a="1"/>
  <c r="IP61" i="3"/>
  <c r="IT61" i="3" a="1"/>
  <c r="IT61" i="3"/>
  <c r="IV61" i="3" a="1"/>
  <c r="IV61" i="3"/>
  <c r="IX61" i="3" a="1"/>
  <c r="IX61" i="3"/>
  <c r="IZ61" i="3" a="1"/>
  <c r="IZ61" i="3"/>
  <c r="JB61" i="3" a="1"/>
  <c r="JB61" i="3"/>
  <c r="JD61" i="3" a="1"/>
  <c r="JD61" i="3"/>
  <c r="JF61" i="3" a="1"/>
  <c r="JF61" i="3"/>
  <c r="JH61" i="3" a="1"/>
  <c r="JH61" i="3"/>
  <c r="JJ61" i="3" a="1"/>
  <c r="JJ61" i="3"/>
  <c r="JL61" i="3" a="1"/>
  <c r="JL61" i="3"/>
  <c r="JN61" i="3" a="1"/>
  <c r="JN61" i="3"/>
  <c r="JP61" i="3" a="1"/>
  <c r="JP61" i="3"/>
  <c r="JR61" i="3" a="1"/>
  <c r="JR61" i="3"/>
  <c r="JT61" i="3" a="1"/>
  <c r="JT61" i="3"/>
  <c r="JV61" i="3" a="1"/>
  <c r="JV61" i="3"/>
  <c r="JX61" i="3" a="1"/>
  <c r="JX61" i="3"/>
  <c r="JZ61" i="3" a="1"/>
  <c r="JZ61" i="3"/>
  <c r="KB61" i="3" a="1"/>
  <c r="KB61" i="3"/>
  <c r="KD61" i="3" a="1"/>
  <c r="KD61" i="3"/>
  <c r="KF61" i="3" a="1"/>
  <c r="KF61" i="3"/>
  <c r="KH61" i="3" a="1"/>
  <c r="KH61" i="3"/>
  <c r="KJ61" i="3" a="1"/>
  <c r="KJ61" i="3"/>
  <c r="KL61" i="3" a="1"/>
  <c r="KL61" i="3"/>
  <c r="KN61" i="3" a="1"/>
  <c r="KN61" i="3"/>
  <c r="KP61" i="3" a="1"/>
  <c r="KP61" i="3"/>
  <c r="KR61" i="3" a="1"/>
  <c r="KR61" i="3"/>
  <c r="KX61" i="3" a="1"/>
  <c r="KX61" i="3"/>
  <c r="KZ61" i="3" a="1"/>
  <c r="KZ61" i="3"/>
  <c r="LD61" i="3" a="1"/>
  <c r="LD61" i="3"/>
  <c r="LF61" i="3" a="1"/>
  <c r="LF61" i="3"/>
  <c r="LH61" i="3" a="1"/>
  <c r="LH61" i="3"/>
  <c r="LJ61" i="3" a="1"/>
  <c r="LJ61" i="3"/>
  <c r="LL61" i="3" a="1"/>
  <c r="LL61" i="3"/>
  <c r="LN61" i="3" a="1"/>
  <c r="LN61" i="3"/>
  <c r="LP61" i="3" a="1"/>
  <c r="LP61" i="3"/>
  <c r="LR61" i="3" a="1"/>
  <c r="LR61" i="3"/>
  <c r="LT61" i="3" a="1"/>
  <c r="LT61" i="3"/>
  <c r="LV61" i="3" a="1"/>
  <c r="LV61" i="3"/>
  <c r="LX61" i="3" a="1"/>
  <c r="LX61" i="3"/>
  <c r="LZ61" i="3" a="1"/>
  <c r="LZ61" i="3"/>
  <c r="MB61" i="3" a="1"/>
  <c r="MB61" i="3"/>
  <c r="MD61" i="3" a="1"/>
  <c r="MD61" i="3"/>
  <c r="MF61" i="3" a="1"/>
  <c r="MF61" i="3"/>
  <c r="MH61" i="3" a="1"/>
  <c r="MH61" i="3"/>
  <c r="MJ61" i="3" a="1"/>
  <c r="MJ61" i="3"/>
  <c r="ML61" i="3" a="1"/>
  <c r="ML61" i="3"/>
  <c r="MN61" i="3" a="1"/>
  <c r="MN61" i="3"/>
  <c r="MP61" i="3" a="1"/>
  <c r="MP61" i="3"/>
  <c r="MR61" i="3" a="1"/>
  <c r="MR61" i="3"/>
  <c r="MT61" i="3" a="1"/>
  <c r="MT61" i="3"/>
  <c r="MV61" i="3" a="1"/>
  <c r="MV61" i="3"/>
  <c r="MX61" i="3" a="1"/>
  <c r="MX61" i="3"/>
  <c r="MZ61" i="3" a="1"/>
  <c r="MZ61" i="3"/>
  <c r="NB61" i="3" a="1"/>
  <c r="NB61" i="3"/>
  <c r="ND61" i="3" a="1"/>
  <c r="ND61" i="3"/>
  <c r="NF61" i="3" a="1"/>
  <c r="NF61" i="3"/>
  <c r="NH61" i="3" a="1"/>
  <c r="NH61" i="3"/>
  <c r="NJ61" i="3" a="1"/>
  <c r="NJ61" i="3"/>
  <c r="NL61" i="3" a="1"/>
  <c r="NL61" i="3"/>
  <c r="NN61" i="3" a="1"/>
  <c r="NN61" i="3"/>
  <c r="NP61" i="3" a="1"/>
  <c r="NP61" i="3"/>
  <c r="NR61" i="3" a="1"/>
  <c r="NR61" i="3"/>
  <c r="NT61" i="3" a="1"/>
  <c r="NT61" i="3"/>
  <c r="NV61" i="3" a="1"/>
  <c r="NV61" i="3"/>
  <c r="NX61" i="3" a="1"/>
  <c r="NX61" i="3"/>
  <c r="NZ61" i="3" a="1"/>
  <c r="NZ61" i="3"/>
  <c r="OB61" i="3" a="1"/>
  <c r="OB61" i="3"/>
  <c r="OD61" i="3" a="1"/>
  <c r="OD61" i="3"/>
  <c r="OF61" i="3" a="1"/>
  <c r="OF61" i="3"/>
  <c r="OH61" i="3" a="1"/>
  <c r="OH61" i="3"/>
  <c r="OJ61" i="3" a="1"/>
  <c r="OJ61" i="3"/>
  <c r="OL61" i="3" a="1"/>
  <c r="OL61" i="3"/>
  <c r="ON61" i="3" a="1"/>
  <c r="ON61" i="3"/>
  <c r="OP61" i="3" a="1"/>
  <c r="OP61" i="3"/>
  <c r="OR61" i="3" a="1"/>
  <c r="OR61" i="3"/>
  <c r="OT61" i="3" a="1"/>
  <c r="OT61" i="3"/>
  <c r="OV61" i="3" a="1"/>
  <c r="OV61" i="3"/>
  <c r="OX61" i="3" a="1"/>
  <c r="OX61" i="3"/>
  <c r="OZ61" i="3" a="1"/>
  <c r="OZ61" i="3"/>
  <c r="PB61" i="3" a="1"/>
  <c r="PB61" i="3"/>
  <c r="PD61" i="3" a="1"/>
  <c r="PD61" i="3"/>
  <c r="PF61" i="3" a="1"/>
  <c r="PF61" i="3"/>
  <c r="PH61" i="3" a="1"/>
  <c r="PH61" i="3"/>
  <c r="PJ61" i="3" a="1"/>
  <c r="PJ61" i="3"/>
  <c r="PL61" i="3" a="1"/>
  <c r="PL61" i="3"/>
  <c r="PN61" i="3" a="1"/>
  <c r="PN61" i="3"/>
  <c r="PP61" i="3" a="1"/>
  <c r="PP61" i="3"/>
  <c r="PR61" i="3" a="1"/>
  <c r="PR61" i="3"/>
  <c r="PT61" i="3" a="1"/>
  <c r="PT61" i="3"/>
  <c r="PV61" i="3" a="1"/>
  <c r="PV61" i="3"/>
  <c r="PX61" i="3" a="1"/>
  <c r="PX61" i="3"/>
  <c r="PZ61" i="3" a="1"/>
  <c r="PZ61" i="3"/>
  <c r="QB61" i="3" a="1"/>
  <c r="QB61" i="3"/>
  <c r="QD61" i="3" a="1"/>
  <c r="QD61" i="3"/>
  <c r="QF61" i="3" a="1"/>
  <c r="QF61" i="3"/>
  <c r="QH61" i="3" a="1"/>
  <c r="QH61" i="3"/>
  <c r="QJ61" i="3" a="1"/>
  <c r="QJ61" i="3"/>
  <c r="QL61" i="3" a="1"/>
  <c r="QL61" i="3"/>
  <c r="QN61" i="3" a="1"/>
  <c r="QN61" i="3"/>
  <c r="QP61" i="3" a="1"/>
  <c r="QP61" i="3"/>
  <c r="QR61" i="3" a="1"/>
  <c r="QR61" i="3"/>
  <c r="QT61" i="3" a="1"/>
  <c r="QT61" i="3"/>
  <c r="QV61" i="3" a="1"/>
  <c r="QV61" i="3"/>
  <c r="QX61" i="3" a="1"/>
  <c r="QX61" i="3"/>
  <c r="QZ61" i="3" a="1"/>
  <c r="QZ61" i="3"/>
  <c r="RB61" i="3" a="1"/>
  <c r="RB61" i="3"/>
  <c r="RD61" i="3" a="1"/>
  <c r="RD61" i="3"/>
  <c r="RF61" i="3" a="1"/>
  <c r="RF61" i="3"/>
  <c r="RH61" i="3" a="1"/>
  <c r="RH61" i="3"/>
  <c r="RJ61" i="3" a="1"/>
  <c r="RJ61" i="3"/>
  <c r="RL61" i="3" a="1"/>
  <c r="RL61" i="3"/>
  <c r="RN61" i="3" a="1"/>
  <c r="RN61" i="3"/>
  <c r="RP61" i="3" a="1"/>
  <c r="RP61" i="3"/>
  <c r="RR61" i="3" a="1"/>
  <c r="RR61" i="3"/>
  <c r="RT61" i="3" a="1"/>
  <c r="RT61" i="3"/>
  <c r="RV61" i="3" a="1"/>
  <c r="RV61" i="3"/>
  <c r="RX61" i="3" a="1"/>
  <c r="RX61" i="3"/>
  <c r="SB61" i="3" a="1"/>
  <c r="SB61" i="3"/>
  <c r="SD61" i="3" a="1"/>
  <c r="SD61" i="3"/>
  <c r="SF61" i="3" a="1"/>
  <c r="SF61" i="3"/>
  <c r="SH61" i="3" a="1"/>
  <c r="SH61" i="3"/>
  <c r="SJ61" i="3" a="1"/>
  <c r="SJ61" i="3"/>
  <c r="SL61" i="3" a="1"/>
  <c r="SL61" i="3"/>
  <c r="SN61" i="3" a="1"/>
  <c r="SN61" i="3"/>
  <c r="SP61" i="3" a="1"/>
  <c r="SP61" i="3"/>
  <c r="SR61" i="3" a="1"/>
  <c r="SR61" i="3"/>
  <c r="ST61" i="3" a="1"/>
  <c r="ST61" i="3"/>
  <c r="SV61" i="3" a="1"/>
  <c r="SV61" i="3"/>
  <c r="SX61" i="3" a="1"/>
  <c r="SX61" i="3"/>
  <c r="SZ61" i="3" a="1"/>
  <c r="SZ61" i="3"/>
  <c r="TB61" i="3" a="1"/>
  <c r="TB61" i="3"/>
  <c r="TD61" i="3" a="1"/>
  <c r="TD61" i="3"/>
  <c r="TF61" i="3" a="1"/>
  <c r="TF61" i="3"/>
  <c r="TH61" i="3" a="1"/>
  <c r="TH61" i="3"/>
  <c r="TJ61" i="3" a="1"/>
  <c r="TJ61" i="3"/>
  <c r="TL61" i="3" a="1"/>
  <c r="TL61" i="3"/>
  <c r="TN61" i="3" a="1"/>
  <c r="TN61" i="3"/>
  <c r="TP61" i="3" a="1"/>
  <c r="TP61" i="3"/>
  <c r="TR61" i="3" a="1"/>
  <c r="TR61" i="3"/>
  <c r="TT61" i="3" a="1"/>
  <c r="TT61" i="3"/>
  <c r="TV61" i="3" a="1"/>
  <c r="TV61" i="3"/>
  <c r="TX61" i="3" a="1"/>
  <c r="TX61" i="3"/>
  <c r="TZ61" i="3" a="1"/>
  <c r="TZ61" i="3"/>
  <c r="UB61" i="3" a="1"/>
  <c r="UB61" i="3"/>
  <c r="UD61" i="3" a="1"/>
  <c r="UD61" i="3"/>
  <c r="UF61" i="3" a="1"/>
  <c r="UF61" i="3"/>
  <c r="UH61" i="3" a="1"/>
  <c r="UH61" i="3"/>
  <c r="UJ61" i="3" a="1"/>
  <c r="UJ61" i="3"/>
  <c r="UL61" i="3" a="1"/>
  <c r="UL61" i="3"/>
  <c r="UN61" i="3" a="1"/>
  <c r="UN61" i="3"/>
  <c r="UP61" i="3" a="1"/>
  <c r="UP61" i="3"/>
  <c r="UR61" i="3" a="1"/>
  <c r="UR61" i="3"/>
  <c r="UT61" i="3" a="1"/>
  <c r="UT61" i="3"/>
  <c r="UV61" i="3" a="1"/>
  <c r="UV61" i="3"/>
  <c r="UX61" i="3" a="1"/>
  <c r="UX61" i="3"/>
  <c r="UZ61" i="3" a="1"/>
  <c r="UZ61" i="3"/>
  <c r="VB61" i="3" a="1"/>
  <c r="VB61" i="3"/>
  <c r="VD61" i="3" a="1"/>
  <c r="VD61" i="3"/>
  <c r="VF61" i="3" a="1"/>
  <c r="VF61" i="3"/>
  <c r="VH61" i="3" a="1"/>
  <c r="VH61" i="3"/>
  <c r="VJ61" i="3" a="1"/>
  <c r="VJ61" i="3"/>
  <c r="VL61" i="3" a="1"/>
  <c r="VL61" i="3"/>
  <c r="VN61" i="3" a="1"/>
  <c r="VN61" i="3"/>
  <c r="VP61" i="3" a="1"/>
  <c r="VP61" i="3"/>
  <c r="VR61" i="3" a="1"/>
  <c r="VR61" i="3"/>
  <c r="VT61" i="3" a="1"/>
  <c r="VT61" i="3"/>
  <c r="VV61" i="3" a="1"/>
  <c r="VV61" i="3"/>
  <c r="VX61" i="3" a="1"/>
  <c r="VX61" i="3"/>
  <c r="VZ61" i="3" a="1"/>
  <c r="VZ61" i="3"/>
  <c r="WB61" i="3" a="1"/>
  <c r="WB61" i="3"/>
  <c r="WD61" i="3" a="1"/>
  <c r="WD61" i="3"/>
  <c r="WF61" i="3" a="1"/>
  <c r="WF61" i="3"/>
  <c r="WH61" i="3" a="1"/>
  <c r="WH61" i="3"/>
  <c r="WJ61" i="3" a="1"/>
  <c r="WJ61" i="3"/>
  <c r="ACV60" i="3" a="1"/>
  <c r="ACV60" i="3"/>
  <c r="ADD60" i="3" a="1"/>
  <c r="ADD60" i="3"/>
  <c r="ADL60" i="3" a="1"/>
  <c r="ADL60" i="3"/>
  <c r="ADT60" i="3" a="1"/>
  <c r="ADT60" i="3"/>
  <c r="AEB60" i="3" a="1"/>
  <c r="AEB60" i="3"/>
  <c r="AEF60" i="3" a="1"/>
  <c r="AEF60" i="3"/>
  <c r="AEJ60" i="3" a="1"/>
  <c r="AEJ60" i="3"/>
  <c r="AEN60" i="3" a="1"/>
  <c r="AEN60" i="3"/>
  <c r="AER60" i="3" a="1"/>
  <c r="AER60" i="3"/>
  <c r="AEV60" i="3" a="1"/>
  <c r="AEV60" i="3"/>
  <c r="AEZ60" i="3" a="1"/>
  <c r="AEZ60" i="3"/>
  <c r="AFD60" i="3" a="1"/>
  <c r="AFD60" i="3"/>
  <c r="AFH60" i="3" a="1"/>
  <c r="AFH60" i="3"/>
  <c r="AFL60" i="3" a="1"/>
  <c r="AFL60" i="3"/>
  <c r="AFP60" i="3" a="1"/>
  <c r="AFP60" i="3"/>
  <c r="AFT60" i="3" a="1"/>
  <c r="AFT60" i="3"/>
  <c r="AFX60" i="3" a="1"/>
  <c r="AFX60" i="3"/>
  <c r="AGB60" i="3" a="1"/>
  <c r="AGB60" i="3"/>
  <c r="AGF60" i="3" a="1"/>
  <c r="AGF60" i="3"/>
  <c r="AGJ60" i="3" a="1"/>
  <c r="AGJ60" i="3"/>
  <c r="AGN60" i="3" a="1"/>
  <c r="AGN60" i="3"/>
  <c r="AGR60" i="3" a="1"/>
  <c r="AGR60" i="3"/>
  <c r="AGV60" i="3" a="1"/>
  <c r="AGV60" i="3"/>
  <c r="AGZ60" i="3" a="1"/>
  <c r="AGZ60" i="3"/>
  <c r="AHD60" i="3" a="1"/>
  <c r="AHD60" i="3"/>
  <c r="AHH60" i="3" a="1"/>
  <c r="AHH60" i="3"/>
  <c r="AHL60" i="3" a="1"/>
  <c r="AHL60" i="3"/>
  <c r="AHP60" i="3" a="1"/>
  <c r="AHP60" i="3"/>
  <c r="AHT60" i="3" a="1"/>
  <c r="AHT60" i="3"/>
  <c r="AHX60" i="3" a="1"/>
  <c r="AHX60" i="3"/>
  <c r="AIB60" i="3" a="1"/>
  <c r="AIB60" i="3"/>
  <c r="AIF60" i="3" a="1"/>
  <c r="AIF60" i="3"/>
  <c r="AIJ60" i="3" a="1"/>
  <c r="AIJ60" i="3"/>
  <c r="AIN60" i="3" a="1"/>
  <c r="AIN60" i="3"/>
  <c r="AIR60" i="3" a="1"/>
  <c r="AIR60" i="3"/>
  <c r="AIV60" i="3" a="1"/>
  <c r="AIV60" i="3"/>
  <c r="AIZ60" i="3" a="1"/>
  <c r="AIZ60" i="3"/>
  <c r="AJD60" i="3" a="1"/>
  <c r="AJD60" i="3"/>
  <c r="AJH60" i="3" a="1"/>
  <c r="AJH60" i="3"/>
  <c r="AJL60" i="3" a="1"/>
  <c r="AJL60" i="3"/>
  <c r="AJP60" i="3" a="1"/>
  <c r="AJP60" i="3"/>
  <c r="AJT60" i="3" a="1"/>
  <c r="AJT60" i="3"/>
  <c r="AJX60" i="3" a="1"/>
  <c r="AJX60" i="3"/>
  <c r="AKB60" i="3" a="1"/>
  <c r="AKB60" i="3"/>
  <c r="AKF60" i="3" a="1"/>
  <c r="AKF60" i="3"/>
  <c r="AKJ60" i="3" a="1"/>
  <c r="AKJ60" i="3"/>
  <c r="AKN60" i="3" a="1"/>
  <c r="AKN60" i="3"/>
  <c r="AKR60" i="3" a="1"/>
  <c r="AKR60" i="3"/>
  <c r="AKV60" i="3" a="1"/>
  <c r="AKV60" i="3"/>
  <c r="AKZ60" i="3" a="1"/>
  <c r="AKZ60" i="3"/>
  <c r="ALD60" i="3" a="1"/>
  <c r="ALD60" i="3"/>
  <c r="ALH60" i="3" a="1"/>
  <c r="ALH60" i="3"/>
  <c r="ALL60" i="3" a="1"/>
  <c r="ALL60" i="3"/>
  <c r="ALP60" i="3" a="1"/>
  <c r="ALP60" i="3"/>
  <c r="ALT60" i="3" a="1"/>
  <c r="ALT60" i="3"/>
  <c r="ALX60" i="3" a="1"/>
  <c r="ALX60" i="3"/>
  <c r="AMB60" i="3" a="1"/>
  <c r="AMB60" i="3"/>
  <c r="AMF60" i="3" a="1"/>
  <c r="AMF60" i="3"/>
  <c r="AMJ60" i="3" a="1"/>
  <c r="AMJ60" i="3"/>
  <c r="AMN60" i="3" a="1"/>
  <c r="AMN60" i="3"/>
  <c r="AMR60" i="3" a="1"/>
  <c r="AMR60" i="3"/>
  <c r="AMV60" i="3" a="1"/>
  <c r="AMV60" i="3"/>
  <c r="AMZ60" i="3" a="1"/>
  <c r="AMZ60" i="3"/>
  <c r="AND60" i="3" a="1"/>
  <c r="AND60" i="3"/>
  <c r="ANH60" i="3" a="1"/>
  <c r="ANH60" i="3"/>
  <c r="ANL60" i="3" a="1"/>
  <c r="ANL60" i="3"/>
  <c r="ANP60" i="3" a="1"/>
  <c r="ANP60" i="3"/>
  <c r="ANT60" i="3" a="1"/>
  <c r="ANT60" i="3"/>
  <c r="ANX60" i="3" a="1"/>
  <c r="ANX60" i="3"/>
  <c r="AOB60" i="3" a="1"/>
  <c r="AOB60" i="3"/>
  <c r="AOF60" i="3" a="1"/>
  <c r="AOF60" i="3"/>
  <c r="AOJ60" i="3" a="1"/>
  <c r="AOJ60" i="3"/>
  <c r="AON60" i="3" a="1"/>
  <c r="AON60" i="3"/>
  <c r="AOR60" i="3" a="1"/>
  <c r="AOR60" i="3"/>
  <c r="AOV60" i="3" a="1"/>
  <c r="AOV60" i="3"/>
  <c r="AOZ60" i="3" a="1"/>
  <c r="AOZ60" i="3"/>
  <c r="APD60" i="3" a="1"/>
  <c r="APD60" i="3"/>
  <c r="APH60" i="3" a="1"/>
  <c r="APH60" i="3"/>
  <c r="APL60" i="3" a="1"/>
  <c r="APL60" i="3"/>
  <c r="APP60" i="3" a="1"/>
  <c r="APP60" i="3"/>
  <c r="APT60" i="3" a="1"/>
  <c r="APT60" i="3"/>
  <c r="APX60" i="3" a="1"/>
  <c r="APX60" i="3"/>
  <c r="AQB60" i="3" a="1"/>
  <c r="AQB60" i="3"/>
  <c r="AQF60" i="3" a="1"/>
  <c r="AQF60" i="3"/>
  <c r="AQJ60" i="3" a="1"/>
  <c r="AQJ60" i="3"/>
  <c r="AQN60" i="3" a="1"/>
  <c r="AQN60" i="3"/>
  <c r="AQR60" i="3" a="1"/>
  <c r="AQR60" i="3"/>
  <c r="AQV60" i="3" a="1"/>
  <c r="AQV60" i="3"/>
  <c r="AQZ60" i="3" a="1"/>
  <c r="AQZ60" i="3"/>
  <c r="ARD60" i="3" a="1"/>
  <c r="ARD60" i="3"/>
  <c r="ARH60" i="3" a="1"/>
  <c r="ARH60" i="3"/>
  <c r="ARL60" i="3" a="1"/>
  <c r="ARL60" i="3"/>
  <c r="ARP60" i="3" a="1"/>
  <c r="ARP60" i="3"/>
  <c r="ART60" i="3" a="1"/>
  <c r="ART60" i="3"/>
  <c r="ARX60" i="3" a="1"/>
  <c r="ARX60" i="3"/>
  <c r="ASB60" i="3" a="1"/>
  <c r="ASB60" i="3"/>
  <c r="ASF60" i="3" a="1"/>
  <c r="ASF60" i="3"/>
  <c r="ASJ60" i="3" a="1"/>
  <c r="ASJ60" i="3"/>
  <c r="ASN60" i="3" a="1"/>
  <c r="ASN60" i="3"/>
  <c r="ASR60" i="3" a="1"/>
  <c r="ASR60" i="3"/>
  <c r="ASV60" i="3" a="1"/>
  <c r="ASV60" i="3"/>
  <c r="ASZ60" i="3" a="1"/>
  <c r="ASZ60" i="3"/>
  <c r="ATD60" i="3" a="1"/>
  <c r="ATD60" i="3"/>
  <c r="ATH60" i="3" a="1"/>
  <c r="ATH60" i="3"/>
  <c r="ATL60" i="3" a="1"/>
  <c r="ATL60" i="3"/>
  <c r="ATP60" i="3" a="1"/>
  <c r="ATP60" i="3"/>
  <c r="ATT60" i="3" a="1"/>
  <c r="ATT60" i="3"/>
  <c r="ATX60" i="3" a="1"/>
  <c r="ATX60" i="3"/>
  <c r="AUB60" i="3" a="1"/>
  <c r="AUB60" i="3"/>
  <c r="AUF60" i="3" a="1"/>
  <c r="AUF60" i="3"/>
  <c r="AUJ60" i="3" a="1"/>
  <c r="AUJ60" i="3"/>
  <c r="AUN60" i="3" a="1"/>
  <c r="AUN60" i="3"/>
  <c r="AUR60" i="3" a="1"/>
  <c r="AUR60" i="3"/>
  <c r="AUV60" i="3" a="1"/>
  <c r="AUV60" i="3"/>
  <c r="AUZ60" i="3" a="1"/>
  <c r="AUZ60" i="3"/>
  <c r="AVD60" i="3" a="1"/>
  <c r="AVD60" i="3"/>
  <c r="AVH60" i="3" a="1"/>
  <c r="AVH60" i="3"/>
  <c r="AVL60" i="3" a="1"/>
  <c r="AVL60" i="3"/>
  <c r="AVP60" i="3" a="1"/>
  <c r="AVP60" i="3"/>
  <c r="AVT60" i="3" a="1"/>
  <c r="AVT60" i="3"/>
  <c r="AVX60" i="3" a="1"/>
  <c r="AVX60" i="3"/>
  <c r="AWB60" i="3" a="1"/>
  <c r="AWB60" i="3"/>
  <c r="AWF60" i="3" a="1"/>
  <c r="AWF60" i="3"/>
  <c r="AWJ60" i="3" a="1"/>
  <c r="AWJ60" i="3"/>
  <c r="AWN60" i="3" a="1"/>
  <c r="AWN60" i="3"/>
  <c r="AWR60" i="3" a="1"/>
  <c r="AWR60" i="3"/>
  <c r="AWV60" i="3" a="1"/>
  <c r="AWV60" i="3"/>
  <c r="AWZ60" i="3" a="1"/>
  <c r="AWZ60" i="3"/>
  <c r="AXD60" i="3" a="1"/>
  <c r="AXD60" i="3"/>
  <c r="AXH60" i="3" a="1"/>
  <c r="AXH60" i="3"/>
  <c r="AXL60" i="3" a="1"/>
  <c r="AXL60" i="3"/>
  <c r="AXP60" i="3" a="1"/>
  <c r="AXP60" i="3"/>
  <c r="AXT60" i="3" a="1"/>
  <c r="AXT60" i="3"/>
  <c r="AXX60" i="3" a="1"/>
  <c r="AXX60" i="3"/>
  <c r="AYB60" i="3" a="1"/>
  <c r="AYB60" i="3"/>
  <c r="AYF60" i="3" a="1"/>
  <c r="AYF60" i="3"/>
  <c r="AYJ60" i="3" a="1"/>
  <c r="AYJ60" i="3"/>
  <c r="AYN60" i="3" a="1"/>
  <c r="AYN60" i="3"/>
  <c r="AYR60" i="3" a="1"/>
  <c r="AYR60" i="3"/>
  <c r="AYV60" i="3" a="1"/>
  <c r="AYV60" i="3"/>
  <c r="AYZ60" i="3" a="1"/>
  <c r="AYZ60" i="3"/>
  <c r="AZD60" i="3" a="1"/>
  <c r="AZD60" i="3"/>
  <c r="AZH60" i="3" a="1"/>
  <c r="AZH60" i="3"/>
  <c r="AZL60" i="3" a="1"/>
  <c r="AZL60" i="3"/>
  <c r="AZP60" i="3" a="1"/>
  <c r="AZP60" i="3"/>
  <c r="AZT60" i="3" a="1"/>
  <c r="AZT60" i="3"/>
  <c r="AZX60" i="3" a="1"/>
  <c r="AZX60" i="3"/>
  <c r="BAB60" i="3" a="1"/>
  <c r="BAB60" i="3"/>
  <c r="BAF60" i="3" a="1"/>
  <c r="BAF60" i="3"/>
  <c r="BAJ60" i="3" a="1"/>
  <c r="BAJ60" i="3"/>
  <c r="BAN60" i="3" a="1"/>
  <c r="BAN60" i="3"/>
  <c r="BAR60" i="3" a="1"/>
  <c r="BAR60" i="3"/>
  <c r="BAV60" i="3" a="1"/>
  <c r="BAV60" i="3"/>
  <c r="BAZ60" i="3" a="1"/>
  <c r="BAZ60" i="3"/>
  <c r="BBD60" i="3" a="1"/>
  <c r="BBD60" i="3"/>
  <c r="BBH60" i="3" a="1"/>
  <c r="BBH60" i="3"/>
  <c r="BBL60" i="3" a="1"/>
  <c r="BBL60" i="3"/>
  <c r="BBP60" i="3" a="1"/>
  <c r="BBP60" i="3"/>
  <c r="BBT60" i="3" a="1"/>
  <c r="BBT60" i="3"/>
  <c r="BBX60" i="3" a="1"/>
  <c r="BBX60" i="3"/>
  <c r="BCB60" i="3" a="1"/>
  <c r="BCB60" i="3"/>
  <c r="BCF60" i="3" a="1"/>
  <c r="BCF60" i="3"/>
  <c r="BCJ60" i="3" a="1"/>
  <c r="BCJ60" i="3"/>
  <c r="BCN60" i="3" a="1"/>
  <c r="BCN60" i="3"/>
  <c r="BCR60" i="3" a="1"/>
  <c r="BCR60" i="3"/>
  <c r="BCV60" i="3" a="1"/>
  <c r="BCV60" i="3"/>
  <c r="BCZ60" i="3" a="1"/>
  <c r="BCZ60" i="3"/>
  <c r="BDD60" i="3" a="1"/>
  <c r="BDD60" i="3"/>
  <c r="BDH60" i="3" a="1"/>
  <c r="BDH60" i="3"/>
  <c r="BDL60" i="3" a="1"/>
  <c r="BDL60" i="3"/>
  <c r="BDP60" i="3" a="1"/>
  <c r="BDP60" i="3"/>
  <c r="BDT60" i="3" a="1"/>
  <c r="BDT60" i="3"/>
  <c r="BDX60" i="3" a="1"/>
  <c r="BDX60" i="3"/>
  <c r="BEB60" i="3" a="1"/>
  <c r="BEB60" i="3"/>
  <c r="BEF60" i="3" a="1"/>
  <c r="BEF60" i="3"/>
  <c r="BEJ60" i="3" a="1"/>
  <c r="BEJ60" i="3"/>
  <c r="BEN60" i="3" a="1"/>
  <c r="BEN60" i="3"/>
  <c r="BER60" i="3" a="1"/>
  <c r="BER60" i="3"/>
  <c r="BEV60" i="3" a="1"/>
  <c r="BEV60" i="3"/>
  <c r="BEZ60" i="3" a="1"/>
  <c r="BEZ60" i="3"/>
  <c r="BFD60" i="3" a="1"/>
  <c r="BFD60" i="3"/>
  <c r="BFH60" i="3" a="1"/>
  <c r="BFH60" i="3"/>
  <c r="BFL60" i="3" a="1"/>
  <c r="BFL60" i="3"/>
  <c r="BFP60" i="3" a="1"/>
  <c r="BFP60" i="3"/>
  <c r="BFT60" i="3" a="1"/>
  <c r="BFT60" i="3"/>
  <c r="BFX60" i="3" a="1"/>
  <c r="BFX60" i="3"/>
  <c r="BGB60" i="3" a="1"/>
  <c r="BGB60" i="3"/>
  <c r="BGF60" i="3" a="1"/>
  <c r="BGF60" i="3"/>
  <c r="BGJ60" i="3" a="1"/>
  <c r="BGJ60" i="3"/>
  <c r="BGN60" i="3" a="1"/>
  <c r="BGN60" i="3"/>
  <c r="BGR60" i="3" a="1"/>
  <c r="BGR60" i="3"/>
  <c r="BGV60" i="3" a="1"/>
  <c r="BGV60" i="3"/>
  <c r="BGZ60" i="3" a="1"/>
  <c r="BGZ60" i="3"/>
  <c r="BHD60" i="3" a="1"/>
  <c r="BHD60" i="3"/>
  <c r="BHH60" i="3" a="1"/>
  <c r="BHH60" i="3"/>
  <c r="BHL60" i="3" a="1"/>
  <c r="BHL60" i="3"/>
  <c r="BHP60" i="3" a="1"/>
  <c r="BHP60" i="3"/>
  <c r="BHT60" i="3" a="1"/>
  <c r="BHT60" i="3"/>
  <c r="BHX60" i="3" a="1"/>
  <c r="BHX60" i="3"/>
  <c r="BIB60" i="3" a="1"/>
  <c r="BIB60" i="3"/>
  <c r="BIF60" i="3" a="1"/>
  <c r="BIF60" i="3"/>
  <c r="BIJ60" i="3" a="1"/>
  <c r="BIJ60" i="3"/>
  <c r="BIN60" i="3" a="1"/>
  <c r="BIN60" i="3"/>
  <c r="BIR60" i="3" a="1"/>
  <c r="BIR60" i="3"/>
  <c r="BIV60" i="3" a="1"/>
  <c r="BIV60" i="3"/>
  <c r="BIZ60" i="3" a="1"/>
  <c r="BIZ60" i="3"/>
  <c r="BJD60" i="3" a="1"/>
  <c r="BJD60" i="3"/>
  <c r="BJH60" i="3" a="1"/>
  <c r="BJH60" i="3"/>
  <c r="BJL60" i="3" a="1"/>
  <c r="BJL60" i="3"/>
  <c r="BJP60" i="3" a="1"/>
  <c r="BJP60" i="3"/>
  <c r="BJT60" i="3" a="1"/>
  <c r="BJT60" i="3"/>
  <c r="BJX60" i="3" a="1"/>
  <c r="BJX60" i="3"/>
  <c r="BKB60" i="3" a="1"/>
  <c r="BKB60" i="3"/>
  <c r="BKF60" i="3" a="1"/>
  <c r="BKF60" i="3"/>
  <c r="BKJ60" i="3" a="1"/>
  <c r="BKJ60" i="3"/>
  <c r="BKN60" i="3" a="1"/>
  <c r="BKN60" i="3"/>
  <c r="BKR60" i="3" a="1"/>
  <c r="BKR60" i="3"/>
  <c r="BKV60" i="3" a="1"/>
  <c r="BKV60" i="3"/>
  <c r="BKZ60" i="3" a="1"/>
  <c r="BKZ60" i="3"/>
  <c r="BLD60" i="3" a="1"/>
  <c r="BLD60" i="3"/>
  <c r="BLH60" i="3" a="1"/>
  <c r="BLH60" i="3"/>
  <c r="BLL60" i="3" a="1"/>
  <c r="BLL60" i="3"/>
  <c r="BLP60" i="3" a="1"/>
  <c r="BLP60" i="3"/>
  <c r="BLT60" i="3" a="1"/>
  <c r="BLT60" i="3"/>
  <c r="BLX60" i="3" a="1"/>
  <c r="BLX60" i="3"/>
  <c r="BMB60" i="3" a="1"/>
  <c r="BMB60" i="3"/>
  <c r="BMF60" i="3" a="1"/>
  <c r="BMF60" i="3"/>
  <c r="BMJ60" i="3" a="1"/>
  <c r="BMJ60" i="3"/>
  <c r="BMN60" i="3" a="1"/>
  <c r="BMN60" i="3"/>
  <c r="BMR60" i="3" a="1"/>
  <c r="BMR60" i="3"/>
  <c r="BMV60" i="3" a="1"/>
  <c r="BMV60" i="3"/>
  <c r="BMZ60" i="3" a="1"/>
  <c r="BMZ60" i="3"/>
  <c r="BND60" i="3" a="1"/>
  <c r="BND60" i="3"/>
  <c r="BNH60" i="3" a="1"/>
  <c r="BNH60" i="3"/>
  <c r="BNL60" i="3" a="1"/>
  <c r="BNL60" i="3"/>
  <c r="BNP60" i="3" a="1"/>
  <c r="BNP60" i="3"/>
  <c r="BNT60" i="3" a="1"/>
  <c r="BNT60" i="3"/>
  <c r="BNX60" i="3" a="1"/>
  <c r="BNX60" i="3"/>
  <c r="BOB60" i="3" a="1"/>
  <c r="BOB60" i="3"/>
  <c r="BOF60" i="3" a="1"/>
  <c r="BOF60" i="3"/>
  <c r="BOJ60" i="3" a="1"/>
  <c r="BOJ60" i="3"/>
  <c r="BON60" i="3" a="1"/>
  <c r="BON60" i="3"/>
  <c r="BOR60" i="3" a="1"/>
  <c r="BOR60" i="3"/>
  <c r="BOV60" i="3" a="1"/>
  <c r="BOV60" i="3"/>
  <c r="BOZ60" i="3" a="1"/>
  <c r="BOZ60" i="3"/>
  <c r="BPD60" i="3" a="1"/>
  <c r="BPD60" i="3"/>
  <c r="BPH60" i="3" a="1"/>
  <c r="BPH60" i="3"/>
  <c r="BPL60" i="3" a="1"/>
  <c r="BPL60" i="3"/>
  <c r="BPP60" i="3" a="1"/>
  <c r="BPP60" i="3"/>
  <c r="BPT60" i="3" a="1"/>
  <c r="BPT60" i="3"/>
  <c r="BPX60" i="3" a="1"/>
  <c r="BPX60" i="3"/>
  <c r="BQB60" i="3" a="1"/>
  <c r="BQB60" i="3"/>
  <c r="BQF60" i="3" a="1"/>
  <c r="BQF60" i="3"/>
  <c r="BQJ60" i="3" a="1"/>
  <c r="BQJ60" i="3"/>
  <c r="BQN60" i="3" a="1"/>
  <c r="BQN60" i="3"/>
  <c r="BQR60" i="3" a="1"/>
  <c r="BQR60" i="3"/>
  <c r="BQV60" i="3" a="1"/>
  <c r="BQV60" i="3"/>
  <c r="BQZ60" i="3" a="1"/>
  <c r="BQZ60" i="3"/>
  <c r="BRD60" i="3" a="1"/>
  <c r="BRD60" i="3"/>
  <c r="BRH60" i="3" a="1"/>
  <c r="BRH60" i="3"/>
  <c r="BRL60" i="3" a="1"/>
  <c r="BRL60" i="3"/>
  <c r="BRP60" i="3" a="1"/>
  <c r="BRP60" i="3"/>
  <c r="BRT60" i="3" a="1"/>
  <c r="BRT60" i="3"/>
  <c r="BRX60" i="3" a="1"/>
  <c r="BRX60" i="3"/>
  <c r="BSB60" i="3" a="1"/>
  <c r="BSB60" i="3"/>
  <c r="BSF60" i="3" a="1"/>
  <c r="BSF60" i="3"/>
  <c r="BSJ60" i="3" a="1"/>
  <c r="BSJ60" i="3"/>
  <c r="BSN60" i="3" a="1"/>
  <c r="BSN60" i="3"/>
  <c r="BSR60" i="3" a="1"/>
  <c r="BSR60" i="3"/>
  <c r="BSV60" i="3" a="1"/>
  <c r="BSV60" i="3"/>
  <c r="BSZ60" i="3" a="1"/>
  <c r="BSZ60" i="3"/>
  <c r="BTD60" i="3" a="1"/>
  <c r="BTD60" i="3"/>
  <c r="BTH60" i="3" a="1"/>
  <c r="BTH60" i="3"/>
  <c r="BTL60" i="3" a="1"/>
  <c r="BTL60" i="3"/>
  <c r="BTP60" i="3" a="1"/>
  <c r="BTP60" i="3"/>
  <c r="BTT60" i="3" a="1"/>
  <c r="BTT60" i="3"/>
  <c r="BTX60" i="3" a="1"/>
  <c r="BTX60" i="3"/>
  <c r="BUB60" i="3" a="1"/>
  <c r="BUB60" i="3"/>
  <c r="BUF60" i="3" a="1"/>
  <c r="BUF60" i="3"/>
  <c r="BUJ60" i="3" a="1"/>
  <c r="BUJ60" i="3"/>
  <c r="BUN60" i="3" a="1"/>
  <c r="BUN60" i="3"/>
  <c r="BUR60" i="3" a="1"/>
  <c r="BUR60" i="3"/>
  <c r="BUV60" i="3" a="1"/>
  <c r="BUV60" i="3"/>
  <c r="BUZ60" i="3" a="1"/>
  <c r="BUZ60" i="3"/>
  <c r="BVD60" i="3" a="1"/>
  <c r="BVD60" i="3"/>
  <c r="BVH60" i="3" a="1"/>
  <c r="BVH60" i="3"/>
  <c r="BVL60" i="3" a="1"/>
  <c r="BVL60" i="3"/>
  <c r="BVP60" i="3" a="1"/>
  <c r="BVP60" i="3"/>
  <c r="BVT60" i="3" a="1"/>
  <c r="BVT60" i="3"/>
  <c r="BVX60" i="3" a="1"/>
  <c r="BVX60" i="3"/>
  <c r="BWB60" i="3" a="1"/>
  <c r="BWB60" i="3"/>
  <c r="BWF60" i="3" a="1"/>
  <c r="BWF60" i="3"/>
  <c r="BWJ60" i="3" a="1"/>
  <c r="BWJ60" i="3"/>
  <c r="BWN60" i="3" a="1"/>
  <c r="BWN60" i="3"/>
  <c r="BWR60" i="3" a="1"/>
  <c r="BWR60" i="3"/>
  <c r="BWV60" i="3" a="1"/>
  <c r="BWV60" i="3"/>
  <c r="BWZ60" i="3" a="1"/>
  <c r="BWZ60" i="3"/>
  <c r="BXD60" i="3" a="1"/>
  <c r="BXD60" i="3"/>
  <c r="BXH60" i="3" a="1"/>
  <c r="BXH60" i="3"/>
  <c r="BXL60" i="3" a="1"/>
  <c r="BXL60" i="3"/>
  <c r="BXP60" i="3" a="1"/>
  <c r="BXP60" i="3"/>
  <c r="BXT60" i="3" a="1"/>
  <c r="BXT60" i="3"/>
  <c r="BXX60" i="3" a="1"/>
  <c r="BXX60" i="3"/>
  <c r="BYB60" i="3" a="1"/>
  <c r="BYB60" i="3"/>
  <c r="BYF60" i="3" a="1"/>
  <c r="BYF60" i="3"/>
  <c r="BYJ60" i="3" a="1"/>
  <c r="BYJ60" i="3"/>
  <c r="BYN60" i="3" a="1"/>
  <c r="BYN60" i="3"/>
  <c r="BYR60" i="3" a="1"/>
  <c r="BYR60" i="3"/>
  <c r="BYV60" i="3" a="1"/>
  <c r="BYV60" i="3"/>
  <c r="BYZ60" i="3" a="1"/>
  <c r="BYZ60" i="3"/>
  <c r="BZD60" i="3" a="1"/>
  <c r="BZD60" i="3"/>
  <c r="BZH60" i="3" a="1"/>
  <c r="BZH60" i="3"/>
  <c r="BZL60" i="3" a="1"/>
  <c r="BZL60" i="3"/>
  <c r="BZP60" i="3" a="1"/>
  <c r="BZP60" i="3"/>
  <c r="BZT60" i="3" a="1"/>
  <c r="BZT60" i="3"/>
  <c r="BZX60" i="3" a="1"/>
  <c r="BZX60" i="3"/>
  <c r="CAB60" i="3" a="1"/>
  <c r="CAB60" i="3"/>
  <c r="CAF60" i="3" a="1"/>
  <c r="CAF60" i="3"/>
  <c r="CAJ60" i="3" a="1"/>
  <c r="CAJ60" i="3"/>
  <c r="CAN60" i="3" a="1"/>
  <c r="CAN60" i="3"/>
  <c r="CAR60" i="3" a="1"/>
  <c r="CAR60" i="3"/>
  <c r="CAV60" i="3" a="1"/>
  <c r="CAV60" i="3"/>
  <c r="CAZ60" i="3" a="1"/>
  <c r="CAZ60" i="3"/>
  <c r="CBD60" i="3" a="1"/>
  <c r="CBD60" i="3"/>
  <c r="CBH60" i="3" a="1"/>
  <c r="CBH60" i="3"/>
  <c r="CBK60" i="3" a="1"/>
  <c r="CBK60" i="3"/>
  <c r="CBM60" i="3" a="1"/>
  <c r="CBM60" i="3"/>
  <c r="CBO60" i="3" a="1"/>
  <c r="CBO60" i="3"/>
  <c r="CBQ60" i="3" a="1"/>
  <c r="CBQ60" i="3"/>
  <c r="CBS60" i="3" a="1"/>
  <c r="CBS60" i="3"/>
  <c r="CBU60" i="3" a="1"/>
  <c r="CBU60" i="3"/>
  <c r="CBW60" i="3" a="1"/>
  <c r="CBW60" i="3"/>
  <c r="CBY60" i="3" a="1"/>
  <c r="CBY60" i="3"/>
  <c r="CCA60" i="3" a="1"/>
  <c r="CCA60" i="3"/>
  <c r="CCC60" i="3" a="1"/>
  <c r="CCC60" i="3"/>
  <c r="CCE60" i="3" a="1"/>
  <c r="CCE60" i="3"/>
  <c r="CCG60" i="3" a="1"/>
  <c r="CCG60" i="3"/>
  <c r="CCI60" i="3" a="1"/>
  <c r="CCI60" i="3"/>
  <c r="CCK60" i="3" a="1"/>
  <c r="CCK60" i="3"/>
  <c r="CCM60" i="3" a="1"/>
  <c r="CCM60" i="3"/>
  <c r="CCO60" i="3" a="1"/>
  <c r="CCO60" i="3"/>
  <c r="CCQ60" i="3" a="1"/>
  <c r="CCQ60" i="3"/>
  <c r="CCS60" i="3" a="1"/>
  <c r="CCS60" i="3"/>
  <c r="CCU60" i="3" a="1"/>
  <c r="CCU60" i="3"/>
  <c r="CCW60" i="3" a="1"/>
  <c r="CCW60" i="3"/>
  <c r="CCY60" i="3" a="1"/>
  <c r="CCY60" i="3"/>
  <c r="CDA60" i="3" a="1"/>
  <c r="CDA60" i="3"/>
  <c r="CDC60" i="3" a="1"/>
  <c r="CDC60" i="3"/>
  <c r="CDE60" i="3" a="1"/>
  <c r="CDE60" i="3"/>
  <c r="CDG60" i="3" a="1"/>
  <c r="CDG60" i="3"/>
  <c r="CDI60" i="3" a="1"/>
  <c r="CDI60" i="3"/>
  <c r="CDK60" i="3" a="1"/>
  <c r="CDK60" i="3"/>
  <c r="CDM60" i="3" a="1"/>
  <c r="CDM60" i="3"/>
  <c r="CDO60" i="3" a="1"/>
  <c r="CDO60" i="3"/>
  <c r="CDQ60" i="3" a="1"/>
  <c r="CDQ60" i="3"/>
  <c r="CDS60" i="3" a="1"/>
  <c r="CDS60" i="3"/>
  <c r="CDU60" i="3" a="1"/>
  <c r="CDU60" i="3"/>
  <c r="CDW60" i="3" a="1"/>
  <c r="CDW60" i="3"/>
  <c r="CDY60" i="3" a="1"/>
  <c r="CDY60" i="3"/>
  <c r="CEA60" i="3" a="1"/>
  <c r="CEA60" i="3"/>
  <c r="CEC60" i="3" a="1"/>
  <c r="CEC60" i="3"/>
  <c r="CEE60" i="3" a="1"/>
  <c r="CEE60" i="3"/>
  <c r="CEG60" i="3" a="1"/>
  <c r="CEG60" i="3"/>
  <c r="CEI60" i="3" a="1"/>
  <c r="CEI60" i="3"/>
  <c r="CEK60" i="3" a="1"/>
  <c r="CEK60" i="3"/>
  <c r="CEM60" i="3" a="1"/>
  <c r="CEM60" i="3"/>
  <c r="CEO60" i="3" a="1"/>
  <c r="CEO60" i="3"/>
  <c r="CEQ60" i="3" a="1"/>
  <c r="CEQ60" i="3"/>
  <c r="CES60" i="3" a="1"/>
  <c r="CES60" i="3"/>
  <c r="CEU60" i="3" a="1"/>
  <c r="CEU60" i="3"/>
  <c r="CEW60" i="3" a="1"/>
  <c r="CEW60" i="3"/>
  <c r="CEY60" i="3" a="1"/>
  <c r="CEY60" i="3"/>
  <c r="CFA60" i="3" a="1"/>
  <c r="CFA60" i="3"/>
  <c r="CFC60" i="3" a="1"/>
  <c r="CFC60" i="3"/>
  <c r="CFE60" i="3" a="1"/>
  <c r="CFE60" i="3"/>
  <c r="CFG60" i="3" a="1"/>
  <c r="CFG60" i="3"/>
  <c r="CFI60" i="3" a="1"/>
  <c r="CFI60" i="3"/>
  <c r="CFK60" i="3" a="1"/>
  <c r="CFK60" i="3"/>
  <c r="CFM60" i="3" a="1"/>
  <c r="CFM60" i="3"/>
  <c r="CFO60" i="3" a="1"/>
  <c r="CFO60" i="3"/>
  <c r="CFQ60" i="3" a="1"/>
  <c r="CFQ60" i="3"/>
  <c r="CFS60" i="3" a="1"/>
  <c r="CFS60" i="3"/>
  <c r="CFU60" i="3" a="1"/>
  <c r="CFU60" i="3"/>
  <c r="CFW60" i="3" a="1"/>
  <c r="CFW60" i="3"/>
  <c r="CFY60" i="3" a="1"/>
  <c r="CFY60" i="3"/>
  <c r="CGA60" i="3" a="1"/>
  <c r="CGA60" i="3"/>
  <c r="CGC60" i="3" a="1"/>
  <c r="CGC60" i="3"/>
  <c r="CGE60" i="3" a="1"/>
  <c r="CGE60" i="3"/>
  <c r="CGG60" i="3" a="1"/>
  <c r="CGG60" i="3"/>
  <c r="CGI60" i="3" a="1"/>
  <c r="CGI60" i="3"/>
  <c r="CGK60" i="3" a="1"/>
  <c r="CGK60" i="3"/>
  <c r="CGM60" i="3" a="1"/>
  <c r="CGM60" i="3"/>
  <c r="CGO60" i="3" a="1"/>
  <c r="CGO60" i="3"/>
  <c r="CGQ60" i="3" a="1"/>
  <c r="CGQ60" i="3"/>
  <c r="CGS60" i="3" a="1"/>
  <c r="CGS60" i="3"/>
  <c r="CGU60" i="3" a="1"/>
  <c r="CGU60" i="3"/>
  <c r="CGW60" i="3" a="1"/>
  <c r="CGW60" i="3"/>
  <c r="CGY60" i="3" a="1"/>
  <c r="CGY60" i="3"/>
  <c r="CHA60" i="3" a="1"/>
  <c r="CHA60" i="3"/>
  <c r="CHC60" i="3" a="1"/>
  <c r="CHC60" i="3"/>
  <c r="CHE60" i="3" a="1"/>
  <c r="CHE60" i="3"/>
  <c r="CHG60" i="3" a="1"/>
  <c r="CHG60" i="3"/>
  <c r="CHI60" i="3" a="1"/>
  <c r="CHI60" i="3"/>
  <c r="CHK60" i="3" a="1"/>
  <c r="CHK60" i="3"/>
  <c r="CHM60" i="3" a="1"/>
  <c r="CHM60" i="3"/>
  <c r="CHO60" i="3" a="1"/>
  <c r="CHO60" i="3"/>
  <c r="CHQ60" i="3" a="1"/>
  <c r="CHQ60" i="3"/>
  <c r="CHS60" i="3" a="1"/>
  <c r="CHS60" i="3"/>
  <c r="CHU60" i="3" a="1"/>
  <c r="CHU60" i="3"/>
  <c r="CHW60" i="3" a="1"/>
  <c r="CHW60" i="3"/>
  <c r="CHY60" i="3" a="1"/>
  <c r="CHY60" i="3"/>
  <c r="CIA60" i="3" a="1"/>
  <c r="CIA60" i="3"/>
  <c r="CIC60" i="3" a="1"/>
  <c r="CIC60" i="3"/>
  <c r="CIE60" i="3" a="1"/>
  <c r="CIE60" i="3"/>
  <c r="CIG60" i="3" a="1"/>
  <c r="CIG60" i="3"/>
  <c r="CII60" i="3" a="1"/>
  <c r="CII60" i="3"/>
  <c r="CIK60" i="3" a="1"/>
  <c r="CIK60" i="3"/>
  <c r="CIM60" i="3" a="1"/>
  <c r="CIM60" i="3"/>
  <c r="CIO60" i="3" a="1"/>
  <c r="CIO60" i="3"/>
  <c r="CIQ60" i="3" a="1"/>
  <c r="CIQ60" i="3"/>
  <c r="CIS60" i="3" a="1"/>
  <c r="CIS60" i="3"/>
  <c r="CIU60" i="3" a="1"/>
  <c r="CIU60" i="3"/>
  <c r="CIW60" i="3" a="1"/>
  <c r="CIW60" i="3"/>
  <c r="CIY60" i="3" a="1"/>
  <c r="CIY60" i="3"/>
  <c r="CJA60" i="3" a="1"/>
  <c r="CJA60" i="3"/>
  <c r="CJC60" i="3" a="1"/>
  <c r="CJC60" i="3"/>
  <c r="CJE60" i="3" a="1"/>
  <c r="CJE60" i="3"/>
  <c r="CJG60" i="3" a="1"/>
  <c r="CJG60" i="3"/>
  <c r="CJI60" i="3" a="1"/>
  <c r="CJI60" i="3"/>
  <c r="CJK60" i="3" a="1"/>
  <c r="CJK60" i="3"/>
  <c r="CJM60" i="3" a="1"/>
  <c r="CJM60" i="3"/>
  <c r="CJO60" i="3" a="1"/>
  <c r="CJO60" i="3"/>
  <c r="CJQ60" i="3" a="1"/>
  <c r="CJQ60" i="3"/>
  <c r="CJS60" i="3" a="1"/>
  <c r="CJS60" i="3"/>
  <c r="CJU60" i="3" a="1"/>
  <c r="CJU60" i="3"/>
  <c r="CJW60" i="3" a="1"/>
  <c r="CJW60" i="3"/>
  <c r="CJY60" i="3" a="1"/>
  <c r="CJY60" i="3"/>
  <c r="CKA60" i="3" a="1"/>
  <c r="CKA60" i="3"/>
  <c r="CKC60" i="3" a="1"/>
  <c r="CKC60" i="3"/>
  <c r="CKE60" i="3" a="1"/>
  <c r="CKE60" i="3"/>
  <c r="CKG60" i="3" a="1"/>
  <c r="CKG60" i="3"/>
  <c r="CKI60" i="3" a="1"/>
  <c r="CKI60" i="3"/>
  <c r="CKK60" i="3" a="1"/>
  <c r="CKK60" i="3"/>
  <c r="CKM60" i="3" a="1"/>
  <c r="CKM60" i="3"/>
  <c r="CKO60" i="3" a="1"/>
  <c r="CKO60" i="3"/>
  <c r="CKQ60" i="3" a="1"/>
  <c r="CKQ60" i="3"/>
  <c r="CKS60" i="3" a="1"/>
  <c r="CKS60" i="3"/>
  <c r="CKU60" i="3" a="1"/>
  <c r="CKU60" i="3"/>
  <c r="CKW60" i="3" a="1"/>
  <c r="CKW60" i="3"/>
  <c r="CKY60" i="3" a="1"/>
  <c r="CKY60" i="3"/>
  <c r="CLA60" i="3" a="1"/>
  <c r="CLA60" i="3"/>
  <c r="CLC60" i="3" a="1"/>
  <c r="CLC60" i="3"/>
  <c r="CLE60" i="3" a="1"/>
  <c r="CLE60" i="3"/>
  <c r="CLG60" i="3" a="1"/>
  <c r="CLG60" i="3"/>
  <c r="CLI60" i="3" a="1"/>
  <c r="CLI60" i="3"/>
  <c r="CLK60" i="3" a="1"/>
  <c r="CLK60" i="3"/>
  <c r="CLM60" i="3" a="1"/>
  <c r="CLM60" i="3"/>
  <c r="CLO60" i="3" a="1"/>
  <c r="CLO60" i="3"/>
  <c r="CLQ60" i="3" a="1"/>
  <c r="CLQ60" i="3"/>
  <c r="CLS60" i="3" a="1"/>
  <c r="CLS60" i="3"/>
  <c r="CLU60" i="3" a="1"/>
  <c r="CLU60" i="3"/>
  <c r="CLW60" i="3" a="1"/>
  <c r="CLW60" i="3"/>
  <c r="CLY60" i="3" a="1"/>
  <c r="CLY60" i="3"/>
  <c r="CMA60" i="3" a="1"/>
  <c r="CMA60" i="3"/>
  <c r="CMC60" i="3" a="1"/>
  <c r="CMC60" i="3"/>
  <c r="CME60" i="3" a="1"/>
  <c r="CME60" i="3"/>
  <c r="CMG60" i="3" a="1"/>
  <c r="CMG60" i="3"/>
  <c r="CL61" i="3" a="1"/>
  <c r="CL61" i="3"/>
  <c r="CN61" i="3" a="1"/>
  <c r="CN61" i="3"/>
  <c r="CP61" i="3" a="1"/>
  <c r="CP61" i="3"/>
  <c r="CR61" i="3" a="1"/>
  <c r="CR61" i="3"/>
  <c r="CT61" i="3" a="1"/>
  <c r="CT61" i="3"/>
  <c r="CV61" i="3" a="1"/>
  <c r="CV61" i="3"/>
  <c r="CX61" i="3" a="1"/>
  <c r="CX61" i="3"/>
  <c r="CZ61" i="3" a="1"/>
  <c r="CZ61" i="3"/>
  <c r="DB61" i="3" a="1"/>
  <c r="DB61" i="3"/>
  <c r="DD61" i="3" a="1"/>
  <c r="DD61" i="3"/>
  <c r="DF61" i="3" a="1"/>
  <c r="DF61" i="3"/>
  <c r="DH61" i="3" a="1"/>
  <c r="DH61" i="3"/>
  <c r="DJ61" i="3" a="1"/>
  <c r="DJ61" i="3"/>
  <c r="DL61" i="3" a="1"/>
  <c r="DL61" i="3"/>
  <c r="DN61" i="3" a="1"/>
  <c r="DN61" i="3"/>
  <c r="DP61" i="3" a="1"/>
  <c r="DP61" i="3"/>
  <c r="DR61" i="3" a="1"/>
  <c r="DR61" i="3"/>
  <c r="DT61" i="3" a="1"/>
  <c r="DT61" i="3"/>
  <c r="DV61" i="3" a="1"/>
  <c r="DV61" i="3"/>
  <c r="DX61" i="3" a="1"/>
  <c r="DX61" i="3"/>
  <c r="DZ61" i="3" a="1"/>
  <c r="DZ61" i="3"/>
  <c r="EB61" i="3" a="1"/>
  <c r="EB61" i="3"/>
  <c r="ED61" i="3" a="1"/>
  <c r="ED61" i="3"/>
  <c r="EF61" i="3" a="1"/>
  <c r="EF61" i="3"/>
  <c r="EH61" i="3" a="1"/>
  <c r="EH61" i="3"/>
  <c r="EJ61" i="3" a="1"/>
  <c r="EJ61" i="3"/>
  <c r="EL61" i="3" a="1"/>
  <c r="EL61" i="3"/>
  <c r="EN61" i="3" a="1"/>
  <c r="EN61" i="3"/>
  <c r="EP61" i="3" a="1"/>
  <c r="EP61" i="3"/>
  <c r="ER61" i="3" a="1"/>
  <c r="ER61" i="3"/>
  <c r="ET61" i="3" a="1"/>
  <c r="ET61" i="3"/>
  <c r="EV61" i="3" a="1"/>
  <c r="EV61" i="3"/>
  <c r="EX61" i="3" a="1"/>
  <c r="EX61" i="3"/>
  <c r="EZ61" i="3" a="1"/>
  <c r="EZ61" i="3"/>
  <c r="FB61" i="3" a="1"/>
  <c r="FB61" i="3"/>
  <c r="FD61" i="3" a="1"/>
  <c r="FD61" i="3"/>
  <c r="FF61" i="3" a="1"/>
  <c r="FF61" i="3"/>
  <c r="FH61" i="3" a="1"/>
  <c r="FH61" i="3"/>
  <c r="FJ61" i="3" a="1"/>
  <c r="FJ61" i="3"/>
  <c r="FL61" i="3" a="1"/>
  <c r="FL61" i="3"/>
  <c r="FN61" i="3" a="1"/>
  <c r="FN61" i="3"/>
  <c r="FP61" i="3" a="1"/>
  <c r="FP61" i="3"/>
  <c r="FR61" i="3" a="1"/>
  <c r="FR61" i="3"/>
  <c r="FT61" i="3" a="1"/>
  <c r="FT61" i="3"/>
  <c r="FV61" i="3" a="1"/>
  <c r="FV61" i="3"/>
  <c r="FX61" i="3" a="1"/>
  <c r="FX61" i="3"/>
  <c r="FZ61" i="3" a="1"/>
  <c r="FZ61" i="3"/>
  <c r="ACX60" i="3" a="1"/>
  <c r="ACX60" i="3"/>
  <c r="ADF60" i="3" a="1"/>
  <c r="ADF60" i="3"/>
  <c r="ADN60" i="3" a="1"/>
  <c r="ADN60" i="3"/>
  <c r="ADV60" i="3" a="1"/>
  <c r="ADV60" i="3"/>
  <c r="AEC60" i="3" a="1"/>
  <c r="AEC60" i="3"/>
  <c r="AEG60" i="3" a="1"/>
  <c r="AEG60" i="3"/>
  <c r="AEK60" i="3" a="1"/>
  <c r="AEK60" i="3"/>
  <c r="AEO60" i="3" a="1"/>
  <c r="AEO60" i="3"/>
  <c r="AES60" i="3" a="1"/>
  <c r="AES60" i="3"/>
  <c r="AEW60" i="3" a="1"/>
  <c r="AEW60" i="3"/>
  <c r="AFA60" i="3" a="1"/>
  <c r="AFA60" i="3"/>
  <c r="AFE60" i="3" a="1"/>
  <c r="AFE60" i="3"/>
  <c r="AFI60" i="3" a="1"/>
  <c r="AFI60" i="3"/>
  <c r="AFM60" i="3" a="1"/>
  <c r="AFM60" i="3"/>
  <c r="AFQ60" i="3" a="1"/>
  <c r="AFQ60" i="3"/>
  <c r="AFU60" i="3" a="1"/>
  <c r="AFU60" i="3"/>
  <c r="AFY60" i="3" a="1"/>
  <c r="AFY60" i="3"/>
  <c r="AGC60" i="3" a="1"/>
  <c r="AGC60" i="3"/>
  <c r="AGG60" i="3" a="1"/>
  <c r="AGG60" i="3"/>
  <c r="AGK60" i="3" a="1"/>
  <c r="AGK60" i="3"/>
  <c r="AGO60" i="3" a="1"/>
  <c r="AGO60" i="3"/>
  <c r="AGS60" i="3" a="1"/>
  <c r="AGS60" i="3"/>
  <c r="AGW60" i="3" a="1"/>
  <c r="AGW60" i="3"/>
  <c r="AHA60" i="3" a="1"/>
  <c r="AHA60" i="3"/>
  <c r="AHE60" i="3" a="1"/>
  <c r="AHE60" i="3"/>
  <c r="AHI60" i="3" a="1"/>
  <c r="AHI60" i="3"/>
  <c r="AHM60" i="3" a="1"/>
  <c r="AHM60" i="3"/>
  <c r="AHQ60" i="3" a="1"/>
  <c r="AHQ60" i="3"/>
  <c r="AHU60" i="3" a="1"/>
  <c r="AHU60" i="3"/>
  <c r="AHY60" i="3" a="1"/>
  <c r="AHY60" i="3"/>
  <c r="AIC60" i="3" a="1"/>
  <c r="AIC60" i="3"/>
  <c r="AIG60" i="3" a="1"/>
  <c r="AIG60" i="3"/>
  <c r="AIK60" i="3" a="1"/>
  <c r="AIK60" i="3"/>
  <c r="AIO60" i="3" a="1"/>
  <c r="AIO60" i="3"/>
  <c r="AIS60" i="3" a="1"/>
  <c r="AIS60" i="3"/>
  <c r="AIW60" i="3" a="1"/>
  <c r="AIW60" i="3"/>
  <c r="AJA60" i="3" a="1"/>
  <c r="AJA60" i="3"/>
  <c r="AJE60" i="3" a="1"/>
  <c r="AJE60" i="3"/>
  <c r="AJI60" i="3" a="1"/>
  <c r="AJI60" i="3"/>
  <c r="AJM60" i="3" a="1"/>
  <c r="AJM60" i="3"/>
  <c r="AJQ60" i="3" a="1"/>
  <c r="AJQ60" i="3"/>
  <c r="AJU60" i="3" a="1"/>
  <c r="AJU60" i="3"/>
  <c r="AJY60" i="3" a="1"/>
  <c r="AJY60" i="3"/>
  <c r="AKC60" i="3" a="1"/>
  <c r="AKC60" i="3"/>
  <c r="AKG60" i="3" a="1"/>
  <c r="AKG60" i="3"/>
  <c r="AKK60" i="3" a="1"/>
  <c r="AKK60" i="3"/>
  <c r="AKO60" i="3" a="1"/>
  <c r="AKO60" i="3"/>
  <c r="AKS60" i="3" a="1"/>
  <c r="AKS60" i="3"/>
  <c r="AKW60" i="3" a="1"/>
  <c r="AKW60" i="3"/>
  <c r="ALA60" i="3" a="1"/>
  <c r="ALA60" i="3"/>
  <c r="ALE60" i="3" a="1"/>
  <c r="ALE60" i="3"/>
  <c r="ALI60" i="3" a="1"/>
  <c r="ALI60" i="3"/>
  <c r="ALM60" i="3" a="1"/>
  <c r="ALM60" i="3"/>
  <c r="ALQ60" i="3" a="1"/>
  <c r="ALQ60" i="3"/>
  <c r="ALU60" i="3" a="1"/>
  <c r="ALU60" i="3"/>
  <c r="ALY60" i="3" a="1"/>
  <c r="ALY60" i="3"/>
  <c r="AMC60" i="3" a="1"/>
  <c r="AMC60" i="3"/>
  <c r="AMG60" i="3" a="1"/>
  <c r="AMG60" i="3"/>
  <c r="AMK60" i="3" a="1"/>
  <c r="AMK60" i="3"/>
  <c r="AMO60" i="3" a="1"/>
  <c r="AMO60" i="3"/>
  <c r="AMS60" i="3" a="1"/>
  <c r="AMS60" i="3"/>
  <c r="AMW60" i="3" a="1"/>
  <c r="AMW60" i="3"/>
  <c r="ANA60" i="3" a="1"/>
  <c r="ANA60" i="3"/>
  <c r="ANE60" i="3" a="1"/>
  <c r="ANE60" i="3"/>
  <c r="ANI60" i="3" a="1"/>
  <c r="ANI60" i="3"/>
  <c r="ANM60" i="3" a="1"/>
  <c r="ANM60" i="3"/>
  <c r="ANQ60" i="3" a="1"/>
  <c r="ANQ60" i="3"/>
  <c r="ANU60" i="3" a="1"/>
  <c r="ANU60" i="3"/>
  <c r="ANY60" i="3" a="1"/>
  <c r="ANY60" i="3"/>
  <c r="AOC60" i="3" a="1"/>
  <c r="AOC60" i="3"/>
  <c r="AOG60" i="3" a="1"/>
  <c r="AOG60" i="3"/>
  <c r="AOK60" i="3" a="1"/>
  <c r="AOK60" i="3"/>
  <c r="AOO60" i="3" a="1"/>
  <c r="AOO60" i="3"/>
  <c r="AOS60" i="3" a="1"/>
  <c r="AOS60" i="3"/>
  <c r="AOW60" i="3" a="1"/>
  <c r="AOW60" i="3"/>
  <c r="APA60" i="3" a="1"/>
  <c r="APA60" i="3"/>
  <c r="APE60" i="3" a="1"/>
  <c r="APE60" i="3"/>
  <c r="API60" i="3" a="1"/>
  <c r="API60" i="3"/>
  <c r="APM60" i="3" a="1"/>
  <c r="APM60" i="3"/>
  <c r="APQ60" i="3" a="1"/>
  <c r="APQ60" i="3"/>
  <c r="APU60" i="3" a="1"/>
  <c r="APU60" i="3"/>
  <c r="APY60" i="3" a="1"/>
  <c r="APY60" i="3"/>
  <c r="AQC60" i="3" a="1"/>
  <c r="AQC60" i="3"/>
  <c r="AQG60" i="3" a="1"/>
  <c r="AQG60" i="3"/>
  <c r="AQK60" i="3" a="1"/>
  <c r="AQK60" i="3"/>
  <c r="AQO60" i="3" a="1"/>
  <c r="AQO60" i="3"/>
  <c r="AQS60" i="3" a="1"/>
  <c r="AQS60" i="3"/>
  <c r="AQW60" i="3" a="1"/>
  <c r="AQW60" i="3"/>
  <c r="ARA60" i="3" a="1"/>
  <c r="ARA60" i="3"/>
  <c r="ARE60" i="3" a="1"/>
  <c r="ARE60" i="3"/>
  <c r="ARI60" i="3" a="1"/>
  <c r="ARI60" i="3"/>
  <c r="ARM60" i="3" a="1"/>
  <c r="ARM60" i="3"/>
  <c r="ARQ60" i="3" a="1"/>
  <c r="ARQ60" i="3"/>
  <c r="ARU60" i="3" a="1"/>
  <c r="ARU60" i="3"/>
  <c r="ARY60" i="3" a="1"/>
  <c r="ARY60" i="3"/>
  <c r="ASC60" i="3" a="1"/>
  <c r="ASC60" i="3"/>
  <c r="ASG60" i="3" a="1"/>
  <c r="ASG60" i="3"/>
  <c r="ASK60" i="3" a="1"/>
  <c r="ASK60" i="3"/>
  <c r="ASO60" i="3" a="1"/>
  <c r="ASO60" i="3"/>
  <c r="ASS60" i="3" a="1"/>
  <c r="ASS60" i="3"/>
  <c r="ASW60" i="3" a="1"/>
  <c r="ASW60" i="3"/>
  <c r="ATA60" i="3" a="1"/>
  <c r="ATA60" i="3"/>
  <c r="ATE60" i="3" a="1"/>
  <c r="ATE60" i="3"/>
  <c r="ATI60" i="3" a="1"/>
  <c r="ATI60" i="3"/>
  <c r="ATM60" i="3" a="1"/>
  <c r="ATM60" i="3"/>
  <c r="ATQ60" i="3" a="1"/>
  <c r="ATQ60" i="3"/>
  <c r="ATU60" i="3" a="1"/>
  <c r="ATU60" i="3"/>
  <c r="ATY60" i="3" a="1"/>
  <c r="ATY60" i="3"/>
  <c r="AUC60" i="3" a="1"/>
  <c r="AUC60" i="3"/>
  <c r="AUG60" i="3" a="1"/>
  <c r="AUG60" i="3"/>
  <c r="AUK60" i="3" a="1"/>
  <c r="AUK60" i="3"/>
  <c r="AUO60" i="3" a="1"/>
  <c r="AUO60" i="3"/>
  <c r="AUS60" i="3" a="1"/>
  <c r="AUS60" i="3"/>
  <c r="AUW60" i="3" a="1"/>
  <c r="AUW60" i="3"/>
  <c r="AVA60" i="3" a="1"/>
  <c r="AVA60" i="3"/>
  <c r="AVE60" i="3" a="1"/>
  <c r="AVE60" i="3"/>
  <c r="AVI60" i="3" a="1"/>
  <c r="AVI60" i="3"/>
  <c r="AVM60" i="3" a="1"/>
  <c r="AVM60" i="3"/>
  <c r="AVQ60" i="3" a="1"/>
  <c r="AVQ60" i="3"/>
  <c r="AVU60" i="3" a="1"/>
  <c r="AVU60" i="3"/>
  <c r="AVY60" i="3" a="1"/>
  <c r="AVY60" i="3"/>
  <c r="AWC60" i="3" a="1"/>
  <c r="AWC60" i="3"/>
  <c r="AWG60" i="3" a="1"/>
  <c r="AWG60" i="3"/>
  <c r="AWK60" i="3" a="1"/>
  <c r="AWK60" i="3"/>
  <c r="AWO60" i="3" a="1"/>
  <c r="AWO60" i="3"/>
  <c r="AWS60" i="3" a="1"/>
  <c r="AWS60" i="3"/>
  <c r="AWW60" i="3" a="1"/>
  <c r="AWW60" i="3"/>
  <c r="AXA60" i="3" a="1"/>
  <c r="AXA60" i="3"/>
  <c r="AXE60" i="3" a="1"/>
  <c r="AXE60" i="3"/>
  <c r="AXI60" i="3" a="1"/>
  <c r="AXI60" i="3"/>
  <c r="AXM60" i="3" a="1"/>
  <c r="AXM60" i="3"/>
  <c r="AXQ60" i="3" a="1"/>
  <c r="AXQ60" i="3"/>
  <c r="AXU60" i="3" a="1"/>
  <c r="AXU60" i="3"/>
  <c r="AXY60" i="3" a="1"/>
  <c r="AXY60" i="3"/>
  <c r="AYC60" i="3" a="1"/>
  <c r="AYC60" i="3"/>
  <c r="AYG60" i="3" a="1"/>
  <c r="AYG60" i="3"/>
  <c r="AYK60" i="3" a="1"/>
  <c r="AYK60" i="3"/>
  <c r="AYO60" i="3" a="1"/>
  <c r="AYO60" i="3"/>
  <c r="AYS60" i="3" a="1"/>
  <c r="AYS60" i="3"/>
  <c r="AYW60" i="3" a="1"/>
  <c r="AYW60" i="3"/>
  <c r="AZA60" i="3" a="1"/>
  <c r="AZA60" i="3"/>
  <c r="AZE60" i="3" a="1"/>
  <c r="AZE60" i="3"/>
  <c r="AZI60" i="3" a="1"/>
  <c r="AZI60" i="3"/>
  <c r="AZM60" i="3" a="1"/>
  <c r="AZM60" i="3"/>
  <c r="AZQ60" i="3" a="1"/>
  <c r="AZQ60" i="3"/>
  <c r="AZU60" i="3" a="1"/>
  <c r="AZU60" i="3"/>
  <c r="AZY60" i="3" a="1"/>
  <c r="AZY60" i="3"/>
  <c r="BAC60" i="3" a="1"/>
  <c r="BAC60" i="3"/>
  <c r="BAG60" i="3" a="1"/>
  <c r="BAG60" i="3"/>
  <c r="BAK60" i="3" a="1"/>
  <c r="BAK60" i="3"/>
  <c r="BAO60" i="3" a="1"/>
  <c r="BAO60" i="3"/>
  <c r="BAS60" i="3" a="1"/>
  <c r="BAS60" i="3"/>
  <c r="BAW60" i="3" a="1"/>
  <c r="BAW60" i="3"/>
  <c r="BBA60" i="3" a="1"/>
  <c r="BBA60" i="3"/>
  <c r="BBE60" i="3" a="1"/>
  <c r="BBE60" i="3"/>
  <c r="BBI60" i="3" a="1"/>
  <c r="BBI60" i="3"/>
  <c r="BBM60" i="3" a="1"/>
  <c r="BBM60" i="3"/>
  <c r="BBQ60" i="3" a="1"/>
  <c r="BBQ60" i="3"/>
  <c r="BBU60" i="3" a="1"/>
  <c r="BBU60" i="3"/>
  <c r="BBY60" i="3" a="1"/>
  <c r="BBY60" i="3"/>
  <c r="BCC60" i="3" a="1"/>
  <c r="BCC60" i="3"/>
  <c r="BCG60" i="3" a="1"/>
  <c r="BCG60" i="3"/>
  <c r="BCK60" i="3" a="1"/>
  <c r="BCK60" i="3"/>
  <c r="BCS60" i="3" a="1"/>
  <c r="BCS60" i="3"/>
  <c r="BCW60" i="3" a="1"/>
  <c r="BCW60" i="3"/>
  <c r="BDA60" i="3" a="1"/>
  <c r="BDA60" i="3"/>
  <c r="BDE60" i="3" a="1"/>
  <c r="BDE60" i="3"/>
  <c r="BDI60" i="3" a="1"/>
  <c r="BDI60" i="3"/>
  <c r="BDM60" i="3" a="1"/>
  <c r="BDM60" i="3"/>
  <c r="BDQ60" i="3" a="1"/>
  <c r="BDQ60" i="3"/>
  <c r="BDU60" i="3" a="1"/>
  <c r="BDU60" i="3"/>
  <c r="BDY60" i="3" a="1"/>
  <c r="BDY60" i="3"/>
  <c r="BEC60" i="3" a="1"/>
  <c r="BEC60" i="3"/>
  <c r="BEG60" i="3" a="1"/>
  <c r="BEG60" i="3"/>
  <c r="BEK60" i="3" a="1"/>
  <c r="BEK60" i="3"/>
  <c r="BEO60" i="3" a="1"/>
  <c r="BEO60" i="3"/>
  <c r="BES60" i="3" a="1"/>
  <c r="BES60" i="3"/>
  <c r="BEW60" i="3" a="1"/>
  <c r="BEW60" i="3"/>
  <c r="BFA60" i="3" a="1"/>
  <c r="BFA60" i="3"/>
  <c r="BFE60" i="3" a="1"/>
  <c r="BFE60" i="3"/>
  <c r="BFI60" i="3" a="1"/>
  <c r="BFI60" i="3"/>
  <c r="BFM60" i="3" a="1"/>
  <c r="BFM60" i="3"/>
  <c r="BFQ60" i="3" a="1"/>
  <c r="BFQ60" i="3"/>
  <c r="BFU60" i="3" a="1"/>
  <c r="BFU60" i="3"/>
  <c r="BFY60" i="3" a="1"/>
  <c r="BFY60" i="3"/>
  <c r="BGC60" i="3" a="1"/>
  <c r="BGC60" i="3"/>
  <c r="BGG60" i="3" a="1"/>
  <c r="BGG60" i="3"/>
  <c r="BGK60" i="3" a="1"/>
  <c r="BGK60" i="3"/>
  <c r="BGO60" i="3" a="1"/>
  <c r="BGO60" i="3"/>
  <c r="BGS60" i="3" a="1"/>
  <c r="BGS60" i="3"/>
  <c r="BGW60" i="3" a="1"/>
  <c r="BGW60" i="3"/>
  <c r="BHA60" i="3" a="1"/>
  <c r="BHA60" i="3"/>
  <c r="BHE60" i="3" a="1"/>
  <c r="BHE60" i="3"/>
  <c r="BHI60" i="3" a="1"/>
  <c r="BHI60" i="3"/>
  <c r="BHM60" i="3" a="1"/>
  <c r="BHM60" i="3"/>
  <c r="BHQ60" i="3" a="1"/>
  <c r="BHQ60" i="3"/>
  <c r="BHU60" i="3" a="1"/>
  <c r="BHU60" i="3"/>
  <c r="BHY60" i="3" a="1"/>
  <c r="BHY60" i="3"/>
  <c r="BIC60" i="3" a="1"/>
  <c r="BIC60" i="3"/>
  <c r="BIG60" i="3" a="1"/>
  <c r="BIG60" i="3"/>
  <c r="BIK60" i="3" a="1"/>
  <c r="BIK60" i="3"/>
  <c r="BIO60" i="3" a="1"/>
  <c r="BIO60" i="3"/>
  <c r="BIS60" i="3" a="1"/>
  <c r="BIS60" i="3"/>
  <c r="BIW60" i="3" a="1"/>
  <c r="BIW60" i="3"/>
  <c r="BJA60" i="3" a="1"/>
  <c r="BJA60" i="3"/>
  <c r="BJE60" i="3" a="1"/>
  <c r="BJE60" i="3"/>
  <c r="BJI60" i="3" a="1"/>
  <c r="BJI60" i="3"/>
  <c r="BJM60" i="3" a="1"/>
  <c r="BJM60" i="3"/>
  <c r="BJQ60" i="3" a="1"/>
  <c r="BJQ60" i="3"/>
  <c r="BJU60" i="3" a="1"/>
  <c r="BJU60" i="3"/>
  <c r="BJY60" i="3" a="1"/>
  <c r="BJY60" i="3"/>
  <c r="BKC60" i="3" a="1"/>
  <c r="BKC60" i="3"/>
  <c r="BKG60" i="3" a="1"/>
  <c r="BKG60" i="3"/>
  <c r="BKK60" i="3" a="1"/>
  <c r="BKK60" i="3"/>
  <c r="BKO60" i="3" a="1"/>
  <c r="BKO60" i="3"/>
  <c r="BKS60" i="3" a="1"/>
  <c r="BKS60" i="3"/>
  <c r="BKW60" i="3" a="1"/>
  <c r="BKW60" i="3"/>
  <c r="BLA60" i="3" a="1"/>
  <c r="BLA60" i="3"/>
  <c r="BLE60" i="3" a="1"/>
  <c r="BLE60" i="3"/>
  <c r="BLI60" i="3" a="1"/>
  <c r="BLI60" i="3"/>
  <c r="BLM60" i="3" a="1"/>
  <c r="BLM60" i="3"/>
  <c r="BLQ60" i="3" a="1"/>
  <c r="BLQ60" i="3"/>
  <c r="BLU60" i="3" a="1"/>
  <c r="BLU60" i="3"/>
  <c r="BLY60" i="3" a="1"/>
  <c r="BLY60" i="3"/>
  <c r="BMC60" i="3" a="1"/>
  <c r="BMC60" i="3"/>
  <c r="BMG60" i="3" a="1"/>
  <c r="BMG60" i="3"/>
  <c r="BMK60" i="3" a="1"/>
  <c r="BMK60" i="3"/>
  <c r="BMO60" i="3" a="1"/>
  <c r="BMO60" i="3"/>
  <c r="BMS60" i="3" a="1"/>
  <c r="BMS60" i="3"/>
  <c r="BMW60" i="3" a="1"/>
  <c r="BMW60" i="3"/>
  <c r="BNA60" i="3" a="1"/>
  <c r="BNA60" i="3"/>
  <c r="BNE60" i="3" a="1"/>
  <c r="BNE60" i="3"/>
  <c r="BNI60" i="3" a="1"/>
  <c r="BNI60" i="3"/>
  <c r="BNM60" i="3" a="1"/>
  <c r="BNM60" i="3"/>
  <c r="BNQ60" i="3" a="1"/>
  <c r="BNQ60" i="3"/>
  <c r="BNU60" i="3" a="1"/>
  <c r="BNU60" i="3"/>
  <c r="BNY60" i="3" a="1"/>
  <c r="BNY60" i="3"/>
  <c r="BOC60" i="3" a="1"/>
  <c r="BOC60" i="3"/>
  <c r="BOG60" i="3" a="1"/>
  <c r="BOG60" i="3"/>
  <c r="BOK60" i="3" a="1"/>
  <c r="BOK60" i="3"/>
  <c r="BOO60" i="3" a="1"/>
  <c r="BOO60" i="3"/>
  <c r="BOS60" i="3" a="1"/>
  <c r="BOS60" i="3"/>
  <c r="BOW60" i="3" a="1"/>
  <c r="BOW60" i="3"/>
  <c r="BPA60" i="3" a="1"/>
  <c r="BPA60" i="3"/>
  <c r="BPE60" i="3" a="1"/>
  <c r="BPE60" i="3"/>
  <c r="BPI60" i="3" a="1"/>
  <c r="BPI60" i="3"/>
  <c r="BPM60" i="3" a="1"/>
  <c r="BPM60" i="3"/>
  <c r="BPQ60" i="3" a="1"/>
  <c r="BPQ60" i="3"/>
  <c r="BPU60" i="3" a="1"/>
  <c r="BPU60" i="3"/>
  <c r="BPY60" i="3" a="1"/>
  <c r="BPY60" i="3"/>
  <c r="BQC60" i="3" a="1"/>
  <c r="BQC60" i="3"/>
  <c r="BQG60" i="3" a="1"/>
  <c r="BQG60" i="3"/>
  <c r="BQK60" i="3" a="1"/>
  <c r="BQK60" i="3"/>
  <c r="BQO60" i="3" a="1"/>
  <c r="BQO60" i="3"/>
  <c r="BQS60" i="3" a="1"/>
  <c r="BQS60" i="3"/>
  <c r="BQW60" i="3" a="1"/>
  <c r="BQW60" i="3"/>
  <c r="BRA60" i="3" a="1"/>
  <c r="BRA60" i="3"/>
  <c r="BRE60" i="3" a="1"/>
  <c r="BRE60" i="3"/>
  <c r="BRI60" i="3" a="1"/>
  <c r="BRI60" i="3"/>
  <c r="BRM60" i="3" a="1"/>
  <c r="BRM60" i="3"/>
  <c r="BRQ60" i="3" a="1"/>
  <c r="BRQ60" i="3"/>
  <c r="BRU60" i="3" a="1"/>
  <c r="BRU60" i="3"/>
  <c r="BRY60" i="3" a="1"/>
  <c r="BRY60" i="3"/>
  <c r="BSC60" i="3" a="1"/>
  <c r="BSC60" i="3"/>
  <c r="BSG60" i="3" a="1"/>
  <c r="BSG60" i="3"/>
  <c r="BSK60" i="3" a="1"/>
  <c r="BSK60" i="3"/>
  <c r="BSO60" i="3" a="1"/>
  <c r="BSO60" i="3"/>
  <c r="BSS60" i="3" a="1"/>
  <c r="BSS60" i="3"/>
  <c r="BSW60" i="3" a="1"/>
  <c r="BSW60" i="3"/>
  <c r="BTA60" i="3" a="1"/>
  <c r="BTA60" i="3"/>
  <c r="BTE60" i="3" a="1"/>
  <c r="BTE60" i="3"/>
  <c r="BTI60" i="3" a="1"/>
  <c r="BTI60" i="3"/>
  <c r="BTM60" i="3" a="1"/>
  <c r="BTM60" i="3"/>
  <c r="BTQ60" i="3" a="1"/>
  <c r="BTQ60" i="3"/>
  <c r="BTU60" i="3" a="1"/>
  <c r="BTU60" i="3"/>
  <c r="BTY60" i="3" a="1"/>
  <c r="BTY60" i="3"/>
  <c r="BUC60" i="3" a="1"/>
  <c r="BUC60" i="3"/>
  <c r="BUG60" i="3" a="1"/>
  <c r="BUG60" i="3"/>
  <c r="BUK60" i="3" a="1"/>
  <c r="BUK60" i="3"/>
  <c r="BUO60" i="3" a="1"/>
  <c r="BUO60" i="3"/>
  <c r="BUS60" i="3" a="1"/>
  <c r="BUS60" i="3"/>
  <c r="BUW60" i="3" a="1"/>
  <c r="BUW60" i="3"/>
  <c r="BVA60" i="3" a="1"/>
  <c r="BVA60" i="3"/>
  <c r="BVE60" i="3" a="1"/>
  <c r="BVE60" i="3"/>
  <c r="BVI60" i="3" a="1"/>
  <c r="BVI60" i="3"/>
  <c r="BVM60" i="3" a="1"/>
  <c r="BVM60" i="3"/>
  <c r="BVQ60" i="3" a="1"/>
  <c r="BVQ60" i="3"/>
  <c r="BVU60" i="3" a="1"/>
  <c r="BVU60" i="3"/>
  <c r="BVY60" i="3" a="1"/>
  <c r="BVY60" i="3"/>
  <c r="BWC60" i="3" a="1"/>
  <c r="BWC60" i="3"/>
  <c r="BWG60" i="3" a="1"/>
  <c r="BWG60" i="3"/>
  <c r="BWK60" i="3" a="1"/>
  <c r="BWK60" i="3"/>
  <c r="BWO60" i="3" a="1"/>
  <c r="BWO60" i="3"/>
  <c r="BWS60" i="3" a="1"/>
  <c r="BWS60" i="3"/>
  <c r="BWW60" i="3" a="1"/>
  <c r="BWW60" i="3"/>
  <c r="BXA60" i="3" a="1"/>
  <c r="BXA60" i="3"/>
  <c r="BXE60" i="3" a="1"/>
  <c r="BXE60" i="3"/>
  <c r="BXI60" i="3" a="1"/>
  <c r="BXI60" i="3"/>
  <c r="BXM60" i="3" a="1"/>
  <c r="BXM60" i="3"/>
  <c r="BXQ60" i="3" a="1"/>
  <c r="BXQ60" i="3"/>
  <c r="BXU60" i="3" a="1"/>
  <c r="BXU60" i="3"/>
  <c r="BXY60" i="3" a="1"/>
  <c r="BXY60" i="3"/>
  <c r="BYC60" i="3" a="1"/>
  <c r="BYC60" i="3"/>
  <c r="BYG60" i="3" a="1"/>
  <c r="BYG60" i="3"/>
  <c r="BYK60" i="3" a="1"/>
  <c r="BYK60" i="3"/>
  <c r="BYO60" i="3" a="1"/>
  <c r="BYO60" i="3"/>
  <c r="BYS60" i="3" a="1"/>
  <c r="BYS60" i="3"/>
  <c r="BYW60" i="3" a="1"/>
  <c r="BYW60" i="3"/>
  <c r="BZA60" i="3" a="1"/>
  <c r="BZA60" i="3"/>
  <c r="BZE60" i="3" a="1"/>
  <c r="BZE60" i="3"/>
  <c r="BZI60" i="3" a="1"/>
  <c r="BZI60" i="3"/>
  <c r="BZM60" i="3" a="1"/>
  <c r="BZM60" i="3"/>
  <c r="BZQ60" i="3" a="1"/>
  <c r="BZQ60" i="3"/>
  <c r="BZU60" i="3" a="1"/>
  <c r="BZU60" i="3"/>
  <c r="BZY60" i="3" a="1"/>
  <c r="BZY60" i="3"/>
  <c r="CAC60" i="3" a="1"/>
  <c r="CAC60" i="3"/>
  <c r="CAG60" i="3" a="1"/>
  <c r="CAG60" i="3"/>
  <c r="CAK60" i="3" a="1"/>
  <c r="CAK60" i="3"/>
  <c r="CAO60" i="3" a="1"/>
  <c r="CAO60" i="3"/>
  <c r="CAS60" i="3" a="1"/>
  <c r="CAS60" i="3"/>
  <c r="CAW60" i="3" a="1"/>
  <c r="CAW60" i="3"/>
  <c r="CBA60" i="3" a="1"/>
  <c r="CBA60" i="3"/>
  <c r="CBE60" i="3" a="1"/>
  <c r="CBE60" i="3"/>
  <c r="CBI60" i="3" a="1"/>
  <c r="CBI60" i="3"/>
  <c r="GC61" i="3" a="1"/>
  <c r="GC61" i="3"/>
  <c r="GE61" i="3" a="1"/>
  <c r="GE61" i="3"/>
  <c r="GG61" i="3" a="1"/>
  <c r="GG61" i="3"/>
  <c r="GI61" i="3" a="1"/>
  <c r="GI61" i="3"/>
  <c r="GK61" i="3" a="1"/>
  <c r="GK61" i="3"/>
  <c r="GM61" i="3" a="1"/>
  <c r="GM61" i="3"/>
  <c r="GO61" i="3" a="1"/>
  <c r="GO61" i="3"/>
  <c r="GQ61" i="3" a="1"/>
  <c r="GQ61" i="3"/>
  <c r="GS61" i="3" a="1"/>
  <c r="GS61" i="3"/>
  <c r="GU61" i="3" a="1"/>
  <c r="GU61" i="3"/>
  <c r="GW61" i="3" a="1"/>
  <c r="GW61" i="3"/>
  <c r="GY61" i="3" a="1"/>
  <c r="GY61" i="3"/>
  <c r="HA61" i="3" a="1"/>
  <c r="HA61" i="3"/>
  <c r="HC61" i="3" a="1"/>
  <c r="HC61" i="3"/>
  <c r="HE61" i="3" a="1"/>
  <c r="HE61" i="3"/>
  <c r="HG61" i="3" a="1"/>
  <c r="HG61" i="3"/>
  <c r="HI61" i="3" a="1"/>
  <c r="HI61" i="3"/>
  <c r="HK61" i="3" a="1"/>
  <c r="HK61" i="3"/>
  <c r="HM61" i="3" a="1"/>
  <c r="HM61" i="3"/>
  <c r="HO61" i="3" a="1"/>
  <c r="HO61" i="3"/>
  <c r="HQ61" i="3" a="1"/>
  <c r="HQ61" i="3"/>
  <c r="HS61" i="3" a="1"/>
  <c r="HS61" i="3"/>
  <c r="HU61" i="3" a="1"/>
  <c r="HU61" i="3"/>
  <c r="HW61" i="3" a="1"/>
  <c r="HW61" i="3"/>
  <c r="HY61" i="3" a="1"/>
  <c r="HY61" i="3"/>
  <c r="IA61" i="3" a="1"/>
  <c r="IA61" i="3"/>
  <c r="IC61" i="3" a="1"/>
  <c r="IC61" i="3"/>
  <c r="IE61" i="3" a="1"/>
  <c r="IE61" i="3"/>
  <c r="IG61" i="3" a="1"/>
  <c r="IG61" i="3"/>
  <c r="II61" i="3" a="1"/>
  <c r="II61" i="3"/>
  <c r="IK61" i="3" a="1"/>
  <c r="IK61" i="3"/>
  <c r="IM61" i="3" a="1"/>
  <c r="IM61" i="3"/>
  <c r="IO61" i="3" a="1"/>
  <c r="IO61" i="3"/>
  <c r="IQ61" i="3" a="1"/>
  <c r="IQ61" i="3"/>
  <c r="IU61" i="3" a="1"/>
  <c r="IU61" i="3"/>
  <c r="IW61" i="3" a="1"/>
  <c r="IW61" i="3"/>
  <c r="IY61" i="3" a="1"/>
  <c r="IY61" i="3"/>
  <c r="JA61" i="3" a="1"/>
  <c r="JA61" i="3"/>
  <c r="JC61" i="3" a="1"/>
  <c r="JC61" i="3"/>
  <c r="JE61" i="3" a="1"/>
  <c r="JE61" i="3"/>
  <c r="JG61" i="3" a="1"/>
  <c r="JG61" i="3"/>
  <c r="JI61" i="3" a="1"/>
  <c r="JI61" i="3"/>
  <c r="JK61" i="3" a="1"/>
  <c r="JK61" i="3"/>
  <c r="JM61" i="3" a="1"/>
  <c r="JM61" i="3"/>
  <c r="JO61" i="3" a="1"/>
  <c r="JO61" i="3"/>
  <c r="JQ61" i="3" a="1"/>
  <c r="JQ61" i="3"/>
  <c r="JS61" i="3" a="1"/>
  <c r="JS61" i="3"/>
  <c r="JU61" i="3" a="1"/>
  <c r="JU61" i="3"/>
  <c r="JW61" i="3" a="1"/>
  <c r="JW61" i="3"/>
  <c r="JY61" i="3" a="1"/>
  <c r="JY61" i="3"/>
  <c r="KA61" i="3" a="1"/>
  <c r="KA61" i="3"/>
  <c r="KC61" i="3" a="1"/>
  <c r="KC61" i="3"/>
  <c r="KE61" i="3" a="1"/>
  <c r="KE61" i="3"/>
  <c r="KG61" i="3" a="1"/>
  <c r="KG61" i="3"/>
  <c r="KI61" i="3" a="1"/>
  <c r="KI61" i="3"/>
  <c r="KK61" i="3" a="1"/>
  <c r="KK61" i="3"/>
  <c r="KM61" i="3" a="1"/>
  <c r="KM61" i="3"/>
  <c r="KO61" i="3" a="1"/>
  <c r="KO61" i="3"/>
  <c r="KQ61" i="3" a="1"/>
  <c r="KQ61" i="3"/>
  <c r="KS61" i="3" a="1"/>
  <c r="KS61" i="3"/>
  <c r="KU61" i="3" a="1"/>
  <c r="KU61" i="3"/>
  <c r="KW61" i="3" a="1"/>
  <c r="KW61" i="3"/>
  <c r="KY61" i="3" a="1"/>
  <c r="KY61" i="3"/>
  <c r="LC61" i="3" a="1"/>
  <c r="LC61" i="3"/>
  <c r="LE61" i="3" a="1"/>
  <c r="LE61" i="3"/>
  <c r="LG61" i="3" a="1"/>
  <c r="LG61" i="3"/>
  <c r="LI61" i="3" a="1"/>
  <c r="LI61" i="3"/>
  <c r="LK61" i="3" a="1"/>
  <c r="LK61" i="3"/>
  <c r="LM61" i="3" a="1"/>
  <c r="LM61" i="3"/>
  <c r="LO61" i="3" a="1"/>
  <c r="LO61" i="3"/>
  <c r="LQ61" i="3" a="1"/>
  <c r="LQ61" i="3"/>
  <c r="LS61" i="3" a="1"/>
  <c r="LS61" i="3"/>
  <c r="LU61" i="3" a="1"/>
  <c r="LU61" i="3"/>
  <c r="LW61" i="3" a="1"/>
  <c r="LW61" i="3"/>
  <c r="LY61" i="3" a="1"/>
  <c r="LY61" i="3"/>
  <c r="MA61" i="3" a="1"/>
  <c r="MA61" i="3"/>
  <c r="MC61" i="3" a="1"/>
  <c r="MC61" i="3"/>
  <c r="ME61" i="3" a="1"/>
  <c r="ME61" i="3"/>
  <c r="MG61" i="3" a="1"/>
  <c r="MG61" i="3"/>
  <c r="MI61" i="3" a="1"/>
  <c r="MI61" i="3"/>
  <c r="MK61" i="3" a="1"/>
  <c r="MK61" i="3"/>
  <c r="MM61" i="3" a="1"/>
  <c r="MM61" i="3"/>
  <c r="MO61" i="3" a="1"/>
  <c r="MO61" i="3"/>
  <c r="MQ61" i="3" a="1"/>
  <c r="MQ61" i="3"/>
  <c r="MS61" i="3" a="1"/>
  <c r="MS61" i="3"/>
  <c r="MU61" i="3" a="1"/>
  <c r="MU61" i="3"/>
  <c r="MW61" i="3" a="1"/>
  <c r="MW61" i="3"/>
  <c r="MY61" i="3" a="1"/>
  <c r="MY61" i="3"/>
  <c r="NA61" i="3" a="1"/>
  <c r="NA61" i="3"/>
  <c r="NC61" i="3" a="1"/>
  <c r="NC61" i="3"/>
  <c r="NE61" i="3" a="1"/>
  <c r="NE61" i="3"/>
  <c r="NG61" i="3" a="1"/>
  <c r="NG61" i="3"/>
  <c r="NI61" i="3" a="1"/>
  <c r="NI61" i="3"/>
  <c r="NK61" i="3" a="1"/>
  <c r="NK61" i="3"/>
  <c r="NM61" i="3" a="1"/>
  <c r="NM61" i="3"/>
  <c r="NO61" i="3" a="1"/>
  <c r="NO61" i="3"/>
  <c r="NQ61" i="3" a="1"/>
  <c r="NQ61" i="3"/>
  <c r="NS61" i="3" a="1"/>
  <c r="NS61" i="3"/>
  <c r="NU61" i="3" a="1"/>
  <c r="NU61" i="3"/>
  <c r="NW61" i="3" a="1"/>
  <c r="NW61" i="3"/>
  <c r="NY61" i="3" a="1"/>
  <c r="NY61" i="3"/>
  <c r="OA61" i="3" a="1"/>
  <c r="OA61" i="3"/>
  <c r="OC61" i="3" a="1"/>
  <c r="OC61" i="3"/>
  <c r="OE61" i="3" a="1"/>
  <c r="OE61" i="3"/>
  <c r="OG61" i="3" a="1"/>
  <c r="OG61" i="3"/>
  <c r="OI61" i="3" a="1"/>
  <c r="OI61" i="3"/>
  <c r="OK61" i="3" a="1"/>
  <c r="OK61" i="3"/>
  <c r="OM61" i="3" a="1"/>
  <c r="OM61" i="3"/>
  <c r="OO61" i="3" a="1"/>
  <c r="OO61" i="3"/>
  <c r="OQ61" i="3" a="1"/>
  <c r="OQ61" i="3"/>
  <c r="OS61" i="3" a="1"/>
  <c r="OS61" i="3"/>
  <c r="OU61" i="3" a="1"/>
  <c r="OU61" i="3"/>
  <c r="OW61" i="3" a="1"/>
  <c r="OW61" i="3"/>
  <c r="OY61" i="3" a="1"/>
  <c r="OY61" i="3"/>
  <c r="PA61" i="3" a="1"/>
  <c r="PA61" i="3"/>
  <c r="PC61" i="3" a="1"/>
  <c r="PC61" i="3"/>
  <c r="PE61" i="3" a="1"/>
  <c r="PE61" i="3"/>
  <c r="PG61" i="3" a="1"/>
  <c r="PG61" i="3"/>
  <c r="PI61" i="3" a="1"/>
  <c r="PI61" i="3"/>
  <c r="PK61" i="3" a="1"/>
  <c r="PK61" i="3"/>
  <c r="PM61" i="3" a="1"/>
  <c r="PM61" i="3"/>
  <c r="PO61" i="3" a="1"/>
  <c r="PO61" i="3"/>
  <c r="PQ61" i="3" a="1"/>
  <c r="PQ61" i="3"/>
  <c r="PS61" i="3" a="1"/>
  <c r="PS61" i="3"/>
  <c r="PU61" i="3" a="1"/>
  <c r="PU61" i="3"/>
  <c r="PW61" i="3" a="1"/>
  <c r="PW61" i="3"/>
  <c r="PY61" i="3" a="1"/>
  <c r="PY61" i="3"/>
  <c r="QA61" i="3" a="1"/>
  <c r="QA61" i="3"/>
  <c r="QC61" i="3" a="1"/>
  <c r="QC61" i="3"/>
  <c r="QE61" i="3" a="1"/>
  <c r="QE61" i="3"/>
  <c r="QG61" i="3" a="1"/>
  <c r="QG61" i="3"/>
  <c r="QI61" i="3" a="1"/>
  <c r="QI61" i="3"/>
  <c r="QK61" i="3" a="1"/>
  <c r="QK61" i="3"/>
  <c r="QM61" i="3" a="1"/>
  <c r="QM61" i="3"/>
  <c r="QO61" i="3" a="1"/>
  <c r="QO61" i="3"/>
  <c r="QQ61" i="3" a="1"/>
  <c r="QQ61" i="3"/>
  <c r="QS61" i="3" a="1"/>
  <c r="QS61" i="3"/>
  <c r="QU61" i="3" a="1"/>
  <c r="QU61" i="3"/>
  <c r="QW61" i="3" a="1"/>
  <c r="QW61" i="3"/>
  <c r="QY61" i="3" a="1"/>
  <c r="QY61" i="3"/>
  <c r="RA61" i="3" a="1"/>
  <c r="RA61" i="3"/>
  <c r="RC61" i="3" a="1"/>
  <c r="RC61" i="3"/>
  <c r="RE61" i="3" a="1"/>
  <c r="RE61" i="3"/>
  <c r="RG61" i="3" a="1"/>
  <c r="RG61" i="3"/>
  <c r="RI61" i="3" a="1"/>
  <c r="RI61" i="3"/>
  <c r="RK61" i="3" a="1"/>
  <c r="RK61" i="3"/>
  <c r="RM61" i="3" a="1"/>
  <c r="RM61" i="3"/>
  <c r="RO61" i="3" a="1"/>
  <c r="RO61" i="3"/>
  <c r="RQ61" i="3" a="1"/>
  <c r="RQ61" i="3"/>
  <c r="RS61" i="3" a="1"/>
  <c r="RS61" i="3"/>
  <c r="RU61" i="3" a="1"/>
  <c r="RU61" i="3"/>
  <c r="RW61" i="3" a="1"/>
  <c r="RW61" i="3"/>
  <c r="SA61" i="3" a="1"/>
  <c r="SA61" i="3"/>
  <c r="SC61" i="3" a="1"/>
  <c r="SC61" i="3"/>
  <c r="SE61" i="3" a="1"/>
  <c r="SE61" i="3"/>
  <c r="SG61" i="3" a="1"/>
  <c r="SG61" i="3"/>
  <c r="SI61" i="3" a="1"/>
  <c r="SI61" i="3"/>
  <c r="SK61" i="3" a="1"/>
  <c r="SK61" i="3"/>
  <c r="SM61" i="3" a="1"/>
  <c r="SM61" i="3"/>
  <c r="SO61" i="3" a="1"/>
  <c r="SO61" i="3"/>
  <c r="SQ61" i="3" a="1"/>
  <c r="SQ61" i="3"/>
  <c r="SS61" i="3" a="1"/>
  <c r="SS61" i="3"/>
  <c r="SU61" i="3" a="1"/>
  <c r="SU61" i="3"/>
  <c r="SW61" i="3" a="1"/>
  <c r="SW61" i="3"/>
  <c r="SY61" i="3" a="1"/>
  <c r="SY61" i="3"/>
  <c r="TA61" i="3" a="1"/>
  <c r="TA61" i="3"/>
  <c r="TC61" i="3" a="1"/>
  <c r="TC61" i="3"/>
  <c r="TE61" i="3" a="1"/>
  <c r="TE61" i="3"/>
  <c r="TG61" i="3" a="1"/>
  <c r="TG61" i="3"/>
  <c r="TI61" i="3" a="1"/>
  <c r="TI61" i="3"/>
  <c r="TK61" i="3" a="1"/>
  <c r="TK61" i="3"/>
  <c r="TM61" i="3" a="1"/>
  <c r="TM61" i="3"/>
  <c r="TO61" i="3" a="1"/>
  <c r="TO61" i="3"/>
  <c r="TQ61" i="3" a="1"/>
  <c r="TQ61" i="3"/>
  <c r="TS61" i="3" a="1"/>
  <c r="TS61" i="3"/>
  <c r="TU61" i="3" a="1"/>
  <c r="TU61" i="3"/>
  <c r="TW61" i="3" a="1"/>
  <c r="TW61" i="3"/>
  <c r="TY61" i="3" a="1"/>
  <c r="TY61" i="3"/>
  <c r="UA61" i="3" a="1"/>
  <c r="UA61" i="3"/>
  <c r="UC61" i="3" a="1"/>
  <c r="UC61" i="3"/>
  <c r="UE61" i="3" a="1"/>
  <c r="UE61" i="3"/>
  <c r="UG61" i="3" a="1"/>
  <c r="UG61" i="3"/>
  <c r="UI61" i="3" a="1"/>
  <c r="UI61" i="3"/>
  <c r="UK61" i="3" a="1"/>
  <c r="UK61" i="3"/>
  <c r="UM61" i="3" a="1"/>
  <c r="UM61" i="3"/>
  <c r="UO61" i="3" a="1"/>
  <c r="UO61" i="3"/>
  <c r="UQ61" i="3" a="1"/>
  <c r="UQ61" i="3"/>
  <c r="US61" i="3" a="1"/>
  <c r="US61" i="3"/>
  <c r="UU61" i="3" a="1"/>
  <c r="UU61" i="3"/>
  <c r="UW61" i="3" a="1"/>
  <c r="UW61" i="3"/>
  <c r="UY61" i="3" a="1"/>
  <c r="UY61" i="3"/>
  <c r="VA61" i="3" a="1"/>
  <c r="VA61" i="3"/>
  <c r="VC61" i="3" a="1"/>
  <c r="VC61" i="3"/>
  <c r="VE61" i="3" a="1"/>
  <c r="VE61" i="3"/>
  <c r="VG61" i="3" a="1"/>
  <c r="VG61" i="3"/>
  <c r="VI61" i="3" a="1"/>
  <c r="VI61" i="3"/>
  <c r="VK61" i="3" a="1"/>
  <c r="VK61" i="3"/>
  <c r="VM61" i="3" a="1"/>
  <c r="VM61" i="3"/>
  <c r="VO61" i="3" a="1"/>
  <c r="VO61" i="3"/>
  <c r="VW61" i="3" a="1"/>
  <c r="VW61" i="3"/>
  <c r="WE61" i="3" a="1"/>
  <c r="WE61" i="3"/>
  <c r="WL61" i="3" a="1"/>
  <c r="WL61" i="3"/>
  <c r="WP61" i="3" a="1"/>
  <c r="WP61" i="3"/>
  <c r="WT61" i="3" a="1"/>
  <c r="WT61" i="3"/>
  <c r="WX61" i="3" a="1"/>
  <c r="WX61" i="3"/>
  <c r="XB61" i="3" a="1"/>
  <c r="XB61" i="3"/>
  <c r="XF61" i="3" a="1"/>
  <c r="XF61" i="3"/>
  <c r="XJ61" i="3" a="1"/>
  <c r="XJ61" i="3"/>
  <c r="XN61" i="3" a="1"/>
  <c r="XN61" i="3"/>
  <c r="XR61" i="3" a="1"/>
  <c r="XR61" i="3"/>
  <c r="XV61" i="3" a="1"/>
  <c r="XV61" i="3"/>
  <c r="XZ61" i="3" a="1"/>
  <c r="XZ61" i="3"/>
  <c r="YD61" i="3" a="1"/>
  <c r="YD61" i="3"/>
  <c r="YH61" i="3" a="1"/>
  <c r="YH61" i="3"/>
  <c r="YL61" i="3" a="1"/>
  <c r="YL61" i="3"/>
  <c r="YP61" i="3" a="1"/>
  <c r="YP61" i="3"/>
  <c r="YT61" i="3" a="1"/>
  <c r="YT61" i="3"/>
  <c r="YX61" i="3" a="1"/>
  <c r="YX61" i="3"/>
  <c r="ZB61" i="3" a="1"/>
  <c r="ZB61" i="3"/>
  <c r="ZF61" i="3" a="1"/>
  <c r="ZF61" i="3"/>
  <c r="ZJ61" i="3" a="1"/>
  <c r="ZJ61" i="3"/>
  <c r="ZN61" i="3" a="1"/>
  <c r="ZN61" i="3"/>
  <c r="ZR61" i="3" a="1"/>
  <c r="ZR61" i="3"/>
  <c r="ZV61" i="3" a="1"/>
  <c r="ZV61" i="3"/>
  <c r="ZZ61" i="3" a="1"/>
  <c r="ZZ61" i="3"/>
  <c r="AAD61" i="3" a="1"/>
  <c r="AAD61" i="3"/>
  <c r="AAH61" i="3" a="1"/>
  <c r="AAH61" i="3"/>
  <c r="AAL61" i="3" a="1"/>
  <c r="AAL61" i="3"/>
  <c r="AAP61" i="3" a="1"/>
  <c r="AAP61" i="3"/>
  <c r="AAT61" i="3" a="1"/>
  <c r="AAT61" i="3"/>
  <c r="AAX61" i="3" a="1"/>
  <c r="AAX61" i="3"/>
  <c r="ABB61" i="3" a="1"/>
  <c r="ABB61" i="3"/>
  <c r="ABF61" i="3" a="1"/>
  <c r="ABF61" i="3"/>
  <c r="ABJ61" i="3" a="1"/>
  <c r="ABJ61" i="3"/>
  <c r="ABN61" i="3" a="1"/>
  <c r="ABN61" i="3"/>
  <c r="ABR61" i="3" a="1"/>
  <c r="ABR61" i="3"/>
  <c r="ABV61" i="3" a="1"/>
  <c r="ABV61" i="3"/>
  <c r="ABZ61" i="3" a="1"/>
  <c r="ABZ61" i="3"/>
  <c r="ACD61" i="3" a="1"/>
  <c r="ACD61" i="3"/>
  <c r="ACH61" i="3" a="1"/>
  <c r="ACH61" i="3"/>
  <c r="ACL61" i="3" a="1"/>
  <c r="ACL61" i="3"/>
  <c r="ACP61" i="3" a="1"/>
  <c r="ACP61" i="3"/>
  <c r="ACT61" i="3" a="1"/>
  <c r="ACT61" i="3"/>
  <c r="ACX61" i="3" a="1"/>
  <c r="ACX61" i="3"/>
  <c r="ADB61" i="3" a="1"/>
  <c r="ADB61" i="3"/>
  <c r="ADF61" i="3" a="1"/>
  <c r="ADF61" i="3"/>
  <c r="ADJ61" i="3" a="1"/>
  <c r="ADJ61" i="3"/>
  <c r="ADN61" i="3" a="1"/>
  <c r="ADN61" i="3"/>
  <c r="ADR61" i="3" a="1"/>
  <c r="ADR61" i="3"/>
  <c r="ADV61" i="3" a="1"/>
  <c r="ADV61" i="3"/>
  <c r="ADZ61" i="3" a="1"/>
  <c r="ADZ61" i="3"/>
  <c r="AED61" i="3" a="1"/>
  <c r="AED61" i="3"/>
  <c r="AEH61" i="3" a="1"/>
  <c r="AEH61" i="3"/>
  <c r="AEL61" i="3" a="1"/>
  <c r="AEL61" i="3"/>
  <c r="AEP61" i="3" a="1"/>
  <c r="AEP61" i="3"/>
  <c r="AET61" i="3" a="1"/>
  <c r="AET61" i="3"/>
  <c r="AEX61" i="3" a="1"/>
  <c r="AEX61" i="3"/>
  <c r="AFB61" i="3" a="1"/>
  <c r="AFB61" i="3"/>
  <c r="AFF61" i="3" a="1"/>
  <c r="AFF61" i="3"/>
  <c r="AFJ61" i="3" a="1"/>
  <c r="AFJ61" i="3"/>
  <c r="AFN61" i="3" a="1"/>
  <c r="AFN61" i="3"/>
  <c r="AFR61" i="3" a="1"/>
  <c r="AFR61" i="3"/>
  <c r="AFV61" i="3" a="1"/>
  <c r="AFV61" i="3"/>
  <c r="AFZ61" i="3" a="1"/>
  <c r="AFZ61" i="3"/>
  <c r="AGD61" i="3" a="1"/>
  <c r="AGD61" i="3"/>
  <c r="AGH61" i="3" a="1"/>
  <c r="AGH61" i="3"/>
  <c r="AGL61" i="3" a="1"/>
  <c r="AGL61" i="3"/>
  <c r="AGP61" i="3" a="1"/>
  <c r="AGP61" i="3"/>
  <c r="AGT61" i="3" a="1"/>
  <c r="AGT61" i="3"/>
  <c r="AGX61" i="3" a="1"/>
  <c r="AGX61" i="3"/>
  <c r="AHB61" i="3" a="1"/>
  <c r="AHB61" i="3"/>
  <c r="AHF61" i="3" a="1"/>
  <c r="AHF61" i="3"/>
  <c r="AHJ61" i="3" a="1"/>
  <c r="AHJ61" i="3"/>
  <c r="AHN61" i="3" a="1"/>
  <c r="AHN61" i="3"/>
  <c r="AHR61" i="3" a="1"/>
  <c r="AHR61" i="3"/>
  <c r="AHV61" i="3" a="1"/>
  <c r="AHV61" i="3"/>
  <c r="AHZ61" i="3" a="1"/>
  <c r="AHZ61" i="3"/>
  <c r="AID61" i="3" a="1"/>
  <c r="AID61" i="3"/>
  <c r="AIH61" i="3" a="1"/>
  <c r="AIH61" i="3"/>
  <c r="AIL61" i="3" a="1"/>
  <c r="AIL61" i="3"/>
  <c r="AIP61" i="3" a="1"/>
  <c r="AIP61" i="3"/>
  <c r="AIT61" i="3" a="1"/>
  <c r="AIT61" i="3"/>
  <c r="AIX61" i="3" a="1"/>
  <c r="AIX61" i="3"/>
  <c r="AJB61" i="3" a="1"/>
  <c r="AJB61" i="3"/>
  <c r="AJF61" i="3" a="1"/>
  <c r="AJF61" i="3"/>
  <c r="AJJ61" i="3" a="1"/>
  <c r="AJJ61" i="3"/>
  <c r="AJN61" i="3" a="1"/>
  <c r="AJN61" i="3"/>
  <c r="AJR61" i="3" a="1"/>
  <c r="AJR61" i="3"/>
  <c r="AJV61" i="3" a="1"/>
  <c r="AJV61" i="3"/>
  <c r="AJZ61" i="3" a="1"/>
  <c r="AJZ61" i="3"/>
  <c r="AKD61" i="3" a="1"/>
  <c r="AKD61" i="3"/>
  <c r="AKH61" i="3" a="1"/>
  <c r="AKH61" i="3"/>
  <c r="AKL61" i="3" a="1"/>
  <c r="AKL61" i="3"/>
  <c r="AKP61" i="3" a="1"/>
  <c r="AKP61" i="3"/>
  <c r="AKT61" i="3" a="1"/>
  <c r="AKT61" i="3"/>
  <c r="AKX61" i="3" a="1"/>
  <c r="AKX61" i="3"/>
  <c r="ALB61" i="3" a="1"/>
  <c r="ALB61" i="3"/>
  <c r="ALF61" i="3" a="1"/>
  <c r="ALF61" i="3"/>
  <c r="ALJ61" i="3" a="1"/>
  <c r="ALJ61" i="3"/>
  <c r="ALN61" i="3" a="1"/>
  <c r="ALN61" i="3"/>
  <c r="ALR61" i="3" a="1"/>
  <c r="ALR61" i="3"/>
  <c r="ALV61" i="3" a="1"/>
  <c r="ALV61" i="3"/>
  <c r="ALZ61" i="3" a="1"/>
  <c r="ALZ61" i="3"/>
  <c r="AMD61" i="3" a="1"/>
  <c r="AMD61" i="3"/>
  <c r="AMH61" i="3" a="1"/>
  <c r="AMH61" i="3"/>
  <c r="AML61" i="3" a="1"/>
  <c r="AML61" i="3"/>
  <c r="AMP61" i="3" a="1"/>
  <c r="AMP61" i="3"/>
  <c r="AMT61" i="3" a="1"/>
  <c r="AMT61" i="3"/>
  <c r="AMX61" i="3" a="1"/>
  <c r="AMX61" i="3"/>
  <c r="ANB61" i="3" a="1"/>
  <c r="ANB61" i="3"/>
  <c r="ANF61" i="3" a="1"/>
  <c r="ANF61" i="3"/>
  <c r="ANJ61" i="3" a="1"/>
  <c r="ANJ61" i="3"/>
  <c r="ANN61" i="3" a="1"/>
  <c r="ANN61" i="3"/>
  <c r="ANR61" i="3" a="1"/>
  <c r="ANR61" i="3"/>
  <c r="ANV61" i="3" a="1"/>
  <c r="ANV61" i="3"/>
  <c r="ANZ61" i="3" a="1"/>
  <c r="ANZ61" i="3"/>
  <c r="AOD61" i="3" a="1"/>
  <c r="AOD61" i="3"/>
  <c r="AOH61" i="3" a="1"/>
  <c r="AOH61" i="3"/>
  <c r="AOL61" i="3" a="1"/>
  <c r="AOL61" i="3"/>
  <c r="AOP61" i="3" a="1"/>
  <c r="AOP61" i="3"/>
  <c r="AOT61" i="3" a="1"/>
  <c r="AOT61" i="3"/>
  <c r="AOX61" i="3" a="1"/>
  <c r="AOX61" i="3"/>
  <c r="APB61" i="3" a="1"/>
  <c r="APB61" i="3"/>
  <c r="APF61" i="3" a="1"/>
  <c r="APF61" i="3"/>
  <c r="APJ61" i="3" a="1"/>
  <c r="APJ61" i="3"/>
  <c r="APN61" i="3" a="1"/>
  <c r="APN61" i="3"/>
  <c r="APR61" i="3" a="1"/>
  <c r="APR61" i="3"/>
  <c r="APV61" i="3" a="1"/>
  <c r="APV61" i="3"/>
  <c r="APZ61" i="3" a="1"/>
  <c r="APZ61" i="3"/>
  <c r="AQD61" i="3" a="1"/>
  <c r="AQD61" i="3"/>
  <c r="AQH61" i="3" a="1"/>
  <c r="AQH61" i="3"/>
  <c r="AQL61" i="3" a="1"/>
  <c r="AQL61" i="3"/>
  <c r="AQP61" i="3" a="1"/>
  <c r="AQP61" i="3"/>
  <c r="AQT61" i="3" a="1"/>
  <c r="AQT61" i="3"/>
  <c r="AQX61" i="3" a="1"/>
  <c r="AQX61" i="3"/>
  <c r="ARB61" i="3" a="1"/>
  <c r="ARB61" i="3"/>
  <c r="ARF61" i="3" a="1"/>
  <c r="ARF61" i="3"/>
  <c r="ARJ61" i="3" a="1"/>
  <c r="ARJ61" i="3"/>
  <c r="ARN61" i="3" a="1"/>
  <c r="ARN61" i="3"/>
  <c r="ARR61" i="3" a="1"/>
  <c r="ARR61" i="3"/>
  <c r="ARV61" i="3" a="1"/>
  <c r="ARV61" i="3"/>
  <c r="ARZ61" i="3" a="1"/>
  <c r="ARZ61" i="3"/>
  <c r="ASD61" i="3" a="1"/>
  <c r="ASD61" i="3"/>
  <c r="ASH61" i="3" a="1"/>
  <c r="ASH61" i="3"/>
  <c r="ASL61" i="3" a="1"/>
  <c r="ASL61" i="3"/>
  <c r="ASP61" i="3" a="1"/>
  <c r="ASP61" i="3"/>
  <c r="AST61" i="3" a="1"/>
  <c r="AST61" i="3"/>
  <c r="ASX61" i="3" a="1"/>
  <c r="ASX61" i="3"/>
  <c r="ATB61" i="3" a="1"/>
  <c r="ATB61" i="3"/>
  <c r="ATF61" i="3" a="1"/>
  <c r="ATF61" i="3"/>
  <c r="ATJ61" i="3" a="1"/>
  <c r="ATJ61" i="3"/>
  <c r="ATN61" i="3" a="1"/>
  <c r="ATN61" i="3"/>
  <c r="ATR61" i="3" a="1"/>
  <c r="ATR61" i="3"/>
  <c r="ATV61" i="3" a="1"/>
  <c r="ATV61" i="3"/>
  <c r="ATZ61" i="3" a="1"/>
  <c r="ATZ61" i="3"/>
  <c r="AUD61" i="3" a="1"/>
  <c r="AUD61" i="3"/>
  <c r="AUH61" i="3" a="1"/>
  <c r="AUH61" i="3"/>
  <c r="AUL61" i="3" a="1"/>
  <c r="AUL61" i="3"/>
  <c r="AUP61" i="3" a="1"/>
  <c r="AUP61" i="3"/>
  <c r="AUT61" i="3" a="1"/>
  <c r="AUT61" i="3"/>
  <c r="AUX61" i="3" a="1"/>
  <c r="AUX61" i="3"/>
  <c r="AVB61" i="3" a="1"/>
  <c r="AVB61" i="3"/>
  <c r="AVF61" i="3" a="1"/>
  <c r="AVF61" i="3"/>
  <c r="AVJ61" i="3" a="1"/>
  <c r="AVJ61" i="3"/>
  <c r="AVN61" i="3" a="1"/>
  <c r="AVN61" i="3"/>
  <c r="AVR61" i="3" a="1"/>
  <c r="AVR61" i="3"/>
  <c r="AVV61" i="3" a="1"/>
  <c r="AVV61" i="3"/>
  <c r="AVZ61" i="3" a="1"/>
  <c r="AVZ61" i="3"/>
  <c r="AWD61" i="3" a="1"/>
  <c r="AWD61" i="3"/>
  <c r="AWH61" i="3" a="1"/>
  <c r="AWH61" i="3"/>
  <c r="AWL61" i="3" a="1"/>
  <c r="AWL61" i="3"/>
  <c r="AWP61" i="3" a="1"/>
  <c r="AWP61" i="3"/>
  <c r="AWT61" i="3" a="1"/>
  <c r="AWT61" i="3"/>
  <c r="AWX61" i="3" a="1"/>
  <c r="AWX61" i="3"/>
  <c r="AXB61" i="3" a="1"/>
  <c r="AXB61" i="3"/>
  <c r="AXF61" i="3" a="1"/>
  <c r="AXF61" i="3"/>
  <c r="AXJ61" i="3" a="1"/>
  <c r="AXJ61" i="3"/>
  <c r="AXN61" i="3" a="1"/>
  <c r="AXN61" i="3"/>
  <c r="AXR61" i="3" a="1"/>
  <c r="AXR61" i="3"/>
  <c r="AXV61" i="3" a="1"/>
  <c r="AXV61" i="3"/>
  <c r="AXZ61" i="3" a="1"/>
  <c r="AXZ61" i="3"/>
  <c r="AYD61" i="3" a="1"/>
  <c r="AYD61" i="3"/>
  <c r="AYH61" i="3" a="1"/>
  <c r="AYH61" i="3"/>
  <c r="AYL61" i="3" a="1"/>
  <c r="AYL61" i="3"/>
  <c r="AYP61" i="3" a="1"/>
  <c r="AYP61" i="3"/>
  <c r="AYT61" i="3" a="1"/>
  <c r="AYT61" i="3"/>
  <c r="AYX61" i="3" a="1"/>
  <c r="AYX61" i="3"/>
  <c r="AZB61" i="3" a="1"/>
  <c r="AZB61" i="3"/>
  <c r="AZF61" i="3" a="1"/>
  <c r="AZF61" i="3"/>
  <c r="AZJ61" i="3" a="1"/>
  <c r="AZJ61" i="3"/>
  <c r="AZN61" i="3" a="1"/>
  <c r="AZN61" i="3"/>
  <c r="AZR61" i="3" a="1"/>
  <c r="AZR61" i="3"/>
  <c r="AZV61" i="3" a="1"/>
  <c r="AZV61" i="3"/>
  <c r="AZZ61" i="3" a="1"/>
  <c r="AZZ61" i="3"/>
  <c r="BAD61" i="3" a="1"/>
  <c r="BAD61" i="3"/>
  <c r="BAH61" i="3" a="1"/>
  <c r="BAH61" i="3"/>
  <c r="BAL61" i="3" a="1"/>
  <c r="BAL61" i="3"/>
  <c r="BAP61" i="3" a="1"/>
  <c r="BAP61" i="3"/>
  <c r="BAT61" i="3" a="1"/>
  <c r="BAT61" i="3"/>
  <c r="BAX61" i="3" a="1"/>
  <c r="BAX61" i="3"/>
  <c r="BBB61" i="3" a="1"/>
  <c r="BBB61" i="3"/>
  <c r="BBF61" i="3" a="1"/>
  <c r="BBF61" i="3"/>
  <c r="BBJ61" i="3" a="1"/>
  <c r="BBJ61" i="3"/>
  <c r="BBO61" i="3" a="1"/>
  <c r="BBO61" i="3"/>
  <c r="BBR61" i="3" a="1"/>
  <c r="BBR61" i="3"/>
  <c r="BBW61" i="3" a="1"/>
  <c r="BBW61" i="3"/>
  <c r="BBZ61" i="3" a="1"/>
  <c r="BBZ61" i="3"/>
  <c r="BCE61" i="3" a="1"/>
  <c r="BCE61" i="3"/>
  <c r="BCH61" i="3" a="1"/>
  <c r="BCH61" i="3"/>
  <c r="BCM61" i="3" a="1"/>
  <c r="BCM61" i="3"/>
  <c r="BCU61" i="3" a="1"/>
  <c r="BCU61" i="3"/>
  <c r="BCX61" i="3" a="1"/>
  <c r="BCX61" i="3"/>
  <c r="BDC61" i="3" a="1"/>
  <c r="BDC61" i="3"/>
  <c r="BDF61" i="3" a="1"/>
  <c r="BDF61" i="3"/>
  <c r="BDK61" i="3" a="1"/>
  <c r="BDK61" i="3"/>
  <c r="BDN61" i="3" a="1"/>
  <c r="BDN61" i="3"/>
  <c r="BDS61" i="3" a="1"/>
  <c r="BDS61" i="3"/>
  <c r="BDV61" i="3" a="1"/>
  <c r="BDV61" i="3"/>
  <c r="BEA61" i="3" a="1"/>
  <c r="BEA61" i="3"/>
  <c r="BED61" i="3" a="1"/>
  <c r="BED61" i="3"/>
  <c r="BEI61" i="3" a="1"/>
  <c r="BEI61" i="3"/>
  <c r="BEL61" i="3" a="1"/>
  <c r="BEL61" i="3"/>
  <c r="BEQ61" i="3" a="1"/>
  <c r="BEQ61" i="3"/>
  <c r="BET61" i="3" a="1"/>
  <c r="BET61" i="3"/>
  <c r="BEY61" i="3" a="1"/>
  <c r="BEY61" i="3"/>
  <c r="BFB61" i="3" a="1"/>
  <c r="BFB61" i="3"/>
  <c r="BFG61" i="3" a="1"/>
  <c r="BFG61" i="3"/>
  <c r="BFJ61" i="3" a="1"/>
  <c r="BFJ61" i="3"/>
  <c r="BFO61" i="3" a="1"/>
  <c r="BFO61" i="3"/>
  <c r="BFR61" i="3" a="1"/>
  <c r="BFR61" i="3"/>
  <c r="BFW61" i="3" a="1"/>
  <c r="BFW61" i="3"/>
  <c r="BFZ61" i="3" a="1"/>
  <c r="BFZ61" i="3"/>
  <c r="BGE61" i="3" a="1"/>
  <c r="BGE61" i="3"/>
  <c r="BGH61" i="3" a="1"/>
  <c r="BGH61" i="3"/>
  <c r="BGM61" i="3" a="1"/>
  <c r="BGM61" i="3"/>
  <c r="BGP61" i="3" a="1"/>
  <c r="BGP61" i="3"/>
  <c r="BGU61" i="3" a="1"/>
  <c r="BGU61" i="3"/>
  <c r="BGX61" i="3" a="1"/>
  <c r="BGX61" i="3"/>
  <c r="BHC61" i="3" a="1"/>
  <c r="BHC61" i="3"/>
  <c r="BHF61" i="3" a="1"/>
  <c r="BHF61" i="3"/>
  <c r="BHK61" i="3" a="1"/>
  <c r="BHK61" i="3"/>
  <c r="BHN61" i="3" a="1"/>
  <c r="BHN61" i="3"/>
  <c r="BHS61" i="3" a="1"/>
  <c r="BHS61" i="3"/>
  <c r="BHV61" i="3" a="1"/>
  <c r="BHV61" i="3"/>
  <c r="BIA61" i="3" a="1"/>
  <c r="BIA61" i="3"/>
  <c r="BID61" i="3" a="1"/>
  <c r="BID61" i="3"/>
  <c r="BII61" i="3" a="1"/>
  <c r="BII61" i="3"/>
  <c r="BIL61" i="3" a="1"/>
  <c r="BIL61" i="3"/>
  <c r="BIQ61" i="3" a="1"/>
  <c r="BIQ61" i="3"/>
  <c r="BIT61" i="3" a="1"/>
  <c r="BIT61" i="3"/>
  <c r="BIY61" i="3" a="1"/>
  <c r="BIY61" i="3"/>
  <c r="BJB61" i="3" a="1"/>
  <c r="BJB61" i="3"/>
  <c r="BJG61" i="3" a="1"/>
  <c r="BJG61" i="3"/>
  <c r="BJJ61" i="3" a="1"/>
  <c r="BJJ61" i="3"/>
  <c r="BJO61" i="3" a="1"/>
  <c r="BJO61" i="3"/>
  <c r="BJR61" i="3" a="1"/>
  <c r="BJR61" i="3"/>
  <c r="BJW61" i="3" a="1"/>
  <c r="BJW61" i="3"/>
  <c r="BJZ61" i="3" a="1"/>
  <c r="BJZ61" i="3"/>
  <c r="BKE61" i="3" a="1"/>
  <c r="BKE61" i="3"/>
  <c r="BKH61" i="3" a="1"/>
  <c r="BKH61" i="3"/>
  <c r="BKM61" i="3" a="1"/>
  <c r="BKM61" i="3"/>
  <c r="BKP61" i="3" a="1"/>
  <c r="BKP61" i="3"/>
  <c r="BKU61" i="3" a="1"/>
  <c r="BKU61" i="3"/>
  <c r="BKX61" i="3" a="1"/>
  <c r="BKX61" i="3"/>
  <c r="BLC61" i="3" a="1"/>
  <c r="BLC61" i="3"/>
  <c r="BLF61" i="3" a="1"/>
  <c r="BLF61" i="3"/>
  <c r="BLK61" i="3" a="1"/>
  <c r="BLK61" i="3"/>
  <c r="BLN61" i="3" a="1"/>
  <c r="BLN61" i="3"/>
  <c r="BLS61" i="3" a="1"/>
  <c r="BLS61" i="3"/>
  <c r="BLV61" i="3" a="1"/>
  <c r="BLV61" i="3"/>
  <c r="BMA61" i="3" a="1"/>
  <c r="BMA61" i="3"/>
  <c r="BMD61" i="3" a="1"/>
  <c r="BMD61" i="3"/>
  <c r="BMI61" i="3" a="1"/>
  <c r="BMI61" i="3"/>
  <c r="BML61" i="3" a="1"/>
  <c r="BML61" i="3"/>
  <c r="BMQ61" i="3" a="1"/>
  <c r="BMQ61" i="3"/>
  <c r="BMT61" i="3" a="1"/>
  <c r="BMT61" i="3"/>
  <c r="BMY61" i="3" a="1"/>
  <c r="BMY61" i="3"/>
  <c r="BNB61" i="3" a="1"/>
  <c r="BNB61" i="3"/>
  <c r="BNG61" i="3" a="1"/>
  <c r="BNG61" i="3"/>
  <c r="BNJ61" i="3" a="1"/>
  <c r="BNJ61" i="3"/>
  <c r="BNO61" i="3" a="1"/>
  <c r="BNO61" i="3"/>
  <c r="BNR61" i="3" a="1"/>
  <c r="BNR61" i="3"/>
  <c r="BNW61" i="3" a="1"/>
  <c r="BNW61" i="3"/>
  <c r="BNZ61" i="3" a="1"/>
  <c r="BNZ61" i="3"/>
  <c r="BOE61" i="3" a="1"/>
  <c r="BOE61" i="3"/>
  <c r="BOH61" i="3" a="1"/>
  <c r="BOH61" i="3"/>
  <c r="BOM61" i="3" a="1"/>
  <c r="BOM61" i="3"/>
  <c r="BOP61" i="3" a="1"/>
  <c r="BOP61" i="3"/>
  <c r="BOU61" i="3" a="1"/>
  <c r="BOU61" i="3"/>
  <c r="BOX61" i="3" a="1"/>
  <c r="BOX61" i="3"/>
  <c r="BPC61" i="3" a="1"/>
  <c r="BPC61" i="3"/>
  <c r="BPF61" i="3" a="1"/>
  <c r="BPF61" i="3"/>
  <c r="BPK61" i="3" a="1"/>
  <c r="BPK61" i="3"/>
  <c r="BPN61" i="3" a="1"/>
  <c r="BPN61" i="3"/>
  <c r="BPS61" i="3" a="1"/>
  <c r="BPS61" i="3"/>
  <c r="BPV61" i="3" a="1"/>
  <c r="BPV61" i="3"/>
  <c r="BQA61" i="3" a="1"/>
  <c r="BQA61" i="3"/>
  <c r="BQD61" i="3" a="1"/>
  <c r="BQD61" i="3"/>
  <c r="BQI61" i="3" a="1"/>
  <c r="BQI61" i="3"/>
  <c r="BQL61" i="3" a="1"/>
  <c r="BQL61" i="3"/>
  <c r="BQQ61" i="3" a="1"/>
  <c r="BQQ61" i="3"/>
  <c r="BQT61" i="3" a="1"/>
  <c r="BQT61" i="3"/>
  <c r="BQY61" i="3" a="1"/>
  <c r="BQY61" i="3"/>
  <c r="BRB61" i="3" a="1"/>
  <c r="BRB61" i="3"/>
  <c r="BRG61" i="3" a="1"/>
  <c r="BRG61" i="3"/>
  <c r="BRJ61" i="3" a="1"/>
  <c r="BRJ61" i="3"/>
  <c r="BRO61" i="3" a="1"/>
  <c r="BRO61" i="3"/>
  <c r="BRR61" i="3" a="1"/>
  <c r="BRR61" i="3"/>
  <c r="BRW61" i="3" a="1"/>
  <c r="BRW61" i="3"/>
  <c r="BRZ61" i="3" a="1"/>
  <c r="BRZ61" i="3"/>
  <c r="BSE61" i="3" a="1"/>
  <c r="BSE61" i="3"/>
  <c r="BSH61" i="3" a="1"/>
  <c r="BSH61" i="3"/>
  <c r="BSM61" i="3" a="1"/>
  <c r="BSM61" i="3"/>
  <c r="BSP61" i="3" a="1"/>
  <c r="BSP61" i="3"/>
  <c r="BSU61" i="3" a="1"/>
  <c r="BSU61" i="3"/>
  <c r="BSX61" i="3" a="1"/>
  <c r="BSX61" i="3"/>
  <c r="BTC61" i="3" a="1"/>
  <c r="BTC61" i="3"/>
  <c r="BTF61" i="3" a="1"/>
  <c r="BTF61" i="3"/>
  <c r="BTK61" i="3" a="1"/>
  <c r="BTK61" i="3"/>
  <c r="VQ61" i="3" a="1"/>
  <c r="VQ61" i="3"/>
  <c r="VY61" i="3" a="1"/>
  <c r="VY61" i="3"/>
  <c r="WG61" i="3" a="1"/>
  <c r="WG61" i="3"/>
  <c r="WM61" i="3" a="1"/>
  <c r="WM61" i="3"/>
  <c r="WQ61" i="3" a="1"/>
  <c r="WQ61" i="3"/>
  <c r="WU61" i="3" a="1"/>
  <c r="WU61" i="3"/>
  <c r="WY61" i="3" a="1"/>
  <c r="WY61" i="3"/>
  <c r="XC61" i="3" a="1"/>
  <c r="XC61" i="3"/>
  <c r="XG61" i="3" a="1"/>
  <c r="XG61" i="3"/>
  <c r="XK61" i="3" a="1"/>
  <c r="XK61" i="3"/>
  <c r="XO61" i="3" a="1"/>
  <c r="XO61" i="3"/>
  <c r="XS61" i="3" a="1"/>
  <c r="XS61" i="3"/>
  <c r="XW61" i="3" a="1"/>
  <c r="XW61" i="3"/>
  <c r="YA61" i="3" a="1"/>
  <c r="YA61" i="3"/>
  <c r="YE61" i="3" a="1"/>
  <c r="YE61" i="3"/>
  <c r="YI61" i="3" a="1"/>
  <c r="YI61" i="3"/>
  <c r="YM61" i="3" a="1"/>
  <c r="YM61" i="3"/>
  <c r="YQ61" i="3" a="1"/>
  <c r="YQ61" i="3"/>
  <c r="YU61" i="3" a="1"/>
  <c r="YU61" i="3"/>
  <c r="YY61" i="3" a="1"/>
  <c r="YY61" i="3"/>
  <c r="ZC61" i="3" a="1"/>
  <c r="ZC61" i="3"/>
  <c r="ZG61" i="3" a="1"/>
  <c r="ZG61" i="3"/>
  <c r="ZK61" i="3" a="1"/>
  <c r="ZK61" i="3"/>
  <c r="ZO61" i="3" a="1"/>
  <c r="ZO61" i="3"/>
  <c r="ZS61" i="3" a="1"/>
  <c r="ZS61" i="3"/>
  <c r="ZW61" i="3" a="1"/>
  <c r="ZW61" i="3"/>
  <c r="AAA61" i="3" a="1"/>
  <c r="AAA61" i="3"/>
  <c r="AAE61" i="3" a="1"/>
  <c r="AAE61" i="3"/>
  <c r="AAI61" i="3" a="1"/>
  <c r="AAI61" i="3"/>
  <c r="AAM61" i="3" a="1"/>
  <c r="AAM61" i="3"/>
  <c r="AAQ61" i="3" a="1"/>
  <c r="AAQ61" i="3"/>
  <c r="AAU61" i="3" a="1"/>
  <c r="AAU61" i="3"/>
  <c r="AAY61" i="3" a="1"/>
  <c r="AAY61" i="3"/>
  <c r="ABC61" i="3" a="1"/>
  <c r="ABC61" i="3"/>
  <c r="ABG61" i="3" a="1"/>
  <c r="ABG61" i="3"/>
  <c r="ABK61" i="3" a="1"/>
  <c r="ABK61" i="3"/>
  <c r="ABO61" i="3" a="1"/>
  <c r="ABO61" i="3"/>
  <c r="ABS61" i="3" a="1"/>
  <c r="ABS61" i="3"/>
  <c r="ABW61" i="3" a="1"/>
  <c r="ABW61" i="3"/>
  <c r="ACA61" i="3" a="1"/>
  <c r="ACA61" i="3"/>
  <c r="ACE61" i="3" a="1"/>
  <c r="ACE61" i="3"/>
  <c r="ACI61" i="3" a="1"/>
  <c r="ACI61" i="3"/>
  <c r="ACM61" i="3" a="1"/>
  <c r="ACM61" i="3"/>
  <c r="ACQ61" i="3" a="1"/>
  <c r="ACQ61" i="3"/>
  <c r="ACU61" i="3" a="1"/>
  <c r="ACU61" i="3"/>
  <c r="ACY61" i="3" a="1"/>
  <c r="ACY61" i="3"/>
  <c r="ADC61" i="3" a="1"/>
  <c r="ADC61" i="3"/>
  <c r="ADG61" i="3" a="1"/>
  <c r="ADG61" i="3"/>
  <c r="ADK61" i="3" a="1"/>
  <c r="ADK61" i="3"/>
  <c r="ADO61" i="3" a="1"/>
  <c r="ADO61" i="3"/>
  <c r="ADS61" i="3" a="1"/>
  <c r="ADS61" i="3"/>
  <c r="ADW61" i="3" a="1"/>
  <c r="ADW61" i="3"/>
  <c r="AEA61" i="3" a="1"/>
  <c r="AEA61" i="3"/>
  <c r="AEE61" i="3" a="1"/>
  <c r="AEE61" i="3"/>
  <c r="AEI61" i="3" a="1"/>
  <c r="AEI61" i="3"/>
  <c r="AEM61" i="3" a="1"/>
  <c r="AEM61" i="3"/>
  <c r="AEQ61" i="3" a="1"/>
  <c r="AEQ61" i="3"/>
  <c r="AEU61" i="3" a="1"/>
  <c r="AEU61" i="3"/>
  <c r="AEY61" i="3" a="1"/>
  <c r="AEY61" i="3"/>
  <c r="AFC61" i="3" a="1"/>
  <c r="AFC61" i="3"/>
  <c r="AFG61" i="3" a="1"/>
  <c r="AFG61" i="3"/>
  <c r="AFK61" i="3" a="1"/>
  <c r="AFK61" i="3"/>
  <c r="AFO61" i="3" a="1"/>
  <c r="AFO61" i="3"/>
  <c r="AFS61" i="3" a="1"/>
  <c r="AFS61" i="3"/>
  <c r="AFW61" i="3" a="1"/>
  <c r="AFW61" i="3"/>
  <c r="AGA61" i="3" a="1"/>
  <c r="AGA61" i="3"/>
  <c r="AGE61" i="3" a="1"/>
  <c r="AGE61" i="3"/>
  <c r="AGI61" i="3" a="1"/>
  <c r="AGI61" i="3"/>
  <c r="AGM61" i="3" a="1"/>
  <c r="AGM61" i="3"/>
  <c r="AGQ61" i="3" a="1"/>
  <c r="AGQ61" i="3"/>
  <c r="AGU61" i="3" a="1"/>
  <c r="AGU61" i="3"/>
  <c r="AGY61" i="3" a="1"/>
  <c r="AGY61" i="3"/>
  <c r="AHC61" i="3" a="1"/>
  <c r="AHC61" i="3"/>
  <c r="AHG61" i="3" a="1"/>
  <c r="AHG61" i="3"/>
  <c r="AHK61" i="3" a="1"/>
  <c r="AHK61" i="3"/>
  <c r="AHO61" i="3" a="1"/>
  <c r="AHO61" i="3"/>
  <c r="AHS61" i="3" a="1"/>
  <c r="AHS61" i="3"/>
  <c r="AHW61" i="3" a="1"/>
  <c r="AHW61" i="3"/>
  <c r="AIA61" i="3" a="1"/>
  <c r="AIA61" i="3"/>
  <c r="AIE61" i="3" a="1"/>
  <c r="AIE61" i="3"/>
  <c r="AII61" i="3" a="1"/>
  <c r="AII61" i="3"/>
  <c r="AIM61" i="3" a="1"/>
  <c r="AIM61" i="3"/>
  <c r="AIQ61" i="3" a="1"/>
  <c r="AIQ61" i="3"/>
  <c r="AIU61" i="3" a="1"/>
  <c r="AIU61" i="3"/>
  <c r="AIY61" i="3" a="1"/>
  <c r="AIY61" i="3"/>
  <c r="AJC61" i="3" a="1"/>
  <c r="AJC61" i="3"/>
  <c r="AJG61" i="3" a="1"/>
  <c r="AJG61" i="3"/>
  <c r="AJK61" i="3" a="1"/>
  <c r="AJK61" i="3"/>
  <c r="AJO61" i="3" a="1"/>
  <c r="AJO61" i="3"/>
  <c r="AJS61" i="3" a="1"/>
  <c r="AJS61" i="3"/>
  <c r="AJW61" i="3" a="1"/>
  <c r="AJW61" i="3"/>
  <c r="AKA61" i="3" a="1"/>
  <c r="AKA61" i="3"/>
  <c r="AKE61" i="3" a="1"/>
  <c r="AKE61" i="3"/>
  <c r="AKI61" i="3" a="1"/>
  <c r="AKI61" i="3"/>
  <c r="AKM61" i="3" a="1"/>
  <c r="AKM61" i="3"/>
  <c r="AKQ61" i="3" a="1"/>
  <c r="AKQ61" i="3"/>
  <c r="AKU61" i="3" a="1"/>
  <c r="AKU61" i="3"/>
  <c r="AKY61" i="3" a="1"/>
  <c r="AKY61" i="3"/>
  <c r="ALC61" i="3" a="1"/>
  <c r="ALC61" i="3"/>
  <c r="ALG61" i="3" a="1"/>
  <c r="ALG61" i="3"/>
  <c r="ALK61" i="3" a="1"/>
  <c r="ALK61" i="3"/>
  <c r="ALO61" i="3" a="1"/>
  <c r="ALO61" i="3"/>
  <c r="ALS61" i="3" a="1"/>
  <c r="ALS61" i="3"/>
  <c r="ALW61" i="3" a="1"/>
  <c r="ALW61" i="3"/>
  <c r="AMA61" i="3" a="1"/>
  <c r="AMA61" i="3"/>
  <c r="AME61" i="3" a="1"/>
  <c r="AME61" i="3"/>
  <c r="AMI61" i="3" a="1"/>
  <c r="AMI61" i="3"/>
  <c r="AMM61" i="3" a="1"/>
  <c r="AMM61" i="3"/>
  <c r="AMQ61" i="3" a="1"/>
  <c r="AMQ61" i="3"/>
  <c r="AMU61" i="3" a="1"/>
  <c r="AMU61" i="3"/>
  <c r="AMY61" i="3" a="1"/>
  <c r="AMY61" i="3"/>
  <c r="ANC61" i="3" a="1"/>
  <c r="ANC61" i="3"/>
  <c r="ANG61" i="3" a="1"/>
  <c r="ANG61" i="3"/>
  <c r="ANK61" i="3" a="1"/>
  <c r="ANK61" i="3"/>
  <c r="ANO61" i="3" a="1"/>
  <c r="ANO61" i="3"/>
  <c r="ANS61" i="3" a="1"/>
  <c r="ANS61" i="3"/>
  <c r="ANW61" i="3" a="1"/>
  <c r="ANW61" i="3"/>
  <c r="AOA61" i="3" a="1"/>
  <c r="AOA61" i="3"/>
  <c r="AOE61" i="3" a="1"/>
  <c r="AOE61" i="3"/>
  <c r="AOI61" i="3" a="1"/>
  <c r="AOI61" i="3"/>
  <c r="AOM61" i="3" a="1"/>
  <c r="AOM61" i="3"/>
  <c r="AOQ61" i="3" a="1"/>
  <c r="AOQ61" i="3"/>
  <c r="AOU61" i="3" a="1"/>
  <c r="AOU61" i="3"/>
  <c r="AOY61" i="3" a="1"/>
  <c r="AOY61" i="3"/>
  <c r="APC61" i="3" a="1"/>
  <c r="APC61" i="3"/>
  <c r="APG61" i="3" a="1"/>
  <c r="APG61" i="3"/>
  <c r="APK61" i="3" a="1"/>
  <c r="APK61" i="3"/>
  <c r="APO61" i="3" a="1"/>
  <c r="APO61" i="3"/>
  <c r="APS61" i="3" a="1"/>
  <c r="APS61" i="3"/>
  <c r="APW61" i="3" a="1"/>
  <c r="APW61" i="3"/>
  <c r="AQA61" i="3" a="1"/>
  <c r="AQA61" i="3"/>
  <c r="AQE61" i="3" a="1"/>
  <c r="AQE61" i="3"/>
  <c r="AQI61" i="3" a="1"/>
  <c r="AQI61" i="3"/>
  <c r="AQM61" i="3" a="1"/>
  <c r="AQM61" i="3"/>
  <c r="AQQ61" i="3" a="1"/>
  <c r="AQQ61" i="3"/>
  <c r="AQU61" i="3" a="1"/>
  <c r="AQU61" i="3"/>
  <c r="AQY61" i="3" a="1"/>
  <c r="AQY61" i="3"/>
  <c r="ARC61" i="3" a="1"/>
  <c r="ARC61" i="3"/>
  <c r="ARG61" i="3" a="1"/>
  <c r="ARG61" i="3"/>
  <c r="ARK61" i="3" a="1"/>
  <c r="ARK61" i="3"/>
  <c r="ARO61" i="3" a="1"/>
  <c r="ARO61" i="3"/>
  <c r="ARS61" i="3" a="1"/>
  <c r="ARS61" i="3"/>
  <c r="ARW61" i="3" a="1"/>
  <c r="ARW61" i="3"/>
  <c r="ASA61" i="3" a="1"/>
  <c r="ASA61" i="3"/>
  <c r="ASE61" i="3" a="1"/>
  <c r="ASE61" i="3"/>
  <c r="ASI61" i="3" a="1"/>
  <c r="ASI61" i="3"/>
  <c r="ASM61" i="3" a="1"/>
  <c r="ASM61" i="3"/>
  <c r="ASQ61" i="3" a="1"/>
  <c r="ASQ61" i="3"/>
  <c r="ASU61" i="3" a="1"/>
  <c r="ASU61" i="3"/>
  <c r="ASY61" i="3" a="1"/>
  <c r="ASY61" i="3"/>
  <c r="ATC61" i="3" a="1"/>
  <c r="ATC61" i="3"/>
  <c r="ATG61" i="3" a="1"/>
  <c r="ATG61" i="3"/>
  <c r="ATK61" i="3" a="1"/>
  <c r="ATK61" i="3"/>
  <c r="ATO61" i="3" a="1"/>
  <c r="ATO61" i="3"/>
  <c r="ATS61" i="3" a="1"/>
  <c r="ATS61" i="3"/>
  <c r="ATW61" i="3" a="1"/>
  <c r="ATW61" i="3"/>
  <c r="AUA61" i="3" a="1"/>
  <c r="AUA61" i="3"/>
  <c r="AUE61" i="3" a="1"/>
  <c r="AUE61" i="3"/>
  <c r="AUI61" i="3" a="1"/>
  <c r="AUI61" i="3"/>
  <c r="AUM61" i="3" a="1"/>
  <c r="AUM61" i="3"/>
  <c r="AUQ61" i="3" a="1"/>
  <c r="AUQ61" i="3"/>
  <c r="AUU61" i="3" a="1"/>
  <c r="AUU61" i="3"/>
  <c r="AUY61" i="3" a="1"/>
  <c r="AUY61" i="3"/>
  <c r="AVC61" i="3" a="1"/>
  <c r="AVC61" i="3"/>
  <c r="AVG61" i="3" a="1"/>
  <c r="AVG61" i="3"/>
  <c r="AVK61" i="3" a="1"/>
  <c r="AVK61" i="3"/>
  <c r="AVO61" i="3" a="1"/>
  <c r="AVO61" i="3"/>
  <c r="AVS61" i="3" a="1"/>
  <c r="AVS61" i="3"/>
  <c r="AVW61" i="3" a="1"/>
  <c r="AVW61" i="3"/>
  <c r="AWA61" i="3" a="1"/>
  <c r="AWA61" i="3"/>
  <c r="AWE61" i="3" a="1"/>
  <c r="AWE61" i="3"/>
  <c r="AWI61" i="3" a="1"/>
  <c r="AWI61" i="3"/>
  <c r="AWM61" i="3" a="1"/>
  <c r="AWM61" i="3"/>
  <c r="AWQ61" i="3" a="1"/>
  <c r="AWQ61" i="3"/>
  <c r="AWU61" i="3" a="1"/>
  <c r="AWU61" i="3"/>
  <c r="AWY61" i="3" a="1"/>
  <c r="AWY61" i="3"/>
  <c r="AXC61" i="3" a="1"/>
  <c r="AXC61" i="3"/>
  <c r="AXG61" i="3" a="1"/>
  <c r="AXG61" i="3"/>
  <c r="AXK61" i="3" a="1"/>
  <c r="AXK61" i="3"/>
  <c r="AXO61" i="3" a="1"/>
  <c r="AXO61" i="3"/>
  <c r="AXS61" i="3" a="1"/>
  <c r="AXS61" i="3"/>
  <c r="AXW61" i="3" a="1"/>
  <c r="AXW61" i="3"/>
  <c r="AYA61" i="3" a="1"/>
  <c r="AYA61" i="3"/>
  <c r="AYE61" i="3" a="1"/>
  <c r="AYE61" i="3"/>
  <c r="AYI61" i="3" a="1"/>
  <c r="AYI61" i="3"/>
  <c r="AYM61" i="3" a="1"/>
  <c r="AYM61" i="3"/>
  <c r="AYQ61" i="3" a="1"/>
  <c r="AYQ61" i="3"/>
  <c r="AYU61" i="3" a="1"/>
  <c r="AYU61" i="3"/>
  <c r="AYY61" i="3" a="1"/>
  <c r="AYY61" i="3"/>
  <c r="AZC61" i="3" a="1"/>
  <c r="AZC61" i="3"/>
  <c r="AZG61" i="3" a="1"/>
  <c r="AZG61" i="3"/>
  <c r="AZK61" i="3" a="1"/>
  <c r="AZK61" i="3"/>
  <c r="AZO61" i="3" a="1"/>
  <c r="AZO61" i="3"/>
  <c r="AZS61" i="3" a="1"/>
  <c r="AZS61" i="3"/>
  <c r="AZW61" i="3" a="1"/>
  <c r="AZW61" i="3"/>
  <c r="BAA61" i="3" a="1"/>
  <c r="BAA61" i="3"/>
  <c r="BAE61" i="3" a="1"/>
  <c r="BAE61" i="3"/>
  <c r="BAI61" i="3" a="1"/>
  <c r="BAI61" i="3"/>
  <c r="BAM61" i="3" a="1"/>
  <c r="BAM61" i="3"/>
  <c r="BAQ61" i="3" a="1"/>
  <c r="BAQ61" i="3"/>
  <c r="BAU61" i="3" a="1"/>
  <c r="BAU61" i="3"/>
  <c r="BAY61" i="3" a="1"/>
  <c r="BAY61" i="3"/>
  <c r="BBC61" i="3" a="1"/>
  <c r="BBC61" i="3"/>
  <c r="BBG61" i="3" a="1"/>
  <c r="BBG61" i="3"/>
  <c r="BBM61" i="3" a="1"/>
  <c r="BBM61" i="3"/>
  <c r="BBP61" i="3" a="1"/>
  <c r="BBP61" i="3"/>
  <c r="BBU61" i="3" a="1"/>
  <c r="BBU61" i="3"/>
  <c r="BBX61" i="3" a="1"/>
  <c r="BBX61" i="3"/>
  <c r="BCC61" i="3" a="1"/>
  <c r="BCC61" i="3"/>
  <c r="BCF61" i="3" a="1"/>
  <c r="BCF61" i="3"/>
  <c r="BCK61" i="3" a="1"/>
  <c r="BCK61" i="3"/>
  <c r="BCN61" i="3" a="1"/>
  <c r="BCN61" i="3"/>
  <c r="BCS61" i="3" a="1"/>
  <c r="BCS61" i="3"/>
  <c r="BCV61" i="3" a="1"/>
  <c r="BCV61" i="3"/>
  <c r="BDA61" i="3" a="1"/>
  <c r="BDA61" i="3"/>
  <c r="BDD61" i="3" a="1"/>
  <c r="BDD61" i="3"/>
  <c r="BDI61" i="3" a="1"/>
  <c r="BDI61" i="3"/>
  <c r="BDL61" i="3" a="1"/>
  <c r="BDL61" i="3"/>
  <c r="BDQ61" i="3" a="1"/>
  <c r="BDQ61" i="3"/>
  <c r="BDT61" i="3" a="1"/>
  <c r="BDT61" i="3"/>
  <c r="BDY61" i="3" a="1"/>
  <c r="BDY61" i="3"/>
  <c r="BEB61" i="3" a="1"/>
  <c r="BEB61" i="3"/>
  <c r="BEG61" i="3" a="1"/>
  <c r="BEG61" i="3"/>
  <c r="BEJ61" i="3" a="1"/>
  <c r="BEJ61" i="3"/>
  <c r="BEO61" i="3" a="1"/>
  <c r="BEO61" i="3"/>
  <c r="BER61" i="3" a="1"/>
  <c r="BER61" i="3"/>
  <c r="BEW61" i="3" a="1"/>
  <c r="BEW61" i="3"/>
  <c r="BEZ61" i="3" a="1"/>
  <c r="BEZ61" i="3"/>
  <c r="BFE61" i="3" a="1"/>
  <c r="BFE61" i="3"/>
  <c r="BFH61" i="3" a="1"/>
  <c r="BFH61" i="3"/>
  <c r="BFM61" i="3" a="1"/>
  <c r="BFM61" i="3"/>
  <c r="BFP61" i="3" a="1"/>
  <c r="BFP61" i="3"/>
  <c r="BFU61" i="3" a="1"/>
  <c r="BFU61" i="3"/>
  <c r="BFX61" i="3" a="1"/>
  <c r="BFX61" i="3"/>
  <c r="BGC61" i="3" a="1"/>
  <c r="BGC61" i="3"/>
  <c r="BGF61" i="3" a="1"/>
  <c r="BGF61" i="3"/>
  <c r="BGK61" i="3" a="1"/>
  <c r="BGK61" i="3"/>
  <c r="BGN61" i="3" a="1"/>
  <c r="BGN61" i="3"/>
  <c r="BGS61" i="3" a="1"/>
  <c r="BGS61" i="3"/>
  <c r="BGV61" i="3" a="1"/>
  <c r="BGV61" i="3"/>
  <c r="BHA61" i="3" a="1"/>
  <c r="BHA61" i="3"/>
  <c r="BHD61" i="3" a="1"/>
  <c r="BHD61" i="3"/>
  <c r="BHI61" i="3" a="1"/>
  <c r="BHI61" i="3"/>
  <c r="BHL61" i="3" a="1"/>
  <c r="BHL61" i="3"/>
  <c r="BHQ61" i="3" a="1"/>
  <c r="BHQ61" i="3"/>
  <c r="BHT61" i="3" a="1"/>
  <c r="BHT61" i="3"/>
  <c r="BHY61" i="3" a="1"/>
  <c r="BHY61" i="3"/>
  <c r="BIB61" i="3" a="1"/>
  <c r="BIB61" i="3"/>
  <c r="BIG61" i="3" a="1"/>
  <c r="BIG61" i="3"/>
  <c r="BIJ61" i="3" a="1"/>
  <c r="BIJ61" i="3"/>
  <c r="BIO61" i="3" a="1"/>
  <c r="BIO61" i="3"/>
  <c r="BIR61" i="3" a="1"/>
  <c r="BIR61" i="3"/>
  <c r="BIW61" i="3" a="1"/>
  <c r="BIW61" i="3"/>
  <c r="BIZ61" i="3" a="1"/>
  <c r="BIZ61" i="3"/>
  <c r="BJE61" i="3" a="1"/>
  <c r="BJE61" i="3"/>
  <c r="BJH61" i="3" a="1"/>
  <c r="BJH61" i="3"/>
  <c r="BJM61" i="3" a="1"/>
  <c r="BJM61" i="3"/>
  <c r="BJP61" i="3" a="1"/>
  <c r="BJP61" i="3"/>
  <c r="BJU61" i="3" a="1"/>
  <c r="BJU61" i="3"/>
  <c r="BJX61" i="3" a="1"/>
  <c r="BJX61" i="3"/>
  <c r="BKC61" i="3" a="1"/>
  <c r="BKC61" i="3"/>
  <c r="BKF61" i="3" a="1"/>
  <c r="BKF61" i="3"/>
  <c r="BKK61" i="3" a="1"/>
  <c r="BKK61" i="3"/>
  <c r="BKN61" i="3" a="1"/>
  <c r="BKN61" i="3"/>
  <c r="BKS61" i="3" a="1"/>
  <c r="BKS61" i="3"/>
  <c r="BKV61" i="3" a="1"/>
  <c r="BKV61" i="3"/>
  <c r="BLA61" i="3" a="1"/>
  <c r="BLA61" i="3"/>
  <c r="BLD61" i="3" a="1"/>
  <c r="BLD61" i="3"/>
  <c r="BLI61" i="3" a="1"/>
  <c r="BLI61" i="3"/>
  <c r="BLL61" i="3" a="1"/>
  <c r="BLL61" i="3"/>
  <c r="BLQ61" i="3" a="1"/>
  <c r="BLQ61" i="3"/>
  <c r="BLT61" i="3" a="1"/>
  <c r="BLT61" i="3"/>
  <c r="BLY61" i="3" a="1"/>
  <c r="BLY61" i="3"/>
  <c r="BMB61" i="3" a="1"/>
  <c r="BMB61" i="3"/>
  <c r="BMG61" i="3" a="1"/>
  <c r="BMG61" i="3"/>
  <c r="BMJ61" i="3" a="1"/>
  <c r="BMJ61" i="3"/>
  <c r="BMO61" i="3" a="1"/>
  <c r="BMO61" i="3"/>
  <c r="BMR61" i="3" a="1"/>
  <c r="BMR61" i="3"/>
  <c r="BMW61" i="3" a="1"/>
  <c r="BMW61" i="3"/>
  <c r="BMZ61" i="3" a="1"/>
  <c r="BMZ61" i="3"/>
  <c r="BNE61" i="3" a="1"/>
  <c r="BNE61" i="3"/>
  <c r="BNH61" i="3" a="1"/>
  <c r="BNH61" i="3"/>
  <c r="BNM61" i="3" a="1"/>
  <c r="BNM61" i="3"/>
  <c r="BNP61" i="3" a="1"/>
  <c r="BNP61" i="3"/>
  <c r="BNU61" i="3" a="1"/>
  <c r="BNU61" i="3"/>
  <c r="BNX61" i="3" a="1"/>
  <c r="BNX61" i="3"/>
  <c r="BOC61" i="3" a="1"/>
  <c r="BOC61" i="3"/>
  <c r="BOF61" i="3" a="1"/>
  <c r="BOF61" i="3"/>
  <c r="BOK61" i="3" a="1"/>
  <c r="BOK61" i="3"/>
  <c r="BON61" i="3" a="1"/>
  <c r="BON61" i="3"/>
  <c r="BOS61" i="3" a="1"/>
  <c r="BOS61" i="3"/>
  <c r="BOV61" i="3" a="1"/>
  <c r="BOV61" i="3"/>
  <c r="BPA61" i="3" a="1"/>
  <c r="BPA61" i="3"/>
  <c r="BPD61" i="3" a="1"/>
  <c r="BPD61" i="3"/>
  <c r="BPI61" i="3" a="1"/>
  <c r="BPI61" i="3"/>
  <c r="BPL61" i="3" a="1"/>
  <c r="BPL61" i="3"/>
  <c r="BPQ61" i="3" a="1"/>
  <c r="BPQ61" i="3"/>
  <c r="BPT61" i="3" a="1"/>
  <c r="BPT61" i="3"/>
  <c r="BPY61" i="3" a="1"/>
  <c r="BPY61" i="3"/>
  <c r="BQB61" i="3" a="1"/>
  <c r="BQB61" i="3"/>
  <c r="BQG61" i="3" a="1"/>
  <c r="BQG61" i="3"/>
  <c r="BQJ61" i="3" a="1"/>
  <c r="BQJ61" i="3"/>
  <c r="BQO61" i="3" a="1"/>
  <c r="BQO61" i="3"/>
  <c r="BQR61" i="3" a="1"/>
  <c r="BQR61" i="3"/>
  <c r="BQW61" i="3" a="1"/>
  <c r="BQW61" i="3"/>
  <c r="BQZ61" i="3" a="1"/>
  <c r="BQZ61" i="3"/>
  <c r="BRE61" i="3" a="1"/>
  <c r="BRE61" i="3"/>
  <c r="BRH61" i="3" a="1"/>
  <c r="BRH61" i="3"/>
  <c r="BRM61" i="3" a="1"/>
  <c r="BRM61" i="3"/>
  <c r="BRP61" i="3" a="1"/>
  <c r="BRP61" i="3"/>
  <c r="BRU61" i="3" a="1"/>
  <c r="BRU61" i="3"/>
  <c r="BRX61" i="3" a="1"/>
  <c r="BRX61" i="3"/>
  <c r="BSC61" i="3" a="1"/>
  <c r="BSC61" i="3"/>
  <c r="BSF61" i="3" a="1"/>
  <c r="BSF61" i="3"/>
  <c r="BSK61" i="3" a="1"/>
  <c r="BSK61" i="3"/>
  <c r="BSN61" i="3" a="1"/>
  <c r="BSN61" i="3"/>
  <c r="BSS61" i="3" a="1"/>
  <c r="BSS61" i="3"/>
  <c r="BSV61" i="3" a="1"/>
  <c r="BSV61" i="3"/>
  <c r="BTA61" i="3" a="1"/>
  <c r="BTA61" i="3"/>
  <c r="BTD61" i="3" a="1"/>
  <c r="BTD61" i="3"/>
  <c r="BTI61" i="3" a="1"/>
  <c r="BTI61" i="3"/>
  <c r="BTL61" i="3" a="1"/>
  <c r="BTL61" i="3"/>
  <c r="BTN61" i="3" a="1"/>
  <c r="BTN61" i="3"/>
  <c r="BTP61" i="3" a="1"/>
  <c r="BTP61" i="3"/>
  <c r="BTR61" i="3" a="1"/>
  <c r="BTR61" i="3"/>
  <c r="BTT61" i="3" a="1"/>
  <c r="BTT61" i="3"/>
  <c r="BTV61" i="3" a="1"/>
  <c r="BTV61" i="3"/>
  <c r="BTX61" i="3" a="1"/>
  <c r="BTX61" i="3"/>
  <c r="BTZ61" i="3" a="1"/>
  <c r="BTZ61" i="3"/>
  <c r="BUB61" i="3" a="1"/>
  <c r="BUB61" i="3"/>
  <c r="BUD61" i="3" a="1"/>
  <c r="BUD61" i="3"/>
  <c r="BUF61" i="3" a="1"/>
  <c r="BUF61" i="3"/>
  <c r="BUH61" i="3" a="1"/>
  <c r="BUH61" i="3"/>
  <c r="BUJ61" i="3" a="1"/>
  <c r="BUJ61" i="3"/>
  <c r="BUL61" i="3" a="1"/>
  <c r="BUL61" i="3"/>
  <c r="BUN61" i="3" a="1"/>
  <c r="BUN61" i="3"/>
  <c r="BUP61" i="3" a="1"/>
  <c r="BUP61" i="3"/>
  <c r="BUR61" i="3" a="1"/>
  <c r="BUR61" i="3"/>
  <c r="BUT61" i="3" a="1"/>
  <c r="BUT61" i="3"/>
  <c r="BUV61" i="3" a="1"/>
  <c r="BUV61" i="3"/>
  <c r="BUX61" i="3" a="1"/>
  <c r="BUX61" i="3"/>
  <c r="BUZ61" i="3" a="1"/>
  <c r="BUZ61" i="3"/>
  <c r="BVB61" i="3" a="1"/>
  <c r="BVB61" i="3"/>
  <c r="BVD61" i="3" a="1"/>
  <c r="BVD61" i="3"/>
  <c r="BVF61" i="3" a="1"/>
  <c r="BVF61" i="3"/>
  <c r="BVH61" i="3" a="1"/>
  <c r="BVH61" i="3"/>
  <c r="BVJ61" i="3" a="1"/>
  <c r="BVJ61" i="3"/>
  <c r="BVL61" i="3" a="1"/>
  <c r="BVL61" i="3"/>
  <c r="BVN61" i="3" a="1"/>
  <c r="BVN61" i="3"/>
  <c r="BVP61" i="3" a="1"/>
  <c r="BVP61" i="3"/>
  <c r="BVR61" i="3" a="1"/>
  <c r="BVR61" i="3"/>
  <c r="BVT61" i="3" a="1"/>
  <c r="BVT61" i="3"/>
  <c r="BVV61" i="3" a="1"/>
  <c r="BVV61" i="3"/>
  <c r="BVX61" i="3" a="1"/>
  <c r="BVX61" i="3"/>
  <c r="BVZ61" i="3" a="1"/>
  <c r="BVZ61" i="3"/>
  <c r="BWB61" i="3" a="1"/>
  <c r="BWB61" i="3"/>
  <c r="BWD61" i="3" a="1"/>
  <c r="BWD61" i="3"/>
  <c r="BWF61" i="3" a="1"/>
  <c r="BWF61" i="3"/>
  <c r="BWH61" i="3" a="1"/>
  <c r="BWH61" i="3"/>
  <c r="BWJ61" i="3" a="1"/>
  <c r="BWJ61" i="3"/>
  <c r="BWL61" i="3" a="1"/>
  <c r="BWL61" i="3"/>
  <c r="BWN61" i="3" a="1"/>
  <c r="BWN61" i="3"/>
  <c r="BWP61" i="3" a="1"/>
  <c r="BWP61" i="3"/>
  <c r="BWR61" i="3" a="1"/>
  <c r="BWR61" i="3"/>
  <c r="BWT61" i="3" a="1"/>
  <c r="BWT61" i="3"/>
  <c r="BWV61" i="3" a="1"/>
  <c r="BWV61" i="3"/>
  <c r="BWX61" i="3" a="1"/>
  <c r="BWX61" i="3"/>
  <c r="BWZ61" i="3" a="1"/>
  <c r="BWZ61" i="3"/>
  <c r="BXB61" i="3" a="1"/>
  <c r="BXB61" i="3"/>
  <c r="BXD61" i="3" a="1"/>
  <c r="BXD61" i="3"/>
  <c r="BXF61" i="3" a="1"/>
  <c r="BXF61" i="3"/>
  <c r="BXH61" i="3" a="1"/>
  <c r="BXH61" i="3"/>
  <c r="BXJ61" i="3" a="1"/>
  <c r="BXJ61" i="3"/>
  <c r="BXL61" i="3" a="1"/>
  <c r="BXL61" i="3"/>
  <c r="BXN61" i="3" a="1"/>
  <c r="BXN61" i="3"/>
  <c r="BXP61" i="3" a="1"/>
  <c r="BXP61" i="3"/>
  <c r="BXR61" i="3" a="1"/>
  <c r="BXR61" i="3"/>
  <c r="BXT61" i="3" a="1"/>
  <c r="BXT61" i="3"/>
  <c r="BXV61" i="3" a="1"/>
  <c r="BXV61" i="3"/>
  <c r="BXX61" i="3" a="1"/>
  <c r="BXX61" i="3"/>
  <c r="BXZ61" i="3" a="1"/>
  <c r="BXZ61" i="3"/>
  <c r="BYB61" i="3" a="1"/>
  <c r="BYB61" i="3"/>
  <c r="BYD61" i="3" a="1"/>
  <c r="BYD61" i="3"/>
  <c r="BYF61" i="3" a="1"/>
  <c r="BYF61" i="3"/>
  <c r="BYH61" i="3" a="1"/>
  <c r="BYH61" i="3"/>
  <c r="BYJ61" i="3" a="1"/>
  <c r="BYJ61" i="3"/>
  <c r="BYL61" i="3" a="1"/>
  <c r="BYL61" i="3"/>
  <c r="BYN61" i="3" a="1"/>
  <c r="BYN61" i="3"/>
  <c r="BYP61" i="3" a="1"/>
  <c r="BYP61" i="3"/>
  <c r="BYR61" i="3" a="1"/>
  <c r="BYR61" i="3"/>
  <c r="BYT61" i="3" a="1"/>
  <c r="BYT61" i="3"/>
  <c r="BYV61" i="3" a="1"/>
  <c r="BYV61" i="3"/>
  <c r="BYX61" i="3" a="1"/>
  <c r="BYX61" i="3"/>
  <c r="BYZ61" i="3" a="1"/>
  <c r="BYZ61" i="3"/>
  <c r="BZB61" i="3" a="1"/>
  <c r="BZB61" i="3"/>
  <c r="BZD61" i="3" a="1"/>
  <c r="BZD61" i="3"/>
  <c r="BZF61" i="3" a="1"/>
  <c r="BZF61" i="3"/>
  <c r="BZH61" i="3" a="1"/>
  <c r="BZH61" i="3"/>
  <c r="BZJ61" i="3" a="1"/>
  <c r="BZJ61" i="3"/>
  <c r="BZL61" i="3" a="1"/>
  <c r="BZL61" i="3"/>
  <c r="BZN61" i="3" a="1"/>
  <c r="BZN61" i="3"/>
  <c r="BZP61" i="3" a="1"/>
  <c r="BZP61" i="3"/>
  <c r="BZR61" i="3" a="1"/>
  <c r="BZR61" i="3"/>
  <c r="BZT61" i="3" a="1"/>
  <c r="BZT61" i="3"/>
  <c r="BZV61" i="3" a="1"/>
  <c r="BZV61" i="3"/>
  <c r="BZX61" i="3" a="1"/>
  <c r="BZX61" i="3"/>
  <c r="BZZ61" i="3" a="1"/>
  <c r="BZZ61" i="3"/>
  <c r="CAB61" i="3" a="1"/>
  <c r="CAB61" i="3"/>
  <c r="CAD61" i="3" a="1"/>
  <c r="CAD61" i="3"/>
  <c r="CAF61" i="3" a="1"/>
  <c r="CAF61" i="3"/>
  <c r="CAH61" i="3" a="1"/>
  <c r="CAH61" i="3"/>
  <c r="CAJ61" i="3" a="1"/>
  <c r="CAJ61" i="3"/>
  <c r="CAL61" i="3" a="1"/>
  <c r="CAL61" i="3"/>
  <c r="CAN61" i="3" a="1"/>
  <c r="CAN61" i="3"/>
  <c r="CAP61" i="3" a="1"/>
  <c r="CAP61" i="3"/>
  <c r="CAR61" i="3" a="1"/>
  <c r="CAR61" i="3"/>
  <c r="CAT61" i="3" a="1"/>
  <c r="CAT61" i="3"/>
  <c r="CAV61" i="3" a="1"/>
  <c r="CAV61" i="3"/>
  <c r="CAX61" i="3" a="1"/>
  <c r="CAX61" i="3"/>
  <c r="CAZ61" i="3" a="1"/>
  <c r="CAZ61" i="3"/>
  <c r="CBB61" i="3" a="1"/>
  <c r="CBB61" i="3"/>
  <c r="CBD61" i="3" a="1"/>
  <c r="CBD61" i="3"/>
  <c r="CBF61" i="3" a="1"/>
  <c r="CBF61" i="3"/>
  <c r="CBH61" i="3" a="1"/>
  <c r="CBH61" i="3"/>
  <c r="CBJ61" i="3" a="1"/>
  <c r="CBJ61" i="3"/>
  <c r="CBL61" i="3" a="1"/>
  <c r="CBL61" i="3"/>
  <c r="CBN61" i="3" a="1"/>
  <c r="CBN61" i="3"/>
  <c r="CBP61" i="3" a="1"/>
  <c r="CBP61" i="3"/>
  <c r="CBR61" i="3" a="1"/>
  <c r="CBR61" i="3"/>
  <c r="CBT61" i="3" a="1"/>
  <c r="CBT61" i="3"/>
  <c r="CBV61" i="3" a="1"/>
  <c r="CBV61" i="3"/>
  <c r="CBX61" i="3" a="1"/>
  <c r="CBX61" i="3"/>
  <c r="CBZ61" i="3" a="1"/>
  <c r="CBZ61" i="3"/>
  <c r="CCB61" i="3" a="1"/>
  <c r="CCB61" i="3"/>
  <c r="CCD61" i="3" a="1"/>
  <c r="CCD61" i="3"/>
  <c r="CCF61" i="3" a="1"/>
  <c r="CCF61" i="3"/>
  <c r="CCH61" i="3" a="1"/>
  <c r="CCH61" i="3"/>
  <c r="CCJ61" i="3" a="1"/>
  <c r="CCJ61" i="3"/>
  <c r="CCL61" i="3" a="1"/>
  <c r="CCL61" i="3"/>
  <c r="CCN61" i="3" a="1"/>
  <c r="CCN61" i="3"/>
  <c r="CCP61" i="3" a="1"/>
  <c r="CCP61" i="3"/>
  <c r="CCR61" i="3" a="1"/>
  <c r="CCR61" i="3"/>
  <c r="CCT61" i="3" a="1"/>
  <c r="CCT61" i="3"/>
  <c r="CCV61" i="3" a="1"/>
  <c r="CCV61" i="3"/>
  <c r="CCX61" i="3" a="1"/>
  <c r="CCX61" i="3"/>
  <c r="CCZ61" i="3" a="1"/>
  <c r="CCZ61" i="3"/>
  <c r="CDB61" i="3" a="1"/>
  <c r="CDB61" i="3"/>
  <c r="CDD61" i="3" a="1"/>
  <c r="CDD61" i="3"/>
  <c r="CDF61" i="3" a="1"/>
  <c r="CDF61" i="3"/>
  <c r="CDH61" i="3" a="1"/>
  <c r="CDH61" i="3"/>
  <c r="CDJ61" i="3" a="1"/>
  <c r="CDJ61" i="3"/>
  <c r="CDL61" i="3" a="1"/>
  <c r="CDL61" i="3"/>
  <c r="CDN61" i="3" a="1"/>
  <c r="CDN61" i="3"/>
  <c r="CDP61" i="3" a="1"/>
  <c r="CDP61" i="3"/>
  <c r="CDR61" i="3" a="1"/>
  <c r="CDR61" i="3"/>
  <c r="CDT61" i="3" a="1"/>
  <c r="CDT61" i="3"/>
  <c r="CDV61" i="3" a="1"/>
  <c r="CDV61" i="3"/>
  <c r="CDX61" i="3" a="1"/>
  <c r="CDX61" i="3"/>
  <c r="CDZ61" i="3" a="1"/>
  <c r="CDZ61" i="3"/>
  <c r="CEB61" i="3" a="1"/>
  <c r="CEB61" i="3"/>
  <c r="CED61" i="3" a="1"/>
  <c r="CED61" i="3"/>
  <c r="CEF61" i="3" a="1"/>
  <c r="CEF61" i="3"/>
  <c r="CEH61" i="3" a="1"/>
  <c r="CEH61" i="3"/>
  <c r="CEJ61" i="3" a="1"/>
  <c r="CEJ61" i="3"/>
  <c r="CEL61" i="3" a="1"/>
  <c r="CEL61" i="3"/>
  <c r="CEN61" i="3" a="1"/>
  <c r="CEN61" i="3"/>
  <c r="CEP61" i="3" a="1"/>
  <c r="CEP61" i="3"/>
  <c r="CER61" i="3" a="1"/>
  <c r="CER61" i="3"/>
  <c r="CET61" i="3" a="1"/>
  <c r="CET61" i="3"/>
  <c r="CEV61" i="3" a="1"/>
  <c r="CEV61" i="3"/>
  <c r="CEX61" i="3" a="1"/>
  <c r="CEX61" i="3"/>
  <c r="CEZ61" i="3" a="1"/>
  <c r="CEZ61" i="3"/>
  <c r="CFB61" i="3" a="1"/>
  <c r="CFB61" i="3"/>
  <c r="CFD61" i="3" a="1"/>
  <c r="CFD61" i="3"/>
  <c r="CFF61" i="3" a="1"/>
  <c r="CFF61" i="3"/>
  <c r="CFH61" i="3" a="1"/>
  <c r="CFH61" i="3"/>
  <c r="CFJ61" i="3" a="1"/>
  <c r="CFJ61" i="3"/>
  <c r="CFL61" i="3" a="1"/>
  <c r="CFL61" i="3"/>
  <c r="CFN61" i="3" a="1"/>
  <c r="CFN61" i="3"/>
  <c r="CFP61" i="3" a="1"/>
  <c r="CFP61" i="3"/>
  <c r="CFR61" i="3" a="1"/>
  <c r="CFR61" i="3"/>
  <c r="CFT61" i="3" a="1"/>
  <c r="CFT61" i="3"/>
  <c r="CFV61" i="3" a="1"/>
  <c r="CFV61" i="3"/>
  <c r="CFX61" i="3" a="1"/>
  <c r="CFX61" i="3"/>
  <c r="CFZ61" i="3" a="1"/>
  <c r="CFZ61" i="3"/>
  <c r="CGB61" i="3" a="1"/>
  <c r="CGB61" i="3"/>
  <c r="CGD61" i="3" a="1"/>
  <c r="CGD61" i="3"/>
  <c r="CGF61" i="3" a="1"/>
  <c r="CGF61" i="3"/>
  <c r="CGH61" i="3" a="1"/>
  <c r="CGH61" i="3"/>
  <c r="CGJ61" i="3" a="1"/>
  <c r="CGJ61" i="3"/>
  <c r="CGL61" i="3" a="1"/>
  <c r="CGL61" i="3"/>
  <c r="CGN61" i="3" a="1"/>
  <c r="CGN61" i="3"/>
  <c r="CGP61" i="3" a="1"/>
  <c r="CGP61" i="3"/>
  <c r="CGR61" i="3" a="1"/>
  <c r="CGR61" i="3"/>
  <c r="CGT61" i="3" a="1"/>
  <c r="CGT61" i="3"/>
  <c r="CGV61" i="3" a="1"/>
  <c r="CGV61" i="3"/>
  <c r="CGX61" i="3" a="1"/>
  <c r="CGX61" i="3"/>
  <c r="CGZ61" i="3" a="1"/>
  <c r="CGZ61" i="3"/>
  <c r="CHB61" i="3" a="1"/>
  <c r="CHB61" i="3"/>
  <c r="VS61" i="3" a="1"/>
  <c r="VS61" i="3"/>
  <c r="WA61" i="3" a="1"/>
  <c r="WA61" i="3"/>
  <c r="WI61" i="3" a="1"/>
  <c r="WI61" i="3"/>
  <c r="WN61" i="3" a="1"/>
  <c r="WN61" i="3"/>
  <c r="WR61" i="3" a="1"/>
  <c r="WR61" i="3"/>
  <c r="WV61" i="3" a="1"/>
  <c r="WV61" i="3"/>
  <c r="WZ61" i="3" a="1"/>
  <c r="WZ61" i="3"/>
  <c r="XD61" i="3" a="1"/>
  <c r="XD61" i="3"/>
  <c r="XH61" i="3" a="1"/>
  <c r="XH61" i="3"/>
  <c r="XL61" i="3" a="1"/>
  <c r="XL61" i="3"/>
  <c r="XP61" i="3" a="1"/>
  <c r="XP61" i="3"/>
  <c r="XT61" i="3" a="1"/>
  <c r="XT61" i="3"/>
  <c r="XX61" i="3" a="1"/>
  <c r="XX61" i="3"/>
  <c r="YB61" i="3" a="1"/>
  <c r="YB61" i="3"/>
  <c r="YF61" i="3" a="1"/>
  <c r="YF61" i="3"/>
  <c r="YJ61" i="3" a="1"/>
  <c r="YJ61" i="3"/>
  <c r="YN61" i="3" a="1"/>
  <c r="YN61" i="3"/>
  <c r="YR61" i="3" a="1"/>
  <c r="YR61" i="3"/>
  <c r="YV61" i="3" a="1"/>
  <c r="YV61" i="3"/>
  <c r="YZ61" i="3" a="1"/>
  <c r="YZ61" i="3"/>
  <c r="ZD61" i="3" a="1"/>
  <c r="ZD61" i="3"/>
  <c r="ZH61" i="3" a="1"/>
  <c r="ZH61" i="3"/>
  <c r="ZL61" i="3" a="1"/>
  <c r="ZL61" i="3"/>
  <c r="ZP61" i="3" a="1"/>
  <c r="ZP61" i="3"/>
  <c r="ZT61" i="3" a="1"/>
  <c r="ZT61" i="3"/>
  <c r="ZX61" i="3" a="1"/>
  <c r="ZX61" i="3"/>
  <c r="AAB61" i="3" a="1"/>
  <c r="AAB61" i="3"/>
  <c r="AAF61" i="3" a="1"/>
  <c r="AAF61" i="3"/>
  <c r="AAJ61" i="3" a="1"/>
  <c r="AAJ61" i="3"/>
  <c r="AAN61" i="3" a="1"/>
  <c r="AAN61" i="3"/>
  <c r="AAR61" i="3" a="1"/>
  <c r="AAR61" i="3"/>
  <c r="AAV61" i="3" a="1"/>
  <c r="AAV61" i="3"/>
  <c r="AAZ61" i="3" a="1"/>
  <c r="AAZ61" i="3"/>
  <c r="ABD61" i="3" a="1"/>
  <c r="ABD61" i="3"/>
  <c r="ABH61" i="3" a="1"/>
  <c r="ABH61" i="3"/>
  <c r="ABL61" i="3" a="1"/>
  <c r="ABL61" i="3"/>
  <c r="ABP61" i="3" a="1"/>
  <c r="ABP61" i="3"/>
  <c r="ABT61" i="3" a="1"/>
  <c r="ABT61" i="3"/>
  <c r="ABX61" i="3" a="1"/>
  <c r="ABX61" i="3"/>
  <c r="ACB61" i="3" a="1"/>
  <c r="ACB61" i="3"/>
  <c r="ACF61" i="3" a="1"/>
  <c r="ACF61" i="3"/>
  <c r="ACJ61" i="3" a="1"/>
  <c r="ACJ61" i="3"/>
  <c r="ACN61" i="3" a="1"/>
  <c r="ACN61" i="3"/>
  <c r="ACR61" i="3" a="1"/>
  <c r="ACR61" i="3"/>
  <c r="ACV61" i="3" a="1"/>
  <c r="ACV61" i="3"/>
  <c r="ACZ61" i="3" a="1"/>
  <c r="ACZ61" i="3"/>
  <c r="ADD61" i="3" a="1"/>
  <c r="ADD61" i="3"/>
  <c r="ADH61" i="3" a="1"/>
  <c r="ADH61" i="3"/>
  <c r="ADL61" i="3" a="1"/>
  <c r="ADL61" i="3"/>
  <c r="ADP61" i="3" a="1"/>
  <c r="ADP61" i="3"/>
  <c r="ADT61" i="3" a="1"/>
  <c r="ADT61" i="3"/>
  <c r="ADX61" i="3" a="1"/>
  <c r="ADX61" i="3"/>
  <c r="AEB61" i="3" a="1"/>
  <c r="AEB61" i="3"/>
  <c r="AEF61" i="3" a="1"/>
  <c r="AEF61" i="3"/>
  <c r="AEJ61" i="3" a="1"/>
  <c r="AEJ61" i="3"/>
  <c r="AEN61" i="3" a="1"/>
  <c r="AEN61" i="3"/>
  <c r="AER61" i="3" a="1"/>
  <c r="AER61" i="3"/>
  <c r="AEV61" i="3" a="1"/>
  <c r="AEV61" i="3"/>
  <c r="AEZ61" i="3" a="1"/>
  <c r="AEZ61" i="3"/>
  <c r="AFD61" i="3" a="1"/>
  <c r="AFD61" i="3"/>
  <c r="AFH61" i="3" a="1"/>
  <c r="AFH61" i="3"/>
  <c r="AFL61" i="3" a="1"/>
  <c r="AFL61" i="3"/>
  <c r="AFP61" i="3" a="1"/>
  <c r="AFP61" i="3"/>
  <c r="AFT61" i="3" a="1"/>
  <c r="AFT61" i="3"/>
  <c r="AFX61" i="3" a="1"/>
  <c r="AFX61" i="3"/>
  <c r="AGB61" i="3" a="1"/>
  <c r="AGB61" i="3"/>
  <c r="AGF61" i="3" a="1"/>
  <c r="AGF61" i="3"/>
  <c r="AGJ61" i="3" a="1"/>
  <c r="AGJ61" i="3"/>
  <c r="AGN61" i="3" a="1"/>
  <c r="AGN61" i="3"/>
  <c r="AGR61" i="3" a="1"/>
  <c r="AGR61" i="3"/>
  <c r="AGV61" i="3" a="1"/>
  <c r="AGV61" i="3"/>
  <c r="AGZ61" i="3" a="1"/>
  <c r="AGZ61" i="3"/>
  <c r="AHD61" i="3" a="1"/>
  <c r="AHD61" i="3"/>
  <c r="AHH61" i="3" a="1"/>
  <c r="AHH61" i="3"/>
  <c r="AHL61" i="3" a="1"/>
  <c r="AHL61" i="3"/>
  <c r="AHP61" i="3" a="1"/>
  <c r="AHP61" i="3"/>
  <c r="AHT61" i="3" a="1"/>
  <c r="AHT61" i="3"/>
  <c r="AHX61" i="3" a="1"/>
  <c r="AHX61" i="3"/>
  <c r="AIB61" i="3" a="1"/>
  <c r="AIB61" i="3"/>
  <c r="AIF61" i="3" a="1"/>
  <c r="AIF61" i="3"/>
  <c r="AIJ61" i="3" a="1"/>
  <c r="AIJ61" i="3"/>
  <c r="AIN61" i="3" a="1"/>
  <c r="AIN61" i="3"/>
  <c r="AIR61" i="3" a="1"/>
  <c r="AIR61" i="3"/>
  <c r="AIV61" i="3" a="1"/>
  <c r="AIV61" i="3"/>
  <c r="AIZ61" i="3" a="1"/>
  <c r="AIZ61" i="3"/>
  <c r="AJD61" i="3" a="1"/>
  <c r="AJD61" i="3"/>
  <c r="AJH61" i="3" a="1"/>
  <c r="AJH61" i="3"/>
  <c r="AJL61" i="3" a="1"/>
  <c r="AJL61" i="3"/>
  <c r="AJP61" i="3" a="1"/>
  <c r="AJP61" i="3"/>
  <c r="AJT61" i="3" a="1"/>
  <c r="AJT61" i="3"/>
  <c r="AJX61" i="3" a="1"/>
  <c r="AJX61" i="3"/>
  <c r="AKB61" i="3" a="1"/>
  <c r="AKB61" i="3"/>
  <c r="AKF61" i="3" a="1"/>
  <c r="AKF61" i="3"/>
  <c r="AKJ61" i="3" a="1"/>
  <c r="AKJ61" i="3"/>
  <c r="AKN61" i="3" a="1"/>
  <c r="AKN61" i="3"/>
  <c r="AKR61" i="3" a="1"/>
  <c r="AKR61" i="3"/>
  <c r="AKV61" i="3" a="1"/>
  <c r="AKV61" i="3"/>
  <c r="AKZ61" i="3" a="1"/>
  <c r="AKZ61" i="3"/>
  <c r="ALD61" i="3" a="1"/>
  <c r="ALD61" i="3"/>
  <c r="ALH61" i="3" a="1"/>
  <c r="ALH61" i="3"/>
  <c r="ALL61" i="3" a="1"/>
  <c r="ALL61" i="3"/>
  <c r="ALP61" i="3" a="1"/>
  <c r="ALP61" i="3"/>
  <c r="ALT61" i="3" a="1"/>
  <c r="ALT61" i="3"/>
  <c r="ALX61" i="3" a="1"/>
  <c r="ALX61" i="3"/>
  <c r="AMB61" i="3" a="1"/>
  <c r="AMB61" i="3"/>
  <c r="AMF61" i="3" a="1"/>
  <c r="AMF61" i="3"/>
  <c r="AMJ61" i="3" a="1"/>
  <c r="AMJ61" i="3"/>
  <c r="AMN61" i="3" a="1"/>
  <c r="AMN61" i="3"/>
  <c r="AMR61" i="3" a="1"/>
  <c r="AMR61" i="3"/>
  <c r="AMV61" i="3" a="1"/>
  <c r="AMV61" i="3"/>
  <c r="AMZ61" i="3" a="1"/>
  <c r="AMZ61" i="3"/>
  <c r="AND61" i="3" a="1"/>
  <c r="AND61" i="3"/>
  <c r="ANH61" i="3" a="1"/>
  <c r="ANH61" i="3"/>
  <c r="ANL61" i="3" a="1"/>
  <c r="ANL61" i="3"/>
  <c r="ANP61" i="3" a="1"/>
  <c r="ANP61" i="3"/>
  <c r="ANT61" i="3" a="1"/>
  <c r="ANT61" i="3"/>
  <c r="ANX61" i="3" a="1"/>
  <c r="ANX61" i="3"/>
  <c r="AOB61" i="3" a="1"/>
  <c r="AOB61" i="3"/>
  <c r="AOF61" i="3" a="1"/>
  <c r="AOF61" i="3"/>
  <c r="AOJ61" i="3" a="1"/>
  <c r="AOJ61" i="3"/>
  <c r="AON61" i="3" a="1"/>
  <c r="AON61" i="3"/>
  <c r="AOR61" i="3" a="1"/>
  <c r="AOR61" i="3"/>
  <c r="AOV61" i="3" a="1"/>
  <c r="AOV61" i="3"/>
  <c r="AOZ61" i="3" a="1"/>
  <c r="AOZ61" i="3"/>
  <c r="APD61" i="3" a="1"/>
  <c r="APD61" i="3"/>
  <c r="APH61" i="3" a="1"/>
  <c r="APH61" i="3"/>
  <c r="APL61" i="3" a="1"/>
  <c r="APL61" i="3"/>
  <c r="APP61" i="3" a="1"/>
  <c r="APP61" i="3"/>
  <c r="APT61" i="3" a="1"/>
  <c r="APT61" i="3"/>
  <c r="APX61" i="3" a="1"/>
  <c r="APX61" i="3"/>
  <c r="AQB61" i="3" a="1"/>
  <c r="AQB61" i="3"/>
  <c r="AQF61" i="3" a="1"/>
  <c r="AQF61" i="3"/>
  <c r="AQJ61" i="3" a="1"/>
  <c r="AQJ61" i="3"/>
  <c r="AQN61" i="3" a="1"/>
  <c r="AQN61" i="3"/>
  <c r="AQR61" i="3" a="1"/>
  <c r="AQR61" i="3"/>
  <c r="AQV61" i="3" a="1"/>
  <c r="AQV61" i="3"/>
  <c r="AQZ61" i="3" a="1"/>
  <c r="AQZ61" i="3"/>
  <c r="ARD61" i="3" a="1"/>
  <c r="ARD61" i="3"/>
  <c r="ARH61" i="3" a="1"/>
  <c r="ARH61" i="3"/>
  <c r="ARL61" i="3" a="1"/>
  <c r="ARL61" i="3"/>
  <c r="ARP61" i="3" a="1"/>
  <c r="ARP61" i="3"/>
  <c r="ART61" i="3" a="1"/>
  <c r="ART61" i="3"/>
  <c r="ARX61" i="3" a="1"/>
  <c r="ARX61" i="3"/>
  <c r="ASB61" i="3" a="1"/>
  <c r="ASB61" i="3"/>
  <c r="ASF61" i="3" a="1"/>
  <c r="ASF61" i="3"/>
  <c r="ASJ61" i="3" a="1"/>
  <c r="ASJ61" i="3"/>
  <c r="ASN61" i="3" a="1"/>
  <c r="ASN61" i="3"/>
  <c r="ASR61" i="3" a="1"/>
  <c r="ASR61" i="3"/>
  <c r="ASV61" i="3" a="1"/>
  <c r="ASV61" i="3"/>
  <c r="ASZ61" i="3" a="1"/>
  <c r="ASZ61" i="3"/>
  <c r="ATD61" i="3" a="1"/>
  <c r="ATD61" i="3"/>
  <c r="ATH61" i="3" a="1"/>
  <c r="ATH61" i="3"/>
  <c r="ATL61" i="3" a="1"/>
  <c r="ATL61" i="3"/>
  <c r="ATP61" i="3" a="1"/>
  <c r="ATP61" i="3"/>
  <c r="ATT61" i="3" a="1"/>
  <c r="ATT61" i="3"/>
  <c r="ATX61" i="3" a="1"/>
  <c r="ATX61" i="3"/>
  <c r="AUB61" i="3" a="1"/>
  <c r="AUB61" i="3"/>
  <c r="AUF61" i="3" a="1"/>
  <c r="AUF61" i="3"/>
  <c r="AUJ61" i="3" a="1"/>
  <c r="AUJ61" i="3"/>
  <c r="AUN61" i="3" a="1"/>
  <c r="AUN61" i="3"/>
  <c r="AUR61" i="3" a="1"/>
  <c r="AUR61" i="3"/>
  <c r="AUV61" i="3" a="1"/>
  <c r="AUV61" i="3"/>
  <c r="AUZ61" i="3" a="1"/>
  <c r="AUZ61" i="3"/>
  <c r="AVD61" i="3" a="1"/>
  <c r="AVD61" i="3"/>
  <c r="AVH61" i="3" a="1"/>
  <c r="AVH61" i="3"/>
  <c r="AVL61" i="3" a="1"/>
  <c r="AVL61" i="3"/>
  <c r="AVP61" i="3" a="1"/>
  <c r="AVP61" i="3"/>
  <c r="AVT61" i="3" a="1"/>
  <c r="AVT61" i="3"/>
  <c r="AVX61" i="3" a="1"/>
  <c r="AVX61" i="3"/>
  <c r="AWB61" i="3" a="1"/>
  <c r="AWB61" i="3"/>
  <c r="AWF61" i="3" a="1"/>
  <c r="AWF61" i="3"/>
  <c r="AWJ61" i="3" a="1"/>
  <c r="AWJ61" i="3"/>
  <c r="AWN61" i="3" a="1"/>
  <c r="AWN61" i="3"/>
  <c r="AWR61" i="3" a="1"/>
  <c r="AWR61" i="3"/>
  <c r="AWV61" i="3" a="1"/>
  <c r="AWV61" i="3"/>
  <c r="AWZ61" i="3" a="1"/>
  <c r="AWZ61" i="3"/>
  <c r="AXD61" i="3" a="1"/>
  <c r="AXD61" i="3"/>
  <c r="AXH61" i="3" a="1"/>
  <c r="AXH61" i="3"/>
  <c r="AXL61" i="3" a="1"/>
  <c r="AXL61" i="3"/>
  <c r="AXP61" i="3" a="1"/>
  <c r="AXP61" i="3"/>
  <c r="AXT61" i="3" a="1"/>
  <c r="AXT61" i="3"/>
  <c r="AXX61" i="3" a="1"/>
  <c r="AXX61" i="3"/>
  <c r="AYB61" i="3" a="1"/>
  <c r="AYB61" i="3"/>
  <c r="AYF61" i="3" a="1"/>
  <c r="AYF61" i="3"/>
  <c r="AYJ61" i="3" a="1"/>
  <c r="AYJ61" i="3"/>
  <c r="AYN61" i="3" a="1"/>
  <c r="AYN61" i="3"/>
  <c r="AYR61" i="3" a="1"/>
  <c r="AYR61" i="3"/>
  <c r="AYV61" i="3" a="1"/>
  <c r="AYV61" i="3"/>
  <c r="AYZ61" i="3" a="1"/>
  <c r="AYZ61" i="3"/>
  <c r="AZD61" i="3" a="1"/>
  <c r="AZD61" i="3"/>
  <c r="AZH61" i="3" a="1"/>
  <c r="AZH61" i="3"/>
  <c r="AZL61" i="3" a="1"/>
  <c r="AZL61" i="3"/>
  <c r="AZP61" i="3" a="1"/>
  <c r="AZP61" i="3"/>
  <c r="AZT61" i="3" a="1"/>
  <c r="AZT61" i="3"/>
  <c r="AZX61" i="3" a="1"/>
  <c r="AZX61" i="3"/>
  <c r="BAB61" i="3" a="1"/>
  <c r="BAB61" i="3"/>
  <c r="BAF61" i="3" a="1"/>
  <c r="BAF61" i="3"/>
  <c r="BAJ61" i="3" a="1"/>
  <c r="BAJ61" i="3"/>
  <c r="BAN61" i="3" a="1"/>
  <c r="BAN61" i="3"/>
  <c r="BAR61" i="3" a="1"/>
  <c r="BAR61" i="3"/>
  <c r="BAV61" i="3" a="1"/>
  <c r="BAV61" i="3"/>
  <c r="BAZ61" i="3" a="1"/>
  <c r="BAZ61" i="3"/>
  <c r="BBD61" i="3" a="1"/>
  <c r="BBD61" i="3"/>
  <c r="BBH61" i="3" a="1"/>
  <c r="BBH61" i="3"/>
  <c r="BBK61" i="3" a="1"/>
  <c r="BBK61" i="3"/>
  <c r="BBN61" i="3" a="1"/>
  <c r="BBN61" i="3"/>
  <c r="BBS61" i="3" a="1"/>
  <c r="BBS61" i="3"/>
  <c r="BBV61" i="3" a="1"/>
  <c r="BBV61" i="3"/>
  <c r="BCA61" i="3" a="1"/>
  <c r="BCA61" i="3"/>
  <c r="BCD61" i="3" a="1"/>
  <c r="BCD61" i="3"/>
  <c r="BCI61" i="3" a="1"/>
  <c r="BCI61" i="3"/>
  <c r="BCL61" i="3" a="1"/>
  <c r="BCL61" i="3"/>
  <c r="BCQ61" i="3" a="1"/>
  <c r="BCQ61" i="3"/>
  <c r="BCT61" i="3" a="1"/>
  <c r="BCT61" i="3"/>
  <c r="BCY61" i="3" a="1"/>
  <c r="BCY61" i="3"/>
  <c r="BDB61" i="3" a="1"/>
  <c r="BDB61" i="3"/>
  <c r="BDG61" i="3" a="1"/>
  <c r="BDG61" i="3"/>
  <c r="BDJ61" i="3" a="1"/>
  <c r="BDJ61" i="3"/>
  <c r="BDO61" i="3" a="1"/>
  <c r="BDO61" i="3"/>
  <c r="BDR61" i="3" a="1"/>
  <c r="BDR61" i="3"/>
  <c r="BDW61" i="3" a="1"/>
  <c r="BDW61" i="3"/>
  <c r="BDZ61" i="3" a="1"/>
  <c r="BDZ61" i="3"/>
  <c r="BEE61" i="3" a="1"/>
  <c r="BEE61" i="3"/>
  <c r="BEH61" i="3" a="1"/>
  <c r="BEH61" i="3"/>
  <c r="BEM61" i="3" a="1"/>
  <c r="BEM61" i="3"/>
  <c r="BEP61" i="3" a="1"/>
  <c r="BEP61" i="3"/>
  <c r="BEU61" i="3" a="1"/>
  <c r="BEU61" i="3"/>
  <c r="BEX61" i="3" a="1"/>
  <c r="BEX61" i="3"/>
  <c r="BFC61" i="3" a="1"/>
  <c r="BFC61" i="3"/>
  <c r="BFF61" i="3" a="1"/>
  <c r="BFF61" i="3"/>
  <c r="BFK61" i="3" a="1"/>
  <c r="BFK61" i="3"/>
  <c r="BFN61" i="3" a="1"/>
  <c r="BFN61" i="3"/>
  <c r="BFS61" i="3" a="1"/>
  <c r="BFS61" i="3"/>
  <c r="BFV61" i="3" a="1"/>
  <c r="BFV61" i="3"/>
  <c r="BGA61" i="3" a="1"/>
  <c r="BGA61" i="3"/>
  <c r="BGD61" i="3" a="1"/>
  <c r="BGD61" i="3"/>
  <c r="BGI61" i="3" a="1"/>
  <c r="BGI61" i="3"/>
  <c r="BGL61" i="3" a="1"/>
  <c r="BGL61" i="3"/>
  <c r="BGQ61" i="3" a="1"/>
  <c r="BGQ61" i="3"/>
  <c r="BGT61" i="3" a="1"/>
  <c r="BGT61" i="3"/>
  <c r="BGY61" i="3" a="1"/>
  <c r="BGY61" i="3"/>
  <c r="BHB61" i="3" a="1"/>
  <c r="BHB61" i="3"/>
  <c r="BHG61" i="3" a="1"/>
  <c r="BHG61" i="3"/>
  <c r="BHJ61" i="3" a="1"/>
  <c r="BHJ61" i="3"/>
  <c r="BHO61" i="3" a="1"/>
  <c r="BHO61" i="3"/>
  <c r="BHR61" i="3" a="1"/>
  <c r="BHR61" i="3"/>
  <c r="BHW61" i="3" a="1"/>
  <c r="BHW61" i="3"/>
  <c r="BHZ61" i="3" a="1"/>
  <c r="BHZ61" i="3"/>
  <c r="BIE61" i="3" a="1"/>
  <c r="BIE61" i="3"/>
  <c r="BIH61" i="3" a="1"/>
  <c r="BIH61" i="3"/>
  <c r="BIM61" i="3" a="1"/>
  <c r="BIM61" i="3"/>
  <c r="BIP61" i="3" a="1"/>
  <c r="BIP61" i="3"/>
  <c r="BIU61" i="3" a="1"/>
  <c r="BIU61" i="3"/>
  <c r="BIX61" i="3" a="1"/>
  <c r="BIX61" i="3"/>
  <c r="BJC61" i="3" a="1"/>
  <c r="BJC61" i="3"/>
  <c r="BJF61" i="3" a="1"/>
  <c r="BJF61" i="3"/>
  <c r="BJK61" i="3" a="1"/>
  <c r="BJK61" i="3"/>
  <c r="BJN61" i="3" a="1"/>
  <c r="BJN61" i="3"/>
  <c r="BJS61" i="3" a="1"/>
  <c r="BJS61" i="3"/>
  <c r="BJV61" i="3" a="1"/>
  <c r="BJV61" i="3"/>
  <c r="BKA61" i="3" a="1"/>
  <c r="BKA61" i="3"/>
  <c r="BKD61" i="3" a="1"/>
  <c r="BKD61" i="3"/>
  <c r="BKI61" i="3" a="1"/>
  <c r="BKI61" i="3"/>
  <c r="BKL61" i="3" a="1"/>
  <c r="BKL61" i="3"/>
  <c r="BKQ61" i="3" a="1"/>
  <c r="BKQ61" i="3"/>
  <c r="BKT61" i="3" a="1"/>
  <c r="BKT61" i="3"/>
  <c r="BKY61" i="3" a="1"/>
  <c r="BKY61" i="3"/>
  <c r="BLB61" i="3" a="1"/>
  <c r="BLB61" i="3"/>
  <c r="BLG61" i="3" a="1"/>
  <c r="BLG61" i="3"/>
  <c r="BLJ61" i="3" a="1"/>
  <c r="BLJ61" i="3"/>
  <c r="BLO61" i="3" a="1"/>
  <c r="BLO61" i="3"/>
  <c r="BLR61" i="3" a="1"/>
  <c r="BLR61" i="3"/>
  <c r="BLW61" i="3" a="1"/>
  <c r="BLW61" i="3"/>
  <c r="BLZ61" i="3" a="1"/>
  <c r="BLZ61" i="3"/>
  <c r="BME61" i="3" a="1"/>
  <c r="BME61" i="3"/>
  <c r="BMH61" i="3" a="1"/>
  <c r="BMH61" i="3"/>
  <c r="BMM61" i="3" a="1"/>
  <c r="BMM61" i="3"/>
  <c r="BMP61" i="3" a="1"/>
  <c r="BMP61" i="3"/>
  <c r="BMU61" i="3" a="1"/>
  <c r="BMU61" i="3"/>
  <c r="BMX61" i="3" a="1"/>
  <c r="BMX61" i="3"/>
  <c r="BNC61" i="3" a="1"/>
  <c r="BNC61" i="3"/>
  <c r="BNF61" i="3" a="1"/>
  <c r="BNF61" i="3"/>
  <c r="BNK61" i="3" a="1"/>
  <c r="BNK61" i="3"/>
  <c r="BNN61" i="3" a="1"/>
  <c r="BNN61" i="3"/>
  <c r="BNS61" i="3" a="1"/>
  <c r="BNS61" i="3"/>
  <c r="BNV61" i="3" a="1"/>
  <c r="BNV61" i="3"/>
  <c r="BOA61" i="3" a="1"/>
  <c r="BOA61" i="3"/>
  <c r="BOD61" i="3" a="1"/>
  <c r="BOD61" i="3"/>
  <c r="BOI61" i="3" a="1"/>
  <c r="BOI61" i="3"/>
  <c r="BOL61" i="3" a="1"/>
  <c r="BOL61" i="3"/>
  <c r="BOQ61" i="3" a="1"/>
  <c r="BOQ61" i="3"/>
  <c r="BOT61" i="3" a="1"/>
  <c r="BOT61" i="3"/>
  <c r="BOY61" i="3" a="1"/>
  <c r="BOY61" i="3"/>
  <c r="BPB61" i="3" a="1"/>
  <c r="BPB61" i="3"/>
  <c r="BPG61" i="3" a="1"/>
  <c r="BPG61" i="3"/>
  <c r="BPJ61" i="3" a="1"/>
  <c r="BPJ61" i="3"/>
  <c r="BPO61" i="3" a="1"/>
  <c r="BPO61" i="3"/>
  <c r="BPR61" i="3" a="1"/>
  <c r="BPR61" i="3"/>
  <c r="BPW61" i="3" a="1"/>
  <c r="BPW61" i="3"/>
  <c r="BPZ61" i="3" a="1"/>
  <c r="BPZ61" i="3"/>
  <c r="BQE61" i="3" a="1"/>
  <c r="BQE61" i="3"/>
  <c r="BQH61" i="3" a="1"/>
  <c r="BQH61" i="3"/>
  <c r="BQM61" i="3" a="1"/>
  <c r="BQM61" i="3"/>
  <c r="BQP61" i="3" a="1"/>
  <c r="BQP61" i="3"/>
  <c r="BQU61" i="3" a="1"/>
  <c r="BQU61" i="3"/>
  <c r="BQX61" i="3" a="1"/>
  <c r="BQX61" i="3"/>
  <c r="BRC61" i="3" a="1"/>
  <c r="BRC61" i="3"/>
  <c r="BRF61" i="3" a="1"/>
  <c r="BRF61" i="3"/>
  <c r="BRK61" i="3" a="1"/>
  <c r="BRK61" i="3"/>
  <c r="BRN61" i="3" a="1"/>
  <c r="BRN61" i="3"/>
  <c r="BRS61" i="3" a="1"/>
  <c r="BRS61" i="3"/>
  <c r="BRV61" i="3" a="1"/>
  <c r="BRV61" i="3"/>
  <c r="BSA61" i="3" a="1"/>
  <c r="BSA61" i="3"/>
  <c r="BSD61" i="3" a="1"/>
  <c r="BSD61" i="3"/>
  <c r="BSI61" i="3" a="1"/>
  <c r="BSI61" i="3"/>
  <c r="BSL61" i="3" a="1"/>
  <c r="BSL61" i="3"/>
  <c r="BSQ61" i="3" a="1"/>
  <c r="BSQ61" i="3"/>
  <c r="BST61" i="3" a="1"/>
  <c r="BST61" i="3"/>
  <c r="BSY61" i="3" a="1"/>
  <c r="BSY61" i="3"/>
  <c r="BTB61" i="3" a="1"/>
  <c r="BTB61" i="3"/>
  <c r="BTG61" i="3" a="1"/>
  <c r="BTG61" i="3"/>
  <c r="BTJ61" i="3" a="1"/>
  <c r="BTJ61" i="3"/>
  <c r="VU61" i="3" a="1"/>
  <c r="VU61" i="3"/>
  <c r="WC61" i="3" a="1"/>
  <c r="WC61" i="3"/>
  <c r="WK61" i="3" a="1"/>
  <c r="WK61" i="3"/>
  <c r="WO61" i="3" a="1"/>
  <c r="WO61" i="3"/>
  <c r="WS61" i="3" a="1"/>
  <c r="WS61" i="3"/>
  <c r="WW61" i="3" a="1"/>
  <c r="WW61" i="3"/>
  <c r="XA61" i="3" a="1"/>
  <c r="XA61" i="3"/>
  <c r="XE61" i="3" a="1"/>
  <c r="XE61" i="3"/>
  <c r="XI61" i="3" a="1"/>
  <c r="XI61" i="3"/>
  <c r="XM61" i="3" a="1"/>
  <c r="XM61" i="3"/>
  <c r="XQ61" i="3" a="1"/>
  <c r="XQ61" i="3"/>
  <c r="XU61" i="3" a="1"/>
  <c r="XU61" i="3"/>
  <c r="XY61" i="3" a="1"/>
  <c r="XY61" i="3"/>
  <c r="YC61" i="3" a="1"/>
  <c r="YC61" i="3"/>
  <c r="YG61" i="3" a="1"/>
  <c r="YG61" i="3"/>
  <c r="YK61" i="3" a="1"/>
  <c r="YK61" i="3"/>
  <c r="YO61" i="3" a="1"/>
  <c r="YO61" i="3"/>
  <c r="YS61" i="3" a="1"/>
  <c r="YS61" i="3"/>
  <c r="YW61" i="3" a="1"/>
  <c r="YW61" i="3"/>
  <c r="ZA61" i="3" a="1"/>
  <c r="ZA61" i="3"/>
  <c r="ZE61" i="3" a="1"/>
  <c r="ZE61" i="3"/>
  <c r="ZI61" i="3" a="1"/>
  <c r="ZI61" i="3"/>
  <c r="ZM61" i="3" a="1"/>
  <c r="ZM61" i="3"/>
  <c r="ZQ61" i="3" a="1"/>
  <c r="ZQ61" i="3"/>
  <c r="ZU61" i="3" a="1"/>
  <c r="ZU61" i="3"/>
  <c r="ZY61" i="3" a="1"/>
  <c r="ZY61" i="3"/>
  <c r="AAC61" i="3" a="1"/>
  <c r="AAC61" i="3"/>
  <c r="AAG61" i="3" a="1"/>
  <c r="AAG61" i="3"/>
  <c r="AAK61" i="3" a="1"/>
  <c r="AAK61" i="3"/>
  <c r="AAO61" i="3" a="1"/>
  <c r="AAO61" i="3"/>
  <c r="AAS61" i="3" a="1"/>
  <c r="AAS61" i="3"/>
  <c r="AAW61" i="3" a="1"/>
  <c r="AAW61" i="3"/>
  <c r="ABA61" i="3" a="1"/>
  <c r="ABA61" i="3"/>
  <c r="ABE61" i="3" a="1"/>
  <c r="ABE61" i="3"/>
  <c r="ABI61" i="3" a="1"/>
  <c r="ABI61" i="3"/>
  <c r="ABM61" i="3" a="1"/>
  <c r="ABM61" i="3"/>
  <c r="ABQ61" i="3" a="1"/>
  <c r="ABQ61" i="3"/>
  <c r="ABU61" i="3" a="1"/>
  <c r="ABU61" i="3"/>
  <c r="ABY61" i="3" a="1"/>
  <c r="ABY61" i="3"/>
  <c r="ACC61" i="3" a="1"/>
  <c r="ACC61" i="3"/>
  <c r="ACG61" i="3" a="1"/>
  <c r="ACG61" i="3"/>
  <c r="ACK61" i="3" a="1"/>
  <c r="ACK61" i="3"/>
  <c r="ACO61" i="3" a="1"/>
  <c r="ACO61" i="3"/>
  <c r="ACS61" i="3" a="1"/>
  <c r="ACS61" i="3"/>
  <c r="ACW61" i="3" a="1"/>
  <c r="ACW61" i="3"/>
  <c r="ADA61" i="3" a="1"/>
  <c r="ADA61" i="3"/>
  <c r="ADE61" i="3" a="1"/>
  <c r="ADE61" i="3"/>
  <c r="ADI61" i="3" a="1"/>
  <c r="ADI61" i="3"/>
  <c r="ADM61" i="3" a="1"/>
  <c r="ADM61" i="3"/>
  <c r="ADQ61" i="3" a="1"/>
  <c r="ADQ61" i="3"/>
  <c r="ADU61" i="3" a="1"/>
  <c r="ADU61" i="3"/>
  <c r="ADY61" i="3" a="1"/>
  <c r="ADY61" i="3"/>
  <c r="AEC61" i="3" a="1"/>
  <c r="AEC61" i="3"/>
  <c r="AEG61" i="3" a="1"/>
  <c r="AEG61" i="3"/>
  <c r="AEK61" i="3" a="1"/>
  <c r="AEK61" i="3"/>
  <c r="AEO61" i="3" a="1"/>
  <c r="AEO61" i="3"/>
  <c r="AES61" i="3" a="1"/>
  <c r="AES61" i="3"/>
  <c r="AEW61" i="3" a="1"/>
  <c r="AEW61" i="3"/>
  <c r="AFA61" i="3" a="1"/>
  <c r="AFA61" i="3"/>
  <c r="AFE61" i="3" a="1"/>
  <c r="AFE61" i="3"/>
  <c r="AFI61" i="3" a="1"/>
  <c r="AFI61" i="3"/>
  <c r="AFM61" i="3" a="1"/>
  <c r="AFM61" i="3"/>
  <c r="AFQ61" i="3" a="1"/>
  <c r="AFQ61" i="3"/>
  <c r="AFU61" i="3" a="1"/>
  <c r="AFU61" i="3"/>
  <c r="AFY61" i="3" a="1"/>
  <c r="AFY61" i="3"/>
  <c r="AGC61" i="3" a="1"/>
  <c r="AGC61" i="3"/>
  <c r="AGG61" i="3" a="1"/>
  <c r="AGG61" i="3"/>
  <c r="AGK61" i="3" a="1"/>
  <c r="AGK61" i="3"/>
  <c r="AGO61" i="3" a="1"/>
  <c r="AGO61" i="3"/>
  <c r="AGS61" i="3" a="1"/>
  <c r="AGS61" i="3"/>
  <c r="AGW61" i="3" a="1"/>
  <c r="AGW61" i="3"/>
  <c r="AHA61" i="3" a="1"/>
  <c r="AHA61" i="3"/>
  <c r="AHE61" i="3" a="1"/>
  <c r="AHE61" i="3"/>
  <c r="AHI61" i="3" a="1"/>
  <c r="AHI61" i="3"/>
  <c r="AHM61" i="3" a="1"/>
  <c r="AHM61" i="3"/>
  <c r="AHQ61" i="3" a="1"/>
  <c r="AHQ61" i="3"/>
  <c r="AHU61" i="3" a="1"/>
  <c r="AHU61" i="3"/>
  <c r="AHY61" i="3" a="1"/>
  <c r="AHY61" i="3"/>
  <c r="AIC61" i="3" a="1"/>
  <c r="AIC61" i="3"/>
  <c r="AIG61" i="3" a="1"/>
  <c r="AIG61" i="3"/>
  <c r="AIK61" i="3" a="1"/>
  <c r="AIK61" i="3"/>
  <c r="AIO61" i="3" a="1"/>
  <c r="AIO61" i="3"/>
  <c r="AIS61" i="3" a="1"/>
  <c r="AIS61" i="3"/>
  <c r="AIW61" i="3" a="1"/>
  <c r="AIW61" i="3"/>
  <c r="AJA61" i="3" a="1"/>
  <c r="AJA61" i="3"/>
  <c r="AJE61" i="3" a="1"/>
  <c r="AJE61" i="3"/>
  <c r="AJI61" i="3" a="1"/>
  <c r="AJI61" i="3"/>
  <c r="AJM61" i="3" a="1"/>
  <c r="AJM61" i="3"/>
  <c r="AJQ61" i="3" a="1"/>
  <c r="AJQ61" i="3"/>
  <c r="AJU61" i="3" a="1"/>
  <c r="AJU61" i="3"/>
  <c r="AJY61" i="3" a="1"/>
  <c r="AJY61" i="3"/>
  <c r="AKC61" i="3" a="1"/>
  <c r="AKC61" i="3"/>
  <c r="AKG61" i="3" a="1"/>
  <c r="AKG61" i="3"/>
  <c r="AKK61" i="3" a="1"/>
  <c r="AKK61" i="3"/>
  <c r="AKO61" i="3" a="1"/>
  <c r="AKO61" i="3"/>
  <c r="AKS61" i="3" a="1"/>
  <c r="AKS61" i="3"/>
  <c r="AKW61" i="3" a="1"/>
  <c r="AKW61" i="3"/>
  <c r="ALA61" i="3" a="1"/>
  <c r="ALA61" i="3"/>
  <c r="ALE61" i="3" a="1"/>
  <c r="ALE61" i="3"/>
  <c r="ALI61" i="3" a="1"/>
  <c r="ALI61" i="3"/>
  <c r="ALM61" i="3" a="1"/>
  <c r="ALM61" i="3"/>
  <c r="ALQ61" i="3" a="1"/>
  <c r="ALQ61" i="3"/>
  <c r="ALU61" i="3" a="1"/>
  <c r="ALU61" i="3"/>
  <c r="ALY61" i="3" a="1"/>
  <c r="ALY61" i="3"/>
  <c r="AMC61" i="3" a="1"/>
  <c r="AMC61" i="3"/>
  <c r="AMG61" i="3" a="1"/>
  <c r="AMG61" i="3"/>
  <c r="AMK61" i="3" a="1"/>
  <c r="AMK61" i="3"/>
  <c r="AMO61" i="3" a="1"/>
  <c r="AMO61" i="3"/>
  <c r="AMS61" i="3" a="1"/>
  <c r="AMS61" i="3"/>
  <c r="AMW61" i="3" a="1"/>
  <c r="AMW61" i="3"/>
  <c r="ANA61" i="3" a="1"/>
  <c r="ANA61" i="3"/>
  <c r="ANE61" i="3" a="1"/>
  <c r="ANE61" i="3"/>
  <c r="ANI61" i="3" a="1"/>
  <c r="ANI61" i="3"/>
  <c r="ANM61" i="3" a="1"/>
  <c r="ANM61" i="3"/>
  <c r="ANQ61" i="3" a="1"/>
  <c r="ANQ61" i="3"/>
  <c r="ANU61" i="3" a="1"/>
  <c r="ANU61" i="3"/>
  <c r="ANY61" i="3" a="1"/>
  <c r="ANY61" i="3"/>
  <c r="AOC61" i="3" a="1"/>
  <c r="AOC61" i="3"/>
  <c r="AOG61" i="3" a="1"/>
  <c r="AOG61" i="3"/>
  <c r="AOK61" i="3" a="1"/>
  <c r="AOK61" i="3"/>
  <c r="AOO61" i="3" a="1"/>
  <c r="AOO61" i="3"/>
  <c r="AOS61" i="3" a="1"/>
  <c r="AOS61" i="3"/>
  <c r="AOW61" i="3" a="1"/>
  <c r="AOW61" i="3"/>
  <c r="APA61" i="3" a="1"/>
  <c r="APA61" i="3"/>
  <c r="APE61" i="3" a="1"/>
  <c r="APE61" i="3"/>
  <c r="API61" i="3" a="1"/>
  <c r="API61" i="3"/>
  <c r="APM61" i="3" a="1"/>
  <c r="APM61" i="3"/>
  <c r="APQ61" i="3" a="1"/>
  <c r="APQ61" i="3"/>
  <c r="APU61" i="3" a="1"/>
  <c r="APU61" i="3"/>
  <c r="APY61" i="3" a="1"/>
  <c r="APY61" i="3"/>
  <c r="AQC61" i="3" a="1"/>
  <c r="AQC61" i="3"/>
  <c r="AQG61" i="3" a="1"/>
  <c r="AQG61" i="3"/>
  <c r="AQK61" i="3" a="1"/>
  <c r="AQK61" i="3"/>
  <c r="AQO61" i="3" a="1"/>
  <c r="AQO61" i="3"/>
  <c r="AQS61" i="3" a="1"/>
  <c r="AQS61" i="3"/>
  <c r="AQW61" i="3" a="1"/>
  <c r="AQW61" i="3"/>
  <c r="ARA61" i="3" a="1"/>
  <c r="ARA61" i="3"/>
  <c r="ARE61" i="3" a="1"/>
  <c r="ARE61" i="3"/>
  <c r="ARI61" i="3" a="1"/>
  <c r="ARI61" i="3"/>
  <c r="ARM61" i="3" a="1"/>
  <c r="ARM61" i="3"/>
  <c r="ARQ61" i="3" a="1"/>
  <c r="ARQ61" i="3"/>
  <c r="ARU61" i="3" a="1"/>
  <c r="ARU61" i="3"/>
  <c r="ARY61" i="3" a="1"/>
  <c r="ARY61" i="3"/>
  <c r="ASC61" i="3" a="1"/>
  <c r="ASC61" i="3"/>
  <c r="ASG61" i="3" a="1"/>
  <c r="ASG61" i="3"/>
  <c r="ASK61" i="3" a="1"/>
  <c r="ASK61" i="3"/>
  <c r="ASO61" i="3" a="1"/>
  <c r="ASO61" i="3"/>
  <c r="ASS61" i="3" a="1"/>
  <c r="ASS61" i="3"/>
  <c r="ASW61" i="3" a="1"/>
  <c r="ASW61" i="3"/>
  <c r="ATA61" i="3" a="1"/>
  <c r="ATA61" i="3"/>
  <c r="ATE61" i="3" a="1"/>
  <c r="ATE61" i="3"/>
  <c r="ATI61" i="3" a="1"/>
  <c r="ATI61" i="3"/>
  <c r="ATM61" i="3" a="1"/>
  <c r="ATM61" i="3"/>
  <c r="ATQ61" i="3" a="1"/>
  <c r="ATQ61" i="3"/>
  <c r="ATU61" i="3" a="1"/>
  <c r="ATU61" i="3"/>
  <c r="ATY61" i="3" a="1"/>
  <c r="ATY61" i="3"/>
  <c r="AUC61" i="3" a="1"/>
  <c r="AUC61" i="3"/>
  <c r="AUG61" i="3" a="1"/>
  <c r="AUG61" i="3"/>
  <c r="AUK61" i="3" a="1"/>
  <c r="AUK61" i="3"/>
  <c r="AUO61" i="3" a="1"/>
  <c r="AUO61" i="3"/>
  <c r="AUS61" i="3" a="1"/>
  <c r="AUS61" i="3"/>
  <c r="AUW61" i="3" a="1"/>
  <c r="AUW61" i="3"/>
  <c r="AVA61" i="3" a="1"/>
  <c r="AVA61" i="3"/>
  <c r="AVE61" i="3" a="1"/>
  <c r="AVE61" i="3"/>
  <c r="AVI61" i="3" a="1"/>
  <c r="AVI61" i="3"/>
  <c r="AVM61" i="3" a="1"/>
  <c r="AVM61" i="3"/>
  <c r="AVQ61" i="3" a="1"/>
  <c r="AVQ61" i="3"/>
  <c r="AVU61" i="3" a="1"/>
  <c r="AVU61" i="3"/>
  <c r="AVY61" i="3" a="1"/>
  <c r="AVY61" i="3"/>
  <c r="AWC61" i="3" a="1"/>
  <c r="AWC61" i="3"/>
  <c r="AWG61" i="3" a="1"/>
  <c r="AWG61" i="3"/>
  <c r="AWK61" i="3" a="1"/>
  <c r="AWK61" i="3"/>
  <c r="AWO61" i="3" a="1"/>
  <c r="AWO61" i="3"/>
  <c r="AWS61" i="3" a="1"/>
  <c r="AWS61" i="3"/>
  <c r="AWW61" i="3" a="1"/>
  <c r="AWW61" i="3"/>
  <c r="AXA61" i="3" a="1"/>
  <c r="AXA61" i="3"/>
  <c r="AXE61" i="3" a="1"/>
  <c r="AXE61" i="3"/>
  <c r="AXI61" i="3" a="1"/>
  <c r="AXI61" i="3"/>
  <c r="AXM61" i="3" a="1"/>
  <c r="AXM61" i="3"/>
  <c r="AXQ61" i="3" a="1"/>
  <c r="AXQ61" i="3"/>
  <c r="AXU61" i="3" a="1"/>
  <c r="AXU61" i="3"/>
  <c r="AXY61" i="3" a="1"/>
  <c r="AXY61" i="3"/>
  <c r="AYC61" i="3" a="1"/>
  <c r="AYC61" i="3"/>
  <c r="AYG61" i="3" a="1"/>
  <c r="AYG61" i="3"/>
  <c r="AYK61" i="3" a="1"/>
  <c r="AYK61" i="3"/>
  <c r="AYO61" i="3" a="1"/>
  <c r="AYO61" i="3"/>
  <c r="AYS61" i="3" a="1"/>
  <c r="AYS61" i="3"/>
  <c r="AYW61" i="3" a="1"/>
  <c r="AYW61" i="3"/>
  <c r="AZA61" i="3" a="1"/>
  <c r="AZA61" i="3"/>
  <c r="AZE61" i="3" a="1"/>
  <c r="AZE61" i="3"/>
  <c r="AZI61" i="3" a="1"/>
  <c r="AZI61" i="3"/>
  <c r="AZM61" i="3" a="1"/>
  <c r="AZM61" i="3"/>
  <c r="AZQ61" i="3" a="1"/>
  <c r="AZQ61" i="3"/>
  <c r="AZU61" i="3" a="1"/>
  <c r="AZU61" i="3"/>
  <c r="AZY61" i="3" a="1"/>
  <c r="AZY61" i="3"/>
  <c r="BAC61" i="3" a="1"/>
  <c r="BAC61" i="3"/>
  <c r="BAG61" i="3" a="1"/>
  <c r="BAG61" i="3"/>
  <c r="BAK61" i="3" a="1"/>
  <c r="BAK61" i="3"/>
  <c r="BAO61" i="3" a="1"/>
  <c r="BAO61" i="3"/>
  <c r="BAS61" i="3" a="1"/>
  <c r="BAS61" i="3"/>
  <c r="BAW61" i="3" a="1"/>
  <c r="BAW61" i="3"/>
  <c r="BBA61" i="3" a="1"/>
  <c r="BBA61" i="3"/>
  <c r="BBE61" i="3" a="1"/>
  <c r="BBE61" i="3"/>
  <c r="BBI61" i="3" a="1"/>
  <c r="BBI61" i="3"/>
  <c r="BBL61" i="3" a="1"/>
  <c r="BBL61" i="3"/>
  <c r="BBQ61" i="3" a="1"/>
  <c r="BBQ61" i="3"/>
  <c r="BBT61" i="3" a="1"/>
  <c r="BBT61" i="3"/>
  <c r="BBY61" i="3" a="1"/>
  <c r="BBY61" i="3"/>
  <c r="BCB61" i="3" a="1"/>
  <c r="BCB61" i="3"/>
  <c r="BCG61" i="3" a="1"/>
  <c r="BCG61" i="3"/>
  <c r="BCJ61" i="3" a="1"/>
  <c r="BCJ61" i="3"/>
  <c r="BCR61" i="3" a="1"/>
  <c r="BCR61" i="3"/>
  <c r="BCW61" i="3" a="1"/>
  <c r="BCW61" i="3"/>
  <c r="BCZ61" i="3" a="1"/>
  <c r="BCZ61" i="3"/>
  <c r="BDE61" i="3" a="1"/>
  <c r="BDE61" i="3"/>
  <c r="BDH61" i="3" a="1"/>
  <c r="BDH61" i="3"/>
  <c r="BDM61" i="3" a="1"/>
  <c r="BDM61" i="3"/>
  <c r="BDP61" i="3" a="1"/>
  <c r="BDP61" i="3"/>
  <c r="BDU61" i="3" a="1"/>
  <c r="BDU61" i="3"/>
  <c r="BDX61" i="3" a="1"/>
  <c r="BDX61" i="3"/>
  <c r="BEC61" i="3" a="1"/>
  <c r="BEC61" i="3"/>
  <c r="BEF61" i="3" a="1"/>
  <c r="BEF61" i="3"/>
  <c r="BEK61" i="3" a="1"/>
  <c r="BEK61" i="3"/>
  <c r="BEN61" i="3" a="1"/>
  <c r="BEN61" i="3"/>
  <c r="BES61" i="3" a="1"/>
  <c r="BES61" i="3"/>
  <c r="BEV61" i="3" a="1"/>
  <c r="BEV61" i="3"/>
  <c r="BFA61" i="3" a="1"/>
  <c r="BFA61" i="3"/>
  <c r="BFD61" i="3" a="1"/>
  <c r="BFD61" i="3"/>
  <c r="BFI61" i="3" a="1"/>
  <c r="BFI61" i="3"/>
  <c r="BFL61" i="3" a="1"/>
  <c r="BFL61" i="3"/>
  <c r="BFQ61" i="3" a="1"/>
  <c r="BFQ61" i="3"/>
  <c r="BFT61" i="3" a="1"/>
  <c r="BFT61" i="3"/>
  <c r="BFY61" i="3" a="1"/>
  <c r="BFY61" i="3"/>
  <c r="BGB61" i="3" a="1"/>
  <c r="BGB61" i="3"/>
  <c r="BGG61" i="3" a="1"/>
  <c r="BGG61" i="3"/>
  <c r="BGJ61" i="3" a="1"/>
  <c r="BGJ61" i="3"/>
  <c r="BGO61" i="3" a="1"/>
  <c r="BGO61" i="3"/>
  <c r="BGR61" i="3" a="1"/>
  <c r="BGR61" i="3"/>
  <c r="BGW61" i="3" a="1"/>
  <c r="BGW61" i="3"/>
  <c r="BGZ61" i="3" a="1"/>
  <c r="BGZ61" i="3"/>
  <c r="BHE61" i="3" a="1"/>
  <c r="BHE61" i="3"/>
  <c r="BHH61" i="3" a="1"/>
  <c r="BHH61" i="3"/>
  <c r="BHM61" i="3" a="1"/>
  <c r="BHM61" i="3"/>
  <c r="BHP61" i="3" a="1"/>
  <c r="BHP61" i="3"/>
  <c r="BHU61" i="3" a="1"/>
  <c r="BHU61" i="3"/>
  <c r="BHX61" i="3" a="1"/>
  <c r="BHX61" i="3"/>
  <c r="BIC61" i="3" a="1"/>
  <c r="BIC61" i="3"/>
  <c r="BIF61" i="3" a="1"/>
  <c r="BIF61" i="3"/>
  <c r="BIK61" i="3" a="1"/>
  <c r="BIK61" i="3"/>
  <c r="BIN61" i="3" a="1"/>
  <c r="BIN61" i="3"/>
  <c r="BIS61" i="3" a="1"/>
  <c r="BIS61" i="3"/>
  <c r="BIV61" i="3" a="1"/>
  <c r="BIV61" i="3"/>
  <c r="BJA61" i="3" a="1"/>
  <c r="BJA61" i="3"/>
  <c r="BJD61" i="3" a="1"/>
  <c r="BJD61" i="3"/>
  <c r="BJI61" i="3" a="1"/>
  <c r="BJI61" i="3"/>
  <c r="BJL61" i="3" a="1"/>
  <c r="BJL61" i="3"/>
  <c r="BJQ61" i="3" a="1"/>
  <c r="BJQ61" i="3"/>
  <c r="BJT61" i="3" a="1"/>
  <c r="BJT61" i="3"/>
  <c r="BJY61" i="3" a="1"/>
  <c r="BJY61" i="3"/>
  <c r="BKB61" i="3" a="1"/>
  <c r="BKB61" i="3"/>
  <c r="BKG61" i="3" a="1"/>
  <c r="BKG61" i="3"/>
  <c r="BKJ61" i="3" a="1"/>
  <c r="BKJ61" i="3"/>
  <c r="BKO61" i="3" a="1"/>
  <c r="BKO61" i="3"/>
  <c r="BKR61" i="3" a="1"/>
  <c r="BKR61" i="3"/>
  <c r="BKW61" i="3" a="1"/>
  <c r="BKW61" i="3"/>
  <c r="BKZ61" i="3" a="1"/>
  <c r="BKZ61" i="3"/>
  <c r="BLE61" i="3" a="1"/>
  <c r="BLE61" i="3"/>
  <c r="BLH61" i="3" a="1"/>
  <c r="BLH61" i="3"/>
  <c r="BLM61" i="3" a="1"/>
  <c r="BLM61" i="3"/>
  <c r="BLP61" i="3" a="1"/>
  <c r="BLP61" i="3"/>
  <c r="BLU61" i="3" a="1"/>
  <c r="BLU61" i="3"/>
  <c r="BLX61" i="3" a="1"/>
  <c r="BLX61" i="3"/>
  <c r="BMC61" i="3" a="1"/>
  <c r="BMC61" i="3"/>
  <c r="BMF61" i="3" a="1"/>
  <c r="BMF61" i="3"/>
  <c r="BMK61" i="3" a="1"/>
  <c r="BMK61" i="3"/>
  <c r="BMN61" i="3" a="1"/>
  <c r="BMN61" i="3"/>
  <c r="BMS61" i="3" a="1"/>
  <c r="BMS61" i="3"/>
  <c r="BMV61" i="3" a="1"/>
  <c r="BMV61" i="3"/>
  <c r="BNA61" i="3" a="1"/>
  <c r="BNA61" i="3"/>
  <c r="BND61" i="3" a="1"/>
  <c r="BND61" i="3"/>
  <c r="BNI61" i="3" a="1"/>
  <c r="BNI61" i="3"/>
  <c r="BNL61" i="3" a="1"/>
  <c r="BNL61" i="3"/>
  <c r="BNQ61" i="3" a="1"/>
  <c r="BNQ61" i="3"/>
  <c r="BNT61" i="3" a="1"/>
  <c r="BNT61" i="3"/>
  <c r="BNY61" i="3" a="1"/>
  <c r="BNY61" i="3"/>
  <c r="BOB61" i="3" a="1"/>
  <c r="BOB61" i="3"/>
  <c r="BOG61" i="3" a="1"/>
  <c r="BOG61" i="3"/>
  <c r="BOJ61" i="3" a="1"/>
  <c r="BOJ61" i="3"/>
  <c r="BOO61" i="3" a="1"/>
  <c r="BOO61" i="3"/>
  <c r="BOR61" i="3" a="1"/>
  <c r="BOR61" i="3"/>
  <c r="BOW61" i="3" a="1"/>
  <c r="BOW61" i="3"/>
  <c r="BOZ61" i="3" a="1"/>
  <c r="BOZ61" i="3"/>
  <c r="BPE61" i="3" a="1"/>
  <c r="BPE61" i="3"/>
  <c r="BPH61" i="3" a="1"/>
  <c r="BPH61" i="3"/>
  <c r="BPM61" i="3" a="1"/>
  <c r="BPM61" i="3"/>
  <c r="BPP61" i="3" a="1"/>
  <c r="BPP61" i="3"/>
  <c r="BPU61" i="3" a="1"/>
  <c r="BPU61" i="3"/>
  <c r="BPX61" i="3" a="1"/>
  <c r="BPX61" i="3"/>
  <c r="BQC61" i="3" a="1"/>
  <c r="BQC61" i="3"/>
  <c r="BQF61" i="3" a="1"/>
  <c r="BQF61" i="3"/>
  <c r="BQK61" i="3" a="1"/>
  <c r="BQK61" i="3"/>
  <c r="BQN61" i="3" a="1"/>
  <c r="BQN61" i="3"/>
  <c r="BQS61" i="3" a="1"/>
  <c r="BQS61" i="3"/>
  <c r="BQV61" i="3" a="1"/>
  <c r="BQV61" i="3"/>
  <c r="BRA61" i="3" a="1"/>
  <c r="BRA61" i="3"/>
  <c r="BRD61" i="3" a="1"/>
  <c r="BRD61" i="3"/>
  <c r="BRI61" i="3" a="1"/>
  <c r="BRI61" i="3"/>
  <c r="BRL61" i="3" a="1"/>
  <c r="BRL61" i="3"/>
  <c r="BRQ61" i="3" a="1"/>
  <c r="BRQ61" i="3"/>
  <c r="BRT61" i="3" a="1"/>
  <c r="BRT61" i="3"/>
  <c r="BRY61" i="3" a="1"/>
  <c r="BRY61" i="3"/>
  <c r="BSB61" i="3" a="1"/>
  <c r="BSB61" i="3"/>
  <c r="BSG61" i="3" a="1"/>
  <c r="BSG61" i="3"/>
  <c r="BSJ61" i="3" a="1"/>
  <c r="BSJ61" i="3"/>
  <c r="BSO61" i="3" a="1"/>
  <c r="BSO61" i="3"/>
  <c r="BSR61" i="3" a="1"/>
  <c r="BSR61" i="3"/>
  <c r="BSW61" i="3" a="1"/>
  <c r="BSW61" i="3"/>
  <c r="BSZ61" i="3" a="1"/>
  <c r="BSZ61" i="3"/>
  <c r="BTE61" i="3" a="1"/>
  <c r="BTE61" i="3"/>
  <c r="BTH61" i="3" a="1"/>
  <c r="BTH61" i="3"/>
  <c r="BTM61" i="3" a="1"/>
  <c r="BTM61" i="3"/>
  <c r="BTO61" i="3" a="1"/>
  <c r="BTO61" i="3"/>
  <c r="BTQ61" i="3" a="1"/>
  <c r="BTQ61" i="3"/>
  <c r="BTS61" i="3" a="1"/>
  <c r="BTS61" i="3"/>
  <c r="BTU61" i="3" a="1"/>
  <c r="BTU61" i="3"/>
  <c r="BTW61" i="3" a="1"/>
  <c r="BTW61" i="3"/>
  <c r="BTY61" i="3" a="1"/>
  <c r="BTY61" i="3"/>
  <c r="BUA61" i="3" a="1"/>
  <c r="BUA61" i="3"/>
  <c r="BUC61" i="3" a="1"/>
  <c r="BUC61" i="3"/>
  <c r="BUE61" i="3" a="1"/>
  <c r="BUE61" i="3"/>
  <c r="BUG61" i="3" a="1"/>
  <c r="BUG61" i="3"/>
  <c r="BUI61" i="3" a="1"/>
  <c r="BUI61" i="3"/>
  <c r="BUK61" i="3" a="1"/>
  <c r="BUK61" i="3"/>
  <c r="BUM61" i="3" a="1"/>
  <c r="BUM61" i="3"/>
  <c r="BUO61" i="3" a="1"/>
  <c r="BUO61" i="3"/>
  <c r="BUQ61" i="3" a="1"/>
  <c r="BUQ61" i="3"/>
  <c r="BUS61" i="3" a="1"/>
  <c r="BUS61" i="3"/>
  <c r="BUU61" i="3" a="1"/>
  <c r="BUU61" i="3"/>
  <c r="BUW61" i="3" a="1"/>
  <c r="BUW61" i="3"/>
  <c r="BUY61" i="3" a="1"/>
  <c r="BUY61" i="3"/>
  <c r="BVA61" i="3" a="1"/>
  <c r="BVA61" i="3"/>
  <c r="BVC61" i="3" a="1"/>
  <c r="BVC61" i="3"/>
  <c r="BVE61" i="3" a="1"/>
  <c r="BVE61" i="3"/>
  <c r="BVG61" i="3" a="1"/>
  <c r="BVG61" i="3"/>
  <c r="BVI61" i="3" a="1"/>
  <c r="BVI61" i="3"/>
  <c r="BVK61" i="3" a="1"/>
  <c r="BVK61" i="3"/>
  <c r="BVM61" i="3" a="1"/>
  <c r="BVM61" i="3"/>
  <c r="BVO61" i="3" a="1"/>
  <c r="BVO61" i="3"/>
  <c r="BVQ61" i="3" a="1"/>
  <c r="BVQ61" i="3"/>
  <c r="BVS61" i="3" a="1"/>
  <c r="BVS61" i="3"/>
  <c r="BVU61" i="3" a="1"/>
  <c r="BVU61" i="3"/>
  <c r="BVW61" i="3" a="1"/>
  <c r="BVW61" i="3"/>
  <c r="BVY61" i="3" a="1"/>
  <c r="BVY61" i="3"/>
  <c r="BWA61" i="3" a="1"/>
  <c r="BWA61" i="3"/>
  <c r="BWC61" i="3" a="1"/>
  <c r="BWC61" i="3"/>
  <c r="BWE61" i="3" a="1"/>
  <c r="BWE61" i="3"/>
  <c r="BWG61" i="3" a="1"/>
  <c r="BWG61" i="3"/>
  <c r="BWI61" i="3" a="1"/>
  <c r="BWI61" i="3"/>
  <c r="BWK61" i="3" a="1"/>
  <c r="BWK61" i="3"/>
  <c r="BWM61" i="3" a="1"/>
  <c r="BWM61" i="3"/>
  <c r="BWO61" i="3" a="1"/>
  <c r="BWO61" i="3"/>
  <c r="BWQ61" i="3" a="1"/>
  <c r="BWQ61" i="3"/>
  <c r="BWS61" i="3" a="1"/>
  <c r="BWS61" i="3"/>
  <c r="BWU61" i="3" a="1"/>
  <c r="BWU61" i="3"/>
  <c r="BWW61" i="3" a="1"/>
  <c r="BWW61" i="3"/>
  <c r="BWY61" i="3" a="1"/>
  <c r="BWY61" i="3"/>
  <c r="BXA61" i="3" a="1"/>
  <c r="BXA61" i="3"/>
  <c r="BXC61" i="3" a="1"/>
  <c r="BXC61" i="3"/>
  <c r="BXE61" i="3" a="1"/>
  <c r="BXE61" i="3"/>
  <c r="BXG61" i="3" a="1"/>
  <c r="BXG61" i="3"/>
  <c r="BXI61" i="3" a="1"/>
  <c r="BXI61" i="3"/>
  <c r="BXK61" i="3" a="1"/>
  <c r="BXK61" i="3"/>
  <c r="BXM61" i="3" a="1"/>
  <c r="BXM61" i="3"/>
  <c r="BXO61" i="3" a="1"/>
  <c r="BXO61" i="3"/>
  <c r="BXQ61" i="3" a="1"/>
  <c r="BXQ61" i="3"/>
  <c r="BXS61" i="3" a="1"/>
  <c r="BXS61" i="3"/>
  <c r="BXU61" i="3" a="1"/>
  <c r="BXU61" i="3"/>
  <c r="BXW61" i="3" a="1"/>
  <c r="BXW61" i="3"/>
  <c r="BXY61" i="3" a="1"/>
  <c r="BXY61" i="3"/>
  <c r="BYA61" i="3" a="1"/>
  <c r="BYA61" i="3"/>
  <c r="BYC61" i="3" a="1"/>
  <c r="BYC61" i="3"/>
  <c r="BYE61" i="3" a="1"/>
  <c r="BYE61" i="3"/>
  <c r="BYG61" i="3" a="1"/>
  <c r="BYG61" i="3"/>
  <c r="BYI61" i="3" a="1"/>
  <c r="BYI61" i="3"/>
  <c r="BYK61" i="3" a="1"/>
  <c r="BYK61" i="3"/>
  <c r="BYM61" i="3" a="1"/>
  <c r="BYM61" i="3"/>
  <c r="BYO61" i="3" a="1"/>
  <c r="BYO61" i="3"/>
  <c r="BYQ61" i="3" a="1"/>
  <c r="BYQ61" i="3"/>
  <c r="BYS61" i="3" a="1"/>
  <c r="BYS61" i="3"/>
  <c r="BYU61" i="3" a="1"/>
  <c r="BYU61" i="3"/>
  <c r="BYW61" i="3" a="1"/>
  <c r="BYW61" i="3"/>
  <c r="BYY61" i="3" a="1"/>
  <c r="BYY61" i="3"/>
  <c r="BZA61" i="3" a="1"/>
  <c r="BZA61" i="3"/>
  <c r="BZC61" i="3" a="1"/>
  <c r="BZC61" i="3"/>
  <c r="BZE61" i="3" a="1"/>
  <c r="BZE61" i="3"/>
  <c r="BZG61" i="3" a="1"/>
  <c r="BZG61" i="3"/>
  <c r="BZI61" i="3" a="1"/>
  <c r="BZI61" i="3"/>
  <c r="BZK61" i="3" a="1"/>
  <c r="BZK61" i="3"/>
  <c r="BZM61" i="3" a="1"/>
  <c r="BZM61" i="3"/>
  <c r="BZO61" i="3" a="1"/>
  <c r="BZO61" i="3"/>
  <c r="BZQ61" i="3" a="1"/>
  <c r="BZQ61" i="3"/>
  <c r="BZS61" i="3" a="1"/>
  <c r="BZS61" i="3"/>
  <c r="BZU61" i="3" a="1"/>
  <c r="BZU61" i="3"/>
  <c r="BZW61" i="3" a="1"/>
  <c r="BZW61" i="3"/>
  <c r="BZY61" i="3" a="1"/>
  <c r="BZY61" i="3"/>
  <c r="CAA61" i="3" a="1"/>
  <c r="CAA61" i="3"/>
  <c r="CAC61" i="3" a="1"/>
  <c r="CAC61" i="3"/>
  <c r="CAE61" i="3" a="1"/>
  <c r="CAE61" i="3"/>
  <c r="CAG61" i="3" a="1"/>
  <c r="CAG61" i="3"/>
  <c r="CAI61" i="3" a="1"/>
  <c r="CAI61" i="3"/>
  <c r="CAK61" i="3" a="1"/>
  <c r="CAK61" i="3"/>
  <c r="CAM61" i="3" a="1"/>
  <c r="CAM61" i="3"/>
  <c r="CAO61" i="3" a="1"/>
  <c r="CAO61" i="3"/>
  <c r="CAQ61" i="3" a="1"/>
  <c r="CAQ61" i="3"/>
  <c r="CAS61" i="3" a="1"/>
  <c r="CAS61" i="3"/>
  <c r="CAU61" i="3" a="1"/>
  <c r="CAU61" i="3"/>
  <c r="CAW61" i="3" a="1"/>
  <c r="CAW61" i="3"/>
  <c r="CAY61" i="3" a="1"/>
  <c r="CAY61" i="3"/>
  <c r="CBA61" i="3" a="1"/>
  <c r="CBA61" i="3"/>
  <c r="CBC61" i="3" a="1"/>
  <c r="CBC61" i="3"/>
  <c r="CBE61" i="3" a="1"/>
  <c r="CBE61" i="3"/>
  <c r="CBG61" i="3" a="1"/>
  <c r="CBG61" i="3"/>
  <c r="CBI61" i="3" a="1"/>
  <c r="CBI61" i="3"/>
  <c r="CBK61" i="3" a="1"/>
  <c r="CBK61" i="3"/>
  <c r="CBM61" i="3" a="1"/>
  <c r="CBM61" i="3"/>
  <c r="CBO61" i="3" a="1"/>
  <c r="CBO61" i="3"/>
  <c r="CBQ61" i="3" a="1"/>
  <c r="CBQ61" i="3"/>
  <c r="CBS61" i="3" a="1"/>
  <c r="CBS61" i="3"/>
  <c r="CBU61" i="3" a="1"/>
  <c r="CBU61" i="3"/>
  <c r="CBW61" i="3" a="1"/>
  <c r="CBW61" i="3"/>
  <c r="CBY61" i="3" a="1"/>
  <c r="CBY61" i="3"/>
  <c r="CCA61" i="3" a="1"/>
  <c r="CCA61" i="3"/>
  <c r="CCC61" i="3" a="1"/>
  <c r="CCC61" i="3"/>
  <c r="CCE61" i="3" a="1"/>
  <c r="CCE61" i="3"/>
  <c r="CCG61" i="3" a="1"/>
  <c r="CCG61" i="3"/>
  <c r="CCI61" i="3" a="1"/>
  <c r="CCI61" i="3"/>
  <c r="CCK61" i="3" a="1"/>
  <c r="CCK61" i="3"/>
  <c r="CCM61" i="3" a="1"/>
  <c r="CCM61" i="3"/>
  <c r="CCO61" i="3" a="1"/>
  <c r="CCO61" i="3"/>
  <c r="CCQ61" i="3" a="1"/>
  <c r="CCQ61" i="3"/>
  <c r="CCS61" i="3" a="1"/>
  <c r="CCS61" i="3"/>
  <c r="CCU61" i="3" a="1"/>
  <c r="CCU61" i="3"/>
  <c r="CCW61" i="3" a="1"/>
  <c r="CCW61" i="3"/>
  <c r="CCY61" i="3" a="1"/>
  <c r="CCY61" i="3"/>
  <c r="CDA61" i="3" a="1"/>
  <c r="CDA61" i="3"/>
  <c r="CDC61" i="3" a="1"/>
  <c r="CDC61" i="3"/>
  <c r="CDE61" i="3" a="1"/>
  <c r="CDE61" i="3"/>
  <c r="CDG61" i="3" a="1"/>
  <c r="CDG61" i="3"/>
  <c r="CDI61" i="3" a="1"/>
  <c r="CDI61" i="3"/>
  <c r="CDK61" i="3" a="1"/>
  <c r="CDK61" i="3"/>
  <c r="CDM61" i="3" a="1"/>
  <c r="CDM61" i="3"/>
  <c r="CDO61" i="3" a="1"/>
  <c r="CDO61" i="3"/>
  <c r="CDQ61" i="3" a="1"/>
  <c r="CDQ61" i="3"/>
  <c r="CDS61" i="3" a="1"/>
  <c r="CDS61" i="3"/>
  <c r="CDU61" i="3" a="1"/>
  <c r="CDU61" i="3"/>
  <c r="CDW61" i="3" a="1"/>
  <c r="CDW61" i="3"/>
  <c r="CDY61" i="3" a="1"/>
  <c r="CDY61" i="3"/>
  <c r="CEA61" i="3" a="1"/>
  <c r="CEA61" i="3"/>
  <c r="CEC61" i="3" a="1"/>
  <c r="CEC61" i="3"/>
  <c r="CEE61" i="3" a="1"/>
  <c r="CEE61" i="3"/>
  <c r="CEG61" i="3" a="1"/>
  <c r="CEG61" i="3"/>
  <c r="CEI61" i="3" a="1"/>
  <c r="CEI61" i="3"/>
  <c r="CEK61" i="3" a="1"/>
  <c r="CEK61" i="3"/>
  <c r="CEM61" i="3" a="1"/>
  <c r="CEM61" i="3"/>
  <c r="CEO61" i="3" a="1"/>
  <c r="CEO61" i="3"/>
  <c r="CEQ61" i="3" a="1"/>
  <c r="CEQ61" i="3"/>
  <c r="CES61" i="3" a="1"/>
  <c r="CES61" i="3"/>
  <c r="CEU61" i="3" a="1"/>
  <c r="CEU61" i="3"/>
  <c r="CEW61" i="3" a="1"/>
  <c r="CEW61" i="3"/>
  <c r="CFE61" i="3" a="1"/>
  <c r="CFE61" i="3"/>
  <c r="CFM61" i="3" a="1"/>
  <c r="CFM61" i="3"/>
  <c r="CFU61" i="3" a="1"/>
  <c r="CFU61" i="3"/>
  <c r="CGC61" i="3" a="1"/>
  <c r="CGC61" i="3"/>
  <c r="CGK61" i="3" a="1"/>
  <c r="CGK61" i="3"/>
  <c r="CGS61" i="3" a="1"/>
  <c r="CGS61" i="3"/>
  <c r="CHA61" i="3" a="1"/>
  <c r="CHA61" i="3"/>
  <c r="CHF61" i="3" a="1"/>
  <c r="CHF61" i="3"/>
  <c r="CHJ61" i="3" a="1"/>
  <c r="CHJ61" i="3"/>
  <c r="CHN61" i="3" a="1"/>
  <c r="CHN61" i="3"/>
  <c r="CHR61" i="3" a="1"/>
  <c r="CHR61" i="3"/>
  <c r="CHV61" i="3" a="1"/>
  <c r="CHV61" i="3"/>
  <c r="CHZ61" i="3" a="1"/>
  <c r="CHZ61" i="3"/>
  <c r="CID61" i="3" a="1"/>
  <c r="CID61" i="3"/>
  <c r="CIH61" i="3" a="1"/>
  <c r="CIH61" i="3"/>
  <c r="CIL61" i="3" a="1"/>
  <c r="CIL61" i="3"/>
  <c r="CIP61" i="3" a="1"/>
  <c r="CIP61" i="3"/>
  <c r="CIT61" i="3" a="1"/>
  <c r="CIT61" i="3"/>
  <c r="CIX61" i="3" a="1"/>
  <c r="CIX61" i="3"/>
  <c r="CJB61" i="3" a="1"/>
  <c r="CJB61" i="3"/>
  <c r="CJF61" i="3" a="1"/>
  <c r="CJF61" i="3"/>
  <c r="CJJ61" i="3" a="1"/>
  <c r="CJJ61" i="3"/>
  <c r="CJN61" i="3" a="1"/>
  <c r="CJN61" i="3"/>
  <c r="CJR61" i="3" a="1"/>
  <c r="CJR61" i="3"/>
  <c r="CJV61" i="3" a="1"/>
  <c r="CJV61" i="3"/>
  <c r="CJZ61" i="3" a="1"/>
  <c r="CJZ61" i="3"/>
  <c r="CKD61" i="3" a="1"/>
  <c r="CKD61" i="3"/>
  <c r="CKH61" i="3" a="1"/>
  <c r="CKH61" i="3"/>
  <c r="CKL61" i="3" a="1"/>
  <c r="CKL61" i="3"/>
  <c r="CKP61" i="3" a="1"/>
  <c r="CKP61" i="3"/>
  <c r="CKT61" i="3" a="1"/>
  <c r="CKT61" i="3"/>
  <c r="CKX61" i="3" a="1"/>
  <c r="CKX61" i="3"/>
  <c r="CLB61" i="3" a="1"/>
  <c r="CLB61" i="3"/>
  <c r="CLF61" i="3" a="1"/>
  <c r="CLF61" i="3"/>
  <c r="CLJ61" i="3" a="1"/>
  <c r="CLJ61" i="3"/>
  <c r="CLN61" i="3" a="1"/>
  <c r="CLN61" i="3"/>
  <c r="CLR61" i="3" a="1"/>
  <c r="CLR61" i="3"/>
  <c r="CLV61" i="3" a="1"/>
  <c r="CLV61" i="3"/>
  <c r="CLZ61" i="3" a="1"/>
  <c r="CLZ61" i="3"/>
  <c r="CMD61" i="3" a="1"/>
  <c r="CMD61" i="3"/>
  <c r="CMH61" i="3" a="1"/>
  <c r="CMH61" i="3"/>
  <c r="CO62" i="3" a="1"/>
  <c r="CO62" i="3"/>
  <c r="CS62" i="3" a="1"/>
  <c r="CS62" i="3"/>
  <c r="CW62" i="3" a="1"/>
  <c r="CW62" i="3"/>
  <c r="DA62" i="3" a="1"/>
  <c r="DA62" i="3"/>
  <c r="DE62" i="3" a="1"/>
  <c r="DE62" i="3"/>
  <c r="DI62" i="3" a="1"/>
  <c r="DI62" i="3"/>
  <c r="DM62" i="3" a="1"/>
  <c r="DM62" i="3"/>
  <c r="DQ62" i="3" a="1"/>
  <c r="DQ62" i="3"/>
  <c r="DU62" i="3" a="1"/>
  <c r="DU62" i="3"/>
  <c r="DY62" i="3" a="1"/>
  <c r="DY62" i="3"/>
  <c r="EC62" i="3" a="1"/>
  <c r="EC62" i="3"/>
  <c r="EG62" i="3" a="1"/>
  <c r="EG62" i="3"/>
  <c r="EK62" i="3" a="1"/>
  <c r="EK62" i="3"/>
  <c r="EO62" i="3" a="1"/>
  <c r="EO62" i="3"/>
  <c r="ES62" i="3" a="1"/>
  <c r="ES62" i="3"/>
  <c r="EW62" i="3" a="1"/>
  <c r="EW62" i="3"/>
  <c r="FA62" i="3" a="1"/>
  <c r="FA62" i="3"/>
  <c r="FE62" i="3" a="1"/>
  <c r="FE62" i="3"/>
  <c r="FI62" i="3" a="1"/>
  <c r="FI62" i="3"/>
  <c r="FM62" i="3" a="1"/>
  <c r="FM62" i="3"/>
  <c r="FQ62" i="3" a="1"/>
  <c r="FQ62" i="3"/>
  <c r="FU62" i="3" a="1"/>
  <c r="FU62" i="3"/>
  <c r="FY62" i="3" a="1"/>
  <c r="FY62" i="3"/>
  <c r="GC62" i="3" a="1"/>
  <c r="GC62" i="3"/>
  <c r="GG62" i="3" a="1"/>
  <c r="GG62" i="3"/>
  <c r="GK62" i="3" a="1"/>
  <c r="GK62" i="3"/>
  <c r="GO62" i="3" a="1"/>
  <c r="GO62" i="3"/>
  <c r="GS62" i="3" a="1"/>
  <c r="GS62" i="3"/>
  <c r="GW62" i="3" a="1"/>
  <c r="GW62" i="3"/>
  <c r="HA62" i="3" a="1"/>
  <c r="HA62" i="3"/>
  <c r="HE62" i="3" a="1"/>
  <c r="HE62" i="3"/>
  <c r="HI62" i="3" a="1"/>
  <c r="HI62" i="3"/>
  <c r="HM62" i="3" a="1"/>
  <c r="HM62" i="3"/>
  <c r="HQ62" i="3" a="1"/>
  <c r="HQ62" i="3"/>
  <c r="HU62" i="3" a="1"/>
  <c r="HU62" i="3"/>
  <c r="HY62" i="3" a="1"/>
  <c r="HY62" i="3"/>
  <c r="IC62" i="3" a="1"/>
  <c r="IC62" i="3"/>
  <c r="IG62" i="3" a="1"/>
  <c r="IG62" i="3"/>
  <c r="IK62" i="3" a="1"/>
  <c r="IK62" i="3"/>
  <c r="IO62" i="3" a="1"/>
  <c r="IO62" i="3"/>
  <c r="IW62" i="3" a="1"/>
  <c r="IW62" i="3"/>
  <c r="JA62" i="3" a="1"/>
  <c r="JA62" i="3"/>
  <c r="JE62" i="3" a="1"/>
  <c r="JE62" i="3"/>
  <c r="JI62" i="3" a="1"/>
  <c r="JI62" i="3"/>
  <c r="JM62" i="3" a="1"/>
  <c r="JM62" i="3"/>
  <c r="JQ62" i="3" a="1"/>
  <c r="JQ62" i="3"/>
  <c r="JU62" i="3" a="1"/>
  <c r="JU62" i="3"/>
  <c r="JY62" i="3" a="1"/>
  <c r="JY62" i="3"/>
  <c r="KC62" i="3" a="1"/>
  <c r="KC62" i="3"/>
  <c r="KG62" i="3" a="1"/>
  <c r="KG62" i="3"/>
  <c r="KK62" i="3" a="1"/>
  <c r="KK62" i="3"/>
  <c r="KO62" i="3" a="1"/>
  <c r="KO62" i="3"/>
  <c r="KS62" i="3" a="1"/>
  <c r="KS62" i="3"/>
  <c r="KW62" i="3" a="1"/>
  <c r="KW62" i="3"/>
  <c r="LE62" i="3" a="1"/>
  <c r="LE62" i="3"/>
  <c r="LI62" i="3" a="1"/>
  <c r="LI62" i="3"/>
  <c r="LM62" i="3" a="1"/>
  <c r="LM62" i="3"/>
  <c r="LQ62" i="3" a="1"/>
  <c r="LQ62" i="3"/>
  <c r="LU62" i="3" a="1"/>
  <c r="LU62" i="3"/>
  <c r="LY62" i="3" a="1"/>
  <c r="LY62" i="3"/>
  <c r="MC62" i="3" a="1"/>
  <c r="MC62" i="3"/>
  <c r="MG62" i="3" a="1"/>
  <c r="MG62" i="3"/>
  <c r="MK62" i="3" a="1"/>
  <c r="MK62" i="3"/>
  <c r="MO62" i="3" a="1"/>
  <c r="MO62" i="3"/>
  <c r="MS62" i="3" a="1"/>
  <c r="MS62" i="3"/>
  <c r="MW62" i="3" a="1"/>
  <c r="MW62" i="3"/>
  <c r="NA62" i="3" a="1"/>
  <c r="NA62" i="3"/>
  <c r="NE62" i="3" a="1"/>
  <c r="NE62" i="3"/>
  <c r="NI62" i="3" a="1"/>
  <c r="NI62" i="3"/>
  <c r="NM62" i="3" a="1"/>
  <c r="NM62" i="3"/>
  <c r="NQ62" i="3" a="1"/>
  <c r="NQ62" i="3"/>
  <c r="NU62" i="3" a="1"/>
  <c r="NU62" i="3"/>
  <c r="NY62" i="3" a="1"/>
  <c r="NY62" i="3"/>
  <c r="OC62" i="3" a="1"/>
  <c r="OC62" i="3"/>
  <c r="OG62" i="3" a="1"/>
  <c r="OG62" i="3"/>
  <c r="OK62" i="3" a="1"/>
  <c r="OK62" i="3"/>
  <c r="OO62" i="3" a="1"/>
  <c r="OO62" i="3"/>
  <c r="OS62" i="3" a="1"/>
  <c r="OS62" i="3"/>
  <c r="OW62" i="3" a="1"/>
  <c r="OW62" i="3"/>
  <c r="PA62" i="3" a="1"/>
  <c r="PA62" i="3"/>
  <c r="PE62" i="3" a="1"/>
  <c r="PE62" i="3"/>
  <c r="PI62" i="3" a="1"/>
  <c r="PI62" i="3"/>
  <c r="PM62" i="3" a="1"/>
  <c r="PM62" i="3"/>
  <c r="PQ62" i="3" a="1"/>
  <c r="PQ62" i="3"/>
  <c r="PU62" i="3" a="1"/>
  <c r="PU62" i="3"/>
  <c r="PY62" i="3" a="1"/>
  <c r="PY62" i="3"/>
  <c r="QC62" i="3" a="1"/>
  <c r="QC62" i="3"/>
  <c r="QG62" i="3" a="1"/>
  <c r="QG62" i="3"/>
  <c r="QK62" i="3" a="1"/>
  <c r="QK62" i="3"/>
  <c r="QO62" i="3" a="1"/>
  <c r="QO62" i="3"/>
  <c r="QS62" i="3" a="1"/>
  <c r="QS62" i="3"/>
  <c r="QW62" i="3" a="1"/>
  <c r="QW62" i="3"/>
  <c r="RA62" i="3" a="1"/>
  <c r="RA62" i="3"/>
  <c r="RE62" i="3" a="1"/>
  <c r="RE62" i="3"/>
  <c r="RI62" i="3" a="1"/>
  <c r="RI62" i="3"/>
  <c r="RM62" i="3" a="1"/>
  <c r="RM62" i="3"/>
  <c r="RQ62" i="3" a="1"/>
  <c r="RQ62" i="3"/>
  <c r="RU62" i="3" a="1"/>
  <c r="RU62" i="3"/>
  <c r="SC62" i="3" a="1"/>
  <c r="SC62" i="3"/>
  <c r="SG62" i="3" a="1"/>
  <c r="SG62" i="3"/>
  <c r="SK62" i="3" a="1"/>
  <c r="SK62" i="3"/>
  <c r="SO62" i="3" a="1"/>
  <c r="SO62" i="3"/>
  <c r="SS62" i="3" a="1"/>
  <c r="SS62" i="3"/>
  <c r="SW62" i="3" a="1"/>
  <c r="SW62" i="3"/>
  <c r="TA62" i="3" a="1"/>
  <c r="TA62" i="3"/>
  <c r="TE62" i="3" a="1"/>
  <c r="TE62" i="3"/>
  <c r="TI62" i="3" a="1"/>
  <c r="TI62" i="3"/>
  <c r="TM62" i="3" a="1"/>
  <c r="TM62" i="3"/>
  <c r="TQ62" i="3" a="1"/>
  <c r="TQ62" i="3"/>
  <c r="TU62" i="3" a="1"/>
  <c r="TU62" i="3"/>
  <c r="TY62" i="3" a="1"/>
  <c r="TY62" i="3"/>
  <c r="UC62" i="3" a="1"/>
  <c r="UC62" i="3"/>
  <c r="UG62" i="3" a="1"/>
  <c r="UG62" i="3"/>
  <c r="UK62" i="3" a="1"/>
  <c r="UK62" i="3"/>
  <c r="UO62" i="3" a="1"/>
  <c r="UO62" i="3"/>
  <c r="US62" i="3" a="1"/>
  <c r="US62" i="3"/>
  <c r="UW62" i="3" a="1"/>
  <c r="UW62" i="3"/>
  <c r="VA62" i="3" a="1"/>
  <c r="VA62" i="3"/>
  <c r="VE62" i="3" a="1"/>
  <c r="VE62" i="3"/>
  <c r="VI62" i="3" a="1"/>
  <c r="VI62" i="3"/>
  <c r="VM62" i="3" a="1"/>
  <c r="VM62" i="3"/>
  <c r="VQ62" i="3" a="1"/>
  <c r="VQ62" i="3"/>
  <c r="VU62" i="3" a="1"/>
  <c r="VU62" i="3"/>
  <c r="VY62" i="3" a="1"/>
  <c r="VY62" i="3"/>
  <c r="WC62" i="3" a="1"/>
  <c r="WC62" i="3"/>
  <c r="WG62" i="3" a="1"/>
  <c r="WG62" i="3"/>
  <c r="WK62" i="3" a="1"/>
  <c r="WK62" i="3"/>
  <c r="WO62" i="3" a="1"/>
  <c r="WO62" i="3"/>
  <c r="WS62" i="3" a="1"/>
  <c r="WS62" i="3"/>
  <c r="WW62" i="3" a="1"/>
  <c r="WW62" i="3"/>
  <c r="XA62" i="3" a="1"/>
  <c r="XA62" i="3"/>
  <c r="XE62" i="3" a="1"/>
  <c r="XE62" i="3"/>
  <c r="XI62" i="3" a="1"/>
  <c r="XI62" i="3"/>
  <c r="XM62" i="3" a="1"/>
  <c r="XM62" i="3"/>
  <c r="XQ62" i="3" a="1"/>
  <c r="XQ62" i="3"/>
  <c r="XU62" i="3" a="1"/>
  <c r="XU62" i="3"/>
  <c r="XY62" i="3" a="1"/>
  <c r="XY62" i="3"/>
  <c r="YC62" i="3" a="1"/>
  <c r="YC62" i="3"/>
  <c r="YG62" i="3" a="1"/>
  <c r="YG62" i="3"/>
  <c r="YK62" i="3" a="1"/>
  <c r="YK62" i="3"/>
  <c r="YO62" i="3" a="1"/>
  <c r="YO62" i="3"/>
  <c r="YS62" i="3" a="1"/>
  <c r="YS62" i="3"/>
  <c r="YW62" i="3" a="1"/>
  <c r="YW62" i="3"/>
  <c r="ZA62" i="3" a="1"/>
  <c r="ZA62" i="3"/>
  <c r="ZE62" i="3" a="1"/>
  <c r="ZE62" i="3"/>
  <c r="ZI62" i="3" a="1"/>
  <c r="ZI62" i="3"/>
  <c r="ZM62" i="3" a="1"/>
  <c r="ZM62" i="3"/>
  <c r="ZQ62" i="3" a="1"/>
  <c r="ZQ62" i="3"/>
  <c r="ZU62" i="3" a="1"/>
  <c r="ZU62" i="3"/>
  <c r="ZY62" i="3" a="1"/>
  <c r="ZY62" i="3"/>
  <c r="AAC62" i="3" a="1"/>
  <c r="AAC62" i="3"/>
  <c r="AAG62" i="3" a="1"/>
  <c r="AAG62" i="3"/>
  <c r="AAK62" i="3" a="1"/>
  <c r="AAK62" i="3"/>
  <c r="AAO62" i="3" a="1"/>
  <c r="AAO62" i="3"/>
  <c r="AAS62" i="3" a="1"/>
  <c r="AAS62" i="3"/>
  <c r="AAW62" i="3" a="1"/>
  <c r="AAW62" i="3"/>
  <c r="ABA62" i="3" a="1"/>
  <c r="ABA62" i="3"/>
  <c r="ABE62" i="3" a="1"/>
  <c r="ABE62" i="3"/>
  <c r="ABI62" i="3" a="1"/>
  <c r="ABI62" i="3"/>
  <c r="ABM62" i="3" a="1"/>
  <c r="ABM62" i="3"/>
  <c r="ABQ62" i="3" a="1"/>
  <c r="ABQ62" i="3"/>
  <c r="ABU62" i="3" a="1"/>
  <c r="ABU62" i="3"/>
  <c r="ABY62" i="3" a="1"/>
  <c r="ABY62" i="3"/>
  <c r="ACC62" i="3" a="1"/>
  <c r="ACC62" i="3"/>
  <c r="ACG62" i="3" a="1"/>
  <c r="ACG62" i="3"/>
  <c r="ACK62" i="3" a="1"/>
  <c r="ACK62" i="3"/>
  <c r="ACO62" i="3" a="1"/>
  <c r="ACO62" i="3"/>
  <c r="ACS62" i="3" a="1"/>
  <c r="ACS62" i="3"/>
  <c r="ACW62" i="3" a="1"/>
  <c r="ACW62" i="3"/>
  <c r="ADA62" i="3" a="1"/>
  <c r="ADA62" i="3"/>
  <c r="ADE62" i="3" a="1"/>
  <c r="ADE62" i="3"/>
  <c r="ADI62" i="3" a="1"/>
  <c r="ADI62" i="3"/>
  <c r="ADM62" i="3" a="1"/>
  <c r="ADM62" i="3"/>
  <c r="ADQ62" i="3" a="1"/>
  <c r="ADQ62" i="3"/>
  <c r="ADU62" i="3" a="1"/>
  <c r="ADU62" i="3"/>
  <c r="ADY62" i="3" a="1"/>
  <c r="ADY62" i="3"/>
  <c r="AEC62" i="3" a="1"/>
  <c r="AEC62" i="3"/>
  <c r="AEG62" i="3" a="1"/>
  <c r="AEG62" i="3"/>
  <c r="AEK62" i="3" a="1"/>
  <c r="AEK62" i="3"/>
  <c r="AEO62" i="3" a="1"/>
  <c r="AEO62" i="3"/>
  <c r="AES62" i="3" a="1"/>
  <c r="AES62" i="3"/>
  <c r="AEW62" i="3" a="1"/>
  <c r="AEW62" i="3"/>
  <c r="AFA62" i="3" a="1"/>
  <c r="AFA62" i="3"/>
  <c r="AFE62" i="3" a="1"/>
  <c r="AFE62" i="3"/>
  <c r="AFI62" i="3" a="1"/>
  <c r="AFI62" i="3"/>
  <c r="AFM62" i="3" a="1"/>
  <c r="AFM62" i="3"/>
  <c r="AFQ62" i="3" a="1"/>
  <c r="AFQ62" i="3"/>
  <c r="AFU62" i="3" a="1"/>
  <c r="AFU62" i="3"/>
  <c r="AFY62" i="3" a="1"/>
  <c r="AFY62" i="3"/>
  <c r="AGC62" i="3" a="1"/>
  <c r="AGC62" i="3"/>
  <c r="AGG62" i="3" a="1"/>
  <c r="AGG62" i="3"/>
  <c r="AGK62" i="3" a="1"/>
  <c r="AGK62" i="3"/>
  <c r="AGO62" i="3" a="1"/>
  <c r="AGO62" i="3"/>
  <c r="AGS62" i="3" a="1"/>
  <c r="AGS62" i="3"/>
  <c r="AGW62" i="3" a="1"/>
  <c r="AGW62" i="3"/>
  <c r="AHA62" i="3" a="1"/>
  <c r="AHA62" i="3"/>
  <c r="AHE62" i="3" a="1"/>
  <c r="AHE62" i="3"/>
  <c r="AHI62" i="3" a="1"/>
  <c r="AHI62" i="3"/>
  <c r="AHM62" i="3" a="1"/>
  <c r="AHM62" i="3"/>
  <c r="AHQ62" i="3" a="1"/>
  <c r="AHQ62" i="3"/>
  <c r="AHU62" i="3" a="1"/>
  <c r="AHU62" i="3"/>
  <c r="AHY62" i="3" a="1"/>
  <c r="AHY62" i="3"/>
  <c r="AIC62" i="3" a="1"/>
  <c r="AIC62" i="3"/>
  <c r="AIG62" i="3" a="1"/>
  <c r="AIG62" i="3"/>
  <c r="AIK62" i="3" a="1"/>
  <c r="AIK62" i="3"/>
  <c r="AIO62" i="3" a="1"/>
  <c r="AIO62" i="3"/>
  <c r="AIS62" i="3" a="1"/>
  <c r="AIS62" i="3"/>
  <c r="AIW62" i="3" a="1"/>
  <c r="AIW62" i="3"/>
  <c r="AJA62" i="3" a="1"/>
  <c r="AJA62" i="3"/>
  <c r="AJE62" i="3" a="1"/>
  <c r="AJE62" i="3"/>
  <c r="AJI62" i="3" a="1"/>
  <c r="AJI62" i="3"/>
  <c r="AJM62" i="3" a="1"/>
  <c r="AJM62" i="3"/>
  <c r="AJQ62" i="3" a="1"/>
  <c r="AJQ62" i="3"/>
  <c r="AJU62" i="3" a="1"/>
  <c r="AJU62" i="3"/>
  <c r="AJY62" i="3" a="1"/>
  <c r="AJY62" i="3"/>
  <c r="AKC62" i="3" a="1"/>
  <c r="AKC62" i="3"/>
  <c r="AKG62" i="3" a="1"/>
  <c r="AKG62" i="3"/>
  <c r="AKK62" i="3" a="1"/>
  <c r="AKK62" i="3"/>
  <c r="AKO62" i="3" a="1"/>
  <c r="AKO62" i="3"/>
  <c r="AKS62" i="3" a="1"/>
  <c r="AKS62" i="3"/>
  <c r="AKW62" i="3" a="1"/>
  <c r="AKW62" i="3"/>
  <c r="ALA62" i="3" a="1"/>
  <c r="ALA62" i="3"/>
  <c r="ALE62" i="3" a="1"/>
  <c r="ALE62" i="3"/>
  <c r="ALI62" i="3" a="1"/>
  <c r="ALI62" i="3"/>
  <c r="ALM62" i="3" a="1"/>
  <c r="ALM62" i="3"/>
  <c r="ALQ62" i="3" a="1"/>
  <c r="ALQ62" i="3"/>
  <c r="ALU62" i="3" a="1"/>
  <c r="ALU62" i="3"/>
  <c r="ALY62" i="3" a="1"/>
  <c r="ALY62" i="3"/>
  <c r="AMC62" i="3" a="1"/>
  <c r="AMC62" i="3"/>
  <c r="AMG62" i="3" a="1"/>
  <c r="AMG62" i="3"/>
  <c r="AMK62" i="3" a="1"/>
  <c r="AMK62" i="3"/>
  <c r="AMO62" i="3" a="1"/>
  <c r="AMO62" i="3"/>
  <c r="AMS62" i="3" a="1"/>
  <c r="AMS62" i="3"/>
  <c r="AMW62" i="3" a="1"/>
  <c r="AMW62" i="3"/>
  <c r="ANA62" i="3" a="1"/>
  <c r="ANA62" i="3"/>
  <c r="ANE62" i="3" a="1"/>
  <c r="ANE62" i="3"/>
  <c r="ANI62" i="3" a="1"/>
  <c r="ANI62" i="3"/>
  <c r="ANM62" i="3" a="1"/>
  <c r="ANM62" i="3"/>
  <c r="ANQ62" i="3" a="1"/>
  <c r="ANQ62" i="3"/>
  <c r="ANU62" i="3" a="1"/>
  <c r="ANU62" i="3"/>
  <c r="ANY62" i="3" a="1"/>
  <c r="ANY62" i="3"/>
  <c r="AOC62" i="3" a="1"/>
  <c r="AOC62" i="3"/>
  <c r="AOG62" i="3" a="1"/>
  <c r="AOG62" i="3"/>
  <c r="AOK62" i="3" a="1"/>
  <c r="AOK62" i="3"/>
  <c r="AOO62" i="3" a="1"/>
  <c r="AOO62" i="3"/>
  <c r="AOS62" i="3" a="1"/>
  <c r="AOS62" i="3"/>
  <c r="AOW62" i="3" a="1"/>
  <c r="AOW62" i="3"/>
  <c r="APA62" i="3" a="1"/>
  <c r="APA62" i="3"/>
  <c r="APE62" i="3" a="1"/>
  <c r="APE62" i="3"/>
  <c r="API62" i="3" a="1"/>
  <c r="API62" i="3"/>
  <c r="APM62" i="3" a="1"/>
  <c r="APM62" i="3"/>
  <c r="APQ62" i="3" a="1"/>
  <c r="APQ62" i="3"/>
  <c r="APU62" i="3" a="1"/>
  <c r="APU62" i="3"/>
  <c r="APY62" i="3" a="1"/>
  <c r="APY62" i="3"/>
  <c r="AQC62" i="3" a="1"/>
  <c r="AQC62" i="3"/>
  <c r="AQG62" i="3" a="1"/>
  <c r="AQG62" i="3"/>
  <c r="AQK62" i="3" a="1"/>
  <c r="AQK62" i="3"/>
  <c r="AQO62" i="3" a="1"/>
  <c r="AQO62" i="3"/>
  <c r="AQS62" i="3" a="1"/>
  <c r="AQS62" i="3"/>
  <c r="AQW62" i="3" a="1"/>
  <c r="AQW62" i="3"/>
  <c r="ARA62" i="3" a="1"/>
  <c r="ARA62" i="3"/>
  <c r="ARE62" i="3" a="1"/>
  <c r="ARE62" i="3"/>
  <c r="ARI62" i="3" a="1"/>
  <c r="ARI62" i="3"/>
  <c r="ARM62" i="3" a="1"/>
  <c r="ARM62" i="3"/>
  <c r="ARQ62" i="3" a="1"/>
  <c r="ARQ62" i="3"/>
  <c r="ARU62" i="3" a="1"/>
  <c r="ARU62" i="3"/>
  <c r="ARY62" i="3" a="1"/>
  <c r="ARY62" i="3"/>
  <c r="ASC62" i="3" a="1"/>
  <c r="ASC62" i="3"/>
  <c r="ASG62" i="3" a="1"/>
  <c r="ASG62" i="3"/>
  <c r="ASK62" i="3" a="1"/>
  <c r="ASK62" i="3"/>
  <c r="ASO62" i="3" a="1"/>
  <c r="ASO62" i="3"/>
  <c r="ASS62" i="3" a="1"/>
  <c r="ASS62" i="3"/>
  <c r="ASW62" i="3" a="1"/>
  <c r="ASW62" i="3"/>
  <c r="ATA62" i="3" a="1"/>
  <c r="ATA62" i="3"/>
  <c r="ATE62" i="3" a="1"/>
  <c r="ATE62" i="3"/>
  <c r="ATI62" i="3" a="1"/>
  <c r="ATI62" i="3"/>
  <c r="ATM62" i="3" a="1"/>
  <c r="ATM62" i="3"/>
  <c r="ATQ62" i="3" a="1"/>
  <c r="ATQ62" i="3"/>
  <c r="ATU62" i="3" a="1"/>
  <c r="ATU62" i="3"/>
  <c r="ATY62" i="3" a="1"/>
  <c r="ATY62" i="3"/>
  <c r="AUC62" i="3" a="1"/>
  <c r="AUC62" i="3"/>
  <c r="AUG62" i="3" a="1"/>
  <c r="AUG62" i="3"/>
  <c r="AUK62" i="3" a="1"/>
  <c r="AUK62" i="3"/>
  <c r="AUO62" i="3" a="1"/>
  <c r="AUO62" i="3"/>
  <c r="AUS62" i="3" a="1"/>
  <c r="AUS62" i="3"/>
  <c r="AUW62" i="3" a="1"/>
  <c r="AUW62" i="3"/>
  <c r="AVA62" i="3" a="1"/>
  <c r="AVA62" i="3"/>
  <c r="AVE62" i="3" a="1"/>
  <c r="AVE62" i="3"/>
  <c r="AVI62" i="3" a="1"/>
  <c r="AVI62" i="3"/>
  <c r="AVM62" i="3" a="1"/>
  <c r="AVM62" i="3"/>
  <c r="AVQ62" i="3" a="1"/>
  <c r="AVQ62" i="3"/>
  <c r="AVU62" i="3" a="1"/>
  <c r="AVU62" i="3"/>
  <c r="AVY62" i="3" a="1"/>
  <c r="AVY62" i="3"/>
  <c r="AWC62" i="3" a="1"/>
  <c r="AWC62" i="3"/>
  <c r="AWG62" i="3" a="1"/>
  <c r="AWG62" i="3"/>
  <c r="AWK62" i="3" a="1"/>
  <c r="AWK62" i="3"/>
  <c r="AWO62" i="3" a="1"/>
  <c r="AWO62" i="3"/>
  <c r="AWS62" i="3" a="1"/>
  <c r="AWS62" i="3"/>
  <c r="AWW62" i="3" a="1"/>
  <c r="AWW62" i="3"/>
  <c r="AXA62" i="3" a="1"/>
  <c r="AXA62" i="3"/>
  <c r="AXE62" i="3" a="1"/>
  <c r="AXE62" i="3"/>
  <c r="AXI62" i="3" a="1"/>
  <c r="AXI62" i="3"/>
  <c r="AXM62" i="3" a="1"/>
  <c r="AXM62" i="3"/>
  <c r="AXQ62" i="3" a="1"/>
  <c r="AXQ62" i="3"/>
  <c r="AXU62" i="3" a="1"/>
  <c r="AXU62" i="3"/>
  <c r="AXY62" i="3" a="1"/>
  <c r="AXY62" i="3"/>
  <c r="AYC62" i="3" a="1"/>
  <c r="AYC62" i="3"/>
  <c r="AYG62" i="3" a="1"/>
  <c r="AYG62" i="3"/>
  <c r="AYK62" i="3" a="1"/>
  <c r="AYK62" i="3"/>
  <c r="AYO62" i="3" a="1"/>
  <c r="AYO62" i="3"/>
  <c r="AYS62" i="3" a="1"/>
  <c r="AYS62" i="3"/>
  <c r="AYW62" i="3" a="1"/>
  <c r="AYW62" i="3"/>
  <c r="AZA62" i="3" a="1"/>
  <c r="AZA62" i="3"/>
  <c r="AZE62" i="3" a="1"/>
  <c r="AZE62" i="3"/>
  <c r="AZI62" i="3" a="1"/>
  <c r="AZI62" i="3"/>
  <c r="AZM62" i="3" a="1"/>
  <c r="AZM62" i="3"/>
  <c r="AZQ62" i="3" a="1"/>
  <c r="AZQ62" i="3"/>
  <c r="AZU62" i="3" a="1"/>
  <c r="AZU62" i="3"/>
  <c r="AZY62" i="3" a="1"/>
  <c r="AZY62" i="3"/>
  <c r="BAC62" i="3" a="1"/>
  <c r="BAC62" i="3"/>
  <c r="BAG62" i="3" a="1"/>
  <c r="BAG62" i="3"/>
  <c r="BAK62" i="3" a="1"/>
  <c r="BAK62" i="3"/>
  <c r="BAO62" i="3" a="1"/>
  <c r="BAO62" i="3"/>
  <c r="BAS62" i="3" a="1"/>
  <c r="BAS62" i="3"/>
  <c r="BAW62" i="3" a="1"/>
  <c r="BAW62" i="3"/>
  <c r="BBA62" i="3" a="1"/>
  <c r="BBA62" i="3"/>
  <c r="BBE62" i="3" a="1"/>
  <c r="BBE62" i="3"/>
  <c r="BBI62" i="3" a="1"/>
  <c r="BBI62" i="3"/>
  <c r="BBM62" i="3" a="1"/>
  <c r="BBM62" i="3"/>
  <c r="BBQ62" i="3" a="1"/>
  <c r="BBQ62" i="3"/>
  <c r="BBU62" i="3" a="1"/>
  <c r="BBU62" i="3"/>
  <c r="BBY62" i="3" a="1"/>
  <c r="BBY62" i="3"/>
  <c r="BCC62" i="3" a="1"/>
  <c r="BCC62" i="3"/>
  <c r="BCG62" i="3" a="1"/>
  <c r="BCG62" i="3"/>
  <c r="BCK62" i="3" a="1"/>
  <c r="BCK62" i="3"/>
  <c r="BCS62" i="3" a="1"/>
  <c r="BCS62" i="3"/>
  <c r="BCW62" i="3" a="1"/>
  <c r="BCW62" i="3"/>
  <c r="BDA62" i="3" a="1"/>
  <c r="BDA62" i="3"/>
  <c r="BDE62" i="3" a="1"/>
  <c r="BDE62" i="3"/>
  <c r="BDI62" i="3" a="1"/>
  <c r="BDI62" i="3"/>
  <c r="BDM62" i="3" a="1"/>
  <c r="BDM62" i="3"/>
  <c r="BDQ62" i="3" a="1"/>
  <c r="BDQ62" i="3"/>
  <c r="BDU62" i="3" a="1"/>
  <c r="BDU62" i="3"/>
  <c r="BDY62" i="3" a="1"/>
  <c r="BDY62" i="3"/>
  <c r="BEC62" i="3" a="1"/>
  <c r="BEC62" i="3"/>
  <c r="BEG62" i="3" a="1"/>
  <c r="BEG62" i="3"/>
  <c r="BEK62" i="3" a="1"/>
  <c r="BEK62" i="3"/>
  <c r="BEO62" i="3" a="1"/>
  <c r="BEO62" i="3"/>
  <c r="BES62" i="3" a="1"/>
  <c r="BES62" i="3"/>
  <c r="BEW62" i="3" a="1"/>
  <c r="BEW62" i="3"/>
  <c r="BFA62" i="3" a="1"/>
  <c r="BFA62" i="3"/>
  <c r="BFG62" i="3" a="1"/>
  <c r="BFG62" i="3"/>
  <c r="BFJ62" i="3" a="1"/>
  <c r="BFJ62" i="3"/>
  <c r="BFO62" i="3" a="1"/>
  <c r="BFO62" i="3"/>
  <c r="BFR62" i="3" a="1"/>
  <c r="BFR62" i="3"/>
  <c r="BFW62" i="3" a="1"/>
  <c r="BFW62" i="3"/>
  <c r="BFZ62" i="3" a="1"/>
  <c r="BFZ62" i="3"/>
  <c r="BGE62" i="3" a="1"/>
  <c r="BGE62" i="3"/>
  <c r="BGH62" i="3" a="1"/>
  <c r="BGH62" i="3"/>
  <c r="BGM62" i="3" a="1"/>
  <c r="BGM62" i="3"/>
  <c r="BGP62" i="3" a="1"/>
  <c r="BGP62" i="3"/>
  <c r="BGU62" i="3" a="1"/>
  <c r="BGU62" i="3"/>
  <c r="BGX62" i="3" a="1"/>
  <c r="BGX62" i="3"/>
  <c r="BHC62" i="3" a="1"/>
  <c r="BHC62" i="3"/>
  <c r="BHF62" i="3" a="1"/>
  <c r="BHF62" i="3"/>
  <c r="BOK62" i="3" a="1"/>
  <c r="BOK62" i="3"/>
  <c r="BOY62" i="3" a="1"/>
  <c r="BOY62" i="3"/>
  <c r="BPE62" i="3" a="1"/>
  <c r="BPE62" i="3"/>
  <c r="BPI62" i="3" a="1"/>
  <c r="BPI62" i="3"/>
  <c r="BPM62" i="3" a="1"/>
  <c r="BPM62" i="3"/>
  <c r="BPQ62" i="3" a="1"/>
  <c r="BPQ62" i="3"/>
  <c r="BPS62" i="3" a="1"/>
  <c r="BPS62" i="3"/>
  <c r="BPW62" i="3" a="1"/>
  <c r="BPW62" i="3"/>
  <c r="BQC62" i="3" a="1"/>
  <c r="BQC62" i="3"/>
  <c r="BQG62" i="3" a="1"/>
  <c r="BQG62" i="3"/>
  <c r="BQK62" i="3" a="1"/>
  <c r="BQK62" i="3"/>
  <c r="BQO62" i="3" a="1"/>
  <c r="BQO62" i="3"/>
  <c r="BQS62" i="3" a="1"/>
  <c r="BQS62" i="3"/>
  <c r="BQW62" i="3" a="1"/>
  <c r="BQW62" i="3"/>
  <c r="BRA62" i="3" a="1"/>
  <c r="BRA62" i="3"/>
  <c r="BRE62" i="3" a="1"/>
  <c r="BRE62" i="3"/>
  <c r="BRI62" i="3" a="1"/>
  <c r="BRI62" i="3"/>
  <c r="BRM62" i="3" a="1"/>
  <c r="BRM62" i="3"/>
  <c r="BRQ62" i="3" a="1"/>
  <c r="BRQ62" i="3"/>
  <c r="BRU62" i="3" a="1"/>
  <c r="BRU62" i="3"/>
  <c r="BRY62" i="3" a="1"/>
  <c r="BRY62" i="3"/>
  <c r="BSC62" i="3" a="1"/>
  <c r="BSC62" i="3"/>
  <c r="BSG62" i="3" a="1"/>
  <c r="BSG62" i="3"/>
  <c r="BSK62" i="3" a="1"/>
  <c r="BSK62" i="3"/>
  <c r="BSM62" i="3" a="1"/>
  <c r="BSM62" i="3"/>
  <c r="BSS62" i="3" a="1"/>
  <c r="BSS62" i="3"/>
  <c r="BSW62" i="3" a="1"/>
  <c r="BSW62" i="3"/>
  <c r="BTA62" i="3" a="1"/>
  <c r="BTA62" i="3"/>
  <c r="BTE62" i="3" a="1"/>
  <c r="BTE62" i="3"/>
  <c r="BTI62" i="3" a="1"/>
  <c r="BTI62" i="3"/>
  <c r="BTM62" i="3" a="1"/>
  <c r="BTM62" i="3"/>
  <c r="BTQ62" i="3" a="1"/>
  <c r="BTQ62" i="3"/>
  <c r="BTU62" i="3" a="1"/>
  <c r="BTU62" i="3"/>
  <c r="BTY62" i="3" a="1"/>
  <c r="BTY62" i="3"/>
  <c r="BUC62" i="3" a="1"/>
  <c r="BUC62" i="3"/>
  <c r="BUG62" i="3" a="1"/>
  <c r="BUG62" i="3"/>
  <c r="BUK62" i="3" a="1"/>
  <c r="BUK62" i="3"/>
  <c r="BUO62" i="3" a="1"/>
  <c r="BUO62" i="3"/>
  <c r="BUS62" i="3" a="1"/>
  <c r="BUS62" i="3"/>
  <c r="BUW62" i="3" a="1"/>
  <c r="BUW62" i="3"/>
  <c r="BVA62" i="3" a="1"/>
  <c r="BVA62" i="3"/>
  <c r="BVE62" i="3" a="1"/>
  <c r="BVE62" i="3"/>
  <c r="BVI62" i="3" a="1"/>
  <c r="BVI62" i="3"/>
  <c r="BVM62" i="3" a="1"/>
  <c r="BVM62" i="3"/>
  <c r="BVQ62" i="3" a="1"/>
  <c r="BVQ62" i="3"/>
  <c r="BVU62" i="3" a="1"/>
  <c r="BVU62" i="3"/>
  <c r="BVY62" i="3" a="1"/>
  <c r="BVY62" i="3"/>
  <c r="BWC62" i="3" a="1"/>
  <c r="BWC62" i="3"/>
  <c r="BWG62" i="3" a="1"/>
  <c r="BWG62" i="3"/>
  <c r="BWK62" i="3" a="1"/>
  <c r="BWK62" i="3"/>
  <c r="BWM62" i="3" a="1"/>
  <c r="BWM62" i="3"/>
  <c r="BWQ62" i="3" a="1"/>
  <c r="BWQ62" i="3"/>
  <c r="BWU62" i="3" a="1"/>
  <c r="BWU62" i="3"/>
  <c r="BWY62" i="3" a="1"/>
  <c r="BWY62" i="3"/>
  <c r="BXC62" i="3" a="1"/>
  <c r="BXC62" i="3"/>
  <c r="BXG62" i="3" a="1"/>
  <c r="BXG62" i="3"/>
  <c r="BXK62" i="3" a="1"/>
  <c r="BXK62" i="3"/>
  <c r="BXO62" i="3" a="1"/>
  <c r="BXO62" i="3"/>
  <c r="BXS62" i="3" a="1"/>
  <c r="BXS62" i="3"/>
  <c r="BXW62" i="3" a="1"/>
  <c r="BXW62" i="3"/>
  <c r="BYA62" i="3" a="1"/>
  <c r="BYA62" i="3"/>
  <c r="BYG62" i="3" a="1"/>
  <c r="BYG62" i="3"/>
  <c r="BYK62" i="3" a="1"/>
  <c r="BYK62" i="3"/>
  <c r="BYO62" i="3" a="1"/>
  <c r="BYO62" i="3"/>
  <c r="BYS62" i="3" a="1"/>
  <c r="BYS62" i="3"/>
  <c r="BYW62" i="3" a="1"/>
  <c r="BYW62" i="3"/>
  <c r="BZA62" i="3" a="1"/>
  <c r="BZA62" i="3"/>
  <c r="BZE62" i="3" a="1"/>
  <c r="BZE62" i="3"/>
  <c r="BZI62" i="3" a="1"/>
  <c r="BZI62" i="3"/>
  <c r="BZM62" i="3" a="1"/>
  <c r="BZM62" i="3"/>
  <c r="BZQ62" i="3" a="1"/>
  <c r="BZQ62" i="3"/>
  <c r="BZU62" i="3" a="1"/>
  <c r="BZU62" i="3"/>
  <c r="BZY62" i="3" a="1"/>
  <c r="BZY62" i="3"/>
  <c r="CAC62" i="3" a="1"/>
  <c r="CAC62" i="3"/>
  <c r="CAG62" i="3" a="1"/>
  <c r="CAG62" i="3"/>
  <c r="CAK62" i="3" a="1"/>
  <c r="CAK62" i="3"/>
  <c r="CAO62" i="3" a="1"/>
  <c r="CAO62" i="3"/>
  <c r="CAS62" i="3" a="1"/>
  <c r="CAS62" i="3"/>
  <c r="CAY62" i="3" a="1"/>
  <c r="CAY62" i="3"/>
  <c r="CBC62" i="3" a="1"/>
  <c r="CBC62" i="3"/>
  <c r="CBG62" i="3" a="1"/>
  <c r="CBG62" i="3"/>
  <c r="CBK62" i="3" a="1"/>
  <c r="CBK62" i="3"/>
  <c r="CBO62" i="3" a="1"/>
  <c r="CBO62" i="3"/>
  <c r="CBS62" i="3" a="1"/>
  <c r="CBS62" i="3"/>
  <c r="CBY62" i="3" a="1"/>
  <c r="CBY62" i="3"/>
  <c r="CCC62" i="3" a="1"/>
  <c r="CCC62" i="3"/>
  <c r="CCG62" i="3" a="1"/>
  <c r="CCG62" i="3"/>
  <c r="CCK62" i="3" a="1"/>
  <c r="CCK62" i="3"/>
  <c r="CCO62" i="3" a="1"/>
  <c r="CCO62" i="3"/>
  <c r="CCS62" i="3" a="1"/>
  <c r="CCS62" i="3"/>
  <c r="CCW62" i="3" a="1"/>
  <c r="CCW62" i="3"/>
  <c r="CDA62" i="3" a="1"/>
  <c r="CDA62" i="3"/>
  <c r="CDC62" i="3" a="1"/>
  <c r="CDC62" i="3"/>
  <c r="CDG62" i="3" a="1"/>
  <c r="CDG62" i="3"/>
  <c r="CDK62" i="3" a="1"/>
  <c r="CDK62" i="3"/>
  <c r="CDO62" i="3" a="1"/>
  <c r="CDO62" i="3"/>
  <c r="CDS62" i="3" a="1"/>
  <c r="CDS62" i="3"/>
  <c r="CDW62" i="3" a="1"/>
  <c r="CDW62" i="3"/>
  <c r="CEA62" i="3" a="1"/>
  <c r="CEA62" i="3"/>
  <c r="CEE62" i="3" a="1"/>
  <c r="CEE62" i="3"/>
  <c r="CEI62" i="3" a="1"/>
  <c r="CEI62" i="3"/>
  <c r="CEM62" i="3" a="1"/>
  <c r="CEM62" i="3"/>
  <c r="CEQ62" i="3" a="1"/>
  <c r="CEQ62" i="3"/>
  <c r="CEU62" i="3" a="1"/>
  <c r="CEU62" i="3"/>
  <c r="CEY62" i="3" a="1"/>
  <c r="CEY62" i="3"/>
  <c r="CFC62" i="3" a="1"/>
  <c r="CFC62" i="3"/>
  <c r="CFG62" i="3" a="1"/>
  <c r="CFG62" i="3"/>
  <c r="CFK62" i="3" a="1"/>
  <c r="CFK62" i="3"/>
  <c r="CFO62" i="3" a="1"/>
  <c r="CFO62" i="3"/>
  <c r="CFS62" i="3" a="1"/>
  <c r="CFS62" i="3"/>
  <c r="CFW62" i="3" a="1"/>
  <c r="CFW62" i="3"/>
  <c r="CGA62" i="3" a="1"/>
  <c r="CGA62" i="3"/>
  <c r="CGE62" i="3" a="1"/>
  <c r="CGE62" i="3"/>
  <c r="CGI62" i="3" a="1"/>
  <c r="CGI62" i="3"/>
  <c r="CGK62" i="3" a="1"/>
  <c r="CGK62" i="3"/>
  <c r="CGO62" i="3" a="1"/>
  <c r="CGO62" i="3"/>
  <c r="CGQ62" i="3" a="1"/>
  <c r="CGQ62" i="3"/>
  <c r="CGW62" i="3" a="1"/>
  <c r="CGW62" i="3"/>
  <c r="CHA62" i="3" a="1"/>
  <c r="CHA62" i="3"/>
  <c r="CHE62" i="3" a="1"/>
  <c r="CHE62" i="3"/>
  <c r="CHI62" i="3" a="1"/>
  <c r="CHI62" i="3"/>
  <c r="CHM62" i="3" a="1"/>
  <c r="CHM62" i="3"/>
  <c r="CHQ62" i="3" a="1"/>
  <c r="CHQ62" i="3"/>
  <c r="CHS62" i="3" a="1"/>
  <c r="CHS62" i="3"/>
  <c r="CHW62" i="3" a="1"/>
  <c r="CHW62" i="3"/>
  <c r="CIC62" i="3" a="1"/>
  <c r="CIC62" i="3"/>
  <c r="CIG62" i="3" a="1"/>
  <c r="CIG62" i="3"/>
  <c r="CIK62" i="3" a="1"/>
  <c r="CIK62" i="3"/>
  <c r="CIO62" i="3" a="1"/>
  <c r="CIO62" i="3"/>
  <c r="CIS62" i="3" a="1"/>
  <c r="CIS62" i="3"/>
  <c r="CIW62" i="3" a="1"/>
  <c r="CIW62" i="3"/>
  <c r="CIY62" i="3" a="1"/>
  <c r="CIY62" i="3"/>
  <c r="CJC62" i="3" a="1"/>
  <c r="CJC62" i="3"/>
  <c r="CJG62" i="3" a="1"/>
  <c r="CJG62" i="3"/>
  <c r="CJM62" i="3" a="1"/>
  <c r="CJM62" i="3"/>
  <c r="CJQ62" i="3" a="1"/>
  <c r="CJQ62" i="3"/>
  <c r="CJU62" i="3" a="1"/>
  <c r="CJU62" i="3"/>
  <c r="CJY62" i="3" a="1"/>
  <c r="CJY62" i="3"/>
  <c r="CKC62" i="3" a="1"/>
  <c r="CKC62" i="3"/>
  <c r="CKG62" i="3" a="1"/>
  <c r="CKG62" i="3"/>
  <c r="CKK62" i="3" a="1"/>
  <c r="CKK62" i="3"/>
  <c r="CKO62" i="3" a="1"/>
  <c r="CKO62" i="3"/>
  <c r="CKS62" i="3" a="1"/>
  <c r="CKS62" i="3"/>
  <c r="CKU62" i="3" a="1"/>
  <c r="CKU62" i="3"/>
  <c r="CKY62" i="3" a="1"/>
  <c r="CKY62" i="3"/>
  <c r="CLC62" i="3" a="1"/>
  <c r="CLC62" i="3"/>
  <c r="CLI62" i="3" a="1"/>
  <c r="CLI62" i="3"/>
  <c r="CLK62" i="3" a="1"/>
  <c r="CLK62" i="3"/>
  <c r="CLO62" i="3" a="1"/>
  <c r="CLO62" i="3"/>
  <c r="CLU62" i="3" a="1"/>
  <c r="CLU62" i="3"/>
  <c r="CLY62" i="3" a="1"/>
  <c r="CLY62" i="3"/>
  <c r="CMC62" i="3" a="1"/>
  <c r="CMC62" i="3"/>
  <c r="CME62" i="3" a="1"/>
  <c r="CME62" i="3"/>
  <c r="CLL62" i="3" a="1"/>
  <c r="CLL62" i="3"/>
  <c r="CLV62" i="3" a="1"/>
  <c r="CLV62" i="3"/>
  <c r="CMB62" i="3" a="1"/>
  <c r="CMB62" i="3"/>
  <c r="CEY61" i="3" a="1"/>
  <c r="CEY61" i="3"/>
  <c r="CFG61" i="3" a="1"/>
  <c r="CFG61" i="3"/>
  <c r="CFO61" i="3" a="1"/>
  <c r="CFO61" i="3"/>
  <c r="CFW61" i="3" a="1"/>
  <c r="CFW61" i="3"/>
  <c r="CGE61" i="3" a="1"/>
  <c r="CGE61" i="3"/>
  <c r="CGM61" i="3" a="1"/>
  <c r="CGM61" i="3"/>
  <c r="CGU61" i="3" a="1"/>
  <c r="CGU61" i="3"/>
  <c r="CHC61" i="3" a="1"/>
  <c r="CHC61" i="3"/>
  <c r="CHG61" i="3" a="1"/>
  <c r="CHG61" i="3"/>
  <c r="CHK61" i="3" a="1"/>
  <c r="CHK61" i="3"/>
  <c r="CHO61" i="3" a="1"/>
  <c r="CHO61" i="3"/>
  <c r="CHS61" i="3" a="1"/>
  <c r="CHS61" i="3"/>
  <c r="CHW61" i="3" a="1"/>
  <c r="CHW61" i="3"/>
  <c r="CIA61" i="3" a="1"/>
  <c r="CIA61" i="3"/>
  <c r="CIE61" i="3" a="1"/>
  <c r="CIE61" i="3"/>
  <c r="CII61" i="3" a="1"/>
  <c r="CII61" i="3"/>
  <c r="CIM61" i="3" a="1"/>
  <c r="CIM61" i="3"/>
  <c r="CIQ61" i="3" a="1"/>
  <c r="CIQ61" i="3"/>
  <c r="CIU61" i="3" a="1"/>
  <c r="CIU61" i="3"/>
  <c r="CIY61" i="3" a="1"/>
  <c r="CIY61" i="3"/>
  <c r="CJC61" i="3" a="1"/>
  <c r="CJC61" i="3"/>
  <c r="CJG61" i="3" a="1"/>
  <c r="CJG61" i="3"/>
  <c r="CJK61" i="3" a="1"/>
  <c r="CJK61" i="3"/>
  <c r="CJO61" i="3" a="1"/>
  <c r="CJO61" i="3"/>
  <c r="CJS61" i="3" a="1"/>
  <c r="CJS61" i="3"/>
  <c r="CJW61" i="3" a="1"/>
  <c r="CJW61" i="3"/>
  <c r="CKA61" i="3" a="1"/>
  <c r="CKA61" i="3"/>
  <c r="CKE61" i="3" a="1"/>
  <c r="CKE61" i="3"/>
  <c r="CKI61" i="3" a="1"/>
  <c r="CKI61" i="3"/>
  <c r="CKM61" i="3" a="1"/>
  <c r="CKM61" i="3"/>
  <c r="CKQ61" i="3" a="1"/>
  <c r="CKQ61" i="3"/>
  <c r="CKU61" i="3" a="1"/>
  <c r="CKU61" i="3"/>
  <c r="CKY61" i="3" a="1"/>
  <c r="CKY61" i="3"/>
  <c r="CLC61" i="3" a="1"/>
  <c r="CLC61" i="3"/>
  <c r="CLG61" i="3" a="1"/>
  <c r="CLG61" i="3"/>
  <c r="CLK61" i="3" a="1"/>
  <c r="CLK61" i="3"/>
  <c r="CLO61" i="3" a="1"/>
  <c r="CLO61" i="3"/>
  <c r="CLS61" i="3" a="1"/>
  <c r="CLS61" i="3"/>
  <c r="CLW61" i="3" a="1"/>
  <c r="CLW61" i="3"/>
  <c r="CMA61" i="3" a="1"/>
  <c r="CMA61" i="3"/>
  <c r="CME61" i="3" a="1"/>
  <c r="CME61" i="3"/>
  <c r="CL62" i="3" a="1"/>
  <c r="CL62" i="3"/>
  <c r="CP62" i="3" a="1"/>
  <c r="CP62" i="3"/>
  <c r="CT62" i="3" a="1"/>
  <c r="CT62" i="3"/>
  <c r="CX62" i="3" a="1"/>
  <c r="CX62" i="3"/>
  <c r="DB62" i="3" a="1"/>
  <c r="DB62" i="3"/>
  <c r="DF62" i="3" a="1"/>
  <c r="DF62" i="3"/>
  <c r="DJ62" i="3" a="1"/>
  <c r="DJ62" i="3"/>
  <c r="DN62" i="3" a="1"/>
  <c r="DN62" i="3"/>
  <c r="DR62" i="3" a="1"/>
  <c r="DR62" i="3"/>
  <c r="DV62" i="3" a="1"/>
  <c r="DV62" i="3"/>
  <c r="DZ62" i="3" a="1"/>
  <c r="DZ62" i="3"/>
  <c r="ED62" i="3" a="1"/>
  <c r="ED62" i="3"/>
  <c r="EH62" i="3" a="1"/>
  <c r="EH62" i="3"/>
  <c r="EL62" i="3" a="1"/>
  <c r="EL62" i="3"/>
  <c r="EP62" i="3" a="1"/>
  <c r="EP62" i="3"/>
  <c r="ET62" i="3" a="1"/>
  <c r="ET62" i="3"/>
  <c r="EX62" i="3" a="1"/>
  <c r="EX62" i="3"/>
  <c r="FB62" i="3" a="1"/>
  <c r="FB62" i="3"/>
  <c r="FF62" i="3" a="1"/>
  <c r="FF62" i="3"/>
  <c r="FJ62" i="3" a="1"/>
  <c r="FJ62" i="3"/>
  <c r="FN62" i="3" a="1"/>
  <c r="FN62" i="3"/>
  <c r="FR62" i="3" a="1"/>
  <c r="FR62" i="3"/>
  <c r="FV62" i="3" a="1"/>
  <c r="FV62" i="3"/>
  <c r="FZ62" i="3" a="1"/>
  <c r="FZ62" i="3"/>
  <c r="GD62" i="3" a="1"/>
  <c r="GD62" i="3"/>
  <c r="GH62" i="3" a="1"/>
  <c r="GH62" i="3"/>
  <c r="GL62" i="3" a="1"/>
  <c r="GL62" i="3"/>
  <c r="GP62" i="3" a="1"/>
  <c r="GP62" i="3"/>
  <c r="GT62" i="3" a="1"/>
  <c r="GT62" i="3"/>
  <c r="GX62" i="3" a="1"/>
  <c r="GX62" i="3"/>
  <c r="HB62" i="3" a="1"/>
  <c r="HB62" i="3"/>
  <c r="HF62" i="3" a="1"/>
  <c r="HF62" i="3"/>
  <c r="HJ62" i="3" a="1"/>
  <c r="HJ62" i="3"/>
  <c r="HN62" i="3" a="1"/>
  <c r="HN62" i="3"/>
  <c r="HR62" i="3" a="1"/>
  <c r="HR62" i="3"/>
  <c r="HV62" i="3" a="1"/>
  <c r="HV62" i="3"/>
  <c r="HZ62" i="3" a="1"/>
  <c r="HZ62" i="3"/>
  <c r="ID62" i="3" a="1"/>
  <c r="ID62" i="3"/>
  <c r="IH62" i="3" a="1"/>
  <c r="IH62" i="3"/>
  <c r="IL62" i="3" a="1"/>
  <c r="IL62" i="3"/>
  <c r="IP62" i="3" a="1"/>
  <c r="IP62" i="3"/>
  <c r="IT62" i="3" a="1"/>
  <c r="IT62" i="3"/>
  <c r="IX62" i="3" a="1"/>
  <c r="IX62" i="3"/>
  <c r="JB62" i="3" a="1"/>
  <c r="JB62" i="3"/>
  <c r="JF62" i="3" a="1"/>
  <c r="JF62" i="3"/>
  <c r="JJ62" i="3" a="1"/>
  <c r="JJ62" i="3"/>
  <c r="JN62" i="3" a="1"/>
  <c r="JN62" i="3"/>
  <c r="JR62" i="3" a="1"/>
  <c r="JR62" i="3"/>
  <c r="JV62" i="3" a="1"/>
  <c r="JV62" i="3"/>
  <c r="JZ62" i="3" a="1"/>
  <c r="JZ62" i="3"/>
  <c r="KD62" i="3" a="1"/>
  <c r="KD62" i="3"/>
  <c r="KH62" i="3" a="1"/>
  <c r="KH62" i="3"/>
  <c r="KL62" i="3" a="1"/>
  <c r="KL62" i="3"/>
  <c r="KP62" i="3" a="1"/>
  <c r="KP62" i="3"/>
  <c r="KX62" i="3" a="1"/>
  <c r="KX62" i="3"/>
  <c r="LF62" i="3" a="1"/>
  <c r="LF62" i="3"/>
  <c r="LJ62" i="3" a="1"/>
  <c r="LJ62" i="3"/>
  <c r="LN62" i="3" a="1"/>
  <c r="LN62" i="3"/>
  <c r="LR62" i="3" a="1"/>
  <c r="LR62" i="3"/>
  <c r="LV62" i="3" a="1"/>
  <c r="LV62" i="3"/>
  <c r="LZ62" i="3" a="1"/>
  <c r="LZ62" i="3"/>
  <c r="MD62" i="3" a="1"/>
  <c r="MD62" i="3"/>
  <c r="MH62" i="3" a="1"/>
  <c r="MH62" i="3"/>
  <c r="ML62" i="3" a="1"/>
  <c r="ML62" i="3"/>
  <c r="MP62" i="3" a="1"/>
  <c r="MP62" i="3"/>
  <c r="MT62" i="3" a="1"/>
  <c r="MT62" i="3"/>
  <c r="MX62" i="3" a="1"/>
  <c r="MX62" i="3"/>
  <c r="NB62" i="3" a="1"/>
  <c r="NB62" i="3"/>
  <c r="NF62" i="3" a="1"/>
  <c r="NF62" i="3"/>
  <c r="NJ62" i="3" a="1"/>
  <c r="NJ62" i="3"/>
  <c r="NN62" i="3" a="1"/>
  <c r="NN62" i="3"/>
  <c r="NR62" i="3" a="1"/>
  <c r="NR62" i="3"/>
  <c r="NV62" i="3" a="1"/>
  <c r="NV62" i="3"/>
  <c r="NZ62" i="3" a="1"/>
  <c r="NZ62" i="3"/>
  <c r="OD62" i="3" a="1"/>
  <c r="OD62" i="3"/>
  <c r="OH62" i="3" a="1"/>
  <c r="OH62" i="3"/>
  <c r="OL62" i="3" a="1"/>
  <c r="OL62" i="3"/>
  <c r="OP62" i="3" a="1"/>
  <c r="OP62" i="3"/>
  <c r="OT62" i="3" a="1"/>
  <c r="OT62" i="3"/>
  <c r="OX62" i="3" a="1"/>
  <c r="OX62" i="3"/>
  <c r="PB62" i="3" a="1"/>
  <c r="PB62" i="3"/>
  <c r="PF62" i="3" a="1"/>
  <c r="PF62" i="3"/>
  <c r="PJ62" i="3" a="1"/>
  <c r="PJ62" i="3"/>
  <c r="PN62" i="3" a="1"/>
  <c r="PN62" i="3"/>
  <c r="PR62" i="3" a="1"/>
  <c r="PR62" i="3"/>
  <c r="PV62" i="3" a="1"/>
  <c r="PV62" i="3"/>
  <c r="PZ62" i="3" a="1"/>
  <c r="PZ62" i="3"/>
  <c r="QD62" i="3" a="1"/>
  <c r="QD62" i="3"/>
  <c r="QH62" i="3" a="1"/>
  <c r="QH62" i="3"/>
  <c r="QL62" i="3" a="1"/>
  <c r="QL62" i="3"/>
  <c r="QP62" i="3" a="1"/>
  <c r="QP62" i="3"/>
  <c r="QT62" i="3" a="1"/>
  <c r="QT62" i="3"/>
  <c r="QX62" i="3" a="1"/>
  <c r="QX62" i="3"/>
  <c r="RB62" i="3" a="1"/>
  <c r="RB62" i="3"/>
  <c r="RF62" i="3" a="1"/>
  <c r="RF62" i="3"/>
  <c r="RJ62" i="3" a="1"/>
  <c r="RJ62" i="3"/>
  <c r="RN62" i="3" a="1"/>
  <c r="RN62" i="3"/>
  <c r="RR62" i="3" a="1"/>
  <c r="RR62" i="3"/>
  <c r="RV62" i="3" a="1"/>
  <c r="RV62" i="3"/>
  <c r="SD62" i="3" a="1"/>
  <c r="SD62" i="3"/>
  <c r="SH62" i="3" a="1"/>
  <c r="SH62" i="3"/>
  <c r="SL62" i="3" a="1"/>
  <c r="SL62" i="3"/>
  <c r="SP62" i="3" a="1"/>
  <c r="SP62" i="3"/>
  <c r="ST62" i="3" a="1"/>
  <c r="ST62" i="3"/>
  <c r="SX62" i="3" a="1"/>
  <c r="SX62" i="3"/>
  <c r="TB62" i="3" a="1"/>
  <c r="TB62" i="3"/>
  <c r="TF62" i="3" a="1"/>
  <c r="TF62" i="3"/>
  <c r="TJ62" i="3" a="1"/>
  <c r="TJ62" i="3"/>
  <c r="TN62" i="3" a="1"/>
  <c r="TN62" i="3"/>
  <c r="TR62" i="3" a="1"/>
  <c r="TR62" i="3"/>
  <c r="TV62" i="3" a="1"/>
  <c r="TV62" i="3"/>
  <c r="TZ62" i="3" a="1"/>
  <c r="TZ62" i="3"/>
  <c r="UD62" i="3" a="1"/>
  <c r="UD62" i="3"/>
  <c r="UH62" i="3" a="1"/>
  <c r="UH62" i="3"/>
  <c r="UL62" i="3" a="1"/>
  <c r="UL62" i="3"/>
  <c r="UP62" i="3" a="1"/>
  <c r="UP62" i="3"/>
  <c r="UT62" i="3" a="1"/>
  <c r="UT62" i="3"/>
  <c r="UX62" i="3" a="1"/>
  <c r="UX62" i="3"/>
  <c r="VB62" i="3" a="1"/>
  <c r="VB62" i="3"/>
  <c r="VF62" i="3" a="1"/>
  <c r="VF62" i="3"/>
  <c r="VJ62" i="3" a="1"/>
  <c r="VJ62" i="3"/>
  <c r="VN62" i="3" a="1"/>
  <c r="VN62" i="3"/>
  <c r="VR62" i="3" a="1"/>
  <c r="VR62" i="3"/>
  <c r="VV62" i="3" a="1"/>
  <c r="VV62" i="3"/>
  <c r="VZ62" i="3" a="1"/>
  <c r="VZ62" i="3"/>
  <c r="WD62" i="3" a="1"/>
  <c r="WD62" i="3"/>
  <c r="WH62" i="3" a="1"/>
  <c r="WH62" i="3"/>
  <c r="WL62" i="3" a="1"/>
  <c r="WL62" i="3"/>
  <c r="WP62" i="3" a="1"/>
  <c r="WP62" i="3"/>
  <c r="WT62" i="3" a="1"/>
  <c r="WT62" i="3"/>
  <c r="WX62" i="3" a="1"/>
  <c r="WX62" i="3"/>
  <c r="XB62" i="3" a="1"/>
  <c r="XB62" i="3"/>
  <c r="XF62" i="3" a="1"/>
  <c r="XF62" i="3"/>
  <c r="XJ62" i="3" a="1"/>
  <c r="XJ62" i="3"/>
  <c r="XN62" i="3" a="1"/>
  <c r="XN62" i="3"/>
  <c r="XR62" i="3" a="1"/>
  <c r="XR62" i="3"/>
  <c r="XV62" i="3" a="1"/>
  <c r="XV62" i="3"/>
  <c r="XZ62" i="3" a="1"/>
  <c r="XZ62" i="3"/>
  <c r="YD62" i="3" a="1"/>
  <c r="YD62" i="3"/>
  <c r="YH62" i="3" a="1"/>
  <c r="YH62" i="3"/>
  <c r="YL62" i="3" a="1"/>
  <c r="YL62" i="3"/>
  <c r="YP62" i="3" a="1"/>
  <c r="YP62" i="3"/>
  <c r="YT62" i="3" a="1"/>
  <c r="YT62" i="3"/>
  <c r="YX62" i="3" a="1"/>
  <c r="YX62" i="3"/>
  <c r="ZB62" i="3" a="1"/>
  <c r="ZB62" i="3"/>
  <c r="ZF62" i="3" a="1"/>
  <c r="ZF62" i="3"/>
  <c r="ZJ62" i="3" a="1"/>
  <c r="ZJ62" i="3"/>
  <c r="ZN62" i="3" a="1"/>
  <c r="ZN62" i="3"/>
  <c r="ZR62" i="3" a="1"/>
  <c r="ZR62" i="3"/>
  <c r="ZV62" i="3" a="1"/>
  <c r="ZV62" i="3"/>
  <c r="ZZ62" i="3" a="1"/>
  <c r="ZZ62" i="3"/>
  <c r="AAD62" i="3" a="1"/>
  <c r="AAD62" i="3"/>
  <c r="AAH62" i="3" a="1"/>
  <c r="AAH62" i="3"/>
  <c r="AAL62" i="3" a="1"/>
  <c r="AAL62" i="3"/>
  <c r="AAP62" i="3" a="1"/>
  <c r="AAP62" i="3"/>
  <c r="AAT62" i="3" a="1"/>
  <c r="AAT62" i="3"/>
  <c r="AAX62" i="3" a="1"/>
  <c r="AAX62" i="3"/>
  <c r="ABB62" i="3" a="1"/>
  <c r="ABB62" i="3"/>
  <c r="ABF62" i="3" a="1"/>
  <c r="ABF62" i="3"/>
  <c r="ABJ62" i="3" a="1"/>
  <c r="ABJ62" i="3"/>
  <c r="ABN62" i="3" a="1"/>
  <c r="ABN62" i="3"/>
  <c r="ABR62" i="3" a="1"/>
  <c r="ABR62" i="3"/>
  <c r="ABV62" i="3" a="1"/>
  <c r="ABV62" i="3"/>
  <c r="ABZ62" i="3" a="1"/>
  <c r="ABZ62" i="3"/>
  <c r="ACD62" i="3" a="1"/>
  <c r="ACD62" i="3"/>
  <c r="ACH62" i="3" a="1"/>
  <c r="ACH62" i="3"/>
  <c r="ACL62" i="3" a="1"/>
  <c r="ACL62" i="3"/>
  <c r="ACP62" i="3" a="1"/>
  <c r="ACP62" i="3"/>
  <c r="ACT62" i="3" a="1"/>
  <c r="ACT62" i="3"/>
  <c r="ACX62" i="3" a="1"/>
  <c r="ACX62" i="3"/>
  <c r="ADB62" i="3" a="1"/>
  <c r="ADB62" i="3"/>
  <c r="ADF62" i="3" a="1"/>
  <c r="ADF62" i="3"/>
  <c r="ADJ62" i="3" a="1"/>
  <c r="ADJ62" i="3"/>
  <c r="ADN62" i="3" a="1"/>
  <c r="ADN62" i="3"/>
  <c r="ADR62" i="3" a="1"/>
  <c r="ADR62" i="3"/>
  <c r="ADV62" i="3" a="1"/>
  <c r="ADV62" i="3"/>
  <c r="ADZ62" i="3" a="1"/>
  <c r="ADZ62" i="3"/>
  <c r="AED62" i="3" a="1"/>
  <c r="AED62" i="3"/>
  <c r="AEH62" i="3" a="1"/>
  <c r="AEH62" i="3"/>
  <c r="AEL62" i="3" a="1"/>
  <c r="AEL62" i="3"/>
  <c r="AEP62" i="3" a="1"/>
  <c r="AEP62" i="3"/>
  <c r="AET62" i="3" a="1"/>
  <c r="AET62" i="3"/>
  <c r="AEX62" i="3" a="1"/>
  <c r="AEX62" i="3"/>
  <c r="AFB62" i="3" a="1"/>
  <c r="AFB62" i="3"/>
  <c r="AFF62" i="3" a="1"/>
  <c r="AFF62" i="3"/>
  <c r="AFJ62" i="3" a="1"/>
  <c r="AFJ62" i="3"/>
  <c r="AFN62" i="3" a="1"/>
  <c r="AFN62" i="3"/>
  <c r="AFR62" i="3" a="1"/>
  <c r="AFR62" i="3"/>
  <c r="AFV62" i="3" a="1"/>
  <c r="AFV62" i="3"/>
  <c r="AFZ62" i="3" a="1"/>
  <c r="AFZ62" i="3"/>
  <c r="AGD62" i="3" a="1"/>
  <c r="AGD62" i="3"/>
  <c r="AGH62" i="3" a="1"/>
  <c r="AGH62" i="3"/>
  <c r="AGL62" i="3" a="1"/>
  <c r="AGL62" i="3"/>
  <c r="AGP62" i="3" a="1"/>
  <c r="AGP62" i="3"/>
  <c r="AGT62" i="3" a="1"/>
  <c r="AGT62" i="3"/>
  <c r="AGX62" i="3" a="1"/>
  <c r="AGX62" i="3"/>
  <c r="AHB62" i="3" a="1"/>
  <c r="AHB62" i="3"/>
  <c r="AHF62" i="3" a="1"/>
  <c r="AHF62" i="3"/>
  <c r="AHJ62" i="3" a="1"/>
  <c r="AHJ62" i="3"/>
  <c r="AHN62" i="3" a="1"/>
  <c r="AHN62" i="3"/>
  <c r="AHR62" i="3" a="1"/>
  <c r="AHR62" i="3"/>
  <c r="AHV62" i="3" a="1"/>
  <c r="AHV62" i="3"/>
  <c r="AHZ62" i="3" a="1"/>
  <c r="AHZ62" i="3"/>
  <c r="AID62" i="3" a="1"/>
  <c r="AID62" i="3"/>
  <c r="AIH62" i="3" a="1"/>
  <c r="AIH62" i="3"/>
  <c r="AIL62" i="3" a="1"/>
  <c r="AIL62" i="3"/>
  <c r="AIP62" i="3" a="1"/>
  <c r="AIP62" i="3"/>
  <c r="AIT62" i="3" a="1"/>
  <c r="AIT62" i="3"/>
  <c r="AIX62" i="3" a="1"/>
  <c r="AIX62" i="3"/>
  <c r="AJB62" i="3" a="1"/>
  <c r="AJB62" i="3"/>
  <c r="AJF62" i="3" a="1"/>
  <c r="AJF62" i="3"/>
  <c r="AJJ62" i="3" a="1"/>
  <c r="AJJ62" i="3"/>
  <c r="AJN62" i="3" a="1"/>
  <c r="AJN62" i="3"/>
  <c r="AJR62" i="3" a="1"/>
  <c r="AJR62" i="3"/>
  <c r="AJV62" i="3" a="1"/>
  <c r="AJV62" i="3"/>
  <c r="AJZ62" i="3" a="1"/>
  <c r="AJZ62" i="3"/>
  <c r="AKD62" i="3" a="1"/>
  <c r="AKD62" i="3"/>
  <c r="AKH62" i="3" a="1"/>
  <c r="AKH62" i="3"/>
  <c r="AKL62" i="3" a="1"/>
  <c r="AKL62" i="3"/>
  <c r="AKP62" i="3" a="1"/>
  <c r="AKP62" i="3"/>
  <c r="AKT62" i="3" a="1"/>
  <c r="AKT62" i="3"/>
  <c r="AKX62" i="3" a="1"/>
  <c r="AKX62" i="3"/>
  <c r="ALB62" i="3" a="1"/>
  <c r="ALB62" i="3"/>
  <c r="ALF62" i="3" a="1"/>
  <c r="ALF62" i="3"/>
  <c r="ALJ62" i="3" a="1"/>
  <c r="ALJ62" i="3"/>
  <c r="ALN62" i="3" a="1"/>
  <c r="ALN62" i="3"/>
  <c r="ALR62" i="3" a="1"/>
  <c r="ALR62" i="3"/>
  <c r="ALV62" i="3" a="1"/>
  <c r="ALV62" i="3"/>
  <c r="ALZ62" i="3" a="1"/>
  <c r="ALZ62" i="3"/>
  <c r="AMD62" i="3" a="1"/>
  <c r="AMD62" i="3"/>
  <c r="AMH62" i="3" a="1"/>
  <c r="AMH62" i="3"/>
  <c r="AML62" i="3" a="1"/>
  <c r="AML62" i="3"/>
  <c r="AMP62" i="3" a="1"/>
  <c r="AMP62" i="3"/>
  <c r="AMT62" i="3" a="1"/>
  <c r="AMT62" i="3"/>
  <c r="AMX62" i="3" a="1"/>
  <c r="AMX62" i="3"/>
  <c r="ANB62" i="3" a="1"/>
  <c r="ANB62" i="3"/>
  <c r="ANF62" i="3" a="1"/>
  <c r="ANF62" i="3"/>
  <c r="ANJ62" i="3" a="1"/>
  <c r="ANJ62" i="3"/>
  <c r="ANN62" i="3" a="1"/>
  <c r="ANN62" i="3"/>
  <c r="ANR62" i="3" a="1"/>
  <c r="ANR62" i="3"/>
  <c r="ANV62" i="3" a="1"/>
  <c r="ANV62" i="3"/>
  <c r="ANZ62" i="3" a="1"/>
  <c r="ANZ62" i="3"/>
  <c r="AOD62" i="3" a="1"/>
  <c r="AOD62" i="3"/>
  <c r="AOH62" i="3" a="1"/>
  <c r="AOH62" i="3"/>
  <c r="AOL62" i="3" a="1"/>
  <c r="AOL62" i="3"/>
  <c r="AOP62" i="3" a="1"/>
  <c r="AOP62" i="3"/>
  <c r="AOT62" i="3" a="1"/>
  <c r="AOT62" i="3"/>
  <c r="AOX62" i="3" a="1"/>
  <c r="AOX62" i="3"/>
  <c r="APB62" i="3" a="1"/>
  <c r="APB62" i="3"/>
  <c r="APF62" i="3" a="1"/>
  <c r="APF62" i="3"/>
  <c r="APJ62" i="3" a="1"/>
  <c r="APJ62" i="3"/>
  <c r="APN62" i="3" a="1"/>
  <c r="APN62" i="3"/>
  <c r="APR62" i="3" a="1"/>
  <c r="APR62" i="3"/>
  <c r="APV62" i="3" a="1"/>
  <c r="APV62" i="3"/>
  <c r="APZ62" i="3" a="1"/>
  <c r="APZ62" i="3"/>
  <c r="AQD62" i="3" a="1"/>
  <c r="AQD62" i="3"/>
  <c r="AQH62" i="3" a="1"/>
  <c r="AQH62" i="3"/>
  <c r="AQL62" i="3" a="1"/>
  <c r="AQL62" i="3"/>
  <c r="AQP62" i="3" a="1"/>
  <c r="AQP62" i="3"/>
  <c r="AQT62" i="3" a="1"/>
  <c r="AQT62" i="3"/>
  <c r="AQX62" i="3" a="1"/>
  <c r="AQX62" i="3"/>
  <c r="ARB62" i="3" a="1"/>
  <c r="ARB62" i="3"/>
  <c r="ARF62" i="3" a="1"/>
  <c r="ARF62" i="3"/>
  <c r="ARJ62" i="3" a="1"/>
  <c r="ARJ62" i="3"/>
  <c r="ARN62" i="3" a="1"/>
  <c r="ARN62" i="3"/>
  <c r="ARR62" i="3" a="1"/>
  <c r="ARR62" i="3"/>
  <c r="ARV62" i="3" a="1"/>
  <c r="ARV62" i="3"/>
  <c r="ARZ62" i="3" a="1"/>
  <c r="ARZ62" i="3"/>
  <c r="ASD62" i="3" a="1"/>
  <c r="ASD62" i="3"/>
  <c r="ASH62" i="3" a="1"/>
  <c r="ASH62" i="3"/>
  <c r="ASL62" i="3" a="1"/>
  <c r="ASL62" i="3"/>
  <c r="ASP62" i="3" a="1"/>
  <c r="ASP62" i="3"/>
  <c r="AST62" i="3" a="1"/>
  <c r="AST62" i="3"/>
  <c r="ASX62" i="3" a="1"/>
  <c r="ASX62" i="3"/>
  <c r="ATB62" i="3" a="1"/>
  <c r="ATB62" i="3"/>
  <c r="ATF62" i="3" a="1"/>
  <c r="ATF62" i="3"/>
  <c r="ATJ62" i="3" a="1"/>
  <c r="ATJ62" i="3"/>
  <c r="ATN62" i="3" a="1"/>
  <c r="ATN62" i="3"/>
  <c r="ATR62" i="3" a="1"/>
  <c r="ATR62" i="3"/>
  <c r="ATV62" i="3" a="1"/>
  <c r="ATV62" i="3"/>
  <c r="ATZ62" i="3" a="1"/>
  <c r="ATZ62" i="3"/>
  <c r="AUD62" i="3" a="1"/>
  <c r="AUD62" i="3"/>
  <c r="AUH62" i="3" a="1"/>
  <c r="AUH62" i="3"/>
  <c r="AUL62" i="3" a="1"/>
  <c r="AUL62" i="3"/>
  <c r="AUP62" i="3" a="1"/>
  <c r="AUP62" i="3"/>
  <c r="AUT62" i="3" a="1"/>
  <c r="AUT62" i="3"/>
  <c r="AUX62" i="3" a="1"/>
  <c r="AUX62" i="3"/>
  <c r="AVB62" i="3" a="1"/>
  <c r="AVB62" i="3"/>
  <c r="AVF62" i="3" a="1"/>
  <c r="AVF62" i="3"/>
  <c r="AVJ62" i="3" a="1"/>
  <c r="AVJ62" i="3"/>
  <c r="AVN62" i="3" a="1"/>
  <c r="AVN62" i="3"/>
  <c r="AVR62" i="3" a="1"/>
  <c r="AVR62" i="3"/>
  <c r="AVV62" i="3" a="1"/>
  <c r="AVV62" i="3"/>
  <c r="AVZ62" i="3" a="1"/>
  <c r="AVZ62" i="3"/>
  <c r="AWD62" i="3" a="1"/>
  <c r="AWD62" i="3"/>
  <c r="AWH62" i="3" a="1"/>
  <c r="AWH62" i="3"/>
  <c r="AWL62" i="3" a="1"/>
  <c r="AWL62" i="3"/>
  <c r="AWP62" i="3" a="1"/>
  <c r="AWP62" i="3"/>
  <c r="AWT62" i="3" a="1"/>
  <c r="AWT62" i="3"/>
  <c r="AWX62" i="3" a="1"/>
  <c r="AWX62" i="3"/>
  <c r="AXB62" i="3" a="1"/>
  <c r="AXB62" i="3"/>
  <c r="AXF62" i="3" a="1"/>
  <c r="AXF62" i="3"/>
  <c r="AXJ62" i="3" a="1"/>
  <c r="AXJ62" i="3"/>
  <c r="AXN62" i="3" a="1"/>
  <c r="AXN62" i="3"/>
  <c r="AXR62" i="3" a="1"/>
  <c r="AXR62" i="3"/>
  <c r="AXV62" i="3" a="1"/>
  <c r="AXV62" i="3"/>
  <c r="AXZ62" i="3" a="1"/>
  <c r="AXZ62" i="3"/>
  <c r="AYD62" i="3" a="1"/>
  <c r="AYD62" i="3"/>
  <c r="AYH62" i="3" a="1"/>
  <c r="AYH62" i="3"/>
  <c r="AYL62" i="3" a="1"/>
  <c r="AYL62" i="3"/>
  <c r="AYP62" i="3" a="1"/>
  <c r="AYP62" i="3"/>
  <c r="AYT62" i="3" a="1"/>
  <c r="AYT62" i="3"/>
  <c r="AYX62" i="3" a="1"/>
  <c r="AYX62" i="3"/>
  <c r="AZB62" i="3" a="1"/>
  <c r="AZB62" i="3"/>
  <c r="AZF62" i="3" a="1"/>
  <c r="AZF62" i="3"/>
  <c r="AZJ62" i="3" a="1"/>
  <c r="AZJ62" i="3"/>
  <c r="AZN62" i="3" a="1"/>
  <c r="AZN62" i="3"/>
  <c r="AZR62" i="3" a="1"/>
  <c r="AZR62" i="3"/>
  <c r="AZV62" i="3" a="1"/>
  <c r="AZV62" i="3"/>
  <c r="AZZ62" i="3" a="1"/>
  <c r="AZZ62" i="3"/>
  <c r="BAD62" i="3" a="1"/>
  <c r="BAD62" i="3"/>
  <c r="BAH62" i="3" a="1"/>
  <c r="BAH62" i="3"/>
  <c r="BAL62" i="3" a="1"/>
  <c r="BAL62" i="3"/>
  <c r="BAP62" i="3" a="1"/>
  <c r="BAP62" i="3"/>
  <c r="BAT62" i="3" a="1"/>
  <c r="BAT62" i="3"/>
  <c r="BAX62" i="3" a="1"/>
  <c r="BAX62" i="3"/>
  <c r="BBB62" i="3" a="1"/>
  <c r="BBB62" i="3"/>
  <c r="BBF62" i="3" a="1"/>
  <c r="BBF62" i="3"/>
  <c r="BBJ62" i="3" a="1"/>
  <c r="BBJ62" i="3"/>
  <c r="BBN62" i="3" a="1"/>
  <c r="BBN62" i="3"/>
  <c r="BBR62" i="3" a="1"/>
  <c r="BBR62" i="3"/>
  <c r="BBV62" i="3" a="1"/>
  <c r="BBV62" i="3"/>
  <c r="BBZ62" i="3" a="1"/>
  <c r="BBZ62" i="3"/>
  <c r="BCD62" i="3" a="1"/>
  <c r="BCD62" i="3"/>
  <c r="BCH62" i="3" a="1"/>
  <c r="BCH62" i="3"/>
  <c r="BCL62" i="3" a="1"/>
  <c r="BCL62" i="3"/>
  <c r="BCT62" i="3" a="1"/>
  <c r="BCT62" i="3"/>
  <c r="BCX62" i="3" a="1"/>
  <c r="BCX62" i="3"/>
  <c r="BDB62" i="3" a="1"/>
  <c r="BDB62" i="3"/>
  <c r="BDF62" i="3" a="1"/>
  <c r="BDF62" i="3"/>
  <c r="BDJ62" i="3" a="1"/>
  <c r="BDJ62" i="3"/>
  <c r="BDN62" i="3" a="1"/>
  <c r="BDN62" i="3"/>
  <c r="BDR62" i="3" a="1"/>
  <c r="BDR62" i="3"/>
  <c r="BDV62" i="3" a="1"/>
  <c r="BDV62" i="3"/>
  <c r="BDZ62" i="3" a="1"/>
  <c r="BDZ62" i="3"/>
  <c r="BED62" i="3" a="1"/>
  <c r="BED62" i="3"/>
  <c r="BEH62" i="3" a="1"/>
  <c r="BEH62" i="3"/>
  <c r="BEL62" i="3" a="1"/>
  <c r="BEL62" i="3"/>
  <c r="BEP62" i="3" a="1"/>
  <c r="BEP62" i="3"/>
  <c r="BET62" i="3" a="1"/>
  <c r="BET62" i="3"/>
  <c r="BEX62" i="3" a="1"/>
  <c r="BEX62" i="3"/>
  <c r="BFB62" i="3" a="1"/>
  <c r="BFB62" i="3"/>
  <c r="BFE62" i="3" a="1"/>
  <c r="BFE62" i="3"/>
  <c r="BFH62" i="3" a="1"/>
  <c r="BFH62" i="3"/>
  <c r="BFM62" i="3" a="1"/>
  <c r="BFM62" i="3"/>
  <c r="BFP62" i="3" a="1"/>
  <c r="BFP62" i="3"/>
  <c r="BFU62" i="3" a="1"/>
  <c r="BFU62" i="3"/>
  <c r="BFX62" i="3" a="1"/>
  <c r="BFX62" i="3"/>
  <c r="BGC62" i="3" a="1"/>
  <c r="BGC62" i="3"/>
  <c r="BGF62" i="3" a="1"/>
  <c r="BGF62" i="3"/>
  <c r="BGK62" i="3" a="1"/>
  <c r="BGK62" i="3"/>
  <c r="BGN62" i="3" a="1"/>
  <c r="BGN62" i="3"/>
  <c r="BGS62" i="3" a="1"/>
  <c r="BGS62" i="3"/>
  <c r="BGV62" i="3" a="1"/>
  <c r="BGV62" i="3"/>
  <c r="BHA62" i="3" a="1"/>
  <c r="BHA62" i="3"/>
  <c r="BHD62" i="3" a="1"/>
  <c r="BHD62" i="3"/>
  <c r="BHI62" i="3" a="1"/>
  <c r="BHI62" i="3"/>
  <c r="BHK62" i="3" a="1"/>
  <c r="BHK62" i="3"/>
  <c r="BHM62" i="3" a="1"/>
  <c r="BHM62" i="3"/>
  <c r="BHO62" i="3" a="1"/>
  <c r="BHO62" i="3"/>
  <c r="BHQ62" i="3" a="1"/>
  <c r="BHQ62" i="3"/>
  <c r="BHS62" i="3" a="1"/>
  <c r="BHS62" i="3"/>
  <c r="BHU62" i="3" a="1"/>
  <c r="BHU62" i="3"/>
  <c r="BHW62" i="3" a="1"/>
  <c r="BHW62" i="3"/>
  <c r="BHY62" i="3" a="1"/>
  <c r="BHY62" i="3"/>
  <c r="BIA62" i="3" a="1"/>
  <c r="BIA62" i="3"/>
  <c r="BIC62" i="3" a="1"/>
  <c r="BIC62" i="3"/>
  <c r="BIE62" i="3" a="1"/>
  <c r="BIE62" i="3"/>
  <c r="BIG62" i="3" a="1"/>
  <c r="BIG62" i="3"/>
  <c r="BII62" i="3" a="1"/>
  <c r="BII62" i="3"/>
  <c r="BIK62" i="3" a="1"/>
  <c r="BIK62" i="3"/>
  <c r="BIM62" i="3" a="1"/>
  <c r="BIM62" i="3"/>
  <c r="BIO62" i="3" a="1"/>
  <c r="BIO62" i="3"/>
  <c r="BIQ62" i="3" a="1"/>
  <c r="BIQ62" i="3"/>
  <c r="BIS62" i="3" a="1"/>
  <c r="BIS62" i="3"/>
  <c r="BIU62" i="3" a="1"/>
  <c r="BIU62" i="3"/>
  <c r="BIW62" i="3" a="1"/>
  <c r="BIW62" i="3"/>
  <c r="BIY62" i="3" a="1"/>
  <c r="BIY62" i="3"/>
  <c r="BJA62" i="3" a="1"/>
  <c r="BJA62" i="3"/>
  <c r="BJC62" i="3" a="1"/>
  <c r="BJC62" i="3"/>
  <c r="BJE62" i="3" a="1"/>
  <c r="BJE62" i="3"/>
  <c r="BJG62" i="3" a="1"/>
  <c r="BJG62" i="3"/>
  <c r="BJI62" i="3" a="1"/>
  <c r="BJI62" i="3"/>
  <c r="BJK62" i="3" a="1"/>
  <c r="BJK62" i="3"/>
  <c r="BJM62" i="3" a="1"/>
  <c r="BJM62" i="3"/>
  <c r="BJO62" i="3" a="1"/>
  <c r="BJO62" i="3"/>
  <c r="BJQ62" i="3" a="1"/>
  <c r="BJQ62" i="3"/>
  <c r="BJS62" i="3" a="1"/>
  <c r="BJS62" i="3"/>
  <c r="BJU62" i="3" a="1"/>
  <c r="BJU62" i="3"/>
  <c r="BJW62" i="3" a="1"/>
  <c r="BJW62" i="3"/>
  <c r="BJY62" i="3" a="1"/>
  <c r="BJY62" i="3"/>
  <c r="BKA62" i="3" a="1"/>
  <c r="BKA62" i="3"/>
  <c r="BKC62" i="3" a="1"/>
  <c r="BKC62" i="3"/>
  <c r="BKE62" i="3" a="1"/>
  <c r="BKE62" i="3"/>
  <c r="BKG62" i="3" a="1"/>
  <c r="BKG62" i="3"/>
  <c r="BKI62" i="3" a="1"/>
  <c r="BKI62" i="3"/>
  <c r="BKK62" i="3" a="1"/>
  <c r="BKK62" i="3"/>
  <c r="BKM62" i="3" a="1"/>
  <c r="BKM62" i="3"/>
  <c r="BKO62" i="3" a="1"/>
  <c r="BKO62" i="3"/>
  <c r="BKQ62" i="3" a="1"/>
  <c r="BKQ62" i="3"/>
  <c r="BKS62" i="3" a="1"/>
  <c r="BKS62" i="3"/>
  <c r="BKU62" i="3" a="1"/>
  <c r="BKU62" i="3"/>
  <c r="BKW62" i="3" a="1"/>
  <c r="BKW62" i="3"/>
  <c r="BKY62" i="3" a="1"/>
  <c r="BKY62" i="3"/>
  <c r="BLA62" i="3" a="1"/>
  <c r="BLA62" i="3"/>
  <c r="BLC62" i="3" a="1"/>
  <c r="BLC62" i="3"/>
  <c r="BLE62" i="3" a="1"/>
  <c r="BLE62" i="3"/>
  <c r="BLG62" i="3" a="1"/>
  <c r="BLG62" i="3"/>
  <c r="BLI62" i="3" a="1"/>
  <c r="BLI62" i="3"/>
  <c r="BLK62" i="3" a="1"/>
  <c r="BLK62" i="3"/>
  <c r="BLM62" i="3" a="1"/>
  <c r="BLM62" i="3"/>
  <c r="BLO62" i="3" a="1"/>
  <c r="BLO62" i="3"/>
  <c r="BLQ62" i="3" a="1"/>
  <c r="BLQ62" i="3"/>
  <c r="BLS62" i="3" a="1"/>
  <c r="BLS62" i="3"/>
  <c r="BLU62" i="3" a="1"/>
  <c r="BLU62" i="3"/>
  <c r="BLW62" i="3" a="1"/>
  <c r="BLW62" i="3"/>
  <c r="BLY62" i="3" a="1"/>
  <c r="BLY62" i="3"/>
  <c r="BMA62" i="3" a="1"/>
  <c r="BMA62" i="3"/>
  <c r="BMC62" i="3" a="1"/>
  <c r="BMC62" i="3"/>
  <c r="BME62" i="3" a="1"/>
  <c r="BME62" i="3"/>
  <c r="BMG62" i="3" a="1"/>
  <c r="BMG62" i="3"/>
  <c r="BMI62" i="3" a="1"/>
  <c r="BMI62" i="3"/>
  <c r="BMK62" i="3" a="1"/>
  <c r="BMK62" i="3"/>
  <c r="BMM62" i="3" a="1"/>
  <c r="BMM62" i="3"/>
  <c r="BMO62" i="3" a="1"/>
  <c r="BMO62" i="3"/>
  <c r="BMQ62" i="3" a="1"/>
  <c r="BMQ62" i="3"/>
  <c r="BMS62" i="3" a="1"/>
  <c r="BMS62" i="3"/>
  <c r="BMU62" i="3" a="1"/>
  <c r="BMU62" i="3"/>
  <c r="BMW62" i="3" a="1"/>
  <c r="BMW62" i="3"/>
  <c r="BMY62" i="3" a="1"/>
  <c r="BMY62" i="3"/>
  <c r="BNA62" i="3" a="1"/>
  <c r="BNA62" i="3"/>
  <c r="BNC62" i="3" a="1"/>
  <c r="BNC62" i="3"/>
  <c r="BNE62" i="3" a="1"/>
  <c r="BNE62" i="3"/>
  <c r="BNG62" i="3" a="1"/>
  <c r="BNG62" i="3"/>
  <c r="BNI62" i="3" a="1"/>
  <c r="BNI62" i="3"/>
  <c r="BNK62" i="3" a="1"/>
  <c r="BNK62" i="3"/>
  <c r="BNM62" i="3" a="1"/>
  <c r="BNM62" i="3"/>
  <c r="BNO62" i="3" a="1"/>
  <c r="BNO62" i="3"/>
  <c r="BNQ62" i="3" a="1"/>
  <c r="BNQ62" i="3"/>
  <c r="BNS62" i="3" a="1"/>
  <c r="BNS62" i="3"/>
  <c r="BNU62" i="3" a="1"/>
  <c r="BNU62" i="3"/>
  <c r="BNW62" i="3" a="1"/>
  <c r="BNW62" i="3"/>
  <c r="BNY62" i="3" a="1"/>
  <c r="BNY62" i="3"/>
  <c r="BOA62" i="3" a="1"/>
  <c r="BOA62" i="3"/>
  <c r="BOC62" i="3" a="1"/>
  <c r="BOC62" i="3"/>
  <c r="BOE62" i="3" a="1"/>
  <c r="BOE62" i="3"/>
  <c r="BOG62" i="3" a="1"/>
  <c r="BOG62" i="3"/>
  <c r="BOI62" i="3" a="1"/>
  <c r="BOI62" i="3"/>
  <c r="BOM62" i="3" a="1"/>
  <c r="BOM62" i="3"/>
  <c r="BOO62" i="3" a="1"/>
  <c r="BOO62" i="3"/>
  <c r="BOQ62" i="3" a="1"/>
  <c r="BOQ62" i="3"/>
  <c r="BOS62" i="3" a="1"/>
  <c r="BOS62" i="3"/>
  <c r="BOU62" i="3" a="1"/>
  <c r="BOU62" i="3"/>
  <c r="BOW62" i="3" a="1"/>
  <c r="BOW62" i="3"/>
  <c r="BPA62" i="3" a="1"/>
  <c r="BPA62" i="3"/>
  <c r="BPC62" i="3" a="1"/>
  <c r="BPC62" i="3"/>
  <c r="BPG62" i="3" a="1"/>
  <c r="BPG62" i="3"/>
  <c r="BPK62" i="3" a="1"/>
  <c r="BPK62" i="3"/>
  <c r="BPO62" i="3" a="1"/>
  <c r="BPO62" i="3"/>
  <c r="BPU62" i="3" a="1"/>
  <c r="BPU62" i="3"/>
  <c r="BPY62" i="3" a="1"/>
  <c r="BPY62" i="3"/>
  <c r="BQA62" i="3" a="1"/>
  <c r="BQA62" i="3"/>
  <c r="BQE62" i="3" a="1"/>
  <c r="BQE62" i="3"/>
  <c r="BQI62" i="3" a="1"/>
  <c r="BQI62" i="3"/>
  <c r="BQM62" i="3" a="1"/>
  <c r="BQM62" i="3"/>
  <c r="BQQ62" i="3" a="1"/>
  <c r="BQQ62" i="3"/>
  <c r="BQU62" i="3" a="1"/>
  <c r="BQU62" i="3"/>
  <c r="BQY62" i="3" a="1"/>
  <c r="BQY62" i="3"/>
  <c r="BRC62" i="3" a="1"/>
  <c r="BRC62" i="3"/>
  <c r="BRG62" i="3" a="1"/>
  <c r="BRG62" i="3"/>
  <c r="BRK62" i="3" a="1"/>
  <c r="BRK62" i="3"/>
  <c r="BRO62" i="3" a="1"/>
  <c r="BRO62" i="3"/>
  <c r="BRS62" i="3" a="1"/>
  <c r="BRS62" i="3"/>
  <c r="BRW62" i="3" a="1"/>
  <c r="BRW62" i="3"/>
  <c r="BSA62" i="3" a="1"/>
  <c r="BSA62" i="3"/>
  <c r="BSE62" i="3" a="1"/>
  <c r="BSE62" i="3"/>
  <c r="BSI62" i="3" a="1"/>
  <c r="BSI62" i="3"/>
  <c r="BSO62" i="3" a="1"/>
  <c r="BSO62" i="3"/>
  <c r="BSQ62" i="3" a="1"/>
  <c r="BSQ62" i="3"/>
  <c r="BSU62" i="3" a="1"/>
  <c r="BSU62" i="3"/>
  <c r="BSY62" i="3" a="1"/>
  <c r="BSY62" i="3"/>
  <c r="BTC62" i="3" a="1"/>
  <c r="BTC62" i="3"/>
  <c r="BTG62" i="3" a="1"/>
  <c r="BTG62" i="3"/>
  <c r="BTK62" i="3" a="1"/>
  <c r="BTK62" i="3"/>
  <c r="BTO62" i="3" a="1"/>
  <c r="BTO62" i="3"/>
  <c r="BTS62" i="3" a="1"/>
  <c r="BTS62" i="3"/>
  <c r="BTW62" i="3" a="1"/>
  <c r="BTW62" i="3"/>
  <c r="BUA62" i="3" a="1"/>
  <c r="BUA62" i="3"/>
  <c r="BUE62" i="3" a="1"/>
  <c r="BUE62" i="3"/>
  <c r="BUI62" i="3" a="1"/>
  <c r="BUI62" i="3"/>
  <c r="BUM62" i="3" a="1"/>
  <c r="BUM62" i="3"/>
  <c r="BUQ62" i="3" a="1"/>
  <c r="BUQ62" i="3"/>
  <c r="BUU62" i="3" a="1"/>
  <c r="BUU62" i="3"/>
  <c r="BUY62" i="3" a="1"/>
  <c r="BUY62" i="3"/>
  <c r="BVC62" i="3" a="1"/>
  <c r="BVC62" i="3"/>
  <c r="BVG62" i="3" a="1"/>
  <c r="BVG62" i="3"/>
  <c r="BVK62" i="3" a="1"/>
  <c r="BVK62" i="3"/>
  <c r="BVO62" i="3" a="1"/>
  <c r="BVO62" i="3"/>
  <c r="BVS62" i="3" a="1"/>
  <c r="BVS62" i="3"/>
  <c r="BVW62" i="3" a="1"/>
  <c r="BVW62" i="3"/>
  <c r="BWA62" i="3" a="1"/>
  <c r="BWA62" i="3"/>
  <c r="BWE62" i="3" a="1"/>
  <c r="BWE62" i="3"/>
  <c r="BWI62" i="3" a="1"/>
  <c r="BWI62" i="3"/>
  <c r="BWO62" i="3" a="1"/>
  <c r="BWO62" i="3"/>
  <c r="BWS62" i="3" a="1"/>
  <c r="BWS62" i="3"/>
  <c r="BWW62" i="3" a="1"/>
  <c r="BWW62" i="3"/>
  <c r="BXA62" i="3" a="1"/>
  <c r="BXA62" i="3"/>
  <c r="BXE62" i="3" a="1"/>
  <c r="BXE62" i="3"/>
  <c r="BXI62" i="3" a="1"/>
  <c r="BXI62" i="3"/>
  <c r="BXM62" i="3" a="1"/>
  <c r="BXM62" i="3"/>
  <c r="BXQ62" i="3" a="1"/>
  <c r="BXQ62" i="3"/>
  <c r="BXU62" i="3" a="1"/>
  <c r="BXU62" i="3"/>
  <c r="BXY62" i="3" a="1"/>
  <c r="BXY62" i="3"/>
  <c r="BYC62" i="3" a="1"/>
  <c r="BYC62" i="3"/>
  <c r="BYE62" i="3" a="1"/>
  <c r="BYE62" i="3"/>
  <c r="BYI62" i="3" a="1"/>
  <c r="BYI62" i="3"/>
  <c r="BYM62" i="3" a="1"/>
  <c r="BYM62" i="3"/>
  <c r="BYQ62" i="3" a="1"/>
  <c r="BYQ62" i="3"/>
  <c r="BYU62" i="3" a="1"/>
  <c r="BYU62" i="3"/>
  <c r="BYY62" i="3" a="1"/>
  <c r="BYY62" i="3"/>
  <c r="BZC62" i="3" a="1"/>
  <c r="BZC62" i="3"/>
  <c r="BZG62" i="3" a="1"/>
  <c r="BZG62" i="3"/>
  <c r="BZK62" i="3" a="1"/>
  <c r="BZK62" i="3"/>
  <c r="BZO62" i="3" a="1"/>
  <c r="BZO62" i="3"/>
  <c r="BZS62" i="3" a="1"/>
  <c r="BZS62" i="3"/>
  <c r="BZW62" i="3" a="1"/>
  <c r="BZW62" i="3"/>
  <c r="CAA62" i="3" a="1"/>
  <c r="CAA62" i="3"/>
  <c r="CAE62" i="3" a="1"/>
  <c r="CAE62" i="3"/>
  <c r="CAI62" i="3" a="1"/>
  <c r="CAI62" i="3"/>
  <c r="CAM62" i="3" a="1"/>
  <c r="CAM62" i="3"/>
  <c r="CAQ62" i="3" a="1"/>
  <c r="CAQ62" i="3"/>
  <c r="CAU62" i="3" a="1"/>
  <c r="CAU62" i="3"/>
  <c r="CAW62" i="3" a="1"/>
  <c r="CAW62" i="3"/>
  <c r="CBA62" i="3" a="1"/>
  <c r="CBA62" i="3"/>
  <c r="CBE62" i="3" a="1"/>
  <c r="CBE62" i="3"/>
  <c r="CBI62" i="3" a="1"/>
  <c r="CBI62" i="3"/>
  <c r="CBM62" i="3" a="1"/>
  <c r="CBM62" i="3"/>
  <c r="CBQ62" i="3" a="1"/>
  <c r="CBQ62" i="3"/>
  <c r="CBU62" i="3" a="1"/>
  <c r="CBU62" i="3"/>
  <c r="CBW62" i="3" a="1"/>
  <c r="CBW62" i="3"/>
  <c r="CCA62" i="3" a="1"/>
  <c r="CCA62" i="3"/>
  <c r="CCE62" i="3" a="1"/>
  <c r="CCE62" i="3"/>
  <c r="CCI62" i="3" a="1"/>
  <c r="CCI62" i="3"/>
  <c r="CCM62" i="3" a="1"/>
  <c r="CCM62" i="3"/>
  <c r="CCQ62" i="3" a="1"/>
  <c r="CCQ62" i="3"/>
  <c r="CCU62" i="3" a="1"/>
  <c r="CCU62" i="3"/>
  <c r="CCY62" i="3" a="1"/>
  <c r="CCY62" i="3"/>
  <c r="CDE62" i="3" a="1"/>
  <c r="CDE62" i="3"/>
  <c r="CDI62" i="3" a="1"/>
  <c r="CDI62" i="3"/>
  <c r="CDM62" i="3" a="1"/>
  <c r="CDM62" i="3"/>
  <c r="CDQ62" i="3" a="1"/>
  <c r="CDQ62" i="3"/>
  <c r="CDU62" i="3" a="1"/>
  <c r="CDU62" i="3"/>
  <c r="CDY62" i="3" a="1"/>
  <c r="CDY62" i="3"/>
  <c r="CEC62" i="3" a="1"/>
  <c r="CEC62" i="3"/>
  <c r="CEG62" i="3" a="1"/>
  <c r="CEG62" i="3"/>
  <c r="CEK62" i="3" a="1"/>
  <c r="CEK62" i="3"/>
  <c r="CEO62" i="3" a="1"/>
  <c r="CEO62" i="3"/>
  <c r="CES62" i="3" a="1"/>
  <c r="CES62" i="3"/>
  <c r="CEW62" i="3" a="1"/>
  <c r="CEW62" i="3"/>
  <c r="CFA62" i="3" a="1"/>
  <c r="CFA62" i="3"/>
  <c r="CFE62" i="3" a="1"/>
  <c r="CFE62" i="3"/>
  <c r="CFI62" i="3" a="1"/>
  <c r="CFI62" i="3"/>
  <c r="CFM62" i="3" a="1"/>
  <c r="CFM62" i="3"/>
  <c r="CFQ62" i="3" a="1"/>
  <c r="CFQ62" i="3"/>
  <c r="CFU62" i="3" a="1"/>
  <c r="CFU62" i="3"/>
  <c r="CFY62" i="3" a="1"/>
  <c r="CFY62" i="3"/>
  <c r="CGC62" i="3" a="1"/>
  <c r="CGC62" i="3"/>
  <c r="CGG62" i="3" a="1"/>
  <c r="CGG62" i="3"/>
  <c r="CGM62" i="3" a="1"/>
  <c r="CGM62" i="3"/>
  <c r="CGS62" i="3" a="1"/>
  <c r="CGS62" i="3"/>
  <c r="CGU62" i="3" a="1"/>
  <c r="CGU62" i="3"/>
  <c r="CGY62" i="3" a="1"/>
  <c r="CGY62" i="3"/>
  <c r="CHC62" i="3" a="1"/>
  <c r="CHC62" i="3"/>
  <c r="CHG62" i="3" a="1"/>
  <c r="CHG62" i="3"/>
  <c r="CHK62" i="3" a="1"/>
  <c r="CHK62" i="3"/>
  <c r="CHO62" i="3" a="1"/>
  <c r="CHO62" i="3"/>
  <c r="CHU62" i="3" a="1"/>
  <c r="CHU62" i="3"/>
  <c r="CHY62" i="3" a="1"/>
  <c r="CHY62" i="3"/>
  <c r="CIA62" i="3" a="1"/>
  <c r="CIA62" i="3"/>
  <c r="CIE62" i="3" a="1"/>
  <c r="CIE62" i="3"/>
  <c r="CII62" i="3" a="1"/>
  <c r="CII62" i="3"/>
  <c r="CIM62" i="3" a="1"/>
  <c r="CIM62" i="3"/>
  <c r="CIQ62" i="3" a="1"/>
  <c r="CIQ62" i="3"/>
  <c r="CIU62" i="3" a="1"/>
  <c r="CIU62" i="3"/>
  <c r="CJA62" i="3" a="1"/>
  <c r="CJA62" i="3"/>
  <c r="CJE62" i="3" a="1"/>
  <c r="CJE62" i="3"/>
  <c r="CJI62" i="3" a="1"/>
  <c r="CJI62" i="3"/>
  <c r="CJK62" i="3" a="1"/>
  <c r="CJK62" i="3"/>
  <c r="CJO62" i="3" a="1"/>
  <c r="CJO62" i="3"/>
  <c r="CJS62" i="3" a="1"/>
  <c r="CJS62" i="3"/>
  <c r="CJW62" i="3" a="1"/>
  <c r="CJW62" i="3"/>
  <c r="CKA62" i="3" a="1"/>
  <c r="CKA62" i="3"/>
  <c r="CKE62" i="3" a="1"/>
  <c r="CKE62" i="3"/>
  <c r="CKI62" i="3" a="1"/>
  <c r="CKI62" i="3"/>
  <c r="CKM62" i="3" a="1"/>
  <c r="CKM62" i="3"/>
  <c r="CKQ62" i="3" a="1"/>
  <c r="CKQ62" i="3"/>
  <c r="CKW62" i="3" a="1"/>
  <c r="CKW62" i="3"/>
  <c r="CLA62" i="3" a="1"/>
  <c r="CLA62" i="3"/>
  <c r="CLE62" i="3" a="1"/>
  <c r="CLE62" i="3"/>
  <c r="CLG62" i="3" a="1"/>
  <c r="CLG62" i="3"/>
  <c r="CLM62" i="3" a="1"/>
  <c r="CLM62" i="3"/>
  <c r="CLQ62" i="3" a="1"/>
  <c r="CLQ62" i="3"/>
  <c r="CLS62" i="3" a="1"/>
  <c r="CLS62" i="3"/>
  <c r="CLW62" i="3" a="1"/>
  <c r="CLW62" i="3"/>
  <c r="CMA62" i="3" a="1"/>
  <c r="CMA62" i="3"/>
  <c r="CMG62" i="3" a="1"/>
  <c r="CMG62" i="3"/>
  <c r="CLP62" i="3" a="1"/>
  <c r="CLP62" i="3"/>
  <c r="CLZ62" i="3" a="1"/>
  <c r="CLZ62" i="3"/>
  <c r="CMH62" i="3" a="1"/>
  <c r="CMH62" i="3"/>
  <c r="CFA61" i="3" a="1"/>
  <c r="CFA61" i="3"/>
  <c r="CFI61" i="3" a="1"/>
  <c r="CFI61" i="3"/>
  <c r="CFQ61" i="3" a="1"/>
  <c r="CFQ61" i="3"/>
  <c r="CFY61" i="3" a="1"/>
  <c r="CFY61" i="3"/>
  <c r="CGG61" i="3" a="1"/>
  <c r="CGG61" i="3"/>
  <c r="CGO61" i="3" a="1"/>
  <c r="CGO61" i="3"/>
  <c r="CGW61" i="3" a="1"/>
  <c r="CGW61" i="3"/>
  <c r="CHD61" i="3" a="1"/>
  <c r="CHD61" i="3"/>
  <c r="CHH61" i="3" a="1"/>
  <c r="CHH61" i="3"/>
  <c r="CHL61" i="3" a="1"/>
  <c r="CHL61" i="3"/>
  <c r="CHP61" i="3" a="1"/>
  <c r="CHP61" i="3"/>
  <c r="CHT61" i="3" a="1"/>
  <c r="CHT61" i="3"/>
  <c r="CHX61" i="3" a="1"/>
  <c r="CHX61" i="3"/>
  <c r="CIB61" i="3" a="1"/>
  <c r="CIB61" i="3"/>
  <c r="CIF61" i="3" a="1"/>
  <c r="CIF61" i="3"/>
  <c r="CIJ61" i="3" a="1"/>
  <c r="CIJ61" i="3"/>
  <c r="CIN61" i="3" a="1"/>
  <c r="CIN61" i="3"/>
  <c r="CIR61" i="3" a="1"/>
  <c r="CIR61" i="3"/>
  <c r="CIV61" i="3" a="1"/>
  <c r="CIV61" i="3"/>
  <c r="CIZ61" i="3" a="1"/>
  <c r="CIZ61" i="3"/>
  <c r="CJD61" i="3" a="1"/>
  <c r="CJD61" i="3"/>
  <c r="CJH61" i="3" a="1"/>
  <c r="CJH61" i="3"/>
  <c r="CJL61" i="3" a="1"/>
  <c r="CJL61" i="3"/>
  <c r="CJP61" i="3" a="1"/>
  <c r="CJP61" i="3"/>
  <c r="CJT61" i="3" a="1"/>
  <c r="CJT61" i="3"/>
  <c r="CJX61" i="3" a="1"/>
  <c r="CJX61" i="3"/>
  <c r="CKB61" i="3" a="1"/>
  <c r="CKB61" i="3"/>
  <c r="CKF61" i="3" a="1"/>
  <c r="CKF61" i="3"/>
  <c r="CKJ61" i="3" a="1"/>
  <c r="CKJ61" i="3"/>
  <c r="CKN61" i="3" a="1"/>
  <c r="CKN61" i="3"/>
  <c r="CKR61" i="3" a="1"/>
  <c r="CKR61" i="3"/>
  <c r="CKV61" i="3" a="1"/>
  <c r="CKV61" i="3"/>
  <c r="CKZ61" i="3" a="1"/>
  <c r="CKZ61" i="3"/>
  <c r="CLD61" i="3" a="1"/>
  <c r="CLD61" i="3"/>
  <c r="CLH61" i="3" a="1"/>
  <c r="CLH61" i="3"/>
  <c r="CLL61" i="3" a="1"/>
  <c r="CLL61" i="3"/>
  <c r="CLP61" i="3" a="1"/>
  <c r="CLP61" i="3"/>
  <c r="CLT61" i="3" a="1"/>
  <c r="CLT61" i="3"/>
  <c r="CLX61" i="3" a="1"/>
  <c r="CLX61" i="3"/>
  <c r="CMB61" i="3" a="1"/>
  <c r="CMB61" i="3"/>
  <c r="CMF61" i="3" a="1"/>
  <c r="CMF61" i="3"/>
  <c r="CM62" i="3" a="1"/>
  <c r="CM62" i="3"/>
  <c r="CQ62" i="3" a="1"/>
  <c r="CQ62" i="3"/>
  <c r="CU62" i="3" a="1"/>
  <c r="CU62" i="3"/>
  <c r="CY62" i="3" a="1"/>
  <c r="CY62" i="3"/>
  <c r="DC62" i="3" a="1"/>
  <c r="DC62" i="3"/>
  <c r="DG62" i="3" a="1"/>
  <c r="DG62" i="3"/>
  <c r="DK62" i="3" a="1"/>
  <c r="DK62" i="3"/>
  <c r="DO62" i="3" a="1"/>
  <c r="DO62" i="3"/>
  <c r="DS62" i="3" a="1"/>
  <c r="DS62" i="3"/>
  <c r="DW62" i="3" a="1"/>
  <c r="DW62" i="3"/>
  <c r="EA62" i="3" a="1"/>
  <c r="EA62" i="3"/>
  <c r="EE62" i="3" a="1"/>
  <c r="EE62" i="3"/>
  <c r="EI62" i="3" a="1"/>
  <c r="EI62" i="3"/>
  <c r="EM62" i="3" a="1"/>
  <c r="EM62" i="3"/>
  <c r="EQ62" i="3" a="1"/>
  <c r="EQ62" i="3"/>
  <c r="EU62" i="3" a="1"/>
  <c r="EU62" i="3"/>
  <c r="EY62" i="3" a="1"/>
  <c r="EY62" i="3"/>
  <c r="FC62" i="3" a="1"/>
  <c r="FC62" i="3"/>
  <c r="FG62" i="3" a="1"/>
  <c r="FG62" i="3"/>
  <c r="FK62" i="3" a="1"/>
  <c r="FK62" i="3"/>
  <c r="FO62" i="3" a="1"/>
  <c r="FO62" i="3"/>
  <c r="FS62" i="3" a="1"/>
  <c r="FS62" i="3"/>
  <c r="FW62" i="3" a="1"/>
  <c r="FW62" i="3"/>
  <c r="GA62" i="3" a="1"/>
  <c r="GA62" i="3"/>
  <c r="GE62" i="3" a="1"/>
  <c r="GE62" i="3"/>
  <c r="GI62" i="3" a="1"/>
  <c r="GI62" i="3"/>
  <c r="GM62" i="3" a="1"/>
  <c r="GM62" i="3"/>
  <c r="GQ62" i="3" a="1"/>
  <c r="GQ62" i="3"/>
  <c r="GU62" i="3" a="1"/>
  <c r="GU62" i="3"/>
  <c r="GY62" i="3" a="1"/>
  <c r="GY62" i="3"/>
  <c r="HC62" i="3" a="1"/>
  <c r="HC62" i="3"/>
  <c r="HG62" i="3" a="1"/>
  <c r="HG62" i="3"/>
  <c r="HK62" i="3" a="1"/>
  <c r="HK62" i="3"/>
  <c r="HO62" i="3" a="1"/>
  <c r="HO62" i="3"/>
  <c r="HS62" i="3" a="1"/>
  <c r="HS62" i="3"/>
  <c r="HW62" i="3" a="1"/>
  <c r="HW62" i="3"/>
  <c r="IA62" i="3" a="1"/>
  <c r="IA62" i="3"/>
  <c r="IE62" i="3" a="1"/>
  <c r="IE62" i="3"/>
  <c r="II62" i="3" a="1"/>
  <c r="II62" i="3"/>
  <c r="IM62" i="3" a="1"/>
  <c r="IM62" i="3"/>
  <c r="IQ62" i="3" a="1"/>
  <c r="IQ62" i="3"/>
  <c r="IU62" i="3" a="1"/>
  <c r="IU62" i="3"/>
  <c r="IY62" i="3" a="1"/>
  <c r="IY62" i="3"/>
  <c r="JC62" i="3" a="1"/>
  <c r="JC62" i="3"/>
  <c r="JG62" i="3" a="1"/>
  <c r="JG62" i="3"/>
  <c r="JK62" i="3" a="1"/>
  <c r="JK62" i="3"/>
  <c r="JO62" i="3" a="1"/>
  <c r="JO62" i="3"/>
  <c r="JS62" i="3" a="1"/>
  <c r="JS62" i="3"/>
  <c r="JW62" i="3" a="1"/>
  <c r="JW62" i="3"/>
  <c r="KA62" i="3" a="1"/>
  <c r="KA62" i="3"/>
  <c r="KE62" i="3" a="1"/>
  <c r="KE62" i="3"/>
  <c r="KI62" i="3" a="1"/>
  <c r="KI62" i="3"/>
  <c r="KM62" i="3" a="1"/>
  <c r="KM62" i="3"/>
  <c r="KQ62" i="3" a="1"/>
  <c r="KQ62" i="3"/>
  <c r="KU62" i="3" a="1"/>
  <c r="KU62" i="3"/>
  <c r="KY62" i="3" a="1"/>
  <c r="KY62" i="3"/>
  <c r="LC62" i="3" a="1"/>
  <c r="LC62" i="3"/>
  <c r="LG62" i="3" a="1"/>
  <c r="LG62" i="3"/>
  <c r="LK62" i="3" a="1"/>
  <c r="LK62" i="3"/>
  <c r="LO62" i="3" a="1"/>
  <c r="LO62" i="3"/>
  <c r="LS62" i="3" a="1"/>
  <c r="LS62" i="3"/>
  <c r="LW62" i="3" a="1"/>
  <c r="LW62" i="3"/>
  <c r="MA62" i="3" a="1"/>
  <c r="MA62" i="3"/>
  <c r="ME62" i="3" a="1"/>
  <c r="ME62" i="3"/>
  <c r="MI62" i="3" a="1"/>
  <c r="MI62" i="3"/>
  <c r="MM62" i="3" a="1"/>
  <c r="MM62" i="3"/>
  <c r="MQ62" i="3" a="1"/>
  <c r="MQ62" i="3"/>
  <c r="MU62" i="3" a="1"/>
  <c r="MU62" i="3"/>
  <c r="MY62" i="3" a="1"/>
  <c r="MY62" i="3"/>
  <c r="NC62" i="3" a="1"/>
  <c r="NC62" i="3"/>
  <c r="NG62" i="3" a="1"/>
  <c r="NG62" i="3"/>
  <c r="NK62" i="3" a="1"/>
  <c r="NK62" i="3"/>
  <c r="NO62" i="3" a="1"/>
  <c r="NO62" i="3"/>
  <c r="NS62" i="3" a="1"/>
  <c r="NS62" i="3"/>
  <c r="NW62" i="3" a="1"/>
  <c r="NW62" i="3"/>
  <c r="OA62" i="3" a="1"/>
  <c r="OA62" i="3"/>
  <c r="OE62" i="3" a="1"/>
  <c r="OE62" i="3"/>
  <c r="OI62" i="3" a="1"/>
  <c r="OI62" i="3"/>
  <c r="OM62" i="3" a="1"/>
  <c r="OM62" i="3"/>
  <c r="OQ62" i="3" a="1"/>
  <c r="OQ62" i="3"/>
  <c r="OU62" i="3" a="1"/>
  <c r="OU62" i="3"/>
  <c r="OY62" i="3" a="1"/>
  <c r="OY62" i="3"/>
  <c r="PC62" i="3" a="1"/>
  <c r="PC62" i="3"/>
  <c r="PG62" i="3" a="1"/>
  <c r="PG62" i="3"/>
  <c r="PK62" i="3" a="1"/>
  <c r="PK62" i="3"/>
  <c r="PO62" i="3" a="1"/>
  <c r="PO62" i="3"/>
  <c r="PS62" i="3" a="1"/>
  <c r="PS62" i="3"/>
  <c r="PW62" i="3" a="1"/>
  <c r="PW62" i="3"/>
  <c r="QA62" i="3" a="1"/>
  <c r="QA62" i="3"/>
  <c r="QE62" i="3" a="1"/>
  <c r="QE62" i="3"/>
  <c r="QI62" i="3" a="1"/>
  <c r="QI62" i="3"/>
  <c r="QM62" i="3" a="1"/>
  <c r="QM62" i="3"/>
  <c r="QQ62" i="3" a="1"/>
  <c r="QQ62" i="3"/>
  <c r="QU62" i="3" a="1"/>
  <c r="QU62" i="3"/>
  <c r="QY62" i="3" a="1"/>
  <c r="QY62" i="3"/>
  <c r="RC62" i="3" a="1"/>
  <c r="RC62" i="3"/>
  <c r="RG62" i="3" a="1"/>
  <c r="RG62" i="3"/>
  <c r="RK62" i="3" a="1"/>
  <c r="RK62" i="3"/>
  <c r="RO62" i="3" a="1"/>
  <c r="RO62" i="3"/>
  <c r="RS62" i="3" a="1"/>
  <c r="RS62" i="3"/>
  <c r="RW62" i="3" a="1"/>
  <c r="RW62" i="3"/>
  <c r="SA62" i="3" a="1"/>
  <c r="SA62" i="3"/>
  <c r="SE62" i="3" a="1"/>
  <c r="SE62" i="3"/>
  <c r="SI62" i="3" a="1"/>
  <c r="SI62" i="3"/>
  <c r="SM62" i="3" a="1"/>
  <c r="SM62" i="3"/>
  <c r="SQ62" i="3" a="1"/>
  <c r="SQ62" i="3"/>
  <c r="SU62" i="3" a="1"/>
  <c r="SU62" i="3"/>
  <c r="SY62" i="3" a="1"/>
  <c r="SY62" i="3"/>
  <c r="TC62" i="3" a="1"/>
  <c r="TC62" i="3"/>
  <c r="TG62" i="3" a="1"/>
  <c r="TG62" i="3"/>
  <c r="TK62" i="3" a="1"/>
  <c r="TK62" i="3"/>
  <c r="TO62" i="3" a="1"/>
  <c r="TO62" i="3"/>
  <c r="TS62" i="3" a="1"/>
  <c r="TS62" i="3"/>
  <c r="TW62" i="3" a="1"/>
  <c r="TW62" i="3"/>
  <c r="UA62" i="3" a="1"/>
  <c r="UA62" i="3"/>
  <c r="UE62" i="3" a="1"/>
  <c r="UE62" i="3"/>
  <c r="UI62" i="3" a="1"/>
  <c r="UI62" i="3"/>
  <c r="UM62" i="3" a="1"/>
  <c r="UM62" i="3"/>
  <c r="UQ62" i="3" a="1"/>
  <c r="UQ62" i="3"/>
  <c r="UU62" i="3" a="1"/>
  <c r="UU62" i="3"/>
  <c r="UY62" i="3" a="1"/>
  <c r="UY62" i="3"/>
  <c r="VC62" i="3" a="1"/>
  <c r="VC62" i="3"/>
  <c r="VG62" i="3" a="1"/>
  <c r="VG62" i="3"/>
  <c r="VK62" i="3" a="1"/>
  <c r="VK62" i="3"/>
  <c r="VO62" i="3" a="1"/>
  <c r="VO62" i="3"/>
  <c r="VS62" i="3" a="1"/>
  <c r="VS62" i="3"/>
  <c r="VW62" i="3" a="1"/>
  <c r="VW62" i="3"/>
  <c r="WA62" i="3" a="1"/>
  <c r="WA62" i="3"/>
  <c r="WE62" i="3" a="1"/>
  <c r="WE62" i="3"/>
  <c r="WI62" i="3" a="1"/>
  <c r="WI62" i="3"/>
  <c r="WM62" i="3" a="1"/>
  <c r="WM62" i="3"/>
  <c r="WQ62" i="3" a="1"/>
  <c r="WQ62" i="3"/>
  <c r="WU62" i="3" a="1"/>
  <c r="WU62" i="3"/>
  <c r="WY62" i="3" a="1"/>
  <c r="WY62" i="3"/>
  <c r="XC62" i="3" a="1"/>
  <c r="XC62" i="3"/>
  <c r="XG62" i="3" a="1"/>
  <c r="XG62" i="3"/>
  <c r="XK62" i="3" a="1"/>
  <c r="XK62" i="3"/>
  <c r="XO62" i="3" a="1"/>
  <c r="XO62" i="3"/>
  <c r="XS62" i="3" a="1"/>
  <c r="XS62" i="3"/>
  <c r="XW62" i="3" a="1"/>
  <c r="XW62" i="3"/>
  <c r="YA62" i="3" a="1"/>
  <c r="YA62" i="3"/>
  <c r="YE62" i="3" a="1"/>
  <c r="YE62" i="3"/>
  <c r="YI62" i="3" a="1"/>
  <c r="YI62" i="3"/>
  <c r="YM62" i="3" a="1"/>
  <c r="YM62" i="3"/>
  <c r="YQ62" i="3" a="1"/>
  <c r="YQ62" i="3"/>
  <c r="YU62" i="3" a="1"/>
  <c r="YU62" i="3"/>
  <c r="YY62" i="3" a="1"/>
  <c r="YY62" i="3"/>
  <c r="ZC62" i="3" a="1"/>
  <c r="ZC62" i="3"/>
  <c r="ZG62" i="3" a="1"/>
  <c r="ZG62" i="3"/>
  <c r="ZK62" i="3" a="1"/>
  <c r="ZK62" i="3"/>
  <c r="ZO62" i="3" a="1"/>
  <c r="ZO62" i="3"/>
  <c r="ZS62" i="3" a="1"/>
  <c r="ZS62" i="3"/>
  <c r="ZW62" i="3" a="1"/>
  <c r="ZW62" i="3"/>
  <c r="AAA62" i="3" a="1"/>
  <c r="AAA62" i="3"/>
  <c r="AAE62" i="3" a="1"/>
  <c r="AAE62" i="3"/>
  <c r="AAI62" i="3" a="1"/>
  <c r="AAI62" i="3"/>
  <c r="AAM62" i="3" a="1"/>
  <c r="AAM62" i="3"/>
  <c r="AAQ62" i="3" a="1"/>
  <c r="AAQ62" i="3"/>
  <c r="AAU62" i="3" a="1"/>
  <c r="AAU62" i="3"/>
  <c r="AAY62" i="3" a="1"/>
  <c r="AAY62" i="3"/>
  <c r="ABC62" i="3" a="1"/>
  <c r="ABC62" i="3"/>
  <c r="ABG62" i="3" a="1"/>
  <c r="ABG62" i="3"/>
  <c r="ABK62" i="3" a="1"/>
  <c r="ABK62" i="3"/>
  <c r="ABO62" i="3" a="1"/>
  <c r="ABO62" i="3"/>
  <c r="ABS62" i="3" a="1"/>
  <c r="ABS62" i="3"/>
  <c r="ABW62" i="3" a="1"/>
  <c r="ABW62" i="3"/>
  <c r="ACA62" i="3" a="1"/>
  <c r="ACA62" i="3"/>
  <c r="ACE62" i="3" a="1"/>
  <c r="ACE62" i="3"/>
  <c r="ACI62" i="3" a="1"/>
  <c r="ACI62" i="3"/>
  <c r="ACM62" i="3" a="1"/>
  <c r="ACM62" i="3"/>
  <c r="ACQ62" i="3" a="1"/>
  <c r="ACQ62" i="3"/>
  <c r="ACU62" i="3" a="1"/>
  <c r="ACU62" i="3"/>
  <c r="ACY62" i="3" a="1"/>
  <c r="ACY62" i="3"/>
  <c r="ADC62" i="3" a="1"/>
  <c r="ADC62" i="3"/>
  <c r="ADG62" i="3" a="1"/>
  <c r="ADG62" i="3"/>
  <c r="ADK62" i="3" a="1"/>
  <c r="ADK62" i="3"/>
  <c r="ADO62" i="3" a="1"/>
  <c r="ADO62" i="3"/>
  <c r="ADS62" i="3" a="1"/>
  <c r="ADS62" i="3"/>
  <c r="ADW62" i="3" a="1"/>
  <c r="ADW62" i="3"/>
  <c r="AEA62" i="3" a="1"/>
  <c r="AEA62" i="3"/>
  <c r="AEE62" i="3" a="1"/>
  <c r="AEE62" i="3"/>
  <c r="AEI62" i="3" a="1"/>
  <c r="AEI62" i="3"/>
  <c r="AEM62" i="3" a="1"/>
  <c r="AEM62" i="3"/>
  <c r="AEQ62" i="3" a="1"/>
  <c r="AEQ62" i="3"/>
  <c r="AEU62" i="3" a="1"/>
  <c r="AEU62" i="3"/>
  <c r="AEY62" i="3" a="1"/>
  <c r="AEY62" i="3"/>
  <c r="AFC62" i="3" a="1"/>
  <c r="AFC62" i="3"/>
  <c r="AFG62" i="3" a="1"/>
  <c r="AFG62" i="3"/>
  <c r="AFK62" i="3" a="1"/>
  <c r="AFK62" i="3"/>
  <c r="AFO62" i="3" a="1"/>
  <c r="AFO62" i="3"/>
  <c r="AFS62" i="3" a="1"/>
  <c r="AFS62" i="3"/>
  <c r="AFW62" i="3" a="1"/>
  <c r="AFW62" i="3"/>
  <c r="AGA62" i="3" a="1"/>
  <c r="AGA62" i="3"/>
  <c r="AGE62" i="3" a="1"/>
  <c r="AGE62" i="3"/>
  <c r="AGI62" i="3" a="1"/>
  <c r="AGI62" i="3"/>
  <c r="AGM62" i="3" a="1"/>
  <c r="AGM62" i="3"/>
  <c r="AGQ62" i="3" a="1"/>
  <c r="AGQ62" i="3"/>
  <c r="AGU62" i="3" a="1"/>
  <c r="AGU62" i="3"/>
  <c r="AGY62" i="3" a="1"/>
  <c r="AGY62" i="3"/>
  <c r="AHC62" i="3" a="1"/>
  <c r="AHC62" i="3"/>
  <c r="AHG62" i="3" a="1"/>
  <c r="AHG62" i="3"/>
  <c r="AHK62" i="3" a="1"/>
  <c r="AHK62" i="3"/>
  <c r="AHO62" i="3" a="1"/>
  <c r="AHO62" i="3"/>
  <c r="AHS62" i="3" a="1"/>
  <c r="AHS62" i="3"/>
  <c r="AHW62" i="3" a="1"/>
  <c r="AHW62" i="3"/>
  <c r="AIA62" i="3" a="1"/>
  <c r="AIA62" i="3"/>
  <c r="AIE62" i="3" a="1"/>
  <c r="AIE62" i="3"/>
  <c r="AII62" i="3" a="1"/>
  <c r="AII62" i="3"/>
  <c r="AIM62" i="3" a="1"/>
  <c r="AIM62" i="3"/>
  <c r="AIQ62" i="3" a="1"/>
  <c r="AIQ62" i="3"/>
  <c r="AIU62" i="3" a="1"/>
  <c r="AIU62" i="3"/>
  <c r="AIY62" i="3" a="1"/>
  <c r="AIY62" i="3"/>
  <c r="AJC62" i="3" a="1"/>
  <c r="AJC62" i="3"/>
  <c r="AJG62" i="3" a="1"/>
  <c r="AJG62" i="3"/>
  <c r="AJK62" i="3" a="1"/>
  <c r="AJK62" i="3"/>
  <c r="AJO62" i="3" a="1"/>
  <c r="AJO62" i="3"/>
  <c r="AJS62" i="3" a="1"/>
  <c r="AJS62" i="3"/>
  <c r="AJW62" i="3" a="1"/>
  <c r="AJW62" i="3"/>
  <c r="AKA62" i="3" a="1"/>
  <c r="AKA62" i="3"/>
  <c r="AKE62" i="3" a="1"/>
  <c r="AKE62" i="3"/>
  <c r="AKI62" i="3" a="1"/>
  <c r="AKI62" i="3"/>
  <c r="AKM62" i="3" a="1"/>
  <c r="AKM62" i="3"/>
  <c r="AKQ62" i="3" a="1"/>
  <c r="AKQ62" i="3"/>
  <c r="AKU62" i="3" a="1"/>
  <c r="AKU62" i="3"/>
  <c r="AKY62" i="3" a="1"/>
  <c r="AKY62" i="3"/>
  <c r="ALC62" i="3" a="1"/>
  <c r="ALC62" i="3"/>
  <c r="ALG62" i="3" a="1"/>
  <c r="ALG62" i="3"/>
  <c r="ALK62" i="3" a="1"/>
  <c r="ALK62" i="3"/>
  <c r="ALO62" i="3" a="1"/>
  <c r="ALO62" i="3"/>
  <c r="ALS62" i="3" a="1"/>
  <c r="ALS62" i="3"/>
  <c r="ALW62" i="3" a="1"/>
  <c r="ALW62" i="3"/>
  <c r="AMA62" i="3" a="1"/>
  <c r="AMA62" i="3"/>
  <c r="AME62" i="3" a="1"/>
  <c r="AME62" i="3"/>
  <c r="AMI62" i="3" a="1"/>
  <c r="AMI62" i="3"/>
  <c r="AMM62" i="3" a="1"/>
  <c r="AMM62" i="3"/>
  <c r="AMQ62" i="3" a="1"/>
  <c r="AMQ62" i="3"/>
  <c r="AMU62" i="3" a="1"/>
  <c r="AMU62" i="3"/>
  <c r="AMY62" i="3" a="1"/>
  <c r="AMY62" i="3"/>
  <c r="ANC62" i="3" a="1"/>
  <c r="ANC62" i="3"/>
  <c r="ANG62" i="3" a="1"/>
  <c r="ANG62" i="3"/>
  <c r="ANK62" i="3" a="1"/>
  <c r="ANK62" i="3"/>
  <c r="ANO62" i="3" a="1"/>
  <c r="ANO62" i="3"/>
  <c r="ANS62" i="3" a="1"/>
  <c r="ANS62" i="3"/>
  <c r="ANW62" i="3" a="1"/>
  <c r="ANW62" i="3"/>
  <c r="AOA62" i="3" a="1"/>
  <c r="AOA62" i="3"/>
  <c r="AOE62" i="3" a="1"/>
  <c r="AOE62" i="3"/>
  <c r="AOI62" i="3" a="1"/>
  <c r="AOI62" i="3"/>
  <c r="AOM62" i="3" a="1"/>
  <c r="AOM62" i="3"/>
  <c r="AOQ62" i="3" a="1"/>
  <c r="AOQ62" i="3"/>
  <c r="AOU62" i="3" a="1"/>
  <c r="AOU62" i="3"/>
  <c r="AOY62" i="3" a="1"/>
  <c r="AOY62" i="3"/>
  <c r="APC62" i="3" a="1"/>
  <c r="APC62" i="3"/>
  <c r="APG62" i="3" a="1"/>
  <c r="APG62" i="3"/>
  <c r="APK62" i="3" a="1"/>
  <c r="APK62" i="3"/>
  <c r="APO62" i="3" a="1"/>
  <c r="APO62" i="3"/>
  <c r="APS62" i="3" a="1"/>
  <c r="APS62" i="3"/>
  <c r="APW62" i="3" a="1"/>
  <c r="APW62" i="3"/>
  <c r="AQA62" i="3" a="1"/>
  <c r="AQA62" i="3"/>
  <c r="AQE62" i="3" a="1"/>
  <c r="AQE62" i="3"/>
  <c r="AQI62" i="3" a="1"/>
  <c r="AQI62" i="3"/>
  <c r="AQM62" i="3" a="1"/>
  <c r="AQM62" i="3"/>
  <c r="AQQ62" i="3" a="1"/>
  <c r="AQQ62" i="3"/>
  <c r="AQU62" i="3" a="1"/>
  <c r="AQU62" i="3"/>
  <c r="AQY62" i="3" a="1"/>
  <c r="AQY62" i="3"/>
  <c r="ARC62" i="3" a="1"/>
  <c r="ARC62" i="3"/>
  <c r="ARG62" i="3" a="1"/>
  <c r="ARG62" i="3"/>
  <c r="ARK62" i="3" a="1"/>
  <c r="ARK62" i="3"/>
  <c r="ARO62" i="3" a="1"/>
  <c r="ARO62" i="3"/>
  <c r="ARS62" i="3" a="1"/>
  <c r="ARS62" i="3"/>
  <c r="ARW62" i="3" a="1"/>
  <c r="ARW62" i="3"/>
  <c r="ASA62" i="3" a="1"/>
  <c r="ASA62" i="3"/>
  <c r="ASE62" i="3" a="1"/>
  <c r="ASE62" i="3"/>
  <c r="ASI62" i="3" a="1"/>
  <c r="ASI62" i="3"/>
  <c r="ASM62" i="3" a="1"/>
  <c r="ASM62" i="3"/>
  <c r="ASQ62" i="3" a="1"/>
  <c r="ASQ62" i="3"/>
  <c r="ASU62" i="3" a="1"/>
  <c r="ASU62" i="3"/>
  <c r="ASY62" i="3" a="1"/>
  <c r="ASY62" i="3"/>
  <c r="ATC62" i="3" a="1"/>
  <c r="ATC62" i="3"/>
  <c r="ATG62" i="3" a="1"/>
  <c r="ATG62" i="3"/>
  <c r="ATK62" i="3" a="1"/>
  <c r="ATK62" i="3"/>
  <c r="ATO62" i="3" a="1"/>
  <c r="ATO62" i="3"/>
  <c r="ATS62" i="3" a="1"/>
  <c r="ATS62" i="3"/>
  <c r="ATW62" i="3" a="1"/>
  <c r="ATW62" i="3"/>
  <c r="AUA62" i="3" a="1"/>
  <c r="AUA62" i="3"/>
  <c r="AUE62" i="3" a="1"/>
  <c r="AUE62" i="3"/>
  <c r="AUI62" i="3" a="1"/>
  <c r="AUI62" i="3"/>
  <c r="AUM62" i="3" a="1"/>
  <c r="AUM62" i="3"/>
  <c r="AUQ62" i="3" a="1"/>
  <c r="AUQ62" i="3"/>
  <c r="AUU62" i="3" a="1"/>
  <c r="AUU62" i="3"/>
  <c r="AUY62" i="3" a="1"/>
  <c r="AUY62" i="3"/>
  <c r="AVC62" i="3" a="1"/>
  <c r="AVC62" i="3"/>
  <c r="AVG62" i="3" a="1"/>
  <c r="AVG62" i="3"/>
  <c r="AVK62" i="3" a="1"/>
  <c r="AVK62" i="3"/>
  <c r="AVO62" i="3" a="1"/>
  <c r="AVO62" i="3"/>
  <c r="AVS62" i="3" a="1"/>
  <c r="AVS62" i="3"/>
  <c r="AVW62" i="3" a="1"/>
  <c r="AVW62" i="3"/>
  <c r="AWA62" i="3" a="1"/>
  <c r="AWA62" i="3"/>
  <c r="AWE62" i="3" a="1"/>
  <c r="AWE62" i="3"/>
  <c r="AWI62" i="3" a="1"/>
  <c r="AWI62" i="3"/>
  <c r="AWM62" i="3" a="1"/>
  <c r="AWM62" i="3"/>
  <c r="AWQ62" i="3" a="1"/>
  <c r="AWQ62" i="3"/>
  <c r="AWU62" i="3" a="1"/>
  <c r="AWU62" i="3"/>
  <c r="AWY62" i="3" a="1"/>
  <c r="AWY62" i="3"/>
  <c r="AXC62" i="3" a="1"/>
  <c r="AXC62" i="3"/>
  <c r="AXG62" i="3" a="1"/>
  <c r="AXG62" i="3"/>
  <c r="AXK62" i="3" a="1"/>
  <c r="AXK62" i="3"/>
  <c r="AXO62" i="3" a="1"/>
  <c r="AXO62" i="3"/>
  <c r="AXS62" i="3" a="1"/>
  <c r="AXS62" i="3"/>
  <c r="AXW62" i="3" a="1"/>
  <c r="AXW62" i="3"/>
  <c r="AYA62" i="3" a="1"/>
  <c r="AYA62" i="3"/>
  <c r="AYE62" i="3" a="1"/>
  <c r="AYE62" i="3"/>
  <c r="AYI62" i="3" a="1"/>
  <c r="AYI62" i="3"/>
  <c r="AYM62" i="3" a="1"/>
  <c r="AYM62" i="3"/>
  <c r="AYQ62" i="3" a="1"/>
  <c r="AYQ62" i="3"/>
  <c r="AYU62" i="3" a="1"/>
  <c r="AYU62" i="3"/>
  <c r="AYY62" i="3" a="1"/>
  <c r="AYY62" i="3"/>
  <c r="AZC62" i="3" a="1"/>
  <c r="AZC62" i="3"/>
  <c r="AZG62" i="3" a="1"/>
  <c r="AZG62" i="3"/>
  <c r="AZK62" i="3" a="1"/>
  <c r="AZK62" i="3"/>
  <c r="AZO62" i="3" a="1"/>
  <c r="AZO62" i="3"/>
  <c r="AZS62" i="3" a="1"/>
  <c r="AZS62" i="3"/>
  <c r="AZW62" i="3" a="1"/>
  <c r="AZW62" i="3"/>
  <c r="BAA62" i="3" a="1"/>
  <c r="BAA62" i="3"/>
  <c r="BAE62" i="3" a="1"/>
  <c r="BAE62" i="3"/>
  <c r="BAI62" i="3" a="1"/>
  <c r="BAI62" i="3"/>
  <c r="BAM62" i="3" a="1"/>
  <c r="BAM62" i="3"/>
  <c r="BAQ62" i="3" a="1"/>
  <c r="BAQ62" i="3"/>
  <c r="BAU62" i="3" a="1"/>
  <c r="BAU62" i="3"/>
  <c r="BAY62" i="3" a="1"/>
  <c r="BAY62" i="3"/>
  <c r="BBC62" i="3" a="1"/>
  <c r="BBC62" i="3"/>
  <c r="BBG62" i="3" a="1"/>
  <c r="BBG62" i="3"/>
  <c r="BBK62" i="3" a="1"/>
  <c r="BBK62" i="3"/>
  <c r="BBO62" i="3" a="1"/>
  <c r="BBO62" i="3"/>
  <c r="BBS62" i="3" a="1"/>
  <c r="BBS62" i="3"/>
  <c r="BBW62" i="3" a="1"/>
  <c r="BBW62" i="3"/>
  <c r="BCA62" i="3" a="1"/>
  <c r="BCA62" i="3"/>
  <c r="BCE62" i="3" a="1"/>
  <c r="BCE62" i="3"/>
  <c r="BCI62" i="3" a="1"/>
  <c r="BCI62" i="3"/>
  <c r="BCM62" i="3" a="1"/>
  <c r="BCM62" i="3"/>
  <c r="BCQ62" i="3" a="1"/>
  <c r="BCQ62" i="3"/>
  <c r="BCU62" i="3" a="1"/>
  <c r="BCU62" i="3"/>
  <c r="BCY62" i="3" a="1"/>
  <c r="BCY62" i="3"/>
  <c r="BDC62" i="3" a="1"/>
  <c r="BDC62" i="3"/>
  <c r="BDG62" i="3" a="1"/>
  <c r="BDG62" i="3"/>
  <c r="BDK62" i="3" a="1"/>
  <c r="BDK62" i="3"/>
  <c r="BDO62" i="3" a="1"/>
  <c r="BDO62" i="3"/>
  <c r="BDS62" i="3" a="1"/>
  <c r="BDS62" i="3"/>
  <c r="BDW62" i="3" a="1"/>
  <c r="BDW62" i="3"/>
  <c r="BEA62" i="3" a="1"/>
  <c r="BEA62" i="3"/>
  <c r="BEE62" i="3" a="1"/>
  <c r="BEE62" i="3"/>
  <c r="BEI62" i="3" a="1"/>
  <c r="BEI62" i="3"/>
  <c r="BEM62" i="3" a="1"/>
  <c r="BEM62" i="3"/>
  <c r="BEQ62" i="3" a="1"/>
  <c r="BEQ62" i="3"/>
  <c r="BEU62" i="3" a="1"/>
  <c r="BEU62" i="3"/>
  <c r="BEY62" i="3" a="1"/>
  <c r="BEY62" i="3"/>
  <c r="BFC62" i="3" a="1"/>
  <c r="BFC62" i="3"/>
  <c r="BFF62" i="3" a="1"/>
  <c r="BFF62" i="3"/>
  <c r="BFK62" i="3" a="1"/>
  <c r="BFK62" i="3"/>
  <c r="BFN62" i="3" a="1"/>
  <c r="BFN62" i="3"/>
  <c r="BFS62" i="3" a="1"/>
  <c r="BFS62" i="3"/>
  <c r="BFV62" i="3" a="1"/>
  <c r="BFV62" i="3"/>
  <c r="BGA62" i="3" a="1"/>
  <c r="BGA62" i="3"/>
  <c r="BGD62" i="3" a="1"/>
  <c r="BGD62" i="3"/>
  <c r="BGI62" i="3" a="1"/>
  <c r="BGI62" i="3"/>
  <c r="BGL62" i="3" a="1"/>
  <c r="BGL62" i="3"/>
  <c r="BGQ62" i="3" a="1"/>
  <c r="BGQ62" i="3"/>
  <c r="BGT62" i="3" a="1"/>
  <c r="BGT62" i="3"/>
  <c r="BGY62" i="3" a="1"/>
  <c r="BGY62" i="3"/>
  <c r="BHB62" i="3" a="1"/>
  <c r="BHB62" i="3"/>
  <c r="BHG62" i="3" a="1"/>
  <c r="BHG62" i="3"/>
  <c r="BKX62" i="3" a="1"/>
  <c r="BKX62" i="3"/>
  <c r="BLP62" i="3" a="1"/>
  <c r="BLP62" i="3"/>
  <c r="BLT62" i="3" a="1"/>
  <c r="BLT62" i="3"/>
  <c r="BLX62" i="3" a="1"/>
  <c r="BLX62" i="3"/>
  <c r="BMB62" i="3" a="1"/>
  <c r="BMB62" i="3"/>
  <c r="BMD62" i="3" a="1"/>
  <c r="BMD62" i="3"/>
  <c r="BMH62" i="3" a="1"/>
  <c r="BMH62" i="3"/>
  <c r="BML62" i="3" a="1"/>
  <c r="BML62" i="3"/>
  <c r="BMP62" i="3" a="1"/>
  <c r="BMP62" i="3"/>
  <c r="BMT62" i="3" a="1"/>
  <c r="BMT62" i="3"/>
  <c r="BMX62" i="3" a="1"/>
  <c r="BMX62" i="3"/>
  <c r="BNB62" i="3" a="1"/>
  <c r="BNB62" i="3"/>
  <c r="BNF62" i="3" a="1"/>
  <c r="BNF62" i="3"/>
  <c r="BNH62" i="3" a="1"/>
  <c r="BNH62" i="3"/>
  <c r="BNL62" i="3" a="1"/>
  <c r="BNL62" i="3"/>
  <c r="BNP62" i="3" a="1"/>
  <c r="BNP62" i="3"/>
  <c r="BNT62" i="3" a="1"/>
  <c r="BNT62" i="3"/>
  <c r="BNX62" i="3" a="1"/>
  <c r="BNX62" i="3"/>
  <c r="BOB62" i="3" a="1"/>
  <c r="BOB62" i="3"/>
  <c r="BOF62" i="3" a="1"/>
  <c r="BOF62" i="3"/>
  <c r="BOJ62" i="3" a="1"/>
  <c r="BOJ62" i="3"/>
  <c r="BON62" i="3" a="1"/>
  <c r="BON62" i="3"/>
  <c r="BOR62" i="3" a="1"/>
  <c r="BOR62" i="3"/>
  <c r="BOV62" i="3" a="1"/>
  <c r="BOV62" i="3"/>
  <c r="BOZ62" i="3" a="1"/>
  <c r="BOZ62" i="3"/>
  <c r="BPF62" i="3" a="1"/>
  <c r="BPF62" i="3"/>
  <c r="BPJ62" i="3" a="1"/>
  <c r="BPJ62" i="3"/>
  <c r="BPL62" i="3" a="1"/>
  <c r="BPL62" i="3"/>
  <c r="BPP62" i="3" a="1"/>
  <c r="BPP62" i="3"/>
  <c r="BPT62" i="3" a="1"/>
  <c r="BPT62" i="3"/>
  <c r="BPX62" i="3" a="1"/>
  <c r="BPX62" i="3"/>
  <c r="BQD62" i="3" a="1"/>
  <c r="BQD62" i="3"/>
  <c r="BQH62" i="3" a="1"/>
  <c r="BQH62" i="3"/>
  <c r="BQL62" i="3" a="1"/>
  <c r="BQL62" i="3"/>
  <c r="BQP62" i="3" a="1"/>
  <c r="BQP62" i="3"/>
  <c r="BQT62" i="3" a="1"/>
  <c r="BQT62" i="3"/>
  <c r="BQV62" i="3" a="1"/>
  <c r="BQV62" i="3"/>
  <c r="BQZ62" i="3" a="1"/>
  <c r="BQZ62" i="3"/>
  <c r="BRD62" i="3" a="1"/>
  <c r="BRD62" i="3"/>
  <c r="BRH62" i="3" a="1"/>
  <c r="BRH62" i="3"/>
  <c r="BRL62" i="3" a="1"/>
  <c r="BRL62" i="3"/>
  <c r="BRP62" i="3" a="1"/>
  <c r="BRP62" i="3"/>
  <c r="BRT62" i="3" a="1"/>
  <c r="BRT62" i="3"/>
  <c r="BRX62" i="3" a="1"/>
  <c r="BRX62" i="3"/>
  <c r="BSB62" i="3" a="1"/>
  <c r="BSB62" i="3"/>
  <c r="BSF62" i="3" a="1"/>
  <c r="BSF62" i="3"/>
  <c r="BSJ62" i="3" a="1"/>
  <c r="BSJ62" i="3"/>
  <c r="BSN62" i="3" a="1"/>
  <c r="BSN62" i="3"/>
  <c r="BSR62" i="3" a="1"/>
  <c r="BSR62" i="3"/>
  <c r="BSV62" i="3" a="1"/>
  <c r="BSV62" i="3"/>
  <c r="BSZ62" i="3" a="1"/>
  <c r="BSZ62" i="3"/>
  <c r="BTD62" i="3" a="1"/>
  <c r="BTD62" i="3"/>
  <c r="BTH62" i="3" a="1"/>
  <c r="BTH62" i="3"/>
  <c r="BTL62" i="3" a="1"/>
  <c r="BTL62" i="3"/>
  <c r="BTP62" i="3" a="1"/>
  <c r="BTP62" i="3"/>
  <c r="BTT62" i="3" a="1"/>
  <c r="BTT62" i="3"/>
  <c r="BTX62" i="3" a="1"/>
  <c r="BTX62" i="3"/>
  <c r="BUB62" i="3" a="1"/>
  <c r="BUB62" i="3"/>
  <c r="BUF62" i="3" a="1"/>
  <c r="BUF62" i="3"/>
  <c r="BUJ62" i="3" a="1"/>
  <c r="BUJ62" i="3"/>
  <c r="BUL62" i="3" a="1"/>
  <c r="BUL62" i="3"/>
  <c r="BUP62" i="3" a="1"/>
  <c r="BUP62" i="3"/>
  <c r="BUT62" i="3" a="1"/>
  <c r="BUT62" i="3"/>
  <c r="BUX62" i="3" a="1"/>
  <c r="BUX62" i="3"/>
  <c r="BVB62" i="3" a="1"/>
  <c r="BVB62" i="3"/>
  <c r="BVF62" i="3" a="1"/>
  <c r="BVF62" i="3"/>
  <c r="BVJ62" i="3" a="1"/>
  <c r="BVJ62" i="3"/>
  <c r="BVN62" i="3" a="1"/>
  <c r="BVN62" i="3"/>
  <c r="BVR62" i="3" a="1"/>
  <c r="BVR62" i="3"/>
  <c r="BVV62" i="3" a="1"/>
  <c r="BVV62" i="3"/>
  <c r="BVZ62" i="3" a="1"/>
  <c r="BVZ62" i="3"/>
  <c r="BWB62" i="3" a="1"/>
  <c r="BWB62" i="3"/>
  <c r="BWF62" i="3" a="1"/>
  <c r="BWF62" i="3"/>
  <c r="BWJ62" i="3" a="1"/>
  <c r="BWJ62" i="3"/>
  <c r="BWP62" i="3" a="1"/>
  <c r="BWP62" i="3"/>
  <c r="BWT62" i="3" a="1"/>
  <c r="BWT62" i="3"/>
  <c r="BWX62" i="3" a="1"/>
  <c r="BWX62" i="3"/>
  <c r="BXB62" i="3" a="1"/>
  <c r="BXB62" i="3"/>
  <c r="BXF62" i="3" a="1"/>
  <c r="BXF62" i="3"/>
  <c r="BXJ62" i="3" a="1"/>
  <c r="BXJ62" i="3"/>
  <c r="BXN62" i="3" a="1"/>
  <c r="BXN62" i="3"/>
  <c r="BXP62" i="3" a="1"/>
  <c r="BXP62" i="3"/>
  <c r="BXT62" i="3" a="1"/>
  <c r="BXT62" i="3"/>
  <c r="BXX62" i="3" a="1"/>
  <c r="BXX62" i="3"/>
  <c r="BYB62" i="3" a="1"/>
  <c r="BYB62" i="3"/>
  <c r="BYF62" i="3" a="1"/>
  <c r="BYF62" i="3"/>
  <c r="BYJ62" i="3" a="1"/>
  <c r="BYJ62" i="3"/>
  <c r="BYN62" i="3" a="1"/>
  <c r="BYN62" i="3"/>
  <c r="BYR62" i="3" a="1"/>
  <c r="BYR62" i="3"/>
  <c r="BYV62" i="3" a="1"/>
  <c r="BYV62" i="3"/>
  <c r="BYZ62" i="3" a="1"/>
  <c r="BYZ62" i="3"/>
  <c r="BZD62" i="3" a="1"/>
  <c r="BZD62" i="3"/>
  <c r="BZH62" i="3" a="1"/>
  <c r="BZH62" i="3"/>
  <c r="BZL62" i="3" a="1"/>
  <c r="BZL62" i="3"/>
  <c r="BZP62" i="3" a="1"/>
  <c r="BZP62" i="3"/>
  <c r="BZR62" i="3" a="1"/>
  <c r="BZR62" i="3"/>
  <c r="BZV62" i="3" a="1"/>
  <c r="BZV62" i="3"/>
  <c r="BZZ62" i="3" a="1"/>
  <c r="BZZ62" i="3"/>
  <c r="CAD62" i="3" a="1"/>
  <c r="CAD62" i="3"/>
  <c r="CAH62" i="3" a="1"/>
  <c r="CAH62" i="3"/>
  <c r="CAL62" i="3" a="1"/>
  <c r="CAL62" i="3"/>
  <c r="CAR62" i="3" a="1"/>
  <c r="CAR62" i="3"/>
  <c r="CAV62" i="3" a="1"/>
  <c r="CAV62" i="3"/>
  <c r="CAX62" i="3" a="1"/>
  <c r="CAX62" i="3"/>
  <c r="CBB62" i="3" a="1"/>
  <c r="CBB62" i="3"/>
  <c r="CBD62" i="3" a="1"/>
  <c r="CBD62" i="3"/>
  <c r="CBH62" i="3" a="1"/>
  <c r="CBH62" i="3"/>
  <c r="CBL62" i="3" a="1"/>
  <c r="CBL62" i="3"/>
  <c r="CBP62" i="3" a="1"/>
  <c r="CBP62" i="3"/>
  <c r="CBT62" i="3" a="1"/>
  <c r="CBT62" i="3"/>
  <c r="CBX62" i="3" a="1"/>
  <c r="CBX62" i="3"/>
  <c r="CCB62" i="3" a="1"/>
  <c r="CCB62" i="3"/>
  <c r="CCD62" i="3" a="1"/>
  <c r="CCD62" i="3"/>
  <c r="CCH62" i="3" a="1"/>
  <c r="CCH62" i="3"/>
  <c r="CCL62" i="3" a="1"/>
  <c r="CCL62" i="3"/>
  <c r="CCP62" i="3" a="1"/>
  <c r="CCP62" i="3"/>
  <c r="CCT62" i="3" a="1"/>
  <c r="CCT62" i="3"/>
  <c r="CCX62" i="3" a="1"/>
  <c r="CCX62" i="3"/>
  <c r="CCZ62" i="3" a="1"/>
  <c r="CCZ62" i="3"/>
  <c r="CDD62" i="3" a="1"/>
  <c r="CDD62" i="3"/>
  <c r="CDH62" i="3" a="1"/>
  <c r="CDH62" i="3"/>
  <c r="CDL62" i="3" a="1"/>
  <c r="CDL62" i="3"/>
  <c r="CDP62" i="3" a="1"/>
  <c r="CDP62" i="3"/>
  <c r="CDT62" i="3" a="1"/>
  <c r="CDT62" i="3"/>
  <c r="CDZ62" i="3" a="1"/>
  <c r="CDZ62" i="3"/>
  <c r="CEB62" i="3" a="1"/>
  <c r="CEB62" i="3"/>
  <c r="CEF62" i="3" a="1"/>
  <c r="CEF62" i="3"/>
  <c r="CEL62" i="3" a="1"/>
  <c r="CEL62" i="3"/>
  <c r="CEP62" i="3" a="1"/>
  <c r="CEP62" i="3"/>
  <c r="CET62" i="3" a="1"/>
  <c r="CET62" i="3"/>
  <c r="CEX62" i="3" a="1"/>
  <c r="CEX62" i="3"/>
  <c r="CFB62" i="3" a="1"/>
  <c r="CFB62" i="3"/>
  <c r="CFF62" i="3" a="1"/>
  <c r="CFF62" i="3"/>
  <c r="CFJ62" i="3" a="1"/>
  <c r="CFJ62" i="3"/>
  <c r="CFN62" i="3" a="1"/>
  <c r="CFN62" i="3"/>
  <c r="CFR62" i="3" a="1"/>
  <c r="CFR62" i="3"/>
  <c r="CFV62" i="3" a="1"/>
  <c r="CFV62" i="3"/>
  <c r="CFZ62" i="3" a="1"/>
  <c r="CFZ62" i="3"/>
  <c r="CGD62" i="3" a="1"/>
  <c r="CGD62" i="3"/>
  <c r="CGH62" i="3" a="1"/>
  <c r="CGH62" i="3"/>
  <c r="CGL62" i="3" a="1"/>
  <c r="CGL62" i="3"/>
  <c r="CGP62" i="3" a="1"/>
  <c r="CGP62" i="3"/>
  <c r="CGT62" i="3" a="1"/>
  <c r="CGT62" i="3"/>
  <c r="CGX62" i="3" a="1"/>
  <c r="CGX62" i="3"/>
  <c r="CHB62" i="3" a="1"/>
  <c r="CHB62" i="3"/>
  <c r="CHF62" i="3" a="1"/>
  <c r="CHF62" i="3"/>
  <c r="CHJ62" i="3" a="1"/>
  <c r="CHJ62" i="3"/>
  <c r="CHN62" i="3" a="1"/>
  <c r="CHN62" i="3"/>
  <c r="CHR62" i="3" a="1"/>
  <c r="CHR62" i="3"/>
  <c r="CHV62" i="3" a="1"/>
  <c r="CHV62" i="3"/>
  <c r="CHZ62" i="3" a="1"/>
  <c r="CHZ62" i="3"/>
  <c r="CID62" i="3" a="1"/>
  <c r="CID62" i="3"/>
  <c r="CIF62" i="3" a="1"/>
  <c r="CIF62" i="3"/>
  <c r="CIJ62" i="3" a="1"/>
  <c r="CIJ62" i="3"/>
  <c r="CIN62" i="3" a="1"/>
  <c r="CIN62" i="3"/>
  <c r="CIR62" i="3" a="1"/>
  <c r="CIR62" i="3"/>
  <c r="CIV62" i="3" a="1"/>
  <c r="CIV62" i="3"/>
  <c r="CJB62" i="3" a="1"/>
  <c r="CJB62" i="3"/>
  <c r="CJF62" i="3" a="1"/>
  <c r="CJF62" i="3"/>
  <c r="CJJ62" i="3" a="1"/>
  <c r="CJJ62" i="3"/>
  <c r="CJL62" i="3" a="1"/>
  <c r="CJL62" i="3"/>
  <c r="CJP62" i="3" a="1"/>
  <c r="CJP62" i="3"/>
  <c r="CJT62" i="3" a="1"/>
  <c r="CJT62" i="3"/>
  <c r="CJX62" i="3" a="1"/>
  <c r="CJX62" i="3"/>
  <c r="CKB62" i="3" a="1"/>
  <c r="CKB62" i="3"/>
  <c r="CKF62" i="3" a="1"/>
  <c r="CKF62" i="3"/>
  <c r="CKJ62" i="3" a="1"/>
  <c r="CKJ62" i="3"/>
  <c r="CKL62" i="3" a="1"/>
  <c r="CKL62" i="3"/>
  <c r="CKP62" i="3" a="1"/>
  <c r="CKP62" i="3"/>
  <c r="CKT62" i="3" a="1"/>
  <c r="CKT62" i="3"/>
  <c r="CKV62" i="3" a="1"/>
  <c r="CKV62" i="3"/>
  <c r="CKZ62" i="3" a="1"/>
  <c r="CKZ62" i="3"/>
  <c r="CLD62" i="3" a="1"/>
  <c r="CLD62" i="3"/>
  <c r="CLJ62" i="3" a="1"/>
  <c r="CLJ62" i="3"/>
  <c r="CLR62" i="3" a="1"/>
  <c r="CLR62" i="3"/>
  <c r="CLX62" i="3" a="1"/>
  <c r="CLX62" i="3"/>
  <c r="CMF62" i="3" a="1"/>
  <c r="CMF62" i="3"/>
  <c r="CFC61" i="3" a="1"/>
  <c r="CFC61" i="3"/>
  <c r="CFK61" i="3" a="1"/>
  <c r="CFK61" i="3"/>
  <c r="CFS61" i="3" a="1"/>
  <c r="CFS61" i="3"/>
  <c r="CGA61" i="3" a="1"/>
  <c r="CGA61" i="3"/>
  <c r="CGI61" i="3" a="1"/>
  <c r="CGI61" i="3"/>
  <c r="CGQ61" i="3" a="1"/>
  <c r="CGQ61" i="3"/>
  <c r="CGY61" i="3" a="1"/>
  <c r="CGY61" i="3"/>
  <c r="CHE61" i="3" a="1"/>
  <c r="CHE61" i="3"/>
  <c r="CHI61" i="3" a="1"/>
  <c r="CHI61" i="3"/>
  <c r="CHM61" i="3" a="1"/>
  <c r="CHM61" i="3"/>
  <c r="CHQ61" i="3" a="1"/>
  <c r="CHQ61" i="3"/>
  <c r="CHU61" i="3" a="1"/>
  <c r="CHU61" i="3"/>
  <c r="CHY61" i="3" a="1"/>
  <c r="CHY61" i="3"/>
  <c r="CIC61" i="3" a="1"/>
  <c r="CIC61" i="3"/>
  <c r="CIG61" i="3" a="1"/>
  <c r="CIG61" i="3"/>
  <c r="CIK61" i="3" a="1"/>
  <c r="CIK61" i="3"/>
  <c r="CIO61" i="3" a="1"/>
  <c r="CIO61" i="3"/>
  <c r="CIS61" i="3" a="1"/>
  <c r="CIS61" i="3"/>
  <c r="CIW61" i="3" a="1"/>
  <c r="CIW61" i="3"/>
  <c r="CJA61" i="3" a="1"/>
  <c r="CJA61" i="3"/>
  <c r="CJE61" i="3" a="1"/>
  <c r="CJE61" i="3"/>
  <c r="CJI61" i="3" a="1"/>
  <c r="CJI61" i="3"/>
  <c r="CJM61" i="3" a="1"/>
  <c r="CJM61" i="3"/>
  <c r="CJQ61" i="3" a="1"/>
  <c r="CJQ61" i="3"/>
  <c r="CJU61" i="3" a="1"/>
  <c r="CJU61" i="3"/>
  <c r="CJY61" i="3" a="1"/>
  <c r="CJY61" i="3"/>
  <c r="CKC61" i="3" a="1"/>
  <c r="CKC61" i="3"/>
  <c r="CKG61" i="3" a="1"/>
  <c r="CKG61" i="3"/>
  <c r="CKK61" i="3" a="1"/>
  <c r="CKK61" i="3"/>
  <c r="CKO61" i="3" a="1"/>
  <c r="CKO61" i="3"/>
  <c r="CKS61" i="3" a="1"/>
  <c r="CKS61" i="3"/>
  <c r="CKW61" i="3" a="1"/>
  <c r="CKW61" i="3"/>
  <c r="CLA61" i="3" a="1"/>
  <c r="CLA61" i="3"/>
  <c r="CLE61" i="3" a="1"/>
  <c r="CLE61" i="3"/>
  <c r="CLI61" i="3" a="1"/>
  <c r="CLI61" i="3"/>
  <c r="CLM61" i="3" a="1"/>
  <c r="CLM61" i="3"/>
  <c r="CLQ61" i="3" a="1"/>
  <c r="CLQ61" i="3"/>
  <c r="CLU61" i="3" a="1"/>
  <c r="CLU61" i="3"/>
  <c r="CLY61" i="3" a="1"/>
  <c r="CLY61" i="3"/>
  <c r="CMC61" i="3" a="1"/>
  <c r="CMC61" i="3"/>
  <c r="CMG61" i="3" a="1"/>
  <c r="CMG61" i="3"/>
  <c r="CN62" i="3" a="1"/>
  <c r="CN62" i="3"/>
  <c r="CR62" i="3" a="1"/>
  <c r="CR62" i="3"/>
  <c r="CV62" i="3" a="1"/>
  <c r="CV62" i="3"/>
  <c r="CZ62" i="3" a="1"/>
  <c r="CZ62" i="3"/>
  <c r="DD62" i="3" a="1"/>
  <c r="DD62" i="3"/>
  <c r="DH62" i="3" a="1"/>
  <c r="DH62" i="3"/>
  <c r="DL62" i="3" a="1"/>
  <c r="DL62" i="3"/>
  <c r="DP62" i="3" a="1"/>
  <c r="DP62" i="3"/>
  <c r="DT62" i="3" a="1"/>
  <c r="DT62" i="3"/>
  <c r="DX62" i="3" a="1"/>
  <c r="DX62" i="3"/>
  <c r="EB62" i="3" a="1"/>
  <c r="EB62" i="3"/>
  <c r="EF62" i="3" a="1"/>
  <c r="EF62" i="3"/>
  <c r="EJ62" i="3" a="1"/>
  <c r="EJ62" i="3"/>
  <c r="EN62" i="3" a="1"/>
  <c r="EN62" i="3"/>
  <c r="ER62" i="3" a="1"/>
  <c r="ER62" i="3"/>
  <c r="EV62" i="3" a="1"/>
  <c r="EV62" i="3"/>
  <c r="EZ62" i="3" a="1"/>
  <c r="EZ62" i="3"/>
  <c r="FD62" i="3" a="1"/>
  <c r="FD62" i="3"/>
  <c r="FH62" i="3" a="1"/>
  <c r="FH62" i="3"/>
  <c r="FL62" i="3" a="1"/>
  <c r="FL62" i="3"/>
  <c r="FP62" i="3" a="1"/>
  <c r="FP62" i="3"/>
  <c r="FT62" i="3" a="1"/>
  <c r="FT62" i="3"/>
  <c r="FX62" i="3" a="1"/>
  <c r="FX62" i="3"/>
  <c r="GB62" i="3" a="1"/>
  <c r="GB62" i="3"/>
  <c r="GF62" i="3" a="1"/>
  <c r="GF62" i="3"/>
  <c r="GJ62" i="3" a="1"/>
  <c r="GJ62" i="3"/>
  <c r="GN62" i="3" a="1"/>
  <c r="GN62" i="3"/>
  <c r="GR62" i="3" a="1"/>
  <c r="GR62" i="3"/>
  <c r="GV62" i="3" a="1"/>
  <c r="GV62" i="3"/>
  <c r="GZ62" i="3" a="1"/>
  <c r="GZ62" i="3"/>
  <c r="HD62" i="3" a="1"/>
  <c r="HD62" i="3"/>
  <c r="HH62" i="3" a="1"/>
  <c r="HH62" i="3"/>
  <c r="HL62" i="3" a="1"/>
  <c r="HL62" i="3"/>
  <c r="HP62" i="3" a="1"/>
  <c r="HP62" i="3"/>
  <c r="HT62" i="3" a="1"/>
  <c r="HT62" i="3"/>
  <c r="HX62" i="3" a="1"/>
  <c r="HX62" i="3"/>
  <c r="IB62" i="3" a="1"/>
  <c r="IB62" i="3"/>
  <c r="IF62" i="3" a="1"/>
  <c r="IF62" i="3"/>
  <c r="IJ62" i="3" a="1"/>
  <c r="IJ62" i="3"/>
  <c r="IN62" i="3" a="1"/>
  <c r="IN62" i="3"/>
  <c r="IV62" i="3" a="1"/>
  <c r="IV62" i="3"/>
  <c r="IZ62" i="3" a="1"/>
  <c r="IZ62" i="3"/>
  <c r="JD62" i="3" a="1"/>
  <c r="JD62" i="3"/>
  <c r="JH62" i="3" a="1"/>
  <c r="JH62" i="3"/>
  <c r="JL62" i="3" a="1"/>
  <c r="JL62" i="3"/>
  <c r="JP62" i="3" a="1"/>
  <c r="JP62" i="3"/>
  <c r="JT62" i="3" a="1"/>
  <c r="JT62" i="3"/>
  <c r="JX62" i="3" a="1"/>
  <c r="JX62" i="3"/>
  <c r="KB62" i="3" a="1"/>
  <c r="KB62" i="3"/>
  <c r="KF62" i="3" a="1"/>
  <c r="KF62" i="3"/>
  <c r="KJ62" i="3" a="1"/>
  <c r="KJ62" i="3"/>
  <c r="KN62" i="3" a="1"/>
  <c r="KN62" i="3"/>
  <c r="KR62" i="3" a="1"/>
  <c r="KR62" i="3"/>
  <c r="KZ62" i="3" a="1"/>
  <c r="KZ62" i="3"/>
  <c r="LD62" i="3" a="1"/>
  <c r="LD62" i="3"/>
  <c r="LH62" i="3" a="1"/>
  <c r="LH62" i="3"/>
  <c r="LL62" i="3" a="1"/>
  <c r="LL62" i="3"/>
  <c r="LP62" i="3" a="1"/>
  <c r="LP62" i="3"/>
  <c r="LT62" i="3" a="1"/>
  <c r="LT62" i="3"/>
  <c r="LX62" i="3" a="1"/>
  <c r="LX62" i="3"/>
  <c r="MB62" i="3" a="1"/>
  <c r="MB62" i="3"/>
  <c r="MF62" i="3" a="1"/>
  <c r="MF62" i="3"/>
  <c r="MJ62" i="3" a="1"/>
  <c r="MJ62" i="3"/>
  <c r="MN62" i="3" a="1"/>
  <c r="MN62" i="3"/>
  <c r="MR62" i="3" a="1"/>
  <c r="MR62" i="3"/>
  <c r="MV62" i="3" a="1"/>
  <c r="MV62" i="3"/>
  <c r="MZ62" i="3" a="1"/>
  <c r="MZ62" i="3"/>
  <c r="ND62" i="3" a="1"/>
  <c r="ND62" i="3"/>
  <c r="NH62" i="3" a="1"/>
  <c r="NH62" i="3"/>
  <c r="NL62" i="3" a="1"/>
  <c r="NL62" i="3"/>
  <c r="NP62" i="3" a="1"/>
  <c r="NP62" i="3"/>
  <c r="NT62" i="3" a="1"/>
  <c r="NT62" i="3"/>
  <c r="NX62" i="3" a="1"/>
  <c r="NX62" i="3"/>
  <c r="OB62" i="3" a="1"/>
  <c r="OB62" i="3"/>
  <c r="OF62" i="3" a="1"/>
  <c r="OF62" i="3"/>
  <c r="OJ62" i="3" a="1"/>
  <c r="OJ62" i="3"/>
  <c r="ON62" i="3" a="1"/>
  <c r="ON62" i="3"/>
  <c r="OR62" i="3" a="1"/>
  <c r="OR62" i="3"/>
  <c r="OV62" i="3" a="1"/>
  <c r="OV62" i="3"/>
  <c r="OZ62" i="3" a="1"/>
  <c r="OZ62" i="3"/>
  <c r="PD62" i="3" a="1"/>
  <c r="PD62" i="3"/>
  <c r="PH62" i="3" a="1"/>
  <c r="PH62" i="3"/>
  <c r="PL62" i="3" a="1"/>
  <c r="PL62" i="3"/>
  <c r="PP62" i="3" a="1"/>
  <c r="PP62" i="3"/>
  <c r="PT62" i="3" a="1"/>
  <c r="PT62" i="3"/>
  <c r="PX62" i="3" a="1"/>
  <c r="PX62" i="3"/>
  <c r="QB62" i="3" a="1"/>
  <c r="QB62" i="3"/>
  <c r="QF62" i="3" a="1"/>
  <c r="QF62" i="3"/>
  <c r="QJ62" i="3" a="1"/>
  <c r="QJ62" i="3"/>
  <c r="QN62" i="3" a="1"/>
  <c r="QN62" i="3"/>
  <c r="QR62" i="3" a="1"/>
  <c r="QR62" i="3"/>
  <c r="QV62" i="3" a="1"/>
  <c r="QV62" i="3"/>
  <c r="QZ62" i="3" a="1"/>
  <c r="QZ62" i="3"/>
  <c r="RD62" i="3" a="1"/>
  <c r="RD62" i="3"/>
  <c r="RH62" i="3" a="1"/>
  <c r="RH62" i="3"/>
  <c r="RL62" i="3" a="1"/>
  <c r="RL62" i="3"/>
  <c r="RP62" i="3" a="1"/>
  <c r="RP62" i="3"/>
  <c r="RT62" i="3" a="1"/>
  <c r="RT62" i="3"/>
  <c r="RX62" i="3" a="1"/>
  <c r="RX62" i="3"/>
  <c r="SB62" i="3" a="1"/>
  <c r="SB62" i="3"/>
  <c r="SF62" i="3" a="1"/>
  <c r="SF62" i="3"/>
  <c r="SJ62" i="3" a="1"/>
  <c r="SJ62" i="3"/>
  <c r="SN62" i="3" a="1"/>
  <c r="SN62" i="3"/>
  <c r="SR62" i="3" a="1"/>
  <c r="SR62" i="3"/>
  <c r="SV62" i="3" a="1"/>
  <c r="SV62" i="3"/>
  <c r="SZ62" i="3" a="1"/>
  <c r="SZ62" i="3"/>
  <c r="TD62" i="3" a="1"/>
  <c r="TD62" i="3"/>
  <c r="TH62" i="3" a="1"/>
  <c r="TH62" i="3"/>
  <c r="TL62" i="3" a="1"/>
  <c r="TL62" i="3"/>
  <c r="TP62" i="3" a="1"/>
  <c r="TP62" i="3"/>
  <c r="TT62" i="3" a="1"/>
  <c r="TT62" i="3"/>
  <c r="TX62" i="3" a="1"/>
  <c r="TX62" i="3"/>
  <c r="UB62" i="3" a="1"/>
  <c r="UB62" i="3"/>
  <c r="UF62" i="3" a="1"/>
  <c r="UF62" i="3"/>
  <c r="UJ62" i="3" a="1"/>
  <c r="UJ62" i="3"/>
  <c r="UN62" i="3" a="1"/>
  <c r="UN62" i="3"/>
  <c r="UR62" i="3" a="1"/>
  <c r="UR62" i="3"/>
  <c r="UV62" i="3" a="1"/>
  <c r="UV62" i="3"/>
  <c r="UZ62" i="3" a="1"/>
  <c r="UZ62" i="3"/>
  <c r="VD62" i="3" a="1"/>
  <c r="VD62" i="3"/>
  <c r="VH62" i="3" a="1"/>
  <c r="VH62" i="3"/>
  <c r="VL62" i="3" a="1"/>
  <c r="VL62" i="3"/>
  <c r="VP62" i="3" a="1"/>
  <c r="VP62" i="3"/>
  <c r="VT62" i="3" a="1"/>
  <c r="VT62" i="3"/>
  <c r="VX62" i="3" a="1"/>
  <c r="VX62" i="3"/>
  <c r="WB62" i="3" a="1"/>
  <c r="WB62" i="3"/>
  <c r="WF62" i="3" a="1"/>
  <c r="WF62" i="3"/>
  <c r="WJ62" i="3" a="1"/>
  <c r="WJ62" i="3"/>
  <c r="WN62" i="3" a="1"/>
  <c r="WN62" i="3"/>
  <c r="WR62" i="3" a="1"/>
  <c r="WR62" i="3"/>
  <c r="WV62" i="3" a="1"/>
  <c r="WV62" i="3"/>
  <c r="WZ62" i="3" a="1"/>
  <c r="WZ62" i="3"/>
  <c r="XD62" i="3" a="1"/>
  <c r="XD62" i="3"/>
  <c r="XH62" i="3" a="1"/>
  <c r="XH62" i="3"/>
  <c r="XL62" i="3" a="1"/>
  <c r="XL62" i="3"/>
  <c r="XP62" i="3" a="1"/>
  <c r="XP62" i="3"/>
  <c r="XT62" i="3" a="1"/>
  <c r="XT62" i="3"/>
  <c r="XX62" i="3" a="1"/>
  <c r="XX62" i="3"/>
  <c r="YB62" i="3" a="1"/>
  <c r="YB62" i="3"/>
  <c r="YF62" i="3" a="1"/>
  <c r="YF62" i="3"/>
  <c r="YJ62" i="3" a="1"/>
  <c r="YJ62" i="3"/>
  <c r="YN62" i="3" a="1"/>
  <c r="YN62" i="3"/>
  <c r="YR62" i="3" a="1"/>
  <c r="YR62" i="3"/>
  <c r="YV62" i="3" a="1"/>
  <c r="YV62" i="3"/>
  <c r="YZ62" i="3" a="1"/>
  <c r="YZ62" i="3"/>
  <c r="ZD62" i="3" a="1"/>
  <c r="ZD62" i="3"/>
  <c r="ZH62" i="3" a="1"/>
  <c r="ZH62" i="3"/>
  <c r="ZL62" i="3" a="1"/>
  <c r="ZL62" i="3"/>
  <c r="ZP62" i="3" a="1"/>
  <c r="ZP62" i="3"/>
  <c r="ZT62" i="3" a="1"/>
  <c r="ZT62" i="3"/>
  <c r="ZX62" i="3" a="1"/>
  <c r="ZX62" i="3"/>
  <c r="AAB62" i="3" a="1"/>
  <c r="AAB62" i="3"/>
  <c r="AAF62" i="3" a="1"/>
  <c r="AAF62" i="3"/>
  <c r="AAJ62" i="3" a="1"/>
  <c r="AAJ62" i="3"/>
  <c r="AAN62" i="3" a="1"/>
  <c r="AAN62" i="3"/>
  <c r="AAR62" i="3" a="1"/>
  <c r="AAR62" i="3"/>
  <c r="AAV62" i="3" a="1"/>
  <c r="AAV62" i="3"/>
  <c r="AAZ62" i="3" a="1"/>
  <c r="AAZ62" i="3"/>
  <c r="ABD62" i="3" a="1"/>
  <c r="ABD62" i="3"/>
  <c r="ABH62" i="3" a="1"/>
  <c r="ABH62" i="3"/>
  <c r="ABL62" i="3" a="1"/>
  <c r="ABL62" i="3"/>
  <c r="ABP62" i="3" a="1"/>
  <c r="ABP62" i="3"/>
  <c r="ABT62" i="3" a="1"/>
  <c r="ABT62" i="3"/>
  <c r="ABX62" i="3" a="1"/>
  <c r="ABX62" i="3"/>
  <c r="ACB62" i="3" a="1"/>
  <c r="ACB62" i="3"/>
  <c r="ACF62" i="3" a="1"/>
  <c r="ACF62" i="3"/>
  <c r="ACJ62" i="3" a="1"/>
  <c r="ACJ62" i="3"/>
  <c r="ACN62" i="3" a="1"/>
  <c r="ACN62" i="3"/>
  <c r="ACR62" i="3" a="1"/>
  <c r="ACR62" i="3"/>
  <c r="ACV62" i="3" a="1"/>
  <c r="ACV62" i="3"/>
  <c r="ACZ62" i="3" a="1"/>
  <c r="ACZ62" i="3"/>
  <c r="ADD62" i="3" a="1"/>
  <c r="ADD62" i="3"/>
  <c r="ADH62" i="3" a="1"/>
  <c r="ADH62" i="3"/>
  <c r="ADL62" i="3" a="1"/>
  <c r="ADL62" i="3"/>
  <c r="ADP62" i="3" a="1"/>
  <c r="ADP62" i="3"/>
  <c r="ADT62" i="3" a="1"/>
  <c r="ADT62" i="3"/>
  <c r="ADX62" i="3" a="1"/>
  <c r="ADX62" i="3"/>
  <c r="AEB62" i="3" a="1"/>
  <c r="AEB62" i="3"/>
  <c r="AEF62" i="3" a="1"/>
  <c r="AEF62" i="3"/>
  <c r="AEJ62" i="3" a="1"/>
  <c r="AEJ62" i="3"/>
  <c r="AEN62" i="3" a="1"/>
  <c r="AEN62" i="3"/>
  <c r="AER62" i="3" a="1"/>
  <c r="AER62" i="3"/>
  <c r="AEV62" i="3" a="1"/>
  <c r="AEV62" i="3"/>
  <c r="AEZ62" i="3" a="1"/>
  <c r="AEZ62" i="3"/>
  <c r="AFD62" i="3" a="1"/>
  <c r="AFD62" i="3"/>
  <c r="AFH62" i="3" a="1"/>
  <c r="AFH62" i="3"/>
  <c r="AFL62" i="3" a="1"/>
  <c r="AFL62" i="3"/>
  <c r="AFP62" i="3" a="1"/>
  <c r="AFP62" i="3"/>
  <c r="AFT62" i="3" a="1"/>
  <c r="AFT62" i="3"/>
  <c r="AFX62" i="3" a="1"/>
  <c r="AFX62" i="3"/>
  <c r="AGB62" i="3" a="1"/>
  <c r="AGB62" i="3"/>
  <c r="AGF62" i="3" a="1"/>
  <c r="AGF62" i="3"/>
  <c r="AGJ62" i="3" a="1"/>
  <c r="AGJ62" i="3"/>
  <c r="AGN62" i="3" a="1"/>
  <c r="AGN62" i="3"/>
  <c r="AGR62" i="3" a="1"/>
  <c r="AGR62" i="3"/>
  <c r="AGV62" i="3" a="1"/>
  <c r="AGV62" i="3"/>
  <c r="AGZ62" i="3" a="1"/>
  <c r="AGZ62" i="3"/>
  <c r="AHD62" i="3" a="1"/>
  <c r="AHD62" i="3"/>
  <c r="AHH62" i="3" a="1"/>
  <c r="AHH62" i="3"/>
  <c r="AHL62" i="3" a="1"/>
  <c r="AHL62" i="3"/>
  <c r="AHP62" i="3" a="1"/>
  <c r="AHP62" i="3"/>
  <c r="AHT62" i="3" a="1"/>
  <c r="AHT62" i="3"/>
  <c r="AHX62" i="3" a="1"/>
  <c r="AHX62" i="3"/>
  <c r="AIB62" i="3" a="1"/>
  <c r="AIB62" i="3"/>
  <c r="AIF62" i="3" a="1"/>
  <c r="AIF62" i="3"/>
  <c r="AIJ62" i="3" a="1"/>
  <c r="AIJ62" i="3"/>
  <c r="AIN62" i="3" a="1"/>
  <c r="AIN62" i="3"/>
  <c r="AIR62" i="3" a="1"/>
  <c r="AIR62" i="3"/>
  <c r="AIV62" i="3" a="1"/>
  <c r="AIV62" i="3"/>
  <c r="AIZ62" i="3" a="1"/>
  <c r="AIZ62" i="3"/>
  <c r="AJD62" i="3" a="1"/>
  <c r="AJD62" i="3"/>
  <c r="AJH62" i="3" a="1"/>
  <c r="AJH62" i="3"/>
  <c r="AJL62" i="3" a="1"/>
  <c r="AJL62" i="3"/>
  <c r="AJP62" i="3" a="1"/>
  <c r="AJP62" i="3"/>
  <c r="AJT62" i="3" a="1"/>
  <c r="AJT62" i="3"/>
  <c r="AJX62" i="3" a="1"/>
  <c r="AJX62" i="3"/>
  <c r="AKB62" i="3" a="1"/>
  <c r="AKB62" i="3"/>
  <c r="AKF62" i="3" a="1"/>
  <c r="AKF62" i="3"/>
  <c r="AKJ62" i="3" a="1"/>
  <c r="AKJ62" i="3"/>
  <c r="AKN62" i="3" a="1"/>
  <c r="AKN62" i="3"/>
  <c r="AKR62" i="3" a="1"/>
  <c r="AKR62" i="3"/>
  <c r="AKV62" i="3" a="1"/>
  <c r="AKV62" i="3"/>
  <c r="AKZ62" i="3" a="1"/>
  <c r="AKZ62" i="3"/>
  <c r="ALD62" i="3" a="1"/>
  <c r="ALD62" i="3"/>
  <c r="ALH62" i="3" a="1"/>
  <c r="ALH62" i="3"/>
  <c r="ALL62" i="3" a="1"/>
  <c r="ALL62" i="3"/>
  <c r="ALP62" i="3" a="1"/>
  <c r="ALP62" i="3"/>
  <c r="ALT62" i="3" a="1"/>
  <c r="ALT62" i="3"/>
  <c r="ALX62" i="3" a="1"/>
  <c r="ALX62" i="3"/>
  <c r="AMB62" i="3" a="1"/>
  <c r="AMB62" i="3"/>
  <c r="AMF62" i="3" a="1"/>
  <c r="AMF62" i="3"/>
  <c r="AMJ62" i="3" a="1"/>
  <c r="AMJ62" i="3"/>
  <c r="AMN62" i="3" a="1"/>
  <c r="AMN62" i="3"/>
  <c r="AMR62" i="3" a="1"/>
  <c r="AMR62" i="3"/>
  <c r="AMV62" i="3" a="1"/>
  <c r="AMV62" i="3"/>
  <c r="AMZ62" i="3" a="1"/>
  <c r="AMZ62" i="3"/>
  <c r="AND62" i="3" a="1"/>
  <c r="AND62" i="3"/>
  <c r="ANH62" i="3" a="1"/>
  <c r="ANH62" i="3"/>
  <c r="ANL62" i="3" a="1"/>
  <c r="ANL62" i="3"/>
  <c r="ANP62" i="3" a="1"/>
  <c r="ANP62" i="3"/>
  <c r="ANT62" i="3" a="1"/>
  <c r="ANT62" i="3"/>
  <c r="ANX62" i="3" a="1"/>
  <c r="ANX62" i="3"/>
  <c r="AOB62" i="3" a="1"/>
  <c r="AOB62" i="3"/>
  <c r="AOF62" i="3" a="1"/>
  <c r="AOF62" i="3"/>
  <c r="AOJ62" i="3" a="1"/>
  <c r="AOJ62" i="3"/>
  <c r="AON62" i="3" a="1"/>
  <c r="AON62" i="3"/>
  <c r="AOR62" i="3" a="1"/>
  <c r="AOR62" i="3"/>
  <c r="AOV62" i="3" a="1"/>
  <c r="AOV62" i="3"/>
  <c r="AOZ62" i="3" a="1"/>
  <c r="AOZ62" i="3"/>
  <c r="APD62" i="3" a="1"/>
  <c r="APD62" i="3"/>
  <c r="APH62" i="3" a="1"/>
  <c r="APH62" i="3"/>
  <c r="APL62" i="3" a="1"/>
  <c r="APL62" i="3"/>
  <c r="APP62" i="3" a="1"/>
  <c r="APP62" i="3"/>
  <c r="APT62" i="3" a="1"/>
  <c r="APT62" i="3"/>
  <c r="APX62" i="3" a="1"/>
  <c r="APX62" i="3"/>
  <c r="AQB62" i="3" a="1"/>
  <c r="AQB62" i="3"/>
  <c r="AQF62" i="3" a="1"/>
  <c r="AQF62" i="3"/>
  <c r="AQJ62" i="3" a="1"/>
  <c r="AQJ62" i="3"/>
  <c r="AQN62" i="3" a="1"/>
  <c r="AQN62" i="3"/>
  <c r="AQR62" i="3" a="1"/>
  <c r="AQR62" i="3"/>
  <c r="AQV62" i="3" a="1"/>
  <c r="AQV62" i="3"/>
  <c r="AQZ62" i="3" a="1"/>
  <c r="AQZ62" i="3"/>
  <c r="ARD62" i="3" a="1"/>
  <c r="ARD62" i="3"/>
  <c r="ARH62" i="3" a="1"/>
  <c r="ARH62" i="3"/>
  <c r="ARL62" i="3" a="1"/>
  <c r="ARL62" i="3"/>
  <c r="ARP62" i="3" a="1"/>
  <c r="ARP62" i="3"/>
  <c r="ART62" i="3" a="1"/>
  <c r="ART62" i="3"/>
  <c r="ARX62" i="3" a="1"/>
  <c r="ARX62" i="3"/>
  <c r="ASB62" i="3" a="1"/>
  <c r="ASB62" i="3"/>
  <c r="ASF62" i="3" a="1"/>
  <c r="ASF62" i="3"/>
  <c r="ASJ62" i="3" a="1"/>
  <c r="ASJ62" i="3"/>
  <c r="ASN62" i="3" a="1"/>
  <c r="ASN62" i="3"/>
  <c r="ASR62" i="3" a="1"/>
  <c r="ASR62" i="3"/>
  <c r="ASV62" i="3" a="1"/>
  <c r="ASV62" i="3"/>
  <c r="ASZ62" i="3" a="1"/>
  <c r="ASZ62" i="3"/>
  <c r="ATD62" i="3" a="1"/>
  <c r="ATD62" i="3"/>
  <c r="ATH62" i="3" a="1"/>
  <c r="ATH62" i="3"/>
  <c r="ATL62" i="3" a="1"/>
  <c r="ATL62" i="3"/>
  <c r="ATP62" i="3" a="1"/>
  <c r="ATP62" i="3"/>
  <c r="ATT62" i="3" a="1"/>
  <c r="ATT62" i="3"/>
  <c r="ATX62" i="3" a="1"/>
  <c r="ATX62" i="3"/>
  <c r="AUB62" i="3" a="1"/>
  <c r="AUB62" i="3"/>
  <c r="AUF62" i="3" a="1"/>
  <c r="AUF62" i="3"/>
  <c r="AUJ62" i="3" a="1"/>
  <c r="AUJ62" i="3"/>
  <c r="AUN62" i="3" a="1"/>
  <c r="AUN62" i="3"/>
  <c r="AUR62" i="3" a="1"/>
  <c r="AUR62" i="3"/>
  <c r="AUV62" i="3" a="1"/>
  <c r="AUV62" i="3"/>
  <c r="AUZ62" i="3" a="1"/>
  <c r="AUZ62" i="3"/>
  <c r="AVD62" i="3" a="1"/>
  <c r="AVD62" i="3"/>
  <c r="AVH62" i="3" a="1"/>
  <c r="AVH62" i="3"/>
  <c r="AVL62" i="3" a="1"/>
  <c r="AVL62" i="3"/>
  <c r="AVP62" i="3" a="1"/>
  <c r="AVP62" i="3"/>
  <c r="AVT62" i="3" a="1"/>
  <c r="AVT62" i="3"/>
  <c r="AVX62" i="3" a="1"/>
  <c r="AVX62" i="3"/>
  <c r="AWB62" i="3" a="1"/>
  <c r="AWB62" i="3"/>
  <c r="AWF62" i="3" a="1"/>
  <c r="AWF62" i="3"/>
  <c r="AWJ62" i="3" a="1"/>
  <c r="AWJ62" i="3"/>
  <c r="AWN62" i="3" a="1"/>
  <c r="AWN62" i="3"/>
  <c r="AWR62" i="3" a="1"/>
  <c r="AWR62" i="3"/>
  <c r="AWV62" i="3" a="1"/>
  <c r="AWV62" i="3"/>
  <c r="AWZ62" i="3" a="1"/>
  <c r="AWZ62" i="3"/>
  <c r="AXD62" i="3" a="1"/>
  <c r="AXD62" i="3"/>
  <c r="AXH62" i="3" a="1"/>
  <c r="AXH62" i="3"/>
  <c r="AXL62" i="3" a="1"/>
  <c r="AXL62" i="3"/>
  <c r="AXP62" i="3" a="1"/>
  <c r="AXP62" i="3"/>
  <c r="AXT62" i="3" a="1"/>
  <c r="AXT62" i="3"/>
  <c r="AXX62" i="3" a="1"/>
  <c r="AXX62" i="3"/>
  <c r="AYB62" i="3" a="1"/>
  <c r="AYB62" i="3"/>
  <c r="AYF62" i="3" a="1"/>
  <c r="AYF62" i="3"/>
  <c r="AYJ62" i="3" a="1"/>
  <c r="AYJ62" i="3"/>
  <c r="AYN62" i="3" a="1"/>
  <c r="AYN62" i="3"/>
  <c r="AYR62" i="3" a="1"/>
  <c r="AYR62" i="3"/>
  <c r="AYV62" i="3" a="1"/>
  <c r="AYV62" i="3"/>
  <c r="AYZ62" i="3" a="1"/>
  <c r="AYZ62" i="3"/>
  <c r="AZD62" i="3" a="1"/>
  <c r="AZD62" i="3"/>
  <c r="AZH62" i="3" a="1"/>
  <c r="AZH62" i="3"/>
  <c r="AZL62" i="3" a="1"/>
  <c r="AZL62" i="3"/>
  <c r="AZP62" i="3" a="1"/>
  <c r="AZP62" i="3"/>
  <c r="AZT62" i="3" a="1"/>
  <c r="AZT62" i="3"/>
  <c r="AZX62" i="3" a="1"/>
  <c r="AZX62" i="3"/>
  <c r="BAB62" i="3" a="1"/>
  <c r="BAB62" i="3"/>
  <c r="BAF62" i="3" a="1"/>
  <c r="BAF62" i="3"/>
  <c r="BAJ62" i="3" a="1"/>
  <c r="BAJ62" i="3"/>
  <c r="BAN62" i="3" a="1"/>
  <c r="BAN62" i="3"/>
  <c r="BAR62" i="3" a="1"/>
  <c r="BAR62" i="3"/>
  <c r="BAV62" i="3" a="1"/>
  <c r="BAV62" i="3"/>
  <c r="BAZ62" i="3" a="1"/>
  <c r="BAZ62" i="3"/>
  <c r="BBD62" i="3" a="1"/>
  <c r="BBD62" i="3"/>
  <c r="BBH62" i="3" a="1"/>
  <c r="BBH62" i="3"/>
  <c r="BBL62" i="3" a="1"/>
  <c r="BBL62" i="3"/>
  <c r="BBP62" i="3" a="1"/>
  <c r="BBP62" i="3"/>
  <c r="BBT62" i="3" a="1"/>
  <c r="BBT62" i="3"/>
  <c r="BBX62" i="3" a="1"/>
  <c r="BBX62" i="3"/>
  <c r="BCB62" i="3" a="1"/>
  <c r="BCB62" i="3"/>
  <c r="BCF62" i="3" a="1"/>
  <c r="BCF62" i="3"/>
  <c r="BCJ62" i="3" a="1"/>
  <c r="BCJ62" i="3"/>
  <c r="BCN62" i="3" a="1"/>
  <c r="BCN62" i="3"/>
  <c r="BCR62" i="3" a="1"/>
  <c r="BCR62" i="3"/>
  <c r="BCV62" i="3" a="1"/>
  <c r="BCV62" i="3"/>
  <c r="BCZ62" i="3" a="1"/>
  <c r="BCZ62" i="3"/>
  <c r="BDD62" i="3" a="1"/>
  <c r="BDD62" i="3"/>
  <c r="BDH62" i="3" a="1"/>
  <c r="BDH62" i="3"/>
  <c r="BDL62" i="3" a="1"/>
  <c r="BDL62" i="3"/>
  <c r="BDP62" i="3" a="1"/>
  <c r="BDP62" i="3"/>
  <c r="BDT62" i="3" a="1"/>
  <c r="BDT62" i="3"/>
  <c r="BDX62" i="3" a="1"/>
  <c r="BDX62" i="3"/>
  <c r="BEB62" i="3" a="1"/>
  <c r="BEB62" i="3"/>
  <c r="BEF62" i="3" a="1"/>
  <c r="BEF62" i="3"/>
  <c r="BEJ62" i="3" a="1"/>
  <c r="BEJ62" i="3"/>
  <c r="BEN62" i="3" a="1"/>
  <c r="BEN62" i="3"/>
  <c r="BER62" i="3" a="1"/>
  <c r="BER62" i="3"/>
  <c r="BEV62" i="3" a="1"/>
  <c r="BEV62" i="3"/>
  <c r="BEZ62" i="3" a="1"/>
  <c r="BEZ62" i="3"/>
  <c r="BFD62" i="3" a="1"/>
  <c r="BFD62" i="3"/>
  <c r="BFI62" i="3" a="1"/>
  <c r="BFI62" i="3"/>
  <c r="BFL62" i="3" a="1"/>
  <c r="BFL62" i="3"/>
  <c r="BFQ62" i="3" a="1"/>
  <c r="BFQ62" i="3"/>
  <c r="BFT62" i="3" a="1"/>
  <c r="BFT62" i="3"/>
  <c r="BFY62" i="3" a="1"/>
  <c r="BFY62" i="3"/>
  <c r="BGB62" i="3" a="1"/>
  <c r="BGB62" i="3"/>
  <c r="BGG62" i="3" a="1"/>
  <c r="BGG62" i="3"/>
  <c r="BGJ62" i="3" a="1"/>
  <c r="BGJ62" i="3"/>
  <c r="BGO62" i="3" a="1"/>
  <c r="BGO62" i="3"/>
  <c r="BGR62" i="3" a="1"/>
  <c r="BGR62" i="3"/>
  <c r="BGW62" i="3" a="1"/>
  <c r="BGW62" i="3"/>
  <c r="BGZ62" i="3" a="1"/>
  <c r="BGZ62" i="3"/>
  <c r="BHE62" i="3" a="1"/>
  <c r="BHE62" i="3"/>
  <c r="BHH62" i="3" a="1"/>
  <c r="BHH62" i="3"/>
  <c r="BHJ62" i="3" a="1"/>
  <c r="BHJ62" i="3"/>
  <c r="BHL62" i="3" a="1"/>
  <c r="BHL62" i="3"/>
  <c r="BHN62" i="3" a="1"/>
  <c r="BHN62" i="3"/>
  <c r="BHP62" i="3" a="1"/>
  <c r="BHP62" i="3"/>
  <c r="BHR62" i="3" a="1"/>
  <c r="BHR62" i="3"/>
  <c r="BHT62" i="3" a="1"/>
  <c r="BHT62" i="3"/>
  <c r="BHV62" i="3" a="1"/>
  <c r="BHV62" i="3"/>
  <c r="BHX62" i="3" a="1"/>
  <c r="BHX62" i="3"/>
  <c r="BHZ62" i="3" a="1"/>
  <c r="BHZ62" i="3"/>
  <c r="BIB62" i="3" a="1"/>
  <c r="BIB62" i="3"/>
  <c r="BID62" i="3" a="1"/>
  <c r="BID62" i="3"/>
  <c r="BIF62" i="3" a="1"/>
  <c r="BIF62" i="3"/>
  <c r="BIH62" i="3" a="1"/>
  <c r="BIH62" i="3"/>
  <c r="BIJ62" i="3" a="1"/>
  <c r="BIJ62" i="3"/>
  <c r="BIL62" i="3" a="1"/>
  <c r="BIL62" i="3"/>
  <c r="BIN62" i="3" a="1"/>
  <c r="BIN62" i="3"/>
  <c r="BIP62" i="3" a="1"/>
  <c r="BIP62" i="3"/>
  <c r="BIR62" i="3" a="1"/>
  <c r="BIR62" i="3"/>
  <c r="BIT62" i="3" a="1"/>
  <c r="BIT62" i="3"/>
  <c r="BIV62" i="3" a="1"/>
  <c r="BIV62" i="3"/>
  <c r="BIX62" i="3" a="1"/>
  <c r="BIX62" i="3"/>
  <c r="BIZ62" i="3" a="1"/>
  <c r="BIZ62" i="3"/>
  <c r="BJB62" i="3" a="1"/>
  <c r="BJB62" i="3"/>
  <c r="BJD62" i="3" a="1"/>
  <c r="BJD62" i="3"/>
  <c r="BJF62" i="3" a="1"/>
  <c r="BJF62" i="3"/>
  <c r="BJH62" i="3" a="1"/>
  <c r="BJH62" i="3"/>
  <c r="BJJ62" i="3" a="1"/>
  <c r="BJJ62" i="3"/>
  <c r="BJL62" i="3" a="1"/>
  <c r="BJL62" i="3"/>
  <c r="BJN62" i="3" a="1"/>
  <c r="BJN62" i="3"/>
  <c r="BJP62" i="3" a="1"/>
  <c r="BJP62" i="3"/>
  <c r="BJR62" i="3" a="1"/>
  <c r="BJR62" i="3"/>
  <c r="BJT62" i="3" a="1"/>
  <c r="BJT62" i="3"/>
  <c r="BJV62" i="3" a="1"/>
  <c r="BJV62" i="3"/>
  <c r="BJX62" i="3" a="1"/>
  <c r="BJX62" i="3"/>
  <c r="BJZ62" i="3" a="1"/>
  <c r="BJZ62" i="3"/>
  <c r="BKB62" i="3" a="1"/>
  <c r="BKB62" i="3"/>
  <c r="BKD62" i="3" a="1"/>
  <c r="BKD62" i="3"/>
  <c r="BKF62" i="3" a="1"/>
  <c r="BKF62" i="3"/>
  <c r="BKH62" i="3" a="1"/>
  <c r="BKH62" i="3"/>
  <c r="BKJ62" i="3" a="1"/>
  <c r="BKJ62" i="3"/>
  <c r="BKL62" i="3" a="1"/>
  <c r="BKL62" i="3"/>
  <c r="BKN62" i="3" a="1"/>
  <c r="BKN62" i="3"/>
  <c r="BKP62" i="3" a="1"/>
  <c r="BKP62" i="3"/>
  <c r="BKR62" i="3" a="1"/>
  <c r="BKR62" i="3"/>
  <c r="BKT62" i="3" a="1"/>
  <c r="BKT62" i="3"/>
  <c r="BKV62" i="3" a="1"/>
  <c r="BKV62" i="3"/>
  <c r="BKZ62" i="3" a="1"/>
  <c r="BKZ62" i="3"/>
  <c r="BLB62" i="3" a="1"/>
  <c r="BLB62" i="3"/>
  <c r="BLD62" i="3" a="1"/>
  <c r="BLD62" i="3"/>
  <c r="BLF62" i="3" a="1"/>
  <c r="BLF62" i="3"/>
  <c r="BLH62" i="3" a="1"/>
  <c r="BLH62" i="3"/>
  <c r="BLJ62" i="3" a="1"/>
  <c r="BLJ62" i="3"/>
  <c r="BLL62" i="3" a="1"/>
  <c r="BLL62" i="3"/>
  <c r="BLN62" i="3" a="1"/>
  <c r="BLN62" i="3"/>
  <c r="BLR62" i="3" a="1"/>
  <c r="BLR62" i="3"/>
  <c r="BLV62" i="3" a="1"/>
  <c r="BLV62" i="3"/>
  <c r="BLZ62" i="3" a="1"/>
  <c r="BLZ62" i="3"/>
  <c r="BMF62" i="3" a="1"/>
  <c r="BMF62" i="3"/>
  <c r="BMJ62" i="3" a="1"/>
  <c r="BMJ62" i="3"/>
  <c r="BMN62" i="3" a="1"/>
  <c r="BMN62" i="3"/>
  <c r="BMR62" i="3" a="1"/>
  <c r="BMR62" i="3"/>
  <c r="BMV62" i="3" a="1"/>
  <c r="BMV62" i="3"/>
  <c r="BMZ62" i="3" a="1"/>
  <c r="BMZ62" i="3"/>
  <c r="BND62" i="3" a="1"/>
  <c r="BND62" i="3"/>
  <c r="BNJ62" i="3" a="1"/>
  <c r="BNJ62" i="3"/>
  <c r="BNN62" i="3" a="1"/>
  <c r="BNN62" i="3"/>
  <c r="BNR62" i="3" a="1"/>
  <c r="BNR62" i="3"/>
  <c r="BNV62" i="3" a="1"/>
  <c r="BNV62" i="3"/>
  <c r="BNZ62" i="3" a="1"/>
  <c r="BNZ62" i="3"/>
  <c r="BOD62" i="3" a="1"/>
  <c r="BOD62" i="3"/>
  <c r="BOH62" i="3" a="1"/>
  <c r="BOH62" i="3"/>
  <c r="BOL62" i="3" a="1"/>
  <c r="BOL62" i="3"/>
  <c r="BOP62" i="3" a="1"/>
  <c r="BOP62" i="3"/>
  <c r="BOT62" i="3" a="1"/>
  <c r="BOT62" i="3"/>
  <c r="BOX62" i="3" a="1"/>
  <c r="BOX62" i="3"/>
  <c r="BPB62" i="3" a="1"/>
  <c r="BPB62" i="3"/>
  <c r="BPD62" i="3" a="1"/>
  <c r="BPD62" i="3"/>
  <c r="BPH62" i="3" a="1"/>
  <c r="BPH62" i="3"/>
  <c r="BPN62" i="3" a="1"/>
  <c r="BPN62" i="3"/>
  <c r="BPR62" i="3" a="1"/>
  <c r="BPR62" i="3"/>
  <c r="BPV62" i="3" a="1"/>
  <c r="BPV62" i="3"/>
  <c r="BPZ62" i="3" a="1"/>
  <c r="BPZ62" i="3"/>
  <c r="BQB62" i="3" a="1"/>
  <c r="BQB62" i="3"/>
  <c r="BQF62" i="3" a="1"/>
  <c r="BQF62" i="3"/>
  <c r="BQJ62" i="3" a="1"/>
  <c r="BQJ62" i="3"/>
  <c r="BQN62" i="3" a="1"/>
  <c r="BQN62" i="3"/>
  <c r="BQR62" i="3" a="1"/>
  <c r="BQR62" i="3"/>
  <c r="BQX62" i="3" a="1"/>
  <c r="BQX62" i="3"/>
  <c r="BRB62" i="3" a="1"/>
  <c r="BRB62" i="3"/>
  <c r="BRF62" i="3" a="1"/>
  <c r="BRF62" i="3"/>
  <c r="BRJ62" i="3" a="1"/>
  <c r="BRJ62" i="3"/>
  <c r="BRN62" i="3" a="1"/>
  <c r="BRN62" i="3"/>
  <c r="BRR62" i="3" a="1"/>
  <c r="BRR62" i="3"/>
  <c r="BRV62" i="3" a="1"/>
  <c r="BRV62" i="3"/>
  <c r="BRZ62" i="3" a="1"/>
  <c r="BRZ62" i="3"/>
  <c r="BSD62" i="3" a="1"/>
  <c r="BSD62" i="3"/>
  <c r="BSH62" i="3" a="1"/>
  <c r="BSH62" i="3"/>
  <c r="BSL62" i="3" a="1"/>
  <c r="BSL62" i="3"/>
  <c r="BSP62" i="3" a="1"/>
  <c r="BSP62" i="3"/>
  <c r="BST62" i="3" a="1"/>
  <c r="BST62" i="3"/>
  <c r="BSX62" i="3" a="1"/>
  <c r="BSX62" i="3"/>
  <c r="BTB62" i="3" a="1"/>
  <c r="BTB62" i="3"/>
  <c r="BTF62" i="3" a="1"/>
  <c r="BTF62" i="3"/>
  <c r="BTJ62" i="3" a="1"/>
  <c r="BTJ62" i="3"/>
  <c r="BTN62" i="3" a="1"/>
  <c r="BTN62" i="3"/>
  <c r="BTR62" i="3" a="1"/>
  <c r="BTR62" i="3"/>
  <c r="BTV62" i="3" a="1"/>
  <c r="BTV62" i="3"/>
  <c r="BTZ62" i="3" a="1"/>
  <c r="BTZ62" i="3"/>
  <c r="BUD62" i="3" a="1"/>
  <c r="BUD62" i="3"/>
  <c r="BUH62" i="3" a="1"/>
  <c r="BUH62" i="3"/>
  <c r="BUN62" i="3" a="1"/>
  <c r="BUN62" i="3"/>
  <c r="BUR62" i="3" a="1"/>
  <c r="BUR62" i="3"/>
  <c r="BUV62" i="3" a="1"/>
  <c r="BUV62" i="3"/>
  <c r="BUZ62" i="3" a="1"/>
  <c r="BUZ62" i="3"/>
  <c r="BVD62" i="3" a="1"/>
  <c r="BVD62" i="3"/>
  <c r="BVH62" i="3" a="1"/>
  <c r="BVH62" i="3"/>
  <c r="BVL62" i="3" a="1"/>
  <c r="BVL62" i="3"/>
  <c r="BVP62" i="3" a="1"/>
  <c r="BVP62" i="3"/>
  <c r="BVT62" i="3" a="1"/>
  <c r="BVT62" i="3"/>
  <c r="BVX62" i="3" a="1"/>
  <c r="BVX62" i="3"/>
  <c r="BWD62" i="3" a="1"/>
  <c r="BWD62" i="3"/>
  <c r="BWH62" i="3" a="1"/>
  <c r="BWH62" i="3"/>
  <c r="BWL62" i="3" a="1"/>
  <c r="BWL62" i="3"/>
  <c r="BWN62" i="3" a="1"/>
  <c r="BWN62" i="3"/>
  <c r="BWR62" i="3" a="1"/>
  <c r="BWR62" i="3"/>
  <c r="BWV62" i="3" a="1"/>
  <c r="BWV62" i="3"/>
  <c r="BWZ62" i="3" a="1"/>
  <c r="BWZ62" i="3"/>
  <c r="BXD62" i="3" a="1"/>
  <c r="BXD62" i="3"/>
  <c r="BXH62" i="3" a="1"/>
  <c r="BXH62" i="3"/>
  <c r="BXL62" i="3" a="1"/>
  <c r="BXL62" i="3"/>
  <c r="BXR62" i="3" a="1"/>
  <c r="BXR62" i="3"/>
  <c r="BXV62" i="3" a="1"/>
  <c r="BXV62" i="3"/>
  <c r="BXZ62" i="3" a="1"/>
  <c r="BXZ62" i="3"/>
  <c r="BYD62" i="3" a="1"/>
  <c r="BYD62" i="3"/>
  <c r="BYH62" i="3" a="1"/>
  <c r="BYH62" i="3"/>
  <c r="BYL62" i="3" a="1"/>
  <c r="BYL62" i="3"/>
  <c r="BYP62" i="3" a="1"/>
  <c r="BYP62" i="3"/>
  <c r="BYT62" i="3" a="1"/>
  <c r="BYT62" i="3"/>
  <c r="BYX62" i="3" a="1"/>
  <c r="BYX62" i="3"/>
  <c r="BZB62" i="3" a="1"/>
  <c r="BZB62" i="3"/>
  <c r="BZF62" i="3" a="1"/>
  <c r="BZF62" i="3"/>
  <c r="BZJ62" i="3" a="1"/>
  <c r="BZJ62" i="3"/>
  <c r="BZN62" i="3" a="1"/>
  <c r="BZN62" i="3"/>
  <c r="BZT62" i="3" a="1"/>
  <c r="BZT62" i="3"/>
  <c r="BZX62" i="3" a="1"/>
  <c r="BZX62" i="3"/>
  <c r="CAB62" i="3" a="1"/>
  <c r="CAB62" i="3"/>
  <c r="CAF62" i="3" a="1"/>
  <c r="CAF62" i="3"/>
  <c r="CAJ62" i="3" a="1"/>
  <c r="CAJ62" i="3"/>
  <c r="CAN62" i="3" a="1"/>
  <c r="CAN62" i="3"/>
  <c r="CAP62" i="3" a="1"/>
  <c r="CAP62" i="3"/>
  <c r="CAT62" i="3" a="1"/>
  <c r="CAT62" i="3"/>
  <c r="CAZ62" i="3" a="1"/>
  <c r="CAZ62" i="3"/>
  <c r="CBF62" i="3" a="1"/>
  <c r="CBF62" i="3"/>
  <c r="CBJ62" i="3" a="1"/>
  <c r="CBJ62" i="3"/>
  <c r="CBN62" i="3" a="1"/>
  <c r="CBN62" i="3"/>
  <c r="CBR62" i="3" a="1"/>
  <c r="CBR62" i="3"/>
  <c r="CBV62" i="3" a="1"/>
  <c r="CBV62" i="3"/>
  <c r="CBZ62" i="3" a="1"/>
  <c r="CBZ62" i="3"/>
  <c r="CCF62" i="3" a="1"/>
  <c r="CCF62" i="3"/>
  <c r="CCJ62" i="3" a="1"/>
  <c r="CCJ62" i="3"/>
  <c r="CCN62" i="3" a="1"/>
  <c r="CCN62" i="3"/>
  <c r="CCR62" i="3" a="1"/>
  <c r="CCR62" i="3"/>
  <c r="CCV62" i="3" a="1"/>
  <c r="CCV62" i="3"/>
  <c r="CDB62" i="3" a="1"/>
  <c r="CDB62" i="3"/>
  <c r="CDF62" i="3" a="1"/>
  <c r="CDF62" i="3"/>
  <c r="CDJ62" i="3" a="1"/>
  <c r="CDJ62" i="3"/>
  <c r="CDN62" i="3" a="1"/>
  <c r="CDN62" i="3"/>
  <c r="CDR62" i="3" a="1"/>
  <c r="CDR62" i="3"/>
  <c r="CDV62" i="3" a="1"/>
  <c r="CDV62" i="3"/>
  <c r="CDX62" i="3" a="1"/>
  <c r="CDX62" i="3"/>
  <c r="CED62" i="3" a="1"/>
  <c r="CED62" i="3"/>
  <c r="CEH62" i="3" a="1"/>
  <c r="CEH62" i="3"/>
  <c r="CEJ62" i="3" a="1"/>
  <c r="CEJ62" i="3"/>
  <c r="CEN62" i="3" a="1"/>
  <c r="CEN62" i="3"/>
  <c r="CER62" i="3" a="1"/>
  <c r="CER62" i="3"/>
  <c r="CEV62" i="3" a="1"/>
  <c r="CEV62" i="3"/>
  <c r="CEZ62" i="3" a="1"/>
  <c r="CEZ62" i="3"/>
  <c r="CFD62" i="3" a="1"/>
  <c r="CFD62" i="3"/>
  <c r="CFH62" i="3" a="1"/>
  <c r="CFH62" i="3"/>
  <c r="CFL62" i="3" a="1"/>
  <c r="CFL62" i="3"/>
  <c r="CFP62" i="3" a="1"/>
  <c r="CFP62" i="3"/>
  <c r="CFT62" i="3" a="1"/>
  <c r="CFT62" i="3"/>
  <c r="CFX62" i="3" a="1"/>
  <c r="CFX62" i="3"/>
  <c r="CGB62" i="3" a="1"/>
  <c r="CGB62" i="3"/>
  <c r="CGF62" i="3" a="1"/>
  <c r="CGF62" i="3"/>
  <c r="CGJ62" i="3" a="1"/>
  <c r="CGJ62" i="3"/>
  <c r="CGN62" i="3" a="1"/>
  <c r="CGN62" i="3"/>
  <c r="CGR62" i="3" a="1"/>
  <c r="CGR62" i="3"/>
  <c r="CGV62" i="3" a="1"/>
  <c r="CGV62" i="3"/>
  <c r="CGZ62" i="3" a="1"/>
  <c r="CGZ62" i="3"/>
  <c r="CHD62" i="3" a="1"/>
  <c r="CHD62" i="3"/>
  <c r="CHH62" i="3" a="1"/>
  <c r="CHH62" i="3"/>
  <c r="CHL62" i="3" a="1"/>
  <c r="CHL62" i="3"/>
  <c r="CHP62" i="3" a="1"/>
  <c r="CHP62" i="3"/>
  <c r="CHT62" i="3" a="1"/>
  <c r="CHT62" i="3"/>
  <c r="CHX62" i="3" a="1"/>
  <c r="CHX62" i="3"/>
  <c r="CIB62" i="3" a="1"/>
  <c r="CIB62" i="3"/>
  <c r="CIH62" i="3" a="1"/>
  <c r="CIH62" i="3"/>
  <c r="CIL62" i="3" a="1"/>
  <c r="CIL62" i="3"/>
  <c r="CIP62" i="3" a="1"/>
  <c r="CIP62" i="3"/>
  <c r="CIT62" i="3" a="1"/>
  <c r="CIT62" i="3"/>
  <c r="CIX62" i="3" a="1"/>
  <c r="CIX62" i="3"/>
  <c r="CIZ62" i="3" a="1"/>
  <c r="CIZ62" i="3"/>
  <c r="CJD62" i="3" a="1"/>
  <c r="CJD62" i="3"/>
  <c r="CJH62" i="3" a="1"/>
  <c r="CJH62" i="3"/>
  <c r="CJN62" i="3" a="1"/>
  <c r="CJN62" i="3"/>
  <c r="CJR62" i="3" a="1"/>
  <c r="CJR62" i="3"/>
  <c r="CJV62" i="3" a="1"/>
  <c r="CJV62" i="3"/>
  <c r="CJZ62" i="3" a="1"/>
  <c r="CJZ62" i="3"/>
  <c r="CKD62" i="3" a="1"/>
  <c r="CKD62" i="3"/>
  <c r="CKH62" i="3" a="1"/>
  <c r="CKH62" i="3"/>
  <c r="CKN62" i="3" a="1"/>
  <c r="CKN62" i="3"/>
  <c r="CKR62" i="3" a="1"/>
  <c r="CKR62" i="3"/>
  <c r="CKX62" i="3" a="1"/>
  <c r="CKX62" i="3"/>
  <c r="CLB62" i="3" a="1"/>
  <c r="CLB62" i="3"/>
  <c r="CLF62" i="3" a="1"/>
  <c r="CLF62" i="3"/>
  <c r="CLH62" i="3" a="1"/>
  <c r="CLH62" i="3"/>
  <c r="CLN62" i="3" a="1"/>
  <c r="CLN62" i="3"/>
  <c r="CLT62" i="3" a="1"/>
  <c r="CLT62" i="3"/>
  <c r="CMD62" i="3" a="1"/>
  <c r="CMD62" i="3"/>
  <c r="GB59" i="3"/>
  <c r="GB61" i="3"/>
  <c r="GB60" i="3"/>
  <c r="P57" i="3"/>
  <c r="O56" i="3"/>
  <c r="O101" i="3"/>
  <c r="C132" i="31"/>
  <c r="QL55" i="3"/>
  <c r="EO55" i="3"/>
  <c r="TB55" i="3"/>
  <c r="OM55" i="3"/>
  <c r="ZT55" i="3"/>
  <c r="BFC55" i="3"/>
  <c r="QQ55" i="3"/>
  <c r="RJ55" i="3"/>
  <c r="CAJ55" i="3"/>
  <c r="MH55" i="3"/>
  <c r="LO55" i="3"/>
  <c r="AHU55" i="3"/>
  <c r="CFG55" i="3"/>
  <c r="ZA55" i="3"/>
  <c r="AAQ55" i="3"/>
  <c r="AWL55" i="3"/>
  <c r="BYK55" i="3"/>
  <c r="UP55" i="3"/>
  <c r="BCA55" i="3"/>
  <c r="AXW55" i="3"/>
  <c r="BMD55" i="3"/>
  <c r="BZS55" i="3"/>
  <c r="RB55" i="3"/>
  <c r="TG55" i="3"/>
  <c r="BCI55" i="3"/>
  <c r="BIB55" i="3"/>
  <c r="AUB55" i="3"/>
  <c r="BLM55" i="3"/>
  <c r="AGN55" i="3"/>
  <c r="BDU55" i="3"/>
  <c r="CFL55" i="3"/>
  <c r="BEI55" i="3"/>
  <c r="ARN55" i="3"/>
  <c r="BML55" i="3"/>
  <c r="AIR55" i="3"/>
  <c r="BSI55" i="3"/>
  <c r="AVM55" i="3"/>
  <c r="AYO55" i="3"/>
  <c r="BXU55" i="3"/>
  <c r="BPA55" i="3"/>
  <c r="BRW55" i="3"/>
  <c r="BNJ55" i="3"/>
  <c r="AAO55" i="3"/>
  <c r="BNC55" i="3"/>
  <c r="BAE55" i="3"/>
  <c r="BLH55" i="3"/>
  <c r="BAO55" i="3"/>
  <c r="BEO55" i="3"/>
  <c r="CEH55" i="3"/>
  <c r="BVV55" i="3"/>
  <c r="BHL55" i="3"/>
  <c r="BTZ55" i="3"/>
  <c r="BUF55" i="3"/>
  <c r="BIL55" i="3"/>
  <c r="AWH55" i="3"/>
  <c r="APR55" i="3"/>
  <c r="BMS55" i="3"/>
  <c r="BGN55" i="3"/>
  <c r="FS55" i="3"/>
  <c r="BMJ55" i="3"/>
  <c r="ASH55" i="3"/>
  <c r="BQH55" i="3"/>
  <c r="BGR55" i="3"/>
  <c r="LG55" i="3"/>
  <c r="CAZ55" i="3"/>
  <c r="BNR55" i="3"/>
  <c r="BBZ55" i="3"/>
  <c r="AZG55" i="3"/>
  <c r="CAA55" i="3"/>
  <c r="PH55" i="3"/>
  <c r="BBF55" i="3"/>
  <c r="BSX55" i="3"/>
  <c r="WH55" i="3"/>
  <c r="BKV55" i="3"/>
  <c r="SC55" i="3"/>
  <c r="PZ55" i="3"/>
  <c r="JU55" i="3"/>
  <c r="ABB55" i="3"/>
  <c r="ASS55" i="3"/>
  <c r="BIU55" i="3"/>
  <c r="SY55" i="3"/>
  <c r="BZC55" i="3"/>
  <c r="BAW55" i="3"/>
  <c r="KL55" i="3"/>
  <c r="AUI55" i="3"/>
  <c r="AEZ55" i="3"/>
  <c r="SK55" i="3"/>
  <c r="AEW55" i="3"/>
  <c r="CFF55" i="3"/>
  <c r="AEM55" i="3"/>
  <c r="UC55" i="3"/>
  <c r="KO55" i="3"/>
  <c r="AWC55" i="3"/>
  <c r="YR55" i="3"/>
  <c r="RA55" i="3"/>
  <c r="BRA55" i="3"/>
  <c r="AXB55" i="3"/>
  <c r="BRS55" i="3"/>
  <c r="ACT55" i="3"/>
  <c r="VU55" i="3"/>
  <c r="BTS55" i="3"/>
  <c r="BXC55" i="3"/>
  <c r="BHH55" i="3"/>
  <c r="BQT55" i="3"/>
  <c r="NL55" i="3"/>
  <c r="AJA55" i="3"/>
  <c r="ZN55" i="3"/>
  <c r="VT55" i="3"/>
  <c r="KF55" i="3"/>
  <c r="AGG55" i="3"/>
  <c r="LL55" i="3"/>
  <c r="AUV55" i="3"/>
  <c r="BLV55" i="3"/>
  <c r="AUX55" i="3"/>
  <c r="BVR55" i="3"/>
  <c r="CGG55" i="3"/>
  <c r="BCJ55" i="3"/>
  <c r="AHA55" i="3"/>
  <c r="IG55" i="3"/>
  <c r="ARD55" i="3"/>
  <c r="DD55" i="3"/>
  <c r="AUD55" i="3"/>
  <c r="KQ55" i="3"/>
  <c r="AUZ55" i="3"/>
  <c r="BLK55" i="3"/>
  <c r="ADR55" i="3"/>
  <c r="BZN55" i="3"/>
  <c r="CER55" i="3"/>
  <c r="AZZ55" i="3"/>
  <c r="IE55" i="3"/>
  <c r="DS55" i="3"/>
  <c r="BJK55" i="3"/>
  <c r="AXG55" i="3"/>
  <c r="LX55" i="3"/>
  <c r="MA55" i="3"/>
  <c r="IP55" i="3"/>
  <c r="ANE55" i="3"/>
  <c r="XW55" i="3"/>
  <c r="IJ55" i="3"/>
  <c r="JA55" i="3"/>
  <c r="APJ55" i="3"/>
  <c r="JY55" i="3"/>
  <c r="DY55" i="3"/>
  <c r="AVU55" i="3"/>
  <c r="CEL55" i="3"/>
  <c r="YP55" i="3"/>
  <c r="BUH55" i="3"/>
  <c r="CKW55" i="3"/>
  <c r="ATR55" i="3"/>
  <c r="AFB55" i="3"/>
  <c r="CDN55" i="3"/>
  <c r="ASM55" i="3"/>
  <c r="BGV55" i="3"/>
  <c r="CBP55" i="3"/>
  <c r="BKE55" i="3"/>
  <c r="AXY55" i="3"/>
  <c r="AWW55" i="3"/>
  <c r="AYM55" i="3"/>
  <c r="WG55" i="3"/>
  <c r="AGE55" i="3"/>
  <c r="UX55" i="3"/>
  <c r="UN55" i="3"/>
  <c r="RD55" i="3"/>
  <c r="BJC55" i="3"/>
  <c r="ARO55" i="3"/>
  <c r="TE55" i="3"/>
  <c r="WB55" i="3"/>
  <c r="LP55" i="3"/>
  <c r="BNZ55" i="3"/>
  <c r="BAA55" i="3"/>
  <c r="CDB55" i="3"/>
  <c r="AFE55" i="3"/>
  <c r="CIP55" i="3"/>
  <c r="BIR55" i="3"/>
  <c r="BXB55" i="3"/>
  <c r="BOK55" i="3"/>
  <c r="BQN55" i="3"/>
  <c r="CHR55" i="3"/>
  <c r="HA55" i="3"/>
  <c r="BHY55" i="3"/>
  <c r="BWL55" i="3"/>
  <c r="AWQ55" i="3"/>
  <c r="AUN55" i="3"/>
  <c r="ZH55" i="3"/>
  <c r="EL55" i="3"/>
  <c r="RG55" i="3"/>
  <c r="AKV55" i="3"/>
  <c r="NH55" i="3"/>
  <c r="BGY55" i="3"/>
  <c r="OJ55" i="3"/>
  <c r="AGC55" i="3"/>
  <c r="ARX55" i="3"/>
  <c r="AQT55" i="3"/>
  <c r="BMM55" i="3"/>
  <c r="BEL55" i="3"/>
  <c r="BRN55" i="3"/>
  <c r="WQ55" i="3"/>
  <c r="ASU55" i="3"/>
  <c r="ATW55" i="3"/>
  <c r="AQL55" i="3"/>
  <c r="WA55" i="3"/>
  <c r="FM55" i="3"/>
  <c r="BLS55" i="3"/>
  <c r="AFH55" i="3"/>
  <c r="CJD55" i="3"/>
  <c r="AAF55" i="3"/>
  <c r="AHY55" i="3"/>
  <c r="AMW55" i="3"/>
  <c r="TW55" i="3"/>
  <c r="ANQ55" i="3"/>
  <c r="AVC55" i="3"/>
  <c r="BNB55" i="3"/>
  <c r="BMB55" i="3"/>
  <c r="CEA55" i="3"/>
  <c r="HE55" i="3"/>
  <c r="XL55" i="3"/>
  <c r="CET55" i="3"/>
  <c r="CEE55" i="3"/>
  <c r="AFK55" i="3"/>
  <c r="ZB55" i="3"/>
  <c r="BNS55" i="3"/>
  <c r="VK55" i="3"/>
  <c r="AWE55" i="3"/>
  <c r="SW55" i="3"/>
  <c r="WV55" i="3"/>
  <c r="ACS55" i="3"/>
  <c r="AHE55" i="3"/>
  <c r="BJR55" i="3"/>
  <c r="BIF55" i="3"/>
  <c r="CEK55" i="3"/>
  <c r="BWS55" i="3"/>
  <c r="CKE55" i="3"/>
  <c r="CKZ55" i="3"/>
  <c r="CLH55" i="3"/>
  <c r="CGS55" i="3"/>
  <c r="CJC55" i="3"/>
  <c r="CLU55" i="3"/>
  <c r="UQ55" i="3"/>
  <c r="BTL55" i="3"/>
  <c r="ALB55" i="3"/>
  <c r="ADA55" i="3"/>
  <c r="ZX55" i="3"/>
  <c r="CLT55" i="3"/>
  <c r="ABO55" i="3"/>
  <c r="AAU55" i="3"/>
  <c r="LK55" i="3"/>
  <c r="ACC55" i="3"/>
  <c r="AQU55" i="3"/>
  <c r="AAJ55" i="3"/>
  <c r="APV55" i="3"/>
  <c r="VJ55" i="3"/>
  <c r="AKK55" i="3"/>
  <c r="ASV55" i="3"/>
  <c r="ALQ55" i="3"/>
  <c r="BTD55" i="3"/>
  <c r="CJR55" i="3"/>
  <c r="AGW55" i="3"/>
  <c r="AKC55" i="3"/>
  <c r="CHN55" i="3"/>
  <c r="OF55" i="3"/>
  <c r="KR55" i="3"/>
  <c r="AFW55" i="3"/>
  <c r="ATV55" i="3"/>
  <c r="BWC55" i="3"/>
  <c r="NZ55" i="3"/>
  <c r="ALY55" i="3"/>
  <c r="ADO55" i="3"/>
  <c r="ARV55" i="3"/>
  <c r="BBJ55" i="3"/>
  <c r="SU55" i="3"/>
  <c r="ANY55" i="3"/>
  <c r="XP55" i="3"/>
  <c r="AGJ55" i="3"/>
  <c r="ZU55" i="3"/>
  <c r="BMZ55" i="3"/>
  <c r="CAI55" i="3"/>
  <c r="PU55" i="3"/>
  <c r="BUL55" i="3"/>
  <c r="AEE55" i="3"/>
  <c r="CJU55" i="3"/>
  <c r="FJ55" i="3"/>
  <c r="PS55" i="3"/>
  <c r="CQ55" i="3"/>
  <c r="CGR55" i="3"/>
  <c r="YC55" i="3"/>
  <c r="BUD55" i="3"/>
  <c r="BJO55" i="3"/>
  <c r="AMO55" i="3"/>
  <c r="CJH55" i="3"/>
  <c r="AMH55" i="3"/>
  <c r="BFX55" i="3"/>
  <c r="ADF55" i="3"/>
  <c r="CCU55" i="3"/>
  <c r="CGA55" i="3"/>
  <c r="AXZ55" i="3"/>
  <c r="CLZ55" i="3"/>
  <c r="CJA55" i="3"/>
  <c r="CHK55" i="3"/>
  <c r="AMS55" i="3"/>
  <c r="CEC55" i="3"/>
  <c r="CIY55" i="3"/>
  <c r="LD55" i="3"/>
  <c r="AJE55" i="3"/>
  <c r="AQK55" i="3"/>
  <c r="AJF55" i="3"/>
  <c r="AMB55" i="3"/>
  <c r="AGP55" i="3"/>
  <c r="ADZ55" i="3"/>
  <c r="ADU55" i="3"/>
  <c r="QK55" i="3"/>
  <c r="AVE55" i="3"/>
  <c r="EM55" i="3"/>
  <c r="CBN55" i="3"/>
  <c r="CBD55" i="3"/>
  <c r="BPC55" i="3"/>
  <c r="CCZ55" i="3"/>
  <c r="CEV55" i="3"/>
  <c r="BSN55" i="3"/>
  <c r="AKZ55" i="3"/>
  <c r="HV55" i="3"/>
  <c r="CFN55" i="3"/>
  <c r="AJU55" i="3"/>
  <c r="QD55" i="3"/>
  <c r="APO55" i="3"/>
  <c r="CFM55" i="3"/>
  <c r="VY55" i="3"/>
  <c r="ABU55" i="3"/>
  <c r="AIK55" i="3"/>
  <c r="BVJ55" i="3"/>
  <c r="MS55" i="3"/>
  <c r="BAG55" i="3"/>
  <c r="BOZ55" i="3"/>
  <c r="CKF55" i="3"/>
  <c r="CKH55" i="3"/>
  <c r="BGF55" i="3"/>
  <c r="CGT55" i="3"/>
  <c r="CHB55" i="3"/>
  <c r="BED55" i="3"/>
  <c r="CGZ55" i="3"/>
  <c r="ALE55" i="3"/>
  <c r="BVF55" i="3"/>
  <c r="BCR55" i="3"/>
  <c r="CIW55" i="3"/>
  <c r="BFJ55" i="3"/>
  <c r="AMQ55" i="3"/>
  <c r="BYS55" i="3"/>
  <c r="BQE55" i="3"/>
  <c r="AGU55" i="3"/>
  <c r="UL55" i="3"/>
  <c r="AIC55" i="3"/>
  <c r="VR55" i="3"/>
  <c r="ACN55" i="3"/>
  <c r="BHT55" i="3"/>
  <c r="ADI55" i="3"/>
  <c r="PP55" i="3"/>
  <c r="CAU55" i="3"/>
  <c r="BZQ55" i="3"/>
  <c r="CFB55" i="3"/>
  <c r="BTQ55" i="3"/>
  <c r="CFJ55" i="3"/>
  <c r="CFH55" i="3"/>
  <c r="CMG55" i="3"/>
  <c r="CHL55" i="3"/>
  <c r="CIF55" i="3"/>
  <c r="BVL55" i="3"/>
  <c r="BPQ55" i="3"/>
  <c r="CHX55" i="3"/>
  <c r="CIK55" i="3"/>
  <c r="AMI55" i="3"/>
  <c r="BIJ55" i="3"/>
  <c r="AMF55" i="3"/>
  <c r="BRM55" i="3"/>
  <c r="CLC55" i="3"/>
  <c r="CIJ55" i="3"/>
  <c r="CKX55" i="3"/>
  <c r="ALC55" i="3"/>
  <c r="QC55" i="3"/>
  <c r="AJZ55" i="3"/>
  <c r="CFP55" i="3"/>
  <c r="CZ55" i="3"/>
  <c r="BIN55" i="3"/>
  <c r="BIM55" i="3"/>
  <c r="BSF55" i="3"/>
  <c r="BJP55" i="3"/>
  <c r="CKC55" i="3"/>
  <c r="AFP55" i="3"/>
  <c r="CLX55" i="3"/>
  <c r="BEY55" i="3"/>
  <c r="CKL55" i="3"/>
  <c r="CKY55" i="3"/>
  <c r="CJB55" i="3"/>
  <c r="CLN55" i="3"/>
  <c r="CLO55" i="3"/>
  <c r="CKU55" i="3"/>
  <c r="CM55" i="3"/>
  <c r="ATN55" i="3"/>
  <c r="OZ55" i="3"/>
  <c r="PE55" i="3"/>
  <c r="ACU55" i="3"/>
  <c r="RO55" i="3"/>
  <c r="BST55" i="3"/>
  <c r="CKN55" i="3"/>
  <c r="BXP55" i="3"/>
  <c r="CHH55" i="3"/>
  <c r="BRY55" i="3"/>
  <c r="CIT55" i="3"/>
  <c r="CLP55" i="3"/>
  <c r="CKT55" i="3"/>
  <c r="AML55" i="3"/>
  <c r="ZW55" i="3"/>
  <c r="CFS55" i="3"/>
  <c r="AFQ55" i="3"/>
  <c r="FR55" i="3"/>
  <c r="CLF55" i="3"/>
  <c r="TP55" i="3"/>
  <c r="BTF55" i="3"/>
  <c r="CIV55" i="3"/>
  <c r="CJV55" i="3"/>
  <c r="CLV55" i="3"/>
  <c r="ATK55" i="3"/>
  <c r="CJI55" i="3"/>
  <c r="AKY55" i="3"/>
  <c r="ALA55" i="3"/>
  <c r="ZD55" i="3"/>
  <c r="AUA55" i="3"/>
  <c r="ALG55" i="3"/>
  <c r="AJN55" i="3"/>
  <c r="BCB55" i="3"/>
  <c r="CO55" i="3"/>
  <c r="ANF55" i="3"/>
  <c r="IT55" i="3"/>
  <c r="ASI55" i="3"/>
  <c r="OD55" i="3"/>
  <c r="ACD55" i="3"/>
  <c r="APK55" i="3"/>
  <c r="AOC55" i="3"/>
  <c r="CHZ55" i="3"/>
  <c r="BKZ55" i="3"/>
  <c r="BUR55" i="3"/>
  <c r="ALD55" i="3"/>
  <c r="BVS55" i="3"/>
  <c r="ACP55" i="3"/>
  <c r="FQ55" i="3"/>
  <c r="ATM55" i="3"/>
  <c r="CX55" i="3"/>
  <c r="AFJ55" i="3"/>
  <c r="CAR55" i="3"/>
  <c r="BXK55" i="3"/>
  <c r="BOS55" i="3"/>
  <c r="BAB55" i="3"/>
  <c r="RT55" i="3"/>
  <c r="AKF55" i="3"/>
  <c r="SF55" i="3"/>
  <c r="QZ55" i="3"/>
  <c r="UH55" i="3"/>
  <c r="MY55" i="3"/>
  <c r="AKJ55" i="3"/>
  <c r="BIY55" i="3"/>
  <c r="BTM55" i="3"/>
  <c r="AEC55" i="3"/>
  <c r="AJW55" i="3"/>
  <c r="AMK55" i="3"/>
  <c r="ADD55" i="3"/>
  <c r="BKN55" i="3"/>
  <c r="BDX55" i="3"/>
  <c r="BBD55" i="3"/>
  <c r="AYA55" i="3"/>
  <c r="VZ55" i="3"/>
  <c r="RI55" i="3"/>
  <c r="RP55" i="3"/>
  <c r="ALH55" i="3"/>
  <c r="ANI55" i="3"/>
  <c r="ND55" i="3"/>
  <c r="ZM55" i="3"/>
  <c r="JR55" i="3"/>
  <c r="AOD55" i="3"/>
  <c r="ANM55" i="3"/>
  <c r="AIQ55" i="3"/>
  <c r="XZ55" i="3"/>
  <c r="IX55" i="3"/>
  <c r="NJ55" i="3"/>
  <c r="ABM55" i="3"/>
  <c r="BWN55" i="3"/>
  <c r="BPF55" i="3"/>
  <c r="CGX55" i="3"/>
  <c r="AGB55" i="3"/>
  <c r="AXK55" i="3"/>
  <c r="AHZ55" i="3"/>
  <c r="RY55" i="3"/>
  <c r="YY55" i="3"/>
  <c r="MJ55" i="3"/>
  <c r="AGM55" i="3"/>
  <c r="AQO55" i="3"/>
  <c r="ACJ55" i="3"/>
  <c r="ANT55" i="3"/>
  <c r="ASK55" i="3"/>
  <c r="AXI55" i="3"/>
  <c r="BHG55" i="3"/>
  <c r="BVO55" i="3"/>
  <c r="AVP55" i="3"/>
  <c r="YW55" i="3"/>
  <c r="OA55" i="3"/>
  <c r="HG55" i="3"/>
  <c r="ABI55" i="3"/>
  <c r="BNT55" i="3"/>
  <c r="BNO55" i="3"/>
  <c r="BPD55" i="3"/>
  <c r="VH55" i="3"/>
  <c r="AOJ55" i="3"/>
  <c r="BAQ55" i="3"/>
  <c r="BGU55" i="3"/>
  <c r="BNY55" i="3"/>
  <c r="ABK55" i="3"/>
  <c r="IO55" i="3"/>
  <c r="ABZ55" i="3"/>
  <c r="CHA55" i="3"/>
  <c r="CGL55" i="3"/>
  <c r="ASX55" i="3"/>
  <c r="AOZ55" i="3"/>
  <c r="APW55" i="3"/>
  <c r="ARZ55" i="3"/>
  <c r="BHX55" i="3"/>
  <c r="QG55" i="3"/>
  <c r="CAY55" i="3"/>
  <c r="CGU55" i="3"/>
  <c r="ADP55" i="3"/>
  <c r="AXX55" i="3"/>
  <c r="BDA55" i="3"/>
  <c r="CBY55" i="3"/>
  <c r="AGQ55" i="3"/>
  <c r="BWM55" i="3"/>
  <c r="BUT55" i="3"/>
  <c r="CGW55" i="3"/>
  <c r="ASP55" i="3"/>
  <c r="AOR55" i="3"/>
  <c r="AQE55" i="3"/>
  <c r="AXS55" i="3"/>
  <c r="BAS55" i="3"/>
  <c r="BHO55" i="3"/>
  <c r="AWF55" i="3"/>
  <c r="BUZ55" i="3"/>
  <c r="BPB55" i="3"/>
  <c r="AAG55" i="3"/>
  <c r="ARU55" i="3"/>
  <c r="AMV55" i="3"/>
  <c r="AXC55" i="3"/>
  <c r="BVA55" i="3"/>
  <c r="AGV55" i="3"/>
  <c r="AHP55" i="3"/>
  <c r="CHG55" i="3"/>
  <c r="BUM55" i="3"/>
  <c r="CBQ55" i="3"/>
  <c r="ASG55" i="3"/>
  <c r="OU55" i="3"/>
  <c r="AJH55" i="3"/>
  <c r="AZS55" i="3"/>
  <c r="BCV55" i="3"/>
  <c r="BKH55" i="3"/>
  <c r="AYS55" i="3"/>
  <c r="BEA55" i="3"/>
  <c r="AWT55" i="3"/>
  <c r="AVD55" i="3"/>
  <c r="BNE55" i="3"/>
  <c r="VD55" i="3"/>
  <c r="BBM55" i="3"/>
  <c r="CBF55" i="3"/>
  <c r="BQA55" i="3"/>
  <c r="CBM55" i="3"/>
  <c r="CJK55" i="3"/>
  <c r="AQS55" i="3"/>
  <c r="ACF55" i="3"/>
  <c r="TQ55" i="3"/>
  <c r="ANX55" i="3"/>
  <c r="ABY55" i="3"/>
  <c r="AAR55" i="3"/>
  <c r="ART55" i="3"/>
  <c r="AIP55" i="3"/>
  <c r="AID55" i="3"/>
  <c r="AVW55" i="3"/>
  <c r="BNH55" i="3"/>
  <c r="BVK55" i="3"/>
  <c r="VS55" i="3"/>
  <c r="AKU55" i="3"/>
  <c r="BDF55" i="3"/>
  <c r="BKQ55" i="3"/>
  <c r="AZO55" i="3"/>
  <c r="AXP55" i="3"/>
  <c r="BMI55" i="3"/>
  <c r="BWB55" i="3"/>
  <c r="BBP55" i="3"/>
  <c r="BCP55" i="3"/>
  <c r="BJD55" i="3"/>
  <c r="BDS55" i="3"/>
  <c r="BEV55" i="3"/>
  <c r="KU55" i="3"/>
  <c r="BSK55" i="3"/>
  <c r="BZZ55" i="3"/>
  <c r="BJZ55" i="3"/>
  <c r="BOM55" i="3"/>
  <c r="BCK55" i="3"/>
  <c r="BEK55" i="3"/>
  <c r="BIZ55" i="3"/>
  <c r="BWE55" i="3"/>
  <c r="BJF55" i="3"/>
  <c r="BFW55" i="3"/>
  <c r="BIV55" i="3"/>
  <c r="AXU55" i="3"/>
  <c r="BBW55" i="3"/>
  <c r="BFB55" i="3"/>
  <c r="BAI55" i="3"/>
  <c r="CCE55" i="3"/>
  <c r="BVW55" i="3"/>
  <c r="BZJ55" i="3"/>
  <c r="BER55" i="3"/>
  <c r="ACO55" i="3"/>
  <c r="ANP55" i="3"/>
  <c r="BDY55" i="3"/>
  <c r="BLG55" i="3"/>
  <c r="BAN55" i="3"/>
  <c r="AXD55" i="3"/>
  <c r="BQJ55" i="3"/>
  <c r="BCY55" i="3"/>
  <c r="BRH55" i="3"/>
  <c r="BEU55" i="3"/>
  <c r="BGA55" i="3"/>
  <c r="BJH55" i="3"/>
  <c r="BOI55" i="3"/>
  <c r="RE55" i="3"/>
  <c r="BXA55" i="3"/>
  <c r="CCN55" i="3"/>
  <c r="BTA55" i="3"/>
  <c r="BZP55" i="3"/>
  <c r="BZA55" i="3"/>
  <c r="BWI55" i="3"/>
  <c r="BZV55" i="3"/>
  <c r="BVY55" i="3"/>
  <c r="BZM55" i="3"/>
  <c r="SZ55" i="3"/>
  <c r="CFA55" i="3"/>
  <c r="OQ55" i="3"/>
  <c r="BTO55" i="3"/>
  <c r="BSO55" i="3"/>
  <c r="BVU55" i="3"/>
  <c r="BZH55" i="3"/>
  <c r="TT55" i="3"/>
  <c r="BSY55" i="3"/>
  <c r="BSE55" i="3"/>
  <c r="BWA55" i="3"/>
  <c r="BSH55" i="3"/>
  <c r="BRR55" i="3"/>
  <c r="BZD55" i="3"/>
  <c r="KW55" i="3"/>
  <c r="BTJ55" i="3"/>
  <c r="CEG55" i="3"/>
  <c r="QW55" i="3"/>
  <c r="CDH55" i="3"/>
  <c r="BRT55" i="3"/>
  <c r="BZF55" i="3"/>
  <c r="CCG55" i="3"/>
  <c r="CED55" i="3"/>
  <c r="KY55" i="3"/>
  <c r="CFD55" i="3"/>
  <c r="CFE55" i="3"/>
  <c r="APQ55" i="3"/>
  <c r="CHW55" i="3"/>
  <c r="CCO55" i="3"/>
  <c r="XV55" i="3"/>
  <c r="CEW55" i="3"/>
  <c r="BTX55" i="3"/>
  <c r="CCM55" i="3"/>
  <c r="BRD55" i="3"/>
  <c r="BWF55" i="3"/>
  <c r="CCV55" i="3"/>
  <c r="BSS55" i="3"/>
  <c r="CFX55" i="3"/>
  <c r="BRO55" i="3"/>
  <c r="BSL55" i="3"/>
  <c r="CCK55" i="3"/>
  <c r="BPP55" i="3"/>
  <c r="BFN55" i="3"/>
  <c r="BTC55" i="3"/>
  <c r="YV55" i="3"/>
  <c r="AFA55" i="3"/>
  <c r="YJ55" i="3"/>
  <c r="BRE55" i="3"/>
  <c r="CDQ55" i="3"/>
  <c r="ADQ55" i="3"/>
  <c r="APN55" i="3"/>
  <c r="UO55" i="3"/>
  <c r="BAU55" i="3"/>
  <c r="BAJ55" i="3"/>
  <c r="CFW55" i="3"/>
  <c r="BSR55" i="3"/>
  <c r="AOI55" i="3"/>
  <c r="BRB55" i="3"/>
  <c r="TI55" i="3"/>
  <c r="PD55" i="3"/>
  <c r="EX55" i="3"/>
  <c r="CJG55" i="3"/>
  <c r="SG55" i="3"/>
  <c r="NX55" i="3"/>
  <c r="BAC55" i="3"/>
  <c r="AWD55" i="3"/>
  <c r="XE55" i="3"/>
  <c r="VO55" i="3"/>
  <c r="AYV55" i="3"/>
  <c r="AJT55" i="3"/>
  <c r="CID55" i="3"/>
  <c r="BIG55" i="3"/>
  <c r="VE55" i="3"/>
  <c r="UY55" i="3"/>
  <c r="BSP55" i="3"/>
  <c r="YT55" i="3"/>
  <c r="CFZ55" i="3"/>
  <c r="AJC55" i="3"/>
  <c r="WU55" i="3"/>
  <c r="CDS55" i="3"/>
  <c r="AZL55" i="3"/>
  <c r="PY55" i="3"/>
  <c r="XN55" i="3"/>
  <c r="ADN55" i="3"/>
  <c r="BLQ55" i="3"/>
  <c r="ANS55" i="3"/>
  <c r="TU55" i="3"/>
  <c r="SJ55" i="3"/>
  <c r="APT55" i="3"/>
  <c r="SO55" i="3"/>
  <c r="CCY55" i="3"/>
  <c r="AXV55" i="3"/>
  <c r="BQP55" i="3"/>
  <c r="CFV55" i="3"/>
  <c r="BLT55" i="3"/>
  <c r="AOH55" i="3"/>
  <c r="AHI55" i="3"/>
  <c r="TN55" i="3"/>
  <c r="AMP55" i="3"/>
  <c r="BEB55" i="3"/>
  <c r="APS55" i="3"/>
  <c r="XK55" i="3"/>
  <c r="BGT55" i="3"/>
  <c r="CJS55" i="3"/>
  <c r="PA55" i="3"/>
  <c r="OB55" i="3"/>
  <c r="PM55" i="3"/>
  <c r="WT55" i="3"/>
  <c r="AGF55" i="3"/>
  <c r="APL55" i="3"/>
  <c r="QP55" i="3"/>
  <c r="BAK55" i="3"/>
  <c r="BBA55" i="3"/>
  <c r="AVZ55" i="3"/>
  <c r="CEU55" i="3"/>
  <c r="OK55" i="3"/>
  <c r="BFH55" i="3"/>
  <c r="BJE55" i="3"/>
  <c r="BSC55" i="3"/>
  <c r="AZK55" i="3"/>
  <c r="BKP55" i="3"/>
  <c r="GP55" i="3"/>
  <c r="QV55" i="3"/>
  <c r="AOE55" i="3"/>
  <c r="AQY55" i="3"/>
  <c r="AXF55" i="3"/>
  <c r="BWX55" i="3"/>
  <c r="BFD55" i="3"/>
  <c r="DI55" i="3"/>
  <c r="TH55" i="3"/>
  <c r="GO55" i="3"/>
  <c r="ADV55" i="3"/>
  <c r="AQP55" i="3"/>
  <c r="BWP55" i="3"/>
  <c r="XD55" i="3"/>
  <c r="NU55" i="3"/>
  <c r="KM55" i="3"/>
  <c r="HF55" i="3"/>
  <c r="TD55" i="3"/>
  <c r="GH55" i="3"/>
  <c r="DL55" i="3"/>
  <c r="AIO55" i="3"/>
  <c r="BJM55" i="3"/>
  <c r="AEY55" i="3"/>
  <c r="UR55" i="3"/>
  <c r="NP55" i="3"/>
  <c r="GD55" i="3"/>
  <c r="AAZ55" i="3"/>
  <c r="APX55" i="3"/>
  <c r="BTU55" i="3"/>
  <c r="AXT55" i="3"/>
  <c r="KB55" i="3"/>
  <c r="AOM55" i="3"/>
  <c r="SA55" i="3"/>
  <c r="AGY55" i="3"/>
  <c r="BEW55" i="3"/>
  <c r="AJK55" i="3"/>
  <c r="AXL55" i="3"/>
  <c r="BDQ55" i="3"/>
  <c r="WY55" i="3"/>
  <c r="IW55" i="3"/>
  <c r="AHB55" i="3"/>
  <c r="AJJ55" i="3"/>
  <c r="BNF55" i="3"/>
  <c r="BDG55" i="3"/>
  <c r="BJY55" i="3"/>
  <c r="AKG55" i="3"/>
  <c r="BHF55" i="3"/>
  <c r="BJA55" i="3"/>
  <c r="AMD55" i="3"/>
  <c r="IA55" i="3"/>
  <c r="GF55" i="3"/>
  <c r="BRC55" i="3"/>
  <c r="CMH55" i="3"/>
  <c r="ATG55" i="3"/>
  <c r="AFZ55" i="3"/>
  <c r="ADX55" i="3"/>
  <c r="FU55" i="3"/>
  <c r="BSD55" i="3"/>
  <c r="BGH55" i="3"/>
  <c r="UW55" i="3"/>
  <c r="ARG55" i="3"/>
  <c r="CFK55" i="3"/>
  <c r="AEI55" i="3"/>
  <c r="AOA55" i="3"/>
  <c r="BGL55" i="3"/>
  <c r="TK55" i="3"/>
  <c r="CBL55" i="3"/>
  <c r="BQS55" i="3"/>
  <c r="ZL55" i="3"/>
  <c r="RC55" i="3"/>
  <c r="BPI55" i="3"/>
  <c r="EN55" i="3"/>
  <c r="BVZ55" i="3"/>
  <c r="II55" i="3"/>
  <c r="BHC55" i="3"/>
  <c r="BUC55" i="3"/>
  <c r="AGT55" i="3"/>
  <c r="TF55" i="3"/>
  <c r="CEI55" i="3"/>
  <c r="AHS55" i="3"/>
  <c r="JC55" i="3"/>
  <c r="XS55" i="3"/>
  <c r="NE55" i="3"/>
  <c r="KK55" i="3"/>
  <c r="ES55" i="3"/>
  <c r="OC55" i="3"/>
  <c r="BYO55" i="3"/>
  <c r="WS55" i="3"/>
  <c r="LF55" i="3"/>
  <c r="DF55" i="3"/>
  <c r="EG55" i="3"/>
  <c r="OE55" i="3"/>
  <c r="RQ55" i="3"/>
  <c r="ACR55" i="3"/>
  <c r="AJX55" i="3"/>
  <c r="CR55" i="3"/>
  <c r="CFY55" i="3"/>
  <c r="BKR55" i="3"/>
  <c r="CLI55" i="3"/>
  <c r="ACX55" i="3"/>
  <c r="CJO55" i="3"/>
  <c r="ACQ55" i="3"/>
  <c r="PT55" i="3"/>
  <c r="CII55" i="3"/>
  <c r="ACW55" i="3"/>
  <c r="AAN55" i="3"/>
  <c r="ATL55" i="3"/>
  <c r="BEM55" i="3"/>
  <c r="AZD55" i="3"/>
  <c r="CIH55" i="3"/>
  <c r="AEF55" i="3"/>
  <c r="CY55" i="3"/>
  <c r="AMR55" i="3"/>
  <c r="PF55" i="3"/>
  <c r="YU55" i="3"/>
  <c r="ZQ55" i="3"/>
  <c r="XH55" i="3"/>
  <c r="NM55" i="3"/>
  <c r="KA55" i="3"/>
  <c r="HY55" i="3"/>
  <c r="AMX55" i="3"/>
  <c r="AHO55" i="3"/>
  <c r="CIC55" i="3"/>
  <c r="BLL55" i="3"/>
  <c r="BDM55" i="3"/>
  <c r="AJP55" i="3"/>
  <c r="CFU55" i="3"/>
  <c r="AFO55" i="3"/>
  <c r="AFM55" i="3"/>
  <c r="PG55" i="3"/>
  <c r="ADC55" i="3"/>
  <c r="CDD55" i="3"/>
  <c r="BEG55" i="3"/>
  <c r="AZM55" i="3"/>
  <c r="ASC55" i="3"/>
  <c r="LE55" i="3"/>
  <c r="APB55" i="3"/>
  <c r="AOW55" i="3"/>
  <c r="ABP55" i="3"/>
  <c r="IB55" i="3"/>
  <c r="ML55" i="3"/>
  <c r="OO55" i="3"/>
  <c r="BHA55" i="3"/>
  <c r="SL55" i="3"/>
  <c r="TY55" i="3"/>
  <c r="DH55" i="3"/>
  <c r="APA55" i="3"/>
  <c r="CIQ55" i="3"/>
  <c r="CLB55" i="3"/>
  <c r="CKP55" i="3"/>
  <c r="AXQ55" i="3"/>
  <c r="QA55" i="3"/>
  <c r="CS55" i="3"/>
  <c r="HW55" i="3"/>
  <c r="CBH55" i="3"/>
  <c r="BYC55" i="3"/>
  <c r="AVF55" i="3"/>
  <c r="IC55" i="3"/>
  <c r="ALL55" i="3"/>
  <c r="AHJ55" i="3"/>
  <c r="AFD55" i="3"/>
  <c r="VB55" i="3"/>
  <c r="DM55" i="3"/>
  <c r="LS55" i="3"/>
  <c r="IM55" i="3"/>
  <c r="AUF55" i="3"/>
  <c r="AGR55" i="3"/>
  <c r="ALJ55" i="3"/>
  <c r="AKS55" i="3"/>
  <c r="ALP55" i="3"/>
  <c r="GG55" i="3"/>
  <c r="NG55" i="3"/>
  <c r="QF55" i="3"/>
  <c r="FD55" i="3"/>
  <c r="JE55" i="3"/>
  <c r="HO55" i="3"/>
  <c r="AIW55" i="3"/>
  <c r="BVM55" i="3"/>
  <c r="AVV55" i="3"/>
  <c r="AHT55" i="3"/>
  <c r="GN55" i="3"/>
  <c r="AJD55" i="3"/>
  <c r="BLN55" i="3"/>
  <c r="AVG55" i="3"/>
  <c r="ADY55" i="3"/>
  <c r="XJ55" i="3"/>
  <c r="YL55" i="3"/>
  <c r="MF55" i="3"/>
  <c r="NQ55" i="3"/>
  <c r="KG55" i="3"/>
  <c r="EH55" i="3"/>
  <c r="AIH55" i="3"/>
  <c r="AVS55" i="3"/>
  <c r="CHC55" i="3"/>
  <c r="AWK55" i="3"/>
  <c r="AUY55" i="3"/>
  <c r="AHR55" i="3"/>
  <c r="BHU55" i="3"/>
  <c r="ZO55" i="3"/>
  <c r="YN55" i="3"/>
  <c r="UF55" i="3"/>
  <c r="LJ55" i="3"/>
  <c r="FT55" i="3"/>
  <c r="EJ55" i="3"/>
  <c r="AIS55" i="3"/>
  <c r="AHC55" i="3"/>
  <c r="BNM55" i="3"/>
  <c r="BOE55" i="3"/>
  <c r="BQD55" i="3"/>
  <c r="BUP55" i="3"/>
  <c r="AYD55" i="3"/>
  <c r="ADW55" i="3"/>
  <c r="XO55" i="3"/>
  <c r="SR55" i="3"/>
  <c r="KD55" i="3"/>
  <c r="LV55" i="3"/>
  <c r="IN55" i="3"/>
  <c r="JV55" i="3"/>
  <c r="EE55" i="3"/>
  <c r="ABV55" i="3"/>
  <c r="AUT55" i="3"/>
  <c r="ARQ55" i="3"/>
  <c r="AFY55" i="3"/>
  <c r="BJB55" i="3"/>
  <c r="BCD55" i="3"/>
  <c r="XA55" i="3"/>
  <c r="AEH55" i="3"/>
  <c r="ALK55" i="3"/>
  <c r="BDI55" i="3"/>
  <c r="AZR55" i="3"/>
  <c r="GW55" i="3"/>
  <c r="AWS55" i="3"/>
  <c r="AWG55" i="3"/>
  <c r="BVP55" i="3"/>
  <c r="CHO55" i="3"/>
  <c r="AUL55" i="3"/>
  <c r="BVG55" i="3"/>
  <c r="ARI55" i="3"/>
  <c r="AYJ55" i="3"/>
  <c r="AHV55" i="3"/>
  <c r="ADS55" i="3"/>
  <c r="AGK55" i="3"/>
  <c r="AZP55" i="3"/>
  <c r="BDJ55" i="3"/>
  <c r="BOB55" i="3"/>
  <c r="API55" i="3"/>
  <c r="AQR55" i="3"/>
  <c r="ACG55" i="3"/>
  <c r="BHD55" i="3"/>
  <c r="BHQ55" i="3"/>
  <c r="AHK55" i="3"/>
  <c r="AQD55" i="3"/>
  <c r="ANH55" i="3"/>
  <c r="ARB55" i="3"/>
  <c r="AXN55" i="3"/>
  <c r="BAL55" i="3"/>
  <c r="GT55" i="3"/>
  <c r="FH55" i="3"/>
  <c r="ABX55" i="3"/>
  <c r="AWB55" i="3"/>
  <c r="BVN55" i="3"/>
  <c r="BPY55" i="3"/>
  <c r="CBG55" i="3"/>
  <c r="BQB55" i="3"/>
  <c r="ATY55" i="3"/>
  <c r="BJJ55" i="3"/>
  <c r="CCD55" i="3"/>
  <c r="BVB55" i="3"/>
  <c r="CGK55" i="3"/>
  <c r="CGI55" i="3"/>
  <c r="ASW55" i="3"/>
  <c r="BBC55" i="3"/>
  <c r="IZ55" i="3"/>
  <c r="HM55" i="3"/>
  <c r="GI55" i="3"/>
  <c r="DN55" i="3"/>
  <c r="ZR55" i="3"/>
  <c r="AHX55" i="3"/>
  <c r="BUS55" i="3"/>
  <c r="UE55" i="3"/>
  <c r="AKQ55" i="3"/>
  <c r="BXM55" i="3"/>
  <c r="BNA55" i="3"/>
  <c r="CGV55" i="3"/>
  <c r="VL55" i="3"/>
  <c r="AOF55" i="3"/>
  <c r="AXO55" i="3"/>
  <c r="BHK55" i="3"/>
  <c r="BRL55" i="3"/>
  <c r="BIE55" i="3"/>
  <c r="BLE55" i="3"/>
  <c r="BTI55" i="3"/>
  <c r="CEM55" i="3"/>
  <c r="BAV55" i="3"/>
  <c r="ASL55" i="3"/>
  <c r="YZ55" i="3"/>
  <c r="ALS55" i="3"/>
  <c r="ASJ55" i="3"/>
  <c r="AXH55" i="3"/>
  <c r="BGO55" i="3"/>
  <c r="AZU55" i="3"/>
  <c r="BEQ55" i="3"/>
  <c r="BLA55" i="3"/>
  <c r="BFY55" i="3"/>
  <c r="BXW55" i="3"/>
  <c r="VV55" i="3"/>
  <c r="AIZ55" i="3"/>
  <c r="AWV55" i="3"/>
  <c r="BCS55" i="3"/>
  <c r="BDW55" i="3"/>
  <c r="BTR55" i="3"/>
  <c r="BKW55" i="3"/>
  <c r="AZV55" i="3"/>
  <c r="BPL55" i="3"/>
  <c r="CEZ55" i="3"/>
  <c r="ASO55" i="3"/>
  <c r="AYI55" i="3"/>
  <c r="BFA55" i="3"/>
  <c r="BIH55" i="3"/>
  <c r="BBO55" i="3"/>
  <c r="BDL55" i="3"/>
  <c r="BKU55" i="3"/>
  <c r="BZE55" i="3"/>
  <c r="AZY55" i="3"/>
  <c r="BII55" i="3"/>
  <c r="BAP55" i="3"/>
  <c r="BSG55" i="3"/>
  <c r="BZB55" i="3"/>
  <c r="CCS55" i="3"/>
  <c r="BRJ55" i="3"/>
  <c r="BQR55" i="3"/>
  <c r="BVX55" i="3"/>
  <c r="BPJ55" i="3"/>
  <c r="KZ55" i="3"/>
  <c r="ATQ55" i="3"/>
  <c r="CEO55" i="3"/>
  <c r="AYP55" i="3"/>
  <c r="CCJ55" i="3"/>
  <c r="CEX55" i="3"/>
  <c r="PJ55" i="3"/>
  <c r="AMT55" i="3"/>
  <c r="CDK55" i="3"/>
  <c r="AYK55" i="3"/>
  <c r="BPS55" i="3"/>
  <c r="CCP55" i="3"/>
  <c r="FV55" i="3"/>
  <c r="WL55" i="3"/>
  <c r="RF55" i="3"/>
  <c r="BQM55" i="3"/>
  <c r="BPM55" i="3"/>
  <c r="CFO55" i="3"/>
  <c r="BYY55" i="3"/>
  <c r="BQX55" i="3"/>
  <c r="BQI55" i="3"/>
  <c r="NY55" i="3"/>
  <c r="NW55" i="3"/>
  <c r="CCT55" i="3"/>
  <c r="CDM55" i="3"/>
  <c r="FW55" i="3"/>
  <c r="CCR55" i="3"/>
  <c r="AYF55" i="3"/>
  <c r="BPU55" i="3"/>
  <c r="BOX55" i="3"/>
  <c r="BYQ55" i="3"/>
  <c r="BQK55" i="3"/>
  <c r="BPK55" i="3"/>
  <c r="CDT55" i="3"/>
  <c r="YD55" i="3"/>
  <c r="BPO55" i="3"/>
  <c r="BOT55" i="3"/>
  <c r="BQW55" i="3"/>
  <c r="CV55" i="3"/>
  <c r="BFT55" i="3"/>
  <c r="CDI55" i="3"/>
  <c r="RU55" i="3"/>
  <c r="CKD55" i="3"/>
  <c r="AME55" i="3"/>
  <c r="BUB55" i="3"/>
  <c r="CMB55" i="3"/>
  <c r="BUE55" i="3"/>
  <c r="CLR55" i="3"/>
  <c r="BFP55" i="3"/>
  <c r="AFT55" i="3"/>
  <c r="TR55" i="3"/>
  <c r="QJ55" i="3"/>
  <c r="AAK55" i="3"/>
  <c r="XI55" i="3"/>
  <c r="BQO55" i="3"/>
  <c r="AZN55" i="3"/>
  <c r="BCX55" i="3"/>
  <c r="AOY55" i="3"/>
  <c r="CLD55" i="3"/>
  <c r="FF55" i="3"/>
  <c r="CCF55" i="3"/>
  <c r="ACE55" i="3"/>
  <c r="CIR55" i="3"/>
  <c r="BPT55" i="3"/>
  <c r="XU55" i="3"/>
  <c r="ANC55" i="3"/>
  <c r="BPX55" i="3"/>
  <c r="AFS55" i="3"/>
  <c r="XY55" i="3"/>
  <c r="JS55" i="3"/>
  <c r="AZT55" i="3"/>
  <c r="RR55" i="3"/>
  <c r="BDZ55" i="3"/>
  <c r="CFT55" i="3"/>
  <c r="CLL55" i="3"/>
  <c r="AAY55" i="3"/>
  <c r="CAH55" i="3"/>
  <c r="CGB55" i="3"/>
  <c r="AJB55" i="3"/>
  <c r="AIT55" i="3"/>
  <c r="ABC55" i="3"/>
  <c r="AVR55" i="3"/>
  <c r="LB55" i="3"/>
  <c r="CCI55" i="3"/>
  <c r="BCO55" i="3"/>
  <c r="AKW55" i="3"/>
  <c r="BNK55" i="3"/>
  <c r="CKQ55" i="3"/>
  <c r="ADT55" i="3"/>
  <c r="WM55" i="3"/>
  <c r="LT55" i="3"/>
  <c r="OS55" i="3"/>
  <c r="WP55" i="3"/>
  <c r="BJQ55" i="3"/>
  <c r="AQX55" i="3"/>
  <c r="BUA55" i="3"/>
  <c r="UK55" i="3"/>
  <c r="BDB55" i="3"/>
  <c r="SP55" i="3"/>
  <c r="HC55" i="3"/>
  <c r="CLQ55" i="3"/>
  <c r="AGA55" i="3"/>
  <c r="BLZ55" i="3"/>
  <c r="MI55" i="3"/>
  <c r="CJQ55" i="3"/>
  <c r="ZP55" i="3"/>
  <c r="XQ55" i="3"/>
  <c r="LN55" i="3"/>
  <c r="WF55" i="3"/>
  <c r="IY55" i="3"/>
  <c r="AIF55" i="3"/>
  <c r="ATE55" i="3"/>
  <c r="BCU55" i="3"/>
  <c r="ATF55" i="3"/>
  <c r="BZW55" i="3"/>
  <c r="AAX55" i="3"/>
  <c r="HT55" i="3"/>
  <c r="ZI55" i="3"/>
  <c r="GS55" i="3"/>
  <c r="YK55" i="3"/>
  <c r="AKD55" i="3"/>
  <c r="AUS55" i="3"/>
  <c r="AMC55" i="3"/>
  <c r="BHW55" i="3"/>
  <c r="MM55" i="3"/>
  <c r="GR55" i="3"/>
  <c r="DV55" i="3"/>
  <c r="ADG55" i="3"/>
  <c r="BGX55" i="3"/>
  <c r="BGB55" i="3"/>
  <c r="BID55" i="3"/>
  <c r="KC55" i="3"/>
  <c r="AIV55" i="3"/>
  <c r="AIX55" i="3"/>
  <c r="BIT55" i="3"/>
  <c r="AYQ55" i="3"/>
  <c r="QH55" i="3"/>
  <c r="ZZ55" i="3"/>
  <c r="LQ55" i="3"/>
  <c r="AEU55" i="3"/>
  <c r="AJG55" i="3"/>
  <c r="AFF55" i="3"/>
  <c r="ALM55" i="3"/>
  <c r="ASD55" i="3"/>
  <c r="AXJ55" i="3"/>
  <c r="BDP55" i="3"/>
  <c r="BKG55" i="3"/>
  <c r="VX55" i="3"/>
  <c r="NF55" i="3"/>
  <c r="OL55" i="3"/>
  <c r="QO55" i="3"/>
  <c r="AKL55" i="3"/>
  <c r="ANJ55" i="3"/>
  <c r="BLY55" i="3"/>
  <c r="VW55" i="3"/>
  <c r="DB55" i="3"/>
  <c r="SB55" i="3"/>
  <c r="JG55" i="3"/>
  <c r="AHW55" i="3"/>
  <c r="BBU55" i="3"/>
  <c r="AWA55" i="3"/>
  <c r="BHN55" i="3"/>
  <c r="FI55" i="3"/>
  <c r="YG55" i="3"/>
  <c r="AHN55" i="3"/>
  <c r="ALZ55" i="3"/>
  <c r="VF55" i="3"/>
  <c r="ASB55" i="3"/>
  <c r="BKT55" i="3"/>
  <c r="AVI55" i="3"/>
  <c r="ABL55" i="3"/>
  <c r="BOW55" i="3"/>
  <c r="BVC55" i="3"/>
  <c r="ASQ55" i="3"/>
  <c r="AQQ55" i="3"/>
  <c r="BRI55" i="3"/>
  <c r="ADK55" i="3"/>
  <c r="BKK55" i="3"/>
  <c r="ARJ55" i="3"/>
  <c r="ALU55" i="3"/>
  <c r="DQ55" i="3"/>
  <c r="MB55" i="3"/>
  <c r="AAH55" i="3"/>
  <c r="OR55" i="3"/>
  <c r="AYY55" i="3"/>
  <c r="BBV55" i="3"/>
  <c r="BFI55" i="3"/>
  <c r="BUN55" i="3"/>
  <c r="CDU55" i="3"/>
  <c r="AVY55" i="3"/>
  <c r="BQL55" i="3"/>
  <c r="BYG55" i="3"/>
  <c r="BZG55" i="3"/>
  <c r="AAW55" i="3"/>
  <c r="TA55" i="3"/>
  <c r="BQY55" i="3"/>
  <c r="BOH55" i="3"/>
  <c r="BYW55" i="3"/>
  <c r="BXG55" i="3"/>
  <c r="ASZ55" i="3"/>
  <c r="WR55" i="3"/>
  <c r="JZ55" i="3"/>
  <c r="HN55" i="3"/>
  <c r="DZ55" i="3"/>
  <c r="ACH55" i="3"/>
  <c r="IV55" i="3"/>
  <c r="ED55" i="3"/>
  <c r="MK55" i="3"/>
  <c r="ZE55" i="3"/>
  <c r="XT55" i="3"/>
  <c r="EZ55" i="3"/>
  <c r="PO55" i="3"/>
  <c r="XG55" i="3"/>
  <c r="MV55" i="3"/>
  <c r="LI55" i="3"/>
  <c r="EC55" i="3"/>
  <c r="WK55" i="3"/>
  <c r="FO55" i="3"/>
  <c r="JM55" i="3"/>
  <c r="AU57" i="3"/>
  <c r="AU58" i="3"/>
  <c r="AU62" i="3"/>
  <c r="AU61" i="3"/>
  <c r="AU59" i="3"/>
  <c r="AU60" i="3"/>
  <c r="AET55" i="3"/>
  <c r="AWN55" i="3"/>
  <c r="CGQ55" i="3"/>
  <c r="CKK55" i="3"/>
  <c r="CLJ55" i="3"/>
  <c r="CLW55" i="3"/>
  <c r="ATP55" i="3"/>
  <c r="CHS55" i="3"/>
  <c r="AJV55" i="3"/>
  <c r="CIO55" i="3"/>
  <c r="CT55" i="3"/>
  <c r="CKJ55" i="3"/>
  <c r="BXQ55" i="3"/>
  <c r="CJM55" i="3"/>
  <c r="CJJ55" i="3"/>
  <c r="AYG55" i="3"/>
  <c r="FP55" i="3"/>
  <c r="CMF55" i="3"/>
  <c r="CGC55" i="3"/>
  <c r="DA55" i="3"/>
  <c r="CHU55" i="3"/>
  <c r="BKA55" i="3"/>
  <c r="ADB55" i="3"/>
  <c r="CHQ55" i="3"/>
  <c r="BDV55" i="3"/>
  <c r="BQG55" i="3"/>
  <c r="AIE55" i="3"/>
  <c r="CMC55" i="3"/>
  <c r="AZB55" i="3"/>
  <c r="DU55" i="3"/>
  <c r="BUJ55" i="3"/>
  <c r="AIG55" i="3"/>
  <c r="CGY55" i="3"/>
  <c r="AFR55" i="3"/>
  <c r="AEG55" i="3"/>
  <c r="AJS55" i="3"/>
  <c r="AMG55" i="3"/>
  <c r="CHT55" i="3"/>
  <c r="CP55" i="3"/>
  <c r="BBT55" i="3"/>
  <c r="BJS55" i="3"/>
  <c r="ACZ55" i="3"/>
  <c r="AZF55" i="3"/>
  <c r="QB55" i="3"/>
  <c r="BZL55" i="3"/>
  <c r="BWD55" i="3"/>
  <c r="BLD55" i="3"/>
  <c r="AQJ55" i="3"/>
  <c r="DO55" i="3"/>
  <c r="ANV55" i="3"/>
  <c r="AOG55" i="3"/>
  <c r="BIP55" i="3"/>
  <c r="UA55" i="3"/>
  <c r="OH55" i="3"/>
  <c r="GB55" i="3"/>
  <c r="AOK55" i="3"/>
  <c r="BHP55" i="3"/>
  <c r="AJY55" i="3"/>
  <c r="AYT55" i="3"/>
  <c r="AMM55" i="3"/>
  <c r="AEO55" i="3"/>
  <c r="AKN55" i="3"/>
  <c r="YE55" i="3"/>
  <c r="ZY55" i="3"/>
  <c r="ATT55" i="3"/>
  <c r="AEX55" i="3"/>
  <c r="AKR55" i="3"/>
  <c r="AHH55" i="3"/>
  <c r="AMJ55" i="3"/>
  <c r="AJO55" i="3"/>
  <c r="AJQ55" i="3"/>
  <c r="AKB55" i="3"/>
  <c r="CIB55" i="3"/>
  <c r="CN55" i="3"/>
  <c r="PV55" i="3"/>
  <c r="LC55" i="3"/>
  <c r="BBG55" i="3"/>
  <c r="NT55" i="3"/>
  <c r="SD55" i="3"/>
  <c r="MP55" i="3"/>
  <c r="KN55" i="3"/>
  <c r="AQC55" i="3"/>
  <c r="AOT55" i="3"/>
  <c r="ANU55" i="3"/>
  <c r="AFU55" i="3"/>
  <c r="BMC55" i="3"/>
  <c r="BEF55" i="3"/>
  <c r="AZH55" i="3"/>
  <c r="PC55" i="3"/>
  <c r="AJR55" i="3"/>
  <c r="BEP55" i="3"/>
  <c r="GC55" i="3"/>
  <c r="US55" i="3"/>
  <c r="UJ55" i="3"/>
  <c r="AJI55" i="3"/>
  <c r="FB55" i="3"/>
  <c r="ZG55" i="3"/>
  <c r="YA55" i="3"/>
  <c r="RN55" i="3"/>
  <c r="MW55" i="3"/>
  <c r="ASA55" i="3"/>
  <c r="ASN55" i="3"/>
  <c r="LR55" i="3"/>
  <c r="QU55" i="3"/>
  <c r="AJM55" i="3"/>
  <c r="WX55" i="3"/>
  <c r="UZ55" i="3"/>
  <c r="HX55" i="3"/>
  <c r="AQH55" i="3"/>
  <c r="AEN55" i="3"/>
  <c r="AND55" i="3"/>
  <c r="BLC55" i="3"/>
  <c r="AUH55" i="3"/>
  <c r="UD55" i="3"/>
  <c r="DE55" i="3"/>
  <c r="EK55" i="3"/>
  <c r="FL55" i="3"/>
  <c r="JJ55" i="3"/>
  <c r="HS55" i="3"/>
  <c r="HB55" i="3"/>
  <c r="BGW55" i="3"/>
  <c r="BOC55" i="3"/>
  <c r="ARL55" i="3"/>
  <c r="AUE55" i="3"/>
  <c r="CHP55" i="3"/>
  <c r="RW55" i="3"/>
  <c r="AAL55" i="3"/>
  <c r="XC55" i="3"/>
  <c r="XR55" i="3"/>
  <c r="SH55" i="3"/>
  <c r="QI55" i="3"/>
  <c r="GQ55" i="3"/>
  <c r="CBB55" i="3"/>
  <c r="CBK55" i="3"/>
  <c r="ATC55" i="3"/>
  <c r="BJV55" i="3"/>
  <c r="PL55" i="3"/>
  <c r="AUM55" i="3"/>
  <c r="QM55" i="3"/>
  <c r="ZJ55" i="3"/>
  <c r="TC55" i="3"/>
  <c r="NA55" i="3"/>
  <c r="CGO55" i="3"/>
  <c r="ARW55" i="3"/>
  <c r="AXA55" i="3"/>
  <c r="BSA55" i="3"/>
  <c r="BNP55" i="3"/>
  <c r="BNG55" i="3"/>
  <c r="AHL55" i="3"/>
  <c r="VC55" i="3"/>
  <c r="AEV55" i="3"/>
  <c r="AON55" i="3"/>
  <c r="AQI55" i="3"/>
  <c r="BAY55" i="3"/>
  <c r="JH55" i="3"/>
  <c r="HQ55" i="3"/>
  <c r="FC55" i="3"/>
  <c r="AIU55" i="3"/>
  <c r="BHS55" i="3"/>
  <c r="AGI55" i="3"/>
  <c r="AUC55" i="3"/>
  <c r="AVX55" i="3"/>
  <c r="CGM55" i="3"/>
  <c r="AEK55" i="3"/>
  <c r="AMA55" i="3"/>
  <c r="BAF55" i="3"/>
  <c r="BKY55" i="3"/>
  <c r="AZX55" i="3"/>
  <c r="BFM55" i="3"/>
  <c r="BYU55" i="3"/>
  <c r="HU55" i="3"/>
  <c r="AUO55" i="3"/>
  <c r="BGS55" i="3"/>
  <c r="AVT55" i="3"/>
  <c r="BNU55" i="3"/>
  <c r="ARE55" i="3"/>
  <c r="ADH55" i="3"/>
  <c r="BCG55" i="3"/>
  <c r="AAT55" i="3"/>
  <c r="BIS55" i="3"/>
  <c r="CBV55" i="3"/>
  <c r="CBU55" i="3"/>
  <c r="VI55" i="3"/>
  <c r="AYC55" i="3"/>
  <c r="BAZ55" i="3"/>
  <c r="BMR55" i="3"/>
  <c r="BBK55" i="3"/>
  <c r="BHB55" i="3"/>
  <c r="ABT55" i="3"/>
  <c r="BUK55" i="3"/>
  <c r="CKI55" i="3"/>
  <c r="QN55" i="3"/>
  <c r="AJL55" i="3"/>
  <c r="ATI55" i="3"/>
  <c r="AWX55" i="3"/>
  <c r="BGC55" i="3"/>
  <c r="PI55" i="3"/>
  <c r="BNX55" i="3"/>
  <c r="BNW55" i="3"/>
  <c r="BVI55" i="3"/>
  <c r="BQC55" i="3"/>
  <c r="CBI55" i="3"/>
  <c r="CJL55" i="3"/>
  <c r="ARP55" i="3"/>
  <c r="BJN55" i="3"/>
  <c r="BOQ55" i="3"/>
  <c r="AIL55" i="3"/>
  <c r="BUU55" i="3"/>
  <c r="AQW55" i="3"/>
  <c r="VQ55" i="3"/>
  <c r="AOB55" i="3"/>
  <c r="BRG55" i="3"/>
  <c r="CBE55" i="3"/>
  <c r="ATH55" i="3"/>
  <c r="BBE55" i="3"/>
  <c r="BRU55" i="3"/>
  <c r="BEC55" i="3"/>
  <c r="BFF55" i="3"/>
  <c r="BHI55" i="3"/>
  <c r="BKO55" i="3"/>
  <c r="BCT55" i="3"/>
  <c r="BIA55" i="3"/>
  <c r="BWV55" i="3"/>
  <c r="EB55" i="3"/>
  <c r="AST55" i="3"/>
  <c r="AOV55" i="3"/>
  <c r="AQA55" i="3"/>
  <c r="BYM55" i="3"/>
  <c r="BHE55" i="3"/>
  <c r="BKJ55" i="3"/>
  <c r="BMV55" i="3"/>
  <c r="BLW55" i="3"/>
  <c r="BFO55" i="3"/>
  <c r="BRK55" i="3"/>
  <c r="BOR55" i="3"/>
  <c r="BYZ55" i="3"/>
  <c r="RZ55" i="3"/>
  <c r="AMZ55" i="3"/>
  <c r="BDR55" i="3"/>
  <c r="BAD55" i="3"/>
  <c r="BXE55" i="3"/>
  <c r="BES55" i="3"/>
  <c r="BKF55" i="3"/>
  <c r="BMN55" i="3"/>
  <c r="BDC55" i="3"/>
  <c r="AYH55" i="3"/>
  <c r="EQ55" i="3"/>
  <c r="BOJ55" i="3"/>
  <c r="BYR55" i="3"/>
  <c r="ARY55" i="3"/>
  <c r="AGD55" i="3"/>
  <c r="ARH55" i="3"/>
  <c r="BPG55" i="3"/>
  <c r="AZI55" i="3"/>
  <c r="BSQ55" i="3"/>
  <c r="BCH55" i="3"/>
  <c r="BEH55" i="3"/>
  <c r="BHM55" i="3"/>
  <c r="BKS55" i="3"/>
  <c r="BFG55" i="3"/>
  <c r="BRP55" i="3"/>
  <c r="BYE55" i="3"/>
  <c r="BLR55" i="3"/>
  <c r="BOP55" i="3"/>
  <c r="BYX55" i="3"/>
  <c r="BYI55" i="3"/>
  <c r="CCX55" i="3"/>
  <c r="CCQ55" i="3"/>
  <c r="BOV55" i="3"/>
  <c r="CDV55" i="3"/>
  <c r="BOL55" i="3"/>
  <c r="BYT55" i="3"/>
  <c r="BTK55" i="3"/>
  <c r="CFI55" i="3"/>
  <c r="BRX55" i="3"/>
  <c r="CDO55" i="3"/>
  <c r="AEL55" i="3"/>
  <c r="BYP55" i="3"/>
  <c r="CDE55" i="3"/>
  <c r="BYA55" i="3"/>
  <c r="YM55" i="3"/>
  <c r="BON55" i="3"/>
  <c r="BYV55" i="3"/>
  <c r="BYL55" i="3"/>
  <c r="CDA55" i="3"/>
  <c r="BCQ55" i="3"/>
  <c r="CEN55" i="3"/>
  <c r="BCZ55" i="3"/>
  <c r="WD55" i="3"/>
  <c r="AYB55" i="3"/>
  <c r="BSV55" i="3"/>
  <c r="BYH55" i="3"/>
  <c r="CCW55" i="3"/>
  <c r="BXS55" i="3"/>
  <c r="CEF55" i="3"/>
  <c r="OX55" i="3"/>
  <c r="CFC55" i="3"/>
  <c r="BMW55" i="3"/>
  <c r="BYN55" i="3"/>
  <c r="CDC55" i="3"/>
  <c r="BYD55" i="3"/>
  <c r="NV55" i="3"/>
  <c r="ADJ55" i="3"/>
  <c r="CFR55" i="3"/>
  <c r="UT55" i="3"/>
  <c r="BXZ55" i="3"/>
  <c r="BZK55" i="3"/>
  <c r="BXI55" i="3"/>
  <c r="CAP55" i="3"/>
  <c r="BMO55" i="3"/>
  <c r="BYF55" i="3"/>
  <c r="BXV55" i="3"/>
  <c r="BAR55" i="3"/>
  <c r="PN55" i="3"/>
  <c r="CEQ55" i="3"/>
  <c r="LA55" i="3"/>
  <c r="BQV55" i="3"/>
  <c r="AEP55" i="3"/>
  <c r="AAP55" i="3"/>
  <c r="BTH55" i="3"/>
  <c r="AYE55" i="3"/>
  <c r="CDP55" i="3"/>
  <c r="BRF55" i="3"/>
  <c r="GK55" i="3"/>
  <c r="BRV55" i="3"/>
  <c r="AVQ55" i="3"/>
  <c r="RK55" i="3"/>
  <c r="BEZ55" i="3"/>
  <c r="BLB55" i="3"/>
  <c r="CJF55" i="3"/>
  <c r="BJU55" i="3"/>
  <c r="AKH55" i="3"/>
  <c r="BRZ55" i="3"/>
  <c r="AMU55" i="3"/>
  <c r="CHY55" i="3"/>
  <c r="AWY55" i="3"/>
  <c r="TO55" i="3"/>
  <c r="CAW55" i="3"/>
  <c r="AUR55" i="3"/>
  <c r="BGD55" i="3"/>
  <c r="YX55" i="3"/>
  <c r="AVB55" i="3"/>
  <c r="ZF55" i="3"/>
  <c r="ATJ55" i="3"/>
  <c r="RL55" i="3"/>
  <c r="ZV55" i="3"/>
  <c r="ASE55" i="3"/>
  <c r="AFX55" i="3"/>
  <c r="PR55" i="3"/>
  <c r="CLK55" i="3"/>
  <c r="BDH55" i="3"/>
  <c r="BBX55" i="3"/>
  <c r="MQ55" i="3"/>
  <c r="VP55" i="3"/>
  <c r="YB55" i="3"/>
  <c r="PQ55" i="3"/>
  <c r="VG55" i="3"/>
  <c r="CLA55" i="3"/>
  <c r="CGD55" i="3"/>
  <c r="AQF55" i="3"/>
  <c r="BBQ55" i="3"/>
  <c r="DC55" i="3"/>
  <c r="OP55" i="3"/>
  <c r="AER55" i="3"/>
  <c r="AKO55" i="3"/>
  <c r="BHJ55" i="3"/>
  <c r="BJI55" i="3"/>
  <c r="IS55" i="3"/>
  <c r="QE55" i="3"/>
  <c r="ANO55" i="3"/>
  <c r="BCM55" i="3"/>
  <c r="KH55" i="3"/>
  <c r="MD55" i="3"/>
  <c r="GA55" i="3"/>
  <c r="DJ55" i="3"/>
  <c r="VN55" i="3"/>
  <c r="ARR55" i="3"/>
  <c r="AUJ55" i="3"/>
  <c r="AWU55" i="3"/>
  <c r="BPE55" i="3"/>
  <c r="TS55" i="3"/>
  <c r="BLF55" i="3"/>
  <c r="NI55" i="3"/>
  <c r="OG55" i="3"/>
  <c r="FA55" i="3"/>
  <c r="WO55" i="3"/>
  <c r="ALR55" i="3"/>
  <c r="APG55" i="3"/>
  <c r="ACI55" i="3"/>
  <c r="EV55" i="3"/>
  <c r="ANG55" i="3"/>
  <c r="AWJ55" i="3"/>
  <c r="BMH55" i="3"/>
  <c r="BCW55" i="3"/>
  <c r="BLP55" i="3"/>
  <c r="ABE55" i="3"/>
  <c r="UI55" i="3"/>
  <c r="QY55" i="3"/>
  <c r="HH55" i="3"/>
  <c r="ANW55" i="3"/>
  <c r="BNN55" i="3"/>
  <c r="BPZ55" i="3"/>
  <c r="AXE55" i="3"/>
  <c r="LH55" i="3"/>
  <c r="ASR55" i="3"/>
  <c r="BFK55" i="3"/>
  <c r="BPN55" i="3"/>
  <c r="ID55" i="3"/>
  <c r="BJG55" i="3"/>
  <c r="AGH55" i="3"/>
  <c r="TZ55" i="3"/>
  <c r="JW55" i="3"/>
  <c r="ABQ55" i="3"/>
  <c r="ADL55" i="3"/>
  <c r="APD55" i="3"/>
  <c r="CAE55" i="3"/>
  <c r="BFR55" i="3"/>
  <c r="SE55" i="3"/>
  <c r="BHR55" i="3"/>
  <c r="CW55" i="3"/>
  <c r="APH55" i="3"/>
  <c r="BDD55" i="3"/>
  <c r="FG55" i="3"/>
  <c r="BXY55" i="3"/>
  <c r="BDE55" i="3"/>
  <c r="AZW55" i="3"/>
  <c r="PX55" i="3"/>
  <c r="MG55" i="3"/>
  <c r="BOA55" i="3"/>
  <c r="BWH55" i="3"/>
  <c r="FZ55" i="3"/>
  <c r="LY55" i="3"/>
  <c r="BCF55" i="3"/>
  <c r="ALN55" i="3"/>
  <c r="LM55" i="3"/>
  <c r="NS55" i="3"/>
  <c r="BVH55" i="3"/>
  <c r="WI55" i="3"/>
  <c r="UM55" i="3"/>
  <c r="BNV55" i="3"/>
  <c r="CCB55" i="3"/>
  <c r="CAN55" i="3"/>
  <c r="CDW55" i="3"/>
  <c r="AOX55" i="3"/>
  <c r="GU55" i="3"/>
  <c r="NB55" i="3"/>
  <c r="NC55" i="3"/>
  <c r="BFU55" i="3"/>
  <c r="KE55" i="3"/>
  <c r="CBT55" i="3"/>
  <c r="ARS55" i="3"/>
  <c r="QS55" i="3"/>
  <c r="DG55" i="3"/>
  <c r="SS55" i="3"/>
  <c r="PK55" i="3"/>
  <c r="FN55" i="3"/>
  <c r="JD55" i="3"/>
  <c r="HR55" i="3"/>
  <c r="JO55" i="3"/>
  <c r="UG55" i="3"/>
  <c r="VA55" i="3"/>
  <c r="EW55" i="3"/>
  <c r="WJ55" i="3"/>
  <c r="GZ55" i="3"/>
  <c r="LW55" i="3"/>
  <c r="JI55" i="3"/>
  <c r="QT55" i="3"/>
  <c r="CHE55" i="3"/>
  <c r="AKA55" i="3"/>
  <c r="AEB55" i="3"/>
  <c r="AZE55" i="3"/>
  <c r="BAX55" i="3"/>
  <c r="BTN55" i="3"/>
  <c r="BPH55" i="3"/>
  <c r="CMA55" i="3"/>
  <c r="CKR55" i="3"/>
  <c r="CKB55" i="3"/>
  <c r="BQF55" i="3"/>
  <c r="CLG55" i="3"/>
  <c r="CIL55" i="3"/>
  <c r="CIS55" i="3"/>
  <c r="BDT55" i="3"/>
  <c r="CIU55" i="3"/>
  <c r="CJE55" i="3"/>
  <c r="CU55" i="3"/>
  <c r="BPW55" i="3"/>
  <c r="CIG55" i="3"/>
  <c r="BUQ55" i="3"/>
  <c r="BQQ55" i="3"/>
  <c r="CLE55" i="3"/>
  <c r="CMD55" i="3"/>
  <c r="CIX55" i="3"/>
  <c r="CJZ55" i="3"/>
  <c r="BCC55" i="3"/>
  <c r="OY55" i="3"/>
  <c r="CHF55" i="3"/>
  <c r="CJN55" i="3"/>
  <c r="CME55" i="3"/>
  <c r="BQU55" i="3"/>
  <c r="CKS55" i="3"/>
  <c r="AFN55" i="3"/>
  <c r="CLM55" i="3"/>
  <c r="AYW55" i="3"/>
  <c r="CHV55" i="3"/>
  <c r="DT55" i="3"/>
  <c r="AFL55" i="3"/>
  <c r="AED55" i="3"/>
  <c r="CBX55" i="3"/>
  <c r="AVA55" i="3"/>
  <c r="MT55" i="3"/>
  <c r="ANA55" i="3"/>
  <c r="BFE55" i="3"/>
  <c r="ANN55" i="3"/>
  <c r="CIM55" i="3"/>
  <c r="CIA55" i="3"/>
  <c r="BKI55" i="3"/>
  <c r="TL55" i="3"/>
  <c r="ACV55" i="3"/>
  <c r="BUV55" i="3"/>
  <c r="CKM55" i="3"/>
  <c r="DR55" i="3"/>
  <c r="BWT55" i="3"/>
  <c r="AXR55" i="3"/>
  <c r="BEJ55" i="3"/>
  <c r="LZ55" i="3"/>
  <c r="APF55" i="3"/>
  <c r="AHD55" i="3"/>
  <c r="AEQ55" i="3"/>
  <c r="ARA55" i="3"/>
  <c r="AQB55" i="3"/>
  <c r="AIN55" i="3"/>
  <c r="CLY55" i="3"/>
  <c r="CIZ55" i="3"/>
  <c r="ACY55" i="3"/>
  <c r="BJW55" i="3"/>
  <c r="JN55" i="3"/>
  <c r="ALT55" i="3"/>
  <c r="AHM55" i="3"/>
  <c r="SN55" i="3"/>
  <c r="JF55" i="3"/>
  <c r="FY55" i="3"/>
  <c r="XM55" i="3"/>
  <c r="AUK55" i="3"/>
  <c r="ABF55" i="3"/>
  <c r="ZC55" i="3"/>
  <c r="JL55" i="3"/>
  <c r="ALX55" i="3"/>
  <c r="AVN55" i="3"/>
  <c r="BGJ55" i="3"/>
  <c r="AEA55" i="3"/>
  <c r="CJW55" i="3"/>
  <c r="AFG55" i="3"/>
  <c r="ACL55" i="3"/>
  <c r="AQM55" i="3"/>
  <c r="UB55" i="3"/>
  <c r="JX55" i="3"/>
  <c r="AOL55" i="3"/>
  <c r="AOO55" i="3"/>
  <c r="ABA55" i="3"/>
  <c r="AAB55" i="3"/>
  <c r="ABG55" i="3"/>
  <c r="EI55" i="3"/>
  <c r="AHQ55" i="3"/>
  <c r="AOS55" i="3"/>
  <c r="AAV55" i="3"/>
  <c r="WN55" i="3"/>
  <c r="NR55" i="3"/>
  <c r="ME55" i="3"/>
  <c r="KI55" i="3"/>
  <c r="CCC55" i="3"/>
  <c r="AUW55" i="3"/>
  <c r="BOD55" i="3"/>
  <c r="APU55" i="3"/>
  <c r="AQZ55" i="3"/>
  <c r="VM55" i="3"/>
  <c r="BIC55" i="3"/>
  <c r="ABS55" i="3"/>
  <c r="MO55" i="3"/>
  <c r="DP55" i="3"/>
  <c r="AWP55" i="3"/>
  <c r="BIQ55" i="3"/>
  <c r="CBR55" i="3"/>
  <c r="CBS55" i="3"/>
  <c r="CBC55" i="3"/>
  <c r="RX55" i="3"/>
  <c r="AKI55" i="3"/>
  <c r="BKM55" i="3"/>
  <c r="AZJ55" i="3"/>
  <c r="BMQ55" i="3"/>
  <c r="BWJ55" i="3"/>
  <c r="CCA55" i="3"/>
  <c r="AGS55" i="3"/>
  <c r="ADM55" i="3"/>
  <c r="JQ55" i="3"/>
  <c r="TJ55" i="3"/>
  <c r="MU55" i="3"/>
  <c r="GM55" i="3"/>
  <c r="CL55" i="3"/>
  <c r="AIJ55" i="3"/>
  <c r="CBZ55" i="3"/>
  <c r="AIM55" i="3"/>
  <c r="CHI55" i="3"/>
  <c r="WE55" i="3"/>
  <c r="ALF55" i="3"/>
  <c r="APC55" i="3"/>
  <c r="ACB55" i="3"/>
  <c r="BGK55" i="3"/>
  <c r="CHM55" i="3"/>
  <c r="AVL55" i="3"/>
  <c r="BOF55" i="3"/>
  <c r="AAD55" i="3"/>
  <c r="IF55" i="3"/>
  <c r="PW55" i="3"/>
  <c r="KS55" i="3"/>
  <c r="GJ55" i="3"/>
  <c r="IR55" i="3"/>
  <c r="HK55" i="3"/>
  <c r="ET55" i="3"/>
  <c r="AIB55" i="3"/>
  <c r="BND55" i="3"/>
  <c r="BVE55" i="3"/>
  <c r="BUY55" i="3"/>
  <c r="CHJ55" i="3"/>
  <c r="AEJ55" i="3"/>
  <c r="ALW55" i="3"/>
  <c r="BFS55" i="3"/>
  <c r="HD55" i="3"/>
  <c r="AWO55" i="3"/>
  <c r="BNI55" i="3"/>
  <c r="CBA55" i="3"/>
  <c r="BVD55" i="3"/>
  <c r="BUX55" i="3"/>
  <c r="BFL55" i="3"/>
  <c r="BIX55" i="3"/>
  <c r="BBY55" i="3"/>
  <c r="AVK55" i="3"/>
  <c r="CGJ55" i="3"/>
  <c r="CBW55" i="3"/>
  <c r="XX55" i="3"/>
  <c r="ALO55" i="3"/>
  <c r="ASF55" i="3"/>
  <c r="ABR55" i="3"/>
  <c r="AGX55" i="3"/>
  <c r="AVO55" i="3"/>
  <c r="AVH55" i="3"/>
  <c r="CAX55" i="3"/>
  <c r="BWO55" i="3"/>
  <c r="ATB55" i="3"/>
  <c r="APE55" i="3"/>
  <c r="AQN55" i="3"/>
  <c r="ACK55" i="3"/>
  <c r="BHZ55" i="3"/>
  <c r="ABJ55" i="3"/>
  <c r="CBJ55" i="3"/>
  <c r="BUI55" i="3"/>
  <c r="CBO55" i="3"/>
  <c r="ATX55" i="3"/>
  <c r="BKD55" i="3"/>
  <c r="AGO55" i="3"/>
  <c r="BWK55" i="3"/>
  <c r="CHD55" i="3"/>
  <c r="CKG55" i="3"/>
  <c r="ATU55" i="3"/>
  <c r="AYU55" i="3"/>
  <c r="BCL55" i="3"/>
  <c r="IU55" i="3"/>
  <c r="HI55" i="3"/>
  <c r="BVQ55" i="3"/>
  <c r="AUU55" i="3"/>
  <c r="BNL55" i="3"/>
  <c r="BMY55" i="3"/>
  <c r="APZ55" i="3"/>
  <c r="SV55" i="3"/>
  <c r="ANL55" i="3"/>
  <c r="ARF55" i="3"/>
  <c r="AUP55" i="3"/>
  <c r="BNQ55" i="3"/>
  <c r="BUW55" i="3"/>
  <c r="TM55" i="3"/>
  <c r="OT55" i="3"/>
  <c r="AKM55" i="3"/>
  <c r="AWZ55" i="3"/>
  <c r="BGG55" i="3"/>
  <c r="GY55" i="3"/>
  <c r="AWR55" i="3"/>
  <c r="AGZ55" i="3"/>
  <c r="BOG55" i="3"/>
  <c r="CAV55" i="3"/>
  <c r="AAM55" i="3"/>
  <c r="CGN55" i="3"/>
  <c r="ATA55" i="3"/>
  <c r="ATD55" i="3"/>
  <c r="BIK55" i="3"/>
  <c r="AWM55" i="3"/>
  <c r="BUO55" i="3"/>
  <c r="ARC55" i="3"/>
  <c r="AZA55" i="3"/>
  <c r="BLJ55" i="3"/>
  <c r="BBI55" i="3"/>
  <c r="BGM55" i="3"/>
  <c r="BJX55" i="3"/>
  <c r="BLX55" i="3"/>
  <c r="BOU55" i="3"/>
  <c r="CAL55" i="3"/>
  <c r="BMK55" i="3"/>
  <c r="BYB55" i="3"/>
  <c r="CEJ55" i="3"/>
  <c r="ARM55" i="3"/>
  <c r="BFV55" i="3"/>
  <c r="BGZ55" i="3"/>
  <c r="BCE55" i="3"/>
  <c r="BEE55" i="3"/>
  <c r="BGI55" i="3"/>
  <c r="BJT55" i="3"/>
  <c r="BLO55" i="3"/>
  <c r="CAC55" i="3"/>
  <c r="BXT55" i="3"/>
  <c r="QX55" i="3"/>
  <c r="APM55" i="3"/>
  <c r="AQV55" i="3"/>
  <c r="ACA55" i="3"/>
  <c r="BBH55" i="3"/>
  <c r="BTW55" i="3"/>
  <c r="AZC55" i="3"/>
  <c r="BGE55" i="3"/>
  <c r="BJL55" i="3"/>
  <c r="BOY55" i="3"/>
  <c r="BVT55" i="3"/>
  <c r="BDO55" i="3"/>
  <c r="BZU55" i="3"/>
  <c r="BXJ55" i="3"/>
  <c r="CAQ55" i="3"/>
  <c r="QR55" i="3"/>
  <c r="AKE55" i="3"/>
  <c r="BMA55" i="3"/>
  <c r="BDN55" i="3"/>
  <c r="BEN55" i="3"/>
  <c r="BFQ55" i="3"/>
  <c r="AXM55" i="3"/>
  <c r="BGQ55" i="3"/>
  <c r="BKB55" i="3"/>
  <c r="BMF55" i="3"/>
  <c r="CAT55" i="3"/>
  <c r="WC55" i="3"/>
  <c r="BMT55" i="3"/>
  <c r="BYJ55" i="3"/>
  <c r="CFQ55" i="3"/>
  <c r="BXR55" i="3"/>
  <c r="GL55" i="3"/>
  <c r="BWZ55" i="3"/>
  <c r="CAG55" i="3"/>
  <c r="CDJ55" i="3"/>
  <c r="CDR55" i="3"/>
  <c r="BMG55" i="3"/>
  <c r="BLU55" i="3"/>
  <c r="BXX55" i="3"/>
  <c r="BTY55" i="3"/>
  <c r="BXL55" i="3"/>
  <c r="CAS55" i="3"/>
  <c r="ER55" i="3"/>
  <c r="CES55" i="3"/>
  <c r="BSJ55" i="3"/>
  <c r="BCN55" i="3"/>
  <c r="ATO55" i="3"/>
  <c r="CDL55" i="3"/>
  <c r="EA55" i="3"/>
  <c r="CEP55" i="3"/>
  <c r="BXH55" i="3"/>
  <c r="CAO55" i="3"/>
  <c r="BWR55" i="3"/>
  <c r="BZY55" i="3"/>
  <c r="BXN55" i="3"/>
  <c r="CCH55" i="3"/>
  <c r="CDY55" i="3"/>
  <c r="BXD55" i="3"/>
  <c r="CAK55" i="3"/>
  <c r="BUG55" i="3"/>
  <c r="KX55" i="3"/>
  <c r="BTB55" i="3"/>
  <c r="BSW55" i="3"/>
  <c r="CDG55" i="3"/>
  <c r="BTE55" i="3"/>
  <c r="BWY55" i="3"/>
  <c r="CAF55" i="3"/>
  <c r="BZR55" i="3"/>
  <c r="BPV55" i="3"/>
  <c r="BXF55" i="3"/>
  <c r="CAM55" i="3"/>
  <c r="BWU55" i="3"/>
  <c r="CAB55" i="3"/>
  <c r="BQZ55" i="3"/>
  <c r="AYN55" i="3"/>
  <c r="BBL55" i="3"/>
  <c r="CEB55" i="3"/>
  <c r="BWQ55" i="3"/>
  <c r="BZX55" i="3"/>
  <c r="BZI55" i="3"/>
  <c r="AFV55" i="3"/>
  <c r="BWW55" i="3"/>
  <c r="CAD55" i="3"/>
  <c r="BTG55" i="3"/>
  <c r="BSM55" i="3"/>
  <c r="BWG55" i="3"/>
  <c r="BZT55" i="3"/>
  <c r="RV55" i="3"/>
  <c r="ATS55" i="3"/>
  <c r="CDZ55" i="3"/>
  <c r="KV55" i="3"/>
  <c r="YS55" i="3"/>
  <c r="CDX55" i="3"/>
  <c r="CDF55" i="3"/>
  <c r="CGE55" i="3"/>
  <c r="BTT55" i="3"/>
  <c r="BBN55" i="3"/>
  <c r="AGL55" i="3"/>
  <c r="YI55" i="3"/>
  <c r="OW55" i="3"/>
  <c r="BAH55" i="3"/>
  <c r="CIE55" i="3"/>
  <c r="CLS55" i="3"/>
  <c r="XF55" i="3"/>
  <c r="HZ55" i="3"/>
  <c r="BBR55" i="3"/>
  <c r="CGF55" i="3"/>
  <c r="AUQ55" i="3"/>
  <c r="YH55" i="3"/>
  <c r="AVJ55" i="3"/>
  <c r="CCL55" i="3"/>
  <c r="AYZ55" i="3"/>
  <c r="BKL55" i="3"/>
  <c r="XB55" i="3"/>
  <c r="ANB55" i="3"/>
  <c r="OV55" i="3"/>
  <c r="BHV55" i="3"/>
  <c r="KT55" i="3"/>
  <c r="CEY55" i="3"/>
  <c r="BET55" i="3"/>
  <c r="BSB55" i="3"/>
  <c r="AYR55" i="3"/>
  <c r="CJP55" i="3"/>
  <c r="BRQ55" i="3"/>
  <c r="AZQ55" i="3"/>
  <c r="DW55" i="3"/>
  <c r="BPR55" i="3"/>
  <c r="IH55" i="3"/>
  <c r="BSU55" i="3"/>
  <c r="CKO55" i="3"/>
  <c r="AES55" i="3"/>
  <c r="CGH55" i="3"/>
  <c r="AFI55" i="3"/>
  <c r="NO55" i="3"/>
  <c r="CKV55" i="3"/>
  <c r="AIA55" i="3"/>
  <c r="CIN55" i="3"/>
  <c r="CJT55" i="3"/>
  <c r="BDK55" i="3"/>
  <c r="TV55" i="3"/>
  <c r="ADE55" i="3"/>
  <c r="YF55" i="3"/>
  <c r="JB55" i="3"/>
  <c r="LU55" i="3"/>
  <c r="ST55" i="3"/>
  <c r="CKA55" i="3"/>
  <c r="CJX55" i="3"/>
  <c r="BEX55" i="3"/>
  <c r="AKX55" i="3"/>
  <c r="BMU55" i="3"/>
  <c r="CJY55" i="3"/>
  <c r="AMN55" i="3"/>
  <c r="ALV55" i="3"/>
  <c r="BKX55" i="3"/>
  <c r="BTV55" i="3"/>
  <c r="BTP55" i="3"/>
  <c r="BBB55" i="3"/>
  <c r="MX55" i="3"/>
  <c r="KP55" i="3"/>
  <c r="HL55" i="3"/>
  <c r="ZS55" i="3"/>
  <c r="AAA55" i="3"/>
  <c r="AMY55" i="3"/>
  <c r="ABW55" i="3"/>
  <c r="ASY55" i="3"/>
  <c r="BAT55" i="3"/>
  <c r="SX55" i="3"/>
  <c r="MZ55" i="3"/>
  <c r="MC55" i="3"/>
  <c r="IQ55" i="3"/>
  <c r="JK55" i="3"/>
  <c r="YQ55" i="3"/>
  <c r="AYX55" i="3"/>
  <c r="AUG55" i="3"/>
  <c r="AWI55" i="3"/>
  <c r="MN55" i="3"/>
  <c r="RM55" i="3"/>
  <c r="FE55" i="3"/>
  <c r="SI55" i="3"/>
  <c r="AKT55" i="3"/>
  <c r="ANZ55" i="3"/>
  <c r="BSZ55" i="3"/>
  <c r="AYL55" i="3"/>
  <c r="BOO55" i="3"/>
  <c r="EP55" i="3"/>
  <c r="AAC55" i="3"/>
  <c r="AOU55" i="3"/>
  <c r="AHF55" i="3"/>
  <c r="BXO55" i="3"/>
  <c r="GX55" i="3"/>
  <c r="EF55" i="3"/>
  <c r="ARK55" i="3"/>
  <c r="UV55" i="3"/>
  <c r="AIY55" i="3"/>
  <c r="BFZ55" i="3"/>
  <c r="APP55" i="3"/>
  <c r="ANK55" i="3"/>
  <c r="SQ55" i="3"/>
  <c r="BAM55" i="3"/>
  <c r="BGP55" i="3"/>
  <c r="ATZ55" i="3"/>
  <c r="JP55" i="3"/>
  <c r="HP55" i="3"/>
  <c r="UU55" i="3"/>
  <c r="AFC55" i="3"/>
  <c r="ALI55" i="3"/>
  <c r="ABN55" i="3"/>
  <c r="AOP55" i="3"/>
  <c r="AQG55" i="3"/>
  <c r="BKC55" i="3"/>
  <c r="NN55" i="3"/>
  <c r="ABH55" i="3"/>
  <c r="WW55" i="3"/>
  <c r="AAS55" i="3"/>
  <c r="PB55" i="3"/>
  <c r="GV55" i="3"/>
  <c r="RS55" i="3"/>
  <c r="BIW55" i="3"/>
  <c r="AOQ55" i="3"/>
  <c r="YO55" i="3"/>
  <c r="WZ55" i="3"/>
  <c r="OI55" i="3"/>
  <c r="EU55" i="3"/>
  <c r="NK55" i="3"/>
  <c r="BIO55" i="3"/>
  <c r="AKP55" i="3"/>
  <c r="AHG55" i="3"/>
  <c r="BMP55" i="3"/>
  <c r="BME55" i="3"/>
  <c r="BZO55" i="3"/>
  <c r="AII55" i="3"/>
  <c r="FX55" i="3"/>
  <c r="BLI55" i="3"/>
  <c r="BBS55" i="3"/>
  <c r="CGP55" i="3"/>
  <c r="ANR55" i="3"/>
  <c r="SM55" i="3"/>
  <c r="FK55" i="3"/>
  <c r="AAI55" i="3"/>
  <c r="JT55" i="3"/>
  <c r="BMX55" i="3"/>
  <c r="AAE55" i="3"/>
  <c r="TX55" i="3"/>
  <c r="APY55" i="3"/>
  <c r="GE55" i="3"/>
  <c r="ACM55" i="3"/>
  <c r="DK55" i="3"/>
  <c r="RH55" i="3"/>
  <c r="DX55" i="3"/>
  <c r="IL55" i="3"/>
  <c r="HJ55" i="3"/>
  <c r="IK55" i="3"/>
  <c r="ON55" i="3"/>
  <c r="ZK55" i="3"/>
  <c r="ABD55" i="3"/>
  <c r="MR55" i="3"/>
  <c r="KJ55" i="3"/>
  <c r="EY55" i="3"/>
  <c r="AG62" i="3"/>
  <c r="AR82" i="3"/>
  <c r="AG60" i="3"/>
  <c r="AR80" i="3"/>
  <c r="AG58" i="3"/>
  <c r="AR78" i="3"/>
  <c r="AG59" i="3"/>
  <c r="AR79" i="3"/>
  <c r="AG57" i="3"/>
  <c r="AR77" i="3"/>
  <c r="CI61" i="3"/>
  <c r="CJ61" i="3"/>
  <c r="CH61" i="3" a="1"/>
  <c r="CH61" i="3"/>
  <c r="CI62" i="3"/>
  <c r="CJ62" i="3"/>
  <c r="CH62" i="3" a="1"/>
  <c r="CH62" i="3"/>
  <c r="CI58" i="3"/>
  <c r="CJ58" i="3"/>
  <c r="CH58" i="3" a="1"/>
  <c r="CH58" i="3"/>
  <c r="CI59" i="3"/>
  <c r="CJ59" i="3"/>
  <c r="CH59" i="3" a="1"/>
  <c r="CH59" i="3"/>
  <c r="CI57" i="3"/>
  <c r="CJ57" i="3"/>
  <c r="CH57" i="3" a="1"/>
  <c r="CH57" i="3"/>
  <c r="CI54" i="3"/>
  <c r="CI53" i="3"/>
  <c r="CJ53" i="3"/>
  <c r="CI60" i="3"/>
  <c r="CJ60" i="3"/>
  <c r="CH60" i="3" a="1"/>
  <c r="CH60" i="3"/>
  <c r="AG61" i="3"/>
  <c r="AR81" i="3"/>
  <c r="AS81" i="3"/>
  <c r="AG81" i="3"/>
  <c r="AS79" i="3"/>
  <c r="AG79" i="3"/>
  <c r="AS80" i="3"/>
  <c r="AG80" i="3"/>
  <c r="AS77" i="3"/>
  <c r="AG77" i="3"/>
  <c r="AG78" i="3"/>
  <c r="AS78" i="3"/>
  <c r="AG82" i="3"/>
  <c r="AS82" i="3"/>
  <c r="F62" i="3"/>
  <c r="F59" i="3"/>
  <c r="F57" i="3"/>
  <c r="F61" i="3"/>
  <c r="F58" i="3"/>
  <c r="F60" i="3"/>
  <c r="AF58" i="3"/>
  <c r="M58" i="3"/>
  <c r="K58" i="3"/>
  <c r="L58" i="3"/>
  <c r="H58" i="3"/>
  <c r="N58" i="3"/>
  <c r="I58" i="3"/>
  <c r="J58" i="3"/>
  <c r="G58" i="3"/>
  <c r="AF61" i="3"/>
  <c r="G61" i="3"/>
  <c r="L61" i="3"/>
  <c r="K61" i="3"/>
  <c r="M61" i="3"/>
  <c r="H61" i="3"/>
  <c r="N61" i="3"/>
  <c r="J61" i="3"/>
  <c r="I61" i="3"/>
  <c r="AI87" i="3"/>
  <c r="AH87" i="3"/>
  <c r="AI86" i="3"/>
  <c r="AH85" i="3"/>
  <c r="AH84" i="3"/>
  <c r="AI84" i="3"/>
  <c r="AH86" i="3"/>
  <c r="AI85" i="3"/>
  <c r="AF57" i="3"/>
  <c r="I57" i="3"/>
  <c r="G57" i="3"/>
  <c r="J57" i="3"/>
  <c r="K57" i="3"/>
  <c r="L57" i="3"/>
  <c r="M57" i="3"/>
  <c r="H57" i="3"/>
  <c r="N57" i="3"/>
  <c r="AF60" i="3"/>
  <c r="M60" i="3"/>
  <c r="L60" i="3"/>
  <c r="K60" i="3"/>
  <c r="G60" i="3"/>
  <c r="J60" i="3"/>
  <c r="H60" i="3"/>
  <c r="N60" i="3"/>
  <c r="I60" i="3"/>
  <c r="AF59" i="3"/>
  <c r="L59" i="3"/>
  <c r="I59" i="3"/>
  <c r="M59" i="3"/>
  <c r="K59" i="3"/>
  <c r="J59" i="3"/>
  <c r="H59" i="3"/>
  <c r="N59" i="3"/>
  <c r="G59" i="3"/>
  <c r="AF62" i="3"/>
  <c r="N62" i="3"/>
  <c r="I62" i="3"/>
  <c r="K62" i="3"/>
  <c r="J62" i="3"/>
  <c r="L62" i="3"/>
  <c r="H62" i="3"/>
  <c r="M62" i="3"/>
  <c r="G62" i="3"/>
  <c r="AJ87" i="3"/>
  <c r="AJ84" i="3"/>
  <c r="AJ85" i="3"/>
  <c r="AJ86" i="3"/>
  <c r="AH89" i="3"/>
  <c r="AH92" i="3"/>
  <c r="AH91" i="3"/>
  <c r="AH90" i="3"/>
  <c r="AG94" i="3"/>
  <c r="AW78" i="3"/>
  <c r="AW86" i="3"/>
  <c r="AW90" i="3"/>
  <c r="AW80" i="3"/>
  <c r="AW88" i="3"/>
  <c r="AW89" i="3"/>
  <c r="AW77" i="3"/>
  <c r="AW81" i="3"/>
  <c r="AW79" i="3"/>
  <c r="AW87" i="3"/>
  <c r="AW82" i="3"/>
  <c r="AW83" i="3"/>
  <c r="AW91" i="3"/>
  <c r="AW84" i="3"/>
  <c r="AW85" i="3"/>
  <c r="N78" i="3" a="1"/>
  <c r="N78" i="3"/>
  <c r="N79" i="3"/>
  <c r="C81" i="31"/>
  <c r="N83" i="3"/>
  <c r="C95" i="31"/>
  <c r="N81" i="3"/>
  <c r="B93" i="31"/>
  <c r="C90" i="31"/>
  <c r="I89" i="3"/>
  <c r="N94" i="3"/>
  <c r="C80" i="31"/>
  <c r="B90" i="31"/>
  <c r="B91" i="31"/>
  <c r="C91" i="31"/>
  <c r="C85" i="31"/>
  <c r="B95" i="31"/>
  <c r="C83" i="31"/>
  <c r="C93" i="31"/>
  <c r="B121" i="31"/>
  <c r="O89" i="3"/>
  <c r="C121" i="31"/>
  <c r="C117" i="31"/>
  <c r="O78" i="3"/>
  <c r="C110" i="31"/>
  <c r="C100" i="31"/>
  <c r="B110" i="31"/>
  <c r="Q103" i="3"/>
  <c r="Q100" i="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<sst xmlns="http://schemas.openxmlformats.org/spreadsheetml/2006/main" count="10684" uniqueCount="879">
  <si>
    <t>A</t>
  </si>
  <si>
    <t>B</t>
  </si>
  <si>
    <t>C</t>
  </si>
  <si>
    <t>E</t>
  </si>
  <si>
    <t>F</t>
  </si>
  <si>
    <t>Equipo</t>
  </si>
  <si>
    <t>J</t>
  </si>
  <si>
    <t>G</t>
  </si>
  <si>
    <t>P</t>
  </si>
  <si>
    <t>GF</t>
  </si>
  <si>
    <t>GC</t>
  </si>
  <si>
    <t>Dif</t>
  </si>
  <si>
    <t>Fecha</t>
  </si>
  <si>
    <t>Puesto</t>
  </si>
  <si>
    <t>Ptos</t>
  </si>
  <si>
    <t>Rank</t>
  </si>
  <si>
    <t>FASE DE GRUPOS</t>
  </si>
  <si>
    <t>X</t>
  </si>
  <si>
    <t>Pos</t>
  </si>
  <si>
    <t>matejero</t>
  </si>
  <si>
    <t>Rellenar los cuadros grises</t>
  </si>
  <si>
    <t>Casa</t>
  </si>
  <si>
    <t>Fuera</t>
  </si>
  <si>
    <t>Gol</t>
  </si>
  <si>
    <t>AUXILIARES</t>
  </si>
  <si>
    <t>TOPIC</t>
  </si>
  <si>
    <t>VALUE</t>
  </si>
  <si>
    <t>Entre Iguales</t>
  </si>
  <si>
    <t>Diferencia de Goles - Partidos Cruzados</t>
  </si>
  <si>
    <t>Goles - Partidos Cruzados</t>
  </si>
  <si>
    <t>NEquipEqual</t>
  </si>
  <si>
    <t>SIN EMPEZAR</t>
  </si>
  <si>
    <t>Ranking Inv</t>
  </si>
  <si>
    <t>PUNTOS</t>
  </si>
  <si>
    <t>MÁS PUNTOS General</t>
  </si>
  <si>
    <t>TU NOMBRE</t>
  </si>
  <si>
    <t>Campeón</t>
  </si>
  <si>
    <t>Subcampeón</t>
  </si>
  <si>
    <t>BOMBO</t>
  </si>
  <si>
    <t>CUADRO DE HONOR</t>
  </si>
  <si>
    <t>Escribe un jugador</t>
  </si>
  <si>
    <t>NR</t>
  </si>
  <si>
    <t>Inicio</t>
  </si>
  <si>
    <t>1R</t>
  </si>
  <si>
    <t>OP1</t>
  </si>
  <si>
    <t>OP2</t>
  </si>
  <si>
    <t>COM_1</t>
  </si>
  <si>
    <t>OP3</t>
  </si>
  <si>
    <t>OP4</t>
  </si>
  <si>
    <t>OP5</t>
  </si>
  <si>
    <t>OP6</t>
  </si>
  <si>
    <t>OP7</t>
  </si>
  <si>
    <t>OP8</t>
  </si>
  <si>
    <t>OP9</t>
  </si>
  <si>
    <t>OP10</t>
  </si>
  <si>
    <t>COM_2</t>
  </si>
  <si>
    <t>COM_3</t>
  </si>
  <si>
    <t>COM_4</t>
  </si>
  <si>
    <t>COM_5</t>
  </si>
  <si>
    <t>COM_6</t>
  </si>
  <si>
    <t>COM_7</t>
  </si>
  <si>
    <t>COM_8</t>
  </si>
  <si>
    <t>Signo</t>
  </si>
  <si>
    <t>Gf</t>
  </si>
  <si>
    <t>no</t>
  </si>
  <si>
    <t>Valor</t>
  </si>
  <si>
    <t>Sum</t>
  </si>
  <si>
    <t>Com</t>
  </si>
  <si>
    <t>¡EMPATE! Puedes seleccionar el orden de los empatados.</t>
  </si>
  <si>
    <t>ESCRIBE TU NOMBRE</t>
  </si>
  <si>
    <t>Limitación de responsabilidad:</t>
  </si>
  <si>
    <t>Autor:</t>
  </si>
  <si>
    <t>Miguel Angel Tejero</t>
  </si>
  <si>
    <t>J1</t>
  </si>
  <si>
    <t>J2</t>
  </si>
  <si>
    <t>J3</t>
  </si>
  <si>
    <t>Hora</t>
  </si>
  <si>
    <t>OK</t>
  </si>
  <si>
    <t>NombreEquipo</t>
  </si>
  <si>
    <t>Jor.</t>
  </si>
  <si>
    <t>Pts</t>
  </si>
  <si>
    <t>GRUPOS</t>
  </si>
  <si>
    <t>Auxiliar Terceros</t>
  </si>
  <si>
    <t>1/4</t>
  </si>
  <si>
    <t>1/2</t>
  </si>
  <si>
    <t>Semifinales</t>
  </si>
  <si>
    <t>Final</t>
  </si>
  <si>
    <t>España</t>
  </si>
  <si>
    <t>HORAS---&gt;</t>
  </si>
  <si>
    <t>GA</t>
  </si>
  <si>
    <t>GB</t>
  </si>
  <si>
    <t>SF</t>
  </si>
  <si>
    <t>Goleador del torneo</t>
  </si>
  <si>
    <t>Mejor portero del torneo</t>
  </si>
  <si>
    <t>Mejor jugador del torneo</t>
  </si>
  <si>
    <t>Nombre</t>
  </si>
  <si>
    <t>¡No tocar nada, se rellena solo!</t>
  </si>
  <si>
    <t>POSICIÓN GRUPOS</t>
  </si>
  <si>
    <t>1º GRUPO A</t>
  </si>
  <si>
    <t>2º GRUPO A</t>
  </si>
  <si>
    <t>3º GRUPO A</t>
  </si>
  <si>
    <t>4º GRUPO A</t>
  </si>
  <si>
    <t>1º GRUPO B</t>
  </si>
  <si>
    <t>2º GRUPO B</t>
  </si>
  <si>
    <t>3º GRUPO B</t>
  </si>
  <si>
    <t>4º GRUPO B</t>
  </si>
  <si>
    <t>1º GRUPO C</t>
  </si>
  <si>
    <t>2º GRUPO C</t>
  </si>
  <si>
    <t>3º GRUPO C</t>
  </si>
  <si>
    <t>4º GRUPO C</t>
  </si>
  <si>
    <t>CLASIFICADOS PARA CUARTOS</t>
  </si>
  <si>
    <t>Cuartofinalista</t>
  </si>
  <si>
    <t>ENFRENTAMIENTOS CUARTOS</t>
  </si>
  <si>
    <t>CLASIFICADOS PARA SEMIFINALES</t>
  </si>
  <si>
    <t>Semifinalista</t>
  </si>
  <si>
    <t>ENFRENTAMIENTOS SEMIFINALES</t>
  </si>
  <si>
    <t>CLASIFICADOS PARA LA FINAL</t>
  </si>
  <si>
    <t>Finalista</t>
  </si>
  <si>
    <t>ENFRENTAMIENTO FINAL</t>
  </si>
  <si>
    <t>DG</t>
  </si>
  <si>
    <t>Mejores terceros</t>
  </si>
  <si>
    <t>Selección</t>
  </si>
  <si>
    <t>Cuartos de final</t>
  </si>
  <si>
    <t>PARTICIPANTE</t>
  </si>
  <si>
    <t>Selecciona Horario:</t>
  </si>
  <si>
    <t>Grupo</t>
  </si>
  <si>
    <t>Este archivo está disponible sin garantía. El autor no es responsable del daño, inexactitud de los datos o pérdidas de ningún tipo causadas por el uso o mal uso del archivo. El uso de este archivo será bajo responsabilidad del usuario. No se facilitarán las contraseñas del archivo (tampoco se responderán a las solicitudes de las mismas). El archivo no contiene macros.  Se recomienda escanear el archivo descargado con algún antivirus de reputación. El archivo no se debe editar salvo en los lugares establecidos para ello (introducir los resultados, el nombre de los equipos). Las formulas, la protección y la estructura no debe ser modificada. El archivo no puede ser revendido a terceros y es de uso exclusivo para el usuario.</t>
  </si>
  <si>
    <t>mat</t>
  </si>
  <si>
    <t>D</t>
  </si>
  <si>
    <t>Francia</t>
  </si>
  <si>
    <t>Suiza</t>
  </si>
  <si>
    <t>Gales</t>
  </si>
  <si>
    <t>Inglaterra</t>
  </si>
  <si>
    <t>Eslovaquia</t>
  </si>
  <si>
    <t>Rusia</t>
  </si>
  <si>
    <t>Alemania</t>
  </si>
  <si>
    <t>Polonia</t>
  </si>
  <si>
    <t>Ucrania</t>
  </si>
  <si>
    <t>Croacia</t>
  </si>
  <si>
    <t>Turquia</t>
  </si>
  <si>
    <t>Italia</t>
  </si>
  <si>
    <t>Suecia</t>
  </si>
  <si>
    <t>Portugal</t>
  </si>
  <si>
    <t>Austria</t>
  </si>
  <si>
    <t>GD</t>
  </si>
  <si>
    <t>GE</t>
  </si>
  <si>
    <t>Orden</t>
  </si>
  <si>
    <t>ABCD</t>
  </si>
  <si>
    <t>ABCE</t>
  </si>
  <si>
    <t>ABCF</t>
  </si>
  <si>
    <t>ABDE</t>
  </si>
  <si>
    <t>ABDF</t>
  </si>
  <si>
    <t>ABEF</t>
  </si>
  <si>
    <t>ACDE</t>
  </si>
  <si>
    <t>ACDF</t>
  </si>
  <si>
    <t>ACEF</t>
  </si>
  <si>
    <t>ADEF</t>
  </si>
  <si>
    <t>BCDE</t>
  </si>
  <si>
    <t>BCDF</t>
  </si>
  <si>
    <t>BCEF</t>
  </si>
  <si>
    <t>BDEF</t>
  </si>
  <si>
    <t>CDEF</t>
  </si>
  <si>
    <t>V/F</t>
  </si>
  <si>
    <t>Los 4 mejores terceros son…</t>
  </si>
  <si>
    <t>Por orden alfabetico</t>
  </si>
  <si>
    <t>Corresponde a los grupos…</t>
  </si>
  <si>
    <t>Octavos de final</t>
  </si>
  <si>
    <t>1/8</t>
  </si>
  <si>
    <t>Victorias</t>
  </si>
  <si>
    <t>Puntos - Partidos Cruzados</t>
  </si>
  <si>
    <t>3A</t>
  </si>
  <si>
    <t>3B</t>
  </si>
  <si>
    <t>3C</t>
  </si>
  <si>
    <t>3D</t>
  </si>
  <si>
    <t>3E</t>
  </si>
  <si>
    <t>3F</t>
  </si>
  <si>
    <t>OP11</t>
  </si>
  <si>
    <t>OP12</t>
  </si>
  <si>
    <t>OP13</t>
  </si>
  <si>
    <t>OP14</t>
  </si>
  <si>
    <t>OP15</t>
  </si>
  <si>
    <t>OP16</t>
  </si>
  <si>
    <t>OP17</t>
  </si>
  <si>
    <t>OP18</t>
  </si>
  <si>
    <t>OP19</t>
  </si>
  <si>
    <t>OP20</t>
  </si>
  <si>
    <t>OP21</t>
  </si>
  <si>
    <t>CUARTOS</t>
  </si>
  <si>
    <t>OCTAVOS</t>
  </si>
  <si>
    <t>1º GRUPO D</t>
  </si>
  <si>
    <t>2º GRUPO D</t>
  </si>
  <si>
    <t>3º GRUPO D</t>
  </si>
  <si>
    <t>4º GRUPO D</t>
  </si>
  <si>
    <t>1º GRUPO E</t>
  </si>
  <si>
    <t>2º GRUPO E</t>
  </si>
  <si>
    <t>3º GRUPO E</t>
  </si>
  <si>
    <t>4º GRUPO E</t>
  </si>
  <si>
    <t>1º GRUPO F</t>
  </si>
  <si>
    <t>2º GRUPO F</t>
  </si>
  <si>
    <t>3º GRUPO F</t>
  </si>
  <si>
    <t>4º GRUPO F</t>
  </si>
  <si>
    <t>CLASIFICADOS PARA OCTAVOS</t>
  </si>
  <si>
    <t>Octavofinalista</t>
  </si>
  <si>
    <t>ENFRENTAMIENTOS OCTAVOS</t>
  </si>
  <si>
    <t>Foto: De Jcer80 - Trabajo propio, CC BY-SA 3.0, wikipedia</t>
  </si>
  <si>
    <t>SEDES</t>
  </si>
  <si>
    <t>CET</t>
  </si>
  <si>
    <t>Roma</t>
  </si>
  <si>
    <t>Baku</t>
  </si>
  <si>
    <t>ST-PETERSBURG</t>
  </si>
  <si>
    <t>COPENHAGEN</t>
  </si>
  <si>
    <t>AMSTERDAM</t>
  </si>
  <si>
    <t>BUCHAREST</t>
  </si>
  <si>
    <t>LONDON</t>
  </si>
  <si>
    <t>GLASGOW</t>
  </si>
  <si>
    <t>BILBAO</t>
  </si>
  <si>
    <t>DUBLIN</t>
  </si>
  <si>
    <t>MUNICH</t>
  </si>
  <si>
    <t>ROMA</t>
  </si>
  <si>
    <t>BAKU</t>
  </si>
  <si>
    <t>BUDAPEST</t>
  </si>
  <si>
    <t>BUCAREST</t>
  </si>
  <si>
    <t>COPENAGHE</t>
  </si>
  <si>
    <t>ST PETERSBURG</t>
  </si>
  <si>
    <t> Portugal</t>
  </si>
  <si>
    <t> Países Bajos</t>
  </si>
  <si>
    <t> Inglaterra</t>
  </si>
  <si>
    <t>Bélgica</t>
  </si>
  <si>
    <t> Francia</t>
  </si>
  <si>
    <t> España</t>
  </si>
  <si>
    <t> Italia</t>
  </si>
  <si>
    <t> Croacia</t>
  </si>
  <si>
    <t> Polonia</t>
  </si>
  <si>
    <t> Islandia</t>
  </si>
  <si>
    <t> Bosnia y Herzegovina</t>
  </si>
  <si>
    <t> Ucrania</t>
  </si>
  <si>
    <t> Dinamarca</t>
  </si>
  <si>
    <t> Suecia</t>
  </si>
  <si>
    <t> Rusia</t>
  </si>
  <si>
    <t> Austria</t>
  </si>
  <si>
    <t> Gales</t>
  </si>
  <si>
    <t> República Checa</t>
  </si>
  <si>
    <t> Turquía</t>
  </si>
  <si>
    <t> Irlanda</t>
  </si>
  <si>
    <t> Irlanda del Norte</t>
  </si>
  <si>
    <t> Escocia</t>
  </si>
  <si>
    <t> Noruega</t>
  </si>
  <si>
    <t> Serbia</t>
  </si>
  <si>
    <t> Finlandia</t>
  </si>
  <si>
    <t> Bulgaria</t>
  </si>
  <si>
    <t> Israel</t>
  </si>
  <si>
    <t>Hungría</t>
  </si>
  <si>
    <t> Rumania</t>
  </si>
  <si>
    <t> Grecia</t>
  </si>
  <si>
    <t> Albania</t>
  </si>
  <si>
    <t> Montenegro</t>
  </si>
  <si>
    <t> Chipre</t>
  </si>
  <si>
    <t> Estonia</t>
  </si>
  <si>
    <t> Eslovenia</t>
  </si>
  <si>
    <t> Lituania</t>
  </si>
  <si>
    <t> Georgia</t>
  </si>
  <si>
    <t> Kosovo</t>
  </si>
  <si>
    <t> Bielorrusia</t>
  </si>
  <si>
    <t> Luxemburgo</t>
  </si>
  <si>
    <t> Armenia</t>
  </si>
  <si>
    <t> Azerbaiyán</t>
  </si>
  <si>
    <t> Kazajistán</t>
  </si>
  <si>
    <t> Moldavia</t>
  </si>
  <si>
    <t> Gibraltar</t>
  </si>
  <si>
    <t> Islas Feroe</t>
  </si>
  <si>
    <t>51.  Letonia</t>
  </si>
  <si>
    <t> Liechtenstein</t>
  </si>
  <si>
    <t> Andorra</t>
  </si>
  <si>
    <t> Malta</t>
  </si>
  <si>
    <t> San Marino</t>
  </si>
  <si>
    <t>banderas</t>
  </si>
  <si>
    <t>V</t>
  </si>
  <si>
    <t>COM_9</t>
  </si>
  <si>
    <t>COM_10</t>
  </si>
  <si>
    <t>COM_11</t>
  </si>
  <si>
    <t>COM_12</t>
  </si>
  <si>
    <t>COM_13</t>
  </si>
  <si>
    <t>COM_14</t>
  </si>
  <si>
    <t>COM_15</t>
  </si>
  <si>
    <t>COM_16</t>
  </si>
  <si>
    <t>COM_17</t>
  </si>
  <si>
    <t>COM_18</t>
  </si>
  <si>
    <t>COM_19</t>
  </si>
  <si>
    <t>COM_20</t>
  </si>
  <si>
    <t>COM_21</t>
  </si>
  <si>
    <t>COM_22</t>
  </si>
  <si>
    <t>COM_23</t>
  </si>
  <si>
    <t>COM_24</t>
  </si>
  <si>
    <t>COM_25</t>
  </si>
  <si>
    <t>COM_26</t>
  </si>
  <si>
    <t>COM_27</t>
  </si>
  <si>
    <t>COM_28</t>
  </si>
  <si>
    <t>COM_29</t>
  </si>
  <si>
    <t>COM_30</t>
  </si>
  <si>
    <t>COM_31</t>
  </si>
  <si>
    <t>12345&gt;6</t>
  </si>
  <si>
    <t>1234&gt;56</t>
  </si>
  <si>
    <t>1234&gt;5&gt;6</t>
  </si>
  <si>
    <t>123&gt;456</t>
  </si>
  <si>
    <t>123&gt;45&gt;6</t>
  </si>
  <si>
    <t>123&gt;4&gt;56</t>
  </si>
  <si>
    <t>123&gt;4&gt;5&gt;6</t>
  </si>
  <si>
    <t>12&gt;3456</t>
  </si>
  <si>
    <t>12&gt;345&gt;6</t>
  </si>
  <si>
    <t>12&gt;34&gt;56</t>
  </si>
  <si>
    <t>12&gt;3&gt;456</t>
  </si>
  <si>
    <t>12&gt;3&gt;4&gt;56</t>
  </si>
  <si>
    <t>12&gt;3&gt;45&gt;6</t>
  </si>
  <si>
    <t>12&gt;3&gt;4&gt;5&gt;6</t>
  </si>
  <si>
    <t>1&gt;23456</t>
  </si>
  <si>
    <t>1&gt;2345&gt;6</t>
  </si>
  <si>
    <t>1&gt;234&gt;56</t>
  </si>
  <si>
    <t>1&gt;234&gt;5&gt;6</t>
  </si>
  <si>
    <t>1&gt;23&gt;456</t>
  </si>
  <si>
    <t>1&gt;23&gt;45&gt;6</t>
  </si>
  <si>
    <t>1&gt;23&gt;4&gt;56</t>
  </si>
  <si>
    <t>1&gt;23&gt;4&gt;5&gt;6</t>
  </si>
  <si>
    <t>1&gt;2&gt;3456</t>
  </si>
  <si>
    <t>1&gt;2&gt;345&gt;6</t>
  </si>
  <si>
    <t>1&gt;2&gt;34&gt;56</t>
  </si>
  <si>
    <t>1&gt;2&gt;34&gt;5&gt;6</t>
  </si>
  <si>
    <t>1&gt;2&gt;3&gt;456</t>
  </si>
  <si>
    <t>1&gt;2&gt;3&gt;45&gt;6</t>
  </si>
  <si>
    <t>1&gt;2&gt;3&gt;4&gt;56</t>
  </si>
  <si>
    <t>1&gt;2&gt;3&gt;4&gt;5&gt;6</t>
  </si>
  <si>
    <t>123-456</t>
  </si>
  <si>
    <t>1234-56</t>
  </si>
  <si>
    <t>12-. 3456</t>
  </si>
  <si>
    <t>12-. 34-. 56</t>
  </si>
  <si>
    <t>PRUEBAS</t>
  </si>
  <si>
    <t>REAL</t>
  </si>
  <si>
    <t>COM_32</t>
  </si>
  <si>
    <t>1234&gt;5</t>
  </si>
  <si>
    <t>123&gt;45</t>
  </si>
  <si>
    <t>123&gt;4&gt;5</t>
  </si>
  <si>
    <t>12&gt;345</t>
  </si>
  <si>
    <t>12&gt;3&gt;45</t>
  </si>
  <si>
    <t>12&gt;3&gt;4&gt;5</t>
  </si>
  <si>
    <t>1&gt;2345</t>
  </si>
  <si>
    <t>1&gt;234&gt;5</t>
  </si>
  <si>
    <t>1&gt;23&gt;45</t>
  </si>
  <si>
    <t>1&gt;23&gt;4&gt;5</t>
  </si>
  <si>
    <t>1&gt;2&gt;345</t>
  </si>
  <si>
    <t>1&gt;2&gt;34&gt;5</t>
  </si>
  <si>
    <t>1&gt;2&gt;3&gt;45</t>
  </si>
  <si>
    <t>1&gt;2&gt;3&gt;4&gt;5</t>
  </si>
  <si>
    <t>12&gt;34&gt;5</t>
  </si>
  <si>
    <t>1234-5&gt;6</t>
  </si>
  <si>
    <t>123&gt;4 - 56</t>
  </si>
  <si>
    <t>123&gt;4 - 5&gt;6</t>
  </si>
  <si>
    <t>12&gt;34&gt;5&gt;6</t>
  </si>
  <si>
    <t>12&gt;34 - 56</t>
  </si>
  <si>
    <t>12&gt;34 - 5&gt;6</t>
  </si>
  <si>
    <t>12&gt;3&gt;4 - 56</t>
  </si>
  <si>
    <t>12&gt;3&gt;4 - 5&gt;6</t>
  </si>
  <si>
    <t>1&gt;234 - 5&gt;6</t>
  </si>
  <si>
    <t>1&gt;23&gt;4 - 56</t>
  </si>
  <si>
    <t>1&gt;23&gt;4  -5&gt;6</t>
  </si>
  <si>
    <t>1&gt;2&gt;34 - 56</t>
  </si>
  <si>
    <t>1&gt;2&gt;34 - 5&gt;6</t>
  </si>
  <si>
    <t>1&gt;2&gt;3&gt;4 - 56</t>
  </si>
  <si>
    <t>1&gt;2&gt;3&gt;4 - &gt;5&gt;6</t>
  </si>
  <si>
    <t>123&gt;4</t>
  </si>
  <si>
    <t>12&gt;34</t>
  </si>
  <si>
    <t>12&gt;3&gt;4</t>
  </si>
  <si>
    <t>1&gt;234</t>
  </si>
  <si>
    <t>1&gt;23&gt;4</t>
  </si>
  <si>
    <t>1&gt;2&gt;34</t>
  </si>
  <si>
    <t>1&gt;2&gt;3&gt;4</t>
  </si>
  <si>
    <t>123 - 45&gt;6</t>
  </si>
  <si>
    <t>123 - 4&gt;56</t>
  </si>
  <si>
    <t>123 4&gt;5&gt;6</t>
  </si>
  <si>
    <t>12&gt;3 - 456</t>
  </si>
  <si>
    <t>12&gt;3 - 4&gt;56</t>
  </si>
  <si>
    <t>12&gt;3 - 45&gt;6</t>
  </si>
  <si>
    <t>12&gt;3 - 4&gt;5&gt;6</t>
  </si>
  <si>
    <t>1&gt;23 - 456</t>
  </si>
  <si>
    <t>1&gt;23 - 4&gt;56</t>
  </si>
  <si>
    <t>1&gt;23 - 45&gt;6</t>
  </si>
  <si>
    <t>1&gt;23 4&gt;5&gt;6</t>
  </si>
  <si>
    <t>1&gt;2&gt;3 - 456</t>
  </si>
  <si>
    <t>1&gt;2&gt;3 - 45&gt;6</t>
  </si>
  <si>
    <t>1&gt;2&gt;3 - 4&gt;56</t>
  </si>
  <si>
    <t>1&gt;2&gt;3 - 4&gt;5&gt;6</t>
  </si>
  <si>
    <t>1&gt;2&gt;3 - 4&gt;5</t>
  </si>
  <si>
    <t>1&gt;2&gt;3 - 45</t>
  </si>
  <si>
    <t>1&gt;23 - 4&gt;5</t>
  </si>
  <si>
    <t>1&gt;23 - 45</t>
  </si>
  <si>
    <t>12&gt;3 - 45</t>
  </si>
  <si>
    <t>12&gt;3 - 4&gt;5</t>
  </si>
  <si>
    <t>123 - 4&gt;5</t>
  </si>
  <si>
    <t>123-45</t>
  </si>
  <si>
    <t>123 - 56</t>
  </si>
  <si>
    <t>123 - 5&gt;6</t>
  </si>
  <si>
    <t>12&gt;3  - 56</t>
  </si>
  <si>
    <t>12&gt;3 5&gt;6</t>
  </si>
  <si>
    <t>1&gt;23  - 56</t>
  </si>
  <si>
    <t>1&gt;23 - 5&gt;6</t>
  </si>
  <si>
    <t>1&gt;2&gt;3 - 56</t>
  </si>
  <si>
    <t>1&gt;2&gt;3 - 5&gt;6</t>
  </si>
  <si>
    <t>12&gt;3</t>
  </si>
  <si>
    <t>1&gt;23</t>
  </si>
  <si>
    <t>1&gt;2&gt;3</t>
  </si>
  <si>
    <t>12 - 345&gt;6</t>
  </si>
  <si>
    <t>12 - 34&gt;56</t>
  </si>
  <si>
    <t>12 - 34&gt;5&gt;6</t>
  </si>
  <si>
    <t>12 - 3&gt;456</t>
  </si>
  <si>
    <t>12 - 3&gt;4&gt;56</t>
  </si>
  <si>
    <t>12 - 3&gt;45&gt;6</t>
  </si>
  <si>
    <t>12 3&gt;4&gt;5&gt;6</t>
  </si>
  <si>
    <t>1&gt;2 - 3456</t>
  </si>
  <si>
    <t>1&gt;2 - 345&gt;6</t>
  </si>
  <si>
    <t>1&gt;2 34&gt;56</t>
  </si>
  <si>
    <t>1&gt;2 34&gt;5&gt;6</t>
  </si>
  <si>
    <t>1&gt;2 3&gt;45&gt;6</t>
  </si>
  <si>
    <t>1&gt;2 3&gt;4&gt;56</t>
  </si>
  <si>
    <t>1&gt;2 3&gt;4&gt;5&gt;6</t>
  </si>
  <si>
    <t>12-. 345</t>
  </si>
  <si>
    <t>12  -34&gt;5</t>
  </si>
  <si>
    <t>12 - 3&gt;45</t>
  </si>
  <si>
    <t>12 -3&gt;4&gt;5</t>
  </si>
  <si>
    <t>1&gt;2 - 345</t>
  </si>
  <si>
    <t>1&gt;3 34&gt;5</t>
  </si>
  <si>
    <t>1&gt;2 3&gt;45</t>
  </si>
  <si>
    <t>1&gt;2 3&gt;4&gt;5</t>
  </si>
  <si>
    <t>12 - 34 5&gt;6</t>
  </si>
  <si>
    <t>12  - 3&gt;4 - 5&gt;6</t>
  </si>
  <si>
    <t>1&gt;2 - 34 - 56</t>
  </si>
  <si>
    <t>1&gt;2 34 - 5&gt;6</t>
  </si>
  <si>
    <t>1&gt;2 - 3&gt;4 - 56</t>
  </si>
  <si>
    <t>1&gt;2 - 3&gt;4 - 5&gt;6</t>
  </si>
  <si>
    <t>12 - 3&gt;4</t>
  </si>
  <si>
    <t>1&gt;2  - 34</t>
  </si>
  <si>
    <t>1&gt;2  3&gt;4</t>
  </si>
  <si>
    <t>12 - 456</t>
  </si>
  <si>
    <t>12 45&gt;6</t>
  </si>
  <si>
    <t>12 - 4&gt;5&gt;6</t>
  </si>
  <si>
    <t>1&gt;2 - 456</t>
  </si>
  <si>
    <t>1&gt;2 - 45&gt;6</t>
  </si>
  <si>
    <t>1&gt;2 4&gt;56</t>
  </si>
  <si>
    <t>1&gt;2 - 4&gt;5&gt;6</t>
  </si>
  <si>
    <t>12 - 5&gt;6</t>
  </si>
  <si>
    <t>1&gt;2 56</t>
  </si>
  <si>
    <t>1&gt;2 - 5&gt;6</t>
  </si>
  <si>
    <t>12 - 4&gt;5</t>
  </si>
  <si>
    <t>1&gt;2 45</t>
  </si>
  <si>
    <t>1&gt;2 4&gt;5</t>
  </si>
  <si>
    <t>1&gt;2</t>
  </si>
  <si>
    <t>2345&gt;6</t>
  </si>
  <si>
    <t>234&gt;56</t>
  </si>
  <si>
    <t>234&gt;5&gt;6</t>
  </si>
  <si>
    <t>23&gt;456</t>
  </si>
  <si>
    <t>23&gt;4&gt;56</t>
  </si>
  <si>
    <t>23&gt;45&gt;6</t>
  </si>
  <si>
    <t>23&gt;4&gt;5&gt;6</t>
  </si>
  <si>
    <t>2&gt;3456</t>
  </si>
  <si>
    <t>2&gt;345&gt;6</t>
  </si>
  <si>
    <t>2&gt;34&gt;56</t>
  </si>
  <si>
    <t>2&gt;34&gt;5&gt;6</t>
  </si>
  <si>
    <t>2&gt;3&gt;456</t>
  </si>
  <si>
    <t>2&gt;3&gt;45&gt;6</t>
  </si>
  <si>
    <t>2&gt;3&gt;4&gt;56</t>
  </si>
  <si>
    <t>2&gt;3&gt;4&gt;5&gt;6</t>
  </si>
  <si>
    <t>234&gt;5</t>
  </si>
  <si>
    <t>23&gt;45</t>
  </si>
  <si>
    <t>23&gt;4&gt;5</t>
  </si>
  <si>
    <t>2&gt;345</t>
  </si>
  <si>
    <t>2&gt;34&gt;5</t>
  </si>
  <si>
    <t>2&gt;3&gt;45</t>
  </si>
  <si>
    <t>2&gt;3&gt;4&gt;5</t>
  </si>
  <si>
    <t>234-. 56</t>
  </si>
  <si>
    <t>234 - 5&gt;6</t>
  </si>
  <si>
    <t>23&gt;4 - 56</t>
  </si>
  <si>
    <t>23&gt;4 - 5&gt;6</t>
  </si>
  <si>
    <t>2&gt;34 - 56</t>
  </si>
  <si>
    <t>2&gt;34 - 5&gt;6</t>
  </si>
  <si>
    <t>2&gt;3&gt;4 - 56</t>
  </si>
  <si>
    <t>23&gt;4</t>
  </si>
  <si>
    <t>2&gt;34</t>
  </si>
  <si>
    <t>2&gt;3&gt;4</t>
  </si>
  <si>
    <t>23-. 456</t>
  </si>
  <si>
    <t>23 4&gt;56</t>
  </si>
  <si>
    <t>23 - 45&gt;6</t>
  </si>
  <si>
    <t>23 - 4&gt;5&gt;6</t>
  </si>
  <si>
    <t>2&gt;3 - 456</t>
  </si>
  <si>
    <t>2&gt;3 45&gt;6</t>
  </si>
  <si>
    <t>2&gt;3 4&gt;56</t>
  </si>
  <si>
    <t>23 - 5&gt;6</t>
  </si>
  <si>
    <t>2&gt;3 - 56</t>
  </si>
  <si>
    <t>2&gt;3 - 5&gt;6</t>
  </si>
  <si>
    <t>23 4&gt;5</t>
  </si>
  <si>
    <t>1&gt;2 - 4&gt;5</t>
  </si>
  <si>
    <t>2&gt;3</t>
  </si>
  <si>
    <t>345&gt;6</t>
  </si>
  <si>
    <t>34&gt;56</t>
  </si>
  <si>
    <t>34&gt;5&gt;6</t>
  </si>
  <si>
    <t>3&gt;456</t>
  </si>
  <si>
    <t>3&gt;45&gt;6</t>
  </si>
  <si>
    <t>3&gt;4&gt;56</t>
  </si>
  <si>
    <t>3&gt;4&gt;5&gt;6</t>
  </si>
  <si>
    <t>34&gt;5</t>
  </si>
  <si>
    <t>3&gt;45</t>
  </si>
  <si>
    <t>3&gt;4&gt;5</t>
  </si>
  <si>
    <t>34 - 5&gt;6</t>
  </si>
  <si>
    <t>3&gt;4 - 56</t>
  </si>
  <si>
    <t>3&gt;4 - 5&gt;6</t>
  </si>
  <si>
    <t>3&gt;4</t>
  </si>
  <si>
    <t>45&gt;6</t>
  </si>
  <si>
    <t>4&gt;56</t>
  </si>
  <si>
    <t>4&gt;5&gt;6</t>
  </si>
  <si>
    <t>4&gt;5</t>
  </si>
  <si>
    <t>5&gt;6</t>
  </si>
  <si>
    <t>123456&gt;6</t>
  </si>
  <si>
    <t>123 - 45</t>
  </si>
  <si>
    <t>12 - 345</t>
  </si>
  <si>
    <t>12 -.34</t>
  </si>
  <si>
    <t>12 -. 45</t>
  </si>
  <si>
    <t>23 -. 45</t>
  </si>
  <si>
    <t>123  - 56</t>
  </si>
  <si>
    <t>12 - 34 -56</t>
  </si>
  <si>
    <t>12  -.56</t>
  </si>
  <si>
    <t>23 - 56</t>
  </si>
  <si>
    <t>34 - 56</t>
  </si>
  <si>
    <t>12 -. 34</t>
  </si>
  <si>
    <t>23  -456</t>
  </si>
  <si>
    <t>23 - 45</t>
  </si>
  <si>
    <t>1&gt;2 3&gt;456</t>
  </si>
  <si>
    <t>12 -456</t>
  </si>
  <si>
    <t>123--56</t>
  </si>
  <si>
    <t>12 - 34.</t>
  </si>
  <si>
    <t>12-. 456</t>
  </si>
  <si>
    <t>12-.  56</t>
  </si>
  <si>
    <t>12- 45-</t>
  </si>
  <si>
    <t>12-.</t>
  </si>
  <si>
    <t>23-.-. 56</t>
  </si>
  <si>
    <t>. 23-. 45-</t>
  </si>
  <si>
    <t>.34-. 56</t>
  </si>
  <si>
    <t>1&gt;234 - 56</t>
  </si>
  <si>
    <t>1&gt;2 34&gt;5</t>
  </si>
  <si>
    <t>12 - 4&gt;56</t>
  </si>
  <si>
    <t>2&gt;3 45</t>
  </si>
  <si>
    <t>2&gt;3 - 4&gt;5</t>
  </si>
  <si>
    <t>234 . 56</t>
  </si>
  <si>
    <t>12 3&gt;4 56</t>
  </si>
  <si>
    <t>234  - 56</t>
  </si>
  <si>
    <t>234 - 56</t>
  </si>
  <si>
    <t>12 4&gt;56</t>
  </si>
  <si>
    <t>123&gt;45 -6</t>
  </si>
  <si>
    <t>1234&gt;5 -6</t>
  </si>
  <si>
    <t>123&gt;4 -56</t>
  </si>
  <si>
    <t>1234- 5&gt;6</t>
  </si>
  <si>
    <t>123 -45&gt;6</t>
  </si>
  <si>
    <t>123- 4&gt;56</t>
  </si>
  <si>
    <t>123 - 4&gt;5 - 6</t>
  </si>
  <si>
    <t>123&gt;4 - 5-6</t>
  </si>
  <si>
    <t>123 - 4 5&gt;6</t>
  </si>
  <si>
    <t>123-4&gt;5-6</t>
  </si>
  <si>
    <t>ce</t>
  </si>
  <si>
    <t>cc</t>
  </si>
  <si>
    <t>cf</t>
  </si>
  <si>
    <t>cg</t>
  </si>
  <si>
    <t>12&gt;345 -6</t>
  </si>
  <si>
    <t>12- 34&gt;56</t>
  </si>
  <si>
    <t>1234 - 5&gt;6</t>
  </si>
  <si>
    <t>12&gt;34 -5 -6</t>
  </si>
  <si>
    <t>12- 34&gt;5 - 6</t>
  </si>
  <si>
    <t>12 - 34- 5&gt;6</t>
  </si>
  <si>
    <t>12 - 34&gt;5 -6</t>
  </si>
  <si>
    <t>12&gt;34  5-6</t>
  </si>
  <si>
    <t>12-34 - 5&gt;6</t>
  </si>
  <si>
    <t>12 -3&gt;456</t>
  </si>
  <si>
    <t>12 -34&gt;56</t>
  </si>
  <si>
    <t>12&gt;3 -456</t>
  </si>
  <si>
    <t>12&gt;3 - 4 - 56</t>
  </si>
  <si>
    <t>12 - 3&gt;4 -56</t>
  </si>
  <si>
    <t>12 - 3 - 4&gt;56</t>
  </si>
  <si>
    <t>12&gt;3 - 4 -56</t>
  </si>
  <si>
    <t>12&gt;3 456</t>
  </si>
  <si>
    <t>123 45&gt;6</t>
  </si>
  <si>
    <t>12&gt;3 -45</t>
  </si>
  <si>
    <t>12 - 3- 45&gt;6</t>
  </si>
  <si>
    <t>12&gt;3 45 - 6</t>
  </si>
  <si>
    <t>123&gt;4&gt;5-6</t>
  </si>
  <si>
    <t>123&gt;4 5&gt;6</t>
  </si>
  <si>
    <t>123 4&gt;56</t>
  </si>
  <si>
    <t>123 - 4&gt;5&gt;6</t>
  </si>
  <si>
    <t>123&gt;4 -5-6</t>
  </si>
  <si>
    <t>12&gt;34 - 5-6</t>
  </si>
  <si>
    <t>123 -4&gt;5-6</t>
  </si>
  <si>
    <t>123-4 5&gt;6</t>
  </si>
  <si>
    <t>12&gt;3-4 56</t>
  </si>
  <si>
    <t>12- 3&gt;456</t>
  </si>
  <si>
    <t>12-34&gt;56</t>
  </si>
  <si>
    <t>12- 345&gt;6</t>
  </si>
  <si>
    <t>12- 34&gt;5&gt;6</t>
  </si>
  <si>
    <t>12-3&gt;4&gt;56</t>
  </si>
  <si>
    <t>12- 3&gt;45&gt;6</t>
  </si>
  <si>
    <t>12-3&gt;45-6</t>
  </si>
  <si>
    <t>12- 34&gt;5-6</t>
  </si>
  <si>
    <t>12-3&gt;4-56</t>
  </si>
  <si>
    <t>12-34-5&gt;6</t>
  </si>
  <si>
    <t>12-3-4&gt;56</t>
  </si>
  <si>
    <t>12-3 45&gt;6</t>
  </si>
  <si>
    <t>12&gt;3&gt;4 -5-6</t>
  </si>
  <si>
    <t>12&gt;3-4-5-6</t>
  </si>
  <si>
    <t>12-3&gt;4&gt;5-6</t>
  </si>
  <si>
    <t>12-3-4&gt;5</t>
  </si>
  <si>
    <t>12- 3&gt;4 - 5-6</t>
  </si>
  <si>
    <t>12&gt;3 -4 - 5&gt;6</t>
  </si>
  <si>
    <t>12&gt;3-4 5-6</t>
  </si>
  <si>
    <t>12- 3&gt;4 - 5&gt;6</t>
  </si>
  <si>
    <t>12-3&gt;4 - 5-6</t>
  </si>
  <si>
    <t>12- 3-4 5&gt;6</t>
  </si>
  <si>
    <t>12&gt;3&gt;4-5-6</t>
  </si>
  <si>
    <t>12-3- 4&gt;5&gt;6</t>
  </si>
  <si>
    <t>12-3- 4&gt;5-6</t>
  </si>
  <si>
    <t>12-3-4 5&gt;6</t>
  </si>
  <si>
    <t>12&gt;3 -4&gt;5-6</t>
  </si>
  <si>
    <t>12&gt;3- 4- 5&gt;6</t>
  </si>
  <si>
    <t>12&gt;3 -4-5-6</t>
  </si>
  <si>
    <t>12&gt;3-4 -5-6</t>
  </si>
  <si>
    <t>12-3&gt;4- 5-6</t>
  </si>
  <si>
    <t>12-3 4&gt;5-6</t>
  </si>
  <si>
    <t>12-3&gt;4-5&gt;6</t>
  </si>
  <si>
    <t>12- 3&gt;4&gt;5-6</t>
  </si>
  <si>
    <t>12-3&gt;4-5-6</t>
  </si>
  <si>
    <t>12-3-5 - 5&gt;6</t>
  </si>
  <si>
    <t>12-3- 4&gt;5- 6</t>
  </si>
  <si>
    <t>12-3-4&gt;5-6</t>
  </si>
  <si>
    <t>12-3-4-5&gt;6</t>
  </si>
  <si>
    <t>12&gt;3 45-6</t>
  </si>
  <si>
    <t>12-3-4 - 5&gt;6</t>
  </si>
  <si>
    <t>12-34.</t>
  </si>
  <si>
    <t>12-56.</t>
  </si>
  <si>
    <t>12-45.</t>
  </si>
  <si>
    <t>1&gt;2345-6</t>
  </si>
  <si>
    <t>1234&gt;5-6</t>
  </si>
  <si>
    <t>1&gt;234- 56</t>
  </si>
  <si>
    <t>1-234&gt;56</t>
  </si>
  <si>
    <t>1-2345&gt;6</t>
  </si>
  <si>
    <t>1-234&gt;5-6</t>
  </si>
  <si>
    <t>1&gt;234-5-6</t>
  </si>
  <si>
    <t>1-234 -5&gt;6</t>
  </si>
  <si>
    <t>1&gt;234 - 5-6</t>
  </si>
  <si>
    <t>1-234-5&gt;6</t>
  </si>
  <si>
    <t>1&gt;234 -56</t>
  </si>
  <si>
    <t>1- 234&gt;56</t>
  </si>
  <si>
    <t>1-23&gt;456</t>
  </si>
  <si>
    <t>1&gt;23 -4-56</t>
  </si>
  <si>
    <t>1  23&gt;4 - 56</t>
  </si>
  <si>
    <t>1&gt;23 - 4 -56</t>
  </si>
  <si>
    <t>1-23&gt;4 -56</t>
  </si>
  <si>
    <t>1-23-4&gt;56</t>
  </si>
  <si>
    <t>23 -56</t>
  </si>
  <si>
    <t>1-23 -4&gt;56</t>
  </si>
  <si>
    <t>123&gt;45 - 6</t>
  </si>
  <si>
    <t>1&gt;23 -456</t>
  </si>
  <si>
    <t>1 - 23&gt;45-6</t>
  </si>
  <si>
    <t>1&gt;23 - 45 -6</t>
  </si>
  <si>
    <t>1&gt;23- 45-6</t>
  </si>
  <si>
    <t>1-23 - 45&gt;6</t>
  </si>
  <si>
    <t>23&gt;45-6</t>
  </si>
  <si>
    <t>23  - 45&gt;6</t>
  </si>
  <si>
    <t>23-45</t>
  </si>
  <si>
    <t>123&gt;45-6</t>
  </si>
  <si>
    <t>1&gt;234&gt;5-6</t>
  </si>
  <si>
    <t>1&gt;23&gt;45-6</t>
  </si>
  <si>
    <t>123&gt;4-56</t>
  </si>
  <si>
    <t>123&gt;4-5&gt;6</t>
  </si>
  <si>
    <t>1&gt;234-56</t>
  </si>
  <si>
    <t>1&gt;234-5&gt;6</t>
  </si>
  <si>
    <t>1&gt;23&gt;4-56</t>
  </si>
  <si>
    <t>1&gt;23-456</t>
  </si>
  <si>
    <t>1&gt;23-4&gt;56</t>
  </si>
  <si>
    <t>1&gt;23-45&gt;6</t>
  </si>
  <si>
    <t>123-4&gt;56</t>
  </si>
  <si>
    <t>123-45&gt;6</t>
  </si>
  <si>
    <t>123-4&gt;5&gt;6</t>
  </si>
  <si>
    <t>123&gt;4-5-6</t>
  </si>
  <si>
    <t>1&gt;23-45-6</t>
  </si>
  <si>
    <t>1&gt;23-4-56</t>
  </si>
  <si>
    <t>123-4-5&gt;6</t>
  </si>
  <si>
    <t>1-23&gt;4&gt;56</t>
  </si>
  <si>
    <t>1-23&gt;45&gt;6</t>
  </si>
  <si>
    <t>1-23&gt;45-6</t>
  </si>
  <si>
    <t>1-23&gt;4-56</t>
  </si>
  <si>
    <t>1-23-45&gt;6</t>
  </si>
  <si>
    <t>1&gt;23&gt;4-5-6</t>
  </si>
  <si>
    <t>1&gt;23-4&gt;5-6</t>
  </si>
  <si>
    <t>1&gt;23-4-5-6</t>
  </si>
  <si>
    <t>1-23&gt;4&gt;5-6</t>
  </si>
  <si>
    <t>1-23&gt;4-5-6</t>
  </si>
  <si>
    <t>1&gt;23-4-5&gt;6</t>
  </si>
  <si>
    <t>1-23&gt;4-5&gt;6</t>
  </si>
  <si>
    <t>1-23-4-5&gt;6</t>
  </si>
  <si>
    <t>1-23-4&gt;5&gt;6</t>
  </si>
  <si>
    <t>1-23-4&gt;5-6</t>
  </si>
  <si>
    <t>12&gt;345-6</t>
  </si>
  <si>
    <t>1&gt;2- 3456</t>
  </si>
  <si>
    <t>1-2&gt;3456</t>
  </si>
  <si>
    <t>1&gt;2-345-6</t>
  </si>
  <si>
    <t>1-2&gt;345-6</t>
  </si>
  <si>
    <t>1-2-345&gt;6</t>
  </si>
  <si>
    <t>12&gt;34  -56</t>
  </si>
  <si>
    <t>1- 2&gt;34-56</t>
  </si>
  <si>
    <t>1&gt;2 -34 -56</t>
  </si>
  <si>
    <t>1-2 - 34&gt;56</t>
  </si>
  <si>
    <t>1&gt;2 - 34- 56</t>
  </si>
  <si>
    <t>1-2-34&gt;56</t>
  </si>
  <si>
    <t>2&gt;34 -56</t>
  </si>
  <si>
    <t>34-56</t>
  </si>
  <si>
    <t>12&gt;34&gt;5-6</t>
  </si>
  <si>
    <t>1&gt;2&gt;345-6</t>
  </si>
  <si>
    <t>12&gt;34-56</t>
  </si>
  <si>
    <t>12&gt;34-5&gt;6</t>
  </si>
  <si>
    <t>1&gt;2&gt;34-56</t>
  </si>
  <si>
    <t>1&gt;2-3456</t>
  </si>
  <si>
    <t>12-345&gt;6</t>
  </si>
  <si>
    <t>1&gt;2-345&gt;6</t>
  </si>
  <si>
    <t>1&gt;2-34&gt;56</t>
  </si>
  <si>
    <t>12&gt;34-5-6</t>
  </si>
  <si>
    <t>12-34&gt;5-6</t>
  </si>
  <si>
    <t>1&gt;2-34-56</t>
  </si>
  <si>
    <t>1-2&gt;34&gt;56</t>
  </si>
  <si>
    <t>1-2&gt;345&gt;6</t>
  </si>
  <si>
    <t>1-2&gt;34-56</t>
  </si>
  <si>
    <t>1&gt;2-34-5-6</t>
  </si>
  <si>
    <t>1&gt;2-34&gt;5-6</t>
  </si>
  <si>
    <t>1-2&gt;34&gt;5-6</t>
  </si>
  <si>
    <t>1-2&gt;34-5-6</t>
  </si>
  <si>
    <t>1-2-34&gt;5-6</t>
  </si>
  <si>
    <t>1&gt;2&gt;34-5-6</t>
  </si>
  <si>
    <t>1-2&gt;34-5&gt;6</t>
  </si>
  <si>
    <t>1&gt;2-34-5&gt;6-</t>
  </si>
  <si>
    <t>1-2-34-5&gt;6</t>
  </si>
  <si>
    <t>1&gt;2-34-5&gt;6</t>
  </si>
  <si>
    <t>1-2-34&gt;5&gt;6</t>
  </si>
  <si>
    <t>12-34&gt;5&gt;6</t>
  </si>
  <si>
    <t>1&gt;2 3456</t>
  </si>
  <si>
    <t>1&gt;2 - 3 - 456</t>
  </si>
  <si>
    <t>1- 2&gt;3 - 456</t>
  </si>
  <si>
    <t>1&gt;2 - 3 -456</t>
  </si>
  <si>
    <t>1-2 3&gt;456</t>
  </si>
  <si>
    <t>2- 3&gt;456</t>
  </si>
  <si>
    <t>12&gt;3&gt;45-6</t>
  </si>
  <si>
    <t>12&gt;3-456</t>
  </si>
  <si>
    <t>12&gt;3-45&gt;6</t>
  </si>
  <si>
    <t>1&gt;2&gt;3-456</t>
  </si>
  <si>
    <t>12&gt;3-45-6</t>
  </si>
  <si>
    <t>12-3-45&gt;6</t>
  </si>
  <si>
    <t>1&gt;2-3-456</t>
  </si>
  <si>
    <t>1&gt;23&gt;45&gt;-6</t>
  </si>
  <si>
    <t>1-2&gt;3-456</t>
  </si>
  <si>
    <t>1-2-3&gt;456</t>
  </si>
  <si>
    <t>1-2&gt;3&gt;45-6</t>
  </si>
  <si>
    <t>1-2&gt;3-45-6</t>
  </si>
  <si>
    <t>1&gt;2&gt;3-45-6</t>
  </si>
  <si>
    <t>1-2-3&gt;45-6</t>
  </si>
  <si>
    <t>1&gt;2-3&gt;45-6</t>
  </si>
  <si>
    <t>1&gt;2-3-45-6</t>
  </si>
  <si>
    <t>1&gt;2&gt;3-45&gt;6</t>
  </si>
  <si>
    <t>1-2&gt;3-45&gt;6</t>
  </si>
  <si>
    <t>1&gt;2-3-45&gt;6</t>
  </si>
  <si>
    <t>1-2-3-45&gt;6</t>
  </si>
  <si>
    <t>1-2-3&gt;45&gt;6</t>
  </si>
  <si>
    <t>1-2·3&gt;45&gt;6</t>
  </si>
  <si>
    <t>1&gt;2-3&gt;456</t>
  </si>
  <si>
    <t>1-2&gt;3&gt;456</t>
  </si>
  <si>
    <t>12&gt;34 -56</t>
  </si>
  <si>
    <t>1&gt;23&gt;4 -56</t>
  </si>
  <si>
    <t>1&gt;23 4&gt;56</t>
  </si>
  <si>
    <t>12&gt;3 4&gt;56</t>
  </si>
  <si>
    <t>1&gt;2&gt;3 456</t>
  </si>
  <si>
    <t>12- 3&gt;4&gt;56</t>
  </si>
  <si>
    <t>1&gt;2 -3&gt;456</t>
  </si>
  <si>
    <t>12&gt;3 - 4-56</t>
  </si>
  <si>
    <t>1&gt;2 34 -56</t>
  </si>
  <si>
    <t>12- 3&gt;4-56</t>
  </si>
  <si>
    <t>1&gt;2 -3 -456</t>
  </si>
  <si>
    <t>12 -3 4&gt;56</t>
  </si>
  <si>
    <t>1- 23&gt;456</t>
  </si>
  <si>
    <t>1- 23&gt;4&gt;56</t>
  </si>
  <si>
    <t>1- 2&gt;34&gt;56</t>
  </si>
  <si>
    <t>1- 2&gt;3&gt;456</t>
  </si>
  <si>
    <t>1-2&gt;34 - 56</t>
  </si>
  <si>
    <t>1-2&gt;3- 456</t>
  </si>
  <si>
    <t>1&gt;2&gt;34 -56</t>
  </si>
  <si>
    <t>1&gt;2&gt;3- 4-56</t>
  </si>
  <si>
    <t>1&gt;2-3&gt;4-56</t>
  </si>
  <si>
    <t>1-2&gt;3&gt;4-56</t>
  </si>
  <si>
    <t>1&gt;2-3-4-56</t>
  </si>
  <si>
    <t>1-2&gt;3-4-56</t>
  </si>
  <si>
    <t>1-2&gt;3-4&gt;56</t>
  </si>
  <si>
    <t>1&gt;2-3-4&gt;56</t>
  </si>
  <si>
    <t>1&gt;2&gt;3-4-56</t>
  </si>
  <si>
    <t>1&gt;2- 3&gt;4-56</t>
  </si>
  <si>
    <t>1-2 - 3&gt;4&gt;56</t>
  </si>
  <si>
    <t>1-2 3&gt;4 -56</t>
  </si>
  <si>
    <t>1-2-3 4&gt;56</t>
  </si>
  <si>
    <t>1-2 3&gt;4-56</t>
  </si>
  <si>
    <t>1&gt;2 -3-4-56</t>
  </si>
  <si>
    <t>1-2-3&gt;4&gt;56</t>
  </si>
  <si>
    <t>1-2&gt;3- 4&gt;56</t>
  </si>
  <si>
    <t>1- 2&gt;3-4-56</t>
  </si>
  <si>
    <t>1-2-3&gt;4-56</t>
  </si>
  <si>
    <t>1-2-3-4&gt;56</t>
  </si>
  <si>
    <t>Dinamarca</t>
  </si>
  <si>
    <t>Finlandia</t>
  </si>
  <si>
    <t>.</t>
  </si>
  <si>
    <t>..</t>
  </si>
  <si>
    <t>12&gt;3&gt;4- 5&gt;6</t>
  </si>
  <si>
    <t>12-3&gt;4 - 56</t>
  </si>
  <si>
    <t>12&gt;3-4-56</t>
  </si>
  <si>
    <t>123-4 -5&gt;6</t>
  </si>
  <si>
    <t>12-3&gt;456</t>
  </si>
  <si>
    <t>1&gt;234.5.6</t>
  </si>
  <si>
    <t>Quitar$ al copiar para vlaidar datos</t>
  </si>
  <si>
    <t>Paises Bajos</t>
  </si>
  <si>
    <t>12 - 3-4&gt;56</t>
  </si>
  <si>
    <t>12&gt;3 45.6</t>
  </si>
  <si>
    <t>1-234&gt;5&gt;6</t>
  </si>
  <si>
    <t>1-234-5-6</t>
  </si>
  <si>
    <t>=AR</t>
  </si>
  <si>
    <t>República Checa</t>
  </si>
  <si>
    <t>¡EMPATE! Puedes seleccionar el orden de los empatados entre los terceros.</t>
  </si>
  <si>
    <t>Países Bajos</t>
  </si>
  <si>
    <t>A1</t>
  </si>
  <si>
    <t>B1</t>
  </si>
  <si>
    <t>C1</t>
  </si>
  <si>
    <t>D1</t>
  </si>
  <si>
    <t>E1</t>
  </si>
  <si>
    <t>F1</t>
  </si>
  <si>
    <t>A2</t>
  </si>
  <si>
    <t>B2</t>
  </si>
  <si>
    <t>C2</t>
  </si>
  <si>
    <t>D2</t>
  </si>
  <si>
    <t>E2</t>
  </si>
  <si>
    <t>F2</t>
  </si>
  <si>
    <t>A3</t>
  </si>
  <si>
    <t>B3</t>
  </si>
  <si>
    <t>C3</t>
  </si>
  <si>
    <t>D3</t>
  </si>
  <si>
    <t>E3</t>
  </si>
  <si>
    <t>F3</t>
  </si>
  <si>
    <t>·Si haceis toda la Eurocopa de golpe copiar de la C6 a la 135 y pegar valores en la plantilla de Administrador.</t>
  </si>
  <si>
    <t>·Si haceis todas las eliminatorias de golpe, copiar de la C88 a la C132 y pegar valores en la plantilla de Administrador.</t>
  </si>
  <si>
    <t>·Para los octavos selecciona de la C88 a la C105 y pega valores en la plantilla de administrador.</t>
  </si>
  <si>
    <t>·Para los cuartos selecciona de la C108 a la C117 y pega valores en la plantilla de administrador.</t>
  </si>
  <si>
    <t>Para el administrador de la porra</t>
  </si>
  <si>
    <t>EL ADMINISTRADOR DE LA PORRA SEGUIRÁ LAS INSTRUCCIONES DE AQUÍ ABAJO</t>
  </si>
  <si>
    <t>·Si haceis toda la fase de grupos de golpe y las eliminatorias aparte, copiar primero de la C6 a la C85 y pegar valores en la plantilla de Administrador. Y también copiar y pegar valores de la C133 a la C135. En octavos seguir las instrucciones de abajo.</t>
  </si>
  <si>
    <t>·Si haceis jornada a jornada seguir las instrucciones de cada jornada</t>
  </si>
  <si>
    <t>·Para la segunda jornada selecciona de la C18 a la C29 y pega valores en la plantilla de administrador.</t>
  </si>
  <si>
    <t>·Para la tercera jornada selecciona de la C30 a la C85 y pega valores en la plantilla de administrador.</t>
  </si>
  <si>
    <t>·Si haceis eliminatoria a eliminatoria seguir las instrucciones de cada eliminatoria.</t>
  </si>
  <si>
    <t>·Al inicio de la competición si se hace por fases copiar de la C132 a la C135 y pegarla al final del jugador en el archivo de administrador.</t>
  </si>
  <si>
    <t>·Para la primera jornada selecciona de la C6 a la C17 y pega valores en la plantilla de administrador. ¡OJO! COPIAR TAMBIÉN de la C133 a la C135.</t>
  </si>
  <si>
    <t>Macedonia del Norte</t>
  </si>
  <si>
    <t>Escocia</t>
  </si>
  <si>
    <t>P part</t>
  </si>
  <si>
    <t>DG Part</t>
  </si>
  <si>
    <t>G Part</t>
  </si>
  <si>
    <t>DG X</t>
  </si>
  <si>
    <t>G X</t>
  </si>
  <si>
    <t>·Para las semifinales selecciona de la C120 a la C125 y pega valores en la plantilla de administrador.</t>
  </si>
  <si>
    <t>·Para la final selecciona de la C128 a la C132 y pega valores en la plantilla de administrador.</t>
  </si>
  <si>
    <t>Turquía</t>
  </si>
  <si>
    <t>ENTRE IGUALES 2 Goles</t>
  </si>
  <si>
    <t>ENTRE IGUALES 2 Diferencia Goles</t>
  </si>
  <si>
    <t>ENTRE IGUALES 2 Puntos</t>
  </si>
  <si>
    <t>P part 2</t>
  </si>
  <si>
    <t>DG Part 2</t>
  </si>
  <si>
    <t>G Part 2</t>
  </si>
  <si>
    <r>
      <rPr>
        <b/>
        <sz val="11"/>
        <color theme="1"/>
        <rFont val="Calibri"/>
        <family val="2"/>
        <scheme val="minor"/>
      </rPr>
      <t>Fecha de la útima versión:</t>
    </r>
    <r>
      <rPr>
        <sz val="11"/>
        <color theme="1"/>
        <rFont val="Calibri"/>
        <family val="2"/>
        <scheme val="minor"/>
      </rPr>
      <t xml:space="preserve"> 31/05/2021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</si>
</sst>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0.0"/>
    <numFmt numFmtId="166" formatCode="h:mm;@"/>
  </numFmts>
  <fonts count="51" x14ac:knownFonts="1">
    <font>
      <sz val="11"/>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b/>
      <sz val="11"/>
      <color theme="3"/>
      <name val="Calibri"/>
      <family val="2"/>
      <scheme val="minor"/>
    </font>
    <font>
      <u/>
      <sz val="11"/>
      <color theme="10"/>
      <name val="Calibri"/>
      <family val="2"/>
      <scheme val="minor"/>
    </font>
    <font>
      <u/>
      <sz val="11"/>
      <color theme="11"/>
      <name val="Calibri"/>
      <family val="2"/>
      <scheme val="minor"/>
    </font>
    <font>
      <sz val="11"/>
      <color rgb="FFFF0000"/>
      <name val="Calibri"/>
      <family val="2"/>
      <scheme val="minor"/>
    </font>
    <font>
      <sz val="11"/>
      <color theme="0"/>
      <name val="Calibri"/>
      <family val="2"/>
      <scheme val="minor"/>
    </font>
    <font>
      <b/>
      <sz val="11"/>
      <color theme="0"/>
      <name val="Calibri"/>
      <family val="2"/>
      <scheme val="minor"/>
    </font>
    <font>
      <b/>
      <sz val="11"/>
      <name val="Calibri"/>
      <family val="2"/>
      <scheme val="minor"/>
    </font>
    <font>
      <sz val="9"/>
      <color theme="0" tint="-0.14999847407452621"/>
      <name val="Arial"/>
      <family val="2"/>
    </font>
    <font>
      <b/>
      <sz val="9"/>
      <color theme="0" tint="-4.9989318521683403E-2"/>
      <name val="Calibri"/>
      <family val="2"/>
      <scheme val="minor"/>
    </font>
    <font>
      <sz val="10"/>
      <color theme="0"/>
      <name val="Calibri"/>
      <family val="2"/>
      <scheme val="minor"/>
    </font>
    <font>
      <b/>
      <sz val="10"/>
      <name val="Calibri"/>
      <family val="2"/>
      <scheme val="minor"/>
    </font>
    <font>
      <b/>
      <sz val="12"/>
      <color theme="1"/>
      <name val="Calibri"/>
      <family val="2"/>
      <scheme val="minor"/>
    </font>
    <font>
      <b/>
      <sz val="13"/>
      <color theme="0"/>
      <name val="Calibri"/>
      <family val="2"/>
      <scheme val="minor"/>
    </font>
    <font>
      <sz val="13"/>
      <color theme="1"/>
      <name val="Calibri"/>
      <family val="2"/>
      <scheme val="minor"/>
    </font>
    <font>
      <b/>
      <sz val="10"/>
      <color theme="3"/>
      <name val="Calibri"/>
      <family val="2"/>
      <scheme val="minor"/>
    </font>
    <font>
      <sz val="11"/>
      <name val="Calibri"/>
      <family val="2"/>
      <scheme val="minor"/>
    </font>
    <font>
      <b/>
      <sz val="24"/>
      <color theme="0"/>
      <name val="Calibri"/>
      <family val="2"/>
      <scheme val="minor"/>
    </font>
    <font>
      <sz val="12"/>
      <color theme="0"/>
      <name val="Calibri"/>
      <family val="2"/>
      <scheme val="minor"/>
    </font>
    <font>
      <b/>
      <sz val="12"/>
      <color theme="0"/>
      <name val="Calibri"/>
      <family val="2"/>
      <scheme val="minor"/>
    </font>
    <font>
      <sz val="20"/>
      <color theme="0"/>
      <name val="Calibri"/>
      <family val="2"/>
      <scheme val="minor"/>
    </font>
    <font>
      <b/>
      <sz val="10"/>
      <color theme="0" tint="-4.9989318521683403E-2"/>
      <name val="Calibri"/>
      <family val="2"/>
      <scheme val="minor"/>
    </font>
    <font>
      <sz val="8"/>
      <name val="Calibri"/>
      <family val="2"/>
      <scheme val="minor"/>
    </font>
    <font>
      <sz val="8"/>
      <color theme="0"/>
      <name val="Calibri"/>
      <family val="2"/>
      <scheme val="minor"/>
    </font>
    <font>
      <b/>
      <sz val="8"/>
      <color theme="1"/>
      <name val="Calibri"/>
      <family val="2"/>
      <scheme val="minor"/>
    </font>
    <font>
      <b/>
      <sz val="14"/>
      <color theme="1"/>
      <name val="Calibri"/>
      <family val="2"/>
      <scheme val="minor"/>
    </font>
    <font>
      <b/>
      <sz val="10"/>
      <color theme="0"/>
      <name val="Calibri"/>
      <family val="2"/>
      <scheme val="minor"/>
    </font>
    <font>
      <sz val="14"/>
      <color theme="0"/>
      <name val="Calibri"/>
      <family val="2"/>
      <scheme val="minor"/>
    </font>
    <font>
      <b/>
      <sz val="11"/>
      <color rgb="FFFF0000"/>
      <name val="Calibri"/>
      <family val="2"/>
      <scheme val="minor"/>
    </font>
    <font>
      <b/>
      <sz val="36"/>
      <color theme="0"/>
      <name val="Calibri"/>
      <family val="2"/>
      <scheme val="minor"/>
    </font>
    <font>
      <b/>
      <sz val="8"/>
      <color theme="0"/>
      <name val="Calibri"/>
      <family val="2"/>
      <scheme val="minor"/>
    </font>
    <font>
      <b/>
      <sz val="11"/>
      <color rgb="FF0056A3"/>
      <name val="Calibri"/>
      <family val="2"/>
      <scheme val="minor"/>
    </font>
    <font>
      <sz val="8"/>
      <color rgb="FF0056A3"/>
      <name val="Calibri"/>
      <family val="2"/>
      <scheme val="minor"/>
    </font>
    <font>
      <b/>
      <sz val="10"/>
      <color rgb="FF0056A3"/>
      <name val="Calibri"/>
      <family val="2"/>
      <scheme val="minor"/>
    </font>
    <font>
      <sz val="10"/>
      <color rgb="FF0056A3"/>
      <name val="Calibri"/>
      <family val="2"/>
      <scheme val="minor"/>
    </font>
    <font>
      <b/>
      <sz val="20"/>
      <color theme="0"/>
      <name val="Calibri"/>
      <family val="2"/>
      <scheme val="minor"/>
    </font>
    <font>
      <b/>
      <sz val="16"/>
      <color theme="0"/>
      <name val="Calibri"/>
      <family val="2"/>
      <scheme val="minor"/>
    </font>
    <font>
      <sz val="11"/>
      <color theme="0" tint="-0.34998626667073579"/>
      <name val="Calibri"/>
      <family val="2"/>
      <scheme val="minor"/>
    </font>
    <font>
      <sz val="11"/>
      <color rgb="FF0056A3"/>
      <name val="Calibri"/>
      <family val="2"/>
      <scheme val="minor"/>
    </font>
    <font>
      <b/>
      <sz val="14"/>
      <color theme="0"/>
      <name val="Calibri"/>
      <family val="2"/>
      <scheme val="minor"/>
    </font>
    <font>
      <sz val="10"/>
      <color theme="1"/>
      <name val="Calibri"/>
      <family val="2"/>
      <scheme val="minor"/>
    </font>
    <font>
      <b/>
      <sz val="13"/>
      <color rgb="FF000000"/>
      <name val="Arial"/>
      <family val="2"/>
    </font>
    <font>
      <sz val="11"/>
      <color theme="1"/>
      <name val="Calibri"/>
      <family val="2"/>
      <scheme val="minor"/>
    </font>
    <font>
      <b/>
      <sz val="48"/>
      <color theme="0"/>
      <name val="Calibri"/>
      <family val="2"/>
      <scheme val="minor"/>
    </font>
    <font>
      <b/>
      <sz val="10"/>
      <color rgb="FFFF0000"/>
      <name val="Calibri"/>
      <family val="2"/>
      <scheme val="minor"/>
    </font>
    <font>
      <sz val="13"/>
      <color theme="0"/>
      <name val="Calibri"/>
      <family val="2"/>
      <scheme val="minor"/>
    </font>
    <font>
      <sz val="12"/>
      <color theme="0"/>
      <name val="Arial"/>
      <family val="2"/>
    </font>
    <font>
      <b/>
      <sz val="10"/>
      <color theme="1"/>
      <name val="Calibri"/>
      <family val="2"/>
      <scheme val="minor"/>
    </font>
  </fonts>
  <fills count="3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BE56"/>
        <bgColor indexed="64"/>
      </patternFill>
    </fill>
    <fill>
      <patternFill patternType="solid">
        <fgColor theme="0" tint="-0.34998626667073579"/>
        <bgColor indexed="64"/>
      </patternFill>
    </fill>
    <fill>
      <patternFill patternType="solid">
        <fgColor theme="3" tint="0.59999389629810485"/>
        <bgColor indexed="64"/>
      </patternFill>
    </fill>
    <fill>
      <patternFill patternType="solid">
        <fgColor rgb="FFFF0000"/>
        <bgColor indexed="64"/>
      </patternFill>
    </fill>
    <fill>
      <patternFill patternType="solid">
        <fgColor rgb="FFE29843"/>
        <bgColor indexed="64"/>
      </patternFill>
    </fill>
    <fill>
      <patternFill patternType="solid">
        <fgColor rgb="FF01A439"/>
        <bgColor indexed="64"/>
      </patternFill>
    </fill>
    <fill>
      <patternFill patternType="solid">
        <fgColor rgb="FF019535"/>
        <bgColor indexed="64"/>
      </patternFill>
    </fill>
    <fill>
      <patternFill patternType="solid">
        <fgColor rgb="FFFEC200"/>
        <bgColor indexed="64"/>
      </patternFill>
    </fill>
    <fill>
      <patternFill patternType="solid">
        <fgColor rgb="FFFFA800"/>
        <bgColor indexed="64"/>
      </patternFill>
    </fill>
    <fill>
      <patternFill patternType="solid">
        <fgColor rgb="FF0098A6"/>
        <bgColor indexed="64"/>
      </patternFill>
    </fill>
    <fill>
      <patternFill patternType="solid">
        <fgColor rgb="FF00B3C9"/>
        <bgColor indexed="64"/>
      </patternFill>
    </fill>
    <fill>
      <patternFill patternType="solid">
        <fgColor rgb="FF0056A3"/>
        <bgColor indexed="64"/>
      </patternFill>
    </fill>
    <fill>
      <patternFill patternType="solid">
        <fgColor rgb="FF7E3680"/>
        <bgColor indexed="64"/>
      </patternFill>
    </fill>
    <fill>
      <patternFill patternType="solid">
        <fgColor rgb="FFB37836"/>
        <bgColor indexed="64"/>
      </patternFill>
    </fill>
    <fill>
      <patternFill patternType="solid">
        <fgColor rgb="FF913D92"/>
        <bgColor indexed="64"/>
      </patternFill>
    </fill>
    <fill>
      <patternFill patternType="solid">
        <fgColor rgb="FFF6A302"/>
        <bgColor indexed="64"/>
      </patternFill>
    </fill>
    <fill>
      <patternFill patternType="solid">
        <fgColor rgb="FFA50004"/>
        <bgColor indexed="64"/>
      </patternFill>
    </fill>
    <fill>
      <patternFill patternType="solid">
        <fgColor rgb="FFBF162B"/>
        <bgColor indexed="64"/>
      </patternFill>
    </fill>
    <fill>
      <patternFill patternType="solid">
        <fgColor rgb="FF963633"/>
        <bgColor indexed="64"/>
      </patternFill>
    </fill>
    <fill>
      <patternFill patternType="solid">
        <fgColor rgb="FFAB402E"/>
        <bgColor indexed="64"/>
      </patternFill>
    </fill>
    <fill>
      <patternFill patternType="solid">
        <fgColor rgb="FFC65911"/>
        <bgColor indexed="64"/>
      </patternFill>
    </fill>
    <fill>
      <patternFill patternType="solid">
        <fgColor rgb="FFF4B084"/>
        <bgColor indexed="64"/>
      </patternFill>
    </fill>
    <fill>
      <patternFill patternType="solid">
        <fgColor rgb="FF1F4E78"/>
        <bgColor indexed="64"/>
      </patternFill>
    </fill>
    <fill>
      <patternFill patternType="solid">
        <fgColor rgb="FF2F75B5"/>
        <bgColor indexed="64"/>
      </patternFill>
    </fill>
    <fill>
      <patternFill patternType="solid">
        <fgColor theme="4" tint="0.39997558519241921"/>
        <bgColor indexed="64"/>
      </patternFill>
    </fill>
    <fill>
      <patternFill patternType="solid">
        <fgColor theme="6" tint="0.39997558519241921"/>
        <bgColor indexed="64"/>
      </patternFill>
    </fill>
    <fill>
      <patternFill patternType="solid">
        <fgColor theme="5" tint="0.39997558519241921"/>
        <bgColor indexed="64"/>
      </patternFill>
    </fill>
    <fill>
      <patternFill patternType="solid">
        <fgColor rgb="FFFFBE00"/>
        <bgColor indexed="64"/>
      </patternFill>
    </fill>
    <fill>
      <patternFill patternType="solid">
        <fgColor rgb="FF92D050"/>
        <bgColor indexed="64"/>
      </patternFill>
    </fill>
    <fill>
      <patternFill patternType="solid">
        <fgColor theme="2" tint="-0.249977111117893"/>
        <bgColor indexed="64"/>
      </patternFill>
    </fill>
  </fills>
  <borders count="157">
    <border>
      <left/>
      <right/>
      <top/>
      <bottom/>
      <diagonal/>
    </border>
    <border>
      <left/>
      <right/>
      <top style="thin">
        <color theme="0"/>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right style="thin">
        <color theme="0"/>
      </right>
      <top/>
      <bottom/>
      <diagonal/>
    </border>
    <border>
      <left style="thin">
        <color theme="0"/>
      </left>
      <right/>
      <top/>
      <bottom/>
      <diagonal/>
    </border>
    <border>
      <left style="thin">
        <color theme="0"/>
      </left>
      <right/>
      <top style="thin">
        <color theme="0"/>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auto="1"/>
      </left>
      <right style="medium">
        <color auto="1"/>
      </right>
      <top style="medium">
        <color auto="1"/>
      </top>
      <bottom style="medium">
        <color auto="1"/>
      </bottom>
      <diagonal/>
    </border>
    <border>
      <left style="medium">
        <color rgb="FF019535"/>
      </left>
      <right/>
      <top style="medium">
        <color rgb="FF019535"/>
      </top>
      <bottom/>
      <diagonal/>
    </border>
    <border>
      <left/>
      <right/>
      <top style="medium">
        <color rgb="FF019535"/>
      </top>
      <bottom/>
      <diagonal/>
    </border>
    <border>
      <left style="thin">
        <color theme="0"/>
      </left>
      <right/>
      <top style="medium">
        <color rgb="FF019535"/>
      </top>
      <bottom/>
      <diagonal/>
    </border>
    <border>
      <left/>
      <right style="thin">
        <color theme="0"/>
      </right>
      <top style="medium">
        <color rgb="FF019535"/>
      </top>
      <bottom/>
      <diagonal/>
    </border>
    <border>
      <left style="thin">
        <color theme="0"/>
      </left>
      <right style="thin">
        <color theme="0"/>
      </right>
      <top style="medium">
        <color rgb="FF019535"/>
      </top>
      <bottom style="thin">
        <color theme="0"/>
      </bottom>
      <diagonal/>
    </border>
    <border>
      <left/>
      <right style="medium">
        <color rgb="FF019535"/>
      </right>
      <top style="medium">
        <color rgb="FF019535"/>
      </top>
      <bottom/>
      <diagonal/>
    </border>
    <border>
      <left style="medium">
        <color rgb="FF019535"/>
      </left>
      <right/>
      <top/>
      <bottom/>
      <diagonal/>
    </border>
    <border>
      <left/>
      <right style="medium">
        <color rgb="FF019535"/>
      </right>
      <top/>
      <bottom/>
      <diagonal/>
    </border>
    <border>
      <left style="medium">
        <color rgb="FF019535"/>
      </left>
      <right/>
      <top/>
      <bottom style="medium">
        <color rgb="FF019535"/>
      </bottom>
      <diagonal/>
    </border>
    <border>
      <left/>
      <right/>
      <top/>
      <bottom style="medium">
        <color rgb="FF019535"/>
      </bottom>
      <diagonal/>
    </border>
    <border>
      <left style="thin">
        <color theme="0"/>
      </left>
      <right/>
      <top/>
      <bottom style="medium">
        <color rgb="FF019535"/>
      </bottom>
      <diagonal/>
    </border>
    <border>
      <left/>
      <right style="thin">
        <color theme="0"/>
      </right>
      <top/>
      <bottom style="medium">
        <color rgb="FF019535"/>
      </bottom>
      <diagonal/>
    </border>
    <border>
      <left style="thin">
        <color theme="0"/>
      </left>
      <right style="thin">
        <color theme="0"/>
      </right>
      <top/>
      <bottom style="medium">
        <color rgb="FF019535"/>
      </bottom>
      <diagonal/>
    </border>
    <border>
      <left/>
      <right style="medium">
        <color rgb="FF019535"/>
      </right>
      <top/>
      <bottom style="medium">
        <color rgb="FF019535"/>
      </bottom>
      <diagonal/>
    </border>
    <border>
      <left style="medium">
        <color rgb="FFFFA800"/>
      </left>
      <right/>
      <top style="medium">
        <color rgb="FFFFA800"/>
      </top>
      <bottom/>
      <diagonal/>
    </border>
    <border>
      <left/>
      <right/>
      <top style="medium">
        <color rgb="FFFFA800"/>
      </top>
      <bottom/>
      <diagonal/>
    </border>
    <border>
      <left style="thin">
        <color theme="0"/>
      </left>
      <right/>
      <top style="medium">
        <color rgb="FFFFA800"/>
      </top>
      <bottom/>
      <diagonal/>
    </border>
    <border>
      <left/>
      <right style="thin">
        <color theme="0"/>
      </right>
      <top style="medium">
        <color rgb="FFFFA800"/>
      </top>
      <bottom/>
      <diagonal/>
    </border>
    <border>
      <left style="thin">
        <color theme="0"/>
      </left>
      <right style="thin">
        <color theme="0"/>
      </right>
      <top style="medium">
        <color rgb="FFFFA800"/>
      </top>
      <bottom style="thin">
        <color theme="0"/>
      </bottom>
      <diagonal/>
    </border>
    <border>
      <left/>
      <right style="medium">
        <color rgb="FFFFA800"/>
      </right>
      <top style="medium">
        <color rgb="FFFFA800"/>
      </top>
      <bottom/>
      <diagonal/>
    </border>
    <border>
      <left style="medium">
        <color rgb="FFFFA800"/>
      </left>
      <right/>
      <top/>
      <bottom/>
      <diagonal/>
    </border>
    <border>
      <left/>
      <right style="medium">
        <color rgb="FFFFA800"/>
      </right>
      <top/>
      <bottom/>
      <diagonal/>
    </border>
    <border>
      <left style="medium">
        <color rgb="FFFFA800"/>
      </left>
      <right/>
      <top/>
      <bottom style="medium">
        <color rgb="FFFFA800"/>
      </bottom>
      <diagonal/>
    </border>
    <border>
      <left/>
      <right/>
      <top/>
      <bottom style="medium">
        <color rgb="FFFFA800"/>
      </bottom>
      <diagonal/>
    </border>
    <border>
      <left style="thin">
        <color theme="0"/>
      </left>
      <right/>
      <top/>
      <bottom style="medium">
        <color rgb="FFFFA800"/>
      </bottom>
      <diagonal/>
    </border>
    <border>
      <left/>
      <right style="thin">
        <color theme="0"/>
      </right>
      <top/>
      <bottom style="medium">
        <color rgb="FFFFA800"/>
      </bottom>
      <diagonal/>
    </border>
    <border>
      <left style="thin">
        <color theme="0"/>
      </left>
      <right style="thin">
        <color theme="0"/>
      </right>
      <top/>
      <bottom style="medium">
        <color rgb="FFFFA800"/>
      </bottom>
      <diagonal/>
    </border>
    <border>
      <left/>
      <right style="medium">
        <color rgb="FFFFA800"/>
      </right>
      <top/>
      <bottom style="medium">
        <color rgb="FFFFA800"/>
      </bottom>
      <diagonal/>
    </border>
    <border>
      <left style="medium">
        <color rgb="FF0098A6"/>
      </left>
      <right/>
      <top style="medium">
        <color rgb="FF0098A6"/>
      </top>
      <bottom/>
      <diagonal/>
    </border>
    <border>
      <left/>
      <right/>
      <top style="medium">
        <color rgb="FF0098A6"/>
      </top>
      <bottom/>
      <diagonal/>
    </border>
    <border>
      <left style="thin">
        <color theme="0"/>
      </left>
      <right/>
      <top style="medium">
        <color rgb="FF0098A6"/>
      </top>
      <bottom/>
      <diagonal/>
    </border>
    <border>
      <left/>
      <right style="thin">
        <color theme="0"/>
      </right>
      <top style="medium">
        <color rgb="FF0098A6"/>
      </top>
      <bottom/>
      <diagonal/>
    </border>
    <border>
      <left style="thin">
        <color theme="0"/>
      </left>
      <right style="thin">
        <color theme="0"/>
      </right>
      <top style="medium">
        <color rgb="FF0098A6"/>
      </top>
      <bottom style="thin">
        <color theme="0"/>
      </bottom>
      <diagonal/>
    </border>
    <border>
      <left/>
      <right style="medium">
        <color rgb="FF0098A6"/>
      </right>
      <top style="medium">
        <color rgb="FF0098A6"/>
      </top>
      <bottom/>
      <diagonal/>
    </border>
    <border>
      <left style="medium">
        <color rgb="FF0098A6"/>
      </left>
      <right/>
      <top/>
      <bottom/>
      <diagonal/>
    </border>
    <border>
      <left/>
      <right style="medium">
        <color rgb="FF0098A6"/>
      </right>
      <top/>
      <bottom/>
      <diagonal/>
    </border>
    <border>
      <left style="medium">
        <color rgb="FF0098A6"/>
      </left>
      <right/>
      <top/>
      <bottom style="medium">
        <color rgb="FF0098A6"/>
      </bottom>
      <diagonal/>
    </border>
    <border>
      <left/>
      <right/>
      <top/>
      <bottom style="medium">
        <color rgb="FF0098A6"/>
      </bottom>
      <diagonal/>
    </border>
    <border>
      <left style="thin">
        <color theme="0"/>
      </left>
      <right/>
      <top/>
      <bottom style="medium">
        <color rgb="FF0098A6"/>
      </bottom>
      <diagonal/>
    </border>
    <border>
      <left/>
      <right style="thin">
        <color theme="0"/>
      </right>
      <top/>
      <bottom style="medium">
        <color rgb="FF0098A6"/>
      </bottom>
      <diagonal/>
    </border>
    <border>
      <left style="thin">
        <color theme="0"/>
      </left>
      <right style="thin">
        <color theme="0"/>
      </right>
      <top/>
      <bottom style="medium">
        <color rgb="FF0098A6"/>
      </bottom>
      <diagonal/>
    </border>
    <border>
      <left/>
      <right style="medium">
        <color rgb="FF0098A6"/>
      </right>
      <top/>
      <bottom style="medium">
        <color rgb="FF0098A6"/>
      </bottom>
      <diagonal/>
    </border>
    <border>
      <left style="medium">
        <color rgb="FF7E3680"/>
      </left>
      <right/>
      <top style="medium">
        <color rgb="FF7E3680"/>
      </top>
      <bottom/>
      <diagonal/>
    </border>
    <border>
      <left/>
      <right/>
      <top style="medium">
        <color rgb="FF7E3680"/>
      </top>
      <bottom/>
      <diagonal/>
    </border>
    <border>
      <left/>
      <right style="medium">
        <color rgb="FF7E3680"/>
      </right>
      <top style="medium">
        <color rgb="FF7E3680"/>
      </top>
      <bottom/>
      <diagonal/>
    </border>
    <border>
      <left style="medium">
        <color rgb="FF7E3680"/>
      </left>
      <right/>
      <top/>
      <bottom style="medium">
        <color rgb="FF7E3680"/>
      </bottom>
      <diagonal/>
    </border>
    <border>
      <left/>
      <right/>
      <top/>
      <bottom style="medium">
        <color rgb="FF7E3680"/>
      </bottom>
      <diagonal/>
    </border>
    <border>
      <left/>
      <right style="medium">
        <color rgb="FF7E3680"/>
      </right>
      <top/>
      <bottom style="medium">
        <color rgb="FF7E3680"/>
      </bottom>
      <diagonal/>
    </border>
    <border>
      <left style="medium">
        <color rgb="FF7E3680"/>
      </left>
      <right/>
      <top/>
      <bottom/>
      <diagonal/>
    </border>
    <border>
      <left/>
      <right style="medium">
        <color rgb="FF7E3680"/>
      </right>
      <top/>
      <bottom/>
      <diagonal/>
    </border>
    <border>
      <left style="medium">
        <color rgb="FFB37836"/>
      </left>
      <right/>
      <top style="medium">
        <color rgb="FFB37836"/>
      </top>
      <bottom style="medium">
        <color rgb="FFB37836"/>
      </bottom>
      <diagonal/>
    </border>
    <border>
      <left/>
      <right/>
      <top style="medium">
        <color rgb="FFB37836"/>
      </top>
      <bottom style="medium">
        <color rgb="FFB37836"/>
      </bottom>
      <diagonal/>
    </border>
    <border>
      <left style="thin">
        <color theme="0"/>
      </left>
      <right/>
      <top style="medium">
        <color rgb="FFB37836"/>
      </top>
      <bottom style="medium">
        <color rgb="FFB37836"/>
      </bottom>
      <diagonal/>
    </border>
    <border>
      <left style="thin">
        <color theme="0"/>
      </left>
      <right style="thin">
        <color theme="0"/>
      </right>
      <top style="medium">
        <color rgb="FFB37836"/>
      </top>
      <bottom style="medium">
        <color rgb="FFB37836"/>
      </bottom>
      <diagonal/>
    </border>
    <border>
      <left/>
      <right style="medium">
        <color rgb="FFB37836"/>
      </right>
      <top style="medium">
        <color rgb="FFB37836"/>
      </top>
      <bottom style="medium">
        <color rgb="FFB37836"/>
      </bottom>
      <diagonal/>
    </border>
    <border>
      <left/>
      <right style="thin">
        <color theme="0"/>
      </right>
      <top style="medium">
        <color rgb="FF7E3680"/>
      </top>
      <bottom/>
      <diagonal/>
    </border>
    <border>
      <left style="thin">
        <color theme="0"/>
      </left>
      <right/>
      <top style="medium">
        <color rgb="FF7E3680"/>
      </top>
      <bottom/>
      <diagonal/>
    </border>
    <border>
      <left style="thin">
        <color theme="0"/>
      </left>
      <right style="thin">
        <color theme="0"/>
      </right>
      <top style="medium">
        <color rgb="FF7E3680"/>
      </top>
      <bottom style="thin">
        <color theme="0"/>
      </bottom>
      <diagonal/>
    </border>
    <border>
      <left/>
      <right style="thin">
        <color theme="0"/>
      </right>
      <top/>
      <bottom style="medium">
        <color rgb="FF7E3680"/>
      </bottom>
      <diagonal/>
    </border>
    <border>
      <left style="thin">
        <color theme="0"/>
      </left>
      <right/>
      <top/>
      <bottom style="medium">
        <color rgb="FF7E3680"/>
      </bottom>
      <diagonal/>
    </border>
    <border>
      <left style="thin">
        <color theme="0"/>
      </left>
      <right style="thin">
        <color theme="0"/>
      </right>
      <top style="thin">
        <color theme="0"/>
      </top>
      <bottom style="medium">
        <color rgb="FF7E3680"/>
      </bottom>
      <diagonal/>
    </border>
    <border>
      <left style="medium">
        <color rgb="FFFFBE56"/>
      </left>
      <right/>
      <top style="medium">
        <color rgb="FFFFBE56"/>
      </top>
      <bottom/>
      <diagonal/>
    </border>
    <border>
      <left/>
      <right/>
      <top style="medium">
        <color rgb="FFFFBE56"/>
      </top>
      <bottom/>
      <diagonal/>
    </border>
    <border>
      <left/>
      <right style="thin">
        <color theme="0"/>
      </right>
      <top style="medium">
        <color rgb="FFFFBE56"/>
      </top>
      <bottom/>
      <diagonal/>
    </border>
    <border>
      <left style="thin">
        <color theme="0"/>
      </left>
      <right/>
      <top style="medium">
        <color rgb="FFFFBE56"/>
      </top>
      <bottom/>
      <diagonal/>
    </border>
    <border>
      <left/>
      <right style="medium">
        <color rgb="FFFFBE56"/>
      </right>
      <top style="medium">
        <color rgb="FFFFBE56"/>
      </top>
      <bottom/>
      <diagonal/>
    </border>
    <border>
      <left style="medium">
        <color rgb="FFFFBE56"/>
      </left>
      <right/>
      <top/>
      <bottom/>
      <diagonal/>
    </border>
    <border>
      <left/>
      <right style="medium">
        <color rgb="FFFFBE56"/>
      </right>
      <top/>
      <bottom/>
      <diagonal/>
    </border>
    <border>
      <left style="medium">
        <color rgb="FFFFBE56"/>
      </left>
      <right/>
      <top/>
      <bottom style="medium">
        <color rgb="FFFFBE56"/>
      </bottom>
      <diagonal/>
    </border>
    <border>
      <left/>
      <right/>
      <top/>
      <bottom style="medium">
        <color rgb="FFFFBE56"/>
      </bottom>
      <diagonal/>
    </border>
    <border>
      <left/>
      <right style="thin">
        <color theme="0"/>
      </right>
      <top/>
      <bottom style="medium">
        <color rgb="FFFFBE56"/>
      </bottom>
      <diagonal/>
    </border>
    <border>
      <left style="thin">
        <color theme="0"/>
      </left>
      <right/>
      <top/>
      <bottom style="medium">
        <color rgb="FFFFBE56"/>
      </bottom>
      <diagonal/>
    </border>
    <border>
      <left/>
      <right style="medium">
        <color rgb="FFFFBE56"/>
      </right>
      <top/>
      <bottom style="medium">
        <color rgb="FFFFBE56"/>
      </bottom>
      <diagonal/>
    </border>
    <border>
      <left style="medium">
        <color rgb="FFA50004"/>
      </left>
      <right/>
      <top style="medium">
        <color rgb="FFA50004"/>
      </top>
      <bottom style="medium">
        <color rgb="FFA50004"/>
      </bottom>
      <diagonal/>
    </border>
    <border>
      <left/>
      <right/>
      <top style="medium">
        <color rgb="FFA50004"/>
      </top>
      <bottom style="medium">
        <color rgb="FFA50004"/>
      </bottom>
      <diagonal/>
    </border>
    <border>
      <left/>
      <right style="thin">
        <color theme="0"/>
      </right>
      <top style="medium">
        <color rgb="FFA50004"/>
      </top>
      <bottom style="medium">
        <color rgb="FFA50004"/>
      </bottom>
      <diagonal/>
    </border>
    <border>
      <left style="thin">
        <color theme="0"/>
      </left>
      <right/>
      <top style="medium">
        <color rgb="FFA50004"/>
      </top>
      <bottom style="medium">
        <color rgb="FFA50004"/>
      </bottom>
      <diagonal/>
    </border>
    <border>
      <left/>
      <right style="medium">
        <color rgb="FFA50004"/>
      </right>
      <top style="medium">
        <color rgb="FFA50004"/>
      </top>
      <bottom style="medium">
        <color rgb="FFA50004"/>
      </bottom>
      <diagonal/>
    </border>
    <border>
      <left style="thin">
        <color theme="0"/>
      </left>
      <right style="thin">
        <color theme="0"/>
      </right>
      <top style="thin">
        <color theme="0"/>
      </top>
      <bottom/>
      <diagonal/>
    </border>
    <border>
      <left style="medium">
        <color rgb="FF963633"/>
      </left>
      <right/>
      <top style="medium">
        <color rgb="FF963633"/>
      </top>
      <bottom/>
      <diagonal/>
    </border>
    <border>
      <left/>
      <right/>
      <top style="medium">
        <color rgb="FF963633"/>
      </top>
      <bottom/>
      <diagonal/>
    </border>
    <border>
      <left style="thin">
        <color theme="0"/>
      </left>
      <right/>
      <top style="medium">
        <color rgb="FF963633"/>
      </top>
      <bottom/>
      <diagonal/>
    </border>
    <border>
      <left/>
      <right style="thin">
        <color theme="0"/>
      </right>
      <top style="medium">
        <color rgb="FF963633"/>
      </top>
      <bottom/>
      <diagonal/>
    </border>
    <border>
      <left style="thin">
        <color theme="0"/>
      </left>
      <right style="thin">
        <color theme="0"/>
      </right>
      <top style="medium">
        <color rgb="FF963633"/>
      </top>
      <bottom style="thin">
        <color theme="0"/>
      </bottom>
      <diagonal/>
    </border>
    <border>
      <left/>
      <right style="medium">
        <color rgb="FF963633"/>
      </right>
      <top style="medium">
        <color rgb="FF963633"/>
      </top>
      <bottom/>
      <diagonal/>
    </border>
    <border>
      <left style="medium">
        <color rgb="FF963633"/>
      </left>
      <right/>
      <top/>
      <bottom/>
      <diagonal/>
    </border>
    <border>
      <left/>
      <right style="medium">
        <color rgb="FF963633"/>
      </right>
      <top/>
      <bottom/>
      <diagonal/>
    </border>
    <border>
      <left style="medium">
        <color rgb="FF963633"/>
      </left>
      <right/>
      <top/>
      <bottom style="medium">
        <color rgb="FF963633"/>
      </bottom>
      <diagonal/>
    </border>
    <border>
      <left/>
      <right/>
      <top/>
      <bottom style="medium">
        <color rgb="FF963633"/>
      </bottom>
      <diagonal/>
    </border>
    <border>
      <left style="thin">
        <color theme="0"/>
      </left>
      <right/>
      <top/>
      <bottom style="medium">
        <color rgb="FF963633"/>
      </bottom>
      <diagonal/>
    </border>
    <border>
      <left/>
      <right style="thin">
        <color theme="0"/>
      </right>
      <top/>
      <bottom style="medium">
        <color rgb="FF963633"/>
      </bottom>
      <diagonal/>
    </border>
    <border>
      <left style="thin">
        <color theme="0"/>
      </left>
      <right style="thin">
        <color theme="0"/>
      </right>
      <top/>
      <bottom style="medium">
        <color rgb="FF963633"/>
      </bottom>
      <diagonal/>
    </border>
    <border>
      <left/>
      <right style="medium">
        <color rgb="FF963633"/>
      </right>
      <top/>
      <bottom style="medium">
        <color rgb="FF963633"/>
      </bottom>
      <diagonal/>
    </border>
    <border>
      <left style="medium">
        <color rgb="FFC65911"/>
      </left>
      <right/>
      <top style="medium">
        <color rgb="FFC65911"/>
      </top>
      <bottom/>
      <diagonal/>
    </border>
    <border>
      <left/>
      <right/>
      <top style="medium">
        <color rgb="FFC65911"/>
      </top>
      <bottom/>
      <diagonal/>
    </border>
    <border>
      <left style="thin">
        <color theme="0"/>
      </left>
      <right/>
      <top style="medium">
        <color rgb="FFC65911"/>
      </top>
      <bottom/>
      <diagonal/>
    </border>
    <border>
      <left/>
      <right style="thin">
        <color theme="0"/>
      </right>
      <top style="medium">
        <color rgb="FFC65911"/>
      </top>
      <bottom/>
      <diagonal/>
    </border>
    <border>
      <left style="thin">
        <color theme="0"/>
      </left>
      <right style="thin">
        <color theme="0"/>
      </right>
      <top style="medium">
        <color rgb="FFC65911"/>
      </top>
      <bottom style="thin">
        <color theme="0"/>
      </bottom>
      <diagonal/>
    </border>
    <border>
      <left/>
      <right style="medium">
        <color rgb="FFC65911"/>
      </right>
      <top style="medium">
        <color rgb="FFC65911"/>
      </top>
      <bottom/>
      <diagonal/>
    </border>
    <border>
      <left style="medium">
        <color rgb="FFC65911"/>
      </left>
      <right/>
      <top/>
      <bottom/>
      <diagonal/>
    </border>
    <border>
      <left/>
      <right style="medium">
        <color rgb="FFC65911"/>
      </right>
      <top/>
      <bottom/>
      <diagonal/>
    </border>
    <border>
      <left style="medium">
        <color rgb="FFC65911"/>
      </left>
      <right/>
      <top/>
      <bottom style="medium">
        <color rgb="FFC65911"/>
      </bottom>
      <diagonal/>
    </border>
    <border>
      <left/>
      <right/>
      <top/>
      <bottom style="medium">
        <color rgb="FFC65911"/>
      </bottom>
      <diagonal/>
    </border>
    <border>
      <left style="thin">
        <color theme="0"/>
      </left>
      <right/>
      <top/>
      <bottom style="medium">
        <color rgb="FFC65911"/>
      </bottom>
      <diagonal/>
    </border>
    <border>
      <left/>
      <right style="thin">
        <color theme="0"/>
      </right>
      <top/>
      <bottom style="medium">
        <color rgb="FFC65911"/>
      </bottom>
      <diagonal/>
    </border>
    <border>
      <left style="thin">
        <color theme="0"/>
      </left>
      <right style="thin">
        <color theme="0"/>
      </right>
      <top/>
      <bottom style="medium">
        <color rgb="FFC65911"/>
      </bottom>
      <diagonal/>
    </border>
    <border>
      <left/>
      <right style="medium">
        <color rgb="FFC65911"/>
      </right>
      <top/>
      <bottom style="medium">
        <color rgb="FFC65911"/>
      </bottom>
      <diagonal/>
    </border>
    <border>
      <left style="medium">
        <color rgb="FF1F4E78"/>
      </left>
      <right/>
      <top style="medium">
        <color rgb="FF1F4E78"/>
      </top>
      <bottom/>
      <diagonal/>
    </border>
    <border>
      <left/>
      <right/>
      <top style="medium">
        <color rgb="FF1F4E78"/>
      </top>
      <bottom/>
      <diagonal/>
    </border>
    <border>
      <left style="thin">
        <color theme="0"/>
      </left>
      <right/>
      <top style="medium">
        <color rgb="FF1F4E78"/>
      </top>
      <bottom/>
      <diagonal/>
    </border>
    <border>
      <left/>
      <right style="thin">
        <color theme="0"/>
      </right>
      <top style="medium">
        <color rgb="FF1F4E78"/>
      </top>
      <bottom/>
      <diagonal/>
    </border>
    <border>
      <left style="thin">
        <color theme="0"/>
      </left>
      <right style="thin">
        <color theme="0"/>
      </right>
      <top style="medium">
        <color rgb="FF1F4E78"/>
      </top>
      <bottom style="thin">
        <color theme="0"/>
      </bottom>
      <diagonal/>
    </border>
    <border>
      <left/>
      <right style="medium">
        <color rgb="FF1F4E78"/>
      </right>
      <top style="medium">
        <color rgb="FF1F4E78"/>
      </top>
      <bottom/>
      <diagonal/>
    </border>
    <border>
      <left style="medium">
        <color rgb="FF1F4E78"/>
      </left>
      <right/>
      <top/>
      <bottom/>
      <diagonal/>
    </border>
    <border>
      <left/>
      <right style="medium">
        <color rgb="FF1F4E78"/>
      </right>
      <top/>
      <bottom/>
      <diagonal/>
    </border>
    <border>
      <left style="medium">
        <color rgb="FF1F4E78"/>
      </left>
      <right/>
      <top/>
      <bottom style="medium">
        <color rgb="FF1F4E78"/>
      </bottom>
      <diagonal/>
    </border>
    <border>
      <left/>
      <right/>
      <top/>
      <bottom style="medium">
        <color rgb="FF1F4E78"/>
      </bottom>
      <diagonal/>
    </border>
    <border>
      <left style="thin">
        <color theme="0"/>
      </left>
      <right/>
      <top/>
      <bottom style="medium">
        <color rgb="FF1F4E78"/>
      </bottom>
      <diagonal/>
    </border>
    <border>
      <left/>
      <right style="thin">
        <color theme="0"/>
      </right>
      <top/>
      <bottom style="medium">
        <color rgb="FF1F4E78"/>
      </bottom>
      <diagonal/>
    </border>
    <border>
      <left style="thin">
        <color theme="0"/>
      </left>
      <right style="thin">
        <color theme="0"/>
      </right>
      <top/>
      <bottom style="medium">
        <color rgb="FF1F4E78"/>
      </bottom>
      <diagonal/>
    </border>
    <border>
      <left/>
      <right style="medium">
        <color rgb="FF1F4E78"/>
      </right>
      <top/>
      <bottom style="medium">
        <color rgb="FF1F4E78"/>
      </bottom>
      <diagonal/>
    </border>
    <border>
      <left style="medium">
        <color theme="0" tint="-0.34998626667073579"/>
      </left>
      <right/>
      <top style="medium">
        <color theme="0" tint="-0.34998626667073579"/>
      </top>
      <bottom/>
      <diagonal/>
    </border>
    <border>
      <left/>
      <right/>
      <top style="medium">
        <color theme="0" tint="-0.34998626667073579"/>
      </top>
      <bottom/>
      <diagonal/>
    </border>
    <border>
      <left/>
      <right style="medium">
        <color theme="0" tint="-0.34998626667073579"/>
      </right>
      <top style="medium">
        <color theme="0" tint="-0.34998626667073579"/>
      </top>
      <bottom/>
      <diagonal/>
    </border>
    <border>
      <left style="medium">
        <color theme="0" tint="-0.34998626667073579"/>
      </left>
      <right/>
      <top/>
      <bottom/>
      <diagonal/>
    </border>
    <border>
      <left/>
      <right style="medium">
        <color theme="0" tint="-0.34998626667073579"/>
      </right>
      <top/>
      <bottom/>
      <diagonal/>
    </border>
    <border>
      <left style="medium">
        <color theme="0" tint="-0.34998626667073579"/>
      </left>
      <right/>
      <top/>
      <bottom style="medium">
        <color theme="0" tint="-0.34998626667073579"/>
      </bottom>
      <diagonal/>
    </border>
    <border>
      <left/>
      <right/>
      <top/>
      <bottom style="medium">
        <color theme="0" tint="-0.34998626667073579"/>
      </bottom>
      <diagonal/>
    </border>
    <border>
      <left/>
      <right style="medium">
        <color theme="0" tint="-0.34998626667073579"/>
      </right>
      <top/>
      <bottom style="medium">
        <color theme="0" tint="-0.34998626667073579"/>
      </bottom>
      <diagonal/>
    </border>
    <border>
      <left style="thin">
        <color theme="0"/>
      </left>
      <right style="thin">
        <color theme="0"/>
      </right>
      <top/>
      <bottom/>
      <diagonal/>
    </border>
    <border>
      <left/>
      <right/>
      <top/>
      <bottom style="thin">
        <color theme="2" tint="-0.249977111117893"/>
      </bottom>
      <diagonal/>
    </border>
    <border>
      <left/>
      <right/>
      <top style="thin">
        <color theme="2" tint="-0.249977111117893"/>
      </top>
      <bottom/>
      <diagonal/>
    </border>
    <border diagonalDown="1">
      <left/>
      <right/>
      <top/>
      <bottom/>
      <diagonal style="thin">
        <color theme="2" tint="-0.249977111117893"/>
      </diagonal>
    </border>
    <border>
      <left/>
      <right style="thin">
        <color theme="2" tint="-0.249977111117893"/>
      </right>
      <top/>
      <bottom style="thin">
        <color theme="2" tint="-0.249977111117893"/>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bottom style="thin">
        <color theme="0"/>
      </bottom>
      <diagonal/>
    </border>
    <border>
      <left/>
      <right style="thin">
        <color theme="0"/>
      </right>
      <top style="thin">
        <color theme="0"/>
      </top>
      <bottom/>
      <diagonal/>
    </border>
    <border>
      <left style="thin">
        <color theme="0"/>
      </left>
      <right/>
      <top/>
      <bottom style="thin">
        <color theme="0"/>
      </bottom>
      <diagonal/>
    </border>
    <border>
      <left/>
      <right style="thin">
        <color theme="0"/>
      </right>
      <top/>
      <bottom style="thin">
        <color theme="0"/>
      </bottom>
      <diagonal/>
    </border>
  </borders>
  <cellStyleXfs count="91">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45" fillId="0" borderId="0"/>
  </cellStyleXfs>
  <cellXfs count="612">
    <xf numFmtId="0" fontId="0" fillId="0" borderId="0" xfId="0"/>
    <xf numFmtId="0" fontId="0" fillId="2" borderId="0" xfId="0" applyFill="1"/>
    <xf numFmtId="0" fontId="0" fillId="2" borderId="0" xfId="0" applyFill="1" applyProtection="1">
      <protection hidden="1"/>
    </xf>
    <xf numFmtId="0" fontId="0" fillId="2" borderId="0" xfId="0" applyFill="1" applyAlignment="1">
      <alignment horizontal="center"/>
    </xf>
    <xf numFmtId="0" fontId="10" fillId="4" borderId="0" xfId="0" applyFont="1" applyFill="1" applyBorder="1" applyAlignment="1" applyProtection="1">
      <alignment horizontal="center" vertical="center"/>
      <protection hidden="1"/>
    </xf>
    <xf numFmtId="0" fontId="10" fillId="4" borderId="0" xfId="0" applyFont="1" applyFill="1" applyBorder="1" applyAlignment="1" applyProtection="1">
      <alignment horizontal="left" vertical="center"/>
      <protection hidden="1"/>
    </xf>
    <xf numFmtId="0" fontId="0" fillId="2" borderId="0" xfId="0" applyFill="1" applyAlignment="1" applyProtection="1">
      <alignment horizontal="center"/>
      <protection hidden="1"/>
    </xf>
    <xf numFmtId="0" fontId="19" fillId="2" borderId="0" xfId="27" applyFont="1" applyFill="1" applyAlignment="1" applyProtection="1">
      <alignment vertical="center"/>
      <protection hidden="1"/>
    </xf>
    <xf numFmtId="0" fontId="19" fillId="2" borderId="0" xfId="27" applyFont="1" applyFill="1" applyProtection="1">
      <protection hidden="1"/>
    </xf>
    <xf numFmtId="0" fontId="0" fillId="0" borderId="0" xfId="0" applyFill="1"/>
    <xf numFmtId="0" fontId="0" fillId="0" borderId="0" xfId="0" applyFill="1" applyProtection="1">
      <protection hidden="1"/>
    </xf>
    <xf numFmtId="0" fontId="0" fillId="0" borderId="0" xfId="0" applyFill="1" applyAlignment="1">
      <alignment horizontal="center"/>
    </xf>
    <xf numFmtId="0" fontId="0" fillId="0" borderId="0" xfId="0" applyFill="1" applyAlignment="1" applyProtection="1">
      <alignment horizontal="center"/>
      <protection hidden="1"/>
    </xf>
    <xf numFmtId="0" fontId="0" fillId="7" borderId="0" xfId="0" applyFill="1" applyProtection="1">
      <protection hidden="1"/>
    </xf>
    <xf numFmtId="0" fontId="0" fillId="0" borderId="0" xfId="0" applyProtection="1">
      <protection hidden="1"/>
    </xf>
    <xf numFmtId="0" fontId="28" fillId="0" borderId="0" xfId="0" applyFont="1" applyProtection="1">
      <protection hidden="1"/>
    </xf>
    <xf numFmtId="0" fontId="0" fillId="3" borderId="15" xfId="0" applyFill="1" applyBorder="1" applyProtection="1">
      <protection hidden="1"/>
    </xf>
    <xf numFmtId="0" fontId="8" fillId="8" borderId="0" xfId="0" applyFont="1" applyFill="1" applyAlignment="1" applyProtection="1">
      <alignment horizontal="center" vertical="center"/>
      <protection hidden="1"/>
    </xf>
    <xf numFmtId="0" fontId="0" fillId="0" borderId="0" xfId="0" applyProtection="1">
      <protection locked="0" hidden="1"/>
    </xf>
    <xf numFmtId="0" fontId="0" fillId="0" borderId="0" xfId="0" applyFont="1" applyProtection="1">
      <protection locked="0" hidden="1"/>
    </xf>
    <xf numFmtId="0" fontId="0" fillId="0" borderId="0" xfId="0" quotePrefix="1" applyProtection="1">
      <protection locked="0" hidden="1"/>
    </xf>
    <xf numFmtId="14" fontId="13" fillId="10" borderId="0" xfId="0" applyNumberFormat="1" applyFont="1" applyFill="1" applyBorder="1" applyAlignment="1" applyProtection="1">
      <alignment horizontal="center" vertical="center"/>
      <protection hidden="1"/>
    </xf>
    <xf numFmtId="166" fontId="13" fillId="10" borderId="0" xfId="0" applyNumberFormat="1" applyFont="1" applyFill="1" applyBorder="1" applyAlignment="1" applyProtection="1">
      <alignment horizontal="center" vertical="center"/>
      <protection hidden="1"/>
    </xf>
    <xf numFmtId="0" fontId="8" fillId="10" borderId="5" xfId="0" applyFont="1" applyFill="1" applyBorder="1" applyAlignment="1" applyProtection="1">
      <alignment horizontal="right"/>
      <protection hidden="1"/>
    </xf>
    <xf numFmtId="0" fontId="8" fillId="10" borderId="4" xfId="0" applyFont="1" applyFill="1" applyBorder="1" applyAlignment="1" applyProtection="1">
      <protection hidden="1"/>
    </xf>
    <xf numFmtId="0" fontId="8" fillId="10" borderId="2" xfId="0" applyFont="1" applyFill="1" applyBorder="1" applyAlignment="1" applyProtection="1">
      <alignment horizontal="center"/>
      <protection locked="0"/>
    </xf>
    <xf numFmtId="0" fontId="7" fillId="10" borderId="5" xfId="0" applyFont="1" applyFill="1" applyBorder="1" applyAlignment="1" applyProtection="1">
      <protection hidden="1"/>
    </xf>
    <xf numFmtId="0" fontId="7" fillId="10" borderId="0" xfId="0" applyFont="1" applyFill="1" applyBorder="1" applyAlignment="1" applyProtection="1">
      <protection hidden="1"/>
    </xf>
    <xf numFmtId="14" fontId="13" fillId="12" borderId="0" xfId="0" applyNumberFormat="1" applyFont="1" applyFill="1" applyBorder="1" applyAlignment="1" applyProtection="1">
      <alignment horizontal="center" vertical="center"/>
      <protection hidden="1"/>
    </xf>
    <xf numFmtId="166" fontId="13" fillId="12" borderId="0" xfId="0" applyNumberFormat="1" applyFont="1" applyFill="1" applyBorder="1" applyAlignment="1" applyProtection="1">
      <alignment horizontal="center" vertical="center"/>
      <protection hidden="1"/>
    </xf>
    <xf numFmtId="0" fontId="8" fillId="12" borderId="5" xfId="0" applyFont="1" applyFill="1" applyBorder="1" applyAlignment="1" applyProtection="1">
      <alignment horizontal="right"/>
      <protection hidden="1"/>
    </xf>
    <xf numFmtId="0" fontId="8" fillId="12" borderId="4" xfId="0" applyFont="1" applyFill="1" applyBorder="1" applyAlignment="1" applyProtection="1">
      <protection hidden="1"/>
    </xf>
    <xf numFmtId="0" fontId="8" fillId="12" borderId="2" xfId="0" applyFont="1" applyFill="1" applyBorder="1" applyAlignment="1" applyProtection="1">
      <alignment horizontal="center"/>
      <protection locked="0"/>
    </xf>
    <xf numFmtId="14" fontId="13" fillId="15" borderId="0" xfId="0" applyNumberFormat="1" applyFont="1" applyFill="1" applyBorder="1" applyAlignment="1" applyProtection="1">
      <alignment horizontal="center" vertical="center"/>
      <protection hidden="1"/>
    </xf>
    <xf numFmtId="166" fontId="13" fillId="15" borderId="0" xfId="0" applyNumberFormat="1" applyFont="1" applyFill="1" applyBorder="1" applyAlignment="1" applyProtection="1">
      <alignment horizontal="center" vertical="center"/>
      <protection hidden="1"/>
    </xf>
    <xf numFmtId="0" fontId="8" fillId="15" borderId="5" xfId="0" applyFont="1" applyFill="1" applyBorder="1" applyAlignment="1" applyProtection="1">
      <alignment horizontal="right"/>
      <protection hidden="1"/>
    </xf>
    <xf numFmtId="0" fontId="8" fillId="15" borderId="4" xfId="0" applyFont="1" applyFill="1" applyBorder="1" applyAlignment="1" applyProtection="1">
      <protection hidden="1"/>
    </xf>
    <xf numFmtId="0" fontId="8" fillId="15" borderId="2" xfId="0" applyFont="1" applyFill="1" applyBorder="1" applyAlignment="1" applyProtection="1">
      <alignment horizontal="center"/>
      <protection locked="0"/>
    </xf>
    <xf numFmtId="0" fontId="7" fillId="15" borderId="5" xfId="0" applyFont="1" applyFill="1" applyBorder="1" applyAlignment="1" applyProtection="1">
      <protection hidden="1"/>
    </xf>
    <xf numFmtId="0" fontId="7" fillId="15" borderId="0" xfId="0" applyFont="1" applyFill="1" applyBorder="1" applyAlignment="1" applyProtection="1">
      <protection hidden="1"/>
    </xf>
    <xf numFmtId="0" fontId="8" fillId="12" borderId="5" xfId="0" applyFont="1" applyFill="1" applyBorder="1" applyAlignment="1" applyProtection="1">
      <protection hidden="1"/>
    </xf>
    <xf numFmtId="0" fontId="8" fillId="12" borderId="0" xfId="0" applyFont="1" applyFill="1" applyBorder="1" applyAlignment="1" applyProtection="1">
      <protection hidden="1"/>
    </xf>
    <xf numFmtId="14" fontId="13" fillId="10" borderId="17" xfId="0" applyNumberFormat="1" applyFont="1" applyFill="1" applyBorder="1" applyAlignment="1" applyProtection="1">
      <alignment horizontal="center" vertical="center"/>
      <protection hidden="1"/>
    </xf>
    <xf numFmtId="166" fontId="13" fillId="10" borderId="17" xfId="0" applyNumberFormat="1" applyFont="1" applyFill="1" applyBorder="1" applyAlignment="1" applyProtection="1">
      <alignment horizontal="center" vertical="center"/>
      <protection hidden="1"/>
    </xf>
    <xf numFmtId="0" fontId="8" fillId="10" borderId="18" xfId="0" applyFont="1" applyFill="1" applyBorder="1" applyAlignment="1" applyProtection="1">
      <alignment horizontal="right"/>
      <protection hidden="1"/>
    </xf>
    <xf numFmtId="0" fontId="8" fillId="10" borderId="19" xfId="0" applyFont="1" applyFill="1" applyBorder="1" applyAlignment="1" applyProtection="1">
      <protection hidden="1"/>
    </xf>
    <xf numFmtId="0" fontId="8" fillId="10" borderId="20" xfId="0" applyFont="1" applyFill="1" applyBorder="1" applyAlignment="1" applyProtection="1">
      <alignment horizontal="center"/>
      <protection locked="0"/>
    </xf>
    <xf numFmtId="0" fontId="7" fillId="10" borderId="18" xfId="0" applyFont="1" applyFill="1" applyBorder="1" applyAlignment="1" applyProtection="1">
      <protection hidden="1"/>
    </xf>
    <xf numFmtId="0" fontId="8" fillId="10" borderId="21" xfId="0" applyFont="1" applyFill="1" applyBorder="1" applyAlignment="1" applyProtection="1">
      <alignment horizontal="left"/>
      <protection hidden="1"/>
    </xf>
    <xf numFmtId="0" fontId="8" fillId="10" borderId="23" xfId="0" applyFont="1" applyFill="1" applyBorder="1" applyAlignment="1" applyProtection="1">
      <alignment horizontal="left"/>
      <protection hidden="1"/>
    </xf>
    <xf numFmtId="14" fontId="13" fillId="10" borderId="25" xfId="0" applyNumberFormat="1" applyFont="1" applyFill="1" applyBorder="1" applyAlignment="1" applyProtection="1">
      <alignment horizontal="center" vertical="center"/>
      <protection hidden="1"/>
    </xf>
    <xf numFmtId="166" fontId="13" fillId="10" borderId="25" xfId="0" applyNumberFormat="1" applyFont="1" applyFill="1" applyBorder="1" applyAlignment="1" applyProtection="1">
      <alignment horizontal="center" vertical="center"/>
      <protection hidden="1"/>
    </xf>
    <xf numFmtId="0" fontId="8" fillId="10" borderId="26" xfId="0" applyFont="1" applyFill="1" applyBorder="1" applyAlignment="1" applyProtection="1">
      <alignment horizontal="right"/>
      <protection hidden="1"/>
    </xf>
    <xf numFmtId="0" fontId="8" fillId="10" borderId="27" xfId="0" applyFont="1" applyFill="1" applyBorder="1" applyAlignment="1" applyProtection="1">
      <protection hidden="1"/>
    </xf>
    <xf numFmtId="0" fontId="8" fillId="10" borderId="28" xfId="0" applyFont="1" applyFill="1" applyBorder="1" applyAlignment="1" applyProtection="1">
      <alignment horizontal="center"/>
      <protection locked="0"/>
    </xf>
    <xf numFmtId="0" fontId="7" fillId="10" borderId="26" xfId="0" applyFont="1" applyFill="1" applyBorder="1" applyAlignment="1" applyProtection="1">
      <protection hidden="1"/>
    </xf>
    <xf numFmtId="0" fontId="8" fillId="10" borderId="29" xfId="0" applyFont="1" applyFill="1" applyBorder="1" applyAlignment="1" applyProtection="1">
      <alignment horizontal="left"/>
      <protection hidden="1"/>
    </xf>
    <xf numFmtId="14" fontId="13" fillId="12" borderId="31" xfId="0" applyNumberFormat="1" applyFont="1" applyFill="1" applyBorder="1" applyAlignment="1" applyProtection="1">
      <alignment horizontal="center" vertical="center"/>
      <protection hidden="1"/>
    </xf>
    <xf numFmtId="166" fontId="13" fillId="12" borderId="31" xfId="0" applyNumberFormat="1" applyFont="1" applyFill="1" applyBorder="1" applyAlignment="1" applyProtection="1">
      <alignment horizontal="center" vertical="center"/>
      <protection hidden="1"/>
    </xf>
    <xf numFmtId="0" fontId="8" fillId="12" borderId="32" xfId="0" applyFont="1" applyFill="1" applyBorder="1" applyAlignment="1" applyProtection="1">
      <alignment horizontal="right"/>
      <protection hidden="1"/>
    </xf>
    <xf numFmtId="0" fontId="8" fillId="12" borderId="33" xfId="0" applyFont="1" applyFill="1" applyBorder="1" applyAlignment="1" applyProtection="1">
      <protection hidden="1"/>
    </xf>
    <xf numFmtId="0" fontId="8" fillId="12" borderId="34" xfId="0" applyFont="1" applyFill="1" applyBorder="1" applyAlignment="1" applyProtection="1">
      <alignment horizontal="center"/>
      <protection locked="0"/>
    </xf>
    <xf numFmtId="0" fontId="8" fillId="12" borderId="32" xfId="0" applyFont="1" applyFill="1" applyBorder="1" applyAlignment="1" applyProtection="1">
      <protection hidden="1"/>
    </xf>
    <xf numFmtId="0" fontId="8" fillId="12" borderId="35" xfId="0" applyFont="1" applyFill="1" applyBorder="1" applyAlignment="1" applyProtection="1">
      <alignment horizontal="left"/>
      <protection hidden="1"/>
    </xf>
    <xf numFmtId="0" fontId="8" fillId="12" borderId="37" xfId="0" applyFont="1" applyFill="1" applyBorder="1" applyAlignment="1" applyProtection="1">
      <alignment horizontal="left"/>
      <protection hidden="1"/>
    </xf>
    <xf numFmtId="14" fontId="13" fillId="12" borderId="39" xfId="0" applyNumberFormat="1" applyFont="1" applyFill="1" applyBorder="1" applyAlignment="1" applyProtection="1">
      <alignment horizontal="center" vertical="center"/>
      <protection hidden="1"/>
    </xf>
    <xf numFmtId="166" fontId="13" fillId="12" borderId="39" xfId="0" applyNumberFormat="1" applyFont="1" applyFill="1" applyBorder="1" applyAlignment="1" applyProtection="1">
      <alignment horizontal="center" vertical="center"/>
      <protection hidden="1"/>
    </xf>
    <xf numFmtId="0" fontId="8" fillId="12" borderId="40" xfId="0" applyFont="1" applyFill="1" applyBorder="1" applyAlignment="1" applyProtection="1">
      <alignment horizontal="right"/>
      <protection hidden="1"/>
    </xf>
    <xf numFmtId="0" fontId="8" fillId="12" borderId="41" xfId="0" applyFont="1" applyFill="1" applyBorder="1" applyAlignment="1" applyProtection="1">
      <protection hidden="1"/>
    </xf>
    <xf numFmtId="0" fontId="8" fillId="12" borderId="42" xfId="0" applyFont="1" applyFill="1" applyBorder="1" applyAlignment="1" applyProtection="1">
      <alignment horizontal="center"/>
      <protection locked="0"/>
    </xf>
    <xf numFmtId="0" fontId="8" fillId="12" borderId="40" xfId="0" applyFont="1" applyFill="1" applyBorder="1" applyAlignment="1" applyProtection="1">
      <protection hidden="1"/>
    </xf>
    <xf numFmtId="0" fontId="8" fillId="12" borderId="43" xfId="0" applyFont="1" applyFill="1" applyBorder="1" applyAlignment="1" applyProtection="1">
      <alignment horizontal="left"/>
      <protection hidden="1"/>
    </xf>
    <xf numFmtId="14" fontId="13" fillId="15" borderId="45" xfId="0" applyNumberFormat="1" applyFont="1" applyFill="1" applyBorder="1" applyAlignment="1" applyProtection="1">
      <alignment horizontal="center" vertical="center"/>
      <protection hidden="1"/>
    </xf>
    <xf numFmtId="166" fontId="13" fillId="15" borderId="45" xfId="0" applyNumberFormat="1" applyFont="1" applyFill="1" applyBorder="1" applyAlignment="1" applyProtection="1">
      <alignment horizontal="center" vertical="center"/>
      <protection hidden="1"/>
    </xf>
    <xf numFmtId="0" fontId="8" fillId="15" borderId="46" xfId="0" applyFont="1" applyFill="1" applyBorder="1" applyAlignment="1" applyProtection="1">
      <alignment horizontal="right"/>
      <protection hidden="1"/>
    </xf>
    <xf numFmtId="0" fontId="8" fillId="15" borderId="47" xfId="0" applyFont="1" applyFill="1" applyBorder="1" applyAlignment="1" applyProtection="1">
      <protection hidden="1"/>
    </xf>
    <xf numFmtId="0" fontId="8" fillId="15" borderId="48" xfId="0" applyFont="1" applyFill="1" applyBorder="1" applyAlignment="1" applyProtection="1">
      <alignment horizontal="center"/>
      <protection locked="0"/>
    </xf>
    <xf numFmtId="0" fontId="7" fillId="15" borderId="46" xfId="0" applyFont="1" applyFill="1" applyBorder="1" applyAlignment="1" applyProtection="1">
      <protection hidden="1"/>
    </xf>
    <xf numFmtId="0" fontId="8" fillId="15" borderId="49" xfId="0" applyFont="1" applyFill="1" applyBorder="1" applyAlignment="1" applyProtection="1">
      <alignment horizontal="left"/>
      <protection hidden="1"/>
    </xf>
    <xf numFmtId="0" fontId="8" fillId="15" borderId="51" xfId="0" applyFont="1" applyFill="1" applyBorder="1" applyAlignment="1" applyProtection="1">
      <alignment horizontal="left"/>
      <protection hidden="1"/>
    </xf>
    <xf numFmtId="14" fontId="13" fillId="15" borderId="53" xfId="0" applyNumberFormat="1" applyFont="1" applyFill="1" applyBorder="1" applyAlignment="1" applyProtection="1">
      <alignment horizontal="center" vertical="center"/>
      <protection hidden="1"/>
    </xf>
    <xf numFmtId="166" fontId="13" fillId="15" borderId="53" xfId="0" applyNumberFormat="1" applyFont="1" applyFill="1" applyBorder="1" applyAlignment="1" applyProtection="1">
      <alignment horizontal="center" vertical="center"/>
      <protection hidden="1"/>
    </xf>
    <xf numFmtId="0" fontId="8" fillId="15" borderId="54" xfId="0" applyFont="1" applyFill="1" applyBorder="1" applyAlignment="1" applyProtection="1">
      <alignment horizontal="right"/>
      <protection hidden="1"/>
    </xf>
    <xf numFmtId="0" fontId="8" fillId="15" borderId="55" xfId="0" applyFont="1" applyFill="1" applyBorder="1" applyAlignment="1" applyProtection="1">
      <protection hidden="1"/>
    </xf>
    <xf numFmtId="0" fontId="8" fillId="15" borderId="56" xfId="0" applyFont="1" applyFill="1" applyBorder="1" applyAlignment="1" applyProtection="1">
      <alignment horizontal="center"/>
      <protection locked="0"/>
    </xf>
    <xf numFmtId="0" fontId="7" fillId="15" borderId="54" xfId="0" applyFont="1" applyFill="1" applyBorder="1" applyAlignment="1" applyProtection="1">
      <protection hidden="1"/>
    </xf>
    <xf numFmtId="0" fontId="8" fillId="15" borderId="57" xfId="0" applyFont="1" applyFill="1" applyBorder="1" applyAlignment="1" applyProtection="1">
      <alignment horizontal="left"/>
      <protection hidden="1"/>
    </xf>
    <xf numFmtId="0" fontId="3" fillId="16" borderId="0" xfId="0" applyFont="1" applyFill="1" applyBorder="1" applyAlignment="1" applyProtection="1">
      <alignment vertical="center"/>
      <protection hidden="1"/>
    </xf>
    <xf numFmtId="0" fontId="3" fillId="16" borderId="0" xfId="0" applyFont="1" applyFill="1" applyBorder="1" applyAlignment="1">
      <alignment horizontal="centerContinuous" vertical="center"/>
    </xf>
    <xf numFmtId="0" fontId="3" fillId="16" borderId="0" xfId="0" applyFont="1" applyFill="1" applyBorder="1" applyAlignment="1" applyProtection="1">
      <alignment horizontal="centerContinuous" vertical="center"/>
      <protection hidden="1"/>
    </xf>
    <xf numFmtId="0" fontId="4" fillId="16" borderId="0" xfId="0" applyFont="1" applyFill="1" applyBorder="1" applyProtection="1">
      <protection hidden="1"/>
    </xf>
    <xf numFmtId="0" fontId="4" fillId="16" borderId="0" xfId="0" applyFont="1" applyFill="1" applyBorder="1" applyAlignment="1" applyProtection="1">
      <alignment horizontal="center"/>
      <protection hidden="1"/>
    </xf>
    <xf numFmtId="0" fontId="10" fillId="16" borderId="0" xfId="0" applyFont="1" applyFill="1" applyBorder="1" applyAlignment="1" applyProtection="1">
      <alignment horizontal="center"/>
      <protection hidden="1"/>
    </xf>
    <xf numFmtId="0" fontId="10" fillId="16" borderId="0" xfId="0" applyFont="1" applyFill="1" applyAlignment="1" applyProtection="1">
      <alignment horizontal="center"/>
      <protection hidden="1"/>
    </xf>
    <xf numFmtId="0" fontId="14" fillId="16" borderId="0" xfId="0" applyFont="1" applyFill="1" applyBorder="1" applyAlignment="1" applyProtection="1">
      <alignment horizontal="left" vertical="center"/>
      <protection hidden="1"/>
    </xf>
    <xf numFmtId="0" fontId="24" fillId="16" borderId="0" xfId="0" applyFont="1" applyFill="1" applyBorder="1" applyAlignment="1" applyProtection="1">
      <alignment horizontal="center" vertical="center"/>
      <protection locked="0" hidden="1"/>
    </xf>
    <xf numFmtId="0" fontId="14" fillId="16" borderId="0" xfId="0" applyFont="1" applyFill="1" applyBorder="1" applyAlignment="1" applyProtection="1">
      <alignment horizontal="center" vertical="center"/>
      <protection hidden="1"/>
    </xf>
    <xf numFmtId="0" fontId="24" fillId="16" borderId="0" xfId="0" applyFont="1" applyFill="1" applyAlignment="1" applyProtection="1">
      <alignment horizontal="center" vertical="center"/>
      <protection locked="0" hidden="1"/>
    </xf>
    <xf numFmtId="0" fontId="14" fillId="16" borderId="0" xfId="0" applyFont="1" applyFill="1" applyAlignment="1" applyProtection="1">
      <alignment horizontal="center" vertical="center"/>
      <protection hidden="1"/>
    </xf>
    <xf numFmtId="0" fontId="24" fillId="16" borderId="0" xfId="0" applyFont="1" applyFill="1" applyBorder="1" applyAlignment="1" applyProtection="1">
      <alignment horizontal="center" vertical="center"/>
      <protection hidden="1"/>
    </xf>
    <xf numFmtId="0" fontId="7" fillId="16" borderId="0" xfId="0" applyFont="1" applyFill="1" applyBorder="1" applyProtection="1">
      <protection hidden="1"/>
    </xf>
    <xf numFmtId="0" fontId="27" fillId="16" borderId="0" xfId="0" applyFont="1" applyFill="1" applyBorder="1" applyAlignment="1" applyProtection="1">
      <alignment vertical="center"/>
      <protection hidden="1"/>
    </xf>
    <xf numFmtId="14" fontId="8" fillId="16" borderId="0" xfId="0" applyNumberFormat="1" applyFont="1" applyFill="1" applyBorder="1" applyProtection="1">
      <protection hidden="1"/>
    </xf>
    <xf numFmtId="0" fontId="31" fillId="16" borderId="0" xfId="0" applyFont="1" applyFill="1" applyBorder="1" applyAlignment="1" applyProtection="1">
      <alignment vertical="center"/>
      <protection hidden="1"/>
    </xf>
    <xf numFmtId="14" fontId="26" fillId="16" borderId="0" xfId="0" applyNumberFormat="1" applyFont="1" applyFill="1" applyBorder="1" applyProtection="1">
      <protection hidden="1"/>
    </xf>
    <xf numFmtId="14" fontId="8" fillId="16" borderId="0" xfId="0" applyNumberFormat="1" applyFont="1" applyFill="1" applyBorder="1" applyAlignment="1" applyProtection="1">
      <alignment horizontal="center" vertical="center"/>
      <protection hidden="1"/>
    </xf>
    <xf numFmtId="0" fontId="8" fillId="16" borderId="0" xfId="0" applyFont="1" applyFill="1" applyBorder="1" applyAlignment="1" applyProtection="1">
      <alignment horizontal="right"/>
      <protection hidden="1"/>
    </xf>
    <xf numFmtId="0" fontId="8" fillId="16" borderId="0" xfId="0" applyFont="1" applyFill="1" applyBorder="1" applyAlignment="1" applyProtection="1">
      <protection hidden="1"/>
    </xf>
    <xf numFmtId="0" fontId="9" fillId="16" borderId="0" xfId="0" applyFont="1" applyFill="1" applyBorder="1" applyAlignment="1" applyProtection="1">
      <alignment horizontal="center"/>
      <protection hidden="1"/>
    </xf>
    <xf numFmtId="0" fontId="7" fillId="16" borderId="0" xfId="0" applyFont="1" applyFill="1" applyBorder="1" applyAlignment="1" applyProtection="1">
      <protection hidden="1"/>
    </xf>
    <xf numFmtId="0" fontId="8" fillId="16" borderId="0" xfId="0" applyFont="1" applyFill="1" applyBorder="1" applyAlignment="1" applyProtection="1">
      <alignment horizontal="left"/>
      <protection hidden="1"/>
    </xf>
    <xf numFmtId="0" fontId="13" fillId="16" borderId="0" xfId="0" applyFont="1" applyFill="1" applyBorder="1" applyAlignment="1" applyProtection="1">
      <alignment horizontal="center" vertical="center"/>
      <protection hidden="1"/>
    </xf>
    <xf numFmtId="0" fontId="9" fillId="16" borderId="0" xfId="0" applyFont="1" applyFill="1" applyBorder="1" applyProtection="1">
      <protection hidden="1"/>
    </xf>
    <xf numFmtId="0" fontId="9" fillId="16" borderId="0" xfId="0" applyFont="1" applyFill="1" applyBorder="1" applyAlignment="1" applyProtection="1">
      <alignment horizontal="center" vertical="top"/>
      <protection hidden="1"/>
    </xf>
    <xf numFmtId="0" fontId="9" fillId="16" borderId="0" xfId="0" applyFont="1" applyFill="1" applyBorder="1" applyAlignment="1">
      <alignment horizontal="right"/>
    </xf>
    <xf numFmtId="0" fontId="9" fillId="16" borderId="0" xfId="0" applyFont="1" applyFill="1" applyBorder="1" applyAlignment="1">
      <alignment horizontal="center"/>
    </xf>
    <xf numFmtId="0" fontId="9" fillId="16" borderId="0" xfId="0" applyFont="1" applyFill="1" applyBorder="1" applyAlignment="1"/>
    <xf numFmtId="0" fontId="9" fillId="16" borderId="0" xfId="0" applyFont="1" applyFill="1" applyBorder="1" applyAlignment="1" applyProtection="1">
      <alignment vertical="center"/>
      <protection hidden="1"/>
    </xf>
    <xf numFmtId="0" fontId="9" fillId="16" borderId="0" xfId="0" applyFont="1" applyFill="1" applyBorder="1" applyAlignment="1" applyProtection="1">
      <alignment horizontal="centerContinuous" vertical="center"/>
      <protection hidden="1"/>
    </xf>
    <xf numFmtId="0" fontId="9" fillId="16" borderId="0" xfId="0" applyFont="1" applyFill="1" applyBorder="1" applyAlignment="1">
      <alignment horizontal="centerContinuous" vertical="center"/>
    </xf>
    <xf numFmtId="0" fontId="33" fillId="16" borderId="0" xfId="0" applyFont="1" applyFill="1" applyBorder="1" applyAlignment="1" applyProtection="1">
      <alignment vertical="center"/>
      <protection hidden="1"/>
    </xf>
    <xf numFmtId="0" fontId="34" fillId="16" borderId="0" xfId="0" applyFont="1" applyFill="1" applyBorder="1" applyAlignment="1" applyProtection="1">
      <alignment horizontal="center"/>
      <protection hidden="1"/>
    </xf>
    <xf numFmtId="0" fontId="34" fillId="16" borderId="0" xfId="0" applyFont="1" applyFill="1" applyAlignment="1" applyProtection="1">
      <alignment horizontal="center"/>
      <protection hidden="1"/>
    </xf>
    <xf numFmtId="0" fontId="29" fillId="16" borderId="0" xfId="0" applyFont="1" applyFill="1" applyBorder="1" applyAlignment="1" applyProtection="1">
      <alignment horizontal="left" vertical="center"/>
      <protection hidden="1"/>
    </xf>
    <xf numFmtId="0" fontId="8" fillId="16" borderId="0" xfId="0" applyFont="1" applyFill="1" applyBorder="1" applyProtection="1">
      <protection hidden="1"/>
    </xf>
    <xf numFmtId="0" fontId="8" fillId="16" borderId="0" xfId="0" applyFont="1" applyFill="1" applyBorder="1" applyAlignment="1" applyProtection="1">
      <alignment horizontal="center" vertical="center"/>
      <protection hidden="1"/>
    </xf>
    <xf numFmtId="0" fontId="8" fillId="16" borderId="0" xfId="0" applyFont="1" applyFill="1" applyBorder="1" applyAlignment="1" applyProtection="1">
      <alignment horizontal="left" vertical="center"/>
      <protection hidden="1"/>
    </xf>
    <xf numFmtId="0" fontId="9" fillId="16" borderId="0" xfId="0" applyFont="1" applyFill="1" applyBorder="1" applyAlignment="1" applyProtection="1">
      <alignment horizontal="center" vertical="center"/>
      <protection hidden="1"/>
    </xf>
    <xf numFmtId="0" fontId="12" fillId="16" borderId="0" xfId="0" applyNumberFormat="1" applyFont="1" applyFill="1" applyBorder="1" applyAlignment="1" applyProtection="1">
      <alignment vertical="center" wrapText="1"/>
      <protection hidden="1"/>
    </xf>
    <xf numFmtId="0" fontId="3" fillId="16" borderId="0" xfId="0" applyFont="1" applyFill="1" applyBorder="1" applyAlignment="1" applyProtection="1">
      <alignment horizontal="centerContinuous"/>
      <protection hidden="1"/>
    </xf>
    <xf numFmtId="0" fontId="12" fillId="16" borderId="0" xfId="0" applyNumberFormat="1" applyFont="1" applyFill="1" applyBorder="1" applyAlignment="1" applyProtection="1">
      <alignment horizontal="centerContinuous" vertical="center" wrapText="1"/>
      <protection hidden="1"/>
    </xf>
    <xf numFmtId="0" fontId="7" fillId="16" borderId="0" xfId="0" applyFont="1" applyFill="1" applyBorder="1" applyAlignment="1" applyProtection="1">
      <alignment horizontal="centerContinuous"/>
      <protection hidden="1"/>
    </xf>
    <xf numFmtId="0" fontId="10" fillId="4" borderId="16" xfId="0" applyFont="1" applyFill="1" applyBorder="1" applyAlignment="1" applyProtection="1">
      <alignment horizontal="center" vertical="center"/>
      <protection hidden="1"/>
    </xf>
    <xf numFmtId="0" fontId="10" fillId="4" borderId="17" xfId="0" applyFont="1" applyFill="1" applyBorder="1" applyAlignment="1" applyProtection="1">
      <alignment horizontal="left" vertical="center"/>
      <protection hidden="1"/>
    </xf>
    <xf numFmtId="0" fontId="10" fillId="4" borderId="17" xfId="0" applyFont="1" applyFill="1" applyBorder="1" applyAlignment="1" applyProtection="1">
      <alignment horizontal="center" vertical="center"/>
      <protection hidden="1"/>
    </xf>
    <xf numFmtId="0" fontId="10" fillId="4" borderId="21" xfId="0" applyFont="1" applyFill="1" applyBorder="1" applyAlignment="1" applyProtection="1">
      <alignment horizontal="center" vertical="center"/>
      <protection hidden="1"/>
    </xf>
    <xf numFmtId="0" fontId="10" fillId="4" borderId="22" xfId="0" applyFont="1" applyFill="1" applyBorder="1" applyAlignment="1" applyProtection="1">
      <alignment horizontal="center" vertical="center"/>
      <protection hidden="1"/>
    </xf>
    <xf numFmtId="0" fontId="10" fillId="4" borderId="23" xfId="0" applyFont="1" applyFill="1" applyBorder="1" applyAlignment="1" applyProtection="1">
      <alignment horizontal="center" vertical="center"/>
      <protection hidden="1"/>
    </xf>
    <xf numFmtId="0" fontId="10" fillId="4" borderId="24" xfId="0" applyFont="1" applyFill="1" applyBorder="1" applyAlignment="1" applyProtection="1">
      <alignment horizontal="center" vertical="center"/>
      <protection hidden="1"/>
    </xf>
    <xf numFmtId="0" fontId="10" fillId="4" borderId="25" xfId="0" applyFont="1" applyFill="1" applyBorder="1" applyAlignment="1" applyProtection="1">
      <alignment horizontal="left" vertical="center"/>
      <protection hidden="1"/>
    </xf>
    <xf numFmtId="0" fontId="10" fillId="4" borderId="25" xfId="0" applyFont="1" applyFill="1" applyBorder="1" applyAlignment="1" applyProtection="1">
      <alignment horizontal="center" vertical="center"/>
      <protection hidden="1"/>
    </xf>
    <xf numFmtId="0" fontId="10" fillId="4" borderId="29" xfId="0" applyFont="1" applyFill="1" applyBorder="1" applyAlignment="1" applyProtection="1">
      <alignment horizontal="center" vertical="center"/>
      <protection hidden="1"/>
    </xf>
    <xf numFmtId="0" fontId="9" fillId="11" borderId="16" xfId="0" applyFont="1" applyFill="1" applyBorder="1" applyAlignment="1" applyProtection="1">
      <alignment horizontal="centerContinuous"/>
      <protection hidden="1"/>
    </xf>
    <xf numFmtId="0" fontId="9" fillId="11" borderId="17" xfId="0" applyFont="1" applyFill="1" applyBorder="1" applyAlignment="1" applyProtection="1">
      <alignment horizontal="centerContinuous"/>
      <protection hidden="1"/>
    </xf>
    <xf numFmtId="0" fontId="9" fillId="11" borderId="21" xfId="0" applyFont="1" applyFill="1" applyBorder="1" applyAlignment="1" applyProtection="1">
      <alignment horizontal="centerContinuous"/>
      <protection hidden="1"/>
    </xf>
    <xf numFmtId="0" fontId="9" fillId="11" borderId="24" xfId="0" applyFont="1" applyFill="1" applyBorder="1" applyAlignment="1" applyProtection="1">
      <alignment horizontal="center" vertical="center"/>
      <protection hidden="1"/>
    </xf>
    <xf numFmtId="0" fontId="9" fillId="11" borderId="25" xfId="0" applyFont="1" applyFill="1" applyBorder="1" applyAlignment="1" applyProtection="1">
      <alignment horizontal="left" vertical="center"/>
      <protection hidden="1"/>
    </xf>
    <xf numFmtId="0" fontId="9" fillId="11" borderId="25" xfId="0" applyFont="1" applyFill="1" applyBorder="1" applyAlignment="1" applyProtection="1">
      <alignment horizontal="center" vertical="center"/>
      <protection hidden="1"/>
    </xf>
    <xf numFmtId="0" fontId="9" fillId="11" borderId="29" xfId="0" applyFont="1" applyFill="1" applyBorder="1" applyAlignment="1" applyProtection="1">
      <alignment horizontal="center" vertical="center"/>
      <protection hidden="1"/>
    </xf>
    <xf numFmtId="0" fontId="9" fillId="13" borderId="30" xfId="0" applyFont="1" applyFill="1" applyBorder="1" applyAlignment="1" applyProtection="1">
      <alignment horizontal="centerContinuous"/>
      <protection hidden="1"/>
    </xf>
    <xf numFmtId="0" fontId="9" fillId="13" borderId="31" xfId="0" applyFont="1" applyFill="1" applyBorder="1" applyAlignment="1" applyProtection="1">
      <alignment horizontal="centerContinuous"/>
      <protection hidden="1"/>
    </xf>
    <xf numFmtId="0" fontId="9" fillId="13" borderId="35" xfId="0" applyFont="1" applyFill="1" applyBorder="1" applyAlignment="1" applyProtection="1">
      <alignment horizontal="centerContinuous"/>
      <protection hidden="1"/>
    </xf>
    <xf numFmtId="0" fontId="9" fillId="13" borderId="38" xfId="0" applyFont="1" applyFill="1" applyBorder="1" applyAlignment="1" applyProtection="1">
      <alignment horizontal="center" vertical="center"/>
      <protection hidden="1"/>
    </xf>
    <xf numFmtId="0" fontId="9" fillId="13" borderId="39" xfId="0" applyFont="1" applyFill="1" applyBorder="1" applyAlignment="1" applyProtection="1">
      <alignment horizontal="left" vertical="center"/>
      <protection hidden="1"/>
    </xf>
    <xf numFmtId="0" fontId="9" fillId="13" borderId="39" xfId="0" applyFont="1" applyFill="1" applyBorder="1" applyAlignment="1" applyProtection="1">
      <alignment horizontal="center" vertical="center"/>
      <protection hidden="1"/>
    </xf>
    <xf numFmtId="0" fontId="9" fillId="13" borderId="43" xfId="0" applyFont="1" applyFill="1" applyBorder="1" applyAlignment="1" applyProtection="1">
      <alignment horizontal="center" vertical="center"/>
      <protection hidden="1"/>
    </xf>
    <xf numFmtId="0" fontId="10" fillId="4" borderId="30" xfId="0" applyFont="1" applyFill="1" applyBorder="1" applyAlignment="1" applyProtection="1">
      <alignment horizontal="center" vertical="center"/>
      <protection hidden="1"/>
    </xf>
    <xf numFmtId="0" fontId="10" fillId="4" borderId="31" xfId="0" applyFont="1" applyFill="1" applyBorder="1" applyAlignment="1" applyProtection="1">
      <alignment horizontal="left" vertical="center"/>
      <protection hidden="1"/>
    </xf>
    <xf numFmtId="0" fontId="10" fillId="4" borderId="31" xfId="0" applyFont="1" applyFill="1" applyBorder="1" applyAlignment="1" applyProtection="1">
      <alignment horizontal="center" vertical="center"/>
      <protection hidden="1"/>
    </xf>
    <xf numFmtId="0" fontId="10" fillId="4" borderId="35" xfId="0" applyFont="1" applyFill="1" applyBorder="1" applyAlignment="1" applyProtection="1">
      <alignment horizontal="center" vertical="center"/>
      <protection hidden="1"/>
    </xf>
    <xf numFmtId="0" fontId="10" fillId="4" borderId="36" xfId="0" applyFont="1" applyFill="1" applyBorder="1" applyAlignment="1" applyProtection="1">
      <alignment horizontal="center" vertical="center"/>
      <protection hidden="1"/>
    </xf>
    <xf numFmtId="0" fontId="10" fillId="4" borderId="37" xfId="0" applyFont="1" applyFill="1" applyBorder="1" applyAlignment="1" applyProtection="1">
      <alignment horizontal="center" vertical="center"/>
      <protection hidden="1"/>
    </xf>
    <xf numFmtId="0" fontId="10" fillId="4" borderId="38" xfId="0" applyFont="1" applyFill="1" applyBorder="1" applyAlignment="1" applyProtection="1">
      <alignment horizontal="center" vertical="center"/>
      <protection hidden="1"/>
    </xf>
    <xf numFmtId="0" fontId="10" fillId="4" borderId="39" xfId="0" applyFont="1" applyFill="1" applyBorder="1" applyAlignment="1" applyProtection="1">
      <alignment horizontal="left" vertical="center"/>
      <protection hidden="1"/>
    </xf>
    <xf numFmtId="0" fontId="10" fillId="4" borderId="39" xfId="0" applyFont="1" applyFill="1" applyBorder="1" applyAlignment="1" applyProtection="1">
      <alignment horizontal="center" vertical="center"/>
      <protection hidden="1"/>
    </xf>
    <xf numFmtId="0" fontId="10" fillId="4" borderId="43" xfId="0" applyFont="1" applyFill="1" applyBorder="1" applyAlignment="1" applyProtection="1">
      <alignment horizontal="center" vertical="center"/>
      <protection hidden="1"/>
    </xf>
    <xf numFmtId="0" fontId="9" fillId="14" borderId="44" xfId="0" applyFont="1" applyFill="1" applyBorder="1" applyAlignment="1" applyProtection="1">
      <alignment horizontal="centerContinuous"/>
      <protection hidden="1"/>
    </xf>
    <xf numFmtId="0" fontId="9" fillId="14" borderId="45" xfId="0" applyFont="1" applyFill="1" applyBorder="1" applyAlignment="1" applyProtection="1">
      <alignment horizontal="centerContinuous"/>
      <protection hidden="1"/>
    </xf>
    <xf numFmtId="0" fontId="9" fillId="14" borderId="49" xfId="0" applyFont="1" applyFill="1" applyBorder="1" applyAlignment="1" applyProtection="1">
      <alignment horizontal="centerContinuous"/>
      <protection hidden="1"/>
    </xf>
    <xf numFmtId="0" fontId="9" fillId="14" borderId="52" xfId="0" applyFont="1" applyFill="1" applyBorder="1" applyAlignment="1" applyProtection="1">
      <alignment horizontal="center" vertical="center"/>
      <protection hidden="1"/>
    </xf>
    <xf numFmtId="0" fontId="9" fillId="14" borderId="53" xfId="0" applyFont="1" applyFill="1" applyBorder="1" applyAlignment="1" applyProtection="1">
      <alignment horizontal="left" vertical="center"/>
      <protection hidden="1"/>
    </xf>
    <xf numFmtId="0" fontId="9" fillId="14" borderId="53" xfId="0" applyFont="1" applyFill="1" applyBorder="1" applyAlignment="1" applyProtection="1">
      <alignment horizontal="center" vertical="center"/>
      <protection hidden="1"/>
    </xf>
    <xf numFmtId="0" fontId="9" fillId="14" borderId="57" xfId="0" applyFont="1" applyFill="1" applyBorder="1" applyAlignment="1" applyProtection="1">
      <alignment horizontal="center" vertical="center"/>
      <protection hidden="1"/>
    </xf>
    <xf numFmtId="0" fontId="10" fillId="4" borderId="44" xfId="0" applyFont="1" applyFill="1" applyBorder="1" applyAlignment="1" applyProtection="1">
      <alignment horizontal="center" vertical="center"/>
      <protection hidden="1"/>
    </xf>
    <xf numFmtId="0" fontId="10" fillId="4" borderId="45" xfId="0" applyFont="1" applyFill="1" applyBorder="1" applyAlignment="1" applyProtection="1">
      <alignment horizontal="left" vertical="center"/>
      <protection hidden="1"/>
    </xf>
    <xf numFmtId="0" fontId="10" fillId="4" borderId="45" xfId="0" applyFont="1" applyFill="1" applyBorder="1" applyAlignment="1" applyProtection="1">
      <alignment horizontal="center" vertical="center"/>
      <protection hidden="1"/>
    </xf>
    <xf numFmtId="0" fontId="10" fillId="4" borderId="49" xfId="0" applyFont="1" applyFill="1" applyBorder="1" applyAlignment="1" applyProtection="1">
      <alignment horizontal="center" vertical="center"/>
      <protection hidden="1"/>
    </xf>
    <xf numFmtId="0" fontId="10" fillId="4" borderId="50" xfId="0" applyFont="1" applyFill="1" applyBorder="1" applyAlignment="1" applyProtection="1">
      <alignment horizontal="center" vertical="center"/>
      <protection hidden="1"/>
    </xf>
    <xf numFmtId="0" fontId="10" fillId="4" borderId="51" xfId="0" applyFont="1" applyFill="1" applyBorder="1" applyAlignment="1" applyProtection="1">
      <alignment horizontal="center" vertical="center"/>
      <protection hidden="1"/>
    </xf>
    <xf numFmtId="0" fontId="10" fillId="4" borderId="52" xfId="0" applyFont="1" applyFill="1" applyBorder="1" applyAlignment="1" applyProtection="1">
      <alignment horizontal="center" vertical="center"/>
      <protection hidden="1"/>
    </xf>
    <xf numFmtId="0" fontId="10" fillId="4" borderId="53" xfId="0" applyFont="1" applyFill="1" applyBorder="1" applyAlignment="1" applyProtection="1">
      <alignment horizontal="left" vertical="center"/>
      <protection hidden="1"/>
    </xf>
    <xf numFmtId="0" fontId="10" fillId="4" borderId="53" xfId="0" applyFont="1" applyFill="1" applyBorder="1" applyAlignment="1" applyProtection="1">
      <alignment horizontal="center" vertical="center"/>
      <protection hidden="1"/>
    </xf>
    <xf numFmtId="0" fontId="10" fillId="4" borderId="57" xfId="0" applyFont="1" applyFill="1" applyBorder="1" applyAlignment="1" applyProtection="1">
      <alignment horizontal="center" vertical="center"/>
      <protection hidden="1"/>
    </xf>
    <xf numFmtId="0" fontId="4" fillId="16" borderId="0" xfId="0" applyFont="1" applyFill="1" applyProtection="1">
      <protection hidden="1"/>
    </xf>
    <xf numFmtId="0" fontId="13" fillId="16" borderId="0" xfId="0" applyFont="1" applyFill="1" applyBorder="1" applyAlignment="1">
      <alignment horizontal="center" vertical="center"/>
    </xf>
    <xf numFmtId="0" fontId="18" fillId="16" borderId="0" xfId="0" applyFont="1" applyFill="1" applyAlignment="1">
      <alignment horizontal="center" vertical="center"/>
    </xf>
    <xf numFmtId="0" fontId="11" fillId="16" borderId="0" xfId="0" applyFont="1" applyFill="1" applyBorder="1" applyAlignment="1" applyProtection="1">
      <alignment vertical="center" wrapText="1"/>
      <protection hidden="1"/>
    </xf>
    <xf numFmtId="0" fontId="4" fillId="16" borderId="0" xfId="0" applyFont="1" applyFill="1" applyAlignment="1" applyProtection="1">
      <alignment horizontal="center"/>
      <protection hidden="1"/>
    </xf>
    <xf numFmtId="0" fontId="4" fillId="16" borderId="0" xfId="0" applyFont="1" applyFill="1" applyAlignment="1" applyProtection="1">
      <alignment horizontal="center" wrapText="1"/>
      <protection hidden="1"/>
    </xf>
    <xf numFmtId="0" fontId="0" fillId="16" borderId="0" xfId="0" applyFill="1" applyProtection="1">
      <protection hidden="1"/>
    </xf>
    <xf numFmtId="0" fontId="33" fillId="16" borderId="0" xfId="0" applyFont="1" applyFill="1" applyBorder="1" applyAlignment="1" applyProtection="1">
      <alignment horizontal="centerContinuous" vertical="center"/>
      <protection hidden="1"/>
    </xf>
    <xf numFmtId="0" fontId="29" fillId="16" borderId="0" xfId="0" applyFont="1" applyFill="1" applyBorder="1" applyAlignment="1" applyProtection="1">
      <alignment horizontal="center"/>
      <protection hidden="1"/>
    </xf>
    <xf numFmtId="0" fontId="29" fillId="16" borderId="0" xfId="0" applyFont="1" applyFill="1" applyBorder="1" applyAlignment="1">
      <alignment horizontal="center"/>
    </xf>
    <xf numFmtId="0" fontId="9" fillId="16" borderId="0" xfId="0" applyFont="1" applyFill="1" applyBorder="1" applyAlignment="1" applyProtection="1">
      <alignment horizontal="right"/>
      <protection hidden="1"/>
    </xf>
    <xf numFmtId="0" fontId="29" fillId="16" borderId="0" xfId="0" applyFont="1" applyFill="1" applyBorder="1" applyAlignment="1">
      <alignment horizontal="center" vertical="center"/>
    </xf>
    <xf numFmtId="0" fontId="9" fillId="16" borderId="0" xfId="0" applyFont="1" applyFill="1" applyBorder="1" applyAlignment="1">
      <alignment horizontal="center" vertical="center"/>
    </xf>
    <xf numFmtId="0" fontId="9" fillId="16" borderId="0" xfId="0" applyFont="1" applyFill="1"/>
    <xf numFmtId="0" fontId="29" fillId="16" borderId="0" xfId="0" applyFont="1" applyFill="1" applyAlignment="1">
      <alignment horizontal="center" vertical="center"/>
    </xf>
    <xf numFmtId="0" fontId="9" fillId="16" borderId="0" xfId="0" applyFont="1" applyFill="1" applyBorder="1" applyAlignment="1" applyProtection="1">
      <alignment horizontal="left" vertical="center"/>
      <protection hidden="1"/>
    </xf>
    <xf numFmtId="0" fontId="15" fillId="16" borderId="0" xfId="0" applyFont="1" applyFill="1" applyBorder="1" applyAlignment="1" applyProtection="1">
      <alignment vertical="center"/>
      <protection hidden="1"/>
    </xf>
    <xf numFmtId="0" fontId="0" fillId="16" borderId="0" xfId="0" applyFill="1" applyBorder="1" applyAlignment="1" applyProtection="1">
      <alignment vertical="center"/>
      <protection hidden="1"/>
    </xf>
    <xf numFmtId="0" fontId="2" fillId="16" borderId="0" xfId="0" applyFont="1" applyFill="1" applyBorder="1" applyAlignment="1" applyProtection="1">
      <alignment vertical="center"/>
      <protection hidden="1"/>
    </xf>
    <xf numFmtId="0" fontId="0" fillId="16" borderId="0" xfId="0" applyFont="1" applyFill="1" applyBorder="1" applyAlignment="1" applyProtection="1">
      <alignment vertical="center"/>
      <protection hidden="1"/>
    </xf>
    <xf numFmtId="14" fontId="13" fillId="9" borderId="67" xfId="0" quotePrefix="1" applyNumberFormat="1" applyFont="1" applyFill="1" applyBorder="1" applyAlignment="1" applyProtection="1">
      <alignment horizontal="center" vertical="center"/>
      <protection hidden="1"/>
    </xf>
    <xf numFmtId="166" fontId="13" fillId="9" borderId="67" xfId="0" quotePrefix="1" applyNumberFormat="1" applyFont="1" applyFill="1" applyBorder="1" applyAlignment="1" applyProtection="1">
      <alignment horizontal="center" vertical="center"/>
      <protection hidden="1"/>
    </xf>
    <xf numFmtId="14" fontId="13" fillId="9" borderId="67" xfId="0" applyNumberFormat="1" applyFont="1" applyFill="1" applyBorder="1" applyAlignment="1" applyProtection="1">
      <alignment horizontal="center" vertical="center"/>
      <protection hidden="1"/>
    </xf>
    <xf numFmtId="0" fontId="8" fillId="9" borderId="68" xfId="0" applyFont="1" applyFill="1" applyBorder="1" applyAlignment="1" applyProtection="1">
      <alignment horizontal="right" vertical="center"/>
      <protection hidden="1"/>
    </xf>
    <xf numFmtId="0" fontId="9" fillId="9" borderId="67" xfId="0" applyFont="1" applyFill="1" applyBorder="1" applyAlignment="1" applyProtection="1">
      <alignment horizontal="center" vertical="center"/>
      <protection locked="0"/>
    </xf>
    <xf numFmtId="0" fontId="9" fillId="9" borderId="69" xfId="0" applyFont="1" applyFill="1" applyBorder="1" applyAlignment="1" applyProtection="1">
      <alignment horizontal="center" vertical="center"/>
      <protection locked="0"/>
    </xf>
    <xf numFmtId="0" fontId="8" fillId="9" borderId="70" xfId="0" applyFont="1" applyFill="1" applyBorder="1" applyAlignment="1" applyProtection="1">
      <alignment vertical="center"/>
    </xf>
    <xf numFmtId="0" fontId="34" fillId="16" borderId="0" xfId="0" applyFont="1" applyFill="1" applyBorder="1" applyAlignment="1" applyProtection="1">
      <alignment vertical="center"/>
      <protection hidden="1"/>
    </xf>
    <xf numFmtId="14" fontId="39" fillId="18" borderId="66" xfId="0" quotePrefix="1" applyNumberFormat="1" applyFont="1" applyFill="1" applyBorder="1" applyAlignment="1" applyProtection="1">
      <alignment horizontal="center" vertical="center"/>
      <protection hidden="1"/>
    </xf>
    <xf numFmtId="0" fontId="8" fillId="2" borderId="0" xfId="0" applyFont="1" applyFill="1" applyBorder="1"/>
    <xf numFmtId="0" fontId="41" fillId="16" borderId="0" xfId="0" applyFont="1" applyFill="1" applyBorder="1" applyProtection="1">
      <protection hidden="1"/>
    </xf>
    <xf numFmtId="14" fontId="13" fillId="19" borderId="0" xfId="0" applyNumberFormat="1" applyFont="1" applyFill="1" applyBorder="1" applyAlignment="1" applyProtection="1">
      <alignment horizontal="center" vertical="center"/>
      <protection hidden="1"/>
    </xf>
    <xf numFmtId="166" fontId="13" fillId="19" borderId="0" xfId="0" applyNumberFormat="1" applyFont="1" applyFill="1" applyBorder="1" applyAlignment="1" applyProtection="1">
      <alignment horizontal="center" vertical="center"/>
      <protection hidden="1"/>
    </xf>
    <xf numFmtId="14" fontId="13" fillId="19" borderId="4" xfId="0" applyNumberFormat="1" applyFont="1" applyFill="1" applyBorder="1" applyAlignment="1" applyProtection="1">
      <alignment horizontal="center" vertical="center"/>
      <protection hidden="1"/>
    </xf>
    <xf numFmtId="0" fontId="8" fillId="19" borderId="5" xfId="0" applyFont="1" applyFill="1" applyBorder="1" applyAlignment="1" applyProtection="1">
      <alignment horizontal="right" vertical="center"/>
      <protection hidden="1"/>
    </xf>
    <xf numFmtId="0" fontId="9" fillId="19" borderId="0" xfId="0" applyFont="1" applyFill="1" applyBorder="1" applyAlignment="1" applyProtection="1">
      <alignment horizontal="center"/>
      <protection locked="0" hidden="1"/>
    </xf>
    <xf numFmtId="0" fontId="9" fillId="19" borderId="3" xfId="0" applyFont="1" applyFill="1" applyBorder="1" applyAlignment="1" applyProtection="1">
      <alignment horizontal="center"/>
      <protection locked="0"/>
    </xf>
    <xf numFmtId="49" fontId="13" fillId="19" borderId="4" xfId="0" applyNumberFormat="1" applyFont="1" applyFill="1" applyBorder="1" applyAlignment="1" applyProtection="1">
      <alignment horizontal="center" vertical="center"/>
      <protection hidden="1"/>
    </xf>
    <xf numFmtId="0" fontId="21" fillId="9" borderId="0" xfId="0" applyFont="1" applyFill="1" applyBorder="1" applyAlignment="1" applyProtection="1">
      <alignment horizontal="left" vertical="center"/>
      <protection hidden="1"/>
    </xf>
    <xf numFmtId="0" fontId="21" fillId="9" borderId="4" xfId="0" applyFont="1" applyFill="1" applyBorder="1" applyAlignment="1" applyProtection="1">
      <alignment horizontal="left" vertical="center"/>
      <protection hidden="1"/>
    </xf>
    <xf numFmtId="0" fontId="30" fillId="5" borderId="78" xfId="0" applyFont="1" applyFill="1" applyBorder="1" applyAlignment="1" applyProtection="1">
      <alignment horizontal="left" vertical="center"/>
      <protection hidden="1"/>
    </xf>
    <xf numFmtId="0" fontId="30" fillId="5" borderId="79" xfId="0" applyFont="1" applyFill="1" applyBorder="1" applyAlignment="1" applyProtection="1">
      <alignment horizontal="left" vertical="center"/>
      <protection hidden="1"/>
    </xf>
    <xf numFmtId="0" fontId="21" fillId="9" borderId="85" xfId="0" applyFont="1" applyFill="1" applyBorder="1" applyAlignment="1" applyProtection="1">
      <alignment horizontal="left" vertical="center"/>
      <protection hidden="1"/>
    </xf>
    <xf numFmtId="0" fontId="21" fillId="9" borderId="86" xfId="0" applyFont="1" applyFill="1" applyBorder="1" applyAlignment="1" applyProtection="1">
      <alignment horizontal="left" vertical="center"/>
      <protection hidden="1"/>
    </xf>
    <xf numFmtId="14" fontId="13" fillId="19" borderId="59" xfId="0" quotePrefix="1" applyNumberFormat="1" applyFont="1" applyFill="1" applyBorder="1" applyAlignment="1" applyProtection="1">
      <alignment horizontal="center" vertical="center"/>
      <protection hidden="1"/>
    </xf>
    <xf numFmtId="166" fontId="13" fillId="19" borderId="59" xfId="0" quotePrefix="1" applyNumberFormat="1" applyFont="1" applyFill="1" applyBorder="1" applyAlignment="1" applyProtection="1">
      <alignment horizontal="center" vertical="center"/>
      <protection hidden="1"/>
    </xf>
    <xf numFmtId="14" fontId="13" fillId="19" borderId="71" xfId="0" applyNumberFormat="1" applyFont="1" applyFill="1" applyBorder="1" applyAlignment="1" applyProtection="1">
      <alignment horizontal="center" vertical="center"/>
      <protection hidden="1"/>
    </xf>
    <xf numFmtId="0" fontId="8" fillId="19" borderId="72" xfId="0" applyFont="1" applyFill="1" applyBorder="1" applyAlignment="1" applyProtection="1">
      <alignment horizontal="right" vertical="center"/>
      <protection hidden="1"/>
    </xf>
    <xf numFmtId="0" fontId="9" fillId="19" borderId="71" xfId="0" applyFont="1" applyFill="1" applyBorder="1" applyAlignment="1" applyProtection="1">
      <alignment horizontal="center"/>
      <protection locked="0" hidden="1"/>
    </xf>
    <xf numFmtId="0" fontId="9" fillId="19" borderId="73" xfId="0" applyFont="1" applyFill="1" applyBorder="1" applyAlignment="1" applyProtection="1">
      <alignment horizontal="center"/>
      <protection locked="0"/>
    </xf>
    <xf numFmtId="0" fontId="9" fillId="19" borderId="72" xfId="0" applyFont="1" applyFill="1" applyBorder="1" applyAlignment="1" applyProtection="1">
      <alignment horizontal="center"/>
      <protection locked="0" hidden="1"/>
    </xf>
    <xf numFmtId="0" fontId="8" fillId="19" borderId="60" xfId="0" applyFont="1" applyFill="1" applyBorder="1" applyAlignment="1">
      <alignment horizontal="left" vertical="center"/>
    </xf>
    <xf numFmtId="0" fontId="8" fillId="19" borderId="65" xfId="0" applyFont="1" applyFill="1" applyBorder="1" applyAlignment="1">
      <alignment horizontal="left" vertical="center"/>
    </xf>
    <xf numFmtId="14" fontId="13" fillId="19" borderId="62" xfId="0" applyNumberFormat="1" applyFont="1" applyFill="1" applyBorder="1" applyAlignment="1" applyProtection="1">
      <alignment horizontal="center" vertical="center"/>
      <protection hidden="1"/>
    </xf>
    <xf numFmtId="166" fontId="13" fillId="19" borderId="62" xfId="0" applyNumberFormat="1" applyFont="1" applyFill="1" applyBorder="1" applyAlignment="1" applyProtection="1">
      <alignment horizontal="center" vertical="center"/>
      <protection hidden="1"/>
    </xf>
    <xf numFmtId="49" fontId="13" fillId="19" borderId="74" xfId="0" applyNumberFormat="1" applyFont="1" applyFill="1" applyBorder="1" applyAlignment="1" applyProtection="1">
      <alignment horizontal="center" vertical="center"/>
      <protection hidden="1"/>
    </xf>
    <xf numFmtId="0" fontId="8" fillId="19" borderId="75" xfId="0" applyFont="1" applyFill="1" applyBorder="1" applyAlignment="1" applyProtection="1">
      <alignment horizontal="right" vertical="center"/>
      <protection hidden="1"/>
    </xf>
    <xf numFmtId="0" fontId="9" fillId="19" borderId="62" xfId="0" applyFont="1" applyFill="1" applyBorder="1" applyAlignment="1" applyProtection="1">
      <alignment horizontal="center"/>
      <protection locked="0" hidden="1"/>
    </xf>
    <xf numFmtId="0" fontId="9" fillId="19" borderId="76" xfId="0" applyFont="1" applyFill="1" applyBorder="1" applyAlignment="1" applyProtection="1">
      <alignment horizontal="center"/>
      <protection locked="0"/>
    </xf>
    <xf numFmtId="0" fontId="8" fillId="19" borderId="63" xfId="0" applyFont="1" applyFill="1" applyBorder="1" applyAlignment="1">
      <alignment horizontal="left" vertical="center"/>
    </xf>
    <xf numFmtId="14" fontId="13" fillId="19" borderId="59" xfId="0" applyNumberFormat="1" applyFont="1" applyFill="1" applyBorder="1" applyAlignment="1" applyProtection="1">
      <alignment horizontal="center" vertical="center"/>
      <protection hidden="1"/>
    </xf>
    <xf numFmtId="0" fontId="9" fillId="19" borderId="59" xfId="0" applyFont="1" applyFill="1" applyBorder="1" applyAlignment="1" applyProtection="1">
      <alignment horizontal="center" vertical="center"/>
      <protection locked="0"/>
    </xf>
    <xf numFmtId="0" fontId="9" fillId="19" borderId="73" xfId="0" applyFont="1" applyFill="1" applyBorder="1" applyAlignment="1" applyProtection="1">
      <alignment horizontal="center" vertical="center"/>
      <protection locked="0"/>
    </xf>
    <xf numFmtId="0" fontId="8" fillId="19" borderId="60" xfId="0" applyFont="1" applyFill="1" applyBorder="1" applyAlignment="1" applyProtection="1">
      <alignment vertical="center"/>
    </xf>
    <xf numFmtId="14" fontId="13" fillId="19" borderId="62" xfId="0" quotePrefix="1" applyNumberFormat="1" applyFont="1" applyFill="1" applyBorder="1" applyAlignment="1" applyProtection="1">
      <alignment horizontal="center" vertical="center"/>
      <protection hidden="1"/>
    </xf>
    <xf numFmtId="166" fontId="13" fillId="19" borderId="62" xfId="0" quotePrefix="1" applyNumberFormat="1" applyFont="1" applyFill="1" applyBorder="1" applyAlignment="1" applyProtection="1">
      <alignment horizontal="center" vertical="center"/>
      <protection hidden="1"/>
    </xf>
    <xf numFmtId="0" fontId="9" fillId="19" borderId="62" xfId="0" applyFont="1" applyFill="1" applyBorder="1" applyAlignment="1" applyProtection="1">
      <alignment horizontal="center" vertical="center"/>
      <protection locked="0"/>
    </xf>
    <xf numFmtId="0" fontId="9" fillId="19" borderId="76" xfId="0" applyFont="1" applyFill="1" applyBorder="1" applyAlignment="1" applyProtection="1">
      <alignment horizontal="center" vertical="center"/>
      <protection locked="0"/>
    </xf>
    <xf numFmtId="0" fontId="8" fillId="19" borderId="63" xfId="0" applyFont="1" applyFill="1" applyBorder="1" applyAlignment="1" applyProtection="1">
      <alignment vertical="center"/>
    </xf>
    <xf numFmtId="0" fontId="16" fillId="21" borderId="89" xfId="0" applyFont="1" applyFill="1" applyBorder="1" applyAlignment="1" applyProtection="1">
      <alignment vertical="center"/>
      <protection hidden="1"/>
    </xf>
    <xf numFmtId="0" fontId="17" fillId="21" borderId="90" xfId="0" applyFont="1" applyFill="1" applyBorder="1" applyAlignment="1" applyProtection="1">
      <alignment vertical="center"/>
      <protection hidden="1"/>
    </xf>
    <xf numFmtId="0" fontId="17" fillId="21" borderId="91" xfId="0" applyFont="1" applyFill="1" applyBorder="1" applyAlignment="1" applyProtection="1">
      <alignment vertical="center"/>
      <protection hidden="1"/>
    </xf>
    <xf numFmtId="0" fontId="0" fillId="16" borderId="0" xfId="0" applyFont="1" applyFill="1" applyBorder="1" applyProtection="1">
      <protection hidden="1"/>
    </xf>
    <xf numFmtId="0" fontId="8" fillId="19" borderId="0" xfId="0" applyFont="1" applyFill="1" applyBorder="1" applyAlignment="1">
      <alignment horizontal="left" vertical="center"/>
    </xf>
    <xf numFmtId="0" fontId="9" fillId="19" borderId="94" xfId="0" applyFont="1" applyFill="1" applyBorder="1" applyAlignment="1" applyProtection="1">
      <alignment horizontal="center"/>
      <protection locked="0"/>
    </xf>
    <xf numFmtId="0" fontId="9" fillId="19" borderId="5" xfId="0" applyFont="1" applyFill="1" applyBorder="1" applyAlignment="1" applyProtection="1">
      <alignment horizontal="center"/>
      <protection locked="0" hidden="1"/>
    </xf>
    <xf numFmtId="0" fontId="9" fillId="19" borderId="4" xfId="0" applyFont="1" applyFill="1" applyBorder="1" applyAlignment="1" applyProtection="1">
      <alignment horizontal="center"/>
      <protection locked="0" hidden="1"/>
    </xf>
    <xf numFmtId="0" fontId="8" fillId="19" borderId="0" xfId="0" applyFont="1" applyFill="1" applyBorder="1" applyAlignment="1" applyProtection="1">
      <alignment horizontal="right" vertical="center"/>
      <protection hidden="1"/>
    </xf>
    <xf numFmtId="166" fontId="13" fillId="19" borderId="0" xfId="0" quotePrefix="1" applyNumberFormat="1" applyFont="1" applyFill="1" applyBorder="1" applyAlignment="1" applyProtection="1">
      <alignment horizontal="center" vertical="center"/>
      <protection hidden="1"/>
    </xf>
    <xf numFmtId="0" fontId="9" fillId="16" borderId="0" xfId="0" applyFont="1" applyFill="1" applyAlignment="1" applyProtection="1">
      <alignment horizontal="center"/>
      <protection locked="0" hidden="1"/>
    </xf>
    <xf numFmtId="0" fontId="10" fillId="4" borderId="0" xfId="0" quotePrefix="1" applyFont="1" applyFill="1" applyBorder="1" applyAlignment="1" applyProtection="1">
      <alignment horizontal="left" vertical="center"/>
      <protection hidden="1"/>
    </xf>
    <xf numFmtId="0" fontId="10" fillId="4" borderId="0" xfId="0" quotePrefix="1" applyFont="1" applyFill="1" applyBorder="1" applyAlignment="1" applyProtection="1">
      <alignment horizontal="center" vertical="center"/>
      <protection hidden="1"/>
    </xf>
    <xf numFmtId="14" fontId="13" fillId="24" borderId="0" xfId="0" applyNumberFormat="1" applyFont="1" applyFill="1" applyBorder="1" applyAlignment="1" applyProtection="1">
      <alignment horizontal="center" vertical="center"/>
      <protection hidden="1"/>
    </xf>
    <xf numFmtId="166" fontId="13" fillId="24" borderId="0" xfId="0" applyNumberFormat="1" applyFont="1" applyFill="1" applyBorder="1" applyAlignment="1" applyProtection="1">
      <alignment horizontal="center" vertical="center"/>
      <protection hidden="1"/>
    </xf>
    <xf numFmtId="0" fontId="8" fillId="24" borderId="5" xfId="0" applyFont="1" applyFill="1" applyBorder="1" applyAlignment="1" applyProtection="1">
      <alignment horizontal="right"/>
      <protection hidden="1"/>
    </xf>
    <xf numFmtId="0" fontId="8" fillId="24" borderId="4" xfId="0" applyFont="1" applyFill="1" applyBorder="1" applyAlignment="1" applyProtection="1">
      <protection hidden="1"/>
    </xf>
    <xf numFmtId="0" fontId="8" fillId="24" borderId="2" xfId="0" applyFont="1" applyFill="1" applyBorder="1" applyAlignment="1" applyProtection="1">
      <alignment horizontal="center"/>
      <protection locked="0"/>
    </xf>
    <xf numFmtId="0" fontId="7" fillId="24" borderId="5" xfId="0" applyFont="1" applyFill="1" applyBorder="1" applyAlignment="1" applyProtection="1">
      <protection hidden="1"/>
    </xf>
    <xf numFmtId="0" fontId="7" fillId="24" borderId="0" xfId="0" applyFont="1" applyFill="1" applyBorder="1" applyAlignment="1" applyProtection="1">
      <protection hidden="1"/>
    </xf>
    <xf numFmtId="14" fontId="13" fillId="24" borderId="96" xfId="0" applyNumberFormat="1" applyFont="1" applyFill="1" applyBorder="1" applyAlignment="1" applyProtection="1">
      <alignment horizontal="center" vertical="center"/>
      <protection hidden="1"/>
    </xf>
    <xf numFmtId="166" fontId="13" fillId="24" borderId="96" xfId="0" applyNumberFormat="1" applyFont="1" applyFill="1" applyBorder="1" applyAlignment="1" applyProtection="1">
      <alignment horizontal="center" vertical="center"/>
      <protection hidden="1"/>
    </xf>
    <xf numFmtId="0" fontId="8" fillId="24" borderId="97" xfId="0" applyFont="1" applyFill="1" applyBorder="1" applyAlignment="1" applyProtection="1">
      <alignment horizontal="right"/>
      <protection hidden="1"/>
    </xf>
    <xf numFmtId="0" fontId="8" fillId="24" borderId="98" xfId="0" applyFont="1" applyFill="1" applyBorder="1" applyAlignment="1" applyProtection="1">
      <protection hidden="1"/>
    </xf>
    <xf numFmtId="0" fontId="8" fillId="24" borderId="99" xfId="0" applyFont="1" applyFill="1" applyBorder="1" applyAlignment="1" applyProtection="1">
      <alignment horizontal="center"/>
      <protection locked="0"/>
    </xf>
    <xf numFmtId="0" fontId="7" fillId="24" borderId="97" xfId="0" applyFont="1" applyFill="1" applyBorder="1" applyAlignment="1" applyProtection="1">
      <protection hidden="1"/>
    </xf>
    <xf numFmtId="0" fontId="8" fillId="24" borderId="100" xfId="0" applyFont="1" applyFill="1" applyBorder="1" applyAlignment="1" applyProtection="1">
      <alignment horizontal="left"/>
      <protection hidden="1"/>
    </xf>
    <xf numFmtId="0" fontId="8" fillId="24" borderId="102" xfId="0" applyFont="1" applyFill="1" applyBorder="1" applyAlignment="1" applyProtection="1">
      <alignment horizontal="left"/>
      <protection hidden="1"/>
    </xf>
    <xf numFmtId="14" fontId="13" fillId="24" borderId="104" xfId="0" applyNumberFormat="1" applyFont="1" applyFill="1" applyBorder="1" applyAlignment="1" applyProtection="1">
      <alignment horizontal="center" vertical="center"/>
      <protection hidden="1"/>
    </xf>
    <xf numFmtId="166" fontId="13" fillId="24" borderId="104" xfId="0" applyNumberFormat="1" applyFont="1" applyFill="1" applyBorder="1" applyAlignment="1" applyProtection="1">
      <alignment horizontal="center" vertical="center"/>
      <protection hidden="1"/>
    </xf>
    <xf numFmtId="0" fontId="8" fillId="24" borderId="105" xfId="0" applyFont="1" applyFill="1" applyBorder="1" applyAlignment="1" applyProtection="1">
      <alignment horizontal="right"/>
      <protection hidden="1"/>
    </xf>
    <xf numFmtId="0" fontId="8" fillId="24" borderId="106" xfId="0" applyFont="1" applyFill="1" applyBorder="1" applyAlignment="1" applyProtection="1">
      <protection hidden="1"/>
    </xf>
    <xf numFmtId="0" fontId="8" fillId="24" borderId="107" xfId="0" applyFont="1" applyFill="1" applyBorder="1" applyAlignment="1" applyProtection="1">
      <alignment horizontal="center"/>
      <protection locked="0"/>
    </xf>
    <xf numFmtId="0" fontId="7" fillId="24" borderId="105" xfId="0" applyFont="1" applyFill="1" applyBorder="1" applyAlignment="1" applyProtection="1">
      <protection hidden="1"/>
    </xf>
    <xf numFmtId="0" fontId="8" fillId="24" borderId="108" xfId="0" applyFont="1" applyFill="1" applyBorder="1" applyAlignment="1" applyProtection="1">
      <alignment horizontal="left"/>
      <protection hidden="1"/>
    </xf>
    <xf numFmtId="14" fontId="13" fillId="26" borderId="0" xfId="0" applyNumberFormat="1" applyFont="1" applyFill="1" applyBorder="1" applyAlignment="1" applyProtection="1">
      <alignment horizontal="center" vertical="center"/>
      <protection hidden="1"/>
    </xf>
    <xf numFmtId="166" fontId="13" fillId="26" borderId="0" xfId="0" applyNumberFormat="1" applyFont="1" applyFill="1" applyBorder="1" applyAlignment="1" applyProtection="1">
      <alignment horizontal="center" vertical="center"/>
      <protection hidden="1"/>
    </xf>
    <xf numFmtId="0" fontId="8" fillId="26" borderId="5" xfId="0" applyFont="1" applyFill="1" applyBorder="1" applyAlignment="1" applyProtection="1">
      <alignment horizontal="right"/>
      <protection hidden="1"/>
    </xf>
    <xf numFmtId="0" fontId="8" fillId="26" borderId="4" xfId="0" applyFont="1" applyFill="1" applyBorder="1" applyAlignment="1" applyProtection="1">
      <protection hidden="1"/>
    </xf>
    <xf numFmtId="0" fontId="8" fillId="26" borderId="2" xfId="0" applyFont="1" applyFill="1" applyBorder="1" applyAlignment="1" applyProtection="1">
      <alignment horizontal="center"/>
      <protection locked="0"/>
    </xf>
    <xf numFmtId="0" fontId="7" fillId="26" borderId="5" xfId="0" applyFont="1" applyFill="1" applyBorder="1" applyAlignment="1" applyProtection="1">
      <protection hidden="1"/>
    </xf>
    <xf numFmtId="0" fontId="7" fillId="26" borderId="0" xfId="0" applyFont="1" applyFill="1" applyBorder="1" applyAlignment="1" applyProtection="1">
      <protection hidden="1"/>
    </xf>
    <xf numFmtId="14" fontId="13" fillId="26" borderId="110" xfId="0" applyNumberFormat="1" applyFont="1" applyFill="1" applyBorder="1" applyAlignment="1" applyProtection="1">
      <alignment horizontal="center" vertical="center"/>
      <protection hidden="1"/>
    </xf>
    <xf numFmtId="166" fontId="13" fillId="26" borderId="110" xfId="0" applyNumberFormat="1" applyFont="1" applyFill="1" applyBorder="1" applyAlignment="1" applyProtection="1">
      <alignment horizontal="center" vertical="center"/>
      <protection hidden="1"/>
    </xf>
    <xf numFmtId="0" fontId="8" fillId="26" borderId="111" xfId="0" applyFont="1" applyFill="1" applyBorder="1" applyAlignment="1" applyProtection="1">
      <alignment horizontal="right"/>
      <protection hidden="1"/>
    </xf>
    <xf numFmtId="0" fontId="8" fillId="26" borderId="112" xfId="0" applyFont="1" applyFill="1" applyBorder="1" applyAlignment="1" applyProtection="1">
      <protection hidden="1"/>
    </xf>
    <xf numFmtId="0" fontId="8" fillId="26" borderId="113" xfId="0" applyFont="1" applyFill="1" applyBorder="1" applyAlignment="1" applyProtection="1">
      <alignment horizontal="center"/>
      <protection locked="0"/>
    </xf>
    <xf numFmtId="0" fontId="7" fillId="26" borderId="111" xfId="0" applyFont="1" applyFill="1" applyBorder="1" applyAlignment="1" applyProtection="1">
      <protection hidden="1"/>
    </xf>
    <xf numFmtId="0" fontId="8" fillId="26" borderId="114" xfId="0" applyFont="1" applyFill="1" applyBorder="1" applyAlignment="1" applyProtection="1">
      <alignment horizontal="left"/>
      <protection hidden="1"/>
    </xf>
    <xf numFmtId="0" fontId="8" fillId="26" borderId="116" xfId="0" applyFont="1" applyFill="1" applyBorder="1" applyAlignment="1" applyProtection="1">
      <alignment horizontal="left"/>
      <protection hidden="1"/>
    </xf>
    <xf numFmtId="14" fontId="13" fillId="26" borderId="118" xfId="0" applyNumberFormat="1" applyFont="1" applyFill="1" applyBorder="1" applyAlignment="1" applyProtection="1">
      <alignment horizontal="center" vertical="center"/>
      <protection hidden="1"/>
    </xf>
    <xf numFmtId="166" fontId="13" fillId="26" borderId="118" xfId="0" applyNumberFormat="1" applyFont="1" applyFill="1" applyBorder="1" applyAlignment="1" applyProtection="1">
      <alignment horizontal="center" vertical="center"/>
      <protection hidden="1"/>
    </xf>
    <xf numFmtId="0" fontId="8" fillId="26" borderId="119" xfId="0" applyFont="1" applyFill="1" applyBorder="1" applyAlignment="1" applyProtection="1">
      <alignment horizontal="right"/>
      <protection hidden="1"/>
    </xf>
    <xf numFmtId="0" fontId="8" fillId="26" borderId="120" xfId="0" applyFont="1" applyFill="1" applyBorder="1" applyAlignment="1" applyProtection="1">
      <protection hidden="1"/>
    </xf>
    <xf numFmtId="0" fontId="8" fillId="26" borderId="121" xfId="0" applyFont="1" applyFill="1" applyBorder="1" applyAlignment="1" applyProtection="1">
      <alignment horizontal="center"/>
      <protection locked="0"/>
    </xf>
    <xf numFmtId="0" fontId="7" fillId="26" borderId="119" xfId="0" applyFont="1" applyFill="1" applyBorder="1" applyAlignment="1" applyProtection="1">
      <protection hidden="1"/>
    </xf>
    <xf numFmtId="0" fontId="8" fillId="26" borderId="122" xfId="0" applyFont="1" applyFill="1" applyBorder="1" applyAlignment="1" applyProtection="1">
      <alignment horizontal="left"/>
      <protection hidden="1"/>
    </xf>
    <xf numFmtId="14" fontId="13" fillId="28" borderId="0" xfId="0" applyNumberFormat="1" applyFont="1" applyFill="1" applyBorder="1" applyAlignment="1" applyProtection="1">
      <alignment horizontal="center" vertical="center"/>
      <protection hidden="1"/>
    </xf>
    <xf numFmtId="166" fontId="13" fillId="28" borderId="0" xfId="0" applyNumberFormat="1" applyFont="1" applyFill="1" applyBorder="1" applyAlignment="1" applyProtection="1">
      <alignment horizontal="center" vertical="center"/>
      <protection hidden="1"/>
    </xf>
    <xf numFmtId="0" fontId="8" fillId="28" borderId="5" xfId="0" applyFont="1" applyFill="1" applyBorder="1" applyAlignment="1" applyProtection="1">
      <alignment horizontal="right"/>
      <protection hidden="1"/>
    </xf>
    <xf numFmtId="0" fontId="8" fillId="28" borderId="4" xfId="0" applyFont="1" applyFill="1" applyBorder="1" applyAlignment="1" applyProtection="1">
      <protection hidden="1"/>
    </xf>
    <xf numFmtId="0" fontId="8" fillId="28" borderId="2" xfId="0" applyFont="1" applyFill="1" applyBorder="1" applyAlignment="1" applyProtection="1">
      <alignment horizontal="center"/>
      <protection locked="0"/>
    </xf>
    <xf numFmtId="0" fontId="7" fillId="28" borderId="5" xfId="0" applyFont="1" applyFill="1" applyBorder="1" applyAlignment="1" applyProtection="1">
      <protection hidden="1"/>
    </xf>
    <xf numFmtId="0" fontId="7" fillId="28" borderId="0" xfId="0" applyFont="1" applyFill="1" applyBorder="1" applyAlignment="1" applyProtection="1">
      <protection hidden="1"/>
    </xf>
    <xf numFmtId="14" fontId="13" fillId="28" borderId="124" xfId="0" applyNumberFormat="1" applyFont="1" applyFill="1" applyBorder="1" applyAlignment="1" applyProtection="1">
      <alignment horizontal="center" vertical="center"/>
      <protection hidden="1"/>
    </xf>
    <xf numFmtId="166" fontId="13" fillId="28" borderId="124" xfId="0" applyNumberFormat="1" applyFont="1" applyFill="1" applyBorder="1" applyAlignment="1" applyProtection="1">
      <alignment horizontal="center" vertical="center"/>
      <protection hidden="1"/>
    </xf>
    <xf numFmtId="0" fontId="8" fillId="28" borderId="125" xfId="0" applyFont="1" applyFill="1" applyBorder="1" applyAlignment="1" applyProtection="1">
      <alignment horizontal="right"/>
      <protection hidden="1"/>
    </xf>
    <xf numFmtId="0" fontId="8" fillId="28" borderId="126" xfId="0" applyFont="1" applyFill="1" applyBorder="1" applyAlignment="1" applyProtection="1">
      <protection hidden="1"/>
    </xf>
    <xf numFmtId="0" fontId="8" fillId="28" borderId="127" xfId="0" applyFont="1" applyFill="1" applyBorder="1" applyAlignment="1" applyProtection="1">
      <alignment horizontal="center"/>
      <protection locked="0"/>
    </xf>
    <xf numFmtId="0" fontId="7" fillId="28" borderId="125" xfId="0" applyFont="1" applyFill="1" applyBorder="1" applyAlignment="1" applyProtection="1">
      <protection hidden="1"/>
    </xf>
    <xf numFmtId="0" fontId="8" fillId="28" borderId="128" xfId="0" applyFont="1" applyFill="1" applyBorder="1" applyAlignment="1" applyProtection="1">
      <alignment horizontal="left"/>
      <protection hidden="1"/>
    </xf>
    <xf numFmtId="0" fontId="8" fillId="28" borderId="130" xfId="0" applyFont="1" applyFill="1" applyBorder="1" applyAlignment="1" applyProtection="1">
      <alignment horizontal="left"/>
      <protection hidden="1"/>
    </xf>
    <xf numFmtId="14" fontId="13" fillId="28" borderId="132" xfId="0" applyNumberFormat="1" applyFont="1" applyFill="1" applyBorder="1" applyAlignment="1" applyProtection="1">
      <alignment horizontal="center" vertical="center"/>
      <protection hidden="1"/>
    </xf>
    <xf numFmtId="166" fontId="13" fillId="28" borderId="132" xfId="0" applyNumberFormat="1" applyFont="1" applyFill="1" applyBorder="1" applyAlignment="1" applyProtection="1">
      <alignment horizontal="center" vertical="center"/>
      <protection hidden="1"/>
    </xf>
    <xf numFmtId="0" fontId="8" fillId="28" borderId="133" xfId="0" applyFont="1" applyFill="1" applyBorder="1" applyAlignment="1" applyProtection="1">
      <alignment horizontal="right"/>
      <protection hidden="1"/>
    </xf>
    <xf numFmtId="0" fontId="8" fillId="28" borderId="134" xfId="0" applyFont="1" applyFill="1" applyBorder="1" applyAlignment="1" applyProtection="1">
      <protection hidden="1"/>
    </xf>
    <xf numFmtId="0" fontId="8" fillId="28" borderId="135" xfId="0" applyFont="1" applyFill="1" applyBorder="1" applyAlignment="1" applyProtection="1">
      <alignment horizontal="center"/>
      <protection locked="0"/>
    </xf>
    <xf numFmtId="0" fontId="7" fillId="28" borderId="133" xfId="0" applyFont="1" applyFill="1" applyBorder="1" applyAlignment="1" applyProtection="1">
      <protection hidden="1"/>
    </xf>
    <xf numFmtId="0" fontId="8" fillId="28" borderId="136" xfId="0" applyFont="1" applyFill="1" applyBorder="1" applyAlignment="1" applyProtection="1">
      <alignment horizontal="left"/>
      <protection hidden="1"/>
    </xf>
    <xf numFmtId="0" fontId="9" fillId="25" borderId="109" xfId="0" applyFont="1" applyFill="1" applyBorder="1" applyAlignment="1" applyProtection="1">
      <alignment horizontal="centerContinuous"/>
      <protection hidden="1"/>
    </xf>
    <xf numFmtId="0" fontId="9" fillId="25" borderId="110" xfId="0" applyFont="1" applyFill="1" applyBorder="1" applyAlignment="1" applyProtection="1">
      <alignment horizontal="centerContinuous"/>
      <protection hidden="1"/>
    </xf>
    <xf numFmtId="0" fontId="9" fillId="25" borderId="114" xfId="0" applyFont="1" applyFill="1" applyBorder="1" applyAlignment="1" applyProtection="1">
      <alignment horizontal="centerContinuous"/>
      <protection hidden="1"/>
    </xf>
    <xf numFmtId="0" fontId="10" fillId="4" borderId="115" xfId="0" applyFont="1" applyFill="1" applyBorder="1" applyAlignment="1" applyProtection="1">
      <alignment horizontal="center" vertical="center"/>
      <protection hidden="1"/>
    </xf>
    <xf numFmtId="0" fontId="10" fillId="4" borderId="116" xfId="0" applyFont="1" applyFill="1" applyBorder="1" applyAlignment="1" applyProtection="1">
      <alignment horizontal="center" vertical="center"/>
      <protection hidden="1"/>
    </xf>
    <xf numFmtId="0" fontId="10" fillId="4" borderId="117" xfId="0" applyFont="1" applyFill="1" applyBorder="1" applyAlignment="1" applyProtection="1">
      <alignment horizontal="center" vertical="center"/>
      <protection hidden="1"/>
    </xf>
    <xf numFmtId="0" fontId="10" fillId="4" borderId="118" xfId="0" applyFont="1" applyFill="1" applyBorder="1" applyAlignment="1" applyProtection="1">
      <alignment horizontal="left" vertical="center"/>
      <protection hidden="1"/>
    </xf>
    <xf numFmtId="0" fontId="10" fillId="4" borderId="118" xfId="0" applyFont="1" applyFill="1" applyBorder="1" applyAlignment="1" applyProtection="1">
      <alignment horizontal="center" vertical="center"/>
      <protection hidden="1"/>
    </xf>
    <xf numFmtId="0" fontId="10" fillId="4" borderId="122" xfId="0" applyFont="1" applyFill="1" applyBorder="1" applyAlignment="1" applyProtection="1">
      <alignment horizontal="center" vertical="center"/>
      <protection hidden="1"/>
    </xf>
    <xf numFmtId="0" fontId="9" fillId="23" borderId="95" xfId="0" applyFont="1" applyFill="1" applyBorder="1" applyAlignment="1" applyProtection="1">
      <alignment horizontal="centerContinuous"/>
      <protection hidden="1"/>
    </xf>
    <xf numFmtId="0" fontId="9" fillId="23" borderId="96" xfId="0" applyFont="1" applyFill="1" applyBorder="1" applyAlignment="1" applyProtection="1">
      <alignment horizontal="centerContinuous"/>
      <protection hidden="1"/>
    </xf>
    <xf numFmtId="0" fontId="9" fillId="23" borderId="100" xfId="0" applyFont="1" applyFill="1" applyBorder="1" applyAlignment="1" applyProtection="1">
      <alignment horizontal="centerContinuous"/>
      <protection hidden="1"/>
    </xf>
    <xf numFmtId="0" fontId="10" fillId="4" borderId="101" xfId="0" applyFont="1" applyFill="1" applyBorder="1" applyAlignment="1" applyProtection="1">
      <alignment horizontal="center" vertical="center"/>
      <protection hidden="1"/>
    </xf>
    <xf numFmtId="0" fontId="10" fillId="4" borderId="102" xfId="0" applyFont="1" applyFill="1" applyBorder="1" applyAlignment="1" applyProtection="1">
      <alignment horizontal="center" vertical="center"/>
      <protection hidden="1"/>
    </xf>
    <xf numFmtId="0" fontId="10" fillId="4" borderId="103" xfId="0" applyFont="1" applyFill="1" applyBorder="1" applyAlignment="1" applyProtection="1">
      <alignment horizontal="center" vertical="center"/>
      <protection hidden="1"/>
    </xf>
    <xf numFmtId="0" fontId="10" fillId="4" borderId="104" xfId="0" applyFont="1" applyFill="1" applyBorder="1" applyAlignment="1" applyProtection="1">
      <alignment horizontal="left" vertical="center"/>
      <protection hidden="1"/>
    </xf>
    <xf numFmtId="0" fontId="10" fillId="4" borderId="104" xfId="0" applyFont="1" applyFill="1" applyBorder="1" applyAlignment="1" applyProtection="1">
      <alignment horizontal="center" vertical="center"/>
      <protection hidden="1"/>
    </xf>
    <xf numFmtId="0" fontId="10" fillId="4" borderId="108" xfId="0" applyFont="1" applyFill="1" applyBorder="1" applyAlignment="1" applyProtection="1">
      <alignment horizontal="center" vertical="center"/>
      <protection hidden="1"/>
    </xf>
    <xf numFmtId="0" fontId="9" fillId="25" borderId="115" xfId="0" applyFont="1" applyFill="1" applyBorder="1" applyAlignment="1" applyProtection="1">
      <alignment horizontal="center" vertical="center"/>
      <protection hidden="1"/>
    </xf>
    <xf numFmtId="0" fontId="9" fillId="25" borderId="0" xfId="0" applyFont="1" applyFill="1" applyBorder="1" applyAlignment="1" applyProtection="1">
      <alignment horizontal="left" vertical="center"/>
      <protection hidden="1"/>
    </xf>
    <xf numFmtId="0" fontId="9" fillId="25" borderId="0" xfId="0" applyFont="1" applyFill="1" applyBorder="1" applyAlignment="1" applyProtection="1">
      <alignment horizontal="center" vertical="center"/>
      <protection hidden="1"/>
    </xf>
    <xf numFmtId="0" fontId="9" fillId="25" borderId="116" xfId="0" applyFont="1" applyFill="1" applyBorder="1" applyAlignment="1" applyProtection="1">
      <alignment horizontal="center" vertical="center"/>
      <protection hidden="1"/>
    </xf>
    <xf numFmtId="0" fontId="10" fillId="4" borderId="109" xfId="0" applyFont="1" applyFill="1" applyBorder="1" applyAlignment="1" applyProtection="1">
      <alignment horizontal="center" vertical="center"/>
      <protection hidden="1"/>
    </xf>
    <xf numFmtId="0" fontId="10" fillId="4" borderId="110" xfId="0" applyFont="1" applyFill="1" applyBorder="1" applyAlignment="1" applyProtection="1">
      <alignment horizontal="left" vertical="center"/>
      <protection hidden="1"/>
    </xf>
    <xf numFmtId="0" fontId="10" fillId="4" borderId="110" xfId="0" applyFont="1" applyFill="1" applyBorder="1" applyAlignment="1" applyProtection="1">
      <alignment horizontal="center" vertical="center"/>
      <protection hidden="1"/>
    </xf>
    <xf numFmtId="0" fontId="10" fillId="4" borderId="114" xfId="0" applyFont="1" applyFill="1" applyBorder="1" applyAlignment="1" applyProtection="1">
      <alignment horizontal="center" vertical="center"/>
      <protection hidden="1"/>
    </xf>
    <xf numFmtId="0" fontId="9" fillId="23" borderId="101" xfId="0" applyFont="1" applyFill="1" applyBorder="1" applyAlignment="1" applyProtection="1">
      <alignment horizontal="center" vertical="center"/>
      <protection hidden="1"/>
    </xf>
    <xf numFmtId="0" fontId="9" fillId="23" borderId="0" xfId="0" applyFont="1" applyFill="1" applyBorder="1" applyAlignment="1" applyProtection="1">
      <alignment horizontal="left" vertical="center"/>
      <protection hidden="1"/>
    </xf>
    <xf numFmtId="0" fontId="9" fillId="23" borderId="0" xfId="0" applyFont="1" applyFill="1" applyBorder="1" applyAlignment="1" applyProtection="1">
      <alignment horizontal="center" vertical="center"/>
      <protection hidden="1"/>
    </xf>
    <xf numFmtId="0" fontId="9" fillId="23" borderId="102" xfId="0" applyFont="1" applyFill="1" applyBorder="1" applyAlignment="1" applyProtection="1">
      <alignment horizontal="center" vertical="center"/>
      <protection hidden="1"/>
    </xf>
    <xf numFmtId="0" fontId="10" fillId="4" borderId="95" xfId="0" applyFont="1" applyFill="1" applyBorder="1" applyAlignment="1" applyProtection="1">
      <alignment horizontal="center" vertical="center"/>
      <protection hidden="1"/>
    </xf>
    <xf numFmtId="0" fontId="10" fillId="4" borderId="96" xfId="0" applyFont="1" applyFill="1" applyBorder="1" applyAlignment="1" applyProtection="1">
      <alignment horizontal="left" vertical="center"/>
      <protection hidden="1"/>
    </xf>
    <xf numFmtId="0" fontId="10" fillId="4" borderId="96" xfId="0" applyFont="1" applyFill="1" applyBorder="1" applyAlignment="1" applyProtection="1">
      <alignment horizontal="center" vertical="center"/>
      <protection hidden="1"/>
    </xf>
    <xf numFmtId="0" fontId="10" fillId="4" borderId="100" xfId="0" applyFont="1" applyFill="1" applyBorder="1" applyAlignment="1" applyProtection="1">
      <alignment horizontal="center" vertical="center"/>
      <protection hidden="1"/>
    </xf>
    <xf numFmtId="0" fontId="9" fillId="27" borderId="123" xfId="0" applyFont="1" applyFill="1" applyBorder="1" applyAlignment="1" applyProtection="1">
      <alignment horizontal="centerContinuous"/>
      <protection hidden="1"/>
    </xf>
    <xf numFmtId="0" fontId="9" fillId="27" borderId="124" xfId="0" applyFont="1" applyFill="1" applyBorder="1" applyAlignment="1" applyProtection="1">
      <alignment horizontal="centerContinuous"/>
      <protection hidden="1"/>
    </xf>
    <xf numFmtId="0" fontId="9" fillId="27" borderId="128" xfId="0" applyFont="1" applyFill="1" applyBorder="1" applyAlignment="1" applyProtection="1">
      <alignment horizontal="centerContinuous"/>
      <protection hidden="1"/>
    </xf>
    <xf numFmtId="0" fontId="10" fillId="4" borderId="129" xfId="0" applyFont="1" applyFill="1" applyBorder="1" applyAlignment="1" applyProtection="1">
      <alignment horizontal="center" vertical="center"/>
      <protection hidden="1"/>
    </xf>
    <xf numFmtId="0" fontId="10" fillId="4" borderId="130" xfId="0" applyFont="1" applyFill="1" applyBorder="1" applyAlignment="1" applyProtection="1">
      <alignment horizontal="center" vertical="center"/>
      <protection hidden="1"/>
    </xf>
    <xf numFmtId="0" fontId="10" fillId="4" borderId="131" xfId="0" applyFont="1" applyFill="1" applyBorder="1" applyAlignment="1" applyProtection="1">
      <alignment horizontal="center" vertical="center"/>
      <protection hidden="1"/>
    </xf>
    <xf numFmtId="0" fontId="10" fillId="4" borderId="132" xfId="0" applyFont="1" applyFill="1" applyBorder="1" applyAlignment="1" applyProtection="1">
      <alignment horizontal="left" vertical="center"/>
      <protection hidden="1"/>
    </xf>
    <xf numFmtId="0" fontId="10" fillId="4" borderId="132" xfId="0" applyFont="1" applyFill="1" applyBorder="1" applyAlignment="1" applyProtection="1">
      <alignment horizontal="center" vertical="center"/>
      <protection hidden="1"/>
    </xf>
    <xf numFmtId="0" fontId="10" fillId="4" borderId="136" xfId="0" applyFont="1" applyFill="1" applyBorder="1" applyAlignment="1" applyProtection="1">
      <alignment horizontal="center" vertical="center"/>
      <protection hidden="1"/>
    </xf>
    <xf numFmtId="0" fontId="9" fillId="27" borderId="129" xfId="0" applyFont="1" applyFill="1" applyBorder="1" applyAlignment="1" applyProtection="1">
      <alignment horizontal="center" vertical="center"/>
      <protection hidden="1"/>
    </xf>
    <xf numFmtId="0" fontId="9" fillId="27" borderId="0" xfId="0" applyFont="1" applyFill="1" applyBorder="1" applyAlignment="1" applyProtection="1">
      <alignment horizontal="left" vertical="center"/>
      <protection hidden="1"/>
    </xf>
    <xf numFmtId="0" fontId="9" fillId="27" borderId="0" xfId="0" applyFont="1" applyFill="1" applyBorder="1" applyAlignment="1" applyProtection="1">
      <alignment horizontal="center" vertical="center"/>
      <protection hidden="1"/>
    </xf>
    <xf numFmtId="0" fontId="9" fillId="27" borderId="130" xfId="0" applyFont="1" applyFill="1" applyBorder="1" applyAlignment="1" applyProtection="1">
      <alignment horizontal="center" vertical="center"/>
      <protection hidden="1"/>
    </xf>
    <xf numFmtId="0" fontId="10" fillId="4" borderId="123" xfId="0" applyFont="1" applyFill="1" applyBorder="1" applyAlignment="1" applyProtection="1">
      <alignment horizontal="center" vertical="center"/>
      <protection hidden="1"/>
    </xf>
    <xf numFmtId="0" fontId="10" fillId="4" borderId="124" xfId="0" applyFont="1" applyFill="1" applyBorder="1" applyAlignment="1" applyProtection="1">
      <alignment horizontal="left" vertical="center"/>
      <protection hidden="1"/>
    </xf>
    <xf numFmtId="0" fontId="10" fillId="4" borderId="124" xfId="0" applyFont="1" applyFill="1" applyBorder="1" applyAlignment="1" applyProtection="1">
      <alignment horizontal="center" vertical="center"/>
      <protection hidden="1"/>
    </xf>
    <xf numFmtId="0" fontId="10" fillId="4" borderId="128" xfId="0" applyFont="1" applyFill="1" applyBorder="1" applyAlignment="1" applyProtection="1">
      <alignment horizontal="center" vertical="center"/>
      <protection hidden="1"/>
    </xf>
    <xf numFmtId="0" fontId="9" fillId="6" borderId="137" xfId="0" applyFont="1" applyFill="1" applyBorder="1" applyAlignment="1" applyProtection="1">
      <alignment horizontal="centerContinuous" vertical="center"/>
      <protection hidden="1"/>
    </xf>
    <xf numFmtId="0" fontId="9" fillId="6" borderId="138" xfId="0" applyFont="1" applyFill="1" applyBorder="1" applyAlignment="1" applyProtection="1">
      <alignment horizontal="centerContinuous" vertical="center"/>
      <protection hidden="1"/>
    </xf>
    <xf numFmtId="0" fontId="9" fillId="6" borderId="139" xfId="0" applyFont="1" applyFill="1" applyBorder="1" applyAlignment="1" applyProtection="1">
      <alignment horizontal="centerContinuous" vertical="center"/>
      <protection hidden="1"/>
    </xf>
    <xf numFmtId="0" fontId="10" fillId="4" borderId="140" xfId="0" applyFont="1" applyFill="1" applyBorder="1" applyAlignment="1" applyProtection="1">
      <alignment horizontal="center" vertical="center"/>
      <protection hidden="1"/>
    </xf>
    <xf numFmtId="0" fontId="10" fillId="4" borderId="141" xfId="0" quotePrefix="1" applyFont="1" applyFill="1" applyBorder="1" applyAlignment="1" applyProtection="1">
      <alignment horizontal="center" vertical="center"/>
      <protection hidden="1"/>
    </xf>
    <xf numFmtId="0" fontId="10" fillId="4" borderId="142" xfId="0" applyFont="1" applyFill="1" applyBorder="1" applyAlignment="1" applyProtection="1">
      <alignment horizontal="center" vertical="center"/>
      <protection hidden="1"/>
    </xf>
    <xf numFmtId="0" fontId="9" fillId="6" borderId="140" xfId="0" applyFont="1" applyFill="1" applyBorder="1" applyAlignment="1" applyProtection="1">
      <alignment horizontal="center" vertical="center"/>
      <protection hidden="1"/>
    </xf>
    <xf numFmtId="0" fontId="9" fillId="6" borderId="0" xfId="0" applyFont="1" applyFill="1" applyBorder="1" applyAlignment="1" applyProtection="1">
      <alignment horizontal="left" vertical="center"/>
      <protection hidden="1"/>
    </xf>
    <xf numFmtId="0" fontId="9" fillId="6" borderId="0" xfId="0" applyFont="1" applyFill="1" applyBorder="1" applyAlignment="1" applyProtection="1">
      <alignment horizontal="center" vertical="center"/>
      <protection hidden="1"/>
    </xf>
    <xf numFmtId="0" fontId="9" fillId="6" borderId="141" xfId="0" applyFont="1" applyFill="1" applyBorder="1" applyAlignment="1" applyProtection="1">
      <alignment horizontal="center" vertical="center"/>
      <protection hidden="1"/>
    </xf>
    <xf numFmtId="0" fontId="10" fillId="4" borderId="137" xfId="0" applyFont="1" applyFill="1" applyBorder="1" applyAlignment="1" applyProtection="1">
      <alignment horizontal="center" vertical="center"/>
      <protection hidden="1"/>
    </xf>
    <xf numFmtId="0" fontId="10" fillId="4" borderId="138" xfId="0" applyFont="1" applyFill="1" applyBorder="1" applyAlignment="1" applyProtection="1">
      <alignment horizontal="left" vertical="center"/>
      <protection hidden="1"/>
    </xf>
    <xf numFmtId="0" fontId="10" fillId="4" borderId="138" xfId="0" applyFont="1" applyFill="1" applyBorder="1" applyAlignment="1" applyProtection="1">
      <alignment horizontal="center" vertical="center"/>
      <protection hidden="1"/>
    </xf>
    <xf numFmtId="0" fontId="10" fillId="4" borderId="138" xfId="0" quotePrefix="1" applyFont="1" applyFill="1" applyBorder="1" applyAlignment="1" applyProtection="1">
      <alignment horizontal="center" vertical="center"/>
      <protection hidden="1"/>
    </xf>
    <xf numFmtId="0" fontId="10" fillId="4" borderId="139" xfId="0" quotePrefix="1" applyFont="1" applyFill="1" applyBorder="1" applyAlignment="1" applyProtection="1">
      <alignment horizontal="center" vertical="center"/>
      <protection hidden="1"/>
    </xf>
    <xf numFmtId="0" fontId="10" fillId="4" borderId="143" xfId="0" applyFont="1" applyFill="1" applyBorder="1" applyAlignment="1" applyProtection="1">
      <alignment horizontal="left" vertical="center"/>
      <protection hidden="1"/>
    </xf>
    <xf numFmtId="0" fontId="10" fillId="4" borderId="143" xfId="0" applyFont="1" applyFill="1" applyBorder="1" applyAlignment="1" applyProtection="1">
      <alignment horizontal="center" vertical="center"/>
      <protection hidden="1"/>
    </xf>
    <xf numFmtId="0" fontId="10" fillId="4" borderId="144" xfId="0" applyFont="1" applyFill="1" applyBorder="1" applyAlignment="1" applyProtection="1">
      <alignment horizontal="center" vertical="center"/>
      <protection hidden="1"/>
    </xf>
    <xf numFmtId="0" fontId="0" fillId="0" borderId="0" xfId="0" applyFill="1" applyProtection="1">
      <protection locked="0" hidden="1"/>
    </xf>
    <xf numFmtId="0" fontId="40" fillId="2" borderId="0" xfId="27" applyFont="1" applyFill="1"/>
    <xf numFmtId="0" fontId="44" fillId="0" borderId="0" xfId="0" applyFont="1"/>
    <xf numFmtId="0" fontId="45" fillId="2" borderId="0" xfId="90" applyFill="1" applyProtection="1">
      <protection hidden="1"/>
    </xf>
    <xf numFmtId="0" fontId="45" fillId="2" borderId="0" xfId="90" applyFill="1" applyAlignment="1" applyProtection="1">
      <alignment vertical="top" wrapText="1"/>
      <protection hidden="1"/>
    </xf>
    <xf numFmtId="0" fontId="45" fillId="2" borderId="0" xfId="90" applyFill="1"/>
    <xf numFmtId="0" fontId="3" fillId="2" borderId="0" xfId="90" applyFont="1" applyFill="1" applyAlignment="1" applyProtection="1">
      <alignment vertical="top"/>
      <protection hidden="1"/>
    </xf>
    <xf numFmtId="0" fontId="45" fillId="2" borderId="0" xfId="90" applyFill="1" applyAlignment="1" applyProtection="1">
      <alignment vertical="top"/>
      <protection hidden="1"/>
    </xf>
    <xf numFmtId="0" fontId="45" fillId="2" borderId="0" xfId="90" applyFill="1" applyAlignment="1" applyProtection="1">
      <alignment vertical="center" wrapText="1"/>
      <protection hidden="1"/>
    </xf>
    <xf numFmtId="0" fontId="3" fillId="2" borderId="0" xfId="90" applyFont="1" applyFill="1" applyAlignment="1" applyProtection="1">
      <alignment vertical="center"/>
      <protection hidden="1"/>
    </xf>
    <xf numFmtId="0" fontId="45" fillId="2" borderId="0" xfId="90" applyFill="1" applyAlignment="1" applyProtection="1">
      <alignment vertical="center"/>
      <protection hidden="1"/>
    </xf>
    <xf numFmtId="0" fontId="45" fillId="0" borderId="0" xfId="90"/>
    <xf numFmtId="0" fontId="34" fillId="16" borderId="0" xfId="0" applyFont="1" applyFill="1" applyBorder="1" applyAlignment="1" applyProtection="1">
      <alignment horizontal="left" vertical="center"/>
      <protection hidden="1"/>
    </xf>
    <xf numFmtId="0" fontId="34" fillId="16" borderId="0" xfId="0" applyFont="1" applyFill="1" applyBorder="1" applyAlignment="1" applyProtection="1">
      <alignment horizontal="centerContinuous" vertical="center"/>
      <protection hidden="1"/>
    </xf>
    <xf numFmtId="0" fontId="41" fillId="16" borderId="0" xfId="0" applyFont="1" applyFill="1" applyBorder="1" applyAlignment="1" applyProtection="1">
      <alignment vertical="center"/>
      <protection hidden="1"/>
    </xf>
    <xf numFmtId="0" fontId="34" fillId="16" borderId="0" xfId="0" applyFont="1" applyFill="1" applyBorder="1" applyProtection="1">
      <protection hidden="1"/>
    </xf>
    <xf numFmtId="0" fontId="36" fillId="16" borderId="0" xfId="0" applyFont="1" applyFill="1" applyAlignment="1">
      <alignment horizontal="center" vertical="center"/>
    </xf>
    <xf numFmtId="0" fontId="36" fillId="16" borderId="0" xfId="0" applyFont="1" applyFill="1" applyBorder="1" applyAlignment="1" applyProtection="1">
      <alignment horizontal="left" vertical="center"/>
      <protection hidden="1"/>
    </xf>
    <xf numFmtId="0" fontId="34" fillId="16" borderId="0" xfId="0" applyFont="1" applyFill="1" applyProtection="1">
      <protection hidden="1"/>
    </xf>
    <xf numFmtId="0" fontId="36" fillId="16" borderId="0" xfId="0" applyFont="1" applyFill="1" applyAlignment="1">
      <alignment horizontal="left" vertical="center"/>
    </xf>
    <xf numFmtId="0" fontId="34" fillId="16" borderId="0" xfId="0" applyNumberFormat="1" applyFont="1" applyFill="1" applyBorder="1" applyProtection="1">
      <protection hidden="1"/>
    </xf>
    <xf numFmtId="0" fontId="9" fillId="11" borderId="0" xfId="0" applyFont="1" applyFill="1" applyBorder="1" applyAlignment="1" applyProtection="1">
      <alignment horizontal="center" vertical="center"/>
      <protection hidden="1"/>
    </xf>
    <xf numFmtId="0" fontId="9" fillId="13" borderId="0" xfId="0" applyFont="1" applyFill="1" applyBorder="1" applyAlignment="1" applyProtection="1">
      <alignment horizontal="center" vertical="center"/>
      <protection hidden="1"/>
    </xf>
    <xf numFmtId="0" fontId="9" fillId="14" borderId="0" xfId="0" applyFont="1" applyFill="1" applyBorder="1" applyAlignment="1" applyProtection="1">
      <alignment horizontal="center" vertical="center"/>
      <protection hidden="1"/>
    </xf>
    <xf numFmtId="0" fontId="0" fillId="0" borderId="0" xfId="0" applyBorder="1"/>
    <xf numFmtId="0" fontId="0" fillId="0" borderId="0" xfId="0" applyFill="1" applyBorder="1"/>
    <xf numFmtId="14" fontId="39" fillId="18" borderId="0" xfId="0" quotePrefix="1" applyNumberFormat="1" applyFont="1" applyFill="1" applyBorder="1" applyAlignment="1" applyProtection="1">
      <alignment horizontal="center" vertical="center"/>
      <protection hidden="1"/>
    </xf>
    <xf numFmtId="0" fontId="30" fillId="5" borderId="0" xfId="0" applyFont="1" applyFill="1" applyBorder="1" applyAlignment="1" applyProtection="1">
      <alignment horizontal="left" vertical="center"/>
      <protection hidden="1"/>
    </xf>
    <xf numFmtId="0" fontId="43" fillId="33" borderId="0" xfId="0" applyFont="1" applyFill="1" applyAlignment="1">
      <alignment vertical="center" wrapText="1"/>
    </xf>
    <xf numFmtId="0" fontId="0" fillId="34" borderId="0" xfId="0" applyFill="1" applyAlignment="1">
      <alignment horizontal="left" vertical="center" wrapText="1"/>
    </xf>
    <xf numFmtId="0" fontId="43" fillId="0" borderId="0" xfId="0" applyFont="1" applyFill="1" applyAlignment="1">
      <alignment vertical="center" wrapText="1"/>
    </xf>
    <xf numFmtId="0" fontId="0" fillId="2" borderId="0" xfId="0" applyFill="1" applyAlignment="1">
      <alignment horizontal="left" vertical="center" wrapText="1"/>
    </xf>
    <xf numFmtId="0" fontId="0" fillId="2" borderId="146" xfId="0" applyFill="1" applyBorder="1"/>
    <xf numFmtId="0" fontId="0" fillId="2" borderId="0" xfId="0" applyFill="1" applyBorder="1"/>
    <xf numFmtId="0" fontId="0" fillId="2" borderId="147" xfId="0" applyFill="1" applyBorder="1" applyAlignment="1">
      <alignment horizontal="left" vertical="center" wrapText="1"/>
    </xf>
    <xf numFmtId="0" fontId="0" fillId="34" borderId="148" xfId="0" applyFill="1" applyBorder="1" applyAlignment="1">
      <alignment horizontal="left" vertical="center" wrapText="1"/>
    </xf>
    <xf numFmtId="0" fontId="0" fillId="2" borderId="149" xfId="0" applyFill="1" applyBorder="1"/>
    <xf numFmtId="0" fontId="0" fillId="5" borderId="0" xfId="0" applyFont="1" applyFill="1" applyBorder="1" applyAlignment="1" applyProtection="1">
      <alignment vertical="center" wrapText="1"/>
      <protection hidden="1"/>
    </xf>
    <xf numFmtId="0" fontId="0" fillId="34" borderId="151" xfId="0" applyFill="1" applyBorder="1"/>
    <xf numFmtId="0" fontId="0" fillId="34" borderId="154" xfId="0" applyFill="1" applyBorder="1" applyAlignment="1">
      <alignment horizontal="left" vertical="center" wrapText="1"/>
    </xf>
    <xf numFmtId="0" fontId="0" fillId="34" borderId="4" xfId="0" applyFill="1" applyBorder="1" applyAlignment="1">
      <alignment horizontal="left" vertical="center" wrapText="1"/>
    </xf>
    <xf numFmtId="0" fontId="0" fillId="2" borderId="153" xfId="0" applyFill="1" applyBorder="1"/>
    <xf numFmtId="0" fontId="0" fillId="2" borderId="155" xfId="0" applyFill="1" applyBorder="1"/>
    <xf numFmtId="0" fontId="0" fillId="5" borderId="4" xfId="0" applyFont="1" applyFill="1" applyBorder="1" applyAlignment="1" applyProtection="1">
      <alignment vertical="center" wrapText="1"/>
      <protection hidden="1"/>
    </xf>
    <xf numFmtId="0" fontId="43" fillId="33" borderId="0" xfId="0" applyFont="1" applyFill="1" applyBorder="1" applyAlignment="1">
      <alignment vertical="center" wrapText="1"/>
    </xf>
    <xf numFmtId="0" fontId="43" fillId="33" borderId="153" xfId="0" applyFont="1" applyFill="1" applyBorder="1" applyAlignment="1">
      <alignment vertical="center" wrapText="1"/>
    </xf>
    <xf numFmtId="0" fontId="0" fillId="33" borderId="145" xfId="0" applyFill="1" applyBorder="1"/>
    <xf numFmtId="0" fontId="0" fillId="32" borderId="145" xfId="0" applyFill="1" applyBorder="1"/>
    <xf numFmtId="0" fontId="0" fillId="34" borderId="156" xfId="0" applyFill="1" applyBorder="1" applyAlignment="1">
      <alignment horizontal="left" vertical="center" wrapText="1"/>
    </xf>
    <xf numFmtId="0" fontId="13" fillId="16" borderId="0" xfId="0" applyFont="1" applyFill="1" applyAlignment="1">
      <alignment horizontal="center" vertical="center"/>
    </xf>
    <xf numFmtId="0" fontId="47" fillId="16" borderId="0" xfId="0" applyFont="1" applyFill="1" applyAlignment="1">
      <alignment horizontal="center" vertical="center"/>
    </xf>
    <xf numFmtId="0" fontId="42" fillId="5" borderId="77" xfId="0" applyFont="1" applyFill="1" applyBorder="1" applyAlignment="1" applyProtection="1">
      <alignment horizontal="left" vertical="center"/>
      <protection hidden="1"/>
    </xf>
    <xf numFmtId="0" fontId="22" fillId="9" borderId="84" xfId="0" applyFont="1" applyFill="1" applyBorder="1" applyAlignment="1" applyProtection="1">
      <alignment horizontal="left" vertical="center"/>
      <protection hidden="1"/>
    </xf>
    <xf numFmtId="0" fontId="22" fillId="9" borderId="82" xfId="0" applyFont="1" applyFill="1" applyBorder="1" applyAlignment="1" applyProtection="1">
      <alignment horizontal="left" vertical="center"/>
      <protection hidden="1"/>
    </xf>
    <xf numFmtId="0" fontId="1" fillId="16" borderId="0" xfId="0" applyFont="1" applyFill="1" applyBorder="1" applyAlignment="1" applyProtection="1">
      <alignment vertical="center"/>
      <protection hidden="1"/>
    </xf>
    <xf numFmtId="0" fontId="0" fillId="2" borderId="0" xfId="90" applyFont="1" applyFill="1" applyAlignment="1" applyProtection="1">
      <alignment vertical="top"/>
      <protection hidden="1"/>
    </xf>
    <xf numFmtId="0" fontId="8" fillId="0" borderId="0" xfId="0" applyFont="1" applyFill="1" applyBorder="1" applyProtection="1">
      <protection hidden="1"/>
    </xf>
    <xf numFmtId="0" fontId="8" fillId="2" borderId="0" xfId="0" applyFont="1" applyFill="1" applyBorder="1" applyAlignment="1">
      <alignment horizontal="left" indent="1"/>
    </xf>
    <xf numFmtId="0" fontId="8" fillId="0" borderId="0" xfId="0" applyFont="1" applyFill="1" applyBorder="1"/>
    <xf numFmtId="0" fontId="8" fillId="0" borderId="0" xfId="0" applyFont="1" applyFill="1" applyBorder="1" applyAlignment="1">
      <alignment horizontal="left" indent="1"/>
    </xf>
    <xf numFmtId="22" fontId="33" fillId="0" borderId="0" xfId="0" applyNumberFormat="1" applyFont="1" applyFill="1" applyBorder="1" applyProtection="1">
      <protection hidden="1"/>
    </xf>
    <xf numFmtId="0" fontId="8" fillId="0" borderId="0" xfId="0" quotePrefix="1" applyFont="1" applyFill="1" applyBorder="1" applyProtection="1">
      <protection hidden="1"/>
    </xf>
    <xf numFmtId="22" fontId="26" fillId="0" borderId="0" xfId="0" applyNumberFormat="1" applyFont="1" applyFill="1" applyBorder="1" applyAlignment="1" applyProtection="1">
      <alignment horizontal="center" vertical="center"/>
      <protection hidden="1"/>
    </xf>
    <xf numFmtId="20" fontId="8" fillId="0" borderId="0" xfId="0" applyNumberFormat="1" applyFont="1" applyFill="1" applyBorder="1"/>
    <xf numFmtId="22" fontId="26" fillId="0" borderId="0" xfId="0" applyNumberFormat="1" applyFont="1" applyFill="1" applyBorder="1" applyProtection="1">
      <protection hidden="1"/>
    </xf>
    <xf numFmtId="165" fontId="8" fillId="0" borderId="0" xfId="0" applyNumberFormat="1" applyFont="1" applyFill="1" applyBorder="1" applyProtection="1">
      <protection hidden="1"/>
    </xf>
    <xf numFmtId="22" fontId="33" fillId="0" borderId="0" xfId="0" applyNumberFormat="1" applyFont="1" applyFill="1" applyBorder="1" applyAlignment="1" applyProtection="1">
      <alignment vertical="center"/>
      <protection hidden="1"/>
    </xf>
    <xf numFmtId="22" fontId="26" fillId="0" borderId="0" xfId="0" quotePrefix="1" applyNumberFormat="1" applyFont="1" applyFill="1" applyBorder="1" applyAlignment="1" applyProtection="1">
      <alignment horizontal="center" vertical="center"/>
      <protection hidden="1"/>
    </xf>
    <xf numFmtId="22" fontId="33" fillId="0" borderId="0" xfId="0" applyNumberFormat="1" applyFont="1" applyFill="1" applyBorder="1" applyAlignment="1" applyProtection="1">
      <alignment horizontal="centerContinuous" vertical="center"/>
      <protection hidden="1"/>
    </xf>
    <xf numFmtId="16" fontId="8" fillId="0" borderId="0" xfId="0" quotePrefix="1" applyNumberFormat="1" applyFont="1" applyFill="1" applyBorder="1" applyProtection="1">
      <protection hidden="1"/>
    </xf>
    <xf numFmtId="0" fontId="9" fillId="2" borderId="0" xfId="0" applyFont="1" applyFill="1" applyBorder="1" applyAlignment="1">
      <alignment horizontal="left" indent="1"/>
    </xf>
    <xf numFmtId="0" fontId="8" fillId="2" borderId="0" xfId="0" applyFont="1" applyFill="1" applyBorder="1" applyAlignment="1" applyProtection="1">
      <alignment horizontal="left" indent="1"/>
      <protection hidden="1"/>
    </xf>
    <xf numFmtId="0" fontId="8" fillId="2" borderId="0" xfId="0" applyFont="1" applyFill="1" applyBorder="1" applyAlignment="1" applyProtection="1">
      <alignment horizontal="left" indent="1"/>
      <protection locked="0"/>
    </xf>
    <xf numFmtId="0" fontId="49" fillId="2" borderId="0" xfId="0" applyFont="1" applyFill="1" applyBorder="1" applyAlignment="1">
      <alignment horizontal="center" wrapText="1"/>
    </xf>
    <xf numFmtId="0" fontId="3" fillId="16" borderId="0" xfId="0" applyFont="1" applyFill="1" applyBorder="1" applyAlignment="1" applyProtection="1">
      <alignment horizontal="center"/>
      <protection hidden="1"/>
    </xf>
    <xf numFmtId="0" fontId="3" fillId="16" borderId="0" xfId="0" applyFont="1" applyFill="1" applyAlignment="1" applyProtection="1">
      <alignment horizontal="center"/>
      <protection hidden="1"/>
    </xf>
    <xf numFmtId="0" fontId="50" fillId="16" borderId="0" xfId="0" applyFont="1" applyFill="1" applyBorder="1" applyAlignment="1" applyProtection="1">
      <alignment horizontal="center" vertical="center"/>
      <protection hidden="1"/>
    </xf>
    <xf numFmtId="0" fontId="50" fillId="16" borderId="0" xfId="0" applyFont="1" applyFill="1" applyAlignment="1" applyProtection="1">
      <alignment horizontal="center" vertical="center"/>
      <protection hidden="1"/>
    </xf>
    <xf numFmtId="0" fontId="3" fillId="16" borderId="0" xfId="0" applyFont="1" applyFill="1" applyAlignment="1" applyProtection="1">
      <alignment horizontal="center" wrapText="1"/>
      <protection hidden="1"/>
    </xf>
    <xf numFmtId="0" fontId="0" fillId="16" borderId="0" xfId="0" applyFont="1" applyFill="1" applyProtection="1">
      <protection hidden="1"/>
    </xf>
    <xf numFmtId="0" fontId="0" fillId="0" borderId="0" xfId="0" applyFont="1" applyFill="1" applyAlignment="1">
      <alignment horizontal="center"/>
    </xf>
    <xf numFmtId="0" fontId="0" fillId="2" borderId="0" xfId="0" applyFont="1" applyFill="1" applyAlignment="1">
      <alignment horizontal="center"/>
    </xf>
    <xf numFmtId="0" fontId="0" fillId="0" borderId="0" xfId="0" applyFill="1" applyBorder="1" applyProtection="1">
      <protection locked="0" hidden="1"/>
    </xf>
    <xf numFmtId="0" fontId="0" fillId="0" borderId="0" xfId="0" quotePrefix="1" applyFill="1" applyBorder="1" applyProtection="1">
      <protection locked="0" hidden="1"/>
    </xf>
    <xf numFmtId="0" fontId="28" fillId="0" borderId="0" xfId="0" applyFont="1" applyBorder="1" applyProtection="1">
      <protection hidden="1"/>
    </xf>
    <xf numFmtId="0" fontId="0" fillId="0" borderId="0" xfId="0" applyBorder="1" applyProtection="1">
      <protection hidden="1"/>
    </xf>
    <xf numFmtId="0" fontId="9" fillId="2" borderId="0" xfId="0" applyFont="1" applyFill="1" applyBorder="1" applyAlignment="1" applyProtection="1">
      <alignment vertical="center"/>
      <protection hidden="1"/>
    </xf>
    <xf numFmtId="0" fontId="8" fillId="2" borderId="0" xfId="0" applyFont="1" applyFill="1" applyBorder="1" applyProtection="1">
      <protection hidden="1"/>
    </xf>
    <xf numFmtId="0" fontId="9" fillId="2" borderId="0" xfId="0" applyFont="1" applyFill="1" applyBorder="1" applyProtection="1">
      <protection hidden="1"/>
    </xf>
    <xf numFmtId="0" fontId="8" fillId="2" borderId="0" xfId="0" applyFont="1" applyFill="1" applyProtection="1">
      <protection hidden="1"/>
    </xf>
    <xf numFmtId="3" fontId="8" fillId="2" borderId="0" xfId="0" applyNumberFormat="1" applyFont="1" applyFill="1" applyProtection="1">
      <protection hidden="1"/>
    </xf>
    <xf numFmtId="0" fontId="8" fillId="2" borderId="0" xfId="0" applyFont="1" applyFill="1" applyAlignment="1" applyProtection="1">
      <protection hidden="1"/>
    </xf>
    <xf numFmtId="0" fontId="9" fillId="2" borderId="0" xfId="0" applyFont="1" applyFill="1" applyBorder="1" applyAlignment="1" applyProtection="1">
      <alignment horizontal="center"/>
      <protection hidden="1"/>
    </xf>
    <xf numFmtId="0" fontId="9" fillId="2" borderId="0" xfId="0" applyFont="1" applyFill="1" applyAlignment="1" applyProtection="1">
      <alignment horizontal="center"/>
      <protection hidden="1"/>
    </xf>
    <xf numFmtId="0" fontId="9" fillId="2" borderId="0" xfId="0" applyFont="1" applyFill="1" applyBorder="1"/>
    <xf numFmtId="0" fontId="9" fillId="2" borderId="0" xfId="0" quotePrefix="1" applyFont="1" applyFill="1" applyBorder="1"/>
    <xf numFmtId="0" fontId="9" fillId="2" borderId="0" xfId="0" applyFont="1" applyFill="1" applyBorder="1" applyAlignment="1" applyProtection="1">
      <alignment horizontal="center" vertical="center"/>
      <protection hidden="1"/>
    </xf>
    <xf numFmtId="2" fontId="8" fillId="2" borderId="0" xfId="0" applyNumberFormat="1" applyFont="1" applyFill="1" applyBorder="1"/>
    <xf numFmtId="1" fontId="8" fillId="2" borderId="0" xfId="0" applyNumberFormat="1" applyFont="1" applyFill="1" applyBorder="1" applyProtection="1">
      <protection hidden="1"/>
    </xf>
    <xf numFmtId="3" fontId="8" fillId="2" borderId="0" xfId="0" applyNumberFormat="1" applyFont="1" applyFill="1" applyBorder="1" applyProtection="1">
      <protection hidden="1"/>
    </xf>
    <xf numFmtId="164" fontId="9" fillId="2" borderId="0" xfId="0" applyNumberFormat="1" applyFont="1" applyFill="1" applyBorder="1" applyProtection="1">
      <protection hidden="1"/>
    </xf>
    <xf numFmtId="0" fontId="8" fillId="2" borderId="0" xfId="0" applyFont="1" applyFill="1" applyBorder="1" applyAlignment="1" applyProtection="1">
      <alignment horizontal="center" vertical="center"/>
      <protection hidden="1"/>
    </xf>
    <xf numFmtId="0" fontId="8" fillId="2" borderId="0" xfId="0" quotePrefix="1" applyFont="1" applyFill="1" applyBorder="1"/>
    <xf numFmtId="0" fontId="8" fillId="2" borderId="0" xfId="90" applyFont="1" applyFill="1" applyBorder="1"/>
    <xf numFmtId="0" fontId="8" fillId="2" borderId="0" xfId="90" quotePrefix="1" applyFont="1" applyFill="1" applyBorder="1"/>
    <xf numFmtId="17" fontId="8" fillId="2" borderId="0" xfId="0" applyNumberFormat="1" applyFont="1" applyFill="1" applyBorder="1"/>
    <xf numFmtId="0" fontId="21" fillId="2" borderId="0" xfId="0" applyFont="1" applyFill="1" applyBorder="1"/>
    <xf numFmtId="16" fontId="8" fillId="2" borderId="0" xfId="0" applyNumberFormat="1" applyFont="1" applyFill="1" applyBorder="1"/>
    <xf numFmtId="17" fontId="8" fillId="2" borderId="0" xfId="90" applyNumberFormat="1" applyFont="1" applyFill="1" applyBorder="1"/>
    <xf numFmtId="0" fontId="9" fillId="2" borderId="0" xfId="0" applyFont="1" applyFill="1" applyBorder="1" applyAlignment="1">
      <alignment horizontal="center"/>
    </xf>
    <xf numFmtId="0" fontId="8" fillId="2" borderId="0" xfId="0" applyFont="1" applyFill="1" applyBorder="1" applyAlignment="1">
      <alignment horizontal="center"/>
    </xf>
    <xf numFmtId="17" fontId="8" fillId="2" borderId="0" xfId="0" applyNumberFormat="1" applyFont="1" applyFill="1" applyBorder="1" applyProtection="1">
      <protection hidden="1"/>
    </xf>
    <xf numFmtId="0" fontId="9" fillId="2" borderId="0" xfId="0" applyFont="1" applyFill="1" applyBorder="1" applyAlignment="1" applyProtection="1">
      <alignment horizontal="centerContinuous" wrapText="1"/>
      <protection hidden="1"/>
    </xf>
    <xf numFmtId="22" fontId="9" fillId="2" borderId="0" xfId="0" applyNumberFormat="1" applyFont="1" applyFill="1" applyBorder="1" applyProtection="1">
      <protection hidden="1"/>
    </xf>
    <xf numFmtId="0" fontId="8" fillId="2" borderId="0" xfId="0" applyFont="1" applyFill="1" applyBorder="1" applyAlignment="1" applyProtection="1">
      <alignment horizontal="center"/>
      <protection hidden="1"/>
    </xf>
    <xf numFmtId="0" fontId="8" fillId="2" borderId="0" xfId="0" applyFont="1" applyFill="1" applyAlignment="1" applyProtection="1">
      <alignment horizontal="center"/>
      <protection hidden="1"/>
    </xf>
    <xf numFmtId="0" fontId="8" fillId="2" borderId="0" xfId="0" applyFont="1" applyFill="1" applyBorder="1" applyAlignment="1" applyProtection="1">
      <alignment horizontal="center"/>
      <protection hidden="1"/>
    </xf>
    <xf numFmtId="0" fontId="8" fillId="2" borderId="0" xfId="0" applyFont="1" applyFill="1" applyAlignment="1" applyProtection="1">
      <alignment horizontal="center"/>
      <protection hidden="1"/>
    </xf>
    <xf numFmtId="14" fontId="32" fillId="27" borderId="123" xfId="0" applyNumberFormat="1" applyFont="1" applyFill="1" applyBorder="1" applyAlignment="1" applyProtection="1">
      <alignment horizontal="center" vertical="center"/>
      <protection hidden="1"/>
    </xf>
    <xf numFmtId="14" fontId="32" fillId="27" borderId="129" xfId="0" applyNumberFormat="1" applyFont="1" applyFill="1" applyBorder="1" applyAlignment="1" applyProtection="1">
      <alignment horizontal="center" vertical="center"/>
      <protection hidden="1"/>
    </xf>
    <xf numFmtId="14" fontId="32" fillId="27" borderId="131" xfId="0" applyNumberFormat="1" applyFont="1" applyFill="1" applyBorder="1" applyAlignment="1" applyProtection="1">
      <alignment horizontal="center" vertical="center"/>
      <protection hidden="1"/>
    </xf>
    <xf numFmtId="0" fontId="35" fillId="16" borderId="0" xfId="0" applyFont="1" applyFill="1" applyBorder="1" applyAlignment="1" applyProtection="1">
      <alignment horizontal="center" vertical="center" wrapText="1"/>
      <protection hidden="1"/>
    </xf>
    <xf numFmtId="14" fontId="32" fillId="11" borderId="16" xfId="0" applyNumberFormat="1" applyFont="1" applyFill="1" applyBorder="1" applyAlignment="1" applyProtection="1">
      <alignment horizontal="center" vertical="center" textRotation="2"/>
      <protection hidden="1"/>
    </xf>
    <xf numFmtId="14" fontId="32" fillId="11" borderId="22" xfId="0" applyNumberFormat="1" applyFont="1" applyFill="1" applyBorder="1" applyAlignment="1" applyProtection="1">
      <alignment horizontal="center" vertical="center" textRotation="2"/>
      <protection hidden="1"/>
    </xf>
    <xf numFmtId="14" fontId="32" fillId="11" borderId="24" xfId="0" applyNumberFormat="1" applyFont="1" applyFill="1" applyBorder="1" applyAlignment="1" applyProtection="1">
      <alignment horizontal="center" vertical="center" textRotation="2"/>
      <protection hidden="1"/>
    </xf>
    <xf numFmtId="14" fontId="32" fillId="13" borderId="30" xfId="0" applyNumberFormat="1" applyFont="1" applyFill="1" applyBorder="1" applyAlignment="1" applyProtection="1">
      <alignment horizontal="center" vertical="center" textRotation="2"/>
      <protection hidden="1"/>
    </xf>
    <xf numFmtId="14" fontId="32" fillId="13" borderId="36" xfId="0" applyNumberFormat="1" applyFont="1" applyFill="1" applyBorder="1" applyAlignment="1" applyProtection="1">
      <alignment horizontal="center" vertical="center" textRotation="2"/>
      <protection hidden="1"/>
    </xf>
    <xf numFmtId="14" fontId="32" fillId="13" borderId="38" xfId="0" applyNumberFormat="1" applyFont="1" applyFill="1" applyBorder="1" applyAlignment="1" applyProtection="1">
      <alignment horizontal="center" vertical="center" textRotation="2"/>
      <protection hidden="1"/>
    </xf>
    <xf numFmtId="0" fontId="20" fillId="22" borderId="7" xfId="0" applyFont="1" applyFill="1" applyBorder="1" applyAlignment="1" applyProtection="1">
      <alignment horizontal="center" vertical="center" wrapText="1"/>
      <protection hidden="1"/>
    </xf>
    <xf numFmtId="0" fontId="20" fillId="22" borderId="8" xfId="0" applyFont="1" applyFill="1" applyBorder="1" applyAlignment="1" applyProtection="1">
      <alignment horizontal="center" vertical="center" wrapText="1"/>
      <protection hidden="1"/>
    </xf>
    <xf numFmtId="0" fontId="20" fillId="22" borderId="9" xfId="0" applyFont="1" applyFill="1" applyBorder="1" applyAlignment="1" applyProtection="1">
      <alignment horizontal="center" vertical="center" wrapText="1"/>
      <protection hidden="1"/>
    </xf>
    <xf numFmtId="0" fontId="20" fillId="22" borderId="10" xfId="0" applyFont="1" applyFill="1" applyBorder="1" applyAlignment="1" applyProtection="1">
      <alignment horizontal="center" vertical="center" wrapText="1"/>
      <protection hidden="1"/>
    </xf>
    <xf numFmtId="0" fontId="20" fillId="22" borderId="0" xfId="0" applyFont="1" applyFill="1" applyBorder="1" applyAlignment="1" applyProtection="1">
      <alignment horizontal="center" vertical="center" wrapText="1"/>
      <protection hidden="1"/>
    </xf>
    <xf numFmtId="0" fontId="20" fillId="22" borderId="11" xfId="0" applyFont="1" applyFill="1" applyBorder="1" applyAlignment="1" applyProtection="1">
      <alignment horizontal="center" vertical="center" wrapText="1"/>
      <protection hidden="1"/>
    </xf>
    <xf numFmtId="0" fontId="23" fillId="22" borderId="10" xfId="0" applyFont="1" applyFill="1" applyBorder="1" applyAlignment="1">
      <alignment horizontal="center" vertical="center" wrapText="1"/>
    </xf>
    <xf numFmtId="0" fontId="23" fillId="22" borderId="0" xfId="0" applyFont="1" applyFill="1" applyBorder="1" applyAlignment="1">
      <alignment horizontal="center" vertical="center" wrapText="1"/>
    </xf>
    <xf numFmtId="0" fontId="23" fillId="22" borderId="11" xfId="0" applyFont="1" applyFill="1" applyBorder="1" applyAlignment="1">
      <alignment horizontal="center" vertical="center" wrapText="1"/>
    </xf>
    <xf numFmtId="0" fontId="23" fillId="22" borderId="12" xfId="0" applyFont="1" applyFill="1" applyBorder="1" applyAlignment="1">
      <alignment horizontal="center" vertical="center" wrapText="1"/>
    </xf>
    <xf numFmtId="0" fontId="23" fillId="22" borderId="13" xfId="0" applyFont="1" applyFill="1" applyBorder="1" applyAlignment="1">
      <alignment horizontal="center" vertical="center" wrapText="1"/>
    </xf>
    <xf numFmtId="0" fontId="23" fillId="22" borderId="14" xfId="0" applyFont="1" applyFill="1" applyBorder="1" applyAlignment="1">
      <alignment horizontal="center" vertical="center" wrapText="1"/>
    </xf>
    <xf numFmtId="0" fontId="48" fillId="22" borderId="92" xfId="0" applyFont="1" applyFill="1" applyBorder="1" applyAlignment="1" applyProtection="1">
      <alignment horizontal="center" vertical="center"/>
      <protection locked="0"/>
    </xf>
    <xf numFmtId="0" fontId="48" fillId="22" borderId="90" xfId="0" applyFont="1" applyFill="1" applyBorder="1" applyAlignment="1" applyProtection="1">
      <alignment horizontal="center" vertical="center"/>
      <protection locked="0"/>
    </xf>
    <xf numFmtId="0" fontId="48" fillId="22" borderId="93" xfId="0" applyFont="1" applyFill="1" applyBorder="1" applyAlignment="1" applyProtection="1">
      <alignment horizontal="center" vertical="center"/>
      <protection locked="0"/>
    </xf>
    <xf numFmtId="0" fontId="30" fillId="5" borderId="80" xfId="0" applyFont="1" applyFill="1" applyBorder="1" applyAlignment="1" applyProtection="1">
      <alignment horizontal="center" vertical="center"/>
    </xf>
    <xf numFmtId="0" fontId="30" fillId="5" borderId="78" xfId="0" applyFont="1" applyFill="1" applyBorder="1" applyAlignment="1" applyProtection="1">
      <alignment horizontal="center" vertical="center"/>
    </xf>
    <xf numFmtId="0" fontId="30" fillId="5" borderId="81" xfId="0" applyFont="1" applyFill="1" applyBorder="1" applyAlignment="1" applyProtection="1">
      <alignment horizontal="center" vertical="center"/>
    </xf>
    <xf numFmtId="0" fontId="21" fillId="9" borderId="87" xfId="0" applyFont="1" applyFill="1" applyBorder="1" applyAlignment="1" applyProtection="1">
      <alignment horizontal="center" vertical="center"/>
    </xf>
    <xf numFmtId="0" fontId="21" fillId="9" borderId="85" xfId="0" applyFont="1" applyFill="1" applyBorder="1" applyAlignment="1" applyProtection="1">
      <alignment horizontal="center" vertical="center"/>
    </xf>
    <xf numFmtId="0" fontId="21" fillId="9" borderId="88" xfId="0" applyFont="1" applyFill="1" applyBorder="1" applyAlignment="1" applyProtection="1">
      <alignment horizontal="center" vertical="center"/>
    </xf>
    <xf numFmtId="0" fontId="21" fillId="9" borderId="5" xfId="0" applyFont="1" applyFill="1" applyBorder="1" applyAlignment="1" applyProtection="1">
      <alignment horizontal="center" vertical="center"/>
      <protection locked="0" hidden="1"/>
    </xf>
    <xf numFmtId="0" fontId="21" fillId="9" borderId="0" xfId="0" applyFont="1" applyFill="1" applyBorder="1" applyAlignment="1" applyProtection="1">
      <alignment horizontal="center" vertical="center"/>
      <protection locked="0" hidden="1"/>
    </xf>
    <xf numFmtId="0" fontId="21" fillId="9" borderId="83" xfId="0" applyFont="1" applyFill="1" applyBorder="1" applyAlignment="1" applyProtection="1">
      <alignment horizontal="center" vertical="center"/>
      <protection locked="0" hidden="1"/>
    </xf>
    <xf numFmtId="0" fontId="30" fillId="5" borderId="80" xfId="0" applyFont="1" applyFill="1" applyBorder="1" applyAlignment="1" applyProtection="1">
      <alignment horizontal="center" vertical="center"/>
      <protection locked="0" hidden="1"/>
    </xf>
    <xf numFmtId="0" fontId="30" fillId="5" borderId="78" xfId="0" applyFont="1" applyFill="1" applyBorder="1" applyAlignment="1" applyProtection="1">
      <alignment horizontal="center" vertical="center"/>
      <protection locked="0" hidden="1"/>
    </xf>
    <xf numFmtId="0" fontId="30" fillId="5" borderId="81" xfId="0" applyFont="1" applyFill="1" applyBorder="1" applyAlignment="1" applyProtection="1">
      <alignment horizontal="center" vertical="center"/>
      <protection locked="0" hidden="1"/>
    </xf>
    <xf numFmtId="0" fontId="21" fillId="9" borderId="87" xfId="0" applyFont="1" applyFill="1" applyBorder="1" applyAlignment="1" applyProtection="1">
      <alignment horizontal="center" vertical="center"/>
      <protection locked="0" hidden="1"/>
    </xf>
    <xf numFmtId="0" fontId="21" fillId="9" borderId="85" xfId="0" applyFont="1" applyFill="1" applyBorder="1" applyAlignment="1" applyProtection="1">
      <alignment horizontal="center" vertical="center"/>
      <protection locked="0" hidden="1"/>
    </xf>
    <xf numFmtId="0" fontId="21" fillId="9" borderId="88" xfId="0" applyFont="1" applyFill="1" applyBorder="1" applyAlignment="1" applyProtection="1">
      <alignment horizontal="center" vertical="center"/>
      <protection locked="0" hidden="1"/>
    </xf>
    <xf numFmtId="14" fontId="39" fillId="17" borderId="58" xfId="0" quotePrefix="1" applyNumberFormat="1" applyFont="1" applyFill="1" applyBorder="1" applyAlignment="1" applyProtection="1">
      <alignment horizontal="center" vertical="center"/>
      <protection hidden="1"/>
    </xf>
    <xf numFmtId="14" fontId="39" fillId="17" borderId="61" xfId="0" quotePrefix="1" applyNumberFormat="1" applyFont="1" applyFill="1" applyBorder="1" applyAlignment="1" applyProtection="1">
      <alignment horizontal="center" vertical="center"/>
      <protection hidden="1"/>
    </xf>
    <xf numFmtId="14" fontId="38" fillId="17" borderId="58" xfId="0" quotePrefix="1" applyNumberFormat="1" applyFont="1" applyFill="1" applyBorder="1" applyAlignment="1" applyProtection="1">
      <alignment horizontal="center" vertical="center"/>
      <protection hidden="1"/>
    </xf>
    <xf numFmtId="14" fontId="38" fillId="17" borderId="64" xfId="0" applyNumberFormat="1" applyFont="1" applyFill="1" applyBorder="1" applyAlignment="1" applyProtection="1">
      <alignment horizontal="center" vertical="center"/>
      <protection hidden="1"/>
    </xf>
    <xf numFmtId="14" fontId="38" fillId="17" borderId="61" xfId="0" applyNumberFormat="1" applyFont="1" applyFill="1" applyBorder="1" applyAlignment="1" applyProtection="1">
      <alignment horizontal="center" vertical="center"/>
      <protection hidden="1"/>
    </xf>
    <xf numFmtId="14" fontId="38" fillId="17" borderId="64" xfId="0" quotePrefix="1" applyNumberFormat="1" applyFont="1" applyFill="1" applyBorder="1" applyAlignment="1" applyProtection="1">
      <alignment horizontal="center" vertical="center"/>
      <protection hidden="1"/>
    </xf>
    <xf numFmtId="14" fontId="38" fillId="17" borderId="61" xfId="0" quotePrefix="1" applyNumberFormat="1" applyFont="1" applyFill="1" applyBorder="1" applyAlignment="1" applyProtection="1">
      <alignment horizontal="center" vertical="center"/>
      <protection hidden="1"/>
    </xf>
    <xf numFmtId="0" fontId="22" fillId="20" borderId="0" xfId="0" applyFont="1" applyFill="1" applyBorder="1" applyAlignment="1" applyProtection="1">
      <alignment horizontal="center" vertical="center"/>
      <protection locked="0" hidden="1"/>
    </xf>
    <xf numFmtId="14" fontId="32" fillId="14" borderId="44" xfId="0" applyNumberFormat="1" applyFont="1" applyFill="1" applyBorder="1" applyAlignment="1" applyProtection="1">
      <alignment horizontal="center" vertical="center"/>
      <protection hidden="1"/>
    </xf>
    <xf numFmtId="14" fontId="32" fillId="14" borderId="50" xfId="0" applyNumberFormat="1" applyFont="1" applyFill="1" applyBorder="1" applyAlignment="1" applyProtection="1">
      <alignment horizontal="center" vertical="center"/>
      <protection hidden="1"/>
    </xf>
    <xf numFmtId="14" fontId="32" fillId="14" borderId="52" xfId="0" applyNumberFormat="1" applyFont="1" applyFill="1" applyBorder="1" applyAlignment="1" applyProtection="1">
      <alignment horizontal="center" vertical="center"/>
      <protection hidden="1"/>
    </xf>
    <xf numFmtId="0" fontId="36" fillId="16" borderId="0" xfId="0" applyFont="1" applyFill="1" applyBorder="1" applyAlignment="1" applyProtection="1">
      <alignment horizontal="center" vertical="center"/>
      <protection hidden="1"/>
    </xf>
    <xf numFmtId="0" fontId="37" fillId="16" borderId="0" xfId="0" applyNumberFormat="1" applyFont="1" applyFill="1" applyBorder="1" applyAlignment="1" applyProtection="1">
      <alignment horizontal="center" vertical="center" wrapText="1"/>
      <protection hidden="1"/>
    </xf>
    <xf numFmtId="14" fontId="32" fillId="25" borderId="109" xfId="0" applyNumberFormat="1" applyFont="1" applyFill="1" applyBorder="1" applyAlignment="1" applyProtection="1">
      <alignment horizontal="center" vertical="center"/>
      <protection hidden="1"/>
    </xf>
    <xf numFmtId="14" fontId="32" fillId="25" borderId="115" xfId="0" applyNumberFormat="1" applyFont="1" applyFill="1" applyBorder="1" applyAlignment="1" applyProtection="1">
      <alignment horizontal="center" vertical="center"/>
      <protection hidden="1"/>
    </xf>
    <xf numFmtId="14" fontId="32" fillId="25" borderId="117" xfId="0" applyNumberFormat="1" applyFont="1" applyFill="1" applyBorder="1" applyAlignment="1" applyProtection="1">
      <alignment horizontal="center" vertical="center"/>
      <protection hidden="1"/>
    </xf>
    <xf numFmtId="14" fontId="32" fillId="23" borderId="95" xfId="0" applyNumberFormat="1" applyFont="1" applyFill="1" applyBorder="1" applyAlignment="1" applyProtection="1">
      <alignment horizontal="center" vertical="center"/>
      <protection hidden="1"/>
    </xf>
    <xf numFmtId="14" fontId="32" fillId="23" borderId="101" xfId="0" applyNumberFormat="1" applyFont="1" applyFill="1" applyBorder="1" applyAlignment="1" applyProtection="1">
      <alignment horizontal="center" vertical="center"/>
      <protection hidden="1"/>
    </xf>
    <xf numFmtId="14" fontId="32" fillId="23" borderId="103" xfId="0" applyNumberFormat="1" applyFont="1" applyFill="1" applyBorder="1" applyAlignment="1" applyProtection="1">
      <alignment horizontal="center" vertical="center"/>
      <protection hidden="1"/>
    </xf>
    <xf numFmtId="14" fontId="39" fillId="18" borderId="0" xfId="0" quotePrefix="1" applyNumberFormat="1" applyFont="1" applyFill="1" applyBorder="1" applyAlignment="1" applyProtection="1">
      <alignment horizontal="center" vertical="center"/>
      <protection hidden="1"/>
    </xf>
    <xf numFmtId="0" fontId="46" fillId="31" borderId="0" xfId="0" applyFont="1" applyFill="1" applyBorder="1" applyAlignment="1">
      <alignment horizontal="center" vertical="top"/>
    </xf>
    <xf numFmtId="0" fontId="46" fillId="31" borderId="153" xfId="0" applyFont="1" applyFill="1" applyBorder="1" applyAlignment="1">
      <alignment horizontal="center" vertical="top"/>
    </xf>
    <xf numFmtId="14" fontId="32" fillId="17" borderId="0" xfId="0" quotePrefix="1" applyNumberFormat="1" applyFont="1" applyFill="1" applyBorder="1" applyAlignment="1" applyProtection="1">
      <alignment horizontal="center" vertical="top"/>
      <protection hidden="1"/>
    </xf>
    <xf numFmtId="0" fontId="32" fillId="25" borderId="0" xfId="0" applyFont="1" applyFill="1" applyBorder="1" applyAlignment="1" applyProtection="1">
      <alignment horizontal="center" vertical="center"/>
      <protection hidden="1"/>
    </xf>
    <xf numFmtId="0" fontId="32" fillId="27" borderId="0" xfId="0" applyFont="1" applyFill="1" applyBorder="1" applyAlignment="1" applyProtection="1">
      <alignment horizontal="center" vertical="center"/>
      <protection hidden="1"/>
    </xf>
    <xf numFmtId="0" fontId="32" fillId="23" borderId="0" xfId="0" applyFont="1" applyFill="1" applyBorder="1" applyAlignment="1" applyProtection="1">
      <alignment horizontal="center" vertical="center"/>
      <protection hidden="1"/>
    </xf>
    <xf numFmtId="14" fontId="38" fillId="17" borderId="0" xfId="0" quotePrefix="1" applyNumberFormat="1" applyFont="1" applyFill="1" applyBorder="1" applyAlignment="1" applyProtection="1">
      <alignment horizontal="center" vertical="center"/>
      <protection hidden="1"/>
    </xf>
    <xf numFmtId="14" fontId="32" fillId="11" borderId="0" xfId="0" applyNumberFormat="1" applyFont="1" applyFill="1" applyBorder="1" applyAlignment="1" applyProtection="1">
      <alignment horizontal="center" vertical="center" textRotation="2"/>
      <protection hidden="1"/>
    </xf>
    <xf numFmtId="0" fontId="32" fillId="13" borderId="0" xfId="0" applyFont="1" applyFill="1" applyBorder="1" applyAlignment="1" applyProtection="1">
      <alignment horizontal="center" vertical="center"/>
      <protection hidden="1"/>
    </xf>
    <xf numFmtId="0" fontId="32" fillId="14" borderId="0" xfId="0" applyFont="1" applyFill="1" applyBorder="1" applyAlignment="1" applyProtection="1">
      <alignment horizontal="center" vertical="center"/>
      <protection hidden="1"/>
    </xf>
    <xf numFmtId="14" fontId="38" fillId="17" borderId="0" xfId="0" applyNumberFormat="1" applyFont="1" applyFill="1" applyBorder="1" applyAlignment="1" applyProtection="1">
      <alignment horizontal="center" vertical="center"/>
      <protection hidden="1"/>
    </xf>
    <xf numFmtId="14" fontId="39" fillId="17" borderId="0" xfId="0" quotePrefix="1" applyNumberFormat="1" applyFont="1" applyFill="1" applyBorder="1" applyAlignment="1" applyProtection="1">
      <alignment horizontal="center" vertical="center"/>
      <protection hidden="1"/>
    </xf>
    <xf numFmtId="0" fontId="46" fillId="29" borderId="0" xfId="0" applyFont="1" applyFill="1" applyBorder="1" applyAlignment="1">
      <alignment horizontal="center" vertical="top"/>
    </xf>
    <xf numFmtId="0" fontId="46" fillId="29" borderId="153" xfId="0" applyFont="1" applyFill="1" applyBorder="1" applyAlignment="1">
      <alignment horizontal="center" vertical="top"/>
    </xf>
    <xf numFmtId="14" fontId="32" fillId="18" borderId="1" xfId="0" quotePrefix="1" applyNumberFormat="1" applyFont="1" applyFill="1" applyBorder="1" applyAlignment="1" applyProtection="1">
      <alignment horizontal="center" vertical="top"/>
      <protection hidden="1"/>
    </xf>
    <xf numFmtId="14" fontId="32" fillId="18" borderId="0" xfId="0" quotePrefix="1" applyNumberFormat="1" applyFont="1" applyFill="1" applyBorder="1" applyAlignment="1" applyProtection="1">
      <alignment horizontal="center" vertical="top"/>
      <protection hidden="1"/>
    </xf>
    <xf numFmtId="14" fontId="32" fillId="18" borderId="153" xfId="0" quotePrefix="1" applyNumberFormat="1" applyFont="1" applyFill="1" applyBorder="1" applyAlignment="1" applyProtection="1">
      <alignment horizontal="center" vertical="top"/>
      <protection hidden="1"/>
    </xf>
    <xf numFmtId="0" fontId="0" fillId="34" borderId="5" xfId="0" applyFill="1" applyBorder="1" applyAlignment="1">
      <alignment horizontal="left" vertical="center" wrapText="1"/>
    </xf>
    <xf numFmtId="0" fontId="0" fillId="34" borderId="0" xfId="0" applyFill="1" applyBorder="1" applyAlignment="1">
      <alignment horizontal="left" vertical="center" wrapText="1"/>
    </xf>
    <xf numFmtId="0" fontId="42" fillId="28" borderId="0" xfId="0" applyFont="1" applyFill="1" applyAlignment="1" applyProtection="1">
      <alignment horizontal="center" vertical="center"/>
      <protection hidden="1"/>
    </xf>
    <xf numFmtId="0" fontId="46" fillId="30" borderId="0" xfId="0" applyFont="1" applyFill="1" applyAlignment="1">
      <alignment horizontal="center" vertical="top"/>
    </xf>
    <xf numFmtId="0" fontId="0" fillId="34" borderId="6" xfId="0" applyFill="1" applyBorder="1" applyAlignment="1">
      <alignment horizontal="left" vertical="center" wrapText="1"/>
    </xf>
    <xf numFmtId="0" fontId="0" fillId="34" borderId="1" xfId="0" applyFill="1" applyBorder="1" applyAlignment="1">
      <alignment horizontal="left" vertical="center" wrapText="1"/>
    </xf>
    <xf numFmtId="0" fontId="43" fillId="33" borderId="1" xfId="0" applyFont="1" applyFill="1" applyBorder="1" applyAlignment="1">
      <alignment horizontal="left" vertical="center" wrapText="1"/>
    </xf>
    <xf numFmtId="0" fontId="43" fillId="32" borderId="0" xfId="0" applyFont="1" applyFill="1" applyBorder="1" applyAlignment="1">
      <alignment horizontal="left" vertical="center" wrapText="1"/>
    </xf>
    <xf numFmtId="0" fontId="43" fillId="32" borderId="4" xfId="0" applyFont="1" applyFill="1" applyBorder="1" applyAlignment="1">
      <alignment horizontal="left" vertical="center" wrapText="1"/>
    </xf>
    <xf numFmtId="0" fontId="43" fillId="34" borderId="151" xfId="0" applyFont="1" applyFill="1" applyBorder="1" applyAlignment="1">
      <alignment horizontal="left" vertical="center" wrapText="1"/>
    </xf>
    <xf numFmtId="0" fontId="0" fillId="5" borderId="0" xfId="0" applyFont="1" applyFill="1" applyBorder="1" applyAlignment="1" applyProtection="1">
      <alignment horizontal="left" vertical="center" wrapText="1"/>
      <protection hidden="1"/>
    </xf>
    <xf numFmtId="0" fontId="43" fillId="33" borderId="155" xfId="0" applyFont="1" applyFill="1" applyBorder="1" applyAlignment="1">
      <alignment horizontal="left" vertical="center" wrapText="1"/>
    </xf>
    <xf numFmtId="0" fontId="43" fillId="33" borderId="153" xfId="0" applyFont="1" applyFill="1" applyBorder="1" applyAlignment="1">
      <alignment horizontal="left" vertical="center" wrapText="1"/>
    </xf>
    <xf numFmtId="0" fontId="43" fillId="33" borderId="156" xfId="0" applyFont="1" applyFill="1" applyBorder="1" applyAlignment="1">
      <alignment horizontal="left" vertical="center" wrapText="1"/>
    </xf>
    <xf numFmtId="0" fontId="43" fillId="34" borderId="150" xfId="0" applyFont="1" applyFill="1" applyBorder="1" applyAlignment="1">
      <alignment horizontal="left" vertical="center" wrapText="1"/>
    </xf>
    <xf numFmtId="0" fontId="43" fillId="34" borderId="152" xfId="0" applyFont="1" applyFill="1" applyBorder="1" applyAlignment="1">
      <alignment horizontal="left" vertical="center" wrapText="1"/>
    </xf>
    <xf numFmtId="0" fontId="45" fillId="2" borderId="0" xfId="90" applyFill="1" applyAlignment="1" applyProtection="1">
      <alignment horizontal="left" vertical="center" wrapText="1"/>
      <protection hidden="1"/>
    </xf>
  </cellXfs>
  <cellStyles count="91">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29" builtinId="9" hidden="1"/>
    <cellStyle name="Hipervínculo visitado" xfId="30" builtinId="9" hidden="1"/>
    <cellStyle name="Hipervínculo visitado" xfId="31" builtinId="9" hidden="1"/>
    <cellStyle name="Hipervínculo visitado" xfId="32" builtinId="9" hidden="1"/>
    <cellStyle name="Hipervínculo visitado" xfId="33" builtinId="9" hidden="1"/>
    <cellStyle name="Hipervínculo visitado" xfId="34" builtinId="9" hidden="1"/>
    <cellStyle name="Hipervínculo visitado" xfId="35" builtinId="9" hidden="1"/>
    <cellStyle name="Hipervínculo visitado" xfId="36" builtinId="9" hidden="1"/>
    <cellStyle name="Hipervínculo visitado" xfId="37" builtinId="9" hidden="1"/>
    <cellStyle name="Hipervínculo visitado" xfId="38" builtinId="9" hidden="1"/>
    <cellStyle name="Hipervínculo visitado" xfId="39" builtinId="9" hidden="1"/>
    <cellStyle name="Hipervínculo visitado" xfId="40" builtinId="9" hidden="1"/>
    <cellStyle name="Hipervínculo visitado" xfId="41" builtinId="9" hidden="1"/>
    <cellStyle name="Hipervínculo visitado" xfId="42" builtinId="9" hidden="1"/>
    <cellStyle name="Hipervínculo visitado" xfId="43" builtinId="9" hidden="1"/>
    <cellStyle name="Hipervínculo visitado" xfId="44" builtinId="9" hidden="1"/>
    <cellStyle name="Hipervínculo visitado" xfId="45" builtinId="9" hidden="1"/>
    <cellStyle name="Hipervínculo visitado" xfId="46" builtinId="9" hidden="1"/>
    <cellStyle name="Hipervínculo visitado" xfId="47" builtinId="9" hidden="1"/>
    <cellStyle name="Hipervínculo visitado" xfId="48" builtinId="9" hidden="1"/>
    <cellStyle name="Hipervínculo visitado" xfId="49" builtinId="9" hidden="1"/>
    <cellStyle name="Hipervínculo visitado" xfId="50" builtinId="9" hidden="1"/>
    <cellStyle name="Hipervínculo visitado" xfId="51" builtinId="9" hidden="1"/>
    <cellStyle name="Hipervínculo visitado" xfId="52" builtinId="9" hidden="1"/>
    <cellStyle name="Hipervínculo visitado" xfId="53" builtinId="9" hidden="1"/>
    <cellStyle name="Hipervínculo visitado" xfId="54" builtinId="9" hidden="1"/>
    <cellStyle name="Hipervínculo visitado" xfId="55" builtinId="9" hidden="1"/>
    <cellStyle name="Hipervínculo visitado" xfId="56" builtinId="9" hidden="1"/>
    <cellStyle name="Hipervínculo visitado" xfId="57" builtinId="9" hidden="1"/>
    <cellStyle name="Hipervínculo visitado" xfId="58" builtinId="9" hidden="1"/>
    <cellStyle name="Hipervínculo visitado" xfId="59" builtinId="9" hidden="1"/>
    <cellStyle name="Hipervínculo visitado" xfId="60" builtinId="9" hidden="1"/>
    <cellStyle name="Hipervínculo visitado" xfId="61" builtinId="9" hidden="1"/>
    <cellStyle name="Hipervínculo visitado" xfId="62" builtinId="9" hidden="1"/>
    <cellStyle name="Hipervínculo visitado" xfId="63" builtinId="9" hidden="1"/>
    <cellStyle name="Hipervínculo visitado" xfId="64" builtinId="9" hidden="1"/>
    <cellStyle name="Hipervínculo visitado" xfId="65" builtinId="9" hidden="1"/>
    <cellStyle name="Hipervínculo visitado" xfId="66" builtinId="9" hidden="1"/>
    <cellStyle name="Hipervínculo visitado" xfId="67" builtinId="9" hidden="1"/>
    <cellStyle name="Hipervínculo visitado" xfId="68" builtinId="9" hidden="1"/>
    <cellStyle name="Hipervínculo visitado" xfId="69" builtinId="9" hidden="1"/>
    <cellStyle name="Hipervínculo visitado" xfId="70" builtinId="9" hidden="1"/>
    <cellStyle name="Hipervínculo visitado" xfId="71" builtinId="9" hidden="1"/>
    <cellStyle name="Hipervínculo visitado" xfId="72" builtinId="9" hidden="1"/>
    <cellStyle name="Hipervínculo visitado" xfId="73" builtinId="9" hidden="1"/>
    <cellStyle name="Hipervínculo visitado" xfId="74" builtinId="9" hidden="1"/>
    <cellStyle name="Hipervínculo visitado" xfId="75" builtinId="9" hidden="1"/>
    <cellStyle name="Hipervínculo visitado" xfId="76" builtinId="9" hidden="1"/>
    <cellStyle name="Hipervínculo visitado" xfId="77" builtinId="9" hidden="1"/>
    <cellStyle name="Hipervínculo visitado" xfId="78" builtinId="9" hidden="1"/>
    <cellStyle name="Hipervínculo visitado" xfId="79" builtinId="9" hidden="1"/>
    <cellStyle name="Hipervínculo visitado" xfId="80" builtinId="9" hidden="1"/>
    <cellStyle name="Hipervínculo visitado" xfId="81" builtinId="9" hidden="1"/>
    <cellStyle name="Hipervínculo visitado" xfId="82" builtinId="9" hidden="1"/>
    <cellStyle name="Hipervínculo visitado" xfId="83" builtinId="9" hidden="1"/>
    <cellStyle name="Hipervínculo visitado" xfId="84" builtinId="9" hidden="1"/>
    <cellStyle name="Hipervínculo visitado" xfId="85" builtinId="9" hidden="1"/>
    <cellStyle name="Hipervínculo visitado" xfId="86" builtinId="9" hidden="1"/>
    <cellStyle name="Hipervínculo visitado" xfId="87" builtinId="9" hidden="1"/>
    <cellStyle name="Hipervínculo visitado" xfId="88" builtinId="9" hidden="1"/>
    <cellStyle name="Hipervínculo visitado" xfId="89" builtinId="9" hidden="1"/>
    <cellStyle name="Normal" xfId="0" builtinId="0"/>
    <cellStyle name="Normal 2" xfId="90" xr:uid="{0AC5020E-4D99-3148-A28E-0E42E9704295}"/>
  </cellStyles>
  <dxfs count="114">
    <dxf>
      <font>
        <strike val="0"/>
        <outline val="0"/>
        <shadow val="0"/>
        <u val="none"/>
        <vertAlign val="baseline"/>
        <color theme="0"/>
        <name val="Calibri"/>
        <family val="2"/>
        <scheme val="minor"/>
      </font>
    </dxf>
    <dxf>
      <font>
        <strike val="0"/>
        <outline val="0"/>
        <shadow val="0"/>
        <u val="none"/>
        <vertAlign val="baseline"/>
        <sz val="11"/>
        <color theme="0"/>
        <name val="Calibri"/>
        <family val="2"/>
        <scheme val="minor"/>
      </font>
      <fill>
        <patternFill patternType="solid">
          <fgColor indexed="64"/>
          <bgColor theme="0"/>
        </patternFill>
      </fill>
      <protection locked="1" hidden="1"/>
    </dxf>
    <dxf>
      <font>
        <b val="0"/>
        <i val="0"/>
        <strike val="0"/>
        <condense val="0"/>
        <extend val="0"/>
        <outline val="0"/>
        <shadow val="0"/>
        <u val="none"/>
        <vertAlign val="baseline"/>
        <sz val="11"/>
        <color theme="0"/>
        <name val="Calibri"/>
        <family val="2"/>
        <scheme val="minor"/>
      </font>
      <numFmt numFmtId="3" formatCode="#,##0"/>
      <fill>
        <patternFill patternType="solid">
          <fgColor indexed="64"/>
          <bgColor theme="0"/>
        </patternFill>
      </fill>
      <protection locked="1" hidden="1"/>
    </dxf>
    <dxf>
      <font>
        <b val="0"/>
        <i val="0"/>
        <strike val="0"/>
        <condense val="0"/>
        <extend val="0"/>
        <outline val="0"/>
        <shadow val="0"/>
        <u val="none"/>
        <vertAlign val="baseline"/>
        <sz val="11"/>
        <color theme="0"/>
        <name val="Calibri"/>
        <family val="2"/>
        <scheme val="minor"/>
      </font>
      <fill>
        <patternFill patternType="solid">
          <fgColor indexed="64"/>
          <bgColor theme="0"/>
        </patternFill>
      </fill>
      <protection locked="1" hidden="1"/>
    </dxf>
    <dxf>
      <font>
        <b val="0"/>
        <i val="0"/>
        <strike val="0"/>
        <condense val="0"/>
        <extend val="0"/>
        <outline val="0"/>
        <shadow val="0"/>
        <u val="none"/>
        <vertAlign val="baseline"/>
        <sz val="11"/>
        <color theme="0"/>
        <name val="Calibri"/>
        <family val="2"/>
        <scheme val="minor"/>
      </font>
      <fill>
        <patternFill patternType="solid">
          <fgColor indexed="64"/>
          <bgColor theme="0"/>
        </patternFill>
      </fill>
      <alignment horizontal="left" vertical="bottom" textRotation="0" wrapText="0" indent="1" justifyLastLine="0" shrinkToFit="0" readingOrder="0"/>
      <protection locked="0" hidden="0"/>
    </dxf>
    <dxf>
      <font>
        <b val="0"/>
        <i val="0"/>
        <strike val="0"/>
        <condense val="0"/>
        <extend val="0"/>
        <outline val="0"/>
        <shadow val="0"/>
        <u val="none"/>
        <vertAlign val="baseline"/>
        <sz val="11"/>
        <color theme="0"/>
        <name val="Calibri"/>
        <family val="2"/>
        <scheme val="minor"/>
      </font>
      <fill>
        <patternFill patternType="solid">
          <fgColor indexed="64"/>
          <bgColor theme="0"/>
        </patternFill>
      </fill>
      <alignment horizontal="left" vertical="bottom" textRotation="0" wrapText="0" indent="1" justifyLastLine="0" shrinkToFit="0" readingOrder="0"/>
      <protection locked="0" hidden="0"/>
    </dxf>
    <dxf>
      <font>
        <b val="0"/>
        <i val="0"/>
        <strike val="0"/>
        <condense val="0"/>
        <extend val="0"/>
        <outline val="0"/>
        <shadow val="0"/>
        <u val="none"/>
        <vertAlign val="baseline"/>
        <sz val="11"/>
        <color theme="0"/>
        <name val="Calibri"/>
        <family val="2"/>
        <scheme val="minor"/>
      </font>
      <numFmt numFmtId="0" formatCode="General"/>
      <fill>
        <patternFill patternType="solid">
          <fgColor indexed="64"/>
          <bgColor theme="0"/>
        </patternFill>
      </fill>
      <alignment horizontal="left" vertical="bottom" textRotation="0" wrapText="0" indent="1" justifyLastLine="0" shrinkToFit="0" readingOrder="0"/>
      <protection locked="0" hidden="0"/>
    </dxf>
    <dxf>
      <font>
        <b val="0"/>
        <i val="0"/>
        <strike val="0"/>
        <condense val="0"/>
        <extend val="0"/>
        <outline val="0"/>
        <shadow val="0"/>
        <u val="none"/>
        <vertAlign val="baseline"/>
        <sz val="11"/>
        <color theme="0"/>
        <name val="Calibri"/>
        <family val="2"/>
        <scheme val="minor"/>
      </font>
      <numFmt numFmtId="0" formatCode="General"/>
      <fill>
        <patternFill patternType="solid">
          <fgColor indexed="64"/>
          <bgColor theme="0"/>
        </patternFill>
      </fill>
      <alignment horizontal="left" vertical="bottom" textRotation="0" wrapText="0" indent="1" justifyLastLine="0" shrinkToFit="0" readingOrder="0"/>
      <protection locked="1" hidden="1"/>
    </dxf>
    <dxf>
      <font>
        <b val="0"/>
        <i val="0"/>
        <strike val="0"/>
        <condense val="0"/>
        <extend val="0"/>
        <outline val="0"/>
        <shadow val="0"/>
        <u val="none"/>
        <vertAlign val="baseline"/>
        <sz val="11"/>
        <color theme="0"/>
        <name val="Calibri"/>
        <family val="2"/>
        <scheme val="minor"/>
      </font>
      <fill>
        <patternFill patternType="solid">
          <fgColor indexed="64"/>
          <bgColor theme="0"/>
        </patternFill>
      </fill>
      <alignment horizontal="left" vertical="bottom" textRotation="0" wrapText="0" indent="1"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theme="0"/>
        </patternFill>
      </fill>
      <alignment horizontal="left" vertical="bottom" textRotation="0" wrapText="0" indent="1" justifyLastLine="0" shrinkToFit="0" readingOrder="0"/>
    </dxf>
    <dxf>
      <font>
        <color rgb="FF9C0006"/>
      </font>
      <fill>
        <patternFill>
          <bgColor rgb="FFFFC7CE"/>
        </patternFill>
      </fill>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ill>
        <patternFill>
          <bgColor theme="0" tint="-0.14996795556505021"/>
        </patternFill>
      </fill>
      <border>
        <left style="thin">
          <color theme="0"/>
        </left>
        <right style="thin">
          <color theme="0"/>
        </right>
        <top style="thin">
          <color theme="0"/>
        </top>
      </border>
    </dxf>
    <dxf>
      <fill>
        <patternFill>
          <bgColor theme="0" tint="-0.14996795556505021"/>
        </patternFill>
      </fill>
      <border>
        <left style="thin">
          <color theme="0"/>
        </left>
        <right style="thin">
          <color theme="0"/>
        </right>
        <bottom style="thin">
          <color theme="0"/>
        </bottom>
      </border>
    </dxf>
    <dxf>
      <font>
        <color rgb="FF9C0006"/>
      </font>
      <fill>
        <patternFill>
          <bgColor rgb="FFFFC7CE"/>
        </patternFill>
      </fill>
    </dxf>
    <dxf>
      <font>
        <b val="0"/>
        <i val="0"/>
        <color theme="0"/>
      </font>
      <fill>
        <patternFill>
          <bgColor rgb="FFAB402E"/>
        </patternFill>
      </fill>
    </dxf>
    <dxf>
      <font>
        <color rgb="FF9C0006"/>
      </font>
      <fill>
        <patternFill>
          <bgColor rgb="FFFFC7CE"/>
        </patternFill>
      </fill>
    </dxf>
    <dxf>
      <font>
        <color rgb="FF9C0006"/>
      </font>
      <fill>
        <patternFill>
          <bgColor rgb="FFFFC7CE"/>
        </patternFill>
      </fill>
    </dxf>
    <dxf>
      <font>
        <b val="0"/>
        <i val="0"/>
        <color theme="0"/>
      </font>
      <fill>
        <patternFill>
          <bgColor rgb="FF2F75B5"/>
        </patternFill>
      </fill>
      <border>
        <vertical/>
        <horizontal/>
      </border>
    </dxf>
    <dxf>
      <font>
        <b val="0"/>
        <i val="0"/>
        <color theme="0"/>
      </font>
      <fill>
        <patternFill>
          <bgColor rgb="FFF4B084"/>
        </patternFill>
      </fill>
      <border>
        <vertical/>
        <horizontal/>
      </border>
    </dxf>
    <dxf>
      <font>
        <b val="0"/>
        <i val="0"/>
        <color theme="0"/>
      </font>
      <fill>
        <patternFill patternType="solid">
          <fgColor indexed="64"/>
          <bgColor theme="0" tint="-0.34998626667073579"/>
        </patternFill>
      </fill>
    </dxf>
    <dxf>
      <font>
        <b val="0"/>
        <i val="0"/>
        <color theme="0"/>
      </font>
      <fill>
        <patternFill patternType="solid">
          <fgColor indexed="64"/>
          <bgColor theme="0" tint="-0.34998626667073579"/>
        </patternFill>
      </fill>
    </dxf>
    <dxf>
      <font>
        <b val="0"/>
        <i val="0"/>
        <color theme="0"/>
      </font>
      <fill>
        <patternFill patternType="solid">
          <fgColor indexed="64"/>
          <bgColor theme="0" tint="-0.34998626667073579"/>
        </patternFill>
      </fill>
    </dxf>
    <dxf>
      <fill>
        <patternFill>
          <bgColor theme="0" tint="-0.14996795556505021"/>
        </patternFill>
      </fill>
      <border>
        <left style="thin">
          <color theme="0"/>
        </left>
        <right style="thin">
          <color theme="0"/>
        </right>
        <top style="thin">
          <color theme="0"/>
        </top>
      </border>
    </dxf>
    <dxf>
      <fill>
        <patternFill>
          <bgColor theme="0" tint="-0.14996795556505021"/>
        </patternFill>
      </fill>
      <border>
        <left style="thin">
          <color theme="0"/>
        </left>
        <right style="thin">
          <color theme="0"/>
        </right>
        <bottom style="thin">
          <color theme="0"/>
        </bottom>
      </border>
    </dxf>
    <dxf>
      <fill>
        <patternFill>
          <bgColor theme="0" tint="-0.14996795556505021"/>
        </patternFill>
      </fill>
      <border>
        <left style="thin">
          <color theme="0"/>
        </left>
        <right style="thin">
          <color theme="0"/>
        </right>
        <top style="thin">
          <color theme="0"/>
        </top>
      </border>
    </dxf>
    <dxf>
      <fill>
        <patternFill>
          <bgColor theme="0" tint="-0.14996795556505021"/>
        </patternFill>
      </fill>
      <border>
        <left style="thin">
          <color theme="0"/>
        </left>
        <right style="thin">
          <color theme="0"/>
        </right>
        <bottom style="thin">
          <color theme="0"/>
        </bottom>
      </border>
    </dxf>
    <dxf>
      <fill>
        <patternFill>
          <bgColor theme="0" tint="-0.14996795556505021"/>
        </patternFill>
      </fill>
      <border>
        <left style="thin">
          <color theme="0"/>
        </left>
        <right style="thin">
          <color theme="0"/>
        </right>
        <top style="thin">
          <color theme="0"/>
        </top>
      </border>
    </dxf>
    <dxf>
      <fill>
        <patternFill>
          <bgColor theme="0" tint="-0.14996795556505021"/>
        </patternFill>
      </fill>
      <border>
        <left style="thin">
          <color theme="0"/>
        </left>
        <right style="thin">
          <color theme="0"/>
        </right>
        <bottom style="thin">
          <color theme="0"/>
        </bottom>
      </border>
    </dxf>
    <dxf>
      <font>
        <color theme="0"/>
      </font>
      <fill>
        <patternFill>
          <bgColor theme="0" tint="-0.34998626667073579"/>
        </patternFill>
      </fill>
      <border>
        <left style="thin">
          <color theme="0"/>
        </left>
        <right style="thin">
          <color theme="0"/>
        </right>
        <top style="thin">
          <color theme="0"/>
        </top>
        <bottom style="thin">
          <color theme="0"/>
        </bottom>
        <vertical/>
        <horizontal/>
      </border>
    </dxf>
    <dxf>
      <fill>
        <patternFill>
          <bgColor theme="0" tint="-0.14996795556505021"/>
        </patternFill>
      </fill>
      <border>
        <left style="thin">
          <color theme="0"/>
        </left>
        <right style="thin">
          <color theme="0"/>
        </right>
        <top style="thin">
          <color theme="0"/>
        </top>
        <bottom style="thin">
          <color theme="0"/>
        </bottom>
      </border>
    </dxf>
    <dxf>
      <fill>
        <patternFill>
          <bgColor theme="0" tint="-0.14996795556505021"/>
        </patternFill>
      </fill>
      <border>
        <left style="thin">
          <color theme="0"/>
        </left>
        <right style="thin">
          <color theme="0"/>
        </right>
        <top style="thin">
          <color theme="0"/>
        </top>
        <bottom style="thin">
          <color theme="0"/>
        </bottom>
      </border>
    </dxf>
    <dxf>
      <fill>
        <patternFill>
          <bgColor theme="0" tint="-0.14996795556505021"/>
        </patternFill>
      </fill>
      <border>
        <left style="thin">
          <color theme="0"/>
        </left>
        <right style="thin">
          <color theme="0"/>
        </right>
        <top style="thin">
          <color theme="0"/>
        </top>
        <bottom style="thin">
          <color theme="0"/>
        </bottom>
      </border>
    </dxf>
    <dxf>
      <fill>
        <patternFill>
          <bgColor theme="0" tint="-0.14996795556505021"/>
        </patternFill>
      </fill>
      <border>
        <left style="thin">
          <color theme="0"/>
        </left>
        <right style="thin">
          <color theme="0"/>
        </right>
        <top style="thin">
          <color theme="0"/>
        </top>
        <bottom style="thin">
          <color theme="0"/>
        </bottom>
      </border>
    </dxf>
    <dxf>
      <fill>
        <patternFill>
          <bgColor theme="0" tint="-0.14996795556505021"/>
        </patternFill>
      </fill>
      <border>
        <left style="thin">
          <color theme="0"/>
        </left>
        <right style="thin">
          <color theme="0"/>
        </right>
        <top style="thin">
          <color theme="0"/>
        </top>
        <bottom style="thin">
          <color theme="0"/>
        </bottom>
      </border>
    </dxf>
    <dxf>
      <fill>
        <patternFill>
          <bgColor theme="0" tint="-0.14996795556505021"/>
        </patternFill>
      </fill>
      <border>
        <left style="thin">
          <color theme="0"/>
        </left>
        <right style="thin">
          <color theme="0"/>
        </right>
        <top style="thin">
          <color theme="0"/>
        </top>
        <bottom style="thin">
          <color theme="0"/>
        </bottom>
      </border>
    </dxf>
    <dxf>
      <fill>
        <patternFill>
          <bgColor theme="0" tint="-0.14996795556505021"/>
        </patternFill>
      </fill>
      <border>
        <left style="thin">
          <color theme="0"/>
        </left>
        <right style="thin">
          <color theme="0"/>
        </right>
        <top style="thin">
          <color theme="0"/>
        </top>
      </border>
    </dxf>
    <dxf>
      <fill>
        <patternFill>
          <bgColor theme="0" tint="-0.14996795556505021"/>
        </patternFill>
      </fill>
      <border>
        <left style="thin">
          <color theme="0"/>
        </left>
        <right style="thin">
          <color theme="0"/>
        </right>
        <top style="thin">
          <color theme="0"/>
        </top>
        <bottom style="thin">
          <color theme="0"/>
        </bottom>
      </border>
    </dxf>
    <dxf>
      <fill>
        <patternFill>
          <bgColor theme="0" tint="-0.14996795556505021"/>
        </patternFill>
      </fill>
      <border>
        <left style="thin">
          <color theme="0"/>
        </left>
        <right style="thin">
          <color theme="0"/>
        </right>
        <top style="thin">
          <color theme="0"/>
        </top>
        <bottom style="thin">
          <color theme="0"/>
        </bottom>
      </border>
    </dxf>
    <dxf>
      <fill>
        <patternFill>
          <bgColor theme="0" tint="-0.14996795556505021"/>
        </patternFill>
      </fill>
      <border>
        <left style="thin">
          <color theme="0"/>
        </left>
        <right style="thin">
          <color theme="0"/>
        </right>
        <top style="thin">
          <color theme="0"/>
        </top>
        <bottom style="thin">
          <color theme="0"/>
        </bottom>
      </border>
    </dxf>
    <dxf>
      <fill>
        <patternFill>
          <bgColor theme="0" tint="-0.14996795556505021"/>
        </patternFill>
      </fill>
      <border>
        <left style="thin">
          <color theme="0"/>
        </left>
        <right style="thin">
          <color theme="0"/>
        </right>
        <bottom style="thin">
          <color theme="0"/>
        </bottom>
      </border>
    </dxf>
    <dxf>
      <font>
        <color theme="0"/>
      </font>
      <fill>
        <patternFill patternType="solid">
          <fgColor indexed="64"/>
          <bgColor rgb="FFCECECE"/>
        </patternFill>
      </fill>
      <border>
        <left style="thin">
          <color theme="0"/>
        </left>
        <right style="thin">
          <color theme="0"/>
        </right>
        <top style="thin">
          <color theme="0"/>
        </top>
        <bottom style="thin">
          <color theme="0"/>
        </bottom>
      </border>
    </dxf>
    <dxf>
      <font>
        <color theme="0"/>
      </font>
      <fill>
        <patternFill patternType="solid">
          <fgColor indexed="64"/>
          <bgColor rgb="FFCECECE"/>
        </patternFill>
      </fill>
      <border>
        <left style="thin">
          <color theme="0"/>
        </left>
        <right style="thin">
          <color theme="0"/>
        </right>
        <top style="thin">
          <color theme="0"/>
        </top>
        <bottom style="thin">
          <color theme="0"/>
        </bottom>
      </border>
    </dxf>
    <dxf>
      <font>
        <color theme="0"/>
      </font>
      <fill>
        <patternFill patternType="solid">
          <fgColor indexed="64"/>
          <bgColor rgb="FFCECECE"/>
        </patternFill>
      </fill>
      <border>
        <left style="thin">
          <color theme="0"/>
        </left>
        <right style="thin">
          <color theme="0"/>
        </right>
        <top style="thin">
          <color theme="0"/>
        </top>
      </border>
    </dxf>
    <dxf>
      <font>
        <color theme="0"/>
      </font>
      <fill>
        <patternFill patternType="solid">
          <fgColor indexed="64"/>
          <bgColor rgb="FFCECECE"/>
        </patternFill>
      </fill>
      <border>
        <left style="thin">
          <color theme="0"/>
        </left>
        <right style="thin">
          <color theme="0"/>
        </right>
        <bottom style="thin">
          <color theme="0"/>
        </bottom>
      </border>
    </dxf>
    <dxf>
      <font>
        <color theme="0"/>
      </font>
      <fill>
        <patternFill patternType="solid">
          <fgColor indexed="64"/>
          <bgColor rgb="FFCECECE"/>
        </patternFill>
      </fill>
      <border>
        <left style="thin">
          <color theme="0"/>
        </left>
        <right style="thin">
          <color theme="0"/>
        </right>
        <top style="thin">
          <color theme="0"/>
        </top>
        <bottom style="thin">
          <color theme="0"/>
        </bottom>
      </border>
    </dxf>
    <dxf>
      <font>
        <color theme="0"/>
      </font>
      <fill>
        <patternFill patternType="solid">
          <fgColor indexed="64"/>
          <bgColor rgb="FFCECECE"/>
        </patternFill>
      </fill>
      <border>
        <left style="thin">
          <color theme="0"/>
        </left>
        <right style="thin">
          <color theme="0"/>
        </right>
        <top style="thin">
          <color theme="0"/>
        </top>
        <bottom style="thin">
          <color theme="0"/>
        </bottom>
      </border>
    </dxf>
    <dxf>
      <font>
        <color theme="0"/>
      </font>
      <fill>
        <patternFill patternType="solid">
          <fgColor indexed="64"/>
          <bgColor rgb="FFCECECE"/>
        </patternFill>
      </fill>
      <border>
        <left style="thin">
          <color theme="0"/>
        </left>
        <right style="thin">
          <color theme="0"/>
        </right>
        <top style="thin">
          <color theme="0"/>
        </top>
      </border>
    </dxf>
    <dxf>
      <font>
        <color theme="0"/>
      </font>
      <fill>
        <patternFill patternType="solid">
          <fgColor indexed="64"/>
          <bgColor rgb="FFCECECE"/>
        </patternFill>
      </fill>
      <border>
        <left style="thin">
          <color theme="0"/>
        </left>
        <right style="thin">
          <color theme="0"/>
        </right>
        <bottom style="thin">
          <color theme="0"/>
        </bottom>
      </border>
    </dxf>
    <dxf>
      <font>
        <color theme="0"/>
      </font>
      <fill>
        <patternFill patternType="solid">
          <fgColor indexed="64"/>
          <bgColor rgb="FFCECECE"/>
        </patternFill>
      </fill>
      <border>
        <left style="thin">
          <color theme="0"/>
        </left>
        <right style="thin">
          <color theme="0"/>
        </right>
        <top style="thin">
          <color theme="0"/>
        </top>
        <bottom style="thin">
          <color theme="0"/>
        </bottom>
      </border>
    </dxf>
    <dxf>
      <font>
        <color theme="0"/>
      </font>
      <fill>
        <patternFill patternType="solid">
          <fgColor indexed="64"/>
          <bgColor rgb="FFCECECE"/>
        </patternFill>
      </fill>
      <border>
        <left style="thin">
          <color theme="0"/>
        </left>
        <right style="thin">
          <color theme="0"/>
        </right>
        <top style="thin">
          <color theme="0"/>
        </top>
        <bottom style="thin">
          <color theme="0"/>
        </bottom>
      </border>
    </dxf>
    <dxf>
      <font>
        <color theme="0"/>
      </font>
      <fill>
        <patternFill patternType="solid">
          <fgColor indexed="64"/>
          <bgColor rgb="FFCECECE"/>
        </patternFill>
      </fill>
      <border>
        <left style="thin">
          <color theme="0"/>
        </left>
        <right style="thin">
          <color theme="0"/>
        </right>
        <top style="thin">
          <color theme="0"/>
        </top>
      </border>
    </dxf>
    <dxf>
      <font>
        <color theme="0"/>
      </font>
      <fill>
        <patternFill patternType="solid">
          <fgColor indexed="64"/>
          <bgColor rgb="FFCECECE"/>
        </patternFill>
      </fill>
      <border>
        <left style="thin">
          <color theme="0"/>
        </left>
        <right style="thin">
          <color theme="0"/>
        </right>
        <bottom style="thin">
          <color theme="0"/>
        </bottom>
      </border>
    </dxf>
    <dxf>
      <font>
        <color theme="0"/>
      </font>
      <fill>
        <patternFill patternType="solid">
          <fgColor indexed="64"/>
          <bgColor rgb="FFCECECE"/>
        </patternFill>
      </fill>
      <border>
        <left style="thin">
          <color theme="0"/>
        </left>
        <right style="thin">
          <color theme="0"/>
        </right>
        <top style="thin">
          <color theme="0"/>
        </top>
        <bottom style="thin">
          <color theme="0"/>
        </bottom>
      </border>
    </dxf>
    <dxf>
      <font>
        <color theme="0"/>
      </font>
      <fill>
        <patternFill patternType="solid">
          <fgColor indexed="64"/>
          <bgColor rgb="FFCECECE"/>
        </patternFill>
      </fill>
      <border>
        <left style="thin">
          <color theme="0"/>
        </left>
        <right style="thin">
          <color theme="0"/>
        </right>
        <top style="thin">
          <color theme="0"/>
        </top>
        <bottom style="thin">
          <color theme="0"/>
        </bottom>
      </border>
    </dxf>
    <dxf>
      <font>
        <color theme="0"/>
      </font>
      <fill>
        <patternFill patternType="solid">
          <fgColor indexed="64"/>
          <bgColor rgb="FFCECECE"/>
        </patternFill>
      </fill>
      <border>
        <left style="thin">
          <color theme="0"/>
        </left>
        <right style="thin">
          <color theme="0"/>
        </right>
        <top style="thin">
          <color theme="0"/>
        </top>
      </border>
    </dxf>
    <dxf>
      <font>
        <color theme="0"/>
      </font>
      <fill>
        <patternFill patternType="solid">
          <fgColor indexed="64"/>
          <bgColor rgb="FFCECECE"/>
        </patternFill>
      </fill>
      <border>
        <left style="thin">
          <color theme="0"/>
        </left>
        <right style="thin">
          <color theme="0"/>
        </right>
        <bottom style="thin">
          <color theme="0"/>
        </bottom>
      </border>
    </dxf>
    <dxf>
      <font>
        <b val="0"/>
        <i val="0"/>
        <color theme="0"/>
      </font>
      <fill>
        <patternFill>
          <bgColor rgb="FF00B3C9"/>
        </patternFill>
      </fill>
      <border>
        <vertical/>
        <horizontal/>
      </border>
    </dxf>
    <dxf>
      <font>
        <b val="0"/>
        <i val="0"/>
        <color theme="0"/>
      </font>
      <fill>
        <patternFill>
          <bgColor rgb="FFFEC236"/>
        </patternFill>
      </fill>
      <border>
        <vertical/>
        <horizontal/>
      </border>
    </dxf>
    <dxf>
      <font>
        <b val="0"/>
        <i val="0"/>
        <color theme="0"/>
      </font>
      <fill>
        <patternFill>
          <bgColor rgb="FF00A439"/>
        </patternFill>
      </fill>
      <border>
        <vertical/>
        <horizontal/>
      </border>
    </dxf>
    <dxf>
      <font>
        <b val="0"/>
        <i val="0"/>
        <color theme="0"/>
      </font>
      <fill>
        <patternFill patternType="solid">
          <fgColor indexed="64"/>
          <bgColor rgb="FF2F75B5"/>
        </patternFill>
      </fill>
    </dxf>
    <dxf>
      <font>
        <b val="0"/>
        <i val="0"/>
        <color theme="0"/>
      </font>
      <fill>
        <patternFill patternType="solid">
          <fgColor indexed="64"/>
          <bgColor rgb="FF2F75B5"/>
        </patternFill>
      </fill>
    </dxf>
    <dxf>
      <font>
        <b val="0"/>
        <i val="0"/>
        <color theme="0"/>
      </font>
      <fill>
        <patternFill patternType="solid">
          <fgColor indexed="64"/>
          <bgColor rgb="FF2F75B5"/>
        </patternFill>
      </fill>
    </dxf>
    <dxf>
      <font>
        <color theme="0"/>
      </font>
      <border>
        <left style="thin">
          <color theme="0"/>
        </left>
        <right style="thin">
          <color theme="0"/>
        </right>
        <top style="thin">
          <color theme="0"/>
        </top>
        <bottom style="thin">
          <color theme="0"/>
        </bottom>
        <vertical/>
        <horizontal/>
      </border>
    </dxf>
    <dxf>
      <font>
        <color theme="0"/>
      </font>
      <fill>
        <patternFill>
          <bgColor rgb="FF1F4E78"/>
        </patternFill>
      </fill>
      <border>
        <left style="thin">
          <color theme="0"/>
        </left>
        <right style="thin">
          <color theme="0"/>
        </right>
        <top style="thin">
          <color theme="0"/>
        </top>
        <bottom style="thin">
          <color theme="0"/>
        </bottom>
      </border>
    </dxf>
    <dxf>
      <font>
        <b val="0"/>
        <i val="0"/>
        <color theme="0"/>
      </font>
      <fill>
        <patternFill patternType="solid">
          <fgColor indexed="64"/>
          <bgColor rgb="FFAB402E"/>
        </patternFill>
      </fill>
    </dxf>
    <dxf>
      <font>
        <b val="0"/>
        <i val="0"/>
        <color theme="0"/>
      </font>
      <fill>
        <patternFill patternType="solid">
          <fgColor indexed="64"/>
          <bgColor rgb="FFAB402E"/>
        </patternFill>
      </fill>
    </dxf>
    <dxf>
      <font>
        <b val="0"/>
        <i val="0"/>
        <color theme="0"/>
      </font>
      <fill>
        <patternFill patternType="solid">
          <fgColor indexed="64"/>
          <bgColor rgb="FFAB402E"/>
        </patternFill>
      </fill>
    </dxf>
    <dxf>
      <font>
        <color theme="0"/>
      </font>
      <border>
        <left style="thin">
          <color theme="0"/>
        </left>
        <right style="thin">
          <color theme="0"/>
        </right>
        <top style="thin">
          <color theme="0"/>
        </top>
        <bottom style="thin">
          <color theme="0"/>
        </bottom>
        <vertical/>
        <horizontal/>
      </border>
    </dxf>
    <dxf>
      <font>
        <color theme="0"/>
      </font>
      <fill>
        <patternFill>
          <bgColor rgb="FF963633"/>
        </patternFill>
      </fill>
      <border>
        <left style="thin">
          <color theme="0"/>
        </left>
        <right style="thin">
          <color theme="0"/>
        </right>
        <top style="thin">
          <color theme="0"/>
        </top>
        <bottom style="thin">
          <color theme="0"/>
        </bottom>
      </border>
    </dxf>
    <dxf>
      <font>
        <b val="0"/>
        <i val="0"/>
        <color theme="0"/>
      </font>
      <fill>
        <patternFill patternType="solid">
          <fgColor indexed="64"/>
          <bgColor rgb="FFF4B084"/>
        </patternFill>
      </fill>
    </dxf>
    <dxf>
      <font>
        <b val="0"/>
        <i val="0"/>
        <color theme="0"/>
      </font>
      <fill>
        <patternFill patternType="solid">
          <fgColor indexed="64"/>
          <bgColor rgb="FFF4B084"/>
        </patternFill>
      </fill>
    </dxf>
    <dxf>
      <font>
        <b val="0"/>
        <i val="0"/>
        <color theme="0"/>
      </font>
      <fill>
        <patternFill patternType="solid">
          <fgColor indexed="64"/>
          <bgColor rgb="FFF4B084"/>
        </patternFill>
      </fill>
    </dxf>
    <dxf>
      <font>
        <color theme="0"/>
      </font>
      <border>
        <left style="thin">
          <color theme="0"/>
        </left>
        <right style="thin">
          <color theme="0"/>
        </right>
        <top style="thin">
          <color theme="0"/>
        </top>
        <bottom style="thin">
          <color theme="0"/>
        </bottom>
        <vertical/>
        <horizontal/>
      </border>
    </dxf>
    <dxf>
      <font>
        <color theme="0"/>
      </font>
      <fill>
        <patternFill>
          <bgColor rgb="FFC65911"/>
        </patternFill>
      </fill>
      <border>
        <left style="thin">
          <color theme="0"/>
        </left>
        <right style="thin">
          <color theme="0"/>
        </right>
        <top style="thin">
          <color theme="0"/>
        </top>
        <bottom style="thin">
          <color theme="0"/>
        </bottom>
      </border>
    </dxf>
    <dxf>
      <font>
        <color theme="0"/>
      </font>
      <fill>
        <patternFill patternType="solid">
          <fgColor indexed="64"/>
          <bgColor rgb="FFCECECE"/>
        </patternFill>
      </fill>
      <border>
        <left style="thin">
          <color theme="0"/>
        </left>
        <right style="thin">
          <color theme="0"/>
        </right>
        <top style="thin">
          <color theme="0"/>
        </top>
        <bottom style="thin">
          <color theme="0"/>
        </bottom>
      </border>
    </dxf>
    <dxf>
      <font>
        <color theme="0"/>
      </font>
      <fill>
        <patternFill patternType="solid">
          <fgColor indexed="64"/>
          <bgColor rgb="FFCECECE"/>
        </patternFill>
      </fill>
      <border>
        <left style="thin">
          <color theme="0"/>
        </left>
        <right style="thin">
          <color theme="0"/>
        </right>
        <top style="thin">
          <color theme="0"/>
        </top>
        <bottom style="thin">
          <color theme="0"/>
        </bottom>
      </border>
    </dxf>
    <dxf>
      <font>
        <color theme="0"/>
      </font>
      <fill>
        <patternFill patternType="solid">
          <fgColor indexed="64"/>
          <bgColor rgb="FFCECECE"/>
        </patternFill>
      </fill>
      <border>
        <left style="thin">
          <color theme="0"/>
        </left>
        <right style="thin">
          <color theme="0"/>
        </right>
        <top style="thin">
          <color theme="0"/>
        </top>
        <bottom style="thin">
          <color theme="0"/>
        </bottom>
      </border>
    </dxf>
    <dxf>
      <font>
        <color theme="0"/>
      </font>
      <fill>
        <patternFill patternType="solid">
          <fgColor indexed="64"/>
          <bgColor rgb="FFCECECE"/>
        </patternFill>
      </fill>
      <border>
        <left style="thin">
          <color theme="0"/>
        </left>
        <right style="thin">
          <color theme="0"/>
        </right>
        <top style="thin">
          <color theme="0"/>
        </top>
        <bottom style="thin">
          <color theme="0"/>
        </bottom>
      </border>
    </dxf>
    <dxf>
      <font>
        <color theme="0"/>
      </font>
      <fill>
        <patternFill patternType="solid">
          <fgColor indexed="64"/>
          <bgColor rgb="FFCECECE"/>
        </patternFill>
      </fill>
      <border>
        <left style="thin">
          <color theme="0"/>
        </left>
        <right style="thin">
          <color theme="0"/>
        </right>
        <top style="thin">
          <color theme="0"/>
        </top>
      </border>
    </dxf>
    <dxf>
      <font>
        <color theme="0"/>
      </font>
      <fill>
        <patternFill patternType="solid">
          <fgColor indexed="64"/>
          <bgColor rgb="FFCECECE"/>
        </patternFill>
      </fill>
      <border>
        <left style="thin">
          <color theme="0"/>
        </left>
        <right style="thin">
          <color theme="0"/>
        </right>
        <top style="thin">
          <color theme="0"/>
        </top>
      </border>
    </dxf>
    <dxf>
      <fill>
        <patternFill>
          <bgColor rgb="FFC4D79B"/>
        </patternFill>
      </fill>
    </dxf>
    <dxf>
      <fill>
        <patternFill>
          <bgColor theme="0" tint="-0.14996795556505021"/>
        </patternFill>
      </fill>
      <border>
        <left style="thin">
          <color theme="0"/>
        </left>
        <right style="thin">
          <color theme="0"/>
        </right>
      </border>
    </dxf>
    <dxf>
      <font>
        <color theme="0"/>
      </font>
      <fill>
        <patternFill>
          <bgColor theme="0" tint="-0.14996795556505021"/>
        </patternFill>
      </fill>
      <border>
        <left style="thin">
          <color theme="0"/>
        </left>
        <right style="thin">
          <color theme="0"/>
        </right>
      </border>
    </dxf>
    <dxf>
      <font>
        <color theme="0"/>
      </font>
      <border>
        <left style="thin">
          <color theme="0"/>
        </left>
        <right style="thin">
          <color theme="0"/>
        </right>
        <top style="thin">
          <color theme="0"/>
        </top>
        <bottom style="thin">
          <color theme="0"/>
        </bottom>
        <vertical/>
        <horizontal/>
      </border>
    </dxf>
    <dxf>
      <font>
        <b val="0"/>
        <i val="0"/>
        <color theme="0"/>
      </font>
      <fill>
        <patternFill patternType="solid">
          <fgColor indexed="64"/>
          <bgColor rgb="FF00B3C9"/>
        </patternFill>
      </fill>
    </dxf>
    <dxf>
      <font>
        <b val="0"/>
        <i val="0"/>
        <color theme="0"/>
      </font>
      <fill>
        <patternFill patternType="solid">
          <fgColor indexed="64"/>
          <bgColor rgb="FF00B3C9"/>
        </patternFill>
      </fill>
    </dxf>
    <dxf>
      <font>
        <b val="0"/>
        <i val="0"/>
        <color theme="0"/>
      </font>
      <fill>
        <patternFill patternType="solid">
          <fgColor indexed="64"/>
          <bgColor rgb="FF00B3C9"/>
        </patternFill>
      </fill>
    </dxf>
    <dxf>
      <font>
        <color theme="0"/>
      </font>
      <border>
        <left style="thin">
          <color theme="0"/>
        </left>
        <right style="thin">
          <color theme="0"/>
        </right>
        <top style="thin">
          <color theme="0"/>
        </top>
        <bottom style="thin">
          <color theme="0"/>
        </bottom>
        <vertical/>
        <horizontal/>
      </border>
    </dxf>
    <dxf>
      <font>
        <color theme="0"/>
      </font>
      <fill>
        <patternFill>
          <bgColor rgb="FF0098A6"/>
        </patternFill>
      </fill>
      <border>
        <left style="thin">
          <color theme="0"/>
        </left>
        <right style="thin">
          <color theme="0"/>
        </right>
        <top style="thin">
          <color theme="0"/>
        </top>
        <bottom style="thin">
          <color theme="0"/>
        </bottom>
      </border>
    </dxf>
    <dxf>
      <fill>
        <patternFill>
          <bgColor theme="0" tint="-0.14996795556505021"/>
        </patternFill>
      </fill>
      <border>
        <left style="thin">
          <color theme="0"/>
        </left>
        <right style="thin">
          <color theme="0"/>
        </right>
        <top style="thin">
          <color theme="0"/>
        </top>
      </border>
    </dxf>
    <dxf>
      <fill>
        <patternFill>
          <bgColor theme="0" tint="-0.14996795556505021"/>
        </patternFill>
      </fill>
      <border>
        <left style="thin">
          <color theme="0"/>
        </left>
        <right style="thin">
          <color theme="0"/>
        </right>
        <bottom style="thin">
          <color theme="0"/>
        </bottom>
      </border>
    </dxf>
    <dxf>
      <font>
        <b val="0"/>
        <i val="0"/>
        <color theme="0"/>
      </font>
      <fill>
        <patternFill patternType="solid">
          <fgColor indexed="64"/>
          <bgColor rgb="FFFEC236"/>
        </patternFill>
      </fill>
    </dxf>
    <dxf>
      <font>
        <b val="0"/>
        <i val="0"/>
        <color theme="0"/>
      </font>
      <fill>
        <patternFill patternType="solid">
          <fgColor indexed="64"/>
          <bgColor rgb="FFFEC236"/>
        </patternFill>
      </fill>
    </dxf>
    <dxf>
      <font>
        <b val="0"/>
        <i val="0"/>
        <color theme="0"/>
      </font>
      <fill>
        <patternFill patternType="solid">
          <fgColor indexed="64"/>
          <bgColor rgb="FFFEC236"/>
        </patternFill>
      </fill>
    </dxf>
    <dxf>
      <font>
        <color theme="0"/>
      </font>
      <border>
        <left style="thin">
          <color theme="0"/>
        </left>
        <right style="thin">
          <color theme="0"/>
        </right>
        <top style="thin">
          <color theme="0"/>
        </top>
        <bottom style="thin">
          <color theme="0"/>
        </bottom>
        <vertical/>
        <horizontal/>
      </border>
    </dxf>
    <dxf>
      <font>
        <color theme="0"/>
      </font>
      <fill>
        <patternFill>
          <bgColor rgb="FFFFA800"/>
        </patternFill>
      </fill>
      <border>
        <left style="thin">
          <color theme="0"/>
        </left>
        <right style="thin">
          <color theme="0"/>
        </right>
        <top style="thin">
          <color theme="0"/>
        </top>
        <bottom style="thin">
          <color theme="0"/>
        </bottom>
      </border>
    </dxf>
    <dxf>
      <fill>
        <patternFill>
          <bgColor theme="0" tint="-0.14996795556505021"/>
        </patternFill>
      </fill>
      <border>
        <left style="thin">
          <color theme="0"/>
        </left>
        <right style="thin">
          <color theme="0"/>
        </right>
        <top style="thin">
          <color theme="0"/>
        </top>
      </border>
    </dxf>
    <dxf>
      <fill>
        <patternFill>
          <bgColor theme="0" tint="-0.14996795556505021"/>
        </patternFill>
      </fill>
      <border>
        <left style="thin">
          <color theme="0"/>
        </left>
        <right style="thin">
          <color theme="0"/>
        </right>
        <bottom style="thin">
          <color theme="0"/>
        </bottom>
      </border>
    </dxf>
    <dxf>
      <font>
        <color theme="0"/>
      </font>
      <fill>
        <patternFill>
          <bgColor theme="0" tint="-0.14996795556505021"/>
        </patternFill>
      </fill>
      <border>
        <left style="thin">
          <color theme="0"/>
        </left>
        <right style="thin">
          <color theme="0"/>
        </right>
        <top style="thin">
          <color theme="0"/>
        </top>
      </border>
    </dxf>
    <dxf>
      <font>
        <b val="0"/>
        <i val="0"/>
        <color theme="0"/>
      </font>
      <fill>
        <patternFill patternType="solid">
          <fgColor indexed="64"/>
          <bgColor rgb="FF00A439"/>
        </patternFill>
      </fill>
    </dxf>
    <dxf>
      <font>
        <b val="0"/>
        <i val="0"/>
        <color theme="0"/>
      </font>
      <fill>
        <patternFill patternType="solid">
          <fgColor indexed="64"/>
          <bgColor rgb="FF00A439"/>
        </patternFill>
      </fill>
    </dxf>
    <dxf>
      <font>
        <b val="0"/>
        <i val="0"/>
        <color theme="0"/>
      </font>
      <fill>
        <patternFill patternType="solid">
          <fgColor indexed="64"/>
          <bgColor rgb="FF00A439"/>
        </patternFill>
      </fill>
    </dxf>
    <dxf>
      <font>
        <color theme="0"/>
      </font>
      <border>
        <left style="thin">
          <color theme="0"/>
        </left>
        <right style="thin">
          <color theme="0"/>
        </right>
        <top style="thin">
          <color theme="0"/>
        </top>
        <bottom style="thin">
          <color theme="0"/>
        </bottom>
        <vertical/>
        <horizontal/>
      </border>
    </dxf>
    <dxf>
      <font>
        <color theme="0"/>
      </font>
      <fill>
        <patternFill>
          <bgColor rgb="FF019535"/>
        </patternFill>
      </fill>
      <border>
        <left style="thin">
          <color theme="0"/>
        </left>
        <right style="thin">
          <color theme="0"/>
        </right>
        <top style="thin">
          <color theme="0"/>
        </top>
        <bottom style="thin">
          <color theme="0"/>
        </bottom>
      </border>
    </dxf>
    <dxf>
      <font>
        <color theme="0"/>
      </font>
      <border>
        <left style="thin">
          <color theme="0"/>
        </left>
        <right style="thin">
          <color theme="0"/>
        </right>
        <top style="thin">
          <color theme="0"/>
        </top>
        <bottom style="thin">
          <color theme="0"/>
        </bottom>
        <vertical/>
        <horizontal/>
      </border>
    </dxf>
    <dxf>
      <font>
        <color theme="0"/>
      </font>
      <fill>
        <patternFill patternType="solid">
          <fgColor indexed="64"/>
          <bgColor rgb="FFCECECE"/>
        </patternFill>
      </fill>
      <border>
        <left style="thin">
          <color theme="0"/>
        </left>
        <right style="thin">
          <color theme="0"/>
        </right>
        <bottom style="thin">
          <color theme="0"/>
        </bottom>
      </border>
    </dxf>
    <dxf>
      <fill>
        <patternFill>
          <bgColor theme="0" tint="-0.14996795556505021"/>
        </patternFill>
      </fill>
      <border>
        <left style="thin">
          <color theme="0"/>
        </left>
        <right style="thin">
          <color theme="0"/>
        </right>
        <top style="thin">
          <color theme="0"/>
        </top>
      </border>
    </dxf>
    <dxf>
      <fill>
        <patternFill>
          <bgColor theme="0" tint="-0.14996795556505021"/>
        </patternFill>
      </fill>
      <border>
        <left style="thin">
          <color theme="0"/>
        </left>
        <right style="thin">
          <color theme="0"/>
        </right>
        <top style="thin">
          <color theme="0"/>
        </top>
        <bottom style="thin">
          <color theme="0"/>
        </bottom>
      </border>
    </dxf>
    <dxf>
      <fill>
        <patternFill>
          <bgColor theme="0" tint="-0.14996795556505021"/>
        </patternFill>
      </fill>
      <border>
        <left style="thin">
          <color theme="0"/>
        </left>
        <right style="thin">
          <color theme="0"/>
        </right>
        <top style="thin">
          <color theme="0"/>
        </top>
        <bottom style="thin">
          <color theme="0"/>
        </bottom>
      </border>
    </dxf>
    <dxf>
      <fill>
        <patternFill>
          <bgColor theme="0" tint="-0.14996795556505021"/>
        </patternFill>
      </fill>
      <border>
        <left style="thin">
          <color theme="0"/>
        </left>
        <right style="thin">
          <color theme="0"/>
        </right>
        <bottom style="thin">
          <color theme="0"/>
        </bottom>
      </border>
    </dxf>
    <dxf>
      <fill>
        <patternFill>
          <bgColor theme="0" tint="-0.14996795556505021"/>
        </patternFill>
      </fill>
      <border>
        <left style="thin">
          <color theme="0"/>
        </left>
        <right style="thin">
          <color theme="0"/>
        </right>
        <top style="thin">
          <color theme="0"/>
        </top>
      </border>
    </dxf>
  </dxfs>
  <tableStyles count="0" defaultTableStyle="TableStyleMedium9" defaultPivotStyle="PivotStyleLight16"/>
  <colors>
    <mruColors>
      <color rgb="FF2F75B5"/>
      <color rgb="FFFFBE00"/>
      <color rgb="FF0056A3"/>
      <color rgb="FFAB402E"/>
      <color rgb="FFF4B084"/>
      <color rgb="FF288894"/>
      <color rgb="FFC65911"/>
      <color rgb="FF963633"/>
      <color rgb="FF1F4E78"/>
      <color rgb="FFA5000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EUROCOPA!K4"/><Relationship Id="rId2" Type="http://schemas.openxmlformats.org/officeDocument/2006/relationships/hyperlink" Target="https://www.linkedin.com/in/matejero" TargetMode="External"/><Relationship Id="rId1" Type="http://schemas.openxmlformats.org/officeDocument/2006/relationships/image" Target="../media/image1.png"/><Relationship Id="rId6" Type="http://schemas.openxmlformats.org/officeDocument/2006/relationships/image" Target="../media/image2.gif"/><Relationship Id="rId5" Type="http://schemas.openxmlformats.org/officeDocument/2006/relationships/hyperlink" Target="https://www.paypal.com/donate?business=PJ2B6ZBH7ZHR4&amp;currency_code=EUR" TargetMode="External"/><Relationship Id="rId4" Type="http://schemas.openxmlformats.org/officeDocument/2006/relationships/hyperlink" Target="https://matejero.com/euro-excel-spreadsheet-pool/" TargetMode="External"/></Relationships>
</file>

<file path=xl/drawings/_rels/drawing2.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2.pn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image" Target="../media/image2.gif"/><Relationship Id="rId21" Type="http://schemas.openxmlformats.org/officeDocument/2006/relationships/image" Target="../media/image20.png"/><Relationship Id="rId7" Type="http://schemas.openxmlformats.org/officeDocument/2006/relationships/image" Target="../media/image6.png"/><Relationship Id="rId12" Type="http://schemas.openxmlformats.org/officeDocument/2006/relationships/image" Target="../media/image11.png"/><Relationship Id="rId17" Type="http://schemas.openxmlformats.org/officeDocument/2006/relationships/image" Target="../media/image16.png"/><Relationship Id="rId25" Type="http://schemas.openxmlformats.org/officeDocument/2006/relationships/image" Target="../media/image24.png"/><Relationship Id="rId2" Type="http://schemas.openxmlformats.org/officeDocument/2006/relationships/hyperlink" Target="https://www.paypal.com/donate?business=PJ2B6ZBH7ZHR4&amp;currency_code=EUR" TargetMode="External"/><Relationship Id="rId16" Type="http://schemas.openxmlformats.org/officeDocument/2006/relationships/image" Target="../media/image15.png"/><Relationship Id="rId20" Type="http://schemas.openxmlformats.org/officeDocument/2006/relationships/image" Target="../media/image19.png"/><Relationship Id="rId1" Type="http://schemas.openxmlformats.org/officeDocument/2006/relationships/hyperlink" Target="https://www.linkedin.com/in/matejero" TargetMode="External"/><Relationship Id="rId6" Type="http://schemas.openxmlformats.org/officeDocument/2006/relationships/image" Target="../media/image5.png"/><Relationship Id="rId11" Type="http://schemas.openxmlformats.org/officeDocument/2006/relationships/image" Target="../media/image10.png"/><Relationship Id="rId24" Type="http://schemas.openxmlformats.org/officeDocument/2006/relationships/image" Target="../media/image23.png"/><Relationship Id="rId5" Type="http://schemas.openxmlformats.org/officeDocument/2006/relationships/image" Target="../media/image4.png"/><Relationship Id="rId15" Type="http://schemas.openxmlformats.org/officeDocument/2006/relationships/image" Target="../media/image14.png"/><Relationship Id="rId23" Type="http://schemas.openxmlformats.org/officeDocument/2006/relationships/image" Target="../media/image22.png"/><Relationship Id="rId10" Type="http://schemas.openxmlformats.org/officeDocument/2006/relationships/image" Target="../media/image9.png"/><Relationship Id="rId19" Type="http://schemas.openxmlformats.org/officeDocument/2006/relationships/image" Target="../media/image18.png"/><Relationship Id="rId4" Type="http://schemas.openxmlformats.org/officeDocument/2006/relationships/image" Target="../media/image3.png"/><Relationship Id="rId9" Type="http://schemas.openxmlformats.org/officeDocument/2006/relationships/image" Target="../media/image8.pn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png"/></Relationships>
</file>

<file path=xl/drawings/_rels/drawing3.xml.rels><?xml version="1.0" encoding="UTF-8" standalone="yes"?>
<Relationships xmlns="http://schemas.openxmlformats.org/package/2006/relationships"><Relationship Id="rId13" Type="http://schemas.openxmlformats.org/officeDocument/2006/relationships/image" Target="../media/image28.png"/><Relationship Id="rId18" Type="http://schemas.openxmlformats.org/officeDocument/2006/relationships/image" Target="../media/image11.png"/><Relationship Id="rId26" Type="http://schemas.openxmlformats.org/officeDocument/2006/relationships/image" Target="../media/image31.png"/><Relationship Id="rId39" Type="http://schemas.openxmlformats.org/officeDocument/2006/relationships/image" Target="../media/image42.png"/><Relationship Id="rId21" Type="http://schemas.openxmlformats.org/officeDocument/2006/relationships/image" Target="../media/image25.png"/><Relationship Id="rId34" Type="http://schemas.openxmlformats.org/officeDocument/2006/relationships/image" Target="../media/image37.png"/><Relationship Id="rId42" Type="http://schemas.openxmlformats.org/officeDocument/2006/relationships/image" Target="../media/image44.png"/><Relationship Id="rId47" Type="http://schemas.openxmlformats.org/officeDocument/2006/relationships/image" Target="../media/image49.png"/><Relationship Id="rId50" Type="http://schemas.openxmlformats.org/officeDocument/2006/relationships/image" Target="../media/image52.png"/><Relationship Id="rId55" Type="http://schemas.openxmlformats.org/officeDocument/2006/relationships/image" Target="../media/image57.png"/><Relationship Id="rId7" Type="http://schemas.openxmlformats.org/officeDocument/2006/relationships/image" Target="../media/image18.png"/><Relationship Id="rId2" Type="http://schemas.openxmlformats.org/officeDocument/2006/relationships/image" Target="../media/image20.png"/><Relationship Id="rId16" Type="http://schemas.openxmlformats.org/officeDocument/2006/relationships/image" Target="../media/image19.png"/><Relationship Id="rId29" Type="http://schemas.openxmlformats.org/officeDocument/2006/relationships/image" Target="../media/image33.png"/><Relationship Id="rId11" Type="http://schemas.openxmlformats.org/officeDocument/2006/relationships/image" Target="../media/image22.png"/><Relationship Id="rId24" Type="http://schemas.openxmlformats.org/officeDocument/2006/relationships/image" Target="../media/image30.png"/><Relationship Id="rId32" Type="http://schemas.openxmlformats.org/officeDocument/2006/relationships/image" Target="../media/image35.png"/><Relationship Id="rId37" Type="http://schemas.openxmlformats.org/officeDocument/2006/relationships/image" Target="../media/image40.png"/><Relationship Id="rId40" Type="http://schemas.openxmlformats.org/officeDocument/2006/relationships/image" Target="../media/image43.png"/><Relationship Id="rId45" Type="http://schemas.openxmlformats.org/officeDocument/2006/relationships/image" Target="../media/image47.png"/><Relationship Id="rId53" Type="http://schemas.openxmlformats.org/officeDocument/2006/relationships/image" Target="../media/image55.png"/><Relationship Id="rId5" Type="http://schemas.openxmlformats.org/officeDocument/2006/relationships/image" Target="../media/image9.png"/><Relationship Id="rId10" Type="http://schemas.openxmlformats.org/officeDocument/2006/relationships/image" Target="../media/image17.png"/><Relationship Id="rId19" Type="http://schemas.openxmlformats.org/officeDocument/2006/relationships/image" Target="../media/image5.png"/><Relationship Id="rId31" Type="http://schemas.openxmlformats.org/officeDocument/2006/relationships/image" Target="../media/image26.png"/><Relationship Id="rId44" Type="http://schemas.openxmlformats.org/officeDocument/2006/relationships/image" Target="../media/image46.png"/><Relationship Id="rId52" Type="http://schemas.openxmlformats.org/officeDocument/2006/relationships/image" Target="../media/image54.png"/><Relationship Id="rId4" Type="http://schemas.openxmlformats.org/officeDocument/2006/relationships/image" Target="../media/image14.png"/><Relationship Id="rId9" Type="http://schemas.openxmlformats.org/officeDocument/2006/relationships/image" Target="../media/image15.png"/><Relationship Id="rId14" Type="http://schemas.openxmlformats.org/officeDocument/2006/relationships/image" Target="../media/image13.png"/><Relationship Id="rId22" Type="http://schemas.openxmlformats.org/officeDocument/2006/relationships/image" Target="../media/image3.png"/><Relationship Id="rId27" Type="http://schemas.openxmlformats.org/officeDocument/2006/relationships/image" Target="../media/image32.png"/><Relationship Id="rId30" Type="http://schemas.openxmlformats.org/officeDocument/2006/relationships/image" Target="../media/image34.png"/><Relationship Id="rId35" Type="http://schemas.openxmlformats.org/officeDocument/2006/relationships/image" Target="../media/image38.png"/><Relationship Id="rId43" Type="http://schemas.openxmlformats.org/officeDocument/2006/relationships/image" Target="../media/image45.png"/><Relationship Id="rId48" Type="http://schemas.openxmlformats.org/officeDocument/2006/relationships/image" Target="../media/image50.png"/><Relationship Id="rId8" Type="http://schemas.openxmlformats.org/officeDocument/2006/relationships/image" Target="../media/image4.png"/><Relationship Id="rId51" Type="http://schemas.openxmlformats.org/officeDocument/2006/relationships/image" Target="../media/image53.png"/><Relationship Id="rId3" Type="http://schemas.openxmlformats.org/officeDocument/2006/relationships/image" Target="../media/image12.png"/><Relationship Id="rId12" Type="http://schemas.openxmlformats.org/officeDocument/2006/relationships/image" Target="../media/image27.png"/><Relationship Id="rId17" Type="http://schemas.openxmlformats.org/officeDocument/2006/relationships/image" Target="../media/image10.png"/><Relationship Id="rId25" Type="http://schemas.openxmlformats.org/officeDocument/2006/relationships/image" Target="../media/image24.png"/><Relationship Id="rId33" Type="http://schemas.openxmlformats.org/officeDocument/2006/relationships/image" Target="../media/image36.png"/><Relationship Id="rId38" Type="http://schemas.openxmlformats.org/officeDocument/2006/relationships/image" Target="../media/image41.png"/><Relationship Id="rId46" Type="http://schemas.openxmlformats.org/officeDocument/2006/relationships/image" Target="../media/image48.png"/><Relationship Id="rId20" Type="http://schemas.openxmlformats.org/officeDocument/2006/relationships/image" Target="../media/image16.png"/><Relationship Id="rId41" Type="http://schemas.openxmlformats.org/officeDocument/2006/relationships/image" Target="../media/image23.png"/><Relationship Id="rId54" Type="http://schemas.openxmlformats.org/officeDocument/2006/relationships/image" Target="../media/image56.png"/><Relationship Id="rId1" Type="http://schemas.openxmlformats.org/officeDocument/2006/relationships/image" Target="../media/image6.png"/><Relationship Id="rId6" Type="http://schemas.openxmlformats.org/officeDocument/2006/relationships/image" Target="../media/image21.png"/><Relationship Id="rId15" Type="http://schemas.openxmlformats.org/officeDocument/2006/relationships/image" Target="../media/image7.png"/><Relationship Id="rId23" Type="http://schemas.openxmlformats.org/officeDocument/2006/relationships/image" Target="../media/image29.png"/><Relationship Id="rId28" Type="http://schemas.openxmlformats.org/officeDocument/2006/relationships/image" Target="../media/image8.png"/><Relationship Id="rId36" Type="http://schemas.openxmlformats.org/officeDocument/2006/relationships/image" Target="../media/image39.png"/><Relationship Id="rId49" Type="http://schemas.openxmlformats.org/officeDocument/2006/relationships/image" Target="../media/image51.png"/></Relationships>
</file>

<file path=xl/drawings/drawing1.xml><?xml version="1.0" encoding="utf-8"?>
<xdr:wsDr xmlns:xdr="http://schemas.openxmlformats.org/drawingml/2006/spreadsheetDrawing" xmlns:a="http://schemas.openxmlformats.org/drawingml/2006/main">
  <xdr:twoCellAnchor editAs="oneCell">
    <xdr:from>
      <xdr:col>1</xdr:col>
      <xdr:colOff>673100</xdr:colOff>
      <xdr:row>0</xdr:row>
      <xdr:rowOff>177799</xdr:rowOff>
    </xdr:from>
    <xdr:to>
      <xdr:col>4</xdr:col>
      <xdr:colOff>63500</xdr:colOff>
      <xdr:row>21</xdr:row>
      <xdr:rowOff>109728</xdr:rowOff>
    </xdr:to>
    <xdr:pic>
      <xdr:nvPicPr>
        <xdr:cNvPr id="7" name="Imagen 6">
          <a:extLst>
            <a:ext uri="{FF2B5EF4-FFF2-40B4-BE49-F238E27FC236}">
              <a16:creationId xmlns:a16="http://schemas.microsoft.com/office/drawing/2014/main" id="{C8FAB3D9-8929-714B-95F7-EEAAE88F144A}"/>
            </a:ext>
          </a:extLst>
        </xdr:cNvPr>
        <xdr:cNvPicPr>
          <a:picLocks noChangeAspect="1"/>
        </xdr:cNvPicPr>
      </xdr:nvPicPr>
      <xdr:blipFill>
        <a:blip xmlns:r="http://schemas.openxmlformats.org/officeDocument/2006/relationships" r:embed="rId1"/>
        <a:stretch>
          <a:fillRect/>
        </a:stretch>
      </xdr:blipFill>
      <xdr:spPr>
        <a:xfrm>
          <a:off x="1498600" y="177799"/>
          <a:ext cx="1866900" cy="3957829"/>
        </a:xfrm>
        <a:prstGeom prst="rect">
          <a:avLst/>
        </a:prstGeom>
      </xdr:spPr>
    </xdr:pic>
    <xdr:clientData/>
  </xdr:twoCellAnchor>
  <xdr:twoCellAnchor>
    <xdr:from>
      <xdr:col>5</xdr:col>
      <xdr:colOff>428625</xdr:colOff>
      <xdr:row>6</xdr:row>
      <xdr:rowOff>174626</xdr:rowOff>
    </xdr:from>
    <xdr:to>
      <xdr:col>8</xdr:col>
      <xdr:colOff>152400</xdr:colOff>
      <xdr:row>8</xdr:row>
      <xdr:rowOff>111126</xdr:rowOff>
    </xdr:to>
    <xdr:sp macro="" textlink="">
      <xdr:nvSpPr>
        <xdr:cNvPr id="3" name="Rectángulo redondeado 5">
          <a:hlinkClick xmlns:r="http://schemas.openxmlformats.org/officeDocument/2006/relationships" r:id="rId2"/>
          <a:extLst>
            <a:ext uri="{FF2B5EF4-FFF2-40B4-BE49-F238E27FC236}">
              <a16:creationId xmlns:a16="http://schemas.microsoft.com/office/drawing/2014/main" id="{9746FF3D-34A0-40EB-BFC1-8351B4DF8103}"/>
            </a:ext>
          </a:extLst>
        </xdr:cNvPr>
        <xdr:cNvSpPr/>
      </xdr:nvSpPr>
      <xdr:spPr>
        <a:xfrm>
          <a:off x="4048125" y="1317626"/>
          <a:ext cx="1895475" cy="317500"/>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1100" b="1" baseline="0">
              <a:solidFill>
                <a:srgbClr val="FF0000"/>
              </a:solidFill>
            </a:rPr>
            <a:t>© </a:t>
          </a:r>
          <a:r>
            <a:rPr lang="es-ES" sz="1100" b="0" baseline="0">
              <a:solidFill>
                <a:srgbClr val="FF0000"/>
              </a:solidFill>
              <a:effectLst/>
              <a:latin typeface="+mn-lt"/>
              <a:ea typeface="+mn-ea"/>
              <a:cs typeface="+mn-cs"/>
            </a:rPr>
            <a:t>Miguel Angel Tejero. 2021</a:t>
          </a:r>
        </a:p>
        <a:p>
          <a:pPr marL="0" marR="0" lvl="0" indent="0" algn="ctr" defTabSz="914400" eaLnBrk="1" fontAlgn="auto" latinLnBrk="0" hangingPunct="1">
            <a:lnSpc>
              <a:spcPct val="100000"/>
            </a:lnSpc>
            <a:spcBef>
              <a:spcPts val="0"/>
            </a:spcBef>
            <a:spcAft>
              <a:spcPts val="0"/>
            </a:spcAft>
            <a:buClrTx/>
            <a:buSzTx/>
            <a:buFontTx/>
            <a:buNone/>
            <a:tabLst/>
            <a:defRPr/>
          </a:pPr>
          <a:endParaRPr lang="es-ES" b="0">
            <a:solidFill>
              <a:srgbClr val="FF0000"/>
            </a:solidFill>
            <a:effectLst/>
          </a:endParaRPr>
        </a:p>
        <a:p>
          <a:pPr algn="ctr"/>
          <a:r>
            <a:rPr lang="es-ES" sz="1100" b="1" baseline="0">
              <a:solidFill>
                <a:srgbClr val="FF0000"/>
              </a:solidFill>
            </a:rPr>
            <a:t> </a:t>
          </a:r>
          <a:endParaRPr lang="es-ES" sz="1100" b="1">
            <a:solidFill>
              <a:srgbClr val="FF0000"/>
            </a:solidFill>
          </a:endParaRPr>
        </a:p>
      </xdr:txBody>
    </xdr:sp>
    <xdr:clientData/>
  </xdr:twoCellAnchor>
  <xdr:twoCellAnchor>
    <xdr:from>
      <xdr:col>5</xdr:col>
      <xdr:colOff>409575</xdr:colOff>
      <xdr:row>4</xdr:row>
      <xdr:rowOff>41276</xdr:rowOff>
    </xdr:from>
    <xdr:to>
      <xdr:col>8</xdr:col>
      <xdr:colOff>180975</xdr:colOff>
      <xdr:row>5</xdr:row>
      <xdr:rowOff>168276</xdr:rowOff>
    </xdr:to>
    <xdr:sp macro="" textlink="">
      <xdr:nvSpPr>
        <xdr:cNvPr id="4" name="Rectángulo redondeado 5">
          <a:hlinkClick xmlns:r="http://schemas.openxmlformats.org/officeDocument/2006/relationships" r:id="rId3"/>
          <a:extLst>
            <a:ext uri="{FF2B5EF4-FFF2-40B4-BE49-F238E27FC236}">
              <a16:creationId xmlns:a16="http://schemas.microsoft.com/office/drawing/2014/main" id="{FF999FD2-9217-4020-8A98-38141898F163}"/>
            </a:ext>
          </a:extLst>
        </xdr:cNvPr>
        <xdr:cNvSpPr/>
      </xdr:nvSpPr>
      <xdr:spPr>
        <a:xfrm>
          <a:off x="4676775" y="803276"/>
          <a:ext cx="2247900" cy="317500"/>
        </a:xfrm>
        <a:prstGeom prst="roundRect">
          <a:avLst/>
        </a:prstGeom>
        <a:solidFill>
          <a:srgbClr val="28889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1200" b="1" baseline="0">
              <a:solidFill>
                <a:schemeClr val="bg1"/>
              </a:solidFill>
            </a:rPr>
            <a:t>Introducir Resultados</a:t>
          </a:r>
          <a:endParaRPr lang="es-ES" sz="1200" b="0" baseline="0">
            <a:solidFill>
              <a:schemeClr val="bg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ES" b="0">
            <a:solidFill>
              <a:schemeClr val="bg1"/>
            </a:solidFill>
            <a:effectLst/>
          </a:endParaRPr>
        </a:p>
        <a:p>
          <a:pPr algn="ctr"/>
          <a:r>
            <a:rPr lang="es-ES" sz="1100" b="1" baseline="0">
              <a:solidFill>
                <a:schemeClr val="bg1"/>
              </a:solidFill>
            </a:rPr>
            <a:t> </a:t>
          </a:r>
          <a:endParaRPr lang="es-ES" sz="1100" b="1">
            <a:solidFill>
              <a:schemeClr val="bg1"/>
            </a:solidFill>
          </a:endParaRPr>
        </a:p>
      </xdr:txBody>
    </xdr:sp>
    <xdr:clientData/>
  </xdr:twoCellAnchor>
  <xdr:twoCellAnchor>
    <xdr:from>
      <xdr:col>1</xdr:col>
      <xdr:colOff>736600</xdr:colOff>
      <xdr:row>9</xdr:row>
      <xdr:rowOff>180976</xdr:rowOff>
    </xdr:from>
    <xdr:to>
      <xdr:col>3</xdr:col>
      <xdr:colOff>787400</xdr:colOff>
      <xdr:row>14</xdr:row>
      <xdr:rowOff>76200</xdr:rowOff>
    </xdr:to>
    <xdr:sp macro="" textlink="">
      <xdr:nvSpPr>
        <xdr:cNvPr id="9" name="Rectángulo redondeado 5">
          <a:extLst>
            <a:ext uri="{FF2B5EF4-FFF2-40B4-BE49-F238E27FC236}">
              <a16:creationId xmlns:a16="http://schemas.microsoft.com/office/drawing/2014/main" id="{F71B37F6-83F3-7D43-B66F-183C93F91B1E}"/>
            </a:ext>
          </a:extLst>
        </xdr:cNvPr>
        <xdr:cNvSpPr/>
      </xdr:nvSpPr>
      <xdr:spPr>
        <a:xfrm>
          <a:off x="1562100" y="1895476"/>
          <a:ext cx="1701800" cy="847724"/>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1800" b="1" baseline="0">
              <a:solidFill>
                <a:schemeClr val="tx1"/>
              </a:solidFill>
            </a:rPr>
            <a:t>XVI Eurocopa Europa 2021</a:t>
          </a:r>
          <a:endParaRPr lang="es-ES" sz="1600" b="0">
            <a:solidFill>
              <a:schemeClr val="tx1"/>
            </a:solidFill>
            <a:effectLst/>
          </a:endParaRPr>
        </a:p>
        <a:p>
          <a:pPr algn="ctr"/>
          <a:r>
            <a:rPr lang="es-ES" sz="1600" b="1" baseline="0">
              <a:solidFill>
                <a:schemeClr val="bg1"/>
              </a:solidFill>
            </a:rPr>
            <a:t> </a:t>
          </a:r>
          <a:endParaRPr lang="es-ES" sz="1600" b="1">
            <a:solidFill>
              <a:schemeClr val="bg1"/>
            </a:solidFill>
          </a:endParaRPr>
        </a:p>
      </xdr:txBody>
    </xdr:sp>
    <xdr:clientData/>
  </xdr:twoCellAnchor>
  <xdr:twoCellAnchor>
    <xdr:from>
      <xdr:col>5</xdr:col>
      <xdr:colOff>358775</xdr:colOff>
      <xdr:row>11</xdr:row>
      <xdr:rowOff>180976</xdr:rowOff>
    </xdr:from>
    <xdr:to>
      <xdr:col>8</xdr:col>
      <xdr:colOff>130175</xdr:colOff>
      <xdr:row>14</xdr:row>
      <xdr:rowOff>203200</xdr:rowOff>
    </xdr:to>
    <xdr:sp macro="" textlink="">
      <xdr:nvSpPr>
        <xdr:cNvPr id="6" name="Rectángulo redondeado 5">
          <a:hlinkClick xmlns:r="http://schemas.openxmlformats.org/officeDocument/2006/relationships" r:id="rId4"/>
          <a:extLst>
            <a:ext uri="{FF2B5EF4-FFF2-40B4-BE49-F238E27FC236}">
              <a16:creationId xmlns:a16="http://schemas.microsoft.com/office/drawing/2014/main" id="{B68BD3AF-2BB2-2B47-A9D3-42ADCA4245B0}"/>
            </a:ext>
          </a:extLst>
        </xdr:cNvPr>
        <xdr:cNvSpPr/>
      </xdr:nvSpPr>
      <xdr:spPr>
        <a:xfrm>
          <a:off x="4625975" y="2276476"/>
          <a:ext cx="2247900" cy="593724"/>
        </a:xfrm>
        <a:prstGeom prst="roundRect">
          <a:avLst/>
        </a:prstGeom>
        <a:ln/>
      </xdr:spPr>
      <xdr:style>
        <a:lnRef idx="0">
          <a:schemeClr val="accent6"/>
        </a:lnRef>
        <a:fillRef idx="3">
          <a:schemeClr val="accent6"/>
        </a:fillRef>
        <a:effectRef idx="3">
          <a:schemeClr val="accent6"/>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2400" b="1" baseline="0">
              <a:solidFill>
                <a:schemeClr val="bg1"/>
              </a:solidFill>
            </a:rPr>
            <a:t>English version</a:t>
          </a:r>
          <a:r>
            <a:rPr lang="es-ES" sz="2000" b="1" baseline="0">
              <a:solidFill>
                <a:schemeClr val="bg1"/>
              </a:solidFill>
            </a:rPr>
            <a:t> </a:t>
          </a:r>
          <a:endParaRPr lang="es-ES" sz="2000" b="1">
            <a:solidFill>
              <a:schemeClr val="bg1"/>
            </a:solidFill>
          </a:endParaRPr>
        </a:p>
      </xdr:txBody>
    </xdr:sp>
    <xdr:clientData/>
  </xdr:twoCellAnchor>
  <xdr:twoCellAnchor editAs="oneCell">
    <xdr:from>
      <xdr:col>8</xdr:col>
      <xdr:colOff>571500</xdr:colOff>
      <xdr:row>20</xdr:row>
      <xdr:rowOff>63500</xdr:rowOff>
    </xdr:from>
    <xdr:to>
      <xdr:col>9</xdr:col>
      <xdr:colOff>768350</xdr:colOff>
      <xdr:row>21</xdr:row>
      <xdr:rowOff>123825</xdr:rowOff>
    </xdr:to>
    <xdr:pic>
      <xdr:nvPicPr>
        <xdr:cNvPr id="8" name="Imagen 7" descr="https://www.paypalobjects.com/es_ES/ES/i/btn/btn_donate_LG.gif">
          <a:hlinkClick xmlns:r="http://schemas.openxmlformats.org/officeDocument/2006/relationships" r:id="rId5"/>
          <a:extLst>
            <a:ext uri="{FF2B5EF4-FFF2-40B4-BE49-F238E27FC236}">
              <a16:creationId xmlns:a16="http://schemas.microsoft.com/office/drawing/2014/main" id="{1338EA11-8DA6-8A40-AC0B-740A7A975919}"/>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315200" y="3898900"/>
          <a:ext cx="1022350" cy="2508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16</xdr:col>
      <xdr:colOff>30211</xdr:colOff>
      <xdr:row>106</xdr:row>
      <xdr:rowOff>0</xdr:rowOff>
    </xdr:from>
    <xdr:to>
      <xdr:col>26</xdr:col>
      <xdr:colOff>133350</xdr:colOff>
      <xdr:row>107</xdr:row>
      <xdr:rowOff>192809</xdr:rowOff>
    </xdr:to>
    <xdr:sp macro="" textlink="">
      <xdr:nvSpPr>
        <xdr:cNvPr id="2" name="Rectángulo: esquinas redondeadas 140">
          <a:hlinkClick xmlns:r="http://schemas.openxmlformats.org/officeDocument/2006/relationships" r:id="rId1"/>
          <a:extLst>
            <a:ext uri="{FF2B5EF4-FFF2-40B4-BE49-F238E27FC236}">
              <a16:creationId xmlns:a16="http://schemas.microsoft.com/office/drawing/2014/main" id="{E1D8921A-FCE5-424D-AB71-50B933CB7515}"/>
            </a:ext>
          </a:extLst>
        </xdr:cNvPr>
        <xdr:cNvSpPr/>
      </xdr:nvSpPr>
      <xdr:spPr>
        <a:xfrm>
          <a:off x="5773786" y="12344400"/>
          <a:ext cx="3636914" cy="392834"/>
        </a:xfrm>
        <a:prstGeom prst="round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a:solidFill>
                <a:schemeClr val="bg1"/>
              </a:solidFill>
            </a:rPr>
            <a:t>Autor: Miguel Angel Tejero</a:t>
          </a:r>
        </a:p>
      </xdr:txBody>
    </xdr:sp>
    <xdr:clientData/>
  </xdr:twoCellAnchor>
  <xdr:twoCellAnchor editAs="oneCell">
    <xdr:from>
      <xdr:col>22</xdr:col>
      <xdr:colOff>152400</xdr:colOff>
      <xdr:row>106</xdr:row>
      <xdr:rowOff>85725</xdr:rowOff>
    </xdr:from>
    <xdr:to>
      <xdr:col>26</xdr:col>
      <xdr:colOff>57150</xdr:colOff>
      <xdr:row>107</xdr:row>
      <xdr:rowOff>120650</xdr:rowOff>
    </xdr:to>
    <xdr:pic>
      <xdr:nvPicPr>
        <xdr:cNvPr id="16" name="Imagen 15" descr="https://www.paypalobjects.com/es_ES/ES/i/btn/btn_donate_LG.gif">
          <a:hlinkClick xmlns:r="http://schemas.openxmlformats.org/officeDocument/2006/relationships" r:id="rId2"/>
          <a:extLst>
            <a:ext uri="{FF2B5EF4-FFF2-40B4-BE49-F238E27FC236}">
              <a16:creationId xmlns:a16="http://schemas.microsoft.com/office/drawing/2014/main" id="{363D5CC9-F6A5-47E3-BAE7-D669AEC2A18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458200" y="12430125"/>
          <a:ext cx="876300" cy="2476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21166</xdr:colOff>
      <xdr:row>3</xdr:row>
      <xdr:rowOff>10583</xdr:rowOff>
    </xdr:from>
    <xdr:to>
      <xdr:col>9</xdr:col>
      <xdr:colOff>240622</xdr:colOff>
      <xdr:row>3</xdr:row>
      <xdr:rowOff>166031</xdr:rowOff>
    </xdr:to>
    <xdr:pic>
      <xdr:nvPicPr>
        <xdr:cNvPr id="113" name="Imagen 112" descr="Bandera de Turquía">
          <a:extLst>
            <a:ext uri="{FF2B5EF4-FFF2-40B4-BE49-F238E27FC236}">
              <a16:creationId xmlns:a16="http://schemas.microsoft.com/office/drawing/2014/main" id="{6148FCB2-EC59-40BB-8E83-1977059D466F}"/>
            </a:ext>
          </a:extLst>
        </xdr:cNvPr>
        <xdr:cNvPicPr>
          <a:picLocks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122083" y="7620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5</xdr:row>
      <xdr:rowOff>21166</xdr:rowOff>
    </xdr:from>
    <xdr:to>
      <xdr:col>9</xdr:col>
      <xdr:colOff>240622</xdr:colOff>
      <xdr:row>5</xdr:row>
      <xdr:rowOff>176614</xdr:rowOff>
    </xdr:to>
    <xdr:pic>
      <xdr:nvPicPr>
        <xdr:cNvPr id="115" name="Imagen 114" descr="Bandera de Turquía">
          <a:extLst>
            <a:ext uri="{FF2B5EF4-FFF2-40B4-BE49-F238E27FC236}">
              <a16:creationId xmlns:a16="http://schemas.microsoft.com/office/drawing/2014/main" id="{799F2846-C7F6-49D3-96EE-0E287AC297F6}"/>
            </a:ext>
          </a:extLst>
        </xdr:cNvPr>
        <xdr:cNvPicPr>
          <a:picLocks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122083" y="1164166"/>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35277</xdr:colOff>
      <xdr:row>8</xdr:row>
      <xdr:rowOff>21166</xdr:rowOff>
    </xdr:from>
    <xdr:to>
      <xdr:col>12</xdr:col>
      <xdr:colOff>254733</xdr:colOff>
      <xdr:row>8</xdr:row>
      <xdr:rowOff>176614</xdr:rowOff>
    </xdr:to>
    <xdr:pic>
      <xdr:nvPicPr>
        <xdr:cNvPr id="116" name="Imagen 115" descr="Bandera de Turquía">
          <a:extLst>
            <a:ext uri="{FF2B5EF4-FFF2-40B4-BE49-F238E27FC236}">
              <a16:creationId xmlns:a16="http://schemas.microsoft.com/office/drawing/2014/main" id="{B85AB319-1551-4D86-8009-4E6EB15DCD4A}"/>
            </a:ext>
          </a:extLst>
        </xdr:cNvPr>
        <xdr:cNvPicPr>
          <a:picLocks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607277" y="1770944"/>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35277</xdr:colOff>
      <xdr:row>3</xdr:row>
      <xdr:rowOff>21166</xdr:rowOff>
    </xdr:from>
    <xdr:to>
      <xdr:col>12</xdr:col>
      <xdr:colOff>254733</xdr:colOff>
      <xdr:row>3</xdr:row>
      <xdr:rowOff>176614</xdr:rowOff>
    </xdr:to>
    <xdr:pic>
      <xdr:nvPicPr>
        <xdr:cNvPr id="118" name="Imagen 117" descr="Bandera de Italia">
          <a:extLst>
            <a:ext uri="{FF2B5EF4-FFF2-40B4-BE49-F238E27FC236}">
              <a16:creationId xmlns:a16="http://schemas.microsoft.com/office/drawing/2014/main" id="{D7C573C9-2C9C-474D-BA86-9F0B2DAB2DE6}"/>
            </a:ext>
          </a:extLst>
        </xdr:cNvPr>
        <xdr:cNvPicPr>
          <a:picLocks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4607277" y="783166"/>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6</xdr:row>
      <xdr:rowOff>21166</xdr:rowOff>
    </xdr:from>
    <xdr:to>
      <xdr:col>9</xdr:col>
      <xdr:colOff>240622</xdr:colOff>
      <xdr:row>6</xdr:row>
      <xdr:rowOff>176614</xdr:rowOff>
    </xdr:to>
    <xdr:pic>
      <xdr:nvPicPr>
        <xdr:cNvPr id="119" name="Imagen 118" descr="Bandera de Italia">
          <a:extLst>
            <a:ext uri="{FF2B5EF4-FFF2-40B4-BE49-F238E27FC236}">
              <a16:creationId xmlns:a16="http://schemas.microsoft.com/office/drawing/2014/main" id="{8B91C35D-AB6B-4853-BCDB-16F90AE0F553}"/>
            </a:ext>
          </a:extLst>
        </xdr:cNvPr>
        <xdr:cNvPicPr>
          <a:picLocks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122083" y="1354666"/>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7</xdr:row>
      <xdr:rowOff>21166</xdr:rowOff>
    </xdr:from>
    <xdr:to>
      <xdr:col>9</xdr:col>
      <xdr:colOff>240622</xdr:colOff>
      <xdr:row>7</xdr:row>
      <xdr:rowOff>176614</xdr:rowOff>
    </xdr:to>
    <xdr:pic>
      <xdr:nvPicPr>
        <xdr:cNvPr id="120" name="Imagen 119" descr="Bandera de Italia">
          <a:extLst>
            <a:ext uri="{FF2B5EF4-FFF2-40B4-BE49-F238E27FC236}">
              <a16:creationId xmlns:a16="http://schemas.microsoft.com/office/drawing/2014/main" id="{E1F35D6C-6818-4CC7-AF4F-EF1E419B4690}"/>
            </a:ext>
          </a:extLst>
        </xdr:cNvPr>
        <xdr:cNvPicPr>
          <a:picLocks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122083" y="1545166"/>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4</xdr:row>
      <xdr:rowOff>21166</xdr:rowOff>
    </xdr:from>
    <xdr:to>
      <xdr:col>9</xdr:col>
      <xdr:colOff>240622</xdr:colOff>
      <xdr:row>4</xdr:row>
      <xdr:rowOff>176614</xdr:rowOff>
    </xdr:to>
    <xdr:pic>
      <xdr:nvPicPr>
        <xdr:cNvPr id="121" name="Imagen 120" descr="Bandera de Gales">
          <a:extLst>
            <a:ext uri="{FF2B5EF4-FFF2-40B4-BE49-F238E27FC236}">
              <a16:creationId xmlns:a16="http://schemas.microsoft.com/office/drawing/2014/main" id="{30496FC5-77BC-4E50-8DEC-34F66C2A7459}"/>
            </a:ext>
          </a:extLst>
        </xdr:cNvPr>
        <xdr:cNvPicPr>
          <a:picLocks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122083" y="963083"/>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35277</xdr:colOff>
      <xdr:row>5</xdr:row>
      <xdr:rowOff>21166</xdr:rowOff>
    </xdr:from>
    <xdr:to>
      <xdr:col>12</xdr:col>
      <xdr:colOff>254733</xdr:colOff>
      <xdr:row>5</xdr:row>
      <xdr:rowOff>176614</xdr:rowOff>
    </xdr:to>
    <xdr:pic>
      <xdr:nvPicPr>
        <xdr:cNvPr id="122" name="Imagen 121" descr="Bandera de Gales">
          <a:extLst>
            <a:ext uri="{FF2B5EF4-FFF2-40B4-BE49-F238E27FC236}">
              <a16:creationId xmlns:a16="http://schemas.microsoft.com/office/drawing/2014/main" id="{7C175ADC-132D-4292-977E-480F1862BF27}"/>
            </a:ext>
          </a:extLst>
        </xdr:cNvPr>
        <xdr:cNvPicPr>
          <a:picLocks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607277" y="1178277"/>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35277</xdr:colOff>
      <xdr:row>7</xdr:row>
      <xdr:rowOff>21166</xdr:rowOff>
    </xdr:from>
    <xdr:to>
      <xdr:col>12</xdr:col>
      <xdr:colOff>254733</xdr:colOff>
      <xdr:row>7</xdr:row>
      <xdr:rowOff>176614</xdr:rowOff>
    </xdr:to>
    <xdr:pic>
      <xdr:nvPicPr>
        <xdr:cNvPr id="124" name="Imagen 123" descr="Bandera de Gales">
          <a:extLst>
            <a:ext uri="{FF2B5EF4-FFF2-40B4-BE49-F238E27FC236}">
              <a16:creationId xmlns:a16="http://schemas.microsoft.com/office/drawing/2014/main" id="{64311002-2871-4B43-800B-6D76ABD2F6B5}"/>
            </a:ext>
          </a:extLst>
        </xdr:cNvPr>
        <xdr:cNvPicPr>
          <a:picLocks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607277" y="1573388"/>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35277</xdr:colOff>
      <xdr:row>4</xdr:row>
      <xdr:rowOff>21166</xdr:rowOff>
    </xdr:from>
    <xdr:to>
      <xdr:col>12</xdr:col>
      <xdr:colOff>254733</xdr:colOff>
      <xdr:row>4</xdr:row>
      <xdr:rowOff>176614</xdr:rowOff>
    </xdr:to>
    <xdr:pic>
      <xdr:nvPicPr>
        <xdr:cNvPr id="126" name="Imagen 125" descr="Bandera de Suiza">
          <a:extLst>
            <a:ext uri="{FF2B5EF4-FFF2-40B4-BE49-F238E27FC236}">
              <a16:creationId xmlns:a16="http://schemas.microsoft.com/office/drawing/2014/main" id="{D655E62A-1015-4A33-83E8-F54F4724ACBD}"/>
            </a:ext>
          </a:extLst>
        </xdr:cNvPr>
        <xdr:cNvPicPr>
          <a:picLocks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607277" y="980722"/>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35277</xdr:colOff>
      <xdr:row>6</xdr:row>
      <xdr:rowOff>21166</xdr:rowOff>
    </xdr:from>
    <xdr:to>
      <xdr:col>12</xdr:col>
      <xdr:colOff>254733</xdr:colOff>
      <xdr:row>6</xdr:row>
      <xdr:rowOff>176614</xdr:rowOff>
    </xdr:to>
    <xdr:pic>
      <xdr:nvPicPr>
        <xdr:cNvPr id="127" name="Imagen 126" descr="Bandera de Suiza">
          <a:extLst>
            <a:ext uri="{FF2B5EF4-FFF2-40B4-BE49-F238E27FC236}">
              <a16:creationId xmlns:a16="http://schemas.microsoft.com/office/drawing/2014/main" id="{A203CC6F-EA3F-48F0-ADB4-78D4B85A67D7}"/>
            </a:ext>
          </a:extLst>
        </xdr:cNvPr>
        <xdr:cNvPicPr>
          <a:picLocks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607277" y="1375833"/>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8</xdr:row>
      <xdr:rowOff>21166</xdr:rowOff>
    </xdr:from>
    <xdr:to>
      <xdr:col>9</xdr:col>
      <xdr:colOff>240622</xdr:colOff>
      <xdr:row>8</xdr:row>
      <xdr:rowOff>176614</xdr:rowOff>
    </xdr:to>
    <xdr:pic>
      <xdr:nvPicPr>
        <xdr:cNvPr id="129" name="Imagen 128" descr="Bandera de Suiza">
          <a:extLst>
            <a:ext uri="{FF2B5EF4-FFF2-40B4-BE49-F238E27FC236}">
              <a16:creationId xmlns:a16="http://schemas.microsoft.com/office/drawing/2014/main" id="{00244DA9-297E-4E9E-9AB8-C2178ACEC182}"/>
            </a:ext>
          </a:extLst>
        </xdr:cNvPr>
        <xdr:cNvPicPr>
          <a:picLocks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122083" y="1735666"/>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11</xdr:row>
      <xdr:rowOff>21166</xdr:rowOff>
    </xdr:from>
    <xdr:to>
      <xdr:col>9</xdr:col>
      <xdr:colOff>240622</xdr:colOff>
      <xdr:row>11</xdr:row>
      <xdr:rowOff>176614</xdr:rowOff>
    </xdr:to>
    <xdr:pic>
      <xdr:nvPicPr>
        <xdr:cNvPr id="130" name="Imagen 129" descr="Bandera de Dinamarca">
          <a:extLst>
            <a:ext uri="{FF2B5EF4-FFF2-40B4-BE49-F238E27FC236}">
              <a16:creationId xmlns:a16="http://schemas.microsoft.com/office/drawing/2014/main" id="{35E52AC9-5F43-43B1-8A60-5007B7293B8D}"/>
            </a:ext>
          </a:extLst>
        </xdr:cNvPr>
        <xdr:cNvPicPr>
          <a:picLocks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3122083" y="2338916"/>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14</xdr:row>
      <xdr:rowOff>21166</xdr:rowOff>
    </xdr:from>
    <xdr:to>
      <xdr:col>9</xdr:col>
      <xdr:colOff>240622</xdr:colOff>
      <xdr:row>14</xdr:row>
      <xdr:rowOff>176614</xdr:rowOff>
    </xdr:to>
    <xdr:pic>
      <xdr:nvPicPr>
        <xdr:cNvPr id="131" name="Imagen 130" descr="Bandera de Dinamarca">
          <a:extLst>
            <a:ext uri="{FF2B5EF4-FFF2-40B4-BE49-F238E27FC236}">
              <a16:creationId xmlns:a16="http://schemas.microsoft.com/office/drawing/2014/main" id="{AC563D65-3F61-4F1D-B084-56049314BEE5}"/>
            </a:ext>
          </a:extLst>
        </xdr:cNvPr>
        <xdr:cNvPicPr>
          <a:picLocks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3122083" y="292099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35277</xdr:colOff>
      <xdr:row>16</xdr:row>
      <xdr:rowOff>21166</xdr:rowOff>
    </xdr:from>
    <xdr:to>
      <xdr:col>12</xdr:col>
      <xdr:colOff>254733</xdr:colOff>
      <xdr:row>16</xdr:row>
      <xdr:rowOff>176614</xdr:rowOff>
    </xdr:to>
    <xdr:pic>
      <xdr:nvPicPr>
        <xdr:cNvPr id="132" name="Imagen 131" descr="Bandera de Dinamarca">
          <a:extLst>
            <a:ext uri="{FF2B5EF4-FFF2-40B4-BE49-F238E27FC236}">
              <a16:creationId xmlns:a16="http://schemas.microsoft.com/office/drawing/2014/main" id="{77C605A0-1B3B-43C8-B682-82FEA4D7E80A}"/>
            </a:ext>
          </a:extLst>
        </xdr:cNvPr>
        <xdr:cNvPicPr>
          <a:picLocks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4607277" y="3351388"/>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13</xdr:row>
      <xdr:rowOff>21166</xdr:rowOff>
    </xdr:from>
    <xdr:to>
      <xdr:col>9</xdr:col>
      <xdr:colOff>240622</xdr:colOff>
      <xdr:row>13</xdr:row>
      <xdr:rowOff>176614</xdr:rowOff>
    </xdr:to>
    <xdr:pic>
      <xdr:nvPicPr>
        <xdr:cNvPr id="133" name="Imagen 132" descr="Bandera de Finlandia">
          <a:extLst>
            <a:ext uri="{FF2B5EF4-FFF2-40B4-BE49-F238E27FC236}">
              <a16:creationId xmlns:a16="http://schemas.microsoft.com/office/drawing/2014/main" id="{3CFC7769-F394-4049-B9A6-5B06C6E9BF9E}"/>
            </a:ext>
          </a:extLst>
        </xdr:cNvPr>
        <xdr:cNvPicPr>
          <a:picLocks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122083" y="273049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35277</xdr:colOff>
      <xdr:row>11</xdr:row>
      <xdr:rowOff>21166</xdr:rowOff>
    </xdr:from>
    <xdr:to>
      <xdr:col>12</xdr:col>
      <xdr:colOff>254733</xdr:colOff>
      <xdr:row>11</xdr:row>
      <xdr:rowOff>176614</xdr:rowOff>
    </xdr:to>
    <xdr:pic>
      <xdr:nvPicPr>
        <xdr:cNvPr id="134" name="Imagen 133" descr="Bandera de Finlandia">
          <a:extLst>
            <a:ext uri="{FF2B5EF4-FFF2-40B4-BE49-F238E27FC236}">
              <a16:creationId xmlns:a16="http://schemas.microsoft.com/office/drawing/2014/main" id="{AB9151C9-98F8-471D-8F90-E11951513056}"/>
            </a:ext>
          </a:extLst>
        </xdr:cNvPr>
        <xdr:cNvPicPr>
          <a:picLocks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607277" y="236361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15</xdr:row>
      <xdr:rowOff>21166</xdr:rowOff>
    </xdr:from>
    <xdr:to>
      <xdr:col>9</xdr:col>
      <xdr:colOff>240622</xdr:colOff>
      <xdr:row>15</xdr:row>
      <xdr:rowOff>176614</xdr:rowOff>
    </xdr:to>
    <xdr:pic>
      <xdr:nvPicPr>
        <xdr:cNvPr id="135" name="Imagen 134" descr="Bandera de Finlandia">
          <a:extLst>
            <a:ext uri="{FF2B5EF4-FFF2-40B4-BE49-F238E27FC236}">
              <a16:creationId xmlns:a16="http://schemas.microsoft.com/office/drawing/2014/main" id="{120DAFBE-6EA8-4357-8447-109AA5DAA0E7}"/>
            </a:ext>
          </a:extLst>
        </xdr:cNvPr>
        <xdr:cNvPicPr>
          <a:picLocks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122083" y="311149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12</xdr:row>
      <xdr:rowOff>21166</xdr:rowOff>
    </xdr:from>
    <xdr:to>
      <xdr:col>9</xdr:col>
      <xdr:colOff>240622</xdr:colOff>
      <xdr:row>12</xdr:row>
      <xdr:rowOff>176614</xdr:rowOff>
    </xdr:to>
    <xdr:pic>
      <xdr:nvPicPr>
        <xdr:cNvPr id="136" name="Imagen 135" descr="Bandera de Bélgica">
          <a:extLst>
            <a:ext uri="{FF2B5EF4-FFF2-40B4-BE49-F238E27FC236}">
              <a16:creationId xmlns:a16="http://schemas.microsoft.com/office/drawing/2014/main" id="{2906E6C8-9659-472B-9FBE-3338D7B8FB9C}"/>
            </a:ext>
          </a:extLst>
        </xdr:cNvPr>
        <xdr:cNvPicPr>
          <a:picLocks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3122083" y="2529416"/>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35277</xdr:colOff>
      <xdr:row>14</xdr:row>
      <xdr:rowOff>21166</xdr:rowOff>
    </xdr:from>
    <xdr:to>
      <xdr:col>12</xdr:col>
      <xdr:colOff>254733</xdr:colOff>
      <xdr:row>14</xdr:row>
      <xdr:rowOff>176614</xdr:rowOff>
    </xdr:to>
    <xdr:pic>
      <xdr:nvPicPr>
        <xdr:cNvPr id="137" name="Imagen 136" descr="Bandera de Bélgica">
          <a:extLst>
            <a:ext uri="{FF2B5EF4-FFF2-40B4-BE49-F238E27FC236}">
              <a16:creationId xmlns:a16="http://schemas.microsoft.com/office/drawing/2014/main" id="{BBD84EBE-129C-4668-B7BB-72C21CD3F6EC}"/>
            </a:ext>
          </a:extLst>
        </xdr:cNvPr>
        <xdr:cNvPicPr>
          <a:picLocks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607277" y="2956277"/>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35277</xdr:colOff>
      <xdr:row>15</xdr:row>
      <xdr:rowOff>21166</xdr:rowOff>
    </xdr:from>
    <xdr:to>
      <xdr:col>12</xdr:col>
      <xdr:colOff>254733</xdr:colOff>
      <xdr:row>15</xdr:row>
      <xdr:rowOff>176614</xdr:rowOff>
    </xdr:to>
    <xdr:pic>
      <xdr:nvPicPr>
        <xdr:cNvPr id="138" name="Imagen 137" descr="Bandera de Bélgica">
          <a:extLst>
            <a:ext uri="{FF2B5EF4-FFF2-40B4-BE49-F238E27FC236}">
              <a16:creationId xmlns:a16="http://schemas.microsoft.com/office/drawing/2014/main" id="{9A1B0C18-30E0-44AC-B836-7DCC073784CA}"/>
            </a:ext>
          </a:extLst>
        </xdr:cNvPr>
        <xdr:cNvPicPr>
          <a:picLocks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607277" y="3153833"/>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35277</xdr:colOff>
      <xdr:row>12</xdr:row>
      <xdr:rowOff>21166</xdr:rowOff>
    </xdr:from>
    <xdr:to>
      <xdr:col>12</xdr:col>
      <xdr:colOff>254733</xdr:colOff>
      <xdr:row>12</xdr:row>
      <xdr:rowOff>176614</xdr:rowOff>
    </xdr:to>
    <xdr:pic>
      <xdr:nvPicPr>
        <xdr:cNvPr id="139" name="Imagen 138" descr="Bandera de Rusia">
          <a:extLst>
            <a:ext uri="{FF2B5EF4-FFF2-40B4-BE49-F238E27FC236}">
              <a16:creationId xmlns:a16="http://schemas.microsoft.com/office/drawing/2014/main" id="{352D5AE5-E7CB-4714-A06B-6EF8B29438C2}"/>
            </a:ext>
          </a:extLst>
        </xdr:cNvPr>
        <xdr:cNvPicPr>
          <a:picLocks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4607277" y="2561166"/>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35277</xdr:colOff>
      <xdr:row>13</xdr:row>
      <xdr:rowOff>21166</xdr:rowOff>
    </xdr:from>
    <xdr:to>
      <xdr:col>12</xdr:col>
      <xdr:colOff>254733</xdr:colOff>
      <xdr:row>13</xdr:row>
      <xdr:rowOff>176614</xdr:rowOff>
    </xdr:to>
    <xdr:pic>
      <xdr:nvPicPr>
        <xdr:cNvPr id="140" name="Imagen 139" descr="Bandera de Rusia">
          <a:extLst>
            <a:ext uri="{FF2B5EF4-FFF2-40B4-BE49-F238E27FC236}">
              <a16:creationId xmlns:a16="http://schemas.microsoft.com/office/drawing/2014/main" id="{B0D37994-E88F-4406-BCCD-460D31675A58}"/>
            </a:ext>
          </a:extLst>
        </xdr:cNvPr>
        <xdr:cNvPicPr>
          <a:picLocks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4607277" y="2758722"/>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16</xdr:row>
      <xdr:rowOff>21166</xdr:rowOff>
    </xdr:from>
    <xdr:to>
      <xdr:col>9</xdr:col>
      <xdr:colOff>240622</xdr:colOff>
      <xdr:row>16</xdr:row>
      <xdr:rowOff>176614</xdr:rowOff>
    </xdr:to>
    <xdr:pic>
      <xdr:nvPicPr>
        <xdr:cNvPr id="141" name="Imagen 140" descr="Bandera de Rusia">
          <a:extLst>
            <a:ext uri="{FF2B5EF4-FFF2-40B4-BE49-F238E27FC236}">
              <a16:creationId xmlns:a16="http://schemas.microsoft.com/office/drawing/2014/main" id="{09F7068A-FB4B-4DE6-B87D-55574FDBFCB0}"/>
            </a:ext>
          </a:extLst>
        </xdr:cNvPr>
        <xdr:cNvPicPr>
          <a:picLocks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122083" y="330199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219456</xdr:colOff>
      <xdr:row>19</xdr:row>
      <xdr:rowOff>155448</xdr:rowOff>
    </xdr:to>
    <xdr:pic>
      <xdr:nvPicPr>
        <xdr:cNvPr id="142" name="Imagen 141" descr="Bandera de Austria">
          <a:extLst>
            <a:ext uri="{FF2B5EF4-FFF2-40B4-BE49-F238E27FC236}">
              <a16:creationId xmlns:a16="http://schemas.microsoft.com/office/drawing/2014/main" id="{E310709A-091C-4DB8-AA5D-D032D89E1830}"/>
            </a:ext>
          </a:extLst>
        </xdr:cNvPr>
        <xdr:cNvPicPr>
          <a:picLocks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3100917" y="38735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22</xdr:row>
      <xdr:rowOff>21166</xdr:rowOff>
    </xdr:from>
    <xdr:to>
      <xdr:col>13</xdr:col>
      <xdr:colOff>2144</xdr:colOff>
      <xdr:row>22</xdr:row>
      <xdr:rowOff>176614</xdr:rowOff>
    </xdr:to>
    <xdr:pic>
      <xdr:nvPicPr>
        <xdr:cNvPr id="143" name="Imagen 142" descr="Bandera de Austria">
          <a:extLst>
            <a:ext uri="{FF2B5EF4-FFF2-40B4-BE49-F238E27FC236}">
              <a16:creationId xmlns:a16="http://schemas.microsoft.com/office/drawing/2014/main" id="{D6CF0AB2-6CE8-4675-BE5A-D40654F583C1}"/>
            </a:ext>
          </a:extLst>
        </xdr:cNvPr>
        <xdr:cNvPicPr>
          <a:picLocks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4621388" y="4536722"/>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23</xdr:row>
      <xdr:rowOff>21166</xdr:rowOff>
    </xdr:from>
    <xdr:to>
      <xdr:col>13</xdr:col>
      <xdr:colOff>2144</xdr:colOff>
      <xdr:row>23</xdr:row>
      <xdr:rowOff>176614</xdr:rowOff>
    </xdr:to>
    <xdr:pic>
      <xdr:nvPicPr>
        <xdr:cNvPr id="144" name="Imagen 143" descr="Bandera de Austria">
          <a:extLst>
            <a:ext uri="{FF2B5EF4-FFF2-40B4-BE49-F238E27FC236}">
              <a16:creationId xmlns:a16="http://schemas.microsoft.com/office/drawing/2014/main" id="{24D628F6-C7E6-4522-9866-756AF0DCA638}"/>
            </a:ext>
          </a:extLst>
        </xdr:cNvPr>
        <xdr:cNvPicPr>
          <a:picLocks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4621388" y="4734277"/>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10583</xdr:colOff>
      <xdr:row>20</xdr:row>
      <xdr:rowOff>21166</xdr:rowOff>
    </xdr:from>
    <xdr:to>
      <xdr:col>9</xdr:col>
      <xdr:colOff>230039</xdr:colOff>
      <xdr:row>20</xdr:row>
      <xdr:rowOff>176614</xdr:rowOff>
    </xdr:to>
    <xdr:pic>
      <xdr:nvPicPr>
        <xdr:cNvPr id="145" name="Imagen 144" descr="Bandera de los Países Bajos">
          <a:extLst>
            <a:ext uri="{FF2B5EF4-FFF2-40B4-BE49-F238E27FC236}">
              <a16:creationId xmlns:a16="http://schemas.microsoft.com/office/drawing/2014/main" id="{B3E4EA14-0746-4D81-9AFE-36207984C15A}"/>
            </a:ext>
          </a:extLst>
        </xdr:cNvPr>
        <xdr:cNvPicPr>
          <a:picLocks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3111500" y="4085166"/>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10583</xdr:colOff>
      <xdr:row>22</xdr:row>
      <xdr:rowOff>21166</xdr:rowOff>
    </xdr:from>
    <xdr:to>
      <xdr:col>9</xdr:col>
      <xdr:colOff>230039</xdr:colOff>
      <xdr:row>22</xdr:row>
      <xdr:rowOff>176614</xdr:rowOff>
    </xdr:to>
    <xdr:pic>
      <xdr:nvPicPr>
        <xdr:cNvPr id="146" name="Imagen 145" descr="Bandera de los Países Bajos">
          <a:extLst>
            <a:ext uri="{FF2B5EF4-FFF2-40B4-BE49-F238E27FC236}">
              <a16:creationId xmlns:a16="http://schemas.microsoft.com/office/drawing/2014/main" id="{2FC12EDB-370B-491C-81C0-03661580F97D}"/>
            </a:ext>
          </a:extLst>
        </xdr:cNvPr>
        <xdr:cNvPicPr>
          <a:picLocks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3111500" y="447674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24</xdr:row>
      <xdr:rowOff>21166</xdr:rowOff>
    </xdr:from>
    <xdr:to>
      <xdr:col>13</xdr:col>
      <xdr:colOff>2144</xdr:colOff>
      <xdr:row>24</xdr:row>
      <xdr:rowOff>176614</xdr:rowOff>
    </xdr:to>
    <xdr:pic>
      <xdr:nvPicPr>
        <xdr:cNvPr id="147" name="Imagen 146" descr="Bandera de los Países Bajos">
          <a:extLst>
            <a:ext uri="{FF2B5EF4-FFF2-40B4-BE49-F238E27FC236}">
              <a16:creationId xmlns:a16="http://schemas.microsoft.com/office/drawing/2014/main" id="{CE770E38-F2F1-4C63-A265-CB90194C12CB}"/>
            </a:ext>
          </a:extLst>
        </xdr:cNvPr>
        <xdr:cNvPicPr>
          <a:picLocks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4621388" y="4931833"/>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20</xdr:row>
      <xdr:rowOff>21166</xdr:rowOff>
    </xdr:from>
    <xdr:to>
      <xdr:col>13</xdr:col>
      <xdr:colOff>2144</xdr:colOff>
      <xdr:row>20</xdr:row>
      <xdr:rowOff>176614</xdr:rowOff>
    </xdr:to>
    <xdr:pic>
      <xdr:nvPicPr>
        <xdr:cNvPr id="148" name="Imagen 147" descr="Bandera de Ucrania">
          <a:extLst>
            <a:ext uri="{FF2B5EF4-FFF2-40B4-BE49-F238E27FC236}">
              <a16:creationId xmlns:a16="http://schemas.microsoft.com/office/drawing/2014/main" id="{0413DBE6-9784-4860-8D93-EA37ED091F6D}"/>
            </a:ext>
          </a:extLst>
        </xdr:cNvPr>
        <xdr:cNvPicPr>
          <a:picLocks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4621388" y="414161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10583</xdr:colOff>
      <xdr:row>21</xdr:row>
      <xdr:rowOff>21166</xdr:rowOff>
    </xdr:from>
    <xdr:to>
      <xdr:col>9</xdr:col>
      <xdr:colOff>230039</xdr:colOff>
      <xdr:row>21</xdr:row>
      <xdr:rowOff>176614</xdr:rowOff>
    </xdr:to>
    <xdr:pic>
      <xdr:nvPicPr>
        <xdr:cNvPr id="149" name="Imagen 148" descr="Bandera de Ucrania">
          <a:extLst>
            <a:ext uri="{FF2B5EF4-FFF2-40B4-BE49-F238E27FC236}">
              <a16:creationId xmlns:a16="http://schemas.microsoft.com/office/drawing/2014/main" id="{96BD82AC-4F90-451E-AF5E-C4C965E35B21}"/>
            </a:ext>
          </a:extLst>
        </xdr:cNvPr>
        <xdr:cNvPicPr>
          <a:picLocks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3111500" y="428624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10583</xdr:colOff>
      <xdr:row>23</xdr:row>
      <xdr:rowOff>21166</xdr:rowOff>
    </xdr:from>
    <xdr:to>
      <xdr:col>9</xdr:col>
      <xdr:colOff>230039</xdr:colOff>
      <xdr:row>23</xdr:row>
      <xdr:rowOff>176614</xdr:rowOff>
    </xdr:to>
    <xdr:pic>
      <xdr:nvPicPr>
        <xdr:cNvPr id="150" name="Imagen 149" descr="Bandera de Ucrania">
          <a:extLst>
            <a:ext uri="{FF2B5EF4-FFF2-40B4-BE49-F238E27FC236}">
              <a16:creationId xmlns:a16="http://schemas.microsoft.com/office/drawing/2014/main" id="{FCC7A382-A2D4-494E-8F3E-8F43D8E23CDE}"/>
            </a:ext>
          </a:extLst>
        </xdr:cNvPr>
        <xdr:cNvPicPr>
          <a:picLocks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3111500" y="466724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27</xdr:row>
      <xdr:rowOff>35277</xdr:rowOff>
    </xdr:from>
    <xdr:to>
      <xdr:col>9</xdr:col>
      <xdr:colOff>240622</xdr:colOff>
      <xdr:row>28</xdr:row>
      <xdr:rowOff>225</xdr:rowOff>
    </xdr:to>
    <xdr:pic>
      <xdr:nvPicPr>
        <xdr:cNvPr id="151" name="Imagen 150" descr="Bandera de Inglaterra">
          <a:extLst>
            <a:ext uri="{FF2B5EF4-FFF2-40B4-BE49-F238E27FC236}">
              <a16:creationId xmlns:a16="http://schemas.microsoft.com/office/drawing/2014/main" id="{0B918A86-8BF0-4075-BD29-B1978D0DF5E1}"/>
            </a:ext>
          </a:extLst>
        </xdr:cNvPr>
        <xdr:cNvPicPr>
          <a:picLocks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3478388" y="553861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31</xdr:row>
      <xdr:rowOff>21166</xdr:rowOff>
    </xdr:from>
    <xdr:to>
      <xdr:col>13</xdr:col>
      <xdr:colOff>2144</xdr:colOff>
      <xdr:row>31</xdr:row>
      <xdr:rowOff>176614</xdr:rowOff>
    </xdr:to>
    <xdr:pic>
      <xdr:nvPicPr>
        <xdr:cNvPr id="152" name="Imagen 151" descr="Bandera de Inglaterra">
          <a:extLst>
            <a:ext uri="{FF2B5EF4-FFF2-40B4-BE49-F238E27FC236}">
              <a16:creationId xmlns:a16="http://schemas.microsoft.com/office/drawing/2014/main" id="{C9F7B04A-C932-4399-9097-7EC7EBF0FBC0}"/>
            </a:ext>
          </a:extLst>
        </xdr:cNvPr>
        <xdr:cNvPicPr>
          <a:picLocks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4621388" y="6314722"/>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30</xdr:row>
      <xdr:rowOff>21166</xdr:rowOff>
    </xdr:from>
    <xdr:to>
      <xdr:col>9</xdr:col>
      <xdr:colOff>240622</xdr:colOff>
      <xdr:row>30</xdr:row>
      <xdr:rowOff>176614</xdr:rowOff>
    </xdr:to>
    <xdr:pic>
      <xdr:nvPicPr>
        <xdr:cNvPr id="153" name="Imagen 152" descr="Bandera de Inglaterra">
          <a:extLst>
            <a:ext uri="{FF2B5EF4-FFF2-40B4-BE49-F238E27FC236}">
              <a16:creationId xmlns:a16="http://schemas.microsoft.com/office/drawing/2014/main" id="{8E428AA0-505C-4572-9B31-641FD113E615}"/>
            </a:ext>
          </a:extLst>
        </xdr:cNvPr>
        <xdr:cNvPicPr>
          <a:picLocks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3122083" y="603249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27</xdr:row>
      <xdr:rowOff>35277</xdr:rowOff>
    </xdr:from>
    <xdr:to>
      <xdr:col>13</xdr:col>
      <xdr:colOff>2144</xdr:colOff>
      <xdr:row>28</xdr:row>
      <xdr:rowOff>225</xdr:rowOff>
    </xdr:to>
    <xdr:pic>
      <xdr:nvPicPr>
        <xdr:cNvPr id="154" name="Imagen 153" descr="Bandera de Croacia">
          <a:extLst>
            <a:ext uri="{FF2B5EF4-FFF2-40B4-BE49-F238E27FC236}">
              <a16:creationId xmlns:a16="http://schemas.microsoft.com/office/drawing/2014/main" id="{1BBDBDA6-E41A-4ED8-BC66-D0A988D66279}"/>
            </a:ext>
          </a:extLst>
        </xdr:cNvPr>
        <xdr:cNvPicPr>
          <a:picLocks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4621388" y="553861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29</xdr:row>
      <xdr:rowOff>21166</xdr:rowOff>
    </xdr:from>
    <xdr:to>
      <xdr:col>9</xdr:col>
      <xdr:colOff>240622</xdr:colOff>
      <xdr:row>29</xdr:row>
      <xdr:rowOff>176614</xdr:rowOff>
    </xdr:to>
    <xdr:pic>
      <xdr:nvPicPr>
        <xdr:cNvPr id="155" name="Imagen 154" descr="Bandera de Croacia">
          <a:extLst>
            <a:ext uri="{FF2B5EF4-FFF2-40B4-BE49-F238E27FC236}">
              <a16:creationId xmlns:a16="http://schemas.microsoft.com/office/drawing/2014/main" id="{6819A11C-7CF1-4ECF-88CC-F90B192AB14F}"/>
            </a:ext>
          </a:extLst>
        </xdr:cNvPr>
        <xdr:cNvPicPr>
          <a:picLocks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3122083" y="584199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32</xdr:row>
      <xdr:rowOff>21166</xdr:rowOff>
    </xdr:from>
    <xdr:to>
      <xdr:col>9</xdr:col>
      <xdr:colOff>240622</xdr:colOff>
      <xdr:row>32</xdr:row>
      <xdr:rowOff>176614</xdr:rowOff>
    </xdr:to>
    <xdr:pic>
      <xdr:nvPicPr>
        <xdr:cNvPr id="156" name="Imagen 155" descr="Bandera de Croacia">
          <a:extLst>
            <a:ext uri="{FF2B5EF4-FFF2-40B4-BE49-F238E27FC236}">
              <a16:creationId xmlns:a16="http://schemas.microsoft.com/office/drawing/2014/main" id="{994DAF91-4551-467E-BB27-478C9D44DB68}"/>
            </a:ext>
          </a:extLst>
        </xdr:cNvPr>
        <xdr:cNvPicPr>
          <a:picLocks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3122083" y="641349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28</xdr:row>
      <xdr:rowOff>21166</xdr:rowOff>
    </xdr:from>
    <xdr:to>
      <xdr:col>13</xdr:col>
      <xdr:colOff>2144</xdr:colOff>
      <xdr:row>28</xdr:row>
      <xdr:rowOff>176614</xdr:rowOff>
    </xdr:to>
    <xdr:pic>
      <xdr:nvPicPr>
        <xdr:cNvPr id="157" name="Imagen 156" descr="Bandera de República Checa">
          <a:extLst>
            <a:ext uri="{FF2B5EF4-FFF2-40B4-BE49-F238E27FC236}">
              <a16:creationId xmlns:a16="http://schemas.microsoft.com/office/drawing/2014/main" id="{603A2E31-E515-408E-ADE3-346CF8D3B468}"/>
            </a:ext>
          </a:extLst>
        </xdr:cNvPr>
        <xdr:cNvPicPr>
          <a:picLocks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4621388" y="5722055"/>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29</xdr:row>
      <xdr:rowOff>21166</xdr:rowOff>
    </xdr:from>
    <xdr:to>
      <xdr:col>13</xdr:col>
      <xdr:colOff>2144</xdr:colOff>
      <xdr:row>29</xdr:row>
      <xdr:rowOff>176614</xdr:rowOff>
    </xdr:to>
    <xdr:pic>
      <xdr:nvPicPr>
        <xdr:cNvPr id="158" name="Imagen 157" descr="Bandera de República Checa">
          <a:extLst>
            <a:ext uri="{FF2B5EF4-FFF2-40B4-BE49-F238E27FC236}">
              <a16:creationId xmlns:a16="http://schemas.microsoft.com/office/drawing/2014/main" id="{98EFFAAD-A568-4441-A0AC-2B123CFB49A9}"/>
            </a:ext>
          </a:extLst>
        </xdr:cNvPr>
        <xdr:cNvPicPr>
          <a:picLocks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4621388" y="591961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31</xdr:row>
      <xdr:rowOff>21166</xdr:rowOff>
    </xdr:from>
    <xdr:to>
      <xdr:col>9</xdr:col>
      <xdr:colOff>240622</xdr:colOff>
      <xdr:row>31</xdr:row>
      <xdr:rowOff>176614</xdr:rowOff>
    </xdr:to>
    <xdr:pic>
      <xdr:nvPicPr>
        <xdr:cNvPr id="159" name="Imagen 158" descr="Bandera de República Checa">
          <a:extLst>
            <a:ext uri="{FF2B5EF4-FFF2-40B4-BE49-F238E27FC236}">
              <a16:creationId xmlns:a16="http://schemas.microsoft.com/office/drawing/2014/main" id="{8A8CF4A3-4DEC-4C4B-B888-08B2984F24DF}"/>
            </a:ext>
          </a:extLst>
        </xdr:cNvPr>
        <xdr:cNvPicPr>
          <a:picLocks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3122083" y="622299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35</xdr:row>
      <xdr:rowOff>10583</xdr:rowOff>
    </xdr:from>
    <xdr:to>
      <xdr:col>9</xdr:col>
      <xdr:colOff>240622</xdr:colOff>
      <xdr:row>35</xdr:row>
      <xdr:rowOff>166031</xdr:rowOff>
    </xdr:to>
    <xdr:pic>
      <xdr:nvPicPr>
        <xdr:cNvPr id="160" name="Imagen 159" descr="Bandera de Polonia">
          <a:extLst>
            <a:ext uri="{FF2B5EF4-FFF2-40B4-BE49-F238E27FC236}">
              <a16:creationId xmlns:a16="http://schemas.microsoft.com/office/drawing/2014/main" id="{DF6F60FD-09B8-4576-BFF2-ED1B4AB91649}"/>
            </a:ext>
          </a:extLst>
        </xdr:cNvPr>
        <xdr:cNvPicPr>
          <a:picLocks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3122083" y="6995583"/>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38</xdr:row>
      <xdr:rowOff>21166</xdr:rowOff>
    </xdr:from>
    <xdr:to>
      <xdr:col>13</xdr:col>
      <xdr:colOff>2144</xdr:colOff>
      <xdr:row>38</xdr:row>
      <xdr:rowOff>176614</xdr:rowOff>
    </xdr:to>
    <xdr:pic>
      <xdr:nvPicPr>
        <xdr:cNvPr id="161" name="Imagen 160" descr="Bandera de Polonia">
          <a:extLst>
            <a:ext uri="{FF2B5EF4-FFF2-40B4-BE49-F238E27FC236}">
              <a16:creationId xmlns:a16="http://schemas.microsoft.com/office/drawing/2014/main" id="{EAD44DBE-86CC-4A8C-8E7A-D147244B1A78}"/>
            </a:ext>
          </a:extLst>
        </xdr:cNvPr>
        <xdr:cNvPicPr>
          <a:picLocks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4621388" y="769761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39</xdr:row>
      <xdr:rowOff>21166</xdr:rowOff>
    </xdr:from>
    <xdr:to>
      <xdr:col>13</xdr:col>
      <xdr:colOff>2144</xdr:colOff>
      <xdr:row>39</xdr:row>
      <xdr:rowOff>176614</xdr:rowOff>
    </xdr:to>
    <xdr:pic>
      <xdr:nvPicPr>
        <xdr:cNvPr id="162" name="Imagen 161" descr="Bandera de Polonia">
          <a:extLst>
            <a:ext uri="{FF2B5EF4-FFF2-40B4-BE49-F238E27FC236}">
              <a16:creationId xmlns:a16="http://schemas.microsoft.com/office/drawing/2014/main" id="{44A1AF7E-BB75-492E-88F6-BA0AF9C8FCBB}"/>
            </a:ext>
          </a:extLst>
        </xdr:cNvPr>
        <xdr:cNvPicPr>
          <a:picLocks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4621388" y="7895166"/>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36</xdr:row>
      <xdr:rowOff>21166</xdr:rowOff>
    </xdr:from>
    <xdr:to>
      <xdr:col>9</xdr:col>
      <xdr:colOff>240622</xdr:colOff>
      <xdr:row>36</xdr:row>
      <xdr:rowOff>176614</xdr:rowOff>
    </xdr:to>
    <xdr:pic>
      <xdr:nvPicPr>
        <xdr:cNvPr id="163" name="Imagen 162" descr="Bandera de España">
          <a:extLst>
            <a:ext uri="{FF2B5EF4-FFF2-40B4-BE49-F238E27FC236}">
              <a16:creationId xmlns:a16="http://schemas.microsoft.com/office/drawing/2014/main" id="{871B9BAE-561B-470F-8509-678FDBC2EB3A}"/>
            </a:ext>
          </a:extLst>
        </xdr:cNvPr>
        <xdr:cNvPicPr>
          <a:picLocks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3122083" y="7196666"/>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38</xdr:row>
      <xdr:rowOff>21166</xdr:rowOff>
    </xdr:from>
    <xdr:to>
      <xdr:col>9</xdr:col>
      <xdr:colOff>240622</xdr:colOff>
      <xdr:row>38</xdr:row>
      <xdr:rowOff>176614</xdr:rowOff>
    </xdr:to>
    <xdr:pic>
      <xdr:nvPicPr>
        <xdr:cNvPr id="164" name="Imagen 163" descr="Bandera de España">
          <a:extLst>
            <a:ext uri="{FF2B5EF4-FFF2-40B4-BE49-F238E27FC236}">
              <a16:creationId xmlns:a16="http://schemas.microsoft.com/office/drawing/2014/main" id="{943188C6-DA3F-46D3-8868-F300BD8BD679}"/>
            </a:ext>
          </a:extLst>
        </xdr:cNvPr>
        <xdr:cNvPicPr>
          <a:picLocks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3122083" y="758824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40</xdr:row>
      <xdr:rowOff>21166</xdr:rowOff>
    </xdr:from>
    <xdr:to>
      <xdr:col>13</xdr:col>
      <xdr:colOff>2144</xdr:colOff>
      <xdr:row>40</xdr:row>
      <xdr:rowOff>176614</xdr:rowOff>
    </xdr:to>
    <xdr:pic>
      <xdr:nvPicPr>
        <xdr:cNvPr id="165" name="Imagen 164" descr="Bandera de España">
          <a:extLst>
            <a:ext uri="{FF2B5EF4-FFF2-40B4-BE49-F238E27FC236}">
              <a16:creationId xmlns:a16="http://schemas.microsoft.com/office/drawing/2014/main" id="{AD90DCAA-3EE3-4492-828A-0F7AD9B29BB7}"/>
            </a:ext>
          </a:extLst>
        </xdr:cNvPr>
        <xdr:cNvPicPr>
          <a:picLocks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4621388" y="8092722"/>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36</xdr:row>
      <xdr:rowOff>21166</xdr:rowOff>
    </xdr:from>
    <xdr:to>
      <xdr:col>13</xdr:col>
      <xdr:colOff>2144</xdr:colOff>
      <xdr:row>36</xdr:row>
      <xdr:rowOff>176614</xdr:rowOff>
    </xdr:to>
    <xdr:pic>
      <xdr:nvPicPr>
        <xdr:cNvPr id="166" name="Imagen 165" descr="Bandera de Suecia">
          <a:extLst>
            <a:ext uri="{FF2B5EF4-FFF2-40B4-BE49-F238E27FC236}">
              <a16:creationId xmlns:a16="http://schemas.microsoft.com/office/drawing/2014/main" id="{161956B0-95DC-4831-8F18-B8B399A5124F}"/>
            </a:ext>
          </a:extLst>
        </xdr:cNvPr>
        <xdr:cNvPicPr>
          <a:picLocks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4621388" y="730249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37</xdr:row>
      <xdr:rowOff>21166</xdr:rowOff>
    </xdr:from>
    <xdr:to>
      <xdr:col>9</xdr:col>
      <xdr:colOff>240622</xdr:colOff>
      <xdr:row>37</xdr:row>
      <xdr:rowOff>176614</xdr:rowOff>
    </xdr:to>
    <xdr:pic>
      <xdr:nvPicPr>
        <xdr:cNvPr id="167" name="Imagen 166" descr="Bandera de Suecia">
          <a:extLst>
            <a:ext uri="{FF2B5EF4-FFF2-40B4-BE49-F238E27FC236}">
              <a16:creationId xmlns:a16="http://schemas.microsoft.com/office/drawing/2014/main" id="{181CC2E3-76B0-49B4-A63F-40EC7E146127}"/>
            </a:ext>
          </a:extLst>
        </xdr:cNvPr>
        <xdr:cNvPicPr>
          <a:picLocks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122083" y="739774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39</xdr:row>
      <xdr:rowOff>21166</xdr:rowOff>
    </xdr:from>
    <xdr:to>
      <xdr:col>9</xdr:col>
      <xdr:colOff>240622</xdr:colOff>
      <xdr:row>39</xdr:row>
      <xdr:rowOff>176614</xdr:rowOff>
    </xdr:to>
    <xdr:pic>
      <xdr:nvPicPr>
        <xdr:cNvPr id="168" name="Imagen 167" descr="Bandera de Suecia">
          <a:extLst>
            <a:ext uri="{FF2B5EF4-FFF2-40B4-BE49-F238E27FC236}">
              <a16:creationId xmlns:a16="http://schemas.microsoft.com/office/drawing/2014/main" id="{30ADCBC9-EA08-49FD-8921-32BA414A0BAE}"/>
            </a:ext>
          </a:extLst>
        </xdr:cNvPr>
        <xdr:cNvPicPr>
          <a:picLocks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122083" y="777874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43</xdr:row>
      <xdr:rowOff>21166</xdr:rowOff>
    </xdr:from>
    <xdr:to>
      <xdr:col>13</xdr:col>
      <xdr:colOff>2144</xdr:colOff>
      <xdr:row>43</xdr:row>
      <xdr:rowOff>176614</xdr:rowOff>
    </xdr:to>
    <xdr:pic>
      <xdr:nvPicPr>
        <xdr:cNvPr id="169" name="Imagen 168" descr="Bandera de Portugal">
          <a:extLst>
            <a:ext uri="{FF2B5EF4-FFF2-40B4-BE49-F238E27FC236}">
              <a16:creationId xmlns:a16="http://schemas.microsoft.com/office/drawing/2014/main" id="{B86F5E81-DD53-47B9-B7D9-333C346EDD3A}"/>
            </a:ext>
          </a:extLst>
        </xdr:cNvPr>
        <xdr:cNvPicPr>
          <a:picLocks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4621388" y="8685388"/>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46</xdr:row>
      <xdr:rowOff>21166</xdr:rowOff>
    </xdr:from>
    <xdr:to>
      <xdr:col>9</xdr:col>
      <xdr:colOff>240622</xdr:colOff>
      <xdr:row>46</xdr:row>
      <xdr:rowOff>176614</xdr:rowOff>
    </xdr:to>
    <xdr:pic>
      <xdr:nvPicPr>
        <xdr:cNvPr id="170" name="Imagen 169" descr="Bandera de Portugal">
          <a:extLst>
            <a:ext uri="{FF2B5EF4-FFF2-40B4-BE49-F238E27FC236}">
              <a16:creationId xmlns:a16="http://schemas.microsoft.com/office/drawing/2014/main" id="{F4B2143B-B69C-46D5-BBBD-668DEAF2367B}"/>
            </a:ext>
          </a:extLst>
        </xdr:cNvPr>
        <xdr:cNvPicPr>
          <a:picLocks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3122083" y="914399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48</xdr:row>
      <xdr:rowOff>21166</xdr:rowOff>
    </xdr:from>
    <xdr:to>
      <xdr:col>9</xdr:col>
      <xdr:colOff>240622</xdr:colOff>
      <xdr:row>48</xdr:row>
      <xdr:rowOff>176614</xdr:rowOff>
    </xdr:to>
    <xdr:pic>
      <xdr:nvPicPr>
        <xdr:cNvPr id="171" name="Imagen 170" descr="Bandera de Portugal">
          <a:extLst>
            <a:ext uri="{FF2B5EF4-FFF2-40B4-BE49-F238E27FC236}">
              <a16:creationId xmlns:a16="http://schemas.microsoft.com/office/drawing/2014/main" id="{0E96F088-86FD-48DF-A222-FED61DD185A4}"/>
            </a:ext>
          </a:extLst>
        </xdr:cNvPr>
        <xdr:cNvPicPr>
          <a:picLocks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3122083" y="952499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10583</xdr:colOff>
      <xdr:row>44</xdr:row>
      <xdr:rowOff>21166</xdr:rowOff>
    </xdr:from>
    <xdr:to>
      <xdr:col>9</xdr:col>
      <xdr:colOff>230039</xdr:colOff>
      <xdr:row>44</xdr:row>
      <xdr:rowOff>176614</xdr:rowOff>
    </xdr:to>
    <xdr:pic>
      <xdr:nvPicPr>
        <xdr:cNvPr id="172" name="Imagen 171" descr="Bandera de Francia">
          <a:extLst>
            <a:ext uri="{FF2B5EF4-FFF2-40B4-BE49-F238E27FC236}">
              <a16:creationId xmlns:a16="http://schemas.microsoft.com/office/drawing/2014/main" id="{B466EBC7-C618-4A96-80B1-FA06634C337C}"/>
            </a:ext>
          </a:extLst>
        </xdr:cNvPr>
        <xdr:cNvPicPr>
          <a:picLocks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3111500" y="8752416"/>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45</xdr:row>
      <xdr:rowOff>21166</xdr:rowOff>
    </xdr:from>
    <xdr:to>
      <xdr:col>13</xdr:col>
      <xdr:colOff>2144</xdr:colOff>
      <xdr:row>45</xdr:row>
      <xdr:rowOff>176614</xdr:rowOff>
    </xdr:to>
    <xdr:pic>
      <xdr:nvPicPr>
        <xdr:cNvPr id="173" name="Imagen 172" descr="Bandera de Francia">
          <a:extLst>
            <a:ext uri="{FF2B5EF4-FFF2-40B4-BE49-F238E27FC236}">
              <a16:creationId xmlns:a16="http://schemas.microsoft.com/office/drawing/2014/main" id="{4F2E2BA5-211C-4A56-8D13-99F908B0F24F}"/>
            </a:ext>
          </a:extLst>
        </xdr:cNvPr>
        <xdr:cNvPicPr>
          <a:picLocks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4621388" y="908049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48</xdr:row>
      <xdr:rowOff>10583</xdr:rowOff>
    </xdr:from>
    <xdr:to>
      <xdr:col>13</xdr:col>
      <xdr:colOff>2144</xdr:colOff>
      <xdr:row>48</xdr:row>
      <xdr:rowOff>166031</xdr:rowOff>
    </xdr:to>
    <xdr:pic>
      <xdr:nvPicPr>
        <xdr:cNvPr id="174" name="Imagen 173" descr="Bandera de Francia">
          <a:extLst>
            <a:ext uri="{FF2B5EF4-FFF2-40B4-BE49-F238E27FC236}">
              <a16:creationId xmlns:a16="http://schemas.microsoft.com/office/drawing/2014/main" id="{D4933E8D-B9A5-4C9F-8961-797B526ABF2B}"/>
            </a:ext>
          </a:extLst>
        </xdr:cNvPr>
        <xdr:cNvPicPr>
          <a:picLocks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4621388" y="9662583"/>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44</xdr:row>
      <xdr:rowOff>21166</xdr:rowOff>
    </xdr:from>
    <xdr:to>
      <xdr:col>13</xdr:col>
      <xdr:colOff>2144</xdr:colOff>
      <xdr:row>44</xdr:row>
      <xdr:rowOff>176614</xdr:rowOff>
    </xdr:to>
    <xdr:pic>
      <xdr:nvPicPr>
        <xdr:cNvPr id="175" name="Imagen 174" descr="Bandera de Alemania">
          <a:extLst>
            <a:ext uri="{FF2B5EF4-FFF2-40B4-BE49-F238E27FC236}">
              <a16:creationId xmlns:a16="http://schemas.microsoft.com/office/drawing/2014/main" id="{03534ED2-1E06-4D8B-9B44-F2794C4CE046}"/>
            </a:ext>
          </a:extLst>
        </xdr:cNvPr>
        <xdr:cNvPicPr>
          <a:picLocks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4621388" y="8882944"/>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49388</xdr:colOff>
      <xdr:row>46</xdr:row>
      <xdr:rowOff>21166</xdr:rowOff>
    </xdr:from>
    <xdr:to>
      <xdr:col>13</xdr:col>
      <xdr:colOff>2144</xdr:colOff>
      <xdr:row>46</xdr:row>
      <xdr:rowOff>176614</xdr:rowOff>
    </xdr:to>
    <xdr:pic>
      <xdr:nvPicPr>
        <xdr:cNvPr id="176" name="Imagen 175" descr="Bandera de Alemania">
          <a:extLst>
            <a:ext uri="{FF2B5EF4-FFF2-40B4-BE49-F238E27FC236}">
              <a16:creationId xmlns:a16="http://schemas.microsoft.com/office/drawing/2014/main" id="{5155D360-CF9E-4BE8-A7C0-44BCCDF87E03}"/>
            </a:ext>
          </a:extLst>
        </xdr:cNvPr>
        <xdr:cNvPicPr>
          <a:picLocks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4621388" y="9278055"/>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21166</xdr:colOff>
      <xdr:row>47</xdr:row>
      <xdr:rowOff>21166</xdr:rowOff>
    </xdr:from>
    <xdr:to>
      <xdr:col>9</xdr:col>
      <xdr:colOff>240622</xdr:colOff>
      <xdr:row>47</xdr:row>
      <xdr:rowOff>176614</xdr:rowOff>
    </xdr:to>
    <xdr:pic>
      <xdr:nvPicPr>
        <xdr:cNvPr id="177" name="Imagen 176" descr="Bandera de Alemania">
          <a:extLst>
            <a:ext uri="{FF2B5EF4-FFF2-40B4-BE49-F238E27FC236}">
              <a16:creationId xmlns:a16="http://schemas.microsoft.com/office/drawing/2014/main" id="{74396725-0455-4D6F-B42B-5BE2685DE092}"/>
            </a:ext>
          </a:extLst>
        </xdr:cNvPr>
        <xdr:cNvPicPr>
          <a:picLocks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3122083" y="9334499"/>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50800</xdr:colOff>
      <xdr:row>19</xdr:row>
      <xdr:rowOff>25400</xdr:rowOff>
    </xdr:from>
    <xdr:to>
      <xdr:col>12</xdr:col>
      <xdr:colOff>270256</xdr:colOff>
      <xdr:row>19</xdr:row>
      <xdr:rowOff>180848</xdr:rowOff>
    </xdr:to>
    <xdr:pic>
      <xdr:nvPicPr>
        <xdr:cNvPr id="64" name="Imagen 63" descr="Bandera de Macedonia del Norte">
          <a:extLst>
            <a:ext uri="{FF2B5EF4-FFF2-40B4-BE49-F238E27FC236}">
              <a16:creationId xmlns:a16="http://schemas.microsoft.com/office/drawing/2014/main" id="{FAC6A420-5487-2143-9A1C-DA20324E25B9}"/>
            </a:ext>
          </a:extLst>
        </xdr:cNvPr>
        <xdr:cNvPicPr>
          <a:picLocks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4711700" y="39116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50800</xdr:colOff>
      <xdr:row>21</xdr:row>
      <xdr:rowOff>25400</xdr:rowOff>
    </xdr:from>
    <xdr:to>
      <xdr:col>12</xdr:col>
      <xdr:colOff>270256</xdr:colOff>
      <xdr:row>21</xdr:row>
      <xdr:rowOff>180848</xdr:rowOff>
    </xdr:to>
    <xdr:pic>
      <xdr:nvPicPr>
        <xdr:cNvPr id="65" name="Imagen 64" descr="Bandera de Macedonia del Norte">
          <a:extLst>
            <a:ext uri="{FF2B5EF4-FFF2-40B4-BE49-F238E27FC236}">
              <a16:creationId xmlns:a16="http://schemas.microsoft.com/office/drawing/2014/main" id="{61086379-AFDD-674E-9B22-F420533DC5EC}"/>
            </a:ext>
          </a:extLst>
        </xdr:cNvPr>
        <xdr:cNvPicPr>
          <a:picLocks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4711700" y="43053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12700</xdr:colOff>
      <xdr:row>24</xdr:row>
      <xdr:rowOff>25400</xdr:rowOff>
    </xdr:from>
    <xdr:to>
      <xdr:col>9</xdr:col>
      <xdr:colOff>232156</xdr:colOff>
      <xdr:row>24</xdr:row>
      <xdr:rowOff>180848</xdr:rowOff>
    </xdr:to>
    <xdr:pic>
      <xdr:nvPicPr>
        <xdr:cNvPr id="66" name="Imagen 65" descr="Bandera de Macedonia del Norte">
          <a:extLst>
            <a:ext uri="{FF2B5EF4-FFF2-40B4-BE49-F238E27FC236}">
              <a16:creationId xmlns:a16="http://schemas.microsoft.com/office/drawing/2014/main" id="{EA70C658-F5ED-2E47-90B8-B0ACAB77FB30}"/>
            </a:ext>
          </a:extLst>
        </xdr:cNvPr>
        <xdr:cNvPicPr>
          <a:picLocks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3568700" y="48768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25400</xdr:colOff>
      <xdr:row>28</xdr:row>
      <xdr:rowOff>38100</xdr:rowOff>
    </xdr:from>
    <xdr:to>
      <xdr:col>9</xdr:col>
      <xdr:colOff>244856</xdr:colOff>
      <xdr:row>28</xdr:row>
      <xdr:rowOff>193548</xdr:rowOff>
    </xdr:to>
    <xdr:pic>
      <xdr:nvPicPr>
        <xdr:cNvPr id="67" name="Imagen 66" descr="Bandera de Escocia">
          <a:extLst>
            <a:ext uri="{FF2B5EF4-FFF2-40B4-BE49-F238E27FC236}">
              <a16:creationId xmlns:a16="http://schemas.microsoft.com/office/drawing/2014/main" id="{3CBD3035-A57D-574C-BC52-83E2F04F1545}"/>
            </a:ext>
          </a:extLst>
        </xdr:cNvPr>
        <xdr:cNvPicPr>
          <a:picLocks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3581400" y="56769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50800</xdr:colOff>
      <xdr:row>30</xdr:row>
      <xdr:rowOff>25400</xdr:rowOff>
    </xdr:from>
    <xdr:to>
      <xdr:col>12</xdr:col>
      <xdr:colOff>270256</xdr:colOff>
      <xdr:row>30</xdr:row>
      <xdr:rowOff>180848</xdr:rowOff>
    </xdr:to>
    <xdr:pic>
      <xdr:nvPicPr>
        <xdr:cNvPr id="68" name="Imagen 67" descr="Bandera de Escocia">
          <a:extLst>
            <a:ext uri="{FF2B5EF4-FFF2-40B4-BE49-F238E27FC236}">
              <a16:creationId xmlns:a16="http://schemas.microsoft.com/office/drawing/2014/main" id="{B035C43C-AC76-D146-BABB-63E7DD909268}"/>
            </a:ext>
          </a:extLst>
        </xdr:cNvPr>
        <xdr:cNvPicPr>
          <a:picLocks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4711700" y="60579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50800</xdr:colOff>
      <xdr:row>32</xdr:row>
      <xdr:rowOff>25400</xdr:rowOff>
    </xdr:from>
    <xdr:to>
      <xdr:col>12</xdr:col>
      <xdr:colOff>270256</xdr:colOff>
      <xdr:row>32</xdr:row>
      <xdr:rowOff>180848</xdr:rowOff>
    </xdr:to>
    <xdr:pic>
      <xdr:nvPicPr>
        <xdr:cNvPr id="69" name="Imagen 68" descr="Bandera de Escocia">
          <a:extLst>
            <a:ext uri="{FF2B5EF4-FFF2-40B4-BE49-F238E27FC236}">
              <a16:creationId xmlns:a16="http://schemas.microsoft.com/office/drawing/2014/main" id="{17B18FCD-3E39-3240-B796-1AE2299F00CE}"/>
            </a:ext>
          </a:extLst>
        </xdr:cNvPr>
        <xdr:cNvPicPr>
          <a:picLocks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4711700" y="64389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50800</xdr:colOff>
      <xdr:row>35</xdr:row>
      <xdr:rowOff>25400</xdr:rowOff>
    </xdr:from>
    <xdr:to>
      <xdr:col>12</xdr:col>
      <xdr:colOff>270256</xdr:colOff>
      <xdr:row>35</xdr:row>
      <xdr:rowOff>180848</xdr:rowOff>
    </xdr:to>
    <xdr:pic>
      <xdr:nvPicPr>
        <xdr:cNvPr id="70" name="Imagen 69" descr="Bandera de Eslovaquia">
          <a:extLst>
            <a:ext uri="{FF2B5EF4-FFF2-40B4-BE49-F238E27FC236}">
              <a16:creationId xmlns:a16="http://schemas.microsoft.com/office/drawing/2014/main" id="{B42ADE1C-CA52-8F41-BD92-9ACE4C6CB361}"/>
            </a:ext>
          </a:extLst>
        </xdr:cNvPr>
        <xdr:cNvPicPr>
          <a:picLocks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4711700" y="70358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50800</xdr:colOff>
      <xdr:row>37</xdr:row>
      <xdr:rowOff>25400</xdr:rowOff>
    </xdr:from>
    <xdr:to>
      <xdr:col>12</xdr:col>
      <xdr:colOff>270256</xdr:colOff>
      <xdr:row>37</xdr:row>
      <xdr:rowOff>180848</xdr:rowOff>
    </xdr:to>
    <xdr:pic>
      <xdr:nvPicPr>
        <xdr:cNvPr id="71" name="Imagen 70" descr="Bandera de Eslovaquia">
          <a:extLst>
            <a:ext uri="{FF2B5EF4-FFF2-40B4-BE49-F238E27FC236}">
              <a16:creationId xmlns:a16="http://schemas.microsoft.com/office/drawing/2014/main" id="{BFF1A04B-9DD3-8F43-B4BB-8016D17F47F4}"/>
            </a:ext>
          </a:extLst>
        </xdr:cNvPr>
        <xdr:cNvPicPr>
          <a:picLocks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4711700" y="74295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12700</xdr:colOff>
      <xdr:row>40</xdr:row>
      <xdr:rowOff>25400</xdr:rowOff>
    </xdr:from>
    <xdr:to>
      <xdr:col>9</xdr:col>
      <xdr:colOff>232156</xdr:colOff>
      <xdr:row>40</xdr:row>
      <xdr:rowOff>180848</xdr:rowOff>
    </xdr:to>
    <xdr:pic>
      <xdr:nvPicPr>
        <xdr:cNvPr id="72" name="Imagen 71" descr="Bandera de Eslovaquia">
          <a:extLst>
            <a:ext uri="{FF2B5EF4-FFF2-40B4-BE49-F238E27FC236}">
              <a16:creationId xmlns:a16="http://schemas.microsoft.com/office/drawing/2014/main" id="{35F7B218-D37F-584D-B86C-803FAB2F0B46}"/>
            </a:ext>
          </a:extLst>
        </xdr:cNvPr>
        <xdr:cNvPicPr>
          <a:picLocks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3568700" y="80010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12700</xdr:colOff>
      <xdr:row>43</xdr:row>
      <xdr:rowOff>25400</xdr:rowOff>
    </xdr:from>
    <xdr:to>
      <xdr:col>9</xdr:col>
      <xdr:colOff>232156</xdr:colOff>
      <xdr:row>43</xdr:row>
      <xdr:rowOff>180848</xdr:rowOff>
    </xdr:to>
    <xdr:pic>
      <xdr:nvPicPr>
        <xdr:cNvPr id="73" name="Imagen 72" descr="Bandera de Hungría">
          <a:extLst>
            <a:ext uri="{FF2B5EF4-FFF2-40B4-BE49-F238E27FC236}">
              <a16:creationId xmlns:a16="http://schemas.microsoft.com/office/drawing/2014/main" id="{BC8CA48A-85C7-B549-BAB9-8C76667C2456}"/>
            </a:ext>
          </a:extLst>
        </xdr:cNvPr>
        <xdr:cNvPicPr>
          <a:picLocks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3568700" y="85979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12700</xdr:colOff>
      <xdr:row>45</xdr:row>
      <xdr:rowOff>25400</xdr:rowOff>
    </xdr:from>
    <xdr:to>
      <xdr:col>9</xdr:col>
      <xdr:colOff>232156</xdr:colOff>
      <xdr:row>45</xdr:row>
      <xdr:rowOff>180848</xdr:rowOff>
    </xdr:to>
    <xdr:pic>
      <xdr:nvPicPr>
        <xdr:cNvPr id="74" name="Imagen 73" descr="Bandera de Hungría">
          <a:extLst>
            <a:ext uri="{FF2B5EF4-FFF2-40B4-BE49-F238E27FC236}">
              <a16:creationId xmlns:a16="http://schemas.microsoft.com/office/drawing/2014/main" id="{035708FF-F4A6-BF4E-AF8D-F426FC2C9C22}"/>
            </a:ext>
          </a:extLst>
        </xdr:cNvPr>
        <xdr:cNvPicPr>
          <a:picLocks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3568700" y="89916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63500</xdr:colOff>
      <xdr:row>47</xdr:row>
      <xdr:rowOff>12700</xdr:rowOff>
    </xdr:from>
    <xdr:to>
      <xdr:col>12</xdr:col>
      <xdr:colOff>282956</xdr:colOff>
      <xdr:row>47</xdr:row>
      <xdr:rowOff>168148</xdr:rowOff>
    </xdr:to>
    <xdr:pic>
      <xdr:nvPicPr>
        <xdr:cNvPr id="75" name="Imagen 74" descr="Bandera de Hungría">
          <a:extLst>
            <a:ext uri="{FF2B5EF4-FFF2-40B4-BE49-F238E27FC236}">
              <a16:creationId xmlns:a16="http://schemas.microsoft.com/office/drawing/2014/main" id="{3D6206C6-9566-FC43-B483-CCD52B4EC30F}"/>
            </a:ext>
          </a:extLst>
        </xdr:cNvPr>
        <xdr:cNvPicPr>
          <a:picLocks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4724400" y="93599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25400</xdr:colOff>
      <xdr:row>1</xdr:row>
      <xdr:rowOff>0</xdr:rowOff>
    </xdr:from>
    <xdr:to>
      <xdr:col>11</xdr:col>
      <xdr:colOff>244856</xdr:colOff>
      <xdr:row>1</xdr:row>
      <xdr:rowOff>155448</xdr:rowOff>
    </xdr:to>
    <xdr:pic>
      <xdr:nvPicPr>
        <xdr:cNvPr id="69" name="Imagen 68" descr="Bandera de Suiza">
          <a:extLst>
            <a:ext uri="{FF2B5EF4-FFF2-40B4-BE49-F238E27FC236}">
              <a16:creationId xmlns:a16="http://schemas.microsoft.com/office/drawing/2014/main" id="{A3A97959-562B-CC41-A0E9-49C977476EC5}"/>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0900" y="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25400</xdr:colOff>
      <xdr:row>2</xdr:row>
      <xdr:rowOff>25400</xdr:rowOff>
    </xdr:from>
    <xdr:to>
      <xdr:col>11</xdr:col>
      <xdr:colOff>244856</xdr:colOff>
      <xdr:row>2</xdr:row>
      <xdr:rowOff>180848</xdr:rowOff>
    </xdr:to>
    <xdr:pic>
      <xdr:nvPicPr>
        <xdr:cNvPr id="70" name="Imagen 69" descr="Bandera de Portugal">
          <a:extLst>
            <a:ext uri="{FF2B5EF4-FFF2-40B4-BE49-F238E27FC236}">
              <a16:creationId xmlns:a16="http://schemas.microsoft.com/office/drawing/2014/main" id="{50A69436-CB2E-C643-8EE4-E5C1B8DAFC07}"/>
            </a:ext>
          </a:extLst>
        </xdr:cNvPr>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0900" y="2286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3</xdr:row>
      <xdr:rowOff>25400</xdr:rowOff>
    </xdr:from>
    <xdr:to>
      <xdr:col>11</xdr:col>
      <xdr:colOff>257556</xdr:colOff>
      <xdr:row>3</xdr:row>
      <xdr:rowOff>180848</xdr:rowOff>
    </xdr:to>
    <xdr:pic>
      <xdr:nvPicPr>
        <xdr:cNvPr id="71" name="Imagen 70" descr="Bandera de los Países Bajos">
          <a:extLst>
            <a:ext uri="{FF2B5EF4-FFF2-40B4-BE49-F238E27FC236}">
              <a16:creationId xmlns:a16="http://schemas.microsoft.com/office/drawing/2014/main" id="{B528CCA4-A8BA-444F-B7E0-3E30F58E3418}"/>
            </a:ext>
          </a:extLst>
        </xdr:cNvPr>
        <xdr:cNvPicPr>
          <a:picLocks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63600" y="4318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25400</xdr:colOff>
      <xdr:row>4</xdr:row>
      <xdr:rowOff>25400</xdr:rowOff>
    </xdr:from>
    <xdr:to>
      <xdr:col>11</xdr:col>
      <xdr:colOff>244856</xdr:colOff>
      <xdr:row>4</xdr:row>
      <xdr:rowOff>180848</xdr:rowOff>
    </xdr:to>
    <xdr:pic>
      <xdr:nvPicPr>
        <xdr:cNvPr id="72" name="Imagen 71" descr="Bandera de Inglaterra">
          <a:extLst>
            <a:ext uri="{FF2B5EF4-FFF2-40B4-BE49-F238E27FC236}">
              <a16:creationId xmlns:a16="http://schemas.microsoft.com/office/drawing/2014/main" id="{C45839AC-ED94-B247-8B4C-5371A3E6F643}"/>
            </a:ext>
          </a:extLst>
        </xdr:cNvPr>
        <xdr:cNvPicPr>
          <a:picLocks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50900" y="6350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5</xdr:row>
      <xdr:rowOff>38100</xdr:rowOff>
    </xdr:from>
    <xdr:to>
      <xdr:col>11</xdr:col>
      <xdr:colOff>232156</xdr:colOff>
      <xdr:row>6</xdr:row>
      <xdr:rowOff>3048</xdr:rowOff>
    </xdr:to>
    <xdr:pic>
      <xdr:nvPicPr>
        <xdr:cNvPr id="73" name="Imagen 72" descr="Bandera de Bélgica">
          <a:extLst>
            <a:ext uri="{FF2B5EF4-FFF2-40B4-BE49-F238E27FC236}">
              <a16:creationId xmlns:a16="http://schemas.microsoft.com/office/drawing/2014/main" id="{A53F190A-8F56-054E-B18F-65F86B6989EB}"/>
            </a:ext>
          </a:extLst>
        </xdr:cNvPr>
        <xdr:cNvPicPr>
          <a:picLocks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38200" y="8509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25400</xdr:colOff>
      <xdr:row>6</xdr:row>
      <xdr:rowOff>25400</xdr:rowOff>
    </xdr:from>
    <xdr:to>
      <xdr:col>11</xdr:col>
      <xdr:colOff>244856</xdr:colOff>
      <xdr:row>6</xdr:row>
      <xdr:rowOff>180848</xdr:rowOff>
    </xdr:to>
    <xdr:pic>
      <xdr:nvPicPr>
        <xdr:cNvPr id="74" name="Imagen 73" descr="Bandera de Francia">
          <a:extLst>
            <a:ext uri="{FF2B5EF4-FFF2-40B4-BE49-F238E27FC236}">
              <a16:creationId xmlns:a16="http://schemas.microsoft.com/office/drawing/2014/main" id="{C8EC73F6-B696-AF41-9A4C-E0E5C01EA20E}"/>
            </a:ext>
          </a:extLst>
        </xdr:cNvPr>
        <xdr:cNvPicPr>
          <a:picLocks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50900" y="10414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25400</xdr:rowOff>
    </xdr:from>
    <xdr:to>
      <xdr:col>11</xdr:col>
      <xdr:colOff>219456</xdr:colOff>
      <xdr:row>7</xdr:row>
      <xdr:rowOff>180848</xdr:rowOff>
    </xdr:to>
    <xdr:pic>
      <xdr:nvPicPr>
        <xdr:cNvPr id="75" name="Imagen 74" descr="Bandera de España">
          <a:extLst>
            <a:ext uri="{FF2B5EF4-FFF2-40B4-BE49-F238E27FC236}">
              <a16:creationId xmlns:a16="http://schemas.microsoft.com/office/drawing/2014/main" id="{202DD3FA-AEF3-F545-9544-E424FF22DF16}"/>
            </a:ext>
          </a:extLst>
        </xdr:cNvPr>
        <xdr:cNvPicPr>
          <a:picLocks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25500" y="12446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8</xdr:row>
      <xdr:rowOff>38100</xdr:rowOff>
    </xdr:from>
    <xdr:to>
      <xdr:col>11</xdr:col>
      <xdr:colOff>257556</xdr:colOff>
      <xdr:row>9</xdr:row>
      <xdr:rowOff>3048</xdr:rowOff>
    </xdr:to>
    <xdr:pic>
      <xdr:nvPicPr>
        <xdr:cNvPr id="76" name="Imagen 75" descr="Bandera de Italia">
          <a:extLst>
            <a:ext uri="{FF2B5EF4-FFF2-40B4-BE49-F238E27FC236}">
              <a16:creationId xmlns:a16="http://schemas.microsoft.com/office/drawing/2014/main" id="{BE26B55A-39BB-A64B-B8B3-F2722979ABB4}"/>
            </a:ext>
          </a:extLst>
        </xdr:cNvPr>
        <xdr:cNvPicPr>
          <a:picLocks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63600" y="14605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25400</xdr:colOff>
      <xdr:row>9</xdr:row>
      <xdr:rowOff>38100</xdr:rowOff>
    </xdr:from>
    <xdr:to>
      <xdr:col>11</xdr:col>
      <xdr:colOff>244856</xdr:colOff>
      <xdr:row>10</xdr:row>
      <xdr:rowOff>3048</xdr:rowOff>
    </xdr:to>
    <xdr:pic>
      <xdr:nvPicPr>
        <xdr:cNvPr id="77" name="Imagen 76" descr="Bandera de Croacia">
          <a:extLst>
            <a:ext uri="{FF2B5EF4-FFF2-40B4-BE49-F238E27FC236}">
              <a16:creationId xmlns:a16="http://schemas.microsoft.com/office/drawing/2014/main" id="{DC8D849E-16DE-6E4A-A634-096E2B1706B5}"/>
            </a:ext>
          </a:extLst>
        </xdr:cNvPr>
        <xdr:cNvPicPr>
          <a:picLocks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50900" y="16637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76200</xdr:colOff>
      <xdr:row>10</xdr:row>
      <xdr:rowOff>0</xdr:rowOff>
    </xdr:from>
    <xdr:to>
      <xdr:col>11</xdr:col>
      <xdr:colOff>295656</xdr:colOff>
      <xdr:row>10</xdr:row>
      <xdr:rowOff>155448</xdr:rowOff>
    </xdr:to>
    <xdr:pic>
      <xdr:nvPicPr>
        <xdr:cNvPr id="78" name="Imagen 77" descr="Bandera de Polonia">
          <a:extLst>
            <a:ext uri="{FF2B5EF4-FFF2-40B4-BE49-F238E27FC236}">
              <a16:creationId xmlns:a16="http://schemas.microsoft.com/office/drawing/2014/main" id="{DF6CFE0F-0B88-8E4A-9161-132FAD7F1980}"/>
            </a:ext>
          </a:extLst>
        </xdr:cNvPr>
        <xdr:cNvPicPr>
          <a:picLocks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01700" y="18288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11</xdr:row>
      <xdr:rowOff>38100</xdr:rowOff>
    </xdr:from>
    <xdr:to>
      <xdr:col>11</xdr:col>
      <xdr:colOff>257556</xdr:colOff>
      <xdr:row>12</xdr:row>
      <xdr:rowOff>3048</xdr:rowOff>
    </xdr:to>
    <xdr:pic>
      <xdr:nvPicPr>
        <xdr:cNvPr id="79" name="Imagen 78" descr="Bandera de Alemania">
          <a:extLst>
            <a:ext uri="{FF2B5EF4-FFF2-40B4-BE49-F238E27FC236}">
              <a16:creationId xmlns:a16="http://schemas.microsoft.com/office/drawing/2014/main" id="{13FDE70A-40EF-DD47-8E8C-8D633EF45125}"/>
            </a:ext>
          </a:extLst>
        </xdr:cNvPr>
        <xdr:cNvPicPr>
          <a:picLocks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63600" y="20701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50800</xdr:colOff>
      <xdr:row>12</xdr:row>
      <xdr:rowOff>12700</xdr:rowOff>
    </xdr:from>
    <xdr:to>
      <xdr:col>11</xdr:col>
      <xdr:colOff>270256</xdr:colOff>
      <xdr:row>12</xdr:row>
      <xdr:rowOff>168148</xdr:rowOff>
    </xdr:to>
    <xdr:pic>
      <xdr:nvPicPr>
        <xdr:cNvPr id="80" name="Imagen 79" descr="Bandera de Islandia">
          <a:extLst>
            <a:ext uri="{FF2B5EF4-FFF2-40B4-BE49-F238E27FC236}">
              <a16:creationId xmlns:a16="http://schemas.microsoft.com/office/drawing/2014/main" id="{2A477111-FA70-3D40-8E56-B20E7855A965}"/>
            </a:ext>
          </a:extLst>
        </xdr:cNvPr>
        <xdr:cNvPicPr>
          <a:picLocks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876300" y="22479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50800</xdr:colOff>
      <xdr:row>13</xdr:row>
      <xdr:rowOff>25400</xdr:rowOff>
    </xdr:from>
    <xdr:to>
      <xdr:col>11</xdr:col>
      <xdr:colOff>270256</xdr:colOff>
      <xdr:row>13</xdr:row>
      <xdr:rowOff>180848</xdr:rowOff>
    </xdr:to>
    <xdr:pic>
      <xdr:nvPicPr>
        <xdr:cNvPr id="81" name="Imagen 80" descr="Bandera de Bosnia y Herzegovina">
          <a:extLst>
            <a:ext uri="{FF2B5EF4-FFF2-40B4-BE49-F238E27FC236}">
              <a16:creationId xmlns:a16="http://schemas.microsoft.com/office/drawing/2014/main" id="{9456673B-310C-E14F-A9B6-490A5DC0D7F7}"/>
            </a:ext>
          </a:extLst>
        </xdr:cNvPr>
        <xdr:cNvPicPr>
          <a:picLocks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76300" y="24638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50800</xdr:colOff>
      <xdr:row>14</xdr:row>
      <xdr:rowOff>38100</xdr:rowOff>
    </xdr:from>
    <xdr:to>
      <xdr:col>11</xdr:col>
      <xdr:colOff>270256</xdr:colOff>
      <xdr:row>15</xdr:row>
      <xdr:rowOff>3048</xdr:rowOff>
    </xdr:to>
    <xdr:pic>
      <xdr:nvPicPr>
        <xdr:cNvPr id="82" name="Imagen 81" descr="Bandera de Ucrania">
          <a:extLst>
            <a:ext uri="{FF2B5EF4-FFF2-40B4-BE49-F238E27FC236}">
              <a16:creationId xmlns:a16="http://schemas.microsoft.com/office/drawing/2014/main" id="{FF2C813E-1165-CD47-A215-D4DFE9651142}"/>
            </a:ext>
          </a:extLst>
        </xdr:cNvPr>
        <xdr:cNvPicPr>
          <a:picLocks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876300" y="26797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50800</xdr:colOff>
      <xdr:row>15</xdr:row>
      <xdr:rowOff>0</xdr:rowOff>
    </xdr:from>
    <xdr:to>
      <xdr:col>11</xdr:col>
      <xdr:colOff>270256</xdr:colOff>
      <xdr:row>15</xdr:row>
      <xdr:rowOff>155448</xdr:rowOff>
    </xdr:to>
    <xdr:pic>
      <xdr:nvPicPr>
        <xdr:cNvPr id="83" name="Imagen 82" descr="Bandera de Dinamarca">
          <a:extLst>
            <a:ext uri="{FF2B5EF4-FFF2-40B4-BE49-F238E27FC236}">
              <a16:creationId xmlns:a16="http://schemas.microsoft.com/office/drawing/2014/main" id="{2AAB59DB-8619-1046-BE34-5D02B95F63C3}"/>
            </a:ext>
          </a:extLst>
        </xdr:cNvPr>
        <xdr:cNvPicPr>
          <a:picLocks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876300" y="28448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25400</xdr:colOff>
      <xdr:row>16</xdr:row>
      <xdr:rowOff>25400</xdr:rowOff>
    </xdr:from>
    <xdr:to>
      <xdr:col>11</xdr:col>
      <xdr:colOff>244856</xdr:colOff>
      <xdr:row>16</xdr:row>
      <xdr:rowOff>180848</xdr:rowOff>
    </xdr:to>
    <xdr:pic>
      <xdr:nvPicPr>
        <xdr:cNvPr id="84" name="Imagen 83" descr="Bandera de Suecia">
          <a:extLst>
            <a:ext uri="{FF2B5EF4-FFF2-40B4-BE49-F238E27FC236}">
              <a16:creationId xmlns:a16="http://schemas.microsoft.com/office/drawing/2014/main" id="{D93B6FB6-6D08-5344-8828-94E7034B96DC}"/>
            </a:ext>
          </a:extLst>
        </xdr:cNvPr>
        <xdr:cNvPicPr>
          <a:picLocks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850900" y="30734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25400</xdr:colOff>
      <xdr:row>17</xdr:row>
      <xdr:rowOff>25400</xdr:rowOff>
    </xdr:from>
    <xdr:to>
      <xdr:col>11</xdr:col>
      <xdr:colOff>244856</xdr:colOff>
      <xdr:row>17</xdr:row>
      <xdr:rowOff>180848</xdr:rowOff>
    </xdr:to>
    <xdr:pic>
      <xdr:nvPicPr>
        <xdr:cNvPr id="85" name="Imagen 84" descr="Bandera de Rusia">
          <a:extLst>
            <a:ext uri="{FF2B5EF4-FFF2-40B4-BE49-F238E27FC236}">
              <a16:creationId xmlns:a16="http://schemas.microsoft.com/office/drawing/2014/main" id="{83ECCB25-7EFA-3643-8325-7444559E1D43}"/>
            </a:ext>
          </a:extLst>
        </xdr:cNvPr>
        <xdr:cNvPicPr>
          <a:picLocks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850900" y="32766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18</xdr:row>
      <xdr:rowOff>38100</xdr:rowOff>
    </xdr:from>
    <xdr:to>
      <xdr:col>11</xdr:col>
      <xdr:colOff>257556</xdr:colOff>
      <xdr:row>19</xdr:row>
      <xdr:rowOff>3048</xdr:rowOff>
    </xdr:to>
    <xdr:pic>
      <xdr:nvPicPr>
        <xdr:cNvPr id="86" name="Imagen 85" descr="Bandera de Austria">
          <a:extLst>
            <a:ext uri="{FF2B5EF4-FFF2-40B4-BE49-F238E27FC236}">
              <a16:creationId xmlns:a16="http://schemas.microsoft.com/office/drawing/2014/main" id="{D6D6F464-05F4-FB4D-9930-20AEA11A75BE}"/>
            </a:ext>
          </a:extLst>
        </xdr:cNvPr>
        <xdr:cNvPicPr>
          <a:picLocks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863600" y="34925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63500</xdr:colOff>
      <xdr:row>19</xdr:row>
      <xdr:rowOff>25400</xdr:rowOff>
    </xdr:from>
    <xdr:to>
      <xdr:col>11</xdr:col>
      <xdr:colOff>282956</xdr:colOff>
      <xdr:row>19</xdr:row>
      <xdr:rowOff>180848</xdr:rowOff>
    </xdr:to>
    <xdr:pic>
      <xdr:nvPicPr>
        <xdr:cNvPr id="87" name="Imagen 86" descr="Bandera de Gales">
          <a:extLst>
            <a:ext uri="{FF2B5EF4-FFF2-40B4-BE49-F238E27FC236}">
              <a16:creationId xmlns:a16="http://schemas.microsoft.com/office/drawing/2014/main" id="{BB25BA9C-DB69-5947-9410-61A419B0C1E5}"/>
            </a:ext>
          </a:extLst>
        </xdr:cNvPr>
        <xdr:cNvPicPr>
          <a:picLocks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889000" y="36830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152400</xdr:colOff>
      <xdr:row>20</xdr:row>
      <xdr:rowOff>12700</xdr:rowOff>
    </xdr:from>
    <xdr:to>
      <xdr:col>11</xdr:col>
      <xdr:colOff>371856</xdr:colOff>
      <xdr:row>20</xdr:row>
      <xdr:rowOff>168148</xdr:rowOff>
    </xdr:to>
    <xdr:pic>
      <xdr:nvPicPr>
        <xdr:cNvPr id="88" name="Imagen 87" descr="Bandera de República Checa">
          <a:extLst>
            <a:ext uri="{FF2B5EF4-FFF2-40B4-BE49-F238E27FC236}">
              <a16:creationId xmlns:a16="http://schemas.microsoft.com/office/drawing/2014/main" id="{3F7E2F1A-3A05-FF45-93BD-EBD57770177D}"/>
            </a:ext>
          </a:extLst>
        </xdr:cNvPr>
        <xdr:cNvPicPr>
          <a:picLocks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977900" y="38735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20</xdr:row>
      <xdr:rowOff>190500</xdr:rowOff>
    </xdr:from>
    <xdr:to>
      <xdr:col>11</xdr:col>
      <xdr:colOff>333756</xdr:colOff>
      <xdr:row>21</xdr:row>
      <xdr:rowOff>155448</xdr:rowOff>
    </xdr:to>
    <xdr:pic>
      <xdr:nvPicPr>
        <xdr:cNvPr id="89" name="Imagen 88" descr="Bandera de Eslovaquia">
          <a:extLst>
            <a:ext uri="{FF2B5EF4-FFF2-40B4-BE49-F238E27FC236}">
              <a16:creationId xmlns:a16="http://schemas.microsoft.com/office/drawing/2014/main" id="{21EF8039-1820-F547-9F83-99CF878763EA}"/>
            </a:ext>
          </a:extLst>
        </xdr:cNvPr>
        <xdr:cNvPicPr>
          <a:picLocks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939800" y="40513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76200</xdr:colOff>
      <xdr:row>22</xdr:row>
      <xdr:rowOff>25400</xdr:rowOff>
    </xdr:from>
    <xdr:to>
      <xdr:col>11</xdr:col>
      <xdr:colOff>295656</xdr:colOff>
      <xdr:row>22</xdr:row>
      <xdr:rowOff>180848</xdr:rowOff>
    </xdr:to>
    <xdr:pic>
      <xdr:nvPicPr>
        <xdr:cNvPr id="90" name="Imagen 89" descr="Bandera de Turquía">
          <a:extLst>
            <a:ext uri="{FF2B5EF4-FFF2-40B4-BE49-F238E27FC236}">
              <a16:creationId xmlns:a16="http://schemas.microsoft.com/office/drawing/2014/main" id="{811822D9-A7FC-FC45-B0B3-BE016D814EBE}"/>
            </a:ext>
          </a:extLst>
        </xdr:cNvPr>
        <xdr:cNvPicPr>
          <a:picLocks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901700" y="42926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76200</xdr:colOff>
      <xdr:row>23</xdr:row>
      <xdr:rowOff>76200</xdr:rowOff>
    </xdr:from>
    <xdr:to>
      <xdr:col>11</xdr:col>
      <xdr:colOff>295656</xdr:colOff>
      <xdr:row>24</xdr:row>
      <xdr:rowOff>41148</xdr:rowOff>
    </xdr:to>
    <xdr:pic>
      <xdr:nvPicPr>
        <xdr:cNvPr id="91" name="Imagen 90" descr="Bandera de Irlanda">
          <a:extLst>
            <a:ext uri="{FF2B5EF4-FFF2-40B4-BE49-F238E27FC236}">
              <a16:creationId xmlns:a16="http://schemas.microsoft.com/office/drawing/2014/main" id="{B473E7EF-5AB8-7E4F-8AF4-A12E7DE01B44}"/>
            </a:ext>
          </a:extLst>
        </xdr:cNvPr>
        <xdr:cNvPicPr>
          <a:picLocks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901700" y="45466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457200</xdr:colOff>
      <xdr:row>24</xdr:row>
      <xdr:rowOff>63500</xdr:rowOff>
    </xdr:from>
    <xdr:to>
      <xdr:col>11</xdr:col>
      <xdr:colOff>676656</xdr:colOff>
      <xdr:row>25</xdr:row>
      <xdr:rowOff>28448</xdr:rowOff>
    </xdr:to>
    <xdr:pic>
      <xdr:nvPicPr>
        <xdr:cNvPr id="92" name="Imagen 91" descr="Bandera de Irlanda del Norte">
          <a:extLst>
            <a:ext uri="{FF2B5EF4-FFF2-40B4-BE49-F238E27FC236}">
              <a16:creationId xmlns:a16="http://schemas.microsoft.com/office/drawing/2014/main" id="{573A6383-7A47-D545-8886-C4B2BCF56DF3}"/>
            </a:ext>
          </a:extLst>
        </xdr:cNvPr>
        <xdr:cNvPicPr>
          <a:picLocks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282700" y="47371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25</xdr:row>
      <xdr:rowOff>38100</xdr:rowOff>
    </xdr:from>
    <xdr:to>
      <xdr:col>11</xdr:col>
      <xdr:colOff>219456</xdr:colOff>
      <xdr:row>26</xdr:row>
      <xdr:rowOff>3048</xdr:rowOff>
    </xdr:to>
    <xdr:pic>
      <xdr:nvPicPr>
        <xdr:cNvPr id="93" name="Imagen 92" descr="Bandera de Escocia">
          <a:extLst>
            <a:ext uri="{FF2B5EF4-FFF2-40B4-BE49-F238E27FC236}">
              <a16:creationId xmlns:a16="http://schemas.microsoft.com/office/drawing/2014/main" id="{8B3164B7-9F0E-EE41-8786-E070FCBB0B2E}"/>
            </a:ext>
          </a:extLst>
        </xdr:cNvPr>
        <xdr:cNvPicPr>
          <a:picLocks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825500" y="49149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26</xdr:row>
      <xdr:rowOff>50800</xdr:rowOff>
    </xdr:from>
    <xdr:to>
      <xdr:col>11</xdr:col>
      <xdr:colOff>232156</xdr:colOff>
      <xdr:row>27</xdr:row>
      <xdr:rowOff>15748</xdr:rowOff>
    </xdr:to>
    <xdr:pic>
      <xdr:nvPicPr>
        <xdr:cNvPr id="94" name="Imagen 93" descr="Bandera de Noruega">
          <a:extLst>
            <a:ext uri="{FF2B5EF4-FFF2-40B4-BE49-F238E27FC236}">
              <a16:creationId xmlns:a16="http://schemas.microsoft.com/office/drawing/2014/main" id="{F880B652-EA98-2343-A98C-29C8CB61618A}"/>
            </a:ext>
          </a:extLst>
        </xdr:cNvPr>
        <xdr:cNvPicPr>
          <a:picLocks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838200" y="51308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27</xdr:row>
      <xdr:rowOff>50800</xdr:rowOff>
    </xdr:from>
    <xdr:to>
      <xdr:col>11</xdr:col>
      <xdr:colOff>232156</xdr:colOff>
      <xdr:row>28</xdr:row>
      <xdr:rowOff>15748</xdr:rowOff>
    </xdr:to>
    <xdr:pic>
      <xdr:nvPicPr>
        <xdr:cNvPr id="95" name="Imagen 94" descr="Bandera de Serbia">
          <a:extLst>
            <a:ext uri="{FF2B5EF4-FFF2-40B4-BE49-F238E27FC236}">
              <a16:creationId xmlns:a16="http://schemas.microsoft.com/office/drawing/2014/main" id="{56DBCADB-3057-0B49-B439-1FA45EEFA4B9}"/>
            </a:ext>
          </a:extLst>
        </xdr:cNvPr>
        <xdr:cNvPicPr>
          <a:picLocks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838200" y="53340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28</xdr:row>
      <xdr:rowOff>50800</xdr:rowOff>
    </xdr:from>
    <xdr:to>
      <xdr:col>11</xdr:col>
      <xdr:colOff>232156</xdr:colOff>
      <xdr:row>29</xdr:row>
      <xdr:rowOff>15748</xdr:rowOff>
    </xdr:to>
    <xdr:pic>
      <xdr:nvPicPr>
        <xdr:cNvPr id="96" name="Imagen 95" descr="Bandera de Finlandia">
          <a:extLst>
            <a:ext uri="{FF2B5EF4-FFF2-40B4-BE49-F238E27FC236}">
              <a16:creationId xmlns:a16="http://schemas.microsoft.com/office/drawing/2014/main" id="{B910197E-B819-E346-87F5-B05B1EAF69C0}"/>
            </a:ext>
          </a:extLst>
        </xdr:cNvPr>
        <xdr:cNvPicPr>
          <a:picLocks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838200" y="55372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29</xdr:row>
      <xdr:rowOff>50800</xdr:rowOff>
    </xdr:from>
    <xdr:to>
      <xdr:col>11</xdr:col>
      <xdr:colOff>232156</xdr:colOff>
      <xdr:row>30</xdr:row>
      <xdr:rowOff>15748</xdr:rowOff>
    </xdr:to>
    <xdr:pic>
      <xdr:nvPicPr>
        <xdr:cNvPr id="97" name="Imagen 96" descr="Bandera de Bulgaria">
          <a:extLst>
            <a:ext uri="{FF2B5EF4-FFF2-40B4-BE49-F238E27FC236}">
              <a16:creationId xmlns:a16="http://schemas.microsoft.com/office/drawing/2014/main" id="{3EE0E841-86F3-A44D-B16C-00C3D65DCC10}"/>
            </a:ext>
          </a:extLst>
        </xdr:cNvPr>
        <xdr:cNvPicPr>
          <a:picLocks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838200" y="57404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30</xdr:row>
      <xdr:rowOff>50800</xdr:rowOff>
    </xdr:from>
    <xdr:to>
      <xdr:col>11</xdr:col>
      <xdr:colOff>232156</xdr:colOff>
      <xdr:row>31</xdr:row>
      <xdr:rowOff>15748</xdr:rowOff>
    </xdr:to>
    <xdr:pic>
      <xdr:nvPicPr>
        <xdr:cNvPr id="98" name="Imagen 97" descr="Bandera de Israel">
          <a:extLst>
            <a:ext uri="{FF2B5EF4-FFF2-40B4-BE49-F238E27FC236}">
              <a16:creationId xmlns:a16="http://schemas.microsoft.com/office/drawing/2014/main" id="{26C40834-575B-C640-B331-8AC7A1A82BFA}"/>
            </a:ext>
          </a:extLst>
        </xdr:cNvPr>
        <xdr:cNvPicPr>
          <a:picLocks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838200" y="59436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31</xdr:row>
      <xdr:rowOff>50800</xdr:rowOff>
    </xdr:from>
    <xdr:to>
      <xdr:col>11</xdr:col>
      <xdr:colOff>232156</xdr:colOff>
      <xdr:row>32</xdr:row>
      <xdr:rowOff>15748</xdr:rowOff>
    </xdr:to>
    <xdr:pic>
      <xdr:nvPicPr>
        <xdr:cNvPr id="99" name="Imagen 98" descr="Bandera de Hungría">
          <a:extLst>
            <a:ext uri="{FF2B5EF4-FFF2-40B4-BE49-F238E27FC236}">
              <a16:creationId xmlns:a16="http://schemas.microsoft.com/office/drawing/2014/main" id="{0B7248D9-E576-7A49-9819-E8612E4FF95C}"/>
            </a:ext>
          </a:extLst>
        </xdr:cNvPr>
        <xdr:cNvPicPr>
          <a:picLocks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838200" y="61468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32</xdr:row>
      <xdr:rowOff>50800</xdr:rowOff>
    </xdr:from>
    <xdr:to>
      <xdr:col>11</xdr:col>
      <xdr:colOff>232156</xdr:colOff>
      <xdr:row>33</xdr:row>
      <xdr:rowOff>15748</xdr:rowOff>
    </xdr:to>
    <xdr:pic>
      <xdr:nvPicPr>
        <xdr:cNvPr id="100" name="Imagen 99" descr="Bandera de Rumania">
          <a:extLst>
            <a:ext uri="{FF2B5EF4-FFF2-40B4-BE49-F238E27FC236}">
              <a16:creationId xmlns:a16="http://schemas.microsoft.com/office/drawing/2014/main" id="{4EA84B0F-28DB-4E4E-B3D9-8B3CD3E6AD29}"/>
            </a:ext>
          </a:extLst>
        </xdr:cNvPr>
        <xdr:cNvPicPr>
          <a:picLocks noChangeArrowheads="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838200" y="63500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33</xdr:row>
      <xdr:rowOff>50800</xdr:rowOff>
    </xdr:from>
    <xdr:to>
      <xdr:col>11</xdr:col>
      <xdr:colOff>232156</xdr:colOff>
      <xdr:row>34</xdr:row>
      <xdr:rowOff>15748</xdr:rowOff>
    </xdr:to>
    <xdr:pic>
      <xdr:nvPicPr>
        <xdr:cNvPr id="101" name="Imagen 100" descr="Bandera de Grecia">
          <a:extLst>
            <a:ext uri="{FF2B5EF4-FFF2-40B4-BE49-F238E27FC236}">
              <a16:creationId xmlns:a16="http://schemas.microsoft.com/office/drawing/2014/main" id="{973CE25E-E038-8145-BEE2-46313FFA77D2}"/>
            </a:ext>
          </a:extLst>
        </xdr:cNvPr>
        <xdr:cNvPicPr>
          <a:picLocks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838200" y="65532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34</xdr:row>
      <xdr:rowOff>50800</xdr:rowOff>
    </xdr:from>
    <xdr:to>
      <xdr:col>11</xdr:col>
      <xdr:colOff>232156</xdr:colOff>
      <xdr:row>35</xdr:row>
      <xdr:rowOff>15748</xdr:rowOff>
    </xdr:to>
    <xdr:pic>
      <xdr:nvPicPr>
        <xdr:cNvPr id="102" name="Imagen 101" descr="Bandera de Albania">
          <a:extLst>
            <a:ext uri="{FF2B5EF4-FFF2-40B4-BE49-F238E27FC236}">
              <a16:creationId xmlns:a16="http://schemas.microsoft.com/office/drawing/2014/main" id="{8A05B43D-AE66-B549-9017-E6C800C16242}"/>
            </a:ext>
          </a:extLst>
        </xdr:cNvPr>
        <xdr:cNvPicPr>
          <a:picLocks noChangeArrowheads="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838200" y="67564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35</xdr:row>
      <xdr:rowOff>50800</xdr:rowOff>
    </xdr:from>
    <xdr:to>
      <xdr:col>11</xdr:col>
      <xdr:colOff>232156</xdr:colOff>
      <xdr:row>36</xdr:row>
      <xdr:rowOff>15748</xdr:rowOff>
    </xdr:to>
    <xdr:pic>
      <xdr:nvPicPr>
        <xdr:cNvPr id="103" name="Imagen 102" descr="Bandera de Montenegro">
          <a:extLst>
            <a:ext uri="{FF2B5EF4-FFF2-40B4-BE49-F238E27FC236}">
              <a16:creationId xmlns:a16="http://schemas.microsoft.com/office/drawing/2014/main" id="{F7468FF9-D6B0-6D43-8CF8-F503C75D6E48}"/>
            </a:ext>
          </a:extLst>
        </xdr:cNvPr>
        <xdr:cNvPicPr>
          <a:picLocks noChangeArrowheads="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838200" y="69596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36</xdr:row>
      <xdr:rowOff>50800</xdr:rowOff>
    </xdr:from>
    <xdr:to>
      <xdr:col>11</xdr:col>
      <xdr:colOff>232156</xdr:colOff>
      <xdr:row>37</xdr:row>
      <xdr:rowOff>15748</xdr:rowOff>
    </xdr:to>
    <xdr:pic>
      <xdr:nvPicPr>
        <xdr:cNvPr id="104" name="Imagen 103" descr="Bandera de Chipre">
          <a:extLst>
            <a:ext uri="{FF2B5EF4-FFF2-40B4-BE49-F238E27FC236}">
              <a16:creationId xmlns:a16="http://schemas.microsoft.com/office/drawing/2014/main" id="{6224A54B-2076-7E44-BFDD-B9EC22534F26}"/>
            </a:ext>
          </a:extLst>
        </xdr:cNvPr>
        <xdr:cNvPicPr>
          <a:picLocks noChangeArrowheads="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838200" y="71628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37</xdr:row>
      <xdr:rowOff>50800</xdr:rowOff>
    </xdr:from>
    <xdr:to>
      <xdr:col>11</xdr:col>
      <xdr:colOff>232156</xdr:colOff>
      <xdr:row>38</xdr:row>
      <xdr:rowOff>15748</xdr:rowOff>
    </xdr:to>
    <xdr:pic>
      <xdr:nvPicPr>
        <xdr:cNvPr id="105" name="Imagen 104" descr="Bandera de Estonia">
          <a:extLst>
            <a:ext uri="{FF2B5EF4-FFF2-40B4-BE49-F238E27FC236}">
              <a16:creationId xmlns:a16="http://schemas.microsoft.com/office/drawing/2014/main" id="{00136B70-F7D0-624F-A038-1A58B86E059A}"/>
            </a:ext>
          </a:extLst>
        </xdr:cNvPr>
        <xdr:cNvPicPr>
          <a:picLocks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838200" y="73660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38</xdr:row>
      <xdr:rowOff>50800</xdr:rowOff>
    </xdr:from>
    <xdr:to>
      <xdr:col>11</xdr:col>
      <xdr:colOff>232156</xdr:colOff>
      <xdr:row>39</xdr:row>
      <xdr:rowOff>15748</xdr:rowOff>
    </xdr:to>
    <xdr:pic>
      <xdr:nvPicPr>
        <xdr:cNvPr id="106" name="Imagen 105" descr="Bandera de Eslovenia">
          <a:extLst>
            <a:ext uri="{FF2B5EF4-FFF2-40B4-BE49-F238E27FC236}">
              <a16:creationId xmlns:a16="http://schemas.microsoft.com/office/drawing/2014/main" id="{7B57F9A3-6D0D-424B-8AC4-A42815DD232C}"/>
            </a:ext>
          </a:extLst>
        </xdr:cNvPr>
        <xdr:cNvPicPr>
          <a:picLocks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838200" y="75692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39</xdr:row>
      <xdr:rowOff>50800</xdr:rowOff>
    </xdr:from>
    <xdr:to>
      <xdr:col>11</xdr:col>
      <xdr:colOff>232156</xdr:colOff>
      <xdr:row>40</xdr:row>
      <xdr:rowOff>15748</xdr:rowOff>
    </xdr:to>
    <xdr:pic>
      <xdr:nvPicPr>
        <xdr:cNvPr id="107" name="Imagen 106" descr="Bandera de Lituania">
          <a:extLst>
            <a:ext uri="{FF2B5EF4-FFF2-40B4-BE49-F238E27FC236}">
              <a16:creationId xmlns:a16="http://schemas.microsoft.com/office/drawing/2014/main" id="{ACC8C754-81CD-0A48-B39F-B9986B791A7B}"/>
            </a:ext>
          </a:extLst>
        </xdr:cNvPr>
        <xdr:cNvPicPr>
          <a:picLocks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838200" y="77724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40</xdr:row>
      <xdr:rowOff>50800</xdr:rowOff>
    </xdr:from>
    <xdr:to>
      <xdr:col>11</xdr:col>
      <xdr:colOff>232156</xdr:colOff>
      <xdr:row>41</xdr:row>
      <xdr:rowOff>15748</xdr:rowOff>
    </xdr:to>
    <xdr:pic>
      <xdr:nvPicPr>
        <xdr:cNvPr id="108" name="Imagen 107" descr="Bandera de Georgia">
          <a:extLst>
            <a:ext uri="{FF2B5EF4-FFF2-40B4-BE49-F238E27FC236}">
              <a16:creationId xmlns:a16="http://schemas.microsoft.com/office/drawing/2014/main" id="{0BF23D99-61D1-9847-BBCB-3C508B599666}"/>
            </a:ext>
          </a:extLst>
        </xdr:cNvPr>
        <xdr:cNvPicPr>
          <a:picLocks noChangeArrowheads="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838200" y="79756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41</xdr:row>
      <xdr:rowOff>50800</xdr:rowOff>
    </xdr:from>
    <xdr:to>
      <xdr:col>11</xdr:col>
      <xdr:colOff>232156</xdr:colOff>
      <xdr:row>42</xdr:row>
      <xdr:rowOff>15748</xdr:rowOff>
    </xdr:to>
    <xdr:pic>
      <xdr:nvPicPr>
        <xdr:cNvPr id="109" name="Imagen 108" descr="Bandera de Macedonia del Norte">
          <a:extLst>
            <a:ext uri="{FF2B5EF4-FFF2-40B4-BE49-F238E27FC236}">
              <a16:creationId xmlns:a16="http://schemas.microsoft.com/office/drawing/2014/main" id="{795C875E-CA73-C148-88FA-958F1516B552}"/>
            </a:ext>
          </a:extLst>
        </xdr:cNvPr>
        <xdr:cNvPicPr>
          <a:picLocks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838200" y="81788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42</xdr:row>
      <xdr:rowOff>50800</xdr:rowOff>
    </xdr:from>
    <xdr:to>
      <xdr:col>11</xdr:col>
      <xdr:colOff>232156</xdr:colOff>
      <xdr:row>43</xdr:row>
      <xdr:rowOff>15748</xdr:rowOff>
    </xdr:to>
    <xdr:pic>
      <xdr:nvPicPr>
        <xdr:cNvPr id="110" name="Imagen 109" descr="Bandera de Kosovo">
          <a:extLst>
            <a:ext uri="{FF2B5EF4-FFF2-40B4-BE49-F238E27FC236}">
              <a16:creationId xmlns:a16="http://schemas.microsoft.com/office/drawing/2014/main" id="{A0C45BA3-C45F-7441-9E62-2DAD8D9248A2}"/>
            </a:ext>
          </a:extLst>
        </xdr:cNvPr>
        <xdr:cNvPicPr>
          <a:picLocks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838200" y="83820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43</xdr:row>
      <xdr:rowOff>50800</xdr:rowOff>
    </xdr:from>
    <xdr:to>
      <xdr:col>11</xdr:col>
      <xdr:colOff>232156</xdr:colOff>
      <xdr:row>44</xdr:row>
      <xdr:rowOff>15748</xdr:rowOff>
    </xdr:to>
    <xdr:pic>
      <xdr:nvPicPr>
        <xdr:cNvPr id="111" name="Imagen 110" descr="Bandera de Bielorrusia">
          <a:extLst>
            <a:ext uri="{FF2B5EF4-FFF2-40B4-BE49-F238E27FC236}">
              <a16:creationId xmlns:a16="http://schemas.microsoft.com/office/drawing/2014/main" id="{9342D117-FECE-134E-9499-0FF70A7B761A}"/>
            </a:ext>
          </a:extLst>
        </xdr:cNvPr>
        <xdr:cNvPicPr>
          <a:picLocks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838200" y="85852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44</xdr:row>
      <xdr:rowOff>50800</xdr:rowOff>
    </xdr:from>
    <xdr:to>
      <xdr:col>11</xdr:col>
      <xdr:colOff>232156</xdr:colOff>
      <xdr:row>45</xdr:row>
      <xdr:rowOff>15748</xdr:rowOff>
    </xdr:to>
    <xdr:pic>
      <xdr:nvPicPr>
        <xdr:cNvPr id="112" name="Imagen 111" descr="Bandera de Luxemburgo">
          <a:extLst>
            <a:ext uri="{FF2B5EF4-FFF2-40B4-BE49-F238E27FC236}">
              <a16:creationId xmlns:a16="http://schemas.microsoft.com/office/drawing/2014/main" id="{08E34122-9607-1B4A-A2EF-AF188E27631A}"/>
            </a:ext>
          </a:extLst>
        </xdr:cNvPr>
        <xdr:cNvPicPr>
          <a:picLocks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838200" y="87884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45</xdr:row>
      <xdr:rowOff>50800</xdr:rowOff>
    </xdr:from>
    <xdr:to>
      <xdr:col>11</xdr:col>
      <xdr:colOff>232156</xdr:colOff>
      <xdr:row>46</xdr:row>
      <xdr:rowOff>15748</xdr:rowOff>
    </xdr:to>
    <xdr:pic>
      <xdr:nvPicPr>
        <xdr:cNvPr id="113" name="Imagen 112" descr="Bandera de Armenia">
          <a:extLst>
            <a:ext uri="{FF2B5EF4-FFF2-40B4-BE49-F238E27FC236}">
              <a16:creationId xmlns:a16="http://schemas.microsoft.com/office/drawing/2014/main" id="{0A3277D1-D24F-214C-A4D4-6884CAFF4392}"/>
            </a:ext>
          </a:extLst>
        </xdr:cNvPr>
        <xdr:cNvPicPr>
          <a:picLocks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838200" y="89916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46</xdr:row>
      <xdr:rowOff>50800</xdr:rowOff>
    </xdr:from>
    <xdr:to>
      <xdr:col>11</xdr:col>
      <xdr:colOff>232156</xdr:colOff>
      <xdr:row>47</xdr:row>
      <xdr:rowOff>15748</xdr:rowOff>
    </xdr:to>
    <xdr:pic>
      <xdr:nvPicPr>
        <xdr:cNvPr id="114" name="Imagen 113" descr="Bandera de Azerbaiyán">
          <a:extLst>
            <a:ext uri="{FF2B5EF4-FFF2-40B4-BE49-F238E27FC236}">
              <a16:creationId xmlns:a16="http://schemas.microsoft.com/office/drawing/2014/main" id="{377A99B5-1624-BE43-A529-D2A0BE42C7CF}"/>
            </a:ext>
          </a:extLst>
        </xdr:cNvPr>
        <xdr:cNvPicPr>
          <a:picLocks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838200" y="91948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47</xdr:row>
      <xdr:rowOff>50800</xdr:rowOff>
    </xdr:from>
    <xdr:to>
      <xdr:col>11</xdr:col>
      <xdr:colOff>232156</xdr:colOff>
      <xdr:row>48</xdr:row>
      <xdr:rowOff>15748</xdr:rowOff>
    </xdr:to>
    <xdr:pic>
      <xdr:nvPicPr>
        <xdr:cNvPr id="115" name="Imagen 114" descr="Bandera de Kazajistán">
          <a:extLst>
            <a:ext uri="{FF2B5EF4-FFF2-40B4-BE49-F238E27FC236}">
              <a16:creationId xmlns:a16="http://schemas.microsoft.com/office/drawing/2014/main" id="{90E4CE04-A1F4-2640-958D-C356DB004D9F}"/>
            </a:ext>
          </a:extLst>
        </xdr:cNvPr>
        <xdr:cNvPicPr>
          <a:picLocks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838200" y="93980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48</xdr:row>
      <xdr:rowOff>50800</xdr:rowOff>
    </xdr:from>
    <xdr:to>
      <xdr:col>11</xdr:col>
      <xdr:colOff>232156</xdr:colOff>
      <xdr:row>49</xdr:row>
      <xdr:rowOff>15748</xdr:rowOff>
    </xdr:to>
    <xdr:pic>
      <xdr:nvPicPr>
        <xdr:cNvPr id="116" name="Imagen 115" descr="Bandera de Moldavia">
          <a:extLst>
            <a:ext uri="{FF2B5EF4-FFF2-40B4-BE49-F238E27FC236}">
              <a16:creationId xmlns:a16="http://schemas.microsoft.com/office/drawing/2014/main" id="{EF0525F3-0D01-BA40-816E-759969C37D10}"/>
            </a:ext>
          </a:extLst>
        </xdr:cNvPr>
        <xdr:cNvPicPr>
          <a:picLocks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838200" y="96012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49</xdr:row>
      <xdr:rowOff>50800</xdr:rowOff>
    </xdr:from>
    <xdr:to>
      <xdr:col>11</xdr:col>
      <xdr:colOff>232156</xdr:colOff>
      <xdr:row>50</xdr:row>
      <xdr:rowOff>15748</xdr:rowOff>
    </xdr:to>
    <xdr:pic>
      <xdr:nvPicPr>
        <xdr:cNvPr id="117" name="Imagen 116" descr="Bandera de Gibraltar">
          <a:extLst>
            <a:ext uri="{FF2B5EF4-FFF2-40B4-BE49-F238E27FC236}">
              <a16:creationId xmlns:a16="http://schemas.microsoft.com/office/drawing/2014/main" id="{EC0E14E2-F808-F142-A7EF-C32F35501869}"/>
            </a:ext>
          </a:extLst>
        </xdr:cNvPr>
        <xdr:cNvPicPr>
          <a:picLocks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838200" y="98044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50</xdr:row>
      <xdr:rowOff>50800</xdr:rowOff>
    </xdr:from>
    <xdr:to>
      <xdr:col>11</xdr:col>
      <xdr:colOff>232156</xdr:colOff>
      <xdr:row>51</xdr:row>
      <xdr:rowOff>15748</xdr:rowOff>
    </xdr:to>
    <xdr:pic>
      <xdr:nvPicPr>
        <xdr:cNvPr id="118" name="Imagen 117" descr="Bandera de Islas Feroe">
          <a:extLst>
            <a:ext uri="{FF2B5EF4-FFF2-40B4-BE49-F238E27FC236}">
              <a16:creationId xmlns:a16="http://schemas.microsoft.com/office/drawing/2014/main" id="{F48DEE5C-90E8-3244-86BB-964DFD744C27}"/>
            </a:ext>
          </a:extLst>
        </xdr:cNvPr>
        <xdr:cNvPicPr>
          <a:picLocks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838200" y="100076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51</xdr:row>
      <xdr:rowOff>50800</xdr:rowOff>
    </xdr:from>
    <xdr:to>
      <xdr:col>11</xdr:col>
      <xdr:colOff>232156</xdr:colOff>
      <xdr:row>52</xdr:row>
      <xdr:rowOff>15748</xdr:rowOff>
    </xdr:to>
    <xdr:pic>
      <xdr:nvPicPr>
        <xdr:cNvPr id="119" name="Imagen 118" descr="Bandera de Letonia">
          <a:extLst>
            <a:ext uri="{FF2B5EF4-FFF2-40B4-BE49-F238E27FC236}">
              <a16:creationId xmlns:a16="http://schemas.microsoft.com/office/drawing/2014/main" id="{0765E186-6041-1141-B804-2C66140126E2}"/>
            </a:ext>
          </a:extLst>
        </xdr:cNvPr>
        <xdr:cNvPicPr>
          <a:picLocks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838200" y="102108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52</xdr:row>
      <xdr:rowOff>50800</xdr:rowOff>
    </xdr:from>
    <xdr:to>
      <xdr:col>11</xdr:col>
      <xdr:colOff>232156</xdr:colOff>
      <xdr:row>53</xdr:row>
      <xdr:rowOff>15748</xdr:rowOff>
    </xdr:to>
    <xdr:pic>
      <xdr:nvPicPr>
        <xdr:cNvPr id="120" name="Imagen 119" descr="Bandera de Liechtenstein">
          <a:extLst>
            <a:ext uri="{FF2B5EF4-FFF2-40B4-BE49-F238E27FC236}">
              <a16:creationId xmlns:a16="http://schemas.microsoft.com/office/drawing/2014/main" id="{A7AE9125-2D88-9C4C-8ABF-597948752103}"/>
            </a:ext>
          </a:extLst>
        </xdr:cNvPr>
        <xdr:cNvPicPr>
          <a:picLocks noChangeArrowheads="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838200" y="104140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53</xdr:row>
      <xdr:rowOff>50800</xdr:rowOff>
    </xdr:from>
    <xdr:to>
      <xdr:col>11</xdr:col>
      <xdr:colOff>232156</xdr:colOff>
      <xdr:row>54</xdr:row>
      <xdr:rowOff>15748</xdr:rowOff>
    </xdr:to>
    <xdr:pic>
      <xdr:nvPicPr>
        <xdr:cNvPr id="121" name="Imagen 120" descr="Bandera de Andorra">
          <a:extLst>
            <a:ext uri="{FF2B5EF4-FFF2-40B4-BE49-F238E27FC236}">
              <a16:creationId xmlns:a16="http://schemas.microsoft.com/office/drawing/2014/main" id="{17E5C2FD-510C-F846-B70F-1C20EEEE2520}"/>
            </a:ext>
          </a:extLst>
        </xdr:cNvPr>
        <xdr:cNvPicPr>
          <a:picLocks noChangeArrowheads="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838200" y="106172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54</xdr:row>
      <xdr:rowOff>50800</xdr:rowOff>
    </xdr:from>
    <xdr:to>
      <xdr:col>11</xdr:col>
      <xdr:colOff>232156</xdr:colOff>
      <xdr:row>55</xdr:row>
      <xdr:rowOff>15748</xdr:rowOff>
    </xdr:to>
    <xdr:pic>
      <xdr:nvPicPr>
        <xdr:cNvPr id="122" name="Imagen 121" descr="Bandera de Malta">
          <a:extLst>
            <a:ext uri="{FF2B5EF4-FFF2-40B4-BE49-F238E27FC236}">
              <a16:creationId xmlns:a16="http://schemas.microsoft.com/office/drawing/2014/main" id="{1F3D9775-1D2E-D64A-9807-CFA6CEBB3C0F}"/>
            </a:ext>
          </a:extLst>
        </xdr:cNvPr>
        <xdr:cNvPicPr>
          <a:picLocks noChangeArrowheads="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838200" y="108204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12700</xdr:colOff>
      <xdr:row>55</xdr:row>
      <xdr:rowOff>50800</xdr:rowOff>
    </xdr:from>
    <xdr:to>
      <xdr:col>11</xdr:col>
      <xdr:colOff>232156</xdr:colOff>
      <xdr:row>56</xdr:row>
      <xdr:rowOff>15748</xdr:rowOff>
    </xdr:to>
    <xdr:pic>
      <xdr:nvPicPr>
        <xdr:cNvPr id="123" name="Imagen 122" descr="Bandera de San Marino">
          <a:extLst>
            <a:ext uri="{FF2B5EF4-FFF2-40B4-BE49-F238E27FC236}">
              <a16:creationId xmlns:a16="http://schemas.microsoft.com/office/drawing/2014/main" id="{38226CD7-3EF0-394B-835C-1EC1FB88C40A}"/>
            </a:ext>
          </a:extLst>
        </xdr:cNvPr>
        <xdr:cNvPicPr>
          <a:picLocks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838200" y="11023600"/>
          <a:ext cx="219456" cy="155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2" displayName="Tabla2" ref="AV2:AW14" totalsRowShown="0" headerRowDxfId="1" dataDxfId="0" headerRowBorderDxfId="13" tableBorderDxfId="12" totalsRowBorderDxfId="11">
  <tableColumns count="2">
    <tableColumn id="1" xr3:uid="{00000000-0010-0000-0000-000001000000}" name="TOPIC" dataDxfId="3"/>
    <tableColumn id="2" xr3:uid="{00000000-0010-0000-0000-000002000000}" name="VALUE" dataDxfId="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B000000}" name="Tabla3" displayName="Tabla3" ref="A1:D25" totalsRowShown="0" headerRowDxfId="9" dataDxfId="8">
  <sortState xmlns:xlrd2="http://schemas.microsoft.com/office/spreadsheetml/2017/richdata2" ref="A2:D13">
    <sortCondition ref="D2:D13"/>
  </sortState>
  <tableColumns count="4">
    <tableColumn id="1" xr3:uid="{00000000-0010-0000-0B00-000001000000}" name="OK" dataDxfId="7">
      <calculatedColumnFormula>NOT(ISERROR(VLOOKUP(Equipos!$B2,#REF!,1,FALSE)))</calculatedColumnFormula>
    </tableColumn>
    <tableColumn id="2" xr3:uid="{00000000-0010-0000-0B00-000002000000}" name="NombreEquipo" dataDxfId="6">
      <calculatedColumnFormula>VLOOKUP(Tabla3[[#This Row],[OK]],$G$2:$H$25,2,0)</calculatedColumnFormula>
    </tableColumn>
    <tableColumn id="4" xr3:uid="{00000000-0010-0000-0B00-000004000000}" name="Grupo" dataDxfId="5"/>
    <tableColumn id="3" xr3:uid="{00000000-0010-0000-0B00-000003000000}" name="Rank" dataDxfId="4"/>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commons.wikimedia.org/w/index.php?curid=3150941"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hyperlink" Target="https://www.linkedin.com/in/mateje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sheetPr>
  <dimension ref="A1:AGY62"/>
  <sheetViews>
    <sheetView showRowColHeaders="0" tabSelected="1" zoomScaleNormal="100" workbookViewId="0">
      <selection activeCell="J15" sqref="J15"/>
    </sheetView>
  </sheetViews>
  <sheetFormatPr baseColWidth="10" defaultColWidth="0" defaultRowHeight="15" zeroHeight="1" x14ac:dyDescent="0.2"/>
  <cols>
    <col min="1" max="4" width="10.83203125" style="1" customWidth="1"/>
    <col min="5" max="5" width="12.6640625" style="1" customWidth="1"/>
    <col min="6" max="10" width="10.83203125" style="1" customWidth="1"/>
    <col min="11" max="15" width="0" style="1" hidden="1" customWidth="1"/>
    <col min="16" max="16384" width="10.83203125" style="1" hidden="1"/>
  </cols>
  <sheetData>
    <row r="1" spans="6:15" x14ac:dyDescent="0.2"/>
    <row r="2" spans="6:15" x14ac:dyDescent="0.2"/>
    <row r="3" spans="6:15" x14ac:dyDescent="0.2"/>
    <row r="4" spans="6:15" x14ac:dyDescent="0.2">
      <c r="O4" s="9"/>
    </row>
    <row r="5" spans="6:15" x14ac:dyDescent="0.2"/>
    <row r="6" spans="6:15" x14ac:dyDescent="0.2"/>
    <row r="7" spans="6:15" x14ac:dyDescent="0.2"/>
    <row r="8" spans="6:15" x14ac:dyDescent="0.2"/>
    <row r="9" spans="6:15" x14ac:dyDescent="0.2"/>
    <row r="10" spans="6:15" x14ac:dyDescent="0.2"/>
    <row r="11" spans="6:15" x14ac:dyDescent="0.2"/>
    <row r="12" spans="6:15" x14ac:dyDescent="0.2"/>
    <row r="13" spans="6:15" x14ac:dyDescent="0.2"/>
    <row r="14" spans="6:15" x14ac:dyDescent="0.2"/>
    <row r="15" spans="6:15" ht="17" x14ac:dyDescent="0.2">
      <c r="F15" s="402"/>
    </row>
    <row r="16" spans="6:15" x14ac:dyDescent="0.2"/>
    <row r="17" spans="6:13" x14ac:dyDescent="0.2">
      <c r="I17" s="3"/>
    </row>
    <row r="18" spans="6:13" x14ac:dyDescent="0.2"/>
    <row r="19" spans="6:13" x14ac:dyDescent="0.2">
      <c r="F19" s="401" t="s">
        <v>204</v>
      </c>
    </row>
    <row r="20" spans="6:13" x14ac:dyDescent="0.2"/>
    <row r="21" spans="6:13" x14ac:dyDescent="0.2"/>
    <row r="22" spans="6:13" x14ac:dyDescent="0.2"/>
    <row r="24" spans="6:13" hidden="1" x14ac:dyDescent="0.2">
      <c r="M24"/>
    </row>
    <row r="57" spans="84:883" hidden="1" x14ac:dyDescent="0.2">
      <c r="AGD57" s="1">
        <f t="array" ref="AGD57">IF(AND($CC$57:$CC$58=$CC$57,$CC$58&lt;&gt;$CC$59,$CC$59&lt;&gt;$CC$60,$CC$60&lt;&gt;$CC$61,$CC$61:$CC$62=$CC$61,$CE$57:$CE$58=$CE$57,$CE$61:$CE$62=$CE$61,$CF$57:$CF$58=$CF$57,$CF$61&lt;&gt;$CF$62,$CG$57:$CG$58=$CG$57),1,0)</f>
        <v>0</v>
      </c>
      <c r="AGE57" s="1">
        <f t="array" ref="AGE57">IF(AND($CC$57:$CC$58=$CC$57,$CC$58&lt;&gt;$CC$59,$CC$59&lt;&gt;$CC$60,$CC$60&lt;&gt;$CC$61,$CC$61:$CC$62=$CC$61,$CE$57:$CE$58=$CE$57,$CE$61:$CE$62=$CE$61,$CF$57&lt;&gt;$CF$58,$CF$61:$CF$62=$CF$61,$CG$61:$CG$62=$CG$61),1,0)</f>
        <v>0</v>
      </c>
      <c r="AGF57" s="1">
        <f t="array" ref="AGF57">IF(AND($CC$57:$CC$58=$CC$57,$CC$58&lt;&gt;$CC$59,$CC$59&lt;&gt;$CC$60,$CC$60&lt;&gt;$CC$61,$CC$61:$CC$62=$CC$61,$CE$57:$CE$58=$CE$57,$CE$61:$CE$62=$CE$61,$CF$57&lt;&gt;$CF$58,$CF$61&lt;&gt;$CF$62),1,0)</f>
        <v>0</v>
      </c>
    </row>
    <row r="58" spans="84:883" hidden="1" x14ac:dyDescent="0.2">
      <c r="CF58" s="1">
        <v>5</v>
      </c>
      <c r="AGD58" s="1">
        <f t="array" ref="AGD58">IF(AND($CC$57:$CC$58=$CC$58,$CC$58&lt;&gt;$CC$59,$CC$59&lt;&gt;$CC$60,$CC$60&lt;&gt;$CC$61,$CC$61:$CC$62=$CC$61,$CE$57:$CE$58=$CE$58,$CE$61:$CE$62=$CE$61,$CF$57:$CF$58=$CF$58,$CF$61&lt;&gt;$CF$62,$CG$57:$CG$58=$CG$58),1,0)</f>
        <v>0</v>
      </c>
      <c r="AGE58" s="1">
        <f t="array" ref="AGE58">IF(AND($CC$57:$CC$58=$CC$58,$CC$58&lt;&gt;$CC$59,$CC$59&lt;&gt;$CC$60,$CC$60&lt;&gt;$CC$61,$CC$61:$CC$62=$CC$61,$CE$57:$CE$58=$CE$58,$CE$61:$CE$62=$CE$61,$CF$57&lt;&gt;$CF$58,$CF$61:$CF$62=$CF$61,$CG$61:$CG$62=$CG$61),1,0)</f>
        <v>0</v>
      </c>
      <c r="AGF58" s="1">
        <f t="array" ref="AGF58">IF(AND($CC$57:$CC$58=$CC$58,$CC$58&lt;&gt;$CC$59,$CC$59&lt;&gt;$CC$60,$CC$60&lt;&gt;$CC$61,$CC$61:$CC$62=$CC$61,$CE$57:$CE$58=$CE$58,$CE$61:$CE$62=$CE$61,$CF$57&lt;&gt;$CF$58,$CF$61&lt;&gt;$CF$62),1,0)</f>
        <v>0</v>
      </c>
    </row>
    <row r="59" spans="84:883" hidden="1" x14ac:dyDescent="0.2">
      <c r="JZ59" s="1">
        <f t="array" ref="JZ59">IF(AND($CC$57:$CC$62=$CC$59,$CE$57:$CE$62=$CE$59,$CF$57:$CF$58=$CF$58,$CF$58&lt;&gt;$CF$59,$CF$59:$CF$62=$CF$59,$CG$57:$CG$58=$CG$58,$CG$59&lt;&gt;$CG$60,$CG$60:$CG$62=$CG$60),1,0)</f>
        <v>0</v>
      </c>
      <c r="AGD59" s="1">
        <f t="array" ref="AGD59">IF(AND($CC$57:$CC$58=$CC$58,$CC$58&lt;&gt;$CC$59,$CC$59&lt;&gt;$CC$60,$CC$60&lt;&gt;$CC$61,$CC$61:$CC$62=$CC$61,$CE$57:$CE$58=$CE$58,$CE$61:$CE$62=$CE$61,$CF$57:$CF$58=$CF$58,$CF$61&lt;&gt;$CF$62,$CG$57:$CG$58=$CG$58),1,0)</f>
        <v>0</v>
      </c>
      <c r="AGE59" s="1">
        <f t="array" ref="AGE59">IF(AND($CC$57:$CC$58=$CC$58,$CC$58&lt;&gt;$CC$59,$CC$59&lt;&gt;$CC$60,$CC$60&lt;&gt;$CC$61,$CC$61:$CC$62=$CC$61,$CE$57:$CE$58=$CE$58,$CE$61:$CE$62=$CE$61,$CF$57&lt;&gt;$CF$58,$CF$61:$CF$62=$CF$61,$CG$61:$CG$62=$CG$61),1,0)</f>
        <v>0</v>
      </c>
      <c r="AGF59" s="1">
        <f t="array" ref="AGF59">IF(AND($CC$57:$CC$58=$CC$58,$CC$58&lt;&gt;$CC$59,$CC$59&lt;&gt;$CC$60,$CC$60&lt;&gt;$CC$61,$CC$61:$CC$62=$CC$61,$CE$57:$CE$58=$CE$58,$CE$61:$CE$62=$CE$61,$CF$57&lt;&gt;$CF$58,$CF$61&lt;&gt;$CF$62),1,0)</f>
        <v>0</v>
      </c>
    </row>
    <row r="60" spans="84:883" hidden="1" x14ac:dyDescent="0.2">
      <c r="JZ60" s="1">
        <f t="array" ref="JZ60">IF(AND($CC$57:$CC$62=$CC$60,$CE$57:$CE$62=$CE$60,$CF$57:$CF$58=$CF$58,$CF$58&lt;&gt;$CF$59,$CF$59:$CF$62=$CF$60,$CG$57:$CG$58=$CG$58,$CG$59&lt;&gt;$CG$60,$CG$60:$CG$62=$CG$60),1,0)</f>
        <v>0</v>
      </c>
      <c r="AFZ60" s="1">
        <f t="array" ref="AFZ60">IF(AND($CC$57:$CC$58=$CC$58,$CC$58&lt;&gt;$CC$59,$CC$59&lt;&gt;$CC$60,$CC$60:$CC$62=$CC$60,$CE$57:$CE$58=$CE$58,$CE$60:$CE$62=$CE$60,$CF$57&lt;&gt;$CF$58,$CF$60:$CF$62=$CF$60,$CG$60:$CG$62=$CG$60),1,0)</f>
        <v>0</v>
      </c>
      <c r="AGA60" s="1">
        <f t="array" ref="AGA60">IF(AND($CC$57:$CC$58=$CC$58,$CC$58&lt;&gt;$CC$59,$CC$59&lt;&gt;$CC$60,$CC$60:$CC$62=$CC$60,$CE$57:$CE$58=$CE$58,$CE$60:$CE$62=$CE$60,$CF$57&lt;&gt;$CF$58,$CF$60:$CF$62=$CF$60,$CG$60:$CG$62=$CG$60),1,0)</f>
        <v>0</v>
      </c>
      <c r="AGD60" s="1">
        <f t="array" ref="AGD60">IF(AND($CC$57:$CC$58=$CC$58,$CC$58&lt;&gt;$CC$59,$CC$59&lt;&gt;$CC$60,$CC$60&lt;&gt;$CC$61,$CC$61:$CC$62=$CC$61,$CE$57:$CE$58=$CE$58,$CE$61:$CE$62=$CE$61,$CF$57:$CF$58=$CF$58,$CF$61&lt;&gt;$CF$62,$CG$57:$CG$58=$CG$58),1,0)</f>
        <v>0</v>
      </c>
      <c r="AGE60" s="1">
        <f t="array" ref="AGE60">IF(AND($CC$57:$CC$58=$CC$58,$CC$58&lt;&gt;$CC$59,$CC$59&lt;&gt;$CC$60,$CC$60&lt;&gt;$CC$61,$CC$61:$CC$62=$CC$61,$CE$57:$CE$58=$CE$58,$CE$61:$CE$62=$CE$61,$CF$57&lt;&gt;$CF$58,$CF$61:$CF$62=$CF$61,$CG$61:$CG$62=$CG$61),1,0)</f>
        <v>0</v>
      </c>
      <c r="AGF60" s="1">
        <f t="array" ref="AGF60">IF(AND($CC$57:$CC$58=$CC$58,$CC$58&lt;&gt;$CC$59,$CC$59&lt;&gt;$CC$60,$CC$60&lt;&gt;$CC$61,$CC$61:$CC$62=$CC$61,$CE$57:$CE$58=$CE$58,$CE$61:$CE$62=$CE$61,$CF$57&lt;&gt;$CF$58,$CF$61&lt;&gt;$CF$62),1,0)</f>
        <v>0</v>
      </c>
    </row>
    <row r="61" spans="84:883" hidden="1" x14ac:dyDescent="0.2">
      <c r="JZ61" s="1">
        <f t="array" ref="JZ61">IF(AND($CC$57:$CC$62=$CC$61,$CE$57:$CE$62=$CE$61,$CF$57:$CF$58=$CF$58,$CF$58&lt;&gt;$CF$59,$CF$59:$CF$62=$CF$60,$CG$57:$CG$58=$CG$58,$CG$59&lt;&gt;$CG$60,$CG$60:$CG$62=$CG$61),1,0)</f>
        <v>0</v>
      </c>
      <c r="AFZ61" s="1">
        <f t="array" ref="AFZ61">IF(AND($CC$57:$CC$58=$CC$58,$CC$58&lt;&gt;$CC$59,$CC$59&lt;&gt;$CC$60,$CC$60:$CC$62=$CC$61,$CE$57:$CE$58=$CE$58,$CE$60:$CE$62=$CE$61,$CF$57&lt;&gt;$CF$58,$CF$60:$CF$62=$CF$61,$CG$60:$CG$62=$CG$61),1,0)</f>
        <v>0</v>
      </c>
      <c r="AGA61" s="1">
        <f t="array" ref="AGA61">IF(AND($CC$57:$CC$58=$CC$58,$CC$58&lt;&gt;$CC$59,$CC$59&lt;&gt;$CC$60,$CC$60:$CC$62=$CC$61,$CE$57:$CE$58=$CE$58,$CE$60:$CE$62=$CE$61,$CF$57&lt;&gt;$CF$58,$CF$60:$CF$62=$CF$61,$CG$60:$CG$62=$CG$61),1,0)</f>
        <v>0</v>
      </c>
      <c r="AGD61" s="1">
        <f t="array" ref="AGD61">IF(AND($CC$57:$CC$58=$CC$58,$CC$58&lt;&gt;$CC$59,$CC$59&lt;&gt;$CC$60,$CC$60&lt;&gt;$CC$61,$CC$61:$CC$62=$CC$61,$CE$57:$CE$58=$CE$58,$CE$61:$CE$62=$CE$61,$CF$57:$CF$58=$CF$58,$CF$61&lt;&gt;$CF$62,$CG$57:$CG$58=$CG$58),1,0)</f>
        <v>0</v>
      </c>
      <c r="AGE61" s="1">
        <f t="array" ref="AGE61">IF(AND($CC$57:$CC$58=$CC$58,$CC$58&lt;&gt;$CC$59,$CC$59&lt;&gt;$CC$60,$CC$60&lt;&gt;$CC$61,$CC$61:$CC$62=$CC$61,$CE$57:$CE$58=$CE$58,$CE$61:$CE$62=$CE$61,$CF$57&lt;&gt;$CF$58,$CF$61:$CF$62=$CF$61,$CG$61:$CG$62=$CG$61),1,0)</f>
        <v>0</v>
      </c>
      <c r="AGF61" s="1">
        <f t="array" ref="AGF61">IF(AND($CC$57:$CC$58=$CC$58,$CC$58&lt;&gt;$CC$59,$CC$59&lt;&gt;$CC$60,$CC$60&lt;&gt;$CC$61,$CC$61:$CC$62=$CC$61,$CE$57:$CE$58=$CE$58,$CE$61:$CE$62=$CE$61,$CF$57&lt;&gt;$CF$58,$CF$61&lt;&gt;$CF$62),1,0)</f>
        <v>0</v>
      </c>
    </row>
    <row r="62" spans="84:883" hidden="1" x14ac:dyDescent="0.2">
      <c r="CF62" s="1">
        <v>1</v>
      </c>
      <c r="JZ62" s="1">
        <f t="array" ref="JZ62">IF(AND($CC$57:$CC$62=$CC$62,$CE$57:$CE$62=$CE$62,$CF$57:$CF$58=$CF$58,$CF$58&lt;&gt;$CF$59,$CF$59:$CF$62=$CF$60,$CG$57:$CG$58=$CG$58,$CG$59&lt;&gt;$CG$60,$CG$60:$CG$62=$CG$62),1,0)</f>
        <v>0</v>
      </c>
      <c r="AFZ62" s="1">
        <f t="array" ref="AFZ62">IF(AND($CC$57:$CC$58=$CC$58,$CC$58&lt;&gt;$CC$59,$CC$59&lt;&gt;$CC$60,$CC$60:$CC$62=$CC$62,$CE$57:$CE$58=$CE$58,$CE$60:$CE$62=$CE$62,$CF$57&lt;&gt;$CF$58,$CF$60:$CF$62=$CF$62,$CG$60:$CG$62=$CG$62),1,0)</f>
        <v>0</v>
      </c>
      <c r="AGA62" s="1">
        <f t="array" ref="AGA62">IF(AND($CC$57:$CC$58=$CC$58,$CC$58&lt;&gt;$CC$59,$CC$59&lt;&gt;$CC$60,$CC$60:$CC$62=$CC$62,$CE$57:$CE$58=$CE$58,$CE$60:$CE$62=$CE$62,$CF$57&lt;&gt;$CF$58,$CF$60:$CF$62=$CF$62,$CG$60:$CG$62=$CG$62),1,0)</f>
        <v>0</v>
      </c>
      <c r="AGD62" s="1">
        <f t="array" ref="AGD62">IF(AND($CC$57:$CC$58=$CC$58,$CC$58&lt;&gt;$CC$59,$CC$59&lt;&gt;$CC$60,$CC$60&lt;&gt;$CC$61,$CC$61:$CC$62=$CC$62,$CE$57:$CE$58=$CE$58,$CE$61:$CE$62=$CE$62,$CF$57:$CF$58=$CF$58,$CF$61&lt;&gt;$CF$62,$CG$57:$CG$58=$CG$58),1,0)</f>
        <v>0</v>
      </c>
      <c r="AGE62" s="1">
        <f t="array" ref="AGE62">IF(AND($CC$57:$CC$58=$CC$58,$CC$58&lt;&gt;$CC$59,$CC$59&lt;&gt;$CC$60,$CC$60&lt;&gt;$CC$61,$CC$61:$CC$62=$CC$62,$CE$57:$CE$58=$CE$58,$CE$61:$CE$62=$CE$62,$CF$57&lt;&gt;$CF$58,$CF$61:$CF$62=$CF$62,$CG$61:$CG$62=$CG$62),1,0)</f>
        <v>0</v>
      </c>
      <c r="AGF62" s="1">
        <f t="array" ref="AGF62">IF(AND($CC$57:$CC$58=$CC$58,$CC$58&lt;&gt;$CC$59,$CC$59&lt;&gt;$CC$60,$CC$60&lt;&gt;$CC$61,$CC$61:$CC$62=$CC$62,$CE$57:$CE$58=$CE$58,$CE$61:$CE$62=$CE$62,$CF$57&lt;&gt;$CF$58,$CF$61&lt;&gt;$CF$62),1,0)</f>
        <v>0</v>
      </c>
      <c r="AGX62" s="1">
        <f t="array" ref="AGX62">IF(AND($CC$57&lt;&gt;$CC$58,$CC$58:$CC$62=$CC$62,$CE$58:$CE$62=$CE$62,$CF$58&lt;&gt;$CF$59,$CF$59&lt;&gt;$CF$60,$CF$60&lt;&gt;$CF$61,$CF$61:$CF$62=$CF$62,$CG$61:$CG$62=$CG$62),1,0)</f>
        <v>0</v>
      </c>
      <c r="AGY62" s="1">
        <f t="array" ref="AGY62">IF(AND($CC$57&lt;&gt;$CC$58,$CC$58:$CC$62=$CC$62,$CE$58:$CE$62=$CE$62,$CF$58&lt;&gt;$CF$59,$CF$59&lt;&gt;$CF$60,$CF$60&lt;&gt;$CF$61,$CF$61&lt;&gt;$CF$62),1,0)</f>
        <v>0</v>
      </c>
    </row>
  </sheetData>
  <sheetProtection algorithmName="SHA-512" hashValue="1IOYvck/9Lg7Bgp09yQ2fOVI22I4Kn+aWXSRIBLuy8ZBZTxOejepHMu1vgZ0HaVcyzm4FiKEtcWybwuBxVrYXg==" saltValue="Yzb6l3HlelK14E/IHMptgA==" spinCount="100000" sheet="1" objects="1" scenarios="1" selectLockedCells="1" selectUnlockedCells="1"/>
  <hyperlinks>
    <hyperlink ref="F19" r:id="rId1" display="Foto: wikipedia" xr:uid="{16278B76-9698-A94A-90FF-FC180581AEA4}"/>
  </hyperlinks>
  <pageMargins left="0.7" right="0.7" top="0.75" bottom="0.75" header="0.3" footer="0.3"/>
  <pageSetup paperSize="9" orientation="portrait" r:id="rId2"/>
  <drawing r:id="rId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UTK213"/>
  <sheetViews>
    <sheetView showRowColHeaders="0" topLeftCell="D1" zoomScaleNormal="100" workbookViewId="0">
      <selection activeCell="K4" sqref="K4"/>
    </sheetView>
  </sheetViews>
  <sheetFormatPr baseColWidth="10" defaultColWidth="0" defaultRowHeight="15" zeroHeight="1" x14ac:dyDescent="0.2"/>
  <cols>
    <col min="1" max="2" width="10.83203125" style="2" hidden="1" customWidth="1"/>
    <col min="3" max="3" width="2.1640625" style="1" hidden="1" customWidth="1"/>
    <col min="4" max="4" width="2.1640625" style="1" customWidth="1"/>
    <col min="5" max="5" width="6.6640625" style="1" customWidth="1"/>
    <col min="6" max="6" width="11.5" style="1" customWidth="1"/>
    <col min="7" max="7" width="6.83203125" style="1" customWidth="1"/>
    <col min="8" max="8" width="4" style="1" bestFit="1" customWidth="1"/>
    <col min="9" max="9" width="15.5" style="1" customWidth="1"/>
    <col min="10" max="10" width="3.83203125" style="1" customWidth="1"/>
    <col min="11" max="12" width="5.33203125" style="1" customWidth="1"/>
    <col min="13" max="13" width="3.83203125" style="1" customWidth="1"/>
    <col min="14" max="14" width="15.5" style="1" bestFit="1" customWidth="1"/>
    <col min="15" max="15" width="3.5" style="1" customWidth="1"/>
    <col min="16" max="16" width="12.6640625" style="1" bestFit="1" customWidth="1"/>
    <col min="17" max="17" width="4.33203125" style="1" bestFit="1" customWidth="1"/>
    <col min="18" max="18" width="15.5" style="1" customWidth="1"/>
    <col min="19" max="19" width="7.33203125" style="1" customWidth="1"/>
    <col min="20" max="20" width="4.5" style="1" customWidth="1"/>
    <col min="21" max="21" width="6.5" style="1" customWidth="1"/>
    <col min="22" max="23" width="3.33203125" style="1" customWidth="1"/>
    <col min="24" max="24" width="3.5" style="1" customWidth="1"/>
    <col min="25" max="25" width="3.6640625" style="1" customWidth="1"/>
    <col min="26" max="26" width="4.1640625" style="1" customWidth="1"/>
    <col min="27" max="27" width="3.5" style="3" customWidth="1"/>
    <col min="28" max="28" width="12.6640625" style="6" customWidth="1"/>
    <col min="29" max="29" width="3.5" style="3" customWidth="1"/>
    <col min="30" max="30" width="5.5" style="3" customWidth="1"/>
    <col min="31" max="31" width="3" style="481" customWidth="1"/>
    <col min="32" max="48" width="10.83203125" style="212" hidden="1"/>
    <col min="49" max="49" width="12.6640625" style="212" hidden="1"/>
    <col min="50" max="86" width="10.83203125" style="212" hidden="1"/>
    <col min="87" max="16384" width="10.83203125" style="487" hidden="1"/>
  </cols>
  <sheetData>
    <row r="1" spans="1:170 5689:5689 8944:8944 13447:13447" ht="24" customHeight="1" x14ac:dyDescent="0.2">
      <c r="A1" s="103"/>
      <c r="B1" s="103"/>
      <c r="C1" s="103"/>
      <c r="D1" s="103"/>
      <c r="E1" s="117" t="s">
        <v>124</v>
      </c>
      <c r="F1" s="87"/>
      <c r="G1" s="565" t="s">
        <v>87</v>
      </c>
      <c r="H1" s="565"/>
      <c r="I1" s="119" t="s">
        <v>20</v>
      </c>
      <c r="J1" s="118"/>
      <c r="K1" s="119"/>
      <c r="L1" s="119"/>
      <c r="M1" s="119"/>
      <c r="N1" s="119"/>
      <c r="O1" s="87"/>
      <c r="P1" s="87"/>
      <c r="Q1" s="87"/>
      <c r="R1" s="87"/>
      <c r="S1" s="87"/>
      <c r="T1" s="87"/>
      <c r="U1" s="87"/>
      <c r="V1" s="87"/>
      <c r="W1" s="87"/>
      <c r="X1" s="87"/>
      <c r="Y1" s="87"/>
      <c r="Z1" s="87"/>
      <c r="AA1" s="87"/>
      <c r="AB1" s="87"/>
      <c r="AC1" s="87"/>
      <c r="AD1" s="87"/>
      <c r="AE1" s="87"/>
      <c r="AF1" s="486"/>
      <c r="AG1" s="486"/>
      <c r="AH1" s="486"/>
      <c r="AI1" s="486"/>
      <c r="AJ1" s="486"/>
      <c r="AK1" s="486"/>
      <c r="AL1" s="486"/>
      <c r="AM1" s="486"/>
      <c r="AN1" s="486"/>
      <c r="AO1" s="486"/>
      <c r="AP1" s="486"/>
      <c r="AQ1" s="486"/>
      <c r="AR1" s="486"/>
      <c r="AS1" s="486"/>
      <c r="AT1" s="486"/>
      <c r="AU1" s="486"/>
      <c r="AV1" s="486"/>
      <c r="AW1" s="486"/>
      <c r="AX1" s="486"/>
      <c r="AY1" s="486"/>
      <c r="AZ1" s="486"/>
      <c r="BA1" s="486"/>
      <c r="BB1" s="486"/>
      <c r="BC1" s="486"/>
      <c r="BD1" s="486"/>
      <c r="BE1" s="486"/>
      <c r="BF1" s="486"/>
      <c r="BG1" s="486"/>
      <c r="BH1" s="486"/>
      <c r="BI1" s="486"/>
      <c r="BJ1" s="486"/>
      <c r="BK1" s="486"/>
      <c r="BL1" s="486"/>
      <c r="BM1" s="486"/>
      <c r="BN1" s="486"/>
      <c r="BO1" s="486"/>
      <c r="BP1" s="486"/>
      <c r="BQ1" s="486"/>
      <c r="BR1" s="486"/>
      <c r="BS1" s="486"/>
      <c r="BT1" s="486"/>
      <c r="BU1" s="486"/>
      <c r="BV1" s="486"/>
      <c r="BW1" s="486"/>
      <c r="BX1" s="486"/>
      <c r="BY1" s="486"/>
      <c r="BZ1" s="486"/>
      <c r="CA1" s="486"/>
      <c r="CB1" s="486"/>
      <c r="CC1" s="486"/>
      <c r="CD1" s="486"/>
      <c r="CE1" s="486"/>
      <c r="CF1" s="486"/>
      <c r="CG1" s="486"/>
      <c r="CH1" s="486"/>
    </row>
    <row r="2" spans="1:170 5689:5689 8944:8944 13447:13447" ht="20" customHeight="1" x14ac:dyDescent="0.2">
      <c r="A2" s="87"/>
      <c r="B2" s="87"/>
      <c r="C2" s="87"/>
      <c r="D2" s="87"/>
      <c r="E2" s="89"/>
      <c r="F2" s="89"/>
      <c r="G2" s="210">
        <f>IFERROR(VLOOKUP(G1,Horarios!L4:M27,2,0),10)</f>
        <v>8</v>
      </c>
      <c r="H2" s="89"/>
      <c r="I2" s="88"/>
      <c r="J2" s="89"/>
      <c r="K2" s="88"/>
      <c r="L2" s="88"/>
      <c r="M2" s="88"/>
      <c r="N2" s="88"/>
      <c r="O2" s="90"/>
      <c r="P2" s="90"/>
      <c r="Q2" s="90"/>
      <c r="R2" s="90"/>
      <c r="S2" s="90"/>
      <c r="T2" s="90"/>
      <c r="U2" s="90"/>
      <c r="V2" s="90"/>
      <c r="W2" s="90"/>
      <c r="X2" s="90"/>
      <c r="Y2" s="90"/>
      <c r="Z2" s="90"/>
      <c r="AA2" s="91"/>
      <c r="AB2" s="91"/>
      <c r="AC2" s="91"/>
      <c r="AD2" s="91"/>
      <c r="AE2" s="474"/>
      <c r="AF2" s="488"/>
      <c r="AG2" s="487"/>
      <c r="AH2" s="487" t="s">
        <v>24</v>
      </c>
      <c r="AI2" s="487"/>
      <c r="AJ2" s="487"/>
      <c r="AK2" s="487"/>
      <c r="AL2" s="487"/>
      <c r="AM2" s="487"/>
      <c r="AN2" s="487"/>
      <c r="AO2" s="487"/>
      <c r="AP2" s="487"/>
      <c r="AQ2" s="487"/>
      <c r="AR2" s="487"/>
      <c r="AS2" s="487"/>
      <c r="AT2" s="487"/>
      <c r="AU2" s="487"/>
      <c r="AV2" s="487" t="s">
        <v>25</v>
      </c>
      <c r="AW2" s="487" t="s">
        <v>26</v>
      </c>
      <c r="AX2" s="487"/>
      <c r="AY2" s="487"/>
      <c r="AZ2" s="487"/>
      <c r="BA2" s="487"/>
      <c r="BB2" s="487"/>
      <c r="BC2" s="487"/>
      <c r="BD2" s="487"/>
      <c r="BE2" s="487"/>
      <c r="BF2" s="487"/>
      <c r="BG2" s="487"/>
      <c r="BH2" s="487"/>
      <c r="BI2" s="487"/>
      <c r="BJ2" s="487"/>
      <c r="BK2" s="487"/>
      <c r="BL2" s="487"/>
      <c r="BM2" s="487"/>
      <c r="BN2" s="487"/>
      <c r="BO2" s="487"/>
      <c r="BP2" s="487"/>
      <c r="BQ2" s="487"/>
      <c r="BR2" s="487"/>
      <c r="BS2" s="487"/>
      <c r="BT2" s="487"/>
      <c r="BU2" s="487"/>
      <c r="BV2" s="487"/>
      <c r="BW2" s="487"/>
      <c r="BX2" s="487"/>
      <c r="BY2" s="487"/>
      <c r="BZ2" s="487"/>
      <c r="CA2" s="487"/>
      <c r="CB2" s="487"/>
      <c r="CC2" s="487"/>
      <c r="CD2" s="487"/>
      <c r="CE2" s="487"/>
      <c r="CF2" s="487"/>
      <c r="CG2" s="487"/>
      <c r="CT2" s="487" t="s">
        <v>64</v>
      </c>
    </row>
    <row r="3" spans="1:170 5689:5689 8944:8944 13447:13447" ht="16" thickBot="1" x14ac:dyDescent="0.25">
      <c r="A3" s="87"/>
      <c r="B3" s="87"/>
      <c r="C3" s="87"/>
      <c r="D3" s="87"/>
      <c r="E3" s="112"/>
      <c r="F3" s="108" t="s">
        <v>12</v>
      </c>
      <c r="G3" s="108" t="s">
        <v>76</v>
      </c>
      <c r="H3" s="113" t="s">
        <v>79</v>
      </c>
      <c r="I3" s="114" t="s">
        <v>21</v>
      </c>
      <c r="J3" s="108"/>
      <c r="K3" s="115" t="s">
        <v>23</v>
      </c>
      <c r="L3" s="115" t="s">
        <v>23</v>
      </c>
      <c r="M3" s="115"/>
      <c r="N3" s="116" t="s">
        <v>22</v>
      </c>
      <c r="O3" s="90"/>
      <c r="P3" s="90"/>
      <c r="Q3" s="90"/>
      <c r="R3" s="90"/>
      <c r="S3" s="90"/>
      <c r="T3" s="90"/>
      <c r="U3" s="90"/>
      <c r="V3" s="90"/>
      <c r="W3" s="90"/>
      <c r="X3" s="90"/>
      <c r="Y3" s="90"/>
      <c r="Z3" s="90"/>
      <c r="AA3" s="91"/>
      <c r="AB3" s="91"/>
      <c r="AC3" s="91"/>
      <c r="AD3" s="91"/>
      <c r="AE3" s="474"/>
      <c r="AF3" s="488"/>
      <c r="AG3" s="487"/>
      <c r="AH3" s="487"/>
      <c r="AI3" s="487"/>
      <c r="AJ3" s="487"/>
      <c r="AK3" s="487"/>
      <c r="AL3" s="487"/>
      <c r="AM3" s="487"/>
      <c r="AN3" s="487"/>
      <c r="AO3" s="487"/>
      <c r="AP3" s="487"/>
      <c r="AQ3" s="487"/>
      <c r="AR3" s="487"/>
      <c r="AS3" s="487"/>
      <c r="AT3" s="487"/>
      <c r="AU3" s="487"/>
      <c r="AV3" s="489" t="s">
        <v>31</v>
      </c>
      <c r="AW3" s="490">
        <f>AW4*2</f>
        <v>277750000000</v>
      </c>
      <c r="AX3" s="487"/>
      <c r="AY3" s="487"/>
      <c r="AZ3" s="487"/>
      <c r="BA3" s="487"/>
      <c r="BB3" s="487"/>
      <c r="BC3" s="487"/>
      <c r="BD3" s="487"/>
      <c r="BE3" s="487"/>
      <c r="BF3" s="487"/>
      <c r="BG3" s="487"/>
      <c r="BH3" s="487"/>
      <c r="BI3" s="487"/>
      <c r="BJ3" s="487"/>
      <c r="BK3" s="487"/>
      <c r="BL3" s="487"/>
      <c r="BM3" s="487"/>
      <c r="BN3" s="487"/>
      <c r="BO3" s="487"/>
      <c r="BP3" s="487"/>
      <c r="BQ3" s="487"/>
      <c r="BR3" s="487"/>
      <c r="BS3" s="487"/>
      <c r="BT3" s="487"/>
      <c r="BU3" s="487"/>
      <c r="BV3" s="487"/>
      <c r="BW3" s="487"/>
      <c r="BX3" s="487"/>
      <c r="BY3" s="487"/>
      <c r="BZ3" s="487"/>
      <c r="CA3" s="487"/>
      <c r="CB3" s="487"/>
      <c r="CC3" s="487"/>
      <c r="CD3" s="487"/>
      <c r="CE3" s="487"/>
      <c r="CF3" s="487"/>
      <c r="CG3" s="487"/>
      <c r="CL3" s="488">
        <v>1</v>
      </c>
      <c r="CM3" s="488">
        <v>12</v>
      </c>
      <c r="CN3" s="488">
        <v>18</v>
      </c>
      <c r="CO3" s="488">
        <v>19</v>
      </c>
      <c r="CP3" s="488">
        <v>13</v>
      </c>
      <c r="CQ3" s="488">
        <v>20</v>
      </c>
      <c r="CR3" s="488">
        <v>21</v>
      </c>
      <c r="CS3" s="488">
        <v>22</v>
      </c>
      <c r="CT3" s="488">
        <v>3</v>
      </c>
      <c r="CU3" s="488">
        <v>2</v>
      </c>
      <c r="CV3" s="488">
        <v>14</v>
      </c>
      <c r="CW3" s="488">
        <v>17</v>
      </c>
      <c r="CX3" s="488">
        <v>16</v>
      </c>
      <c r="CY3" s="488">
        <v>15</v>
      </c>
      <c r="CZ3" s="488">
        <v>4</v>
      </c>
      <c r="DA3" s="488">
        <v>5</v>
      </c>
      <c r="DB3" s="488">
        <v>10</v>
      </c>
      <c r="DC3" s="488">
        <v>8</v>
      </c>
      <c r="DD3" s="488">
        <v>6</v>
      </c>
      <c r="DE3" s="488">
        <v>11</v>
      </c>
      <c r="DF3" s="488">
        <v>7</v>
      </c>
      <c r="DG3" s="488">
        <v>9</v>
      </c>
      <c r="DH3" s="488"/>
      <c r="DI3" s="488"/>
      <c r="EC3" s="212" t="s">
        <v>44</v>
      </c>
      <c r="ED3" s="212" t="s">
        <v>45</v>
      </c>
      <c r="EE3" s="212" t="s">
        <v>47</v>
      </c>
      <c r="EF3" s="212" t="s">
        <v>48</v>
      </c>
      <c r="EG3" s="212" t="s">
        <v>49</v>
      </c>
      <c r="EH3" s="212" t="s">
        <v>50</v>
      </c>
      <c r="EI3" s="212" t="s">
        <v>51</v>
      </c>
      <c r="EJ3" s="212" t="s">
        <v>52</v>
      </c>
      <c r="EK3" s="212" t="s">
        <v>53</v>
      </c>
      <c r="EL3" s="212" t="s">
        <v>54</v>
      </c>
      <c r="MEZ3" s="487" t="s">
        <v>19</v>
      </c>
    </row>
    <row r="4" spans="1:170 5689:5689 8944:8944 13447:13447" ht="15" customHeight="1" x14ac:dyDescent="0.2">
      <c r="A4" s="412" t="s">
        <v>78</v>
      </c>
      <c r="B4" s="413" t="s">
        <v>0</v>
      </c>
      <c r="C4" s="414">
        <f>COUNTIF(Equipos!$C$2:$C$25,EUROCOPA!B4)</f>
        <v>4</v>
      </c>
      <c r="D4" s="255"/>
      <c r="E4" s="522" t="s">
        <v>0</v>
      </c>
      <c r="F4" s="42">
        <f>Horarios!A4</f>
        <v>44358.875</v>
      </c>
      <c r="G4" s="43">
        <f>Horarios!A4+VLOOKUP($G$2,Horarios!$K$4:$O$27,4,0)*VLOOKUP($G$2,Horarios!$K$4:$O$27,5,0)</f>
        <v>44358.875</v>
      </c>
      <c r="H4" s="42" t="s">
        <v>73</v>
      </c>
      <c r="I4" s="44" t="str">
        <f ca="1">A5</f>
        <v>Turquia</v>
      </c>
      <c r="J4" s="45"/>
      <c r="K4" s="46"/>
      <c r="L4" s="46"/>
      <c r="M4" s="47"/>
      <c r="N4" s="48" t="str">
        <f ca="1">A6</f>
        <v>Italia</v>
      </c>
      <c r="O4" s="111">
        <f>IF(NOT(OR(ISBLANK(K4),ISBLANK(L4))),1,0)</f>
        <v>0</v>
      </c>
      <c r="P4" s="107"/>
      <c r="Q4" s="142" t="str">
        <f>CONCATENATE("Grupo"," ",B4)</f>
        <v>Grupo A</v>
      </c>
      <c r="R4" s="143"/>
      <c r="S4" s="143"/>
      <c r="T4" s="143"/>
      <c r="U4" s="143"/>
      <c r="V4" s="143"/>
      <c r="W4" s="143"/>
      <c r="X4" s="143"/>
      <c r="Y4" s="143"/>
      <c r="Z4" s="144"/>
      <c r="AA4" s="121"/>
      <c r="AB4" s="521" t="s">
        <v>68</v>
      </c>
      <c r="AC4" s="521"/>
      <c r="AD4" s="521"/>
      <c r="AE4" s="474"/>
      <c r="AF4" s="488"/>
      <c r="AG4" s="487"/>
      <c r="AH4" s="487" t="str">
        <f>CONCATENATE("Auxiliar - ",Q4)</f>
        <v>Auxiliar - Grupo A</v>
      </c>
      <c r="AI4" s="487"/>
      <c r="AJ4" s="487"/>
      <c r="AK4" s="487"/>
      <c r="AL4" s="487"/>
      <c r="AM4" s="487"/>
      <c r="AN4" s="487"/>
      <c r="AO4" s="487"/>
      <c r="AP4" s="487"/>
      <c r="AQ4" s="487"/>
      <c r="AR4" s="487"/>
      <c r="AS4" s="487"/>
      <c r="AT4" s="487"/>
      <c r="AU4" s="487" t="s">
        <v>41</v>
      </c>
      <c r="AV4" s="489" t="s">
        <v>34</v>
      </c>
      <c r="AW4" s="490">
        <f>AW6*1111</f>
        <v>138875000000</v>
      </c>
      <c r="AX4" s="487"/>
      <c r="AY4" s="488" t="str">
        <f>CONCATENATE(Q4," - GOLAVERAGE")</f>
        <v>Grupo A - GOLAVERAGE</v>
      </c>
      <c r="AZ4" s="487"/>
      <c r="BA4" s="487"/>
      <c r="BB4" s="491" t="s">
        <v>29</v>
      </c>
      <c r="BC4" s="491"/>
      <c r="BD4" s="491"/>
      <c r="BE4" s="491"/>
      <c r="BF4" s="491"/>
      <c r="BG4" s="491"/>
      <c r="BH4" s="517" t="s">
        <v>28</v>
      </c>
      <c r="BI4" s="517"/>
      <c r="BJ4" s="517"/>
      <c r="BK4" s="517"/>
      <c r="BL4" s="517"/>
      <c r="BM4" s="517"/>
      <c r="BN4" s="516" t="s">
        <v>169</v>
      </c>
      <c r="BO4" s="516"/>
      <c r="BP4" s="516"/>
      <c r="BQ4" s="516"/>
      <c r="BR4" s="516"/>
      <c r="BS4" s="516"/>
      <c r="CI4" s="487" t="s">
        <v>65</v>
      </c>
      <c r="CK4" s="487" t="s">
        <v>66</v>
      </c>
      <c r="CL4" s="487">
        <f t="shared" ref="CL4:DG4" ca="1" si="0">SUM(CL6:CL9)</f>
        <v>0</v>
      </c>
      <c r="CM4" s="487">
        <f t="shared" ca="1" si="0"/>
        <v>0</v>
      </c>
      <c r="CN4" s="487">
        <f t="shared" ca="1" si="0"/>
        <v>0</v>
      </c>
      <c r="CO4" s="487">
        <f t="shared" ca="1" si="0"/>
        <v>0</v>
      </c>
      <c r="CP4" s="487">
        <f t="shared" ca="1" si="0"/>
        <v>0</v>
      </c>
      <c r="CQ4" s="487">
        <f t="shared" ca="1" si="0"/>
        <v>0</v>
      </c>
      <c r="CR4" s="487">
        <f t="shared" ca="1" si="0"/>
        <v>0</v>
      </c>
      <c r="CS4" s="487">
        <f t="shared" ca="1" si="0"/>
        <v>0</v>
      </c>
      <c r="CT4" s="487">
        <f t="shared" ca="1" si="0"/>
        <v>0</v>
      </c>
      <c r="CU4" s="487">
        <f t="shared" ca="1" si="0"/>
        <v>0</v>
      </c>
      <c r="CV4" s="487">
        <f t="shared" ca="1" si="0"/>
        <v>0</v>
      </c>
      <c r="CW4" s="487">
        <f t="shared" ca="1" si="0"/>
        <v>0</v>
      </c>
      <c r="CX4" s="487">
        <f t="shared" ca="1" si="0"/>
        <v>0</v>
      </c>
      <c r="CY4" s="487">
        <f t="shared" ca="1" si="0"/>
        <v>0</v>
      </c>
      <c r="CZ4" s="487">
        <f t="shared" ca="1" si="0"/>
        <v>0</v>
      </c>
      <c r="DA4" s="487">
        <f t="shared" ca="1" si="0"/>
        <v>0</v>
      </c>
      <c r="DB4" s="487">
        <f t="shared" ca="1" si="0"/>
        <v>0</v>
      </c>
      <c r="DC4" s="487">
        <f t="shared" ca="1" si="0"/>
        <v>0</v>
      </c>
      <c r="DD4" s="487">
        <f t="shared" ca="1" si="0"/>
        <v>0</v>
      </c>
      <c r="DE4" s="487">
        <f t="shared" ca="1" si="0"/>
        <v>0</v>
      </c>
      <c r="DF4" s="487">
        <f t="shared" ca="1" si="0"/>
        <v>0</v>
      </c>
      <c r="DG4" s="487">
        <f t="shared" ca="1" si="0"/>
        <v>0</v>
      </c>
      <c r="EC4" s="212">
        <v>1234</v>
      </c>
      <c r="ED4" s="212">
        <v>123</v>
      </c>
      <c r="EE4" s="212">
        <v>12</v>
      </c>
      <c r="EF4" s="212">
        <v>234</v>
      </c>
      <c r="EG4" s="212">
        <v>34</v>
      </c>
      <c r="EH4" s="212">
        <v>23</v>
      </c>
      <c r="EI4" s="212">
        <v>1</v>
      </c>
      <c r="EJ4" s="212">
        <v>2</v>
      </c>
      <c r="EK4" s="212">
        <v>3</v>
      </c>
      <c r="EL4" s="212">
        <v>4</v>
      </c>
    </row>
    <row r="5" spans="1:170 5689:5689 8944:8944 13447:13447" ht="16" thickBot="1" x14ac:dyDescent="0.25">
      <c r="A5" s="412" t="str">
        <f t="array" aca="1" ref="A5" ca="1">IF(ROWS(A$5:A5)&lt;=$C$4,INDEX(INDIRECT(A$4),SMALL(IF(Nivell=$B$4,ROW(Nivell)-ROW(Equipos!$C$2)+1),ROWS(B$4:B4))),"")</f>
        <v>Turquia</v>
      </c>
      <c r="B5" s="413"/>
      <c r="C5" s="413"/>
      <c r="D5" s="255"/>
      <c r="E5" s="523"/>
      <c r="F5" s="21">
        <f>Horarios!A5</f>
        <v>44359.625</v>
      </c>
      <c r="G5" s="22">
        <f>Horarios!A5+VLOOKUP($G$2,Horarios!$K$4:$O$27,4,0)*VLOOKUP($G$2,Horarios!$K$4:$O$27,5,0)</f>
        <v>44359.625</v>
      </c>
      <c r="H5" s="21" t="s">
        <v>73</v>
      </c>
      <c r="I5" s="23" t="str">
        <f ca="1">A7</f>
        <v>Gales</v>
      </c>
      <c r="J5" s="24"/>
      <c r="K5" s="25"/>
      <c r="L5" s="25"/>
      <c r="M5" s="26"/>
      <c r="N5" s="49" t="str">
        <f ca="1">A8</f>
        <v>Suiza</v>
      </c>
      <c r="O5" s="111">
        <f t="shared" ref="O5:O9" si="1">IF(NOT(OR(ISBLANK(K5),ISBLANK(L5))),1,0)</f>
        <v>0</v>
      </c>
      <c r="P5" s="107"/>
      <c r="Q5" s="145" t="s">
        <v>18</v>
      </c>
      <c r="R5" s="146" t="s">
        <v>121</v>
      </c>
      <c r="S5" s="147" t="s">
        <v>80</v>
      </c>
      <c r="T5" s="147" t="s">
        <v>6</v>
      </c>
      <c r="U5" s="147" t="s">
        <v>7</v>
      </c>
      <c r="V5" s="147" t="s">
        <v>3</v>
      </c>
      <c r="W5" s="147" t="s">
        <v>8</v>
      </c>
      <c r="X5" s="147" t="s">
        <v>9</v>
      </c>
      <c r="Y5" s="147" t="s">
        <v>10</v>
      </c>
      <c r="Z5" s="148" t="s">
        <v>119</v>
      </c>
      <c r="AA5" s="122">
        <f ca="1">COUNTIF(AA6:AA9,"&lt;100")</f>
        <v>0</v>
      </c>
      <c r="AB5" s="521"/>
      <c r="AC5" s="521"/>
      <c r="AD5" s="521"/>
      <c r="AE5" s="475"/>
      <c r="AF5" s="488"/>
      <c r="AG5" s="492" t="s">
        <v>41</v>
      </c>
      <c r="AH5" s="492" t="s">
        <v>13</v>
      </c>
      <c r="AI5" s="492" t="s">
        <v>5</v>
      </c>
      <c r="AJ5" s="492" t="s">
        <v>14</v>
      </c>
      <c r="AK5" s="492" t="s">
        <v>6</v>
      </c>
      <c r="AL5" s="492" t="s">
        <v>7</v>
      </c>
      <c r="AM5" s="492" t="s">
        <v>3</v>
      </c>
      <c r="AN5" s="492" t="s">
        <v>8</v>
      </c>
      <c r="AO5" s="492" t="s">
        <v>9</v>
      </c>
      <c r="AP5" s="492" t="s">
        <v>10</v>
      </c>
      <c r="AQ5" s="492" t="s">
        <v>11</v>
      </c>
      <c r="AR5" s="492" t="s">
        <v>15</v>
      </c>
      <c r="AS5" s="492" t="s">
        <v>13</v>
      </c>
      <c r="AT5" s="487"/>
      <c r="AU5" s="487"/>
      <c r="AV5" s="489" t="s">
        <v>864</v>
      </c>
      <c r="AW5" s="490">
        <f>AW6*5</f>
        <v>625000000</v>
      </c>
      <c r="AX5" s="487"/>
      <c r="AY5" s="492" t="s">
        <v>5</v>
      </c>
      <c r="AZ5" s="492" t="s">
        <v>30</v>
      </c>
      <c r="BA5" s="493" t="s">
        <v>33</v>
      </c>
      <c r="BB5" s="493" t="s">
        <v>32</v>
      </c>
      <c r="BC5" s="493" t="s">
        <v>27</v>
      </c>
      <c r="BD5" s="493" t="str">
        <f ca="1">AY6</f>
        <v>Turquia</v>
      </c>
      <c r="BE5" s="493" t="str">
        <f ca="1">AY7</f>
        <v>Italia</v>
      </c>
      <c r="BF5" s="493" t="str">
        <f ca="1">AY8</f>
        <v>Gales</v>
      </c>
      <c r="BG5" s="493" t="str">
        <f ca="1">AY9</f>
        <v>Suiza</v>
      </c>
      <c r="BH5" s="493" t="s">
        <v>32</v>
      </c>
      <c r="BI5" s="493" t="s">
        <v>27</v>
      </c>
      <c r="BJ5" s="493" t="str">
        <f ca="1">BD5</f>
        <v>Turquia</v>
      </c>
      <c r="BK5" s="493" t="str">
        <f ca="1">BE5</f>
        <v>Italia</v>
      </c>
      <c r="BL5" s="493" t="str">
        <f ca="1">BF5</f>
        <v>Gales</v>
      </c>
      <c r="BM5" s="493" t="str">
        <f ca="1">BG5</f>
        <v>Suiza</v>
      </c>
      <c r="BN5" s="492" t="s">
        <v>32</v>
      </c>
      <c r="BO5" s="492" t="s">
        <v>27</v>
      </c>
      <c r="BP5" s="492" t="str">
        <f ca="1">BD5</f>
        <v>Turquia</v>
      </c>
      <c r="BQ5" s="492" t="str">
        <f ca="1">BE5</f>
        <v>Italia</v>
      </c>
      <c r="BR5" s="492" t="str">
        <f ca="1">BF5</f>
        <v>Gales</v>
      </c>
      <c r="BS5" s="492" t="str">
        <f ca="1">BG5</f>
        <v>Suiza</v>
      </c>
      <c r="BU5" s="494"/>
      <c r="BV5" s="494" t="s">
        <v>42</v>
      </c>
      <c r="BW5" s="495" t="s">
        <v>827</v>
      </c>
      <c r="BX5" s="494" t="s">
        <v>43</v>
      </c>
      <c r="BY5" s="494"/>
      <c r="CA5" s="494"/>
      <c r="CB5" s="494" t="s">
        <v>5</v>
      </c>
      <c r="CC5" s="494" t="s">
        <v>14</v>
      </c>
      <c r="CD5" s="494" t="s">
        <v>62</v>
      </c>
      <c r="CE5" s="494" t="s">
        <v>11</v>
      </c>
      <c r="CF5" s="494" t="s">
        <v>63</v>
      </c>
      <c r="CG5" s="494"/>
      <c r="CK5" s="487" t="s">
        <v>67</v>
      </c>
      <c r="CL5" s="487" t="s">
        <v>46</v>
      </c>
      <c r="CM5" s="487" t="s">
        <v>55</v>
      </c>
      <c r="CN5" s="487" t="s">
        <v>56</v>
      </c>
      <c r="CO5" s="487" t="s">
        <v>57</v>
      </c>
      <c r="CP5" s="487" t="s">
        <v>58</v>
      </c>
      <c r="CQ5" s="487" t="s">
        <v>59</v>
      </c>
      <c r="CR5" s="487" t="s">
        <v>60</v>
      </c>
      <c r="CS5" s="487" t="s">
        <v>61</v>
      </c>
      <c r="CT5" s="487" t="s">
        <v>56</v>
      </c>
      <c r="CU5" s="487" t="s">
        <v>56</v>
      </c>
      <c r="CV5" s="487" t="s">
        <v>57</v>
      </c>
      <c r="CW5" s="487" t="s">
        <v>60</v>
      </c>
      <c r="CX5" s="487" t="s">
        <v>59</v>
      </c>
      <c r="CY5" s="487" t="s">
        <v>59</v>
      </c>
      <c r="CZ5" s="487" t="s">
        <v>58</v>
      </c>
      <c r="DA5" s="487" t="s">
        <v>55</v>
      </c>
      <c r="DB5" s="487" t="s">
        <v>60</v>
      </c>
      <c r="DC5" s="487" t="s">
        <v>59</v>
      </c>
      <c r="DD5" s="487" t="s">
        <v>57</v>
      </c>
      <c r="DE5" s="487" t="s">
        <v>60</v>
      </c>
      <c r="DF5" s="487" t="s">
        <v>57</v>
      </c>
      <c r="DG5" s="487" t="s">
        <v>59</v>
      </c>
      <c r="EC5" s="212">
        <v>1</v>
      </c>
      <c r="ED5" s="212">
        <v>1</v>
      </c>
      <c r="EE5" s="212">
        <v>1</v>
      </c>
      <c r="EF5" s="212">
        <v>2</v>
      </c>
      <c r="EG5" s="212">
        <v>3</v>
      </c>
      <c r="EH5" s="212">
        <v>2</v>
      </c>
      <c r="EI5" s="212">
        <v>1</v>
      </c>
      <c r="EJ5" s="212">
        <v>2</v>
      </c>
      <c r="EK5" s="212">
        <v>3</v>
      </c>
      <c r="EL5" s="212">
        <v>4</v>
      </c>
      <c r="FI5" s="493" t="s">
        <v>32</v>
      </c>
      <c r="FJ5" s="489" t="s">
        <v>872</v>
      </c>
      <c r="FK5" s="493" t="s">
        <v>32</v>
      </c>
      <c r="FL5" s="489" t="s">
        <v>873</v>
      </c>
      <c r="FM5" s="493" t="s">
        <v>32</v>
      </c>
      <c r="FN5" s="489" t="s">
        <v>874</v>
      </c>
    </row>
    <row r="6" spans="1:170 5689:5689 8944:8944 13447:13447" x14ac:dyDescent="0.2">
      <c r="A6" s="412" t="str">
        <f t="array" aca="1" ref="A6" ca="1">IF(ROWS(A$5:A6)&lt;=$C$4,INDEX(INDIRECT(A$4),SMALL(IF(Nivell=$B$4,ROW(Nivell)-ROW(Equipos!$C$2)+1),ROWS(B$4:B5))),"")</f>
        <v>Italia</v>
      </c>
      <c r="B6" s="413"/>
      <c r="C6" s="415"/>
      <c r="D6" s="255"/>
      <c r="E6" s="523"/>
      <c r="F6" s="21">
        <f>Horarios!A6</f>
        <v>44363.75</v>
      </c>
      <c r="G6" s="22">
        <f>Horarios!A6+VLOOKUP($G$2,Horarios!$K$4:$O$27,4,0)*VLOOKUP($G$2,Horarios!$K$4:$O$27,5,0)</f>
        <v>44363.75</v>
      </c>
      <c r="H6" s="21" t="s">
        <v>74</v>
      </c>
      <c r="I6" s="23" t="str">
        <f ca="1">A5</f>
        <v>Turquia</v>
      </c>
      <c r="J6" s="24"/>
      <c r="K6" s="25"/>
      <c r="L6" s="25"/>
      <c r="M6" s="26"/>
      <c r="N6" s="49" t="str">
        <f ca="1">A7</f>
        <v>Gales</v>
      </c>
      <c r="O6" s="111">
        <f t="shared" si="1"/>
        <v>0</v>
      </c>
      <c r="P6" s="107"/>
      <c r="Q6" s="132">
        <v>1</v>
      </c>
      <c r="R6" s="133" t="str">
        <f ca="1">VLOOKUP(Q6,$AG$6:$AI$9,3,0)</f>
        <v>Turquia</v>
      </c>
      <c r="S6" s="134">
        <f ca="1">VLOOKUP(R6,$AI$6:$AR$9,2,FALSE)</f>
        <v>0</v>
      </c>
      <c r="T6" s="134">
        <f ca="1">VLOOKUP($R6,$AI$6:$AR$9,3,FALSE)</f>
        <v>0</v>
      </c>
      <c r="U6" s="134">
        <f ca="1">VLOOKUP($R6,$AI$6:$AR$9,4,FALSE)</f>
        <v>0</v>
      </c>
      <c r="V6" s="134">
        <f ca="1">VLOOKUP($R6,$AI$6:$AR$9,5,FALSE)</f>
        <v>0</v>
      </c>
      <c r="W6" s="134">
        <f ca="1">VLOOKUP($R6,$AI$6:$AR$9,6,FALSE)</f>
        <v>0</v>
      </c>
      <c r="X6" s="134">
        <f ca="1">VLOOKUP($R6,$AI$6:$AR$9,7,FALSE)</f>
        <v>0</v>
      </c>
      <c r="Y6" s="134">
        <f ca="1">VLOOKUP($R6,$AI$6:$AR$9,8,FALSE)</f>
        <v>0</v>
      </c>
      <c r="Z6" s="135">
        <f ca="1">VLOOKUP($R6,$AI$6:$AR$9,9,FALSE)</f>
        <v>0</v>
      </c>
      <c r="AA6" s="96">
        <f ca="1">IF(SUM($AK$6:$AK$9)=12,MIN(ABS(BY5-BY6),ABS(BY6-BY7)),100)</f>
        <v>100</v>
      </c>
      <c r="AB6" s="123" t="str">
        <f ca="1">IF(AND(AA6&gt;=0,AA6&lt;90),VLOOKUP(Q6,$BU$6:$BV$9,2,0),"")</f>
        <v/>
      </c>
      <c r="AC6" s="95"/>
      <c r="AD6" s="96"/>
      <c r="AE6" s="476"/>
      <c r="AF6" s="488">
        <f ca="1">VLOOKUP($R6,$AI$6:$AR$9,10,FALSE)</f>
        <v>-1</v>
      </c>
      <c r="AG6" s="487">
        <f ca="1">RANK(AU6,$AU$6:$AU$9)</f>
        <v>1</v>
      </c>
      <c r="AH6" s="487">
        <f ca="1">RANK(AR6,$AR$6:$AR$9)</f>
        <v>1</v>
      </c>
      <c r="AI6" s="212" t="str">
        <f ca="1">A5</f>
        <v>Turquia</v>
      </c>
      <c r="AJ6" s="487">
        <f ca="1">AL6*3+AM6*1+AN6*0</f>
        <v>0</v>
      </c>
      <c r="AK6" s="487">
        <f ca="1">COUNTIFS($I$4:$I$49,AI6,$K$4:$K$49,"&lt;&gt;",$L$4:$L$49,"&lt;&gt;")+COUNTIFS($N$4:$N$49,AI6,$L$4:$L$49,"&lt;&gt;",$K$4:$K$49,"&lt;&gt;")</f>
        <v>0</v>
      </c>
      <c r="AL6" s="487">
        <f t="array" aca="1" ref="AL6" ca="1">SUM(($I$4:$I$49=AI6)*($K$4:$K$49&lt;&gt;"")*($L$4:$L$49&lt;&gt;"")*($K$4:$K$49&gt;$L$4:$L$49),($N$4:$N$49=AI6)*($K$4:$K$49&lt;&gt;"")*($L$4:$L$49&lt;&gt;"")*($K$4:$K$49&lt;$L$4:$L$49))</f>
        <v>0</v>
      </c>
      <c r="AM6" s="487">
        <f t="array" aca="1" ref="AM6" ca="1">SUM(($I$4:$I$49=AI6)*($K$4:$K$49&lt;&gt;"")*($L$4:$L$49&lt;&gt;"")*($K$4:$K$49=$L$4:$L$49),($N$4:$N$49=AI6)*($K$4:$K$49&lt;&gt;"")*($L$4:$L$49&lt;&gt;"")*($K$4:$K$49=$L$4:$L$49))</f>
        <v>0</v>
      </c>
      <c r="AN6" s="487">
        <f t="array" aca="1" ref="AN6" ca="1">SUM(($I$4:$I$49=AI6)*($L$4:$L$49&lt;&gt;"")*($K$4:$K$49&lt;&gt;"")*($K$4:$K$49&lt;$L$4:$L$49),($K$4:$K$49&lt;&gt;"")*($N$4:$N$49=AI6)*($L$4:$L$49&lt;&gt;"")*($K$4:$K$49&gt;$L$4:$L$49))</f>
        <v>0</v>
      </c>
      <c r="AO6" s="487">
        <f t="array" aca="1" ref="AO6" ca="1">SUMIFS($K$4:$K$49,$I$4:$I$49,AI6,$K$4:$K$49,"&lt;&gt;",$L$4:$L$49,"&lt;&gt;")+SUMIFS($L$4:$L$49,$N$4:$N$49,AI6,$K$4:$K$49,"&lt;&gt;",$L$4:$L$49,"&lt;&gt;")</f>
        <v>0</v>
      </c>
      <c r="AP6" s="487">
        <f t="array" aca="1" ref="AP6" ca="1">SUMIFS($K$4:$K$49,$N$4:$N$49,AI6,$K$4:$K$49,"&lt;&gt;",$L$4:$L$49,"&lt;&gt;")+SUMIFS($L$4:$L$49,$I$4:$I$49,AI6,$K$4:$K$49,"&lt;&gt;",$L$4:$L$49,"&lt;&gt;")</f>
        <v>0</v>
      </c>
      <c r="AQ6" s="487">
        <f ca="1">AO6-AP6</f>
        <v>0</v>
      </c>
      <c r="AR6" s="487">
        <f ca="1">IF(AK6=0,-($AW$14*VLOOKUP(AI6,Tabla3[[NombreEquipo]:[Rank]],3,FALSE)),AJ6*$AW$4+BA6+AQ6*$AW$11+AO6*$AW$12+AL6*$AW$13-($AW$14*VLOOKUP(AI6,Tabla3[[NombreEquipo]:[Rank]],3,FALSE)/100))</f>
        <v>-1</v>
      </c>
      <c r="AS6" s="487">
        <f ca="1">AH6</f>
        <v>1</v>
      </c>
      <c r="AT6" s="487"/>
      <c r="AU6" s="487">
        <f ca="1">IFERROR(AR6-VLOOKUP(AI6,$AB$6:$AC$9,2,0),AR6)</f>
        <v>-1</v>
      </c>
      <c r="AV6" s="489" t="s">
        <v>865</v>
      </c>
      <c r="AW6" s="490">
        <f>AW7*5</f>
        <v>125000000</v>
      </c>
      <c r="AX6" s="487"/>
      <c r="AY6" s="496" t="str">
        <f ca="1">AI6</f>
        <v>Turquia</v>
      </c>
      <c r="AZ6" s="487">
        <f ca="1">COUNTIF(AJ6:AJ9,AJ6)</f>
        <v>4</v>
      </c>
      <c r="BA6" s="489">
        <f ca="1">(BB6*$AW$7)+(BH6*$AW$6)+(BN6*$AW$5)+(FI6*$AW$10)+(FK6*$AW$9)+(FM6*$AW$8)</f>
        <v>781200000</v>
      </c>
      <c r="BB6" s="515">
        <f ca="1">RANK(BC6,BC6:BC9,1)</f>
        <v>1</v>
      </c>
      <c r="BC6" s="515">
        <f ca="1">SUM(IF(AND(AJ6=AJ7),BE6,0),IF(AND(AJ6=AJ8),BF6,0),IF(AND(AJ6=AJ9),BG6,0))</f>
        <v>0</v>
      </c>
      <c r="BD6" s="515">
        <v>0</v>
      </c>
      <c r="BE6" s="515">
        <f t="array" aca="1" ref="BE6" ca="1">SUMIFS($K$4:$K$9,$I$4:$I$9,$AY6,$K$4:$K$9,"&lt;&gt;",$L$4:$L$9,"&lt;&gt;",$N$4:$N$9,BE5)+SUMIFS($L$4:$L$9,$I$4:$I$9,BE5,$K$4:$K$9,"&lt;&gt;",$L$4:$L$9,"&lt;&gt;",$N$4:$N$9,$AY6)</f>
        <v>0</v>
      </c>
      <c r="BF6" s="515">
        <f t="array" aca="1" ref="BF6" ca="1">SUMIFS($K$4:$K$9,$I$4:$I$9,$AY6,$K$4:$K$9,"&lt;&gt;",$L$4:$L$9,"&lt;&gt;",$N$4:$N$9,BF5)+SUMIFS($L$4:$L$9,$I$4:$I$9,BF5,$K$4:$K$9,"&lt;&gt;",$L$4:$L$9,"&lt;&gt;",$N$4:$N$9,$AY6)</f>
        <v>0</v>
      </c>
      <c r="BG6" s="515">
        <f t="array" aca="1" ref="BG6" ca="1">SUMIFS($K$4:$K$9,$I$4:$I$9,$AY6,$K$4:$K$9,"&lt;&gt;",$L$4:$L$9,"&lt;&gt;",$N$4:$N$9,BG5)+SUMIFS($L$4:$L$9,$I$4:$I$9,BG5,$K$4:$K$9,"&lt;&gt;",$L$4:$L$9,"&lt;&gt;",$N$4:$N$9,$AY6)</f>
        <v>0</v>
      </c>
      <c r="BH6" s="515">
        <f ca="1">RANK(BI6,BI6:BI9,1)</f>
        <v>1</v>
      </c>
      <c r="BI6" s="515">
        <f ca="1">SUM(IF(AND(AJ6=AJ7),BK6,0),IF(AND(AJ6=AJ8),BL6,0),IF(AND(AJ6=AJ9),BM6,0))</f>
        <v>0</v>
      </c>
      <c r="BJ6" s="515">
        <v>0</v>
      </c>
      <c r="BK6" s="515">
        <f ca="1">BE6-BD7</f>
        <v>0</v>
      </c>
      <c r="BL6" s="515">
        <f ca="1">BF6-BD8</f>
        <v>0</v>
      </c>
      <c r="BM6" s="515">
        <f ca="1">BG6-BD9</f>
        <v>0</v>
      </c>
      <c r="BN6" s="514">
        <f ca="1">RANK(BO6,BO6:BO9,1)</f>
        <v>1</v>
      </c>
      <c r="BO6" s="514">
        <f ca="1">SUM(IF(AND(AJ6=AJ7),BQ6,0),IF(AND(AJ6=AJ8),BR6,0),IF(AND(AJ6=AJ9),BS6,0))</f>
        <v>0</v>
      </c>
      <c r="BP6" s="514">
        <v>0</v>
      </c>
      <c r="BQ6" s="514">
        <f t="array" aca="1" ref="BQ6" ca="1">SUM((I$4:I$49=AY6)*(N$4:N$49=BQ5)*(K$4:K$49&lt;&gt;"")*(L$4:L$49&lt;&gt;"")*(K$4:K$49&gt;L$4:L$49)*3,(N$4:N$49=AY6)*(I$4:I$49=BQ5)*(K$4:K$49&lt;&gt;"")*(L$4:L$49&lt;&gt;"")*(K$4:K$49=L$4:L$49)*1,(N$4:N$49=AY6)*(I$4:I$49=BQ5)*(K$4:K$49&lt;&gt;"")*(L$4:L$49&lt;&gt;"")*(K$4:K$49&lt;L$4:L$49)*3,(I$4:I$49=AY6)*(N$4:N$49=BQ5)*(K$4:K$49&lt;&gt;"")*(L$4:L$49&lt;&gt;"")*(K$4:K$49=L$4:L$49)*1)</f>
        <v>0</v>
      </c>
      <c r="BR6" s="514">
        <f t="array" aca="1" ref="BR6" ca="1">SUM((I$4:I$49=AY6)*(N$4:N$49=BR5)*(K$4:K$49&lt;&gt;"")*(L$4:L$49&lt;&gt;"")*(K$4:K$49&gt;L$4:L$49)*3,(N$4:N$49=AY6)*(I$4:I$49=BR5)*(K$4:K$49&lt;&gt;"")*(L$4:L$49&lt;&gt;"")*(K$4:K$49=L$4:L$49)*1,(N$4:N$49=AY6)*(I$4:I$49=BR5)*(K$4:K$49&lt;&gt;"")*(L$4:L$49&lt;&gt;"")*(K$4:K$49&lt;L$4:L$49)*3,(I$4:I$49=AY6)*(N$4:N$49=BR5)*(K$4:K$49&lt;&gt;"")*(L$4:L$49&lt;&gt;"")*(K$4:K$49=L$4:L$49)*1)</f>
        <v>0</v>
      </c>
      <c r="BS6" s="514">
        <f t="array" aca="1" ref="BS6" ca="1">SUM((I$4:I$49=AY6)*(N$4:N$49=BS5)*(K$4:K$49&lt;&gt;"")*(L$4:L$49&lt;&gt;"")*(K$4:K$49&gt;L$4:L$49)*3,(N$4:N$49=AY6)*(I$4:I$49=BS5)*(K$4:K$49&lt;&gt;"")*(L$4:L$49&lt;&gt;"")*(K$4:K$49=L$4:L$49)*1,(N$4:N$49=AY6)*(I$4:I$49=BS5)*(K$4:K$49&lt;&gt;"")*(L$4:L$49&lt;&gt;"")*(K$4:K$49&lt;L$4:L$49)*3,(I$4:I$49=AY6)*(N$4:N$49=BS5)*(K$4:K$49&lt;&gt;"")*(L$4:L$49&lt;&gt;"")*(K$4:K$49=L$4:L$49)*1)</f>
        <v>0</v>
      </c>
      <c r="BT6" s="212">
        <v>1</v>
      </c>
      <c r="BU6" s="212">
        <f ca="1">RANK(BW6,$BW$6:$BW$9)</f>
        <v>1</v>
      </c>
      <c r="BV6" s="212" t="str">
        <f ca="1">A5</f>
        <v>Turquia</v>
      </c>
      <c r="BW6" s="212">
        <f ca="1">IF(AK6=0,-($AW$14*VLOOKUP(AI6,Tabla3[[NombreEquipo]:[Rank]],3,FALSE)),AJ6*$AW$4+BA6+AQ6*$AW$11+AO6*$AW$12+AL6*$AW$13-($AW$14*VLOOKUP(AI6,Tabla3[[NombreEquipo]:[Rank]],3,FALSE)/100))</f>
        <v>-1</v>
      </c>
      <c r="BX6" s="212" t="str">
        <f ca="1">VLOOKUP(Q6,$AH$6:$AI$9,2,0)</f>
        <v>Turquia</v>
      </c>
      <c r="BY6" s="212">
        <f ca="1">VLOOKUP($BX6,$AI$6:$AR$9,10,FALSE)</f>
        <v>-1</v>
      </c>
      <c r="CA6" s="212">
        <v>1</v>
      </c>
      <c r="CB6" s="212" t="str">
        <f ca="1">VLOOKUP(CA6,$AH$6:$AI$9,2,0)</f>
        <v>Turquia</v>
      </c>
      <c r="CC6" s="212">
        <f ca="1">VLOOKUP(CB6,$AI$6:$AR$9,2,FALSE)</f>
        <v>0</v>
      </c>
      <c r="CD6" s="497">
        <f ca="1">IF(SUM($AK$6:$AK$9)=12,MIN(ABS(BY5-BY6),ABS(BY6-BY7)),100)</f>
        <v>100</v>
      </c>
      <c r="CE6" s="212">
        <f ca="1">VLOOKUP($CB6,$AI$6:$AR$9,9,FALSE)</f>
        <v>0</v>
      </c>
      <c r="CF6" s="212">
        <f ca="1">VLOOKUP($CB6,$AI$6:$AR$9,7,FALSE)</f>
        <v>0</v>
      </c>
      <c r="CH6" s="212">
        <f t="array" aca="1" ref="CH6" ca="1">IF($CI$6=$CL$5,$EC$5:$EC$8,IF($CI$6=$CM$5,$ED$5:$ED$7,IF(OR($CI$6=$CN$5,$CI$6=$CO$5),$EE$5:$EE$6,$EI$5)))</f>
        <v>1</v>
      </c>
      <c r="CI6" s="487" t="str">
        <f ca="1">IFERROR(HLOOKUP(4,CL4:DI5,2,0),CS5)</f>
        <v>COM_8</v>
      </c>
      <c r="CK6" s="487">
        <v>1</v>
      </c>
      <c r="CL6" s="487">
        <f t="array" aca="1" ref="CL6" ca="1">IF(AND($CC$6:$CC$9=$CC$6,$CD$6:$CD$9&lt;90,$AQ$6:$AQ$9=$AQ$6,$CF$6:$CF$9=$CF$6),1,0)</f>
        <v>0</v>
      </c>
      <c r="CM6" s="487">
        <f t="array" aca="1" ref="CM6" ca="1">IF(AND($CC$6:$CC$8=$CC$6,$CD$6:$CD$8&lt;90,$CC$6&lt;&gt;$CC$9),1,0)</f>
        <v>0</v>
      </c>
      <c r="CN6" s="487">
        <f t="array" aca="1" ref="CN6" ca="1">IF(AND($CC$6:$CC$7=$CC$6,$CD$6:$CD$7&lt;90,$CC$6&lt;&gt;$CC$8),1,0)</f>
        <v>0</v>
      </c>
      <c r="CO6" s="487">
        <f t="array" aca="1" ref="CO6" ca="1">IF(AND($CC$6:$CC$7=$CC$6,$CD$6:$CD$7&lt;90,$CC$6&lt;&gt;$CC$8),1,0)</f>
        <v>0</v>
      </c>
      <c r="CP6" s="487">
        <f t="array" aca="1" ref="CP6" ca="1">IF(AND($CC$7:$CC$9=$CC$7,$CD$7:$CD$9&lt;90,$CC$6&lt;&gt;$CC$7),1,0)</f>
        <v>0</v>
      </c>
      <c r="CQ6" s="487">
        <f t="array" aca="1" ref="CQ6" ca="1">IF(AND($CC$6&lt;&gt;$CC$7,$CC$6&lt;&gt;$CC$9),1,0)</f>
        <v>0</v>
      </c>
      <c r="CR6" s="487">
        <f t="array" aca="1" ref="CR6" ca="1">IF(AND($CC$6&lt;&gt;$CC$7,$CC$6&lt;&gt;$CC$9),1,0)</f>
        <v>0</v>
      </c>
      <c r="CS6" s="487">
        <f t="array" aca="1" ref="CS6" ca="1">IF(AND($CC$6&lt;&gt;$CC$7,$CC$6&lt;&gt;$CC$9),1,0)</f>
        <v>0</v>
      </c>
      <c r="CT6" s="487">
        <f t="array" aca="1" ref="CT6" ca="1">IF(AND($CC$6:$CC$9=$CC$6,$CD$6:$CD$9&lt;90,$CE$6:$CE$7=$CE$6,$CE$6&lt;&gt;$CE$8),1,0)</f>
        <v>0</v>
      </c>
      <c r="CU6" s="487">
        <f t="array" aca="1" ref="CU6" ca="1">IF(AND($CC$6:$CC$9=$CC$6,$CD$6:$CD$9&lt;90,$CE$6:$CE$9=$CE$6,$CF$6=$CF$7,$CF$6&lt;&gt;$CF$8),1,0)</f>
        <v>0</v>
      </c>
      <c r="CV6" s="487">
        <f t="array" aca="1" ref="CV6" ca="1">IF(AND($CC$6:$CC$8=$CC$6,$CD$6:$CD$7&lt;90,$CD$8&gt;90),1,0)</f>
        <v>0</v>
      </c>
      <c r="CW6" s="487">
        <f t="array" aca="1" ref="CW6" ca="1">IF(AND($CC$6&lt;&gt;$CC$7,$CC$6&lt;&gt;$CC$8),1,0)</f>
        <v>0</v>
      </c>
      <c r="CX6" s="487">
        <f t="array" aca="1" ref="CX6" ca="1">IF(AND($CC$6&lt;&gt;$CC$7,$CC$6&lt;&gt;$CC$8),1,0)</f>
        <v>0</v>
      </c>
      <c r="CY6" s="487">
        <f t="array" aca="1" ref="CY6" ca="1">IF(AND($CC$6&lt;&gt;$CC$9,$CC$6:$CC$8=$CC$6,$CD$6&gt;90,$CD$7:$CD$8&lt;90),1,0)</f>
        <v>0</v>
      </c>
      <c r="CZ6" s="487">
        <f t="array" aca="1" ref="CZ6" ca="1">IF(AND($CC$6:$CC$9=$CC$6,$CD$7:$CD$9&lt;90,$CD$6&lt;&gt;$CD$7),1,0)</f>
        <v>0</v>
      </c>
      <c r="DA6" s="487">
        <f t="array" aca="1" ref="DA6" ca="1">IF(AND($CC$6:$CC$9=$CC$6,$CD$6:$CD$8&lt;90,$CD$6&lt;&gt;$CD$9),1,0)</f>
        <v>0</v>
      </c>
      <c r="DB6" s="487">
        <f t="array" aca="1" ref="DB6" ca="1">IF(AND($CC$6:$CC$9=$CC$6,$CD$6:$CD$7&gt;90,$CD$8:$CD$9&lt;90,$CE$6:$CE$9=$CE$6,$CF$6&gt;$CF$7,$CF$6&gt;$CF$8,$CF$6&gt;$CF$9),1,0)</f>
        <v>0</v>
      </c>
      <c r="DC6" s="487">
        <f t="array" aca="1" ref="DC6" ca="1">IF(AND($CC$6:$CC$9=$CC$6,$CD$6&gt;90,$CD$7:$CD$8&lt;90,$CD$9&gt;90,$CE$6:$CE$9=$CE$6,$CF$6&gt;$CF$7,$CF$6&gt;$CF$8,$CF$6&gt;$CF$9),1,0)</f>
        <v>0</v>
      </c>
      <c r="DD6" s="487">
        <f t="array" aca="1" ref="DD6" ca="1">IF(AND($CC$6:$CC$9=$CC$6,$CD$6:$CD$7&lt;90,$CD$8:$CD$9&gt;90,$CE$6:$CE$9=$CE$6,$CF$6=$CF$7,$CF$6&gt;$CF$8,$CF$6&gt;$CF$9),1,0)</f>
        <v>0</v>
      </c>
      <c r="DE6" s="487">
        <f t="array" aca="1" ref="DE6" ca="1">IF(AND($CC$6:$CC$9=$CC$6,$CD$6:$CD$7&gt;90,$CD$8:$CD$9&lt;90,$CE$6:$CE$9=$CE$6,$CF$6&gt;$CF$7,$CF$7:$CF$9=$CF$7),1,0)</f>
        <v>0</v>
      </c>
      <c r="DF6" s="487">
        <f t="array" aca="1" ref="DF6" ca="1">IF(AND($CC$6:$CC$9=$CC$6,$CD$6:$CD$7&lt;90,$CD$8:$CD$9&gt;90,$CE$6:$CE$9=$CE$6,$CF$6:$CF$8=$CF$6,$CF$6&gt;$CF$9),1,0)</f>
        <v>0</v>
      </c>
      <c r="DG6" s="487">
        <f t="array" aca="1" ref="DG6" ca="1">IF(AND($CC$6:$CC$9=$CC$6,$CD$6&gt;90,$CD$9&gt;90,$CD$7:$CD$8&lt;90,$CE$6:$CE$9=$CE$6,$CF$6&gt;$CF$7:$CF$9),1,0)</f>
        <v>0</v>
      </c>
      <c r="EC6" s="212">
        <v>2</v>
      </c>
      <c r="ED6" s="212">
        <v>2</v>
      </c>
      <c r="EE6" s="212">
        <v>2</v>
      </c>
      <c r="EF6" s="212">
        <v>3</v>
      </c>
      <c r="EG6" s="212">
        <v>4</v>
      </c>
      <c r="EH6" s="212">
        <v>3</v>
      </c>
      <c r="EI6" s="212"/>
      <c r="EJ6" s="212"/>
      <c r="EK6" s="212"/>
      <c r="EL6" s="212"/>
      <c r="FI6" s="515">
        <f ca="1">RANK(FJ6,FJ6:FJ9,1)</f>
        <v>1</v>
      </c>
      <c r="FJ6" s="489">
        <f ca="1">SUM(IF(AND(AJ6=AJ7,BC6=BC7,BI6=BI7,BO6=BO7),BE6,0),IF(AND(AJ6=AJ8,BC6=BC8,BI6=BI8,BO6=BO8),BF6,0),IF(AND(AJ6=AJ9,BC6=BC9,BI6=BI9,BO6=BO9),BG6,0))</f>
        <v>0</v>
      </c>
      <c r="FK6" s="515">
        <f ca="1">RANK(FL6,FL6:FL9,1)</f>
        <v>1</v>
      </c>
      <c r="FL6" s="489">
        <f ca="1">SUM(IF(AND(AJ6=AJ7,BC6=BC7,BI6=BI7,BO6=BO7),BK6,0),IF(AND(AJ6=AJ8,BC6=BC8,BI6=BI8,BO6=BO8),BL6,0),IF(AND(AJ6=AJ9,BC6=BC9,BI6=BI9,BO6=BO9),BM6,0))</f>
        <v>0</v>
      </c>
      <c r="FM6" s="515">
        <f ca="1">RANK(FN6,FN6:FN9,1)</f>
        <v>1</v>
      </c>
      <c r="FN6" s="489">
        <f ca="1">SUM(IF(AND(AJ6=AJ7,BC6=BC7,BI6=BI7,BO6=BO7),BQ6,0),IF(AND(AJ6=AJ8,BC6=BC8,BI6=BI8,BO6=BO8),BR6,0),IF(AND(AJ6=AJ9,BC6=BC9,BI6=BI9,BO6=BO9),BS6,0))</f>
        <v>0</v>
      </c>
    </row>
    <row r="7" spans="1:170 5689:5689 8944:8944 13447:13447" x14ac:dyDescent="0.2">
      <c r="A7" s="412" t="str">
        <f t="array" aca="1" ref="A7" ca="1">IF(ROWS(A$5:A7)&lt;=$C$4,INDEX(INDIRECT(A$4),SMALL(IF(Nivell=$B$4,ROW(Nivell)-ROW(Equipos!$C$2)+1),ROWS(B$4:B6))),"")</f>
        <v>Gales</v>
      </c>
      <c r="B7" s="413"/>
      <c r="C7" s="213"/>
      <c r="D7" s="255"/>
      <c r="E7" s="523"/>
      <c r="F7" s="21">
        <f>Horarios!A7</f>
        <v>44363.875</v>
      </c>
      <c r="G7" s="22">
        <f>Horarios!A7+VLOOKUP($G$2,Horarios!$K$4:$O$27,4,0)*VLOOKUP($G$2,Horarios!$K$4:$O$27,5,0)</f>
        <v>44363.875</v>
      </c>
      <c r="H7" s="21" t="s">
        <v>74</v>
      </c>
      <c r="I7" s="23" t="str">
        <f ca="1">A6</f>
        <v>Italia</v>
      </c>
      <c r="J7" s="24"/>
      <c r="K7" s="25"/>
      <c r="L7" s="25"/>
      <c r="M7" s="27"/>
      <c r="N7" s="49" t="str">
        <f ca="1">A8</f>
        <v>Suiza</v>
      </c>
      <c r="O7" s="111">
        <f t="shared" si="1"/>
        <v>0</v>
      </c>
      <c r="P7" s="107"/>
      <c r="Q7" s="136">
        <v>2</v>
      </c>
      <c r="R7" s="5" t="str">
        <f ca="1">VLOOKUP(Q7,$AG$6:$AI$9,3,0)</f>
        <v>Italia</v>
      </c>
      <c r="S7" s="4">
        <f ca="1">VLOOKUP(R7,$AI$6:$AR$9,2,FALSE)</f>
        <v>0</v>
      </c>
      <c r="T7" s="4">
        <f ca="1">VLOOKUP($R7,$AI$6:$AR$9,3,FALSE)</f>
        <v>0</v>
      </c>
      <c r="U7" s="4">
        <f ca="1">VLOOKUP($R7,$AI$6:$AR$9,4,FALSE)</f>
        <v>0</v>
      </c>
      <c r="V7" s="4">
        <f ca="1">VLOOKUP($R7,$AI$6:$AR$9,5,FALSE)</f>
        <v>0</v>
      </c>
      <c r="W7" s="4">
        <f ca="1">VLOOKUP($R7,$AI$6:$AR$9,6,FALSE)</f>
        <v>0</v>
      </c>
      <c r="X7" s="4">
        <f ca="1">VLOOKUP($R7,$AI$6:$AR$9,7,FALSE)</f>
        <v>0</v>
      </c>
      <c r="Y7" s="4">
        <f ca="1">VLOOKUP($R7,$AI$6:$AR$9,8,FALSE)</f>
        <v>0</v>
      </c>
      <c r="Z7" s="137">
        <f ca="1">VLOOKUP($R7,$AI$6:$AR$9,9,FALSE)</f>
        <v>0</v>
      </c>
      <c r="AA7" s="96">
        <f ca="1">IF(SUM($AK$6:$AK$9)=12,MIN(ABS(BY6-BY7),ABS(BY7-BY8)),100)</f>
        <v>100</v>
      </c>
      <c r="AB7" s="123" t="str">
        <f ca="1">IF(AND(AA7&gt;=0,AA7&lt;90),VLOOKUP(Q7,$BU$6:$BV$9,2,0),"")</f>
        <v/>
      </c>
      <c r="AC7" s="97"/>
      <c r="AD7" s="98"/>
      <c r="AE7" s="477"/>
      <c r="AF7" s="488">
        <f ca="1">VLOOKUP($R7,$AI$6:$AR$9,10,FALSE)</f>
        <v>-2</v>
      </c>
      <c r="AG7" s="487">
        <f ca="1">RANK(AU7,$AU$6:$AU$9)</f>
        <v>2</v>
      </c>
      <c r="AH7" s="487">
        <f ca="1">RANK(AR7,$AR$6:$AR$9)</f>
        <v>2</v>
      </c>
      <c r="AI7" s="212" t="str">
        <f ca="1">A6</f>
        <v>Italia</v>
      </c>
      <c r="AJ7" s="487">
        <f ca="1">AL7*3+AM7*1+AN7*0</f>
        <v>0</v>
      </c>
      <c r="AK7" s="487">
        <f ca="1">COUNTIFS($I$4:$I$49,AI7,$K$4:$K$49,"&lt;&gt;",$L$4:$L$49,"&lt;&gt;")+COUNTIFS($N$4:$N$49,AI7,$L$4:$L$49,"&lt;&gt;",$K$4:$K$49,"&lt;&gt;")</f>
        <v>0</v>
      </c>
      <c r="AL7" s="487">
        <f t="array" aca="1" ref="AL7" ca="1">SUM(($I$4:$I$49=AI7)*($K$4:$K$49&lt;&gt;"")*($L$4:$L$49&lt;&gt;"")*($K$4:$K$49&gt;$L$4:$L$49),($N$4:$N$49=AI7)*($K$4:$K$49&lt;&gt;"")*($L$4:$L$49&lt;&gt;"")*($K$4:$K$49&lt;$L$4:$L$49))</f>
        <v>0</v>
      </c>
      <c r="AM7" s="487">
        <f t="array" aca="1" ref="AM7" ca="1">SUM(($I$4:$I$49=AI7)*($K$4:$K$49&lt;&gt;"")*($L$4:$L$49&lt;&gt;"")*($K$4:$K$49=$L$4:$L$49),($N$4:$N$49=AI7)*($K$4:$K$49&lt;&gt;"")*($L$4:$L$49&lt;&gt;"")*($K$4:$K$49=$L$4:$L$49))</f>
        <v>0</v>
      </c>
      <c r="AN7" s="487">
        <f t="array" aca="1" ref="AN7" ca="1">SUM(($I$4:$I$49=AI7)*($L$4:$L$49&lt;&gt;"")*($K$4:$K$49&lt;&gt;"")*($K$4:$K$49&lt;$L$4:$L$49),($K$4:$K$49&lt;&gt;"")*($N$4:$N$49=AI7)*($L$4:$L$49&lt;&gt;"")*($K$4:$K$49&gt;$L$4:$L$49))</f>
        <v>0</v>
      </c>
      <c r="AO7" s="487">
        <f t="array" aca="1" ref="AO7" ca="1">SUMIFS($K$4:$K$49,$I$4:$I$49,AI7,$K$4:$K$49,"&lt;&gt;",$L$4:$L$49,"&lt;&gt;")+SUMIFS($L$4:$L$49,$N$4:$N$49,AI7,$K$4:$K$49,"&lt;&gt;",$L$4:$L$49,"&lt;&gt;")</f>
        <v>0</v>
      </c>
      <c r="AP7" s="487">
        <f t="array" aca="1" ref="AP7" ca="1">SUMIFS($K$4:$K$49,$N$4:$N$49,AI7,$K$4:$K$49,"&lt;&gt;",$L$4:$L$49,"&lt;&gt;")+SUMIFS($L$4:$L$49,$I$4:$I$49,AI7,$K$4:$K$49,"&lt;&gt;",$L$4:$L$49,"&lt;&gt;")</f>
        <v>0</v>
      </c>
      <c r="AQ7" s="487">
        <f ca="1">AO7-AP7</f>
        <v>0</v>
      </c>
      <c r="AR7" s="498">
        <f ca="1">IF(AK7=0,-($AW$14*VLOOKUP(AI7,Tabla3[[NombreEquipo]:[Rank]],3,FALSE)),AJ7*$AW$4+BA7+AQ7*$AW$11+AO7*$AW$12+AL7*$AW$13-($AW$14*VLOOKUP(AI7,Tabla3[[NombreEquipo]:[Rank]],3,FALSE)/100))</f>
        <v>-2</v>
      </c>
      <c r="AS7" s="487">
        <f ca="1">AH7</f>
        <v>2</v>
      </c>
      <c r="AT7" s="487"/>
      <c r="AU7" s="487">
        <f ca="1">IFERROR(AR7-VLOOKUP(AI7,$AB$6:$AC$9,2,0),AR7)</f>
        <v>-2</v>
      </c>
      <c r="AV7" s="489" t="s">
        <v>866</v>
      </c>
      <c r="AW7" s="490">
        <f>AW8*5</f>
        <v>25000000</v>
      </c>
      <c r="AX7" s="487"/>
      <c r="AY7" s="496" t="str">
        <f ca="1">AI7</f>
        <v>Italia</v>
      </c>
      <c r="AZ7" s="487">
        <f ca="1">COUNTIF(AJ6:AJ9,AJ7)</f>
        <v>4</v>
      </c>
      <c r="BA7" s="489">
        <f t="shared" ref="BA7:BA9" ca="1" si="2">(BB7*$AW$7)+(BH7*$AW$6)+(BN7*$AW$5)+(FI7*$AW$10)+(FK7*$AW$9)+(FM7*$AW$8)</f>
        <v>781200000</v>
      </c>
      <c r="BB7" s="515">
        <f ca="1">RANK(BC7,BC6:BC9,1)</f>
        <v>1</v>
      </c>
      <c r="BC7" s="515">
        <f ca="1">SUM(IF(AND(AJ7=AJ8),BF7,0),IF(AND(AJ7=AJ9),BG7,0),IF(AND(AJ7=AJ6),BD7,0))</f>
        <v>0</v>
      </c>
      <c r="BD7" s="515">
        <f t="array" aca="1" ref="BD7" ca="1">SUMIFS($K$4:$K$9,$I$4:$I$9,$AY7,$K$4:$K$9,"&lt;&gt;",$L$4:$L$9,"&lt;&gt;",$N$4:$N$9,BD5)+SUMIFS($L$4:$L$9,$I$4:$I$9,BD5,$K$4:$K$9,"&lt;&gt;",$L$4:$L$9,"&lt;&gt;",$N$4:$N$9,$AY7)</f>
        <v>0</v>
      </c>
      <c r="BE7" s="515">
        <v>0</v>
      </c>
      <c r="BF7" s="515">
        <f t="array" aca="1" ref="BF7" ca="1">SUMIFS($K$4:$K$9,$I$4:$I$9,$AY7,$K$4:$K$9,"&lt;&gt;",$L$4:$L$9,"&lt;&gt;",$N$4:$N$9,BF5)+SUMIFS($L$4:$L$9,$I$4:$I$9,BF5,$K$4:$K$9,"&lt;&gt;",$L$4:$L$9,"&lt;&gt;",$N$4:$N$9,$AY7)</f>
        <v>0</v>
      </c>
      <c r="BG7" s="515">
        <f t="array" aca="1" ref="BG7" ca="1">SUMIFS($K$4:$K$9,$I$4:$I$9,$AY7,$K$4:$K$9,"&lt;&gt;",$L$4:$L$9,"&lt;&gt;",$N$4:$N$9,BG5)+SUMIFS($L$4:$L$9,$I$4:$I$9,BG5,$K$4:$K$9,"&lt;&gt;",$L$4:$L$9,"&lt;&gt;",$N$4:$N$9,$AY7)</f>
        <v>0</v>
      </c>
      <c r="BH7" s="515">
        <f ca="1">RANK(BI7,BI6:BI9,1)</f>
        <v>1</v>
      </c>
      <c r="BI7" s="515">
        <f ca="1">SUM(IF(AND(AJ7=AJ8),BL7,0),IF(AND(AJ7=AJ9),BM7,0),IF(AND(AJ7=AJ6),BJ7,0))</f>
        <v>0</v>
      </c>
      <c r="BJ7" s="515">
        <f ca="1">BD7-BE6</f>
        <v>0</v>
      </c>
      <c r="BK7" s="515">
        <v>0</v>
      </c>
      <c r="BL7" s="515">
        <f ca="1">BF7-BE8</f>
        <v>0</v>
      </c>
      <c r="BM7" s="515">
        <f ca="1">BG7-BE9</f>
        <v>0</v>
      </c>
      <c r="BN7" s="514">
        <f ca="1">RANK(BO7,BO6:BO9,1)</f>
        <v>1</v>
      </c>
      <c r="BO7" s="514">
        <f ca="1">SUM(IF(AND(AJ7=AJ8),BR7,0),IF(AND(AJ7=AJ9),BS7,0),IF(AND(AJ7=AJ6),BP7,0))</f>
        <v>0</v>
      </c>
      <c r="BP7" s="514">
        <f t="array" aca="1" ref="BP7" ca="1">SUM((I$4:I$49=AY7)*(N$4:N$49=BP5)*(K$4:K$49&lt;&gt;"")*(L$4:L$49&lt;&gt;"")*(K$4:K$49&gt;L$4:L$49)*3,(N$4:N$49=AY7)*(I$4:I$49=BP5)*(K$4:K$49&lt;&gt;"")*(L$4:L$49&lt;&gt;"")*(K$4:K$49=L$4:L$49)*1,(N$4:N$49=AY7)*(I$4:I$49=BP5)*(K$4:K$49&lt;&gt;"")*(L$4:L$49&lt;&gt;"")*(K$4:K$49&lt;L$4:L$49)*3,(I$4:I$49=AY7)*(N$4:N$49=BP5)*(K$4:K$49&lt;&gt;"")*(L$4:L$49&lt;&gt;"")*(K$4:K$49=L$4:L$49)*1)</f>
        <v>0</v>
      </c>
      <c r="BQ7" s="514">
        <v>0</v>
      </c>
      <c r="BR7" s="514">
        <f t="array" aca="1" ref="BR7" ca="1">SUM((I$4:I$49=AY7)*(N$4:N$49=BR5)*(K$4:K$49&lt;&gt;"")*(L$4:L$49&lt;&gt;"")*(K$4:K$49&gt;L$4:L$49)*3,(N$4:N$49=AY7)*(I$4:I$49=BR5)*(K$4:K$49&lt;&gt;"")*(L$4:L$49&lt;&gt;"")*(K$4:K$49=L$4:L$49)*1,(N$4:N$49=AY7)*(I$4:I$49=BR5)*(K$4:K$49&lt;&gt;"")*(L$4:L$49&lt;&gt;"")*(K$4:K$49&lt;L$4:L$49)*3,(I$4:I$49=AY7)*(N$4:N$49=BR5)*(K$4:K$49&lt;&gt;"")*(L$4:L$49&lt;&gt;"")*(K$4:K$49=L$4:L$49)*1)</f>
        <v>0</v>
      </c>
      <c r="BS7" s="514">
        <f t="array" aca="1" ref="BS7" ca="1">SUM((I$4:I$49=AY7)*(N$4:N$49=BS5)*(K$4:K$49&lt;&gt;"")*(L$4:L$49&lt;&gt;"")*(K$4:K$49&gt;L$4:L$49)*3,(N$4:N$49=AY7)*(I$4:I$49=BS5)*(K$4:K$49&lt;&gt;"")*(L$4:L$49&lt;&gt;"")*(K$4:K$49=L$4:L$49)*1,(N$4:N$49=AY7)*(I$4:I$49=BS5)*(K$4:K$49&lt;&gt;"")*(L$4:L$49&lt;&gt;"")*(K$4:K$49&lt;L$4:L$49)*3,(I$4:I$49=AY7)*(N$4:N$49=BS5)*(K$4:K$49&lt;&gt;"")*(L$4:L$49&lt;&gt;"")*(K$4:K$49=L$4:L$49)*1)</f>
        <v>0</v>
      </c>
      <c r="BT7" s="212">
        <v>2</v>
      </c>
      <c r="BU7" s="212">
        <f ca="1">RANK(BW7,$BW$6:$BW$9)</f>
        <v>2</v>
      </c>
      <c r="BV7" s="212" t="str">
        <f ca="1">A6</f>
        <v>Italia</v>
      </c>
      <c r="BW7" s="212">
        <f ca="1">IF(AK7=0,-($AW$14*VLOOKUP(AI7,Tabla3[[NombreEquipo]:[Rank]],3,FALSE)),AJ7*$AW$4+BA7+AQ7*$AW$11+AO7*$AW$12+AL7*$AW$13-($AW$14*VLOOKUP(AI7,Tabla3[[NombreEquipo]:[Rank]],3,FALSE)/100))</f>
        <v>-2</v>
      </c>
      <c r="BX7" s="212" t="str">
        <f ca="1">VLOOKUP(Q7,$AH$6:$AI$9,2,0)</f>
        <v>Italia</v>
      </c>
      <c r="BY7" s="212">
        <f ca="1">VLOOKUP($BX7,$AI$6:$AR$9,10,FALSE)</f>
        <v>-2</v>
      </c>
      <c r="CA7" s="212">
        <v>2</v>
      </c>
      <c r="CB7" s="212" t="str">
        <f ca="1">VLOOKUP(CA7,$AH$6:$AI$9,2,0)</f>
        <v>Italia</v>
      </c>
      <c r="CC7" s="212">
        <f ca="1">VLOOKUP(CB7,$AI$6:$AR$9,2,FALSE)</f>
        <v>0</v>
      </c>
      <c r="CD7" s="497">
        <f ca="1">IF(SUM($AK$6:$AK$9)=12,MIN(ABS(BY6-BY7),ABS(BY7-BY8)),100)</f>
        <v>100</v>
      </c>
      <c r="CE7" s="212">
        <f ca="1">VLOOKUP($CB7,$AI$6:$AR$9,9,FALSE)</f>
        <v>0</v>
      </c>
      <c r="CF7" s="212">
        <f ca="1">VLOOKUP($CB7,$AI$6:$AR$9,7,FALSE)</f>
        <v>0</v>
      </c>
      <c r="CH7" s="212">
        <f t="array" aca="1" ref="CH7" ca="1">IF($CI$6=$CL$5,$EC$5:$EC$8,IF($CI$6=$CM$5,$ED$5:$ED$7,IF(OR($CI$6=$CN$5,$CI$6=$CO$5),$EE$5:$EE$6,IF($CI$6=$CP$5,$EF$5:$EF$7,(IF($CI$6=$CQ$5,$EH$5:$EH$6,$EJ$5))))))</f>
        <v>2</v>
      </c>
      <c r="CK7" s="487">
        <v>2</v>
      </c>
      <c r="CL7" s="487">
        <f t="array" aca="1" ref="CL7" ca="1">IF(AND($CC$6:$CC$9=$CC$7,$CD$6:$CD$9&lt;90,$AQ$6:$AQ$9=$AQ$7,$CF$6:$CF$9=$CF$7),1,0)</f>
        <v>0</v>
      </c>
      <c r="CM7" s="487">
        <f t="array" aca="1" ref="CM7" ca="1">IF(AND($CC$6:$CC$8=$CC$7,$CD$6:$CD$8&lt;90,$CC$7&lt;&gt;$CC$9),1,0)</f>
        <v>0</v>
      </c>
      <c r="CN7" s="487">
        <f t="array" aca="1" ref="CN7" ca="1">IF(AND($CC$6:$CC$7=$CC$6,$CD$6:$CD$7&lt;90,$CC$6&lt;&gt;$CC$8),1,0)</f>
        <v>0</v>
      </c>
      <c r="CO7" s="487">
        <f t="array" aca="1" ref="CO7" ca="1">IF(AND($CC$6:$CC$7=$CC$6,$CD$6:$CD$7&lt;90,$CC$6&lt;&gt;$CC$8),1,0)</f>
        <v>0</v>
      </c>
      <c r="CP7" s="487">
        <f t="array" aca="1" ref="CP7" ca="1">IF(AND($CC$7:$CC$9=$CC$7,$CD$7:$CD$9&lt;90,$CC$6&lt;&gt;$CC$7),1,0)</f>
        <v>0</v>
      </c>
      <c r="CQ7" s="487">
        <f t="array" aca="1" ref="CQ7" ca="1">IF(AND($CC$7:$CC$8=$CC$7,$CD$7:$CD$8&lt;90,$CC$7&lt;&gt;$CC$6,$CC$7&lt;&gt;$CC$9),1,0)</f>
        <v>0</v>
      </c>
      <c r="CR7" s="487">
        <f t="array" aca="1" ref="CR7" ca="1">IF(AND($CC$7&lt;&gt;$CC$6,$CC$7&lt;&gt;$CC$8),1,0)</f>
        <v>0</v>
      </c>
      <c r="CS7" s="487">
        <f t="array" aca="1" ref="CS7" ca="1">IF(AND($CC$7&lt;&gt;$CC$6,$CC$7&lt;&gt;$CC$8),1,0)</f>
        <v>0</v>
      </c>
      <c r="CT7" s="487">
        <f t="array" aca="1" ref="CT7" ca="1">IF(AND($CC$6:$CC$9=$CC$6,$CD$6:$CD$9&lt;90,$CE$6:$CE$7=$CE$6,$CE$7&lt;&gt;$CE$8),1,0)</f>
        <v>0</v>
      </c>
      <c r="CU7" s="487">
        <f t="array" aca="1" ref="CU7" ca="1">IF(AND($CC$6:$CC$9=$CC$6,$CD$6:$CD$9&lt;90,$CE$6:$CE$9=$CE$6,$CF$6=$CF$7,$CF$7&lt;&gt;$CF$8),1,0)</f>
        <v>0</v>
      </c>
      <c r="CV7" s="487">
        <f t="array" aca="1" ref="CV7" ca="1">IF(AND($CC$6:$CC$8=$CC$7,$CD$6:$CD$7&lt;90,$CD$8&gt;90),1,0)</f>
        <v>0</v>
      </c>
      <c r="CW7" s="487">
        <f t="array" aca="1" ref="CW7" ca="1">IF(AND($CC$7&lt;&gt;$CC$6,$CC$7:$CC$9=$CC$7,$CD$7&gt;90,$CD$8:$CD$9&lt;90),1,0)</f>
        <v>0</v>
      </c>
      <c r="CX7" s="487">
        <f t="array" aca="1" ref="CX7" ca="1">IF(AND($CC$7&lt;&gt;$CC$6,$CC$7:$CC$9=$CC$7,$CD$9&gt;90,$CD$7:$CD$8&lt;90),1,0)</f>
        <v>0</v>
      </c>
      <c r="CY7" s="487">
        <f t="array" aca="1" ref="CY7" ca="1">IF(AND($CC$7&lt;&gt;$CC$9,$CC$6:$CC$8=$CC$7,$CD$6&gt;90,$CD$7:$CD$8&lt;90),1,0)</f>
        <v>0</v>
      </c>
      <c r="CZ7" s="487">
        <f t="array" aca="1" ref="CZ7" ca="1">IF(AND($CC$6:$CC$9=$CC$7,$CD$7:$CD$9&lt;90,$CD$6&lt;&gt;$CD$7),1,0)</f>
        <v>0</v>
      </c>
      <c r="DA7" s="487">
        <f t="array" aca="1" ref="DA7" ca="1">IF(AND($CC$6:$CC$9=$CC$7,$CD$6:$CD$8&lt;90,$CD$7&lt;&gt;$CD$9),1,0)</f>
        <v>0</v>
      </c>
      <c r="DB7" s="487">
        <f t="array" aca="1" ref="DB7" ca="1">IF(AND($CC$6:$CC$9=$CC$7,$CD$6:$CD$7&gt;90,$CD$8:$CD$9&lt;90,$CE$6:$CE$9=$CE$7,$CF$6&gt;$CF$7,$CF$7&gt;$CF$8,$CF$7&gt;$CF$9),1,0)</f>
        <v>0</v>
      </c>
      <c r="DC7" s="487">
        <f t="array" aca="1" ref="DC7" ca="1">IF(AND($CC$6:$CC$9=$CC$7,$CD$6&gt;90,$CD$7:$CD$8&lt;90,$CD$9&gt;90,$CE$6:$CE$9=$CE$7,$CF$6&gt;$CF$7,$CF$7=$CF$8,$CF$7&gt;$CF$9),1,0)</f>
        <v>0</v>
      </c>
      <c r="DD7" s="487">
        <f t="array" aca="1" ref="DD7" ca="1">IF(AND($CC$6:$CC$9=$CC$7,$CD$6:$CD$7&lt;90,$CD$8:$CD$9&gt;90,$CE$6:$CE$9=$CE$7,$CF$6=$CF$7,$CF$7&gt;$CF$8,$CF$7&gt;$CF$9),1,0)</f>
        <v>0</v>
      </c>
      <c r="DE7" s="487">
        <f t="array" aca="1" ref="DE7" ca="1">IF(AND($CC$6:$CC$9=$CC$7,$CD$6:$CD$7&gt;90,$CD$8:$CD$9&lt;90,$CE$6:$CE$9=$CE$7,$CF$6&gt;$CF$7,$CF$7:$CF$9=$CF$7),1,0)</f>
        <v>0</v>
      </c>
      <c r="DF7" s="487">
        <f t="array" aca="1" ref="DF7" ca="1">IF(AND($CC$6:$CC$9=$CC$7,$CD$6:$CD$7&lt;90,$CD$8:$CD$9&gt;90,$CE$6:$CE$9=$CE$7,$CF$6:$CF$8=$CF$7,$CF$7&gt;$CF$9),1,0)</f>
        <v>0</v>
      </c>
      <c r="DG7" s="487">
        <f t="array" aca="1" ref="DG7" ca="1">IF(AND($CC$6:$CC$9=$CC$7,$CD$6&gt;90,$CD$9&gt;90,$CD$7:$CD$8&lt;90,$CE$6:$CE$9=$CE$7,$CF$6&gt;$CF$7:$CF$9,$CF$7:$CF$9=$CF$7),1,0)</f>
        <v>0</v>
      </c>
      <c r="EC7" s="212">
        <v>3</v>
      </c>
      <c r="ED7" s="212">
        <v>3</v>
      </c>
      <c r="EE7" s="212"/>
      <c r="EF7" s="212">
        <v>4</v>
      </c>
      <c r="EG7" s="212"/>
      <c r="EH7" s="212"/>
      <c r="EI7" s="212"/>
      <c r="EJ7" s="212"/>
      <c r="EK7" s="212"/>
      <c r="EL7" s="212"/>
      <c r="FI7" s="515">
        <f ca="1">RANK(FJ7,FJ6:FJ9,1)</f>
        <v>1</v>
      </c>
      <c r="FJ7" s="489">
        <f ca="1">SUM(IF(AND(AJ7=AJ8,BC7=BC8,BI7=BI8,BO7=BO8),BF7,0),IF(AND(AJ7=AJ9,BC7=BC9,BI7=BI9,BO7=BO9),BG7,0),IF(AND(AJ7=AJ6,BC7=BC6,BI7=BI6,BO7=BO6),BD7,0))</f>
        <v>0</v>
      </c>
      <c r="FK7" s="515">
        <f ca="1">RANK(FL7,FL6:FL9,1)</f>
        <v>1</v>
      </c>
      <c r="FL7" s="489">
        <f ca="1">SUM(IF(AND(AJ7=AJ8,BC7=BC8,BI7=BI8,BO7=BO8),BL7,0),IF(AND(AJ7=AJ9,BC7=BC9,BI7=BI9,BO7=BO9),BM7,0),IF(AND(AJ7=AJ6,BC7=BC6,BI7=BI6,BO7=BO6),BJ7,0))</f>
        <v>0</v>
      </c>
      <c r="FM7" s="515">
        <f ca="1">RANK(FN7,FN6:FN9,1)</f>
        <v>1</v>
      </c>
      <c r="FN7" s="489">
        <f ca="1">SUM(IF(AND(AJ7=AJ8,BC7=BC8,BI7=BI8,BO7=BO8),BR7,0),IF(AND(AJ7=AJ9,BC7=BC9,BI7=BI9,BO7=BO9),BS7,0),IF(AND(AJ7=AJ6,BC7=BC6,BI7=BI6,BO7=BO6),BP7,0))</f>
        <v>0</v>
      </c>
    </row>
    <row r="8" spans="1:170 5689:5689 8944:8944 13447:13447" x14ac:dyDescent="0.2">
      <c r="A8" s="412" t="str">
        <f t="array" aca="1" ref="A8" ca="1">IF(ROWS(A$5:A8)&lt;=$C$4,INDEX(INDIRECT(A$4),SMALL(IF(Nivell=$B$4,ROW(Nivell)-ROW(Equipos!$C$2)+1),ROWS(B$4:B7))),"")</f>
        <v>Suiza</v>
      </c>
      <c r="B8" s="413"/>
      <c r="C8" s="213"/>
      <c r="D8" s="255"/>
      <c r="E8" s="523"/>
      <c r="F8" s="21">
        <f>Horarios!A8</f>
        <v>44367.75</v>
      </c>
      <c r="G8" s="22">
        <f>Horarios!A8+VLOOKUP($G$2,Horarios!$K$4:$O$27,4,0)*VLOOKUP($G$2,Horarios!$K$4:$O$27,5,0)</f>
        <v>44367.75</v>
      </c>
      <c r="H8" s="21" t="s">
        <v>75</v>
      </c>
      <c r="I8" s="23" t="str">
        <f ca="1">A6</f>
        <v>Italia</v>
      </c>
      <c r="J8" s="24"/>
      <c r="K8" s="25"/>
      <c r="L8" s="25"/>
      <c r="M8" s="26"/>
      <c r="N8" s="49" t="str">
        <f ca="1">A7</f>
        <v>Gales</v>
      </c>
      <c r="O8" s="111">
        <f t="shared" si="1"/>
        <v>0</v>
      </c>
      <c r="P8" s="107"/>
      <c r="Q8" s="136">
        <v>3</v>
      </c>
      <c r="R8" s="5" t="str">
        <f ca="1">VLOOKUP(Q8,$AG$6:$AI$9,3,0)</f>
        <v>Gales</v>
      </c>
      <c r="S8" s="4">
        <f ca="1">VLOOKUP(R8,$AI$6:$AR$9,2,FALSE)</f>
        <v>0</v>
      </c>
      <c r="T8" s="4">
        <f ca="1">VLOOKUP($R8,$AI$6:$AR$9,3,FALSE)</f>
        <v>0</v>
      </c>
      <c r="U8" s="4">
        <f ca="1">VLOOKUP($R8,$AI$6:$AR$9,4,FALSE)</f>
        <v>0</v>
      </c>
      <c r="V8" s="4">
        <f ca="1">VLOOKUP($R8,$AI$6:$AR$9,5,FALSE)</f>
        <v>0</v>
      </c>
      <c r="W8" s="4">
        <f ca="1">VLOOKUP($R8,$AI$6:$AR$9,6,FALSE)</f>
        <v>0</v>
      </c>
      <c r="X8" s="4">
        <f ca="1">VLOOKUP($R8,$AI$6:$AR$9,7,FALSE)</f>
        <v>0</v>
      </c>
      <c r="Y8" s="4">
        <f ca="1">VLOOKUP($R8,$AI$6:$AR$9,8,FALSE)</f>
        <v>0</v>
      </c>
      <c r="Z8" s="137">
        <f ca="1">VLOOKUP($R8,$AI$6:$AR$9,9,FALSE)</f>
        <v>0</v>
      </c>
      <c r="AA8" s="96">
        <f ca="1">IF(SUM($AK$6:$AK$9)=12,MIN(ABS(BY7-BY8),ABS(BY8-BY9)),100)</f>
        <v>100</v>
      </c>
      <c r="AB8" s="123" t="str">
        <f ca="1">IF(AND(AA8&gt;=0,AA8&lt;90),VLOOKUP(Q8,$BU$6:$BV$9,2,0),"")</f>
        <v/>
      </c>
      <c r="AC8" s="97"/>
      <c r="AD8" s="98"/>
      <c r="AE8" s="477"/>
      <c r="AF8" s="488">
        <f ca="1">VLOOKUP($R8,$AI$6:$AR$9,10,FALSE)</f>
        <v>-3</v>
      </c>
      <c r="AG8" s="487">
        <f ca="1">RANK(AU8,$AU$6:$AU$9)</f>
        <v>3</v>
      </c>
      <c r="AH8" s="487">
        <f ca="1">RANK(AR8,$AR$6:$AR$9)</f>
        <v>3</v>
      </c>
      <c r="AI8" s="212" t="str">
        <f ca="1">A7</f>
        <v>Gales</v>
      </c>
      <c r="AJ8" s="487">
        <f ca="1">AL8*3+AM8*1+AN8*0</f>
        <v>0</v>
      </c>
      <c r="AK8" s="487">
        <f ca="1">COUNTIFS($I$4:$I$49,AI8,$K$4:$K$49,"&lt;&gt;",$L$4:$L$49,"&lt;&gt;")+COUNTIFS($N$4:$N$49,AI8,$L$4:$L$49,"&lt;&gt;",$K$4:$K$49,"&lt;&gt;")</f>
        <v>0</v>
      </c>
      <c r="AL8" s="487">
        <f t="array" aca="1" ref="AL8" ca="1">SUM(($I$4:$I$49=AI8)*($K$4:$K$49&lt;&gt;"")*($L$4:$L$49&lt;&gt;"")*($K$4:$K$49&gt;$L$4:$L$49),($N$4:$N$49=AI8)*($K$4:$K$49&lt;&gt;"")*($L$4:$L$49&lt;&gt;"")*($K$4:$K$49&lt;$L$4:$L$49))</f>
        <v>0</v>
      </c>
      <c r="AM8" s="487">
        <f t="array" aca="1" ref="AM8" ca="1">SUM(($I$4:$I$49=AI8)*($K$4:$K$49&lt;&gt;"")*($L$4:$L$49&lt;&gt;"")*($K$4:$K$49=$L$4:$L$49),($N$4:$N$49=AI8)*($K$4:$K$49&lt;&gt;"")*($L$4:$L$49&lt;&gt;"")*($K$4:$K$49=$L$4:$L$49))</f>
        <v>0</v>
      </c>
      <c r="AN8" s="487">
        <f t="array" aca="1" ref="AN8" ca="1">SUM(($I$4:$I$49=AI8)*($L$4:$L$49&lt;&gt;"")*($K$4:$K$49&lt;&gt;"")*($K$4:$K$49&lt;$L$4:$L$49),($K$4:$K$49&lt;&gt;"")*($N$4:$N$49=AI8)*($L$4:$L$49&lt;&gt;"")*($K$4:$K$49&gt;$L$4:$L$49))</f>
        <v>0</v>
      </c>
      <c r="AO8" s="487">
        <f t="array" aca="1" ref="AO8" ca="1">SUMIFS($K$4:$K$49,$I$4:$I$49,AI8,$K$4:$K$49,"&lt;&gt;",$L$4:$L$49,"&lt;&gt;")+SUMIFS($L$4:$L$49,$N$4:$N$49,AI8,$K$4:$K$49,"&lt;&gt;",$L$4:$L$49,"&lt;&gt;")</f>
        <v>0</v>
      </c>
      <c r="AP8" s="487">
        <f t="array" aca="1" ref="AP8" ca="1">SUMIFS($K$4:$K$49,$N$4:$N$49,AI8,$K$4:$K$49,"&lt;&gt;",$L$4:$L$49,"&lt;&gt;")+SUMIFS($L$4:$L$49,$I$4:$I$49,AI8,$K$4:$K$49,"&lt;&gt;",$L$4:$L$49,"&lt;&gt;")</f>
        <v>0</v>
      </c>
      <c r="AQ8" s="487">
        <f ca="1">AO8-AP8</f>
        <v>0</v>
      </c>
      <c r="AR8" s="487">
        <f ca="1">IF(AK8=0,-($AW$14*VLOOKUP(AI8,Tabla3[[NombreEquipo]:[Rank]],3,FALSE)),AJ8*$AW$4+BA8+AQ8*$AW$11+AO8*$AW$12+AL8*$AW$13-($AW$14*VLOOKUP(AI8,Tabla3[[NombreEquipo]:[Rank]],3,FALSE)/100))</f>
        <v>-3</v>
      </c>
      <c r="AS8" s="487">
        <f ca="1">AH8</f>
        <v>3</v>
      </c>
      <c r="AT8" s="487"/>
      <c r="AU8" s="487">
        <f ca="1">IFERROR(AR8-VLOOKUP(AI8,$AB$6:$AC$9,2,0),AR8)</f>
        <v>-3</v>
      </c>
      <c r="AV8" s="489" t="s">
        <v>875</v>
      </c>
      <c r="AW8" s="490">
        <f>AW9*5</f>
        <v>5000000</v>
      </c>
      <c r="AX8" s="487"/>
      <c r="AY8" s="496" t="str">
        <f ca="1">AI8</f>
        <v>Gales</v>
      </c>
      <c r="AZ8" s="487">
        <f ca="1">COUNTIF(AJ6:AJ9,AJ8)</f>
        <v>4</v>
      </c>
      <c r="BA8" s="489">
        <f t="shared" ca="1" si="2"/>
        <v>781200000</v>
      </c>
      <c r="BB8" s="515">
        <f ca="1">RANK(BC8,BC6:BC9,1)</f>
        <v>1</v>
      </c>
      <c r="BC8" s="515">
        <f ca="1">SUM(IF(AND(AJ8=AJ9),BG8,0),IF(AND(AJ8=AJ6),BD8,0),IF(AND(AJ8=AJ7),BE8,0))</f>
        <v>0</v>
      </c>
      <c r="BD8" s="515">
        <f t="array" aca="1" ref="BD8" ca="1">SUMIFS($K$4:$K$9,$I$4:$I$9,$AY8,$K$4:$K$9,"&lt;&gt;",$L$4:$L$9,"&lt;&gt;",$N$4:$N$9,BD5)+SUMIFS($L$4:$L$9,$I$4:$I$9,BD5,$K$4:$K$9,"&lt;&gt;",$L$4:$L$9,"&lt;&gt;",$N$4:$N$9,$AY8)</f>
        <v>0</v>
      </c>
      <c r="BE8" s="515">
        <f t="array" aca="1" ref="BE8" ca="1">SUMIFS($K$4:$K$9,$I$4:$I$9,$AY8,$K$4:$K$9,"&lt;&gt;",$L$4:$L$9,"&lt;&gt;",$N$4:$N$9,BE5)+SUMIFS($L$4:$L$9,$I$4:$I$9,BE5,$K$4:$K$9,"&lt;&gt;",$L$4:$L$9,"&lt;&gt;",$N$4:$N$9,$AY8)</f>
        <v>0</v>
      </c>
      <c r="BF8" s="515">
        <v>0</v>
      </c>
      <c r="BG8" s="515">
        <f t="array" aca="1" ref="BG8" ca="1">SUMIFS($K$4:$K$9,$I$4:$I$9,$AY8,$K$4:$K$9,"&lt;&gt;",$L$4:$L$9,"&lt;&gt;",$N$4:$N$9,BG5)+SUMIFS($L$4:$L$9,$I$4:$I$9,BG5,$K$4:$K$9,"&lt;&gt;",$L$4:$L$9,"&lt;&gt;",$N$4:$N$9,$AY8)</f>
        <v>0</v>
      </c>
      <c r="BH8" s="515">
        <f ca="1">RANK(BI8,BI6:BI9,1)</f>
        <v>1</v>
      </c>
      <c r="BI8" s="515">
        <f ca="1">SUM(IF(AND(AJ8=AJ9),BM8,0),IF(AND(AJ8=AJ6),BJ8,0),IF(AND(AJ8=AJ7),BK8,0))</f>
        <v>0</v>
      </c>
      <c r="BJ8" s="515">
        <f ca="1">BD8-BF6</f>
        <v>0</v>
      </c>
      <c r="BK8" s="515">
        <f ca="1">BE8-BF7</f>
        <v>0</v>
      </c>
      <c r="BL8" s="515">
        <v>0</v>
      </c>
      <c r="BM8" s="515">
        <f ca="1">BG8-BF9</f>
        <v>0</v>
      </c>
      <c r="BN8" s="514">
        <f ca="1">RANK(BO8,BO6:BO9,1)</f>
        <v>1</v>
      </c>
      <c r="BO8" s="514">
        <f ca="1">SUM(IF(AND(AJ8=AJ9),BS8,0),IF(AND(AJ8=AJ6),BP8,0),IF(AND(AJ8=AJ7),BQ8,0))</f>
        <v>0</v>
      </c>
      <c r="BP8" s="514">
        <f t="array" aca="1" ref="BP8" ca="1">SUM((I$4:I$49=AY8)*(N$4:N$49=BP5)*(K$4:K$49&lt;&gt;"")*(L$4:L$49&lt;&gt;"")*(K$4:K$49&gt;L$4:L$49)*3,(N$4:N$49=AY8)*(I$4:I$49=BP5)*(K$4:K$49&lt;&gt;"")*(L$4:L$49&lt;&gt;"")*(K$4:K$49=L$4:L$49)*1,(N$4:N$49=AY8)*(I$4:I$49=BP5)*(K$4:K$49&lt;&gt;"")*(L$4:L$49&lt;&gt;"")*(K$4:K$49&lt;L$4:L$49)*3,(I$4:I$49=AY8)*(N$4:N$49=BP5)*(K$4:K$49&lt;&gt;"")*(L$4:L$49&lt;&gt;"")*(K$4:K$49=L$4:L$49)*1)</f>
        <v>0</v>
      </c>
      <c r="BQ8" s="514">
        <f t="array" aca="1" ref="BQ8" ca="1">SUM((I$4:I$49=AY8)*(N$4:N$49=BQ5)*(K$4:K$49&lt;&gt;"")*(L$4:L$49&lt;&gt;"")*(K$4:K$49&gt;L$4:L$49)*3,(N$4:N$49=AY8)*(I$4:I$49=BQ5)*(K$4:K$49&lt;&gt;"")*(L$4:L$49&lt;&gt;"")*(K$4:K$49=L$4:L$49)*1,(N$4:N$49=AY8)*(I$4:I$49=BQ5)*(K$4:K$49&lt;&gt;"")*(L$4:L$49&lt;&gt;"")*(K$4:K$49&lt;L$4:L$49)*3,(I$4:I$49=AY8)*(N$4:N$49=BQ5)*(K$4:K$49&lt;&gt;"")*(L$4:L$49&lt;&gt;"")*(K$4:K$49=L$4:L$49)*1)</f>
        <v>0</v>
      </c>
      <c r="BR8" s="514">
        <v>0</v>
      </c>
      <c r="BS8" s="514">
        <f t="array" aca="1" ref="BS8" ca="1">SUM((I$4:I$49=AY8)*(N$4:N$49=BS5)*(K$4:K$49&lt;&gt;"")*(L$4:L$49&lt;&gt;"")*(K$4:K$49&gt;L$4:L$49)*3,(N$4:N$49=AY8)*(I$4:I$49=BS5)*(K$4:K$49&lt;&gt;"")*(L$4:L$49&lt;&gt;"")*(K$4:K$49=L$4:L$49)*1,(N$4:N$49=AY8)*(I$4:I$49=BS5)*(K$4:K$49&lt;&gt;"")*(L$4:L$49&lt;&gt;"")*(K$4:K$49&lt;L$4:L$49)*3,(I$4:I$49=AY8)*(N$4:N$49=BS5)*(K$4:K$49&lt;&gt;"")*(L$4:L$49&lt;&gt;"")*(K$4:K$49=L$4:L$49)*1)</f>
        <v>0</v>
      </c>
      <c r="BT8" s="212">
        <v>3</v>
      </c>
      <c r="BU8" s="212">
        <f ca="1">RANK(BW8,$BW$6:$BW$9)</f>
        <v>3</v>
      </c>
      <c r="BV8" s="212" t="str">
        <f ca="1">A7</f>
        <v>Gales</v>
      </c>
      <c r="BW8" s="212">
        <f ca="1">IF(AK8=0,-($AW$14*VLOOKUP(AI8,Tabla3[[NombreEquipo]:[Rank]],3,FALSE)),AJ8*$AW$4+BA8+AQ8*$AW$11+AO8*$AW$12+AL8*$AW$13-($AW$14*VLOOKUP(AI8,Tabla3[[NombreEquipo]:[Rank]],3,FALSE)/100))</f>
        <v>-3</v>
      </c>
      <c r="BX8" s="212" t="str">
        <f ca="1">VLOOKUP(Q8,$AH$6:$AI$9,2,0)</f>
        <v>Gales</v>
      </c>
      <c r="BY8" s="212">
        <f ca="1">VLOOKUP($BX8,$AI$6:$AR$9,10,FALSE)</f>
        <v>-3</v>
      </c>
      <c r="CA8" s="212">
        <v>3</v>
      </c>
      <c r="CB8" s="212" t="str">
        <f ca="1">VLOOKUP(CA8,$AH$6:$AI$9,2,0)</f>
        <v>Gales</v>
      </c>
      <c r="CC8" s="212">
        <f ca="1">VLOOKUP(CB8,$AI$6:$AR$9,2,FALSE)</f>
        <v>0</v>
      </c>
      <c r="CD8" s="497">
        <f ca="1">IF(SUM($AK$6:$AK$9)=12,MIN(ABS(BY7-BY8),ABS(BY8-BY9)),100)</f>
        <v>100</v>
      </c>
      <c r="CE8" s="212">
        <f ca="1">VLOOKUP($CB8,$AI$6:$AR$9,9,FALSE)</f>
        <v>0</v>
      </c>
      <c r="CF8" s="212">
        <f ca="1">VLOOKUP($CB8,$AI$6:$AR$9,7,FALSE)</f>
        <v>0</v>
      </c>
      <c r="CH8" s="212">
        <f t="array" aca="1" ref="CH8" ca="1">IF($CI$6=$CL$5,$EC$5:$EC$8,IF($CI$6=$CM$5,$ED$5:$ED$7,IF(OR($CI$6=$CN$5,$CI$6=$CR$5),$EG$5:$EG$6,IF($CI$6=$CP$5,$EF$5:$EF$7,(IF($CI$6=$CQ$5,$EH$5:$EH$6,$EK$5))))))</f>
        <v>3</v>
      </c>
      <c r="CK8" s="487">
        <v>3</v>
      </c>
      <c r="CL8" s="487">
        <f t="array" aca="1" ref="CL8" ca="1">IF(AND($CC$6:$CC$9=$CC$8,$CD$6:$CD$9&lt;90,$AQ$6:$AQ$9=$AQ$8,$CF$6:$CF$9=$CF$8),1,0)</f>
        <v>0</v>
      </c>
      <c r="CM8" s="487">
        <f t="array" aca="1" ref="CM8" ca="1">IF(AND($CC$6:$CC$8=$CC$8,$CD$6:$CD$8&lt;90,$CC$8&lt;&gt;$CC$9),1,0)</f>
        <v>0</v>
      </c>
      <c r="CN8" s="487">
        <f t="array" aca="1" ref="CN8" ca="1">IF(AND($CC$8:$CC$9=$CC$8,$CD$8:$CD$9&lt;90,$CC$8&lt;&gt;$CC$7),1,0)</f>
        <v>0</v>
      </c>
      <c r="CO8" s="487">
        <f t="array" aca="1" ref="CO8" ca="1">IF(OR(AND($CC$8&lt;&gt;$CC$7,$CC$8&lt;&gt;$CC$9),AND($CC$8&lt;&gt;$CC$7,$CC$8=$CC$9,$CD$8&gt;90,$CD$9&gt;90)),1,0)</f>
        <v>0</v>
      </c>
      <c r="CP8" s="487">
        <f t="array" aca="1" ref="CP8" ca="1">IF(AND($CC$7:$CC$9=$CC$7,$CD$7:$CD$9&lt;90,$CC$6&lt;&gt;$CC$8),1,0)</f>
        <v>0</v>
      </c>
      <c r="CQ8" s="487">
        <f t="array" aca="1" ref="CQ8" ca="1">IF(AND($CC$7:$CC$8=$CC$8,$CD$7:$CD$8&lt;90,$CC$8&lt;&gt;$CC$6,$CC$8&lt;&gt;$CC$9),1,0)</f>
        <v>0</v>
      </c>
      <c r="CR8" s="487">
        <f t="array" aca="1" ref="CR8" ca="1">IF(AND($CC$8:$CC$9=$CC$8,$CD$8:$CD$9&lt;90,$CC$8&lt;&gt;$CC$7),1,0)</f>
        <v>0</v>
      </c>
      <c r="CS8" s="487">
        <f t="array" aca="1" ref="CS8" ca="1">IF(AND($CC$8&lt;&gt;$CC$7,$CC$8&lt;&gt;$CC$9),1,0)</f>
        <v>0</v>
      </c>
      <c r="CT8" s="487">
        <f t="array" aca="1" ref="CT8" ca="1">IF(AND($CC$6:$CC$9=$CC$6,$CD$6:$CD$9&lt;90,$CE$8:$CE$9=$CE$8,$CE$7&lt;&gt;$CE$8),1,0)</f>
        <v>0</v>
      </c>
      <c r="CU8" s="487">
        <f t="array" aca="1" ref="CU8" ca="1">IF(AND($CC$6:$CC$9=$CC$6,$CD$6:$CD$9&lt;90,$CE$6:$CE$9=$CE$6,$CF$8=$CF$9,$CF$7&lt;&gt;$CF$8),1,0)</f>
        <v>0</v>
      </c>
      <c r="CV8" s="487">
        <f t="array" aca="1" ref="CV8" ca="1">IF(AND($CC$6:$CC$8=$CC$8,$CD$6:$CD$7&lt;90,$CD$8&gt;90),1,0)</f>
        <v>0</v>
      </c>
      <c r="CW8" s="487">
        <f t="array" aca="1" ref="CW8" ca="1">IF(AND($CC$7&lt;&gt;$CC$6,$CC$7:$CC$9=$CC$8,$CD$7&gt;90,$CD$8:$CD$9&lt;90),1,0)</f>
        <v>0</v>
      </c>
      <c r="CX8" s="487">
        <f t="array" aca="1" ref="CX8" ca="1">IF(AND($CC$7&lt;&gt;$CC$6,$CC$7:$CC$9=$CC$7,$CD$9&gt;90,$CD$7:$CD$8&lt;90),1,0)</f>
        <v>0</v>
      </c>
      <c r="CY8" s="487">
        <f t="array" aca="1" ref="CY8" ca="1">IF(AND($CC$8&lt;&gt;$CC$9,$CC$6:$CC$8=$CC$8,$CD$6&gt;90,$CD$7:$CD$8&lt;90),1,0)</f>
        <v>0</v>
      </c>
      <c r="CZ8" s="487">
        <f t="array" aca="1" ref="CZ8" ca="1">IF(AND($CC$6:$CC$9=$CC$7,$CD$7:$CD$9&lt;90,$CD$6&lt;&gt;$CD$8),1,0)</f>
        <v>0</v>
      </c>
      <c r="DA8" s="487">
        <f t="array" aca="1" ref="DA8" ca="1">IF(AND($CC$6:$CC$9=$CC$8,$CD$6:$CD$8&lt;90,$CD$8&lt;&gt;$CD$9),1,0)</f>
        <v>0</v>
      </c>
      <c r="DB8" s="487">
        <f t="array" aca="1" ref="DB8" ca="1">IF(AND($CC$6:$CC$9=$CC$8,$CD$6:$CD$7&gt;90,$CD$8:$CD$9&lt;90,$CE$6:$CE$9=$CE$8,$CF$6&gt;$CF$7,$CF$7&gt;$CF$8,$CF$8=$CF$9),1,0)</f>
        <v>0</v>
      </c>
      <c r="DC8" s="487">
        <f t="array" aca="1" ref="DC8" ca="1">IF(AND($CC$6:$CC$9=$CC$8,$CD$6&gt;90,$CD$7:$CD$8&lt;90,$CD$9&gt;90,$CE$6:$CE$9=$CE$8,$CF$6&gt;$CF$7,$CF$7=$CF$8,$CF$8&gt;$CF$9),1,0)</f>
        <v>0</v>
      </c>
      <c r="DD8" s="487">
        <f t="array" aca="1" ref="DD8" ca="1">IF(AND($CC$6:$CC$9=$CC$8,$CD$6:$CD$7&lt;90,$CD$8:$CD$9&gt;90,$CE$6:$CE$9=$CE$8,$CF$6=$CF$7,$CF$7&gt;$CF$8,$CF$8&gt;$CF$9),1,0)</f>
        <v>0</v>
      </c>
      <c r="DE8" s="487">
        <f t="array" aca="1" ref="DE8" ca="1">IF(AND($CC$6:$CC$9=$CC$8,$CD$6:$CD$7&gt;90,$CD$8:$CD$9&lt;90,$CE$6:$CE$9=$CE$7,$CF$6&gt;$CF$8,$CF$7:$CF$9=$CF$8),1,0)</f>
        <v>0</v>
      </c>
      <c r="DF8" s="487">
        <f t="array" aca="1" ref="DF8" ca="1">IF(AND($CC$6:$CC$9=$CC$8,$CD$6:$CD$7&lt;90,$CD$8:$CD$9&gt;90,$CE$6:$CE$9=$CE$8,$CF$6:$CF$8=$CF$8,$CF$8&gt;$CF$9),1,0)</f>
        <v>0</v>
      </c>
      <c r="DG8" s="487">
        <f t="array" aca="1" ref="DG8" ca="1">IF(AND($CC$6:$CC$9=$CC$8,$CD$6&gt;90,$CD$9&gt;90,$CD$7:$CD$8&lt;90,$CE$6:$CE$9=$CE$8,$CF$6&gt;$CF$7:$CF$9,$CF$7:$CF$9=$CF$8),1,0)</f>
        <v>0</v>
      </c>
      <c r="EC8" s="212">
        <v>4</v>
      </c>
      <c r="ED8" s="212"/>
      <c r="EE8" s="212"/>
      <c r="EF8" s="212"/>
      <c r="EG8" s="212"/>
      <c r="EH8" s="212"/>
      <c r="EI8" s="212"/>
      <c r="EJ8" s="212"/>
      <c r="EK8" s="212"/>
      <c r="EL8" s="212"/>
      <c r="FI8" s="515">
        <f ca="1">RANK(FJ8,FJ6:FJ9,1)</f>
        <v>1</v>
      </c>
      <c r="FJ8" s="489">
        <f ca="1">SUM(IF(AND(AJ8=AJ9,BC8=BC9,BI8=BI9,BO8=BO9),BG8,0),IF(AND(AJ8=AJ6,BC8=BC6,BI8=BI6,BO8=BO6),BD8,0),IF(AND(AJ8=AJ7,BC8=BC7,BI8=BI7,BO8=BO7),BE8,0))</f>
        <v>0</v>
      </c>
      <c r="FK8" s="515">
        <f ca="1">RANK(FL8,FL6:FL9,1)</f>
        <v>1</v>
      </c>
      <c r="FL8" s="489">
        <f ca="1">SUM(IF(AND(AJ8=AJ9,BC8=BC9,BI8=BI9,BO8=BO9),BM8,0),IF(AND(AJ8=AJ6,BC8=BC6,BI8=BI6,BO8=BO6),BJ8,0),IF(AND(AJ8=AJ7,BC8=BC7,BI8=BI7,BO8=BO7),BK8,0))</f>
        <v>0</v>
      </c>
      <c r="FM8" s="515">
        <f ca="1">RANK(FN8,FN6:FN9,1)</f>
        <v>1</v>
      </c>
      <c r="FN8" s="489">
        <f ca="1">SUM(IF(AND(AJ8=AJ9,BC8=BC9,BI8=BI9,BO8=BO9),BS8,0),IF(AND(AJ8=AJ6,BC8=BC6,BI8=BI6,BO8=BO6),BP8,0),IF(AND(AJ8=AJ7,BC8=BC7,BI8=BI7,BO8=BO7),BQ8,0))</f>
        <v>0</v>
      </c>
    </row>
    <row r="9" spans="1:170 5689:5689 8944:8944 13447:13447" ht="16" thickBot="1" x14ac:dyDescent="0.25">
      <c r="A9" s="210"/>
      <c r="B9" s="413"/>
      <c r="C9" s="210"/>
      <c r="D9" s="255"/>
      <c r="E9" s="524"/>
      <c r="F9" s="50">
        <f>Horarios!A9</f>
        <v>44367.75</v>
      </c>
      <c r="G9" s="51">
        <f>Horarios!A9+VLOOKUP($G$2,Horarios!$K$4:$O$27,4,0)*VLOOKUP($G$2,Horarios!$K$4:$O$27,5,0)</f>
        <v>44367.75</v>
      </c>
      <c r="H9" s="50" t="s">
        <v>75</v>
      </c>
      <c r="I9" s="52" t="str">
        <f ca="1">A8</f>
        <v>Suiza</v>
      </c>
      <c r="J9" s="53"/>
      <c r="K9" s="54"/>
      <c r="L9" s="54"/>
      <c r="M9" s="55"/>
      <c r="N9" s="56" t="str">
        <f ca="1">A5</f>
        <v>Turquia</v>
      </c>
      <c r="O9" s="111">
        <f t="shared" si="1"/>
        <v>0</v>
      </c>
      <c r="P9" s="107"/>
      <c r="Q9" s="138">
        <v>4</v>
      </c>
      <c r="R9" s="139" t="str">
        <f ca="1">VLOOKUP(Q9,$AG$6:$AI$9,3,0)</f>
        <v>Suiza</v>
      </c>
      <c r="S9" s="140">
        <f ca="1">VLOOKUP(R9,$AI$6:$AR$9,2,FALSE)</f>
        <v>0</v>
      </c>
      <c r="T9" s="140">
        <f ca="1">VLOOKUP($R9,$AI$6:$AR$9,3,FALSE)</f>
        <v>0</v>
      </c>
      <c r="U9" s="140">
        <f ca="1">VLOOKUP($R9,$AI$6:$AR$9,4,FALSE)</f>
        <v>0</v>
      </c>
      <c r="V9" s="140">
        <f ca="1">VLOOKUP($R9,$AI$6:$AR$9,5,FALSE)</f>
        <v>0</v>
      </c>
      <c r="W9" s="140">
        <f ca="1">VLOOKUP($R9,$AI$6:$AR$9,6,FALSE)</f>
        <v>0</v>
      </c>
      <c r="X9" s="140">
        <f ca="1">VLOOKUP($R9,$AI$6:$AR$9,7,FALSE)</f>
        <v>0</v>
      </c>
      <c r="Y9" s="140">
        <f ca="1">VLOOKUP($R9,$AI$6:$AR$9,8,FALSE)</f>
        <v>0</v>
      </c>
      <c r="Z9" s="141">
        <f ca="1">VLOOKUP($R9,$AI$6:$AR$9,9,FALSE)</f>
        <v>0</v>
      </c>
      <c r="AA9" s="96">
        <f ca="1">IF(SUM($AK$6:$AK$9)=12,MIN(ABS(BY8-BY9),ABS(BY9-BY10)),100)</f>
        <v>100</v>
      </c>
      <c r="AB9" s="123" t="str">
        <f ca="1">IF(AND(AA9&gt;=0,AA9&lt;90),VLOOKUP(Q9,$BU$6:$BV$9,2,0),"")</f>
        <v/>
      </c>
      <c r="AC9" s="95"/>
      <c r="AD9" s="96"/>
      <c r="AE9" s="476"/>
      <c r="AF9" s="488">
        <f ca="1">VLOOKUP($R9,$AI$6:$AR$9,10,FALSE)</f>
        <v>-4</v>
      </c>
      <c r="AG9" s="487">
        <f ca="1">RANK(AU9,$AU$6:$AU$9)</f>
        <v>4</v>
      </c>
      <c r="AH9" s="487">
        <f ca="1">RANK(AR9,$AR$6:$AR$9)</f>
        <v>4</v>
      </c>
      <c r="AI9" s="212" t="str">
        <f ca="1">A8</f>
        <v>Suiza</v>
      </c>
      <c r="AJ9" s="487">
        <f ca="1">AL9*3+AM9*1+AN9*0</f>
        <v>0</v>
      </c>
      <c r="AK9" s="487">
        <f ca="1">COUNTIFS($I$4:$I$49,AI9,$K$4:$K$49,"&lt;&gt;",$L$4:$L$49,"&lt;&gt;")+COUNTIFS($N$4:$N$49,AI9,$L$4:$L$49,"&lt;&gt;",$K$4:$K$49,"&lt;&gt;")</f>
        <v>0</v>
      </c>
      <c r="AL9" s="487">
        <f t="array" aca="1" ref="AL9" ca="1">SUM(($I$4:$I$49=AI9)*($K$4:$K$49&lt;&gt;"")*($L$4:$L$49&lt;&gt;"")*($K$4:$K$49&gt;$L$4:$L$49),($N$4:$N$49=AI9)*($K$4:$K$49&lt;&gt;"")*($L$4:$L$49&lt;&gt;"")*($K$4:$K$49&lt;$L$4:$L$49))</f>
        <v>0</v>
      </c>
      <c r="AM9" s="487">
        <f t="array" aca="1" ref="AM9" ca="1">SUM(($I$4:$I$49=AI9)*($K$4:$K$49&lt;&gt;"")*($L$4:$L$49&lt;&gt;"")*($K$4:$K$49=$L$4:$L$49),($N$4:$N$49=AI9)*($K$4:$K$49&lt;&gt;"")*($L$4:$L$49&lt;&gt;"")*($K$4:$K$49=$L$4:$L$49))</f>
        <v>0</v>
      </c>
      <c r="AN9" s="487">
        <f t="array" aca="1" ref="AN9" ca="1">SUM(($I$4:$I$49=AI9)*($L$4:$L$49&lt;&gt;"")*($K$4:$K$49&lt;&gt;"")*($K$4:$K$49&lt;$L$4:$L$49),($K$4:$K$49&lt;&gt;"")*($N$4:$N$49=AI9)*($L$4:$L$49&lt;&gt;"")*($K$4:$K$49&gt;$L$4:$L$49))</f>
        <v>0</v>
      </c>
      <c r="AO9" s="487">
        <f t="array" aca="1" ref="AO9" ca="1">SUMIFS($K$4:$K$49,$I$4:$I$49,AI9,$K$4:$K$49,"&lt;&gt;",$L$4:$L$49,"&lt;&gt;")+SUMIFS($L$4:$L$49,$N$4:$N$49,AI9,$K$4:$K$49,"&lt;&gt;",$L$4:$L$49,"&lt;&gt;")</f>
        <v>0</v>
      </c>
      <c r="AP9" s="487">
        <f t="array" aca="1" ref="AP9" ca="1">SUMIFS($K$4:$K$49,$N$4:$N$49,AI9,$K$4:$K$49,"&lt;&gt;",$L$4:$L$49,"&lt;&gt;")+SUMIFS($L$4:$L$49,$I$4:$I$49,AI9,$K$4:$K$49,"&lt;&gt;",$L$4:$L$49,"&lt;&gt;")</f>
        <v>0</v>
      </c>
      <c r="AQ9" s="487">
        <f ca="1">AO9-AP9</f>
        <v>0</v>
      </c>
      <c r="AR9" s="487">
        <f ca="1">IF(AK9=0,-($AW$14*VLOOKUP(AI9,Tabla3[[NombreEquipo]:[Rank]],3,FALSE)),AJ9*$AW$4+BA9+AQ9*$AW$11+AO9*$AW$12+AL9*$AW$13-($AW$14*VLOOKUP(AI9,Tabla3[[NombreEquipo]:[Rank]],3,FALSE)/100))</f>
        <v>-4</v>
      </c>
      <c r="AS9" s="487">
        <f ca="1">AH9</f>
        <v>4</v>
      </c>
      <c r="AT9" s="487"/>
      <c r="AU9" s="487">
        <f ca="1">IFERROR(AR9-VLOOKUP(AI9,$AB$6:$AC$9,2,0),AR9)</f>
        <v>-4</v>
      </c>
      <c r="AV9" s="489" t="s">
        <v>876</v>
      </c>
      <c r="AW9" s="490">
        <f>AW10*5</f>
        <v>1000000</v>
      </c>
      <c r="AX9" s="487"/>
      <c r="AY9" s="496" t="str">
        <f ca="1">AI9</f>
        <v>Suiza</v>
      </c>
      <c r="AZ9" s="487">
        <f ca="1">COUNTIF(AJ6:AJ9,AJ9)</f>
        <v>4</v>
      </c>
      <c r="BA9" s="489">
        <f t="shared" ca="1" si="2"/>
        <v>781200000</v>
      </c>
      <c r="BB9" s="515">
        <f ca="1">RANK(BC9,BC6:BC9,1)</f>
        <v>1</v>
      </c>
      <c r="BC9" s="515">
        <f ca="1">SUM(IF(AND(AJ9=AJ6),BD9,0),IF(AND(AJ9=AJ7),BE9,0),IF(AND(AJ9=AJ8),BF9,0))</f>
        <v>0</v>
      </c>
      <c r="BD9" s="515">
        <f t="array" aca="1" ref="BD9" ca="1">SUMIFS($K$4:$K$9,$I$4:$I$9,$AY9,$K$4:$K$9,"&lt;&gt;",$L$4:$L$9,"&lt;&gt;",$N$4:$N$9,BD5)+SUMIFS($L$4:$L$9,$I$4:$I$9,BD5,$K$4:$K$9,"&lt;&gt;",$L$4:$L$9,"&lt;&gt;",$N$4:$N$9,$AY9)</f>
        <v>0</v>
      </c>
      <c r="BE9" s="515">
        <f t="array" aca="1" ref="BE9" ca="1">SUMIFS($K$4:$K$9,$I$4:$I$9,$AY9,$K$4:$K$9,"&lt;&gt;",$L$4:$L$9,"&lt;&gt;",$N$4:$N$9,BE5)+SUMIFS($L$4:$L$9,$I$4:$I$9,BE5,$K$4:$K$9,"&lt;&gt;",$L$4:$L$9,"&lt;&gt;",$N$4:$N$9,$AY9)</f>
        <v>0</v>
      </c>
      <c r="BF9" s="515">
        <f t="array" aca="1" ref="BF9" ca="1">SUMIFS($K$4:$K$9,$I$4:$I$9,$AY9,$K$4:$K$9,"&lt;&gt;",$L$4:$L$9,"&lt;&gt;",$N$4:$N$9,BF5)+SUMIFS($L$4:$L$9,$I$4:$I$9,BF5,$K$4:$K$9,"&lt;&gt;",$L$4:$L$9,"&lt;&gt;",$N$4:$N$9,$AY9)</f>
        <v>0</v>
      </c>
      <c r="BG9" s="515">
        <v>0</v>
      </c>
      <c r="BH9" s="515">
        <f ca="1">RANK(BI9,BI6:BI9,1)</f>
        <v>1</v>
      </c>
      <c r="BI9" s="515">
        <f ca="1">SUM(IF(AND(AJ9=AJ6),BJ9,0),IF(AND(AJ9=AJ7),BK9,0),IF(AND(AJ9=AJ8),BL9,0))</f>
        <v>0</v>
      </c>
      <c r="BJ9" s="515">
        <f ca="1">BD9-BG6</f>
        <v>0</v>
      </c>
      <c r="BK9" s="515">
        <f ca="1">BE9-BG7</f>
        <v>0</v>
      </c>
      <c r="BL9" s="515">
        <f ca="1">BF9-BG8</f>
        <v>0</v>
      </c>
      <c r="BM9" s="515">
        <v>0</v>
      </c>
      <c r="BN9" s="514">
        <f ca="1">RANK(BO9,BO6:BO9,1)</f>
        <v>1</v>
      </c>
      <c r="BO9" s="514">
        <f ca="1">SUM(IF(AND(AJ9=AJ6),BP9,0),IF(AND(AJ9=AJ7),BQ9,0),IF(AND(AJ9=AJ8),BR9,0))</f>
        <v>0</v>
      </c>
      <c r="BP9" s="514">
        <f t="array" aca="1" ref="BP9" ca="1">SUM((I$4:I$49=AY9)*(N$4:N$49=BP5)*(K$4:K$49&lt;&gt;"")*(L$4:L$49&lt;&gt;"")*(K$4:K$49&gt;L$4:L$49)*3,(N$4:N$49=AY9)*(I$4:I$49=BP5)*(K$4:K$49&lt;&gt;"")*(L$4:L$49&lt;&gt;"")*(K$4:K$49=L$4:L$49)*1,(N$4:N$49=AY9)*(I$4:I$49=BP5)*(K$4:K$49&lt;&gt;"")*(L$4:L$49&lt;&gt;"")*(K$4:K$49&lt;L$4:L$49)*3,(I$4:I$49=AY9)*(N$4:N$49=BP5)*(K$4:K$49&lt;&gt;"")*(L$4:L$49&lt;&gt;"")*(K$4:K$49=L$4:L$49)*1)</f>
        <v>0</v>
      </c>
      <c r="BQ9" s="514">
        <f t="array" aca="1" ref="BQ9" ca="1">SUM((I$4:I$49=AY9)*(N$4:N$49=BQ5)*(K$4:K$49&lt;&gt;"")*(L$4:L$49&lt;&gt;"")*(K$4:K$49&gt;L$4:L$49)*3,(N$4:N$49=AY9)*(I$4:I$49=BQ5)*(K$4:K$49&lt;&gt;"")*(L$4:L$49&lt;&gt;"")*(K$4:K$49=L$4:L$49)*1,(N$4:N$49=AY9)*(I$4:I$49=BQ5)*(K$4:K$49&lt;&gt;"")*(L$4:L$49&lt;&gt;"")*(K$4:K$49&lt;L$4:L$49)*3,(I$4:I$49=AY9)*(N$4:N$49=BQ5)*(K$4:K$49&lt;&gt;"")*(L$4:L$49&lt;&gt;"")*(K$4:K$49=L$4:L$49)*1)</f>
        <v>0</v>
      </c>
      <c r="BR9" s="514">
        <f t="array" aca="1" ref="BR9" ca="1">SUM((I$4:I$49=AY9)*(N$4:N$49=BR5)*(K$4:K$49&lt;&gt;"")*(L$4:L$49&lt;&gt;"")*(K$4:K$49&gt;L$4:L$49)*3,(N$4:N$49=AY9)*(I$4:I$49=BR5)*(K$4:K$49&lt;&gt;"")*(L$4:L$49&lt;&gt;"")*(K$4:K$49=L$4:L$49)*1,(N$4:N$49=AY9)*(I$4:I$49=BR5)*(K$4:K$49&lt;&gt;"")*(L$4:L$49&lt;&gt;"")*(K$4:K$49&lt;L$4:L$49)*3,(I$4:I$49=AY9)*(N$4:N$49=BR5)*(K$4:K$49&lt;&gt;"")*(L$4:L$49&lt;&gt;"")*(K$4:K$49=L$4:L$49)*1)</f>
        <v>0</v>
      </c>
      <c r="BS9" s="514">
        <v>0</v>
      </c>
      <c r="BT9" s="212">
        <v>4</v>
      </c>
      <c r="BU9" s="212">
        <f ca="1">RANK(BW9,$BW$6:$BW$9)</f>
        <v>4</v>
      </c>
      <c r="BV9" s="212" t="str">
        <f ca="1">A8</f>
        <v>Suiza</v>
      </c>
      <c r="BW9" s="212">
        <f ca="1">IF(AK9=0,-($AW$14*VLOOKUP(AI9,Tabla3[[NombreEquipo]:[Rank]],3,FALSE)),AJ9*$AW$4+BA9+AQ9*$AW$11+AO9*$AW$12+AL9*$AW$13-($AW$14*VLOOKUP(AI9,Tabla3[[NombreEquipo]:[Rank]],3,FALSE)/100))</f>
        <v>-4</v>
      </c>
      <c r="BX9" s="212" t="str">
        <f ca="1">VLOOKUP(Q9,$AH$6:$AI$9,2,0)</f>
        <v>Suiza</v>
      </c>
      <c r="BY9" s="212">
        <f ca="1">VLOOKUP($BX9,$AI$6:$AR$9,10,FALSE)</f>
        <v>-4</v>
      </c>
      <c r="CA9" s="212">
        <v>4</v>
      </c>
      <c r="CB9" s="212" t="str">
        <f ca="1">VLOOKUP(CA9,$AH$6:$AI$9,2,0)</f>
        <v>Suiza</v>
      </c>
      <c r="CC9" s="212">
        <f ca="1">VLOOKUP(CB9,$AI$6:$AR$9,2,FALSE)</f>
        <v>0</v>
      </c>
      <c r="CD9" s="497">
        <f ca="1">IF(SUM($AK$6:$AK$9)=12,MIN(ABS(BY8-BY9),ABS(BY9-BY10)),100)</f>
        <v>100</v>
      </c>
      <c r="CE9" s="212">
        <f ca="1">VLOOKUP($CB9,$AI$6:$AR$9,9,FALSE)</f>
        <v>0</v>
      </c>
      <c r="CF9" s="212">
        <f ca="1">VLOOKUP($CB9,$AI$6:$AR$9,7,FALSE)</f>
        <v>0</v>
      </c>
      <c r="CH9" s="212">
        <f t="array" aca="1" ref="CH9" ca="1">IF($CI$6=$CL$5,$EC$5:$EC$8,IF(OR($CI$6=$CN$5,$CI$6=$CR$5),$EG$5:$EG$6,IF($CI$6=$CP$5,$EF$5:$EF$7,$EL$5)))</f>
        <v>4</v>
      </c>
      <c r="CK9" s="487">
        <v>4</v>
      </c>
      <c r="CL9" s="487">
        <f t="array" aca="1" ref="CL9" ca="1">IF(AND($CC$6:$CC$9=$CC$9,$CD$6:$CD$9&lt;90,$AQ$6:$AQ$9=$AQ$9,$CF$6:$CF$9=$CF$9),1,0)</f>
        <v>0</v>
      </c>
      <c r="CM9" s="487">
        <f t="array" aca="1" ref="CM9" ca="1">IF(AND($CC$6:$CC$8=$CC$6,$CD$6:$CD$8&lt;90,$CD$9&gt;90,$CC$6&lt;&gt;$CC$9),1,0)</f>
        <v>0</v>
      </c>
      <c r="CN9" s="487">
        <f t="array" aca="1" ref="CN9" ca="1">IF(AND($CC$8:$CC$9=$CC$8,$CD$8:$CD$9&lt;90,$CC$8&lt;&gt;$CC$7),1,0)</f>
        <v>0</v>
      </c>
      <c r="CO9" s="487">
        <f t="array" aca="1" ref="CO9" ca="1">IF(AND($CC$9&lt;&gt;$CC$7,$CC$9&lt;&gt;$CC$6),1,0)</f>
        <v>0</v>
      </c>
      <c r="CP9" s="487">
        <f t="array" aca="1" ref="CP9" ca="1">IF(AND($CC$7:$CC$9=$CC$7,$CD$7:$CD$9&lt;90,$CC$6&lt;&gt;$CC$9),1,0)</f>
        <v>0</v>
      </c>
      <c r="CQ9" s="487">
        <f t="array" aca="1" ref="CQ9" ca="1">IF(AND($CC$9&lt;&gt;$CC$7,$CC$9&lt;&gt;$CC$6),1,0)</f>
        <v>0</v>
      </c>
      <c r="CR9" s="487">
        <f t="array" aca="1" ref="CR9" ca="1">IF(AND($CC$8:$CC$9=$CC$8,$CD$8:$CD$9&lt;90,$CC$8&lt;&gt;$CC$7),1,0)</f>
        <v>0</v>
      </c>
      <c r="CS9" s="487">
        <f t="array" aca="1" ref="CS9" ca="1">IF(AND($CC$9&lt;&gt;$CC$7,$CC$9&lt;&gt;$CC$6),1,0)</f>
        <v>0</v>
      </c>
      <c r="CT9" s="487">
        <f t="array" aca="1" ref="CT9" ca="1">IF(AND($CC$6:$CC$9=$CC$6,$CD$6:$CD$9&lt;90,$CE$8:$CE$9=$CE$9,$CE$7&lt;&gt;$CE$9),1,0)</f>
        <v>0</v>
      </c>
      <c r="CU9" s="487">
        <f t="array" aca="1" ref="CU9" ca="1">IF(AND($CC$6:$CC$9=$CC$6,$CD$6:$CD$9&lt;90,$CE$6:$CE$9=$CE$6,$CF$8=$CF$9,$CF$7&lt;&gt;$CF$8),1,0)</f>
        <v>0</v>
      </c>
      <c r="CV9" s="487">
        <f t="array" aca="1" ref="CV9" ca="1">IF(AND($CC$6:$CC$8=$CC$6,$CD$6:$CD$7&lt;90,$CC$8&lt;&gt;$CC$9),1,0)</f>
        <v>0</v>
      </c>
      <c r="CW9" s="487">
        <f t="array" aca="1" ref="CW9" ca="1">IF(AND($CC$7&lt;&gt;$CC$6,$CC$7:$CC$9=$CC$8,$CD$7&gt;90,$CD$8:$CD$9&lt;90),1,0)</f>
        <v>0</v>
      </c>
      <c r="CX9" s="487">
        <f t="array" aca="1" ref="CX9" ca="1">IF(AND($CC$7&lt;&gt;$CC$6,$CC$7:$CC$9=$CC$7,$CD$9&gt;90,$CD$7:$CD$8&lt;90),1,0)</f>
        <v>0</v>
      </c>
      <c r="CY9" s="487">
        <f t="array" aca="1" ref="CY9" ca="1">IF(AND($CC$9&lt;&gt;$CC$7,$CC$9&lt;&gt;$CC$8),1,0)</f>
        <v>0</v>
      </c>
      <c r="CZ9" s="487">
        <f t="array" aca="1" ref="CZ9" ca="1">IF(AND($CC$6:$CC$9=$CC$7,$CD$7:$CD$9&lt;90,$CD$6&lt;&gt;$CD$9),1,0)</f>
        <v>0</v>
      </c>
      <c r="DA9" s="487">
        <f t="array" aca="1" ref="DA9" ca="1">IF(AND($CC$6:$CC$9=$CC$6,$CD$6:$CD$8&lt;90,$CD$8&lt;&gt;$CD$9),1,0)</f>
        <v>0</v>
      </c>
      <c r="DB9" s="487">
        <f t="array" aca="1" ref="DB9" ca="1">IF(AND($CC$6:$CC$9=$CC$9,$CD$6:$CD$7&gt;90,$CD$8:$CD$9&lt;90,$CE$6:$CE$9=$CE$9,$CF$6&gt;$CF$7,$CF$7&gt;$CF$9,$CF$8=$CF$9),1,0)</f>
        <v>0</v>
      </c>
      <c r="DC9" s="487">
        <f t="array" aca="1" ref="DC9" ca="1">IF(AND($CC$6:$CC$9=$CC$7,$CD$6&gt;90,$CD$7:$CD$8&lt;90,$CD$9&gt;90,$CE$6:$CE$9=$CE$9,$CF$6&gt;$CF$9,$CF$7=$CF$8,$CF$7&gt;$CF$9),1,0)</f>
        <v>0</v>
      </c>
      <c r="DD9" s="487">
        <f t="array" aca="1" ref="DD9" ca="1">IF(AND($CC$6:$CC$9=$CC$9,$CD$6:$CD$7&lt;90,$CD$8:$CD$9&gt;90,$CE$6:$CE$9=$CE$9,$CF$6=$CF$7,$CF$7&gt;$CF$8,$CF$8&gt;$CF$9),1,0)</f>
        <v>0</v>
      </c>
      <c r="DE9" s="487">
        <f t="array" aca="1" ref="DE9" ca="1">IF(AND($CC$6:$CC$9=$CC$9,$CD$6:$CD$7&gt;90,$CD$8:$CD$9&lt;90,$CE$6:$CE$9=$CE$9,$CF$6&gt;$CF$9,$CF$7:$CF$9=$CF$9),1,0)</f>
        <v>0</v>
      </c>
      <c r="DF9" s="487">
        <f t="array" aca="1" ref="DF9" ca="1">IF(AND($CC$6:$CC$9=$CC$9,$CD$6:$CD$7&lt;90,$CD$8:$CD$9&gt;90,$CE$6:$CE$9=$CE$9,$CF$6:$CF$8=$CF$8,$CF$6:$CF$8&gt;$CF$9),1,0)</f>
        <v>0</v>
      </c>
      <c r="DG9" s="487">
        <f t="array" aca="1" ref="DG9" ca="1">IF(AND($CC$6:$CC$9=$CC$9,$CD$6&gt;90,$CD$9&gt;90,$CD$7:$CD$8&lt;90,$CE$6:$CE$9=$CE$9,$CF$6&gt;$CF$7:$CF$9,$CF$7:$CF$9=$CF$9),1,0)</f>
        <v>0</v>
      </c>
      <c r="FI9" s="515">
        <f ca="1">RANK(FJ9,FJ6:FJ9,1)</f>
        <v>1</v>
      </c>
      <c r="FJ9" s="489">
        <f ca="1">SUM(IF(AND(AJ9=AJ6,BC9=BC6,BI9=BI6,BO9=BO6),BD9,0),IF(AND(AJ9=AJ7,BC9=BC7,BI9=BI7,BO9=BO7),BE9,0),IF(AND(AJ9=AJ8,BC9=BC8,BI9=BI8,BO9=BO8),BF9,0))</f>
        <v>0</v>
      </c>
      <c r="FK9" s="515">
        <f ca="1">RANK(FL9,FL6:FL9,1)</f>
        <v>1</v>
      </c>
      <c r="FL9" s="489">
        <f ca="1">SUM(IF(AND(AJ9=AJ6,BC9=BC6,BI9=BI6,BO9=BO6),BJ9,0),IF(AND(AJ9=AJ7,BC9=BC7,BI9=BI7,BO9=BO7),BK9,0),IF(AND(AJ9=AJ8,BC9=BC8,BI9=BI8,BO9=BO8),BL9,0))</f>
        <v>0</v>
      </c>
      <c r="FM9" s="515">
        <f ca="1">RANK(FN9,FN6:FN9,1)</f>
        <v>1</v>
      </c>
      <c r="FN9" s="489">
        <f ca="1">SUM(IF(AND(AJ9=AJ6,BC9=BC6,BI9=BI6,BO9=BO6),BP9,0),IF(AND(AJ9=AJ7,BC9=BC7,BI9=BI7,BO9=BO7),BQ9,0),IF(AND(AJ9=AJ8,BC9=BC8,BI9=BI8,BO9=BO8),BR9,0))</f>
        <v>0</v>
      </c>
    </row>
    <row r="10" spans="1:170 5689:5689 8944:8944 13447:13447" ht="15.75" customHeight="1" x14ac:dyDescent="0.2">
      <c r="A10" s="210"/>
      <c r="B10" s="413"/>
      <c r="C10" s="210"/>
      <c r="D10" s="255"/>
      <c r="E10" s="102"/>
      <c r="F10" s="104"/>
      <c r="G10" s="102"/>
      <c r="H10" s="105"/>
      <c r="I10" s="106"/>
      <c r="J10" s="107"/>
      <c r="K10" s="107"/>
      <c r="L10" s="107"/>
      <c r="M10" s="107"/>
      <c r="N10" s="110"/>
      <c r="O10" s="111"/>
      <c r="P10" s="107"/>
      <c r="Q10" s="125"/>
      <c r="R10" s="126"/>
      <c r="S10" s="127"/>
      <c r="T10" s="125"/>
      <c r="U10" s="125"/>
      <c r="V10" s="125"/>
      <c r="W10" s="125"/>
      <c r="X10" s="125"/>
      <c r="Y10" s="125"/>
      <c r="Z10" s="125"/>
      <c r="AA10" s="96"/>
      <c r="AB10" s="96"/>
      <c r="AC10" s="96"/>
      <c r="AD10" s="96"/>
      <c r="AE10" s="476"/>
      <c r="AF10" s="488"/>
      <c r="AG10" s="487"/>
      <c r="AH10" s="487"/>
      <c r="AJ10" s="487"/>
      <c r="AK10" s="487"/>
      <c r="AL10" s="487"/>
      <c r="AM10" s="487"/>
      <c r="AN10" s="487"/>
      <c r="AO10" s="487"/>
      <c r="AP10" s="487"/>
      <c r="AQ10" s="487"/>
      <c r="AR10" s="487"/>
      <c r="AS10" s="487"/>
      <c r="AT10" s="487"/>
      <c r="AU10" s="487"/>
      <c r="AV10" s="489" t="s">
        <v>877</v>
      </c>
      <c r="AW10" s="490">
        <f>AW11*20</f>
        <v>200000</v>
      </c>
      <c r="AX10" s="487"/>
      <c r="AY10" s="496"/>
      <c r="AZ10" s="487"/>
      <c r="BA10" s="489"/>
      <c r="BB10" s="515"/>
      <c r="BC10" s="515"/>
      <c r="BD10" s="515"/>
      <c r="BE10" s="515"/>
      <c r="BF10" s="515"/>
      <c r="BG10" s="515"/>
      <c r="BH10" s="515"/>
      <c r="BI10" s="515"/>
      <c r="BJ10" s="515"/>
      <c r="BK10" s="515"/>
      <c r="BL10" s="515"/>
      <c r="BM10" s="515"/>
      <c r="BN10" s="514"/>
      <c r="BO10" s="514"/>
      <c r="BP10" s="514"/>
      <c r="BQ10" s="514"/>
      <c r="BR10" s="514"/>
      <c r="BS10" s="514"/>
      <c r="FI10" s="489"/>
      <c r="FJ10" s="489"/>
      <c r="FK10" s="515"/>
      <c r="FL10" s="489"/>
      <c r="FM10" s="515"/>
      <c r="FN10" s="489"/>
      <c r="SWE10" s="487" t="s">
        <v>19</v>
      </c>
    </row>
    <row r="11" spans="1:170 5689:5689 8944:8944 13447:13447" ht="16" thickBot="1" x14ac:dyDescent="0.25">
      <c r="A11" s="210"/>
      <c r="B11" s="413"/>
      <c r="C11" s="210"/>
      <c r="D11" s="87"/>
      <c r="E11" s="112"/>
      <c r="F11" s="108" t="str">
        <f>F3</f>
        <v>Fecha</v>
      </c>
      <c r="G11" s="108" t="str">
        <f t="shared" ref="G11:N11" si="3">G3</f>
        <v>Hora</v>
      </c>
      <c r="H11" s="113" t="str">
        <f t="shared" si="3"/>
        <v>Jor.</v>
      </c>
      <c r="I11" s="114" t="str">
        <f t="shared" si="3"/>
        <v>Casa</v>
      </c>
      <c r="J11" s="108"/>
      <c r="K11" s="115" t="str">
        <f t="shared" si="3"/>
        <v>Gol</v>
      </c>
      <c r="L11" s="115" t="str">
        <f t="shared" si="3"/>
        <v>Gol</v>
      </c>
      <c r="M11" s="115"/>
      <c r="N11" s="116" t="str">
        <f t="shared" si="3"/>
        <v>Fuera</v>
      </c>
      <c r="O11" s="90"/>
      <c r="P11" s="90"/>
      <c r="Q11" s="90"/>
      <c r="R11" s="90"/>
      <c r="S11" s="90"/>
      <c r="T11" s="90"/>
      <c r="U11" s="90"/>
      <c r="V11" s="90"/>
      <c r="W11" s="90"/>
      <c r="X11" s="90"/>
      <c r="Y11" s="90"/>
      <c r="Z11" s="90"/>
      <c r="AA11" s="91"/>
      <c r="AB11" s="91"/>
      <c r="AC11" s="91"/>
      <c r="AD11" s="91"/>
      <c r="AE11" s="474"/>
      <c r="AF11" s="488"/>
      <c r="AG11" s="487"/>
      <c r="AH11" s="487"/>
      <c r="AI11" s="487"/>
      <c r="AJ11" s="487"/>
      <c r="AK11" s="487"/>
      <c r="AL11" s="487"/>
      <c r="AM11" s="487"/>
      <c r="AN11" s="487"/>
      <c r="AO11" s="487"/>
      <c r="AP11" s="487"/>
      <c r="AQ11" s="487"/>
      <c r="AR11" s="487"/>
      <c r="AS11" s="487"/>
      <c r="AT11" s="487"/>
      <c r="AU11" s="487"/>
      <c r="AV11" s="489" t="s">
        <v>867</v>
      </c>
      <c r="AW11" s="490">
        <f>AW12*20</f>
        <v>10000</v>
      </c>
      <c r="AX11" s="487"/>
      <c r="AY11" s="487"/>
      <c r="AZ11" s="487"/>
      <c r="BA11" s="489"/>
      <c r="BB11" s="489"/>
      <c r="BC11" s="489"/>
      <c r="BD11" s="489"/>
      <c r="BE11" s="489"/>
      <c r="BF11" s="489"/>
      <c r="BG11" s="489"/>
      <c r="BH11" s="489"/>
      <c r="BI11" s="489"/>
      <c r="BJ11" s="489"/>
      <c r="BK11" s="489"/>
      <c r="BL11" s="489"/>
      <c r="BM11" s="489"/>
      <c r="BN11" s="487"/>
      <c r="BO11" s="487"/>
      <c r="BP11" s="487"/>
      <c r="BQ11" s="487"/>
      <c r="BR11" s="487"/>
      <c r="BS11" s="487"/>
      <c r="BT11" s="487"/>
      <c r="BU11" s="487"/>
      <c r="BV11" s="487"/>
      <c r="BW11" s="487"/>
      <c r="BX11" s="487"/>
      <c r="BY11" s="487"/>
      <c r="BZ11" s="487"/>
      <c r="CA11" s="487"/>
      <c r="CB11" s="487"/>
      <c r="CC11" s="487"/>
      <c r="CD11" s="487"/>
      <c r="CE11" s="487"/>
      <c r="CF11" s="487"/>
      <c r="CG11" s="487"/>
      <c r="CL11" s="488">
        <v>1</v>
      </c>
      <c r="CM11" s="488">
        <v>12</v>
      </c>
      <c r="CN11" s="488">
        <v>18</v>
      </c>
      <c r="CO11" s="488">
        <v>19</v>
      </c>
      <c r="CP11" s="488">
        <v>13</v>
      </c>
      <c r="CQ11" s="488">
        <v>20</v>
      </c>
      <c r="CR11" s="488">
        <v>21</v>
      </c>
      <c r="CS11" s="488">
        <v>22</v>
      </c>
      <c r="CT11" s="488">
        <v>3</v>
      </c>
      <c r="CU11" s="488">
        <v>2</v>
      </c>
      <c r="CV11" s="488">
        <v>14</v>
      </c>
      <c r="CW11" s="488">
        <v>17</v>
      </c>
      <c r="CX11" s="488">
        <v>16</v>
      </c>
      <c r="CY11" s="488">
        <v>15</v>
      </c>
      <c r="CZ11" s="488">
        <v>4</v>
      </c>
      <c r="DA11" s="488">
        <v>5</v>
      </c>
      <c r="DB11" s="488">
        <v>10</v>
      </c>
      <c r="DC11" s="488">
        <v>8</v>
      </c>
      <c r="DD11" s="488">
        <v>6</v>
      </c>
      <c r="DE11" s="488">
        <v>11</v>
      </c>
      <c r="DF11" s="488">
        <v>7</v>
      </c>
      <c r="DG11" s="488">
        <v>9</v>
      </c>
      <c r="DH11" s="488"/>
      <c r="DI11" s="488"/>
      <c r="EC11" s="212" t="s">
        <v>44</v>
      </c>
      <c r="ED11" s="212" t="s">
        <v>45</v>
      </c>
      <c r="EE11" s="212" t="s">
        <v>47</v>
      </c>
      <c r="EF11" s="212" t="s">
        <v>48</v>
      </c>
      <c r="EG11" s="212" t="s">
        <v>49</v>
      </c>
      <c r="EH11" s="212" t="s">
        <v>50</v>
      </c>
      <c r="EI11" s="212" t="s">
        <v>51</v>
      </c>
      <c r="EJ11" s="212" t="s">
        <v>52</v>
      </c>
      <c r="EK11" s="212" t="s">
        <v>53</v>
      </c>
      <c r="EL11" s="212" t="s">
        <v>54</v>
      </c>
      <c r="FI11" s="489"/>
      <c r="FJ11" s="489"/>
      <c r="FK11" s="489"/>
      <c r="FL11" s="489"/>
      <c r="FM11" s="489"/>
      <c r="FN11" s="489"/>
    </row>
    <row r="12" spans="1:170 5689:5689 8944:8944 13447:13447" ht="15" customHeight="1" x14ac:dyDescent="0.2">
      <c r="A12" s="412" t="s">
        <v>78</v>
      </c>
      <c r="B12" s="413" t="s">
        <v>1</v>
      </c>
      <c r="C12" s="414">
        <f>COUNTIF(Equipos!$C$2:$C$25,EUROCOPA!B12)</f>
        <v>4</v>
      </c>
      <c r="D12" s="255"/>
      <c r="E12" s="525" t="s">
        <v>1</v>
      </c>
      <c r="F12" s="57">
        <f>Horarios!A12</f>
        <v>44359.75</v>
      </c>
      <c r="G12" s="58">
        <f>Horarios!A12+VLOOKUP($G$2,Horarios!$K$4:$O$27,4,0)*VLOOKUP($G$2,Horarios!$K$4:$O$27,5,0)</f>
        <v>44359.75</v>
      </c>
      <c r="H12" s="57" t="s">
        <v>73</v>
      </c>
      <c r="I12" s="59" t="str">
        <f ca="1">A13</f>
        <v>Dinamarca</v>
      </c>
      <c r="J12" s="60"/>
      <c r="K12" s="61"/>
      <c r="L12" s="61"/>
      <c r="M12" s="62"/>
      <c r="N12" s="63" t="str">
        <f ca="1">A14</f>
        <v>Finlandia</v>
      </c>
      <c r="O12" s="111">
        <f>IF(NOT(OR(ISBLANK(K12),ISBLANK(L12))),1,0)</f>
        <v>0</v>
      </c>
      <c r="P12" s="107"/>
      <c r="Q12" s="149" t="str">
        <f>CONCATENATE("Grupo"," ",B12)</f>
        <v>Grupo B</v>
      </c>
      <c r="R12" s="150"/>
      <c r="S12" s="150"/>
      <c r="T12" s="150"/>
      <c r="U12" s="150"/>
      <c r="V12" s="150"/>
      <c r="W12" s="150"/>
      <c r="X12" s="150"/>
      <c r="Y12" s="150"/>
      <c r="Z12" s="151"/>
      <c r="AA12" s="121"/>
      <c r="AB12" s="521" t="s">
        <v>68</v>
      </c>
      <c r="AC12" s="521"/>
      <c r="AD12" s="521"/>
      <c r="AE12" s="474"/>
      <c r="AF12" s="488"/>
      <c r="AG12" s="487"/>
      <c r="AH12" s="487" t="str">
        <f>CONCATENATE("Auxiliar - ",Q12)</f>
        <v>Auxiliar - Grupo B</v>
      </c>
      <c r="AI12" s="487"/>
      <c r="AJ12" s="487"/>
      <c r="AK12" s="487"/>
      <c r="AL12" s="487"/>
      <c r="AM12" s="487"/>
      <c r="AN12" s="487"/>
      <c r="AO12" s="487"/>
      <c r="AP12" s="487"/>
      <c r="AQ12" s="487"/>
      <c r="AR12" s="487"/>
      <c r="AS12" s="487"/>
      <c r="AT12" s="487"/>
      <c r="AU12" s="487" t="s">
        <v>41</v>
      </c>
      <c r="AV12" s="489" t="s">
        <v>868</v>
      </c>
      <c r="AW12" s="490">
        <f>AW13*5</f>
        <v>500</v>
      </c>
      <c r="AX12" s="487"/>
      <c r="AY12" s="488" t="str">
        <f>CONCATENATE(Q12," - GOLAVERAGE")</f>
        <v>Grupo B - GOLAVERAGE</v>
      </c>
      <c r="AZ12" s="487"/>
      <c r="BA12" s="489"/>
      <c r="BB12" s="491" t="s">
        <v>29</v>
      </c>
      <c r="BC12" s="489"/>
      <c r="BD12" s="491"/>
      <c r="BE12" s="491"/>
      <c r="BF12" s="491"/>
      <c r="BG12" s="491"/>
      <c r="BH12" s="517" t="s">
        <v>28</v>
      </c>
      <c r="BI12" s="517"/>
      <c r="BJ12" s="517"/>
      <c r="BK12" s="517"/>
      <c r="BL12" s="517"/>
      <c r="BM12" s="517"/>
      <c r="BN12" s="514"/>
      <c r="BO12" s="514"/>
      <c r="BP12" s="514"/>
      <c r="BQ12" s="514"/>
      <c r="BR12" s="514"/>
      <c r="BS12" s="514"/>
      <c r="CI12" s="487" t="s">
        <v>65</v>
      </c>
      <c r="CK12" s="487" t="s">
        <v>66</v>
      </c>
      <c r="CL12" s="487">
        <f t="shared" ref="CL12:DG12" ca="1" si="4">SUM(CL14:CL17)</f>
        <v>0</v>
      </c>
      <c r="CM12" s="487">
        <f t="shared" ca="1" si="4"/>
        <v>0</v>
      </c>
      <c r="CN12" s="487">
        <f t="shared" ca="1" si="4"/>
        <v>0</v>
      </c>
      <c r="CO12" s="487">
        <f t="shared" ca="1" si="4"/>
        <v>0</v>
      </c>
      <c r="CP12" s="487">
        <f t="shared" ca="1" si="4"/>
        <v>0</v>
      </c>
      <c r="CQ12" s="487">
        <f t="shared" ca="1" si="4"/>
        <v>0</v>
      </c>
      <c r="CR12" s="487">
        <f t="shared" ca="1" si="4"/>
        <v>0</v>
      </c>
      <c r="CS12" s="487">
        <f t="shared" ca="1" si="4"/>
        <v>0</v>
      </c>
      <c r="CT12" s="487">
        <f t="shared" ca="1" si="4"/>
        <v>0</v>
      </c>
      <c r="CU12" s="487">
        <f t="shared" ca="1" si="4"/>
        <v>0</v>
      </c>
      <c r="CV12" s="487">
        <f t="shared" ca="1" si="4"/>
        <v>0</v>
      </c>
      <c r="CW12" s="487">
        <f t="shared" ca="1" si="4"/>
        <v>0</v>
      </c>
      <c r="CX12" s="487">
        <f t="shared" ca="1" si="4"/>
        <v>0</v>
      </c>
      <c r="CY12" s="487">
        <f t="shared" ca="1" si="4"/>
        <v>0</v>
      </c>
      <c r="CZ12" s="487">
        <f t="shared" ca="1" si="4"/>
        <v>0</v>
      </c>
      <c r="DA12" s="487">
        <f t="shared" ca="1" si="4"/>
        <v>0</v>
      </c>
      <c r="DB12" s="487">
        <f t="shared" ca="1" si="4"/>
        <v>0</v>
      </c>
      <c r="DC12" s="487">
        <f t="shared" ca="1" si="4"/>
        <v>0</v>
      </c>
      <c r="DD12" s="487">
        <f t="shared" ca="1" si="4"/>
        <v>0</v>
      </c>
      <c r="DE12" s="487">
        <f t="shared" ca="1" si="4"/>
        <v>0</v>
      </c>
      <c r="DF12" s="487">
        <f t="shared" ca="1" si="4"/>
        <v>0</v>
      </c>
      <c r="DG12" s="487">
        <f t="shared" ca="1" si="4"/>
        <v>0</v>
      </c>
      <c r="EC12" s="212">
        <v>1234</v>
      </c>
      <c r="ED12" s="212">
        <v>123</v>
      </c>
      <c r="EE12" s="212">
        <v>12</v>
      </c>
      <c r="EF12" s="212">
        <v>234</v>
      </c>
      <c r="EG12" s="212">
        <v>34</v>
      </c>
      <c r="EH12" s="212">
        <v>23</v>
      </c>
      <c r="EI12" s="212">
        <v>1</v>
      </c>
      <c r="EJ12" s="212">
        <v>2</v>
      </c>
      <c r="EK12" s="212">
        <v>3</v>
      </c>
      <c r="EL12" s="212">
        <v>4</v>
      </c>
      <c r="FI12" s="489"/>
      <c r="FJ12" s="489"/>
      <c r="FK12" s="489" t="s">
        <v>28</v>
      </c>
      <c r="FL12" s="489"/>
      <c r="FM12" s="515"/>
      <c r="FN12" s="489"/>
    </row>
    <row r="13" spans="1:170 5689:5689 8944:8944 13447:13447" ht="16" thickBot="1" x14ac:dyDescent="0.25">
      <c r="A13" s="412" t="str">
        <f t="array" aca="1" ref="A13" ca="1">IF(ROWS(A$13:A13)&lt;=$C$12,INDEX(INDIRECT(A$12),SMALL(IF(Nivell=$B$12,ROW(Nivell)-ROW(Equipos!$C$2)+1),ROWS(B$12:B12))),"")</f>
        <v>Dinamarca</v>
      </c>
      <c r="B13" s="413"/>
      <c r="C13" s="413"/>
      <c r="D13" s="255"/>
      <c r="E13" s="526"/>
      <c r="F13" s="28">
        <f>Horarios!A13</f>
        <v>44359.875</v>
      </c>
      <c r="G13" s="29">
        <f>Horarios!A13+VLOOKUP($G$2,Horarios!$K$4:$O$27,4,0)*VLOOKUP($G$2,Horarios!$K$4:$O$27,5,0)</f>
        <v>44359.875</v>
      </c>
      <c r="H13" s="28" t="s">
        <v>73</v>
      </c>
      <c r="I13" s="30" t="str">
        <f ca="1">A15</f>
        <v>Bélgica</v>
      </c>
      <c r="J13" s="31"/>
      <c r="K13" s="32"/>
      <c r="L13" s="32"/>
      <c r="M13" s="40"/>
      <c r="N13" s="64" t="str">
        <f ca="1">A16</f>
        <v>Rusia</v>
      </c>
      <c r="O13" s="111">
        <f t="shared" ref="O13:O17" si="5">IF(NOT(OR(ISBLANK(K13),ISBLANK(L13))),1,0)</f>
        <v>0</v>
      </c>
      <c r="P13" s="107"/>
      <c r="Q13" s="152" t="s">
        <v>18</v>
      </c>
      <c r="R13" s="153" t="s">
        <v>121</v>
      </c>
      <c r="S13" s="154" t="s">
        <v>80</v>
      </c>
      <c r="T13" s="154" t="s">
        <v>6</v>
      </c>
      <c r="U13" s="154" t="s">
        <v>7</v>
      </c>
      <c r="V13" s="154" t="s">
        <v>3</v>
      </c>
      <c r="W13" s="154" t="s">
        <v>8</v>
      </c>
      <c r="X13" s="154" t="s">
        <v>9</v>
      </c>
      <c r="Y13" s="154" t="s">
        <v>10</v>
      </c>
      <c r="Z13" s="155" t="s">
        <v>119</v>
      </c>
      <c r="AA13" s="122">
        <f ca="1">COUNTIF(AA14:AA17,"&lt;100")</f>
        <v>0</v>
      </c>
      <c r="AB13" s="521"/>
      <c r="AC13" s="521"/>
      <c r="AD13" s="521"/>
      <c r="AE13" s="475"/>
      <c r="AF13" s="488"/>
      <c r="AG13" s="492" t="s">
        <v>41</v>
      </c>
      <c r="AH13" s="492" t="s">
        <v>13</v>
      </c>
      <c r="AI13" s="492" t="s">
        <v>5</v>
      </c>
      <c r="AJ13" s="492" t="s">
        <v>14</v>
      </c>
      <c r="AK13" s="492" t="s">
        <v>6</v>
      </c>
      <c r="AL13" s="492" t="s">
        <v>7</v>
      </c>
      <c r="AM13" s="492" t="s">
        <v>3</v>
      </c>
      <c r="AN13" s="492" t="s">
        <v>8</v>
      </c>
      <c r="AO13" s="492" t="s">
        <v>9</v>
      </c>
      <c r="AP13" s="492" t="s">
        <v>10</v>
      </c>
      <c r="AQ13" s="492" t="s">
        <v>11</v>
      </c>
      <c r="AR13" s="492" t="s">
        <v>15</v>
      </c>
      <c r="AS13" s="492" t="s">
        <v>13</v>
      </c>
      <c r="AT13" s="487"/>
      <c r="AU13" s="487"/>
      <c r="AV13" s="489" t="s">
        <v>168</v>
      </c>
      <c r="AW13" s="490">
        <v>100</v>
      </c>
      <c r="AX13" s="487"/>
      <c r="AY13" s="492" t="s">
        <v>5</v>
      </c>
      <c r="AZ13" s="492" t="s">
        <v>30</v>
      </c>
      <c r="BA13" s="493" t="s">
        <v>33</v>
      </c>
      <c r="BB13" s="493" t="s">
        <v>32</v>
      </c>
      <c r="BC13" s="493" t="s">
        <v>27</v>
      </c>
      <c r="BD13" s="493" t="str">
        <f ca="1">AY14</f>
        <v>Dinamarca</v>
      </c>
      <c r="BE13" s="493" t="str">
        <f ca="1">AY15</f>
        <v>Finlandia</v>
      </c>
      <c r="BF13" s="493" t="str">
        <f ca="1">AY16</f>
        <v>Bélgica</v>
      </c>
      <c r="BG13" s="493" t="str">
        <f ca="1">AY17</f>
        <v>Rusia</v>
      </c>
      <c r="BH13" s="493" t="s">
        <v>32</v>
      </c>
      <c r="BI13" s="493" t="s">
        <v>27</v>
      </c>
      <c r="BJ13" s="493" t="str">
        <f ca="1">BD13</f>
        <v>Dinamarca</v>
      </c>
      <c r="BK13" s="493" t="str">
        <f ca="1">BE13</f>
        <v>Finlandia</v>
      </c>
      <c r="BL13" s="493" t="str">
        <f ca="1">BF13</f>
        <v>Bélgica</v>
      </c>
      <c r="BM13" s="493" t="str">
        <f ca="1">BG13</f>
        <v>Rusia</v>
      </c>
      <c r="BN13" s="492" t="s">
        <v>32</v>
      </c>
      <c r="BO13" s="492" t="s">
        <v>27</v>
      </c>
      <c r="BP13" s="492" t="str">
        <f ca="1">BD13</f>
        <v>Dinamarca</v>
      </c>
      <c r="BQ13" s="492" t="str">
        <f ca="1">BE13</f>
        <v>Finlandia</v>
      </c>
      <c r="BR13" s="492" t="str">
        <f ca="1">BF13</f>
        <v>Bélgica</v>
      </c>
      <c r="BS13" s="492" t="str">
        <f ca="1">BG13</f>
        <v>Rusia</v>
      </c>
      <c r="BU13" s="494"/>
      <c r="BV13" s="494" t="s">
        <v>42</v>
      </c>
      <c r="BW13" s="494"/>
      <c r="BX13" s="494" t="s">
        <v>43</v>
      </c>
      <c r="BY13" s="494"/>
      <c r="CA13" s="494"/>
      <c r="CB13" s="494" t="s">
        <v>5</v>
      </c>
      <c r="CC13" s="494" t="s">
        <v>14</v>
      </c>
      <c r="CD13" s="494" t="s">
        <v>62</v>
      </c>
      <c r="CE13" s="494" t="s">
        <v>11</v>
      </c>
      <c r="CF13" s="494" t="s">
        <v>63</v>
      </c>
      <c r="CG13" s="494"/>
      <c r="CK13" s="487" t="s">
        <v>67</v>
      </c>
      <c r="CL13" s="487" t="s">
        <v>46</v>
      </c>
      <c r="CM13" s="487" t="s">
        <v>55</v>
      </c>
      <c r="CN13" s="487" t="s">
        <v>56</v>
      </c>
      <c r="CO13" s="487" t="s">
        <v>57</v>
      </c>
      <c r="CP13" s="487" t="s">
        <v>58</v>
      </c>
      <c r="CQ13" s="487" t="s">
        <v>59</v>
      </c>
      <c r="CR13" s="487" t="s">
        <v>60</v>
      </c>
      <c r="CS13" s="487" t="s">
        <v>61</v>
      </c>
      <c r="CT13" s="487" t="s">
        <v>56</v>
      </c>
      <c r="CU13" s="487" t="s">
        <v>56</v>
      </c>
      <c r="CV13" s="487" t="s">
        <v>57</v>
      </c>
      <c r="CW13" s="487" t="s">
        <v>60</v>
      </c>
      <c r="CX13" s="487" t="s">
        <v>59</v>
      </c>
      <c r="CY13" s="487" t="s">
        <v>59</v>
      </c>
      <c r="CZ13" s="487" t="s">
        <v>58</v>
      </c>
      <c r="DA13" s="487" t="s">
        <v>55</v>
      </c>
      <c r="DB13" s="487" t="s">
        <v>60</v>
      </c>
      <c r="DC13" s="487" t="s">
        <v>59</v>
      </c>
      <c r="DD13" s="487" t="s">
        <v>57</v>
      </c>
      <c r="DE13" s="487" t="s">
        <v>60</v>
      </c>
      <c r="DF13" s="487" t="s">
        <v>57</v>
      </c>
      <c r="DG13" s="487" t="s">
        <v>59</v>
      </c>
      <c r="EC13" s="212">
        <v>1</v>
      </c>
      <c r="ED13" s="212">
        <v>1</v>
      </c>
      <c r="EE13" s="212">
        <v>1</v>
      </c>
      <c r="EF13" s="212">
        <v>2</v>
      </c>
      <c r="EG13" s="212">
        <v>3</v>
      </c>
      <c r="EH13" s="212">
        <v>2</v>
      </c>
      <c r="EI13" s="212">
        <v>1</v>
      </c>
      <c r="EJ13" s="212">
        <v>2</v>
      </c>
      <c r="EK13" s="212">
        <v>3</v>
      </c>
      <c r="EL13" s="212">
        <v>4</v>
      </c>
      <c r="FI13" s="493" t="s">
        <v>32</v>
      </c>
      <c r="FJ13" s="489"/>
      <c r="FK13" s="493" t="s">
        <v>32</v>
      </c>
      <c r="FL13" s="489"/>
      <c r="FM13" s="493" t="s">
        <v>32</v>
      </c>
      <c r="FN13" s="489"/>
    </row>
    <row r="14" spans="1:170 5689:5689 8944:8944 13447:13447" x14ac:dyDescent="0.2">
      <c r="A14" s="412" t="str">
        <f t="array" aca="1" ref="A14" ca="1">IF(ROWS(A$13:A14)&lt;=$C$12,INDEX(INDIRECT(A$12),SMALL(IF(Nivell=$B$12,ROW(Nivell)-ROW(Equipos!$C$2)+1),ROWS(B$12:B13))),"")</f>
        <v>Finlandia</v>
      </c>
      <c r="B14" s="413"/>
      <c r="C14" s="415"/>
      <c r="D14" s="255"/>
      <c r="E14" s="526"/>
      <c r="F14" s="28">
        <f>Horarios!A14</f>
        <v>44363.625</v>
      </c>
      <c r="G14" s="29">
        <f>Horarios!A14+VLOOKUP($G$2,Horarios!$K$4:$O$27,4,0)*VLOOKUP($G$2,Horarios!$K$4:$O$27,5,0)</f>
        <v>44363.625</v>
      </c>
      <c r="H14" s="28" t="s">
        <v>74</v>
      </c>
      <c r="I14" s="30" t="str">
        <f ca="1">A14</f>
        <v>Finlandia</v>
      </c>
      <c r="J14" s="31"/>
      <c r="K14" s="32"/>
      <c r="L14" s="32"/>
      <c r="M14" s="40"/>
      <c r="N14" s="64" t="str">
        <f ca="1">A16</f>
        <v>Rusia</v>
      </c>
      <c r="O14" s="111">
        <f t="shared" si="5"/>
        <v>0</v>
      </c>
      <c r="P14" s="107"/>
      <c r="Q14" s="156">
        <v>1</v>
      </c>
      <c r="R14" s="157" t="str">
        <f ca="1">VLOOKUP(Q14,$AG$14:$AI$17,3,0)</f>
        <v>Dinamarca</v>
      </c>
      <c r="S14" s="158">
        <f ca="1">VLOOKUP(R14,$AI$14:$AR$17,2,FALSE)</f>
        <v>0</v>
      </c>
      <c r="T14" s="158">
        <f ca="1">VLOOKUP($R14,$AI$14:$AR$17,3,FALSE)</f>
        <v>0</v>
      </c>
      <c r="U14" s="158">
        <f ca="1">VLOOKUP($R14,$AI$14:$AR$17,4,FALSE)</f>
        <v>0</v>
      </c>
      <c r="V14" s="158">
        <f ca="1">VLOOKUP($R14,$AI$14:$AR$17,5,FALSE)</f>
        <v>0</v>
      </c>
      <c r="W14" s="158">
        <f ca="1">VLOOKUP($R14,$AI$14:$AR$17,6,FALSE)</f>
        <v>0</v>
      </c>
      <c r="X14" s="158">
        <f ca="1">VLOOKUP($R14,$AI$14:$AR$17,7,FALSE)</f>
        <v>0</v>
      </c>
      <c r="Y14" s="158">
        <f ca="1">VLOOKUP($R14,$AI$14:$AR$17,8,FALSE)</f>
        <v>0</v>
      </c>
      <c r="Z14" s="159">
        <f ca="1">VLOOKUP($R14,$AI$14:$AR$17,9,FALSE)</f>
        <v>0</v>
      </c>
      <c r="AA14" s="96">
        <f ca="1">IF(SUM($AK$14:$AK$17)=12,MIN(ABS(BY13-BY14),ABS(BY14-BY15)),100)</f>
        <v>100</v>
      </c>
      <c r="AB14" s="123" t="str">
        <f ca="1">IF(AND(AA14&gt;=0,AA14&lt;90),VLOOKUP(Q14,$BU$14:$BV$17,2,0),"")</f>
        <v/>
      </c>
      <c r="AC14" s="95"/>
      <c r="AD14" s="96"/>
      <c r="AE14" s="476"/>
      <c r="AF14" s="488">
        <f ca="1">VLOOKUP($R14,$AI$14:$AR$17,10,FALSE)</f>
        <v>-5</v>
      </c>
      <c r="AG14" s="487">
        <f ca="1">RANK(AU14,$AU$14:$AU$17)</f>
        <v>1</v>
      </c>
      <c r="AH14" s="487">
        <f ca="1">RANK(AR14,$AR$14:$AR$17)</f>
        <v>1</v>
      </c>
      <c r="AI14" s="212" t="str">
        <f ca="1">A13</f>
        <v>Dinamarca</v>
      </c>
      <c r="AJ14" s="487">
        <f ca="1">AL14*3+AM14*1+AN14*0</f>
        <v>0</v>
      </c>
      <c r="AK14" s="487">
        <f ca="1">COUNTIFS($I$4:$I$49,AI14,$K$4:$K$49,"&lt;&gt;",$L$4:$L$49,"&lt;&gt;")+COUNTIFS($N$4:$N$49,AI14,$L$4:$L$49,"&lt;&gt;",$K$4:$K$49,"&lt;&gt;")</f>
        <v>0</v>
      </c>
      <c r="AL14" s="487">
        <f t="array" aca="1" ref="AL14" ca="1">SUM(($I$4:$I$49=AI14)*($K$4:$K$49&lt;&gt;"")*($L$4:$L$49&lt;&gt;"")*($K$4:$K$49&gt;$L$4:$L$49),($N$4:$N$49=AI14)*($K$4:$K$49&lt;&gt;"")*($L$4:$L$49&lt;&gt;"")*($K$4:$K$49&lt;$L$4:$L$49))</f>
        <v>0</v>
      </c>
      <c r="AM14" s="487">
        <f t="array" aca="1" ref="AM14" ca="1">SUM(($I$4:$I$49=AI14)*($K$4:$K$49&lt;&gt;"")*($L$4:$L$49&lt;&gt;"")*($K$4:$K$49=$L$4:$L$49),($N$4:$N$49=AI14)*($K$4:$K$49&lt;&gt;"")*($L$4:$L$49&lt;&gt;"")*($K$4:$K$49=$L$4:$L$49))</f>
        <v>0</v>
      </c>
      <c r="AN14" s="487">
        <f t="array" aca="1" ref="AN14" ca="1">SUM(($I$4:$I$49=AI14)*($L$4:$L$49&lt;&gt;"")*($K$4:$K$49&lt;&gt;"")*($K$4:$K$49&lt;$L$4:$L$49),($K$4:$K$49&lt;&gt;"")*($N$4:$N$49=AI14)*($L$4:$L$49&lt;&gt;"")*($K$4:$K$49&gt;$L$4:$L$49))</f>
        <v>0</v>
      </c>
      <c r="AO14" s="487">
        <f t="array" aca="1" ref="AO14" ca="1">SUMIFS($K$4:$K$49,$I$4:$I$49,AI14,$K$4:$K$49,"&lt;&gt;",$L$4:$L$49,"&lt;&gt;")+SUMIFS($L$4:$L$49,$N$4:$N$49,AI14,$K$4:$K$49,"&lt;&gt;",$L$4:$L$49,"&lt;&gt;")</f>
        <v>0</v>
      </c>
      <c r="AP14" s="487">
        <f t="array" aca="1" ref="AP14" ca="1">SUMIFS($K$4:$K$49,$N$4:$N$49,AI14,$K$4:$K$49,"&lt;&gt;",$L$4:$L$49,"&lt;&gt;")+SUMIFS($L$4:$L$49,$I$4:$I$49,AI14,$K$4:$K$49,"&lt;&gt;",$L$4:$L$49,"&lt;&gt;")</f>
        <v>0</v>
      </c>
      <c r="AQ14" s="487">
        <f ca="1">AO14-AP14</f>
        <v>0</v>
      </c>
      <c r="AR14" s="487">
        <f ca="1">IF(AK14=0,-($AW$14*VLOOKUP(AI14,Tabla3[[NombreEquipo]:[Rank]],3,FALSE)),AJ14*$AW$4+BA14+AQ14*$AW$11+AO14*$AW$12+AL14*$AW$13-($AW$14*VLOOKUP(AI14,Tabla3[[NombreEquipo]:[Rank]],3,FALSE)/100))</f>
        <v>-5</v>
      </c>
      <c r="AS14" s="487">
        <f ca="1">AH14</f>
        <v>1</v>
      </c>
      <c r="AT14" s="487"/>
      <c r="AU14" s="487">
        <f ca="1">IFERROR(AR14-VLOOKUP(AI14,$AB$14:$AC$17,2,0),AR14)</f>
        <v>-5</v>
      </c>
      <c r="AV14" s="489" t="s">
        <v>38</v>
      </c>
      <c r="AW14" s="490">
        <v>1</v>
      </c>
      <c r="AX14" s="487"/>
      <c r="AY14" s="496" t="str">
        <f ca="1">AI14</f>
        <v>Dinamarca</v>
      </c>
      <c r="AZ14" s="487">
        <f ca="1">COUNTIF(AJ14:AJ17,AJ14)</f>
        <v>4</v>
      </c>
      <c r="BA14" s="489">
        <f t="shared" ref="BA14:BA25" ca="1" si="6">(BB14*$AW$7)+(BH14*$AW$6)+(BN14*$AW$5)+(FI14*$AW$10)+(FK14*$AW$9)+(FM14*$AW$8)</f>
        <v>781200000</v>
      </c>
      <c r="BB14" s="515">
        <f ca="1">RANK(BC14,BC14:BC17,1)</f>
        <v>1</v>
      </c>
      <c r="BC14" s="515">
        <f ca="1">SUM(IF(AND(AJ14=AJ15),BE14,0),IF(AND(AJ14=AJ16),BF14,0),IF(AND(AJ14=AJ17),BG14,0))</f>
        <v>0</v>
      </c>
      <c r="BD14" s="515">
        <v>0</v>
      </c>
      <c r="BE14" s="515">
        <f t="array" aca="1" ref="BE14" ca="1">SUMIFS($K$12:$K$17,$I$12:$I$17,$AY14,$K$12:$K$17,"&lt;&gt;",$L$12:$L$17,"&lt;&gt;",$N$12:$N$17,BE13)+SUMIFS($L$12:$L$17,$I$12:$I$17,BE13,$K$12:$K$17,"&lt;&gt;",$L$12:$L$17,"&lt;&gt;",$N$12:$N$17,$AY14)</f>
        <v>0</v>
      </c>
      <c r="BF14" s="515">
        <f t="array" aca="1" ref="BF14" ca="1">SUMIFS($K$12:$K$17,$I$12:$I$17,$AY14,$K$12:$K$17,"&lt;&gt;",$L$12:$L$17,"&lt;&gt;",$N$12:$N$17,BF13)+SUMIFS($L$12:$L$17,$I$12:$I$17,BF13,$K$12:$K$17,"&lt;&gt;",$L$12:$L$17,"&lt;&gt;",$N$12:$N$17,$AY14)</f>
        <v>0</v>
      </c>
      <c r="BG14" s="515">
        <f t="array" aca="1" ref="BG14" ca="1">SUMIFS($K$12:$K$17,$I$12:$I$17,$AY14,$K$12:$K$17,"&lt;&gt;",$L$12:$L$17,"&lt;&gt;",$N$12:$N$17,BG13)+SUMIFS($L$12:$L$17,$I$12:$I$17,BG13,$K$12:$K$17,"&lt;&gt;",$L$12:$L$17,"&lt;&gt;",$N$12:$N$17,$AY14)</f>
        <v>0</v>
      </c>
      <c r="BH14" s="515">
        <f ca="1">RANK(BI14,BI14:BI17,1)</f>
        <v>1</v>
      </c>
      <c r="BI14" s="515">
        <f ca="1">SUM(IF(AND(AJ14=AJ15),BK14,0),IF(AND(AJ14=AJ16),BL14,0),IF(AND(AJ14=AJ17),BM14,0))</f>
        <v>0</v>
      </c>
      <c r="BJ14" s="515">
        <v>0</v>
      </c>
      <c r="BK14" s="515">
        <f ca="1">BE14-BD15</f>
        <v>0</v>
      </c>
      <c r="BL14" s="515">
        <f ca="1">BF14-BD16</f>
        <v>0</v>
      </c>
      <c r="BM14" s="515">
        <f ca="1">BG14-BD17</f>
        <v>0</v>
      </c>
      <c r="BN14" s="514">
        <f ca="1">RANK(BO14,BO14:BO17,1)</f>
        <v>1</v>
      </c>
      <c r="BO14" s="514">
        <f ca="1">SUM(IF(AND(AJ14=AJ15),BQ14,0),IF(AND(AJ14=AJ16),BR14,0),IF(AND(AJ14=AJ17),BS14,0))</f>
        <v>0</v>
      </c>
      <c r="BP14" s="514">
        <v>0</v>
      </c>
      <c r="BQ14" s="514">
        <f t="array" aca="1" ref="BQ14" ca="1">SUM((I$4:I$49=AY14)*(N$4:N$49=BQ13)*(K$4:K$49&lt;&gt;"")*(L$4:L$49&lt;&gt;"")*(K$4:K$49&gt;L$4:L$49)*3,(N$4:N$49=AY14)*(I$4:I$49=BQ13)*(K$4:K$49&lt;&gt;"")*(L$4:L$49&lt;&gt;"")*(K$4:K$49=L$4:L$49)*1,(N$4:N$49=AY14)*(I$4:I$49=BQ13)*(K$4:K$49&lt;&gt;"")*(L$4:L$49&lt;&gt;"")*(K$4:K$49&lt;L$4:L$49)*3,(I$4:I$49=AY14)*(N$4:N$49=BQ13)*(K$4:K$49&lt;&gt;"")*(L$4:L$49&lt;&gt;"")*(K$4:K$49=L$4:L$49)*1)</f>
        <v>0</v>
      </c>
      <c r="BR14" s="514">
        <f t="array" aca="1" ref="BR14" ca="1">SUM((I$4:I$49=AY14)*(N$4:N$49=BR13)*(K$4:K$49&lt;&gt;"")*(L$4:L$49&lt;&gt;"")*(K$4:K$49&gt;L$4:L$49)*3,(N$4:N$49=AY14)*(I$4:I$49=BR13)*(K$4:K$49&lt;&gt;"")*(L$4:L$49&lt;&gt;"")*(K$4:K$49=L$4:L$49)*1,(N$4:N$49=AY14)*(I$4:I$49=BR13)*(K$4:K$49&lt;&gt;"")*(L$4:L$49&lt;&gt;"")*(K$4:K$49&lt;L$4:L$49)*3,(I$4:I$49=AY14)*(N$4:N$49=BR13)*(K$4:K$49&lt;&gt;"")*(L$4:L$49&lt;&gt;"")*(K$4:K$49=L$4:L$49)*1)</f>
        <v>0</v>
      </c>
      <c r="BS14" s="514">
        <f t="array" aca="1" ref="BS14" ca="1">SUM((I$4:I$49=AY14)*(N$4:N$49=BS13)*(K$4:K$49&lt;&gt;"")*(L$4:L$49&lt;&gt;"")*(K$4:K$49&gt;L$4:L$49)*3,(N$4:N$49=AY14)*(I$4:I$49=BS13)*(K$4:K$49&lt;&gt;"")*(L$4:L$49&lt;&gt;"")*(K$4:K$49=L$4:L$49)*1,(N$4:N$49=AY14)*(I$4:I$49=BS13)*(K$4:K$49&lt;&gt;"")*(L$4:L$49&lt;&gt;"")*(K$4:K$49&lt;L$4:L$49)*3,(I$4:I$49=AY14)*(N$4:N$49=BS13)*(K$4:K$49&lt;&gt;"")*(L$4:L$49&lt;&gt;"")*(K$4:K$49=L$4:L$49)*1)</f>
        <v>0</v>
      </c>
      <c r="BT14" s="212">
        <v>1</v>
      </c>
      <c r="BU14" s="212">
        <f ca="1">RANK(BW14,$BW$14:$BW$17)</f>
        <v>1</v>
      </c>
      <c r="BV14" s="212" t="str">
        <f ca="1">A13</f>
        <v>Dinamarca</v>
      </c>
      <c r="BW14" s="212">
        <f ca="1">IF(AK14=0,-($AW$14*VLOOKUP(AI14,Tabla3[[NombreEquipo]:[Rank]],3,FALSE)),AJ14*$AW$4+BA14+AQ14*$AW$11+AO14*$AW$12+AL14*$AW$13-($AW$14*VLOOKUP(AI14,Tabla3[[NombreEquipo]:[Rank]],3,FALSE)/100))</f>
        <v>-5</v>
      </c>
      <c r="BX14" s="212" t="str">
        <f ca="1">VLOOKUP(Q14,$AH$14:$AI$17,2,0)</f>
        <v>Dinamarca</v>
      </c>
      <c r="BY14" s="212">
        <f ca="1">VLOOKUP($BX14,$AI$14:$AR$17,10,FALSE)</f>
        <v>-5</v>
      </c>
      <c r="CA14" s="212">
        <v>1</v>
      </c>
      <c r="CB14" s="212" t="str">
        <f ca="1">VLOOKUP(CA14,$AH$14:$AI$17,2,0)</f>
        <v>Dinamarca</v>
      </c>
      <c r="CC14" s="212">
        <f ca="1">VLOOKUP(CB14,$AI$14:$AR$17,2,FALSE)</f>
        <v>0</v>
      </c>
      <c r="CD14" s="497">
        <f ca="1">IF(SUM($AK$14:$AK$17)=12,MIN(ABS(BY13-BY14),ABS(BY14-BY15)),100)</f>
        <v>100</v>
      </c>
      <c r="CE14" s="212">
        <f ca="1">VLOOKUP($CB14,$AI$14:$AR$17,9,FALSE)</f>
        <v>0</v>
      </c>
      <c r="CF14" s="212">
        <f ca="1">VLOOKUP($CB14,$AI$14:$AR$17,7,FALSE)</f>
        <v>0</v>
      </c>
      <c r="CH14" s="212">
        <f t="array" aca="1" ref="CH14" ca="1">IF($CI$14=$CL$13,$EC$13:$EC$16,IF($CI$14=$CM$13,$ED$13:$ED$15,IF(OR($CI$14=$CN$13,$CI$14=$CO$13),$EE$13:$EE$14,$EI$13)))</f>
        <v>1</v>
      </c>
      <c r="CI14" s="487" t="str">
        <f ca="1">IFERROR(HLOOKUP(4,CL12:DI13,2,0),CS13)</f>
        <v>COM_8</v>
      </c>
      <c r="CK14" s="487">
        <v>1</v>
      </c>
      <c r="CL14" s="487">
        <f t="array" aca="1" ref="CL14" ca="1">IF(AND($CC$14:$CC$17=$CC$14,$CD$14:$CD$17&lt;90,$AQ$14:$AQ$17=$AQ$14,$CF$14:$CF$17=$CF$14),1,0)</f>
        <v>0</v>
      </c>
      <c r="CM14" s="487">
        <f t="array" aca="1" ref="CM14" ca="1">IF(AND($CC$14:$CC$16=$CC$14,$CD$14:$CD$16&lt;90,$CC$14&lt;&gt;$CC$17),1,0)</f>
        <v>0</v>
      </c>
      <c r="CN14" s="487">
        <f t="array" aca="1" ref="CN14" ca="1">IF(AND($CC$14:$CC$15=$CC$14,$CD$14:$CD$15&lt;90,$CC$14&lt;&gt;$CC$16),1,0)</f>
        <v>0</v>
      </c>
      <c r="CO14" s="487">
        <f t="array" aca="1" ref="CO14" ca="1">IF(AND($CC$14:$CC$15=$CC$14,$CD$14:$CD$15&lt;90,$CC$14&lt;&gt;$CC$16),1,0)</f>
        <v>0</v>
      </c>
      <c r="CP14" s="487">
        <f t="array" aca="1" ref="CP14" ca="1">IF(AND($CC$15:$CC$17=$CC$15,$CD$15:$CD$17&lt;90,$CC$14&lt;&gt;$CC$15),1,0)</f>
        <v>0</v>
      </c>
      <c r="CQ14" s="487">
        <f t="array" aca="1" ref="CQ14" ca="1">IF(AND($CC$14&lt;&gt;$CC$15,$CC$14&lt;&gt;$CC$17),1,0)</f>
        <v>0</v>
      </c>
      <c r="CR14" s="487">
        <f t="array" aca="1" ref="CR14" ca="1">IF(AND($CC$14&lt;&gt;$CC$15,$CC$14&lt;&gt;$CC$17),1,0)</f>
        <v>0</v>
      </c>
      <c r="CS14" s="487">
        <f t="array" aca="1" ref="CS14" ca="1">IF(AND($CC$14&lt;&gt;$CC$15,$CC$14&lt;&gt;$CC$17),1,0)</f>
        <v>0</v>
      </c>
      <c r="CT14" s="487">
        <f t="array" aca="1" ref="CT14" ca="1">IF(AND($CC$14:$CC$17=$CC$14,$CD$14:$CD$17&lt;90,$CE$14:$CE$15=$CE$14,$CE$14&lt;&gt;$CE$16),1,0)</f>
        <v>0</v>
      </c>
      <c r="CU14" s="487">
        <f t="array" aca="1" ref="CU14" ca="1">IF(AND($CC$14:$CC$17=$CC$14,$CD$14:$CD$17&lt;90,$CE$14:$CE$17=$CE$14,$CF$14=$CF$15,$CF$14&lt;&gt;$CF$16),1,0)</f>
        <v>0</v>
      </c>
      <c r="CV14" s="487">
        <f t="array" aca="1" ref="CV14" ca="1">IF(AND($CC$14:$CC$16=$CC$14,$CD$14:$CD$15&lt;90,$CD$16&gt;90),1,0)</f>
        <v>0</v>
      </c>
      <c r="CW14" s="487">
        <f t="array" aca="1" ref="CW14" ca="1">IF(AND($CC$14&lt;&gt;$CC$15,$CC$14&lt;&gt;$CC$16),1,0)</f>
        <v>0</v>
      </c>
      <c r="CX14" s="487">
        <f t="array" aca="1" ref="CX14" ca="1">IF(AND($CC$14&lt;&gt;$CC$15,$CC$14&lt;&gt;$CC$16),1,0)</f>
        <v>0</v>
      </c>
      <c r="CY14" s="487">
        <f t="array" aca="1" ref="CY14" ca="1">IF(AND($CC$14&lt;&gt;$CC$17,$CC$14:$CC$16=$CC$14,$CD$14&gt;90,$CD$15:$CD$16&lt;90),1,0)</f>
        <v>0</v>
      </c>
      <c r="CZ14" s="487">
        <f t="array" aca="1" ref="CZ14" ca="1">IF(AND($CC$14:$CC$17=$CC$14,$CD$15:$CD$17&lt;90,$CD$14&lt;&gt;$CD$15),1,0)</f>
        <v>0</v>
      </c>
      <c r="DA14" s="487">
        <f t="array" aca="1" ref="DA14" ca="1">IF(AND($CC$14:$CC$17=$CC$14,$CD$14:$CD$16&lt;90,$CD$14&lt;&gt;$CD$17),1,0)</f>
        <v>0</v>
      </c>
      <c r="DB14" s="487">
        <f t="array" aca="1" ref="DB14" ca="1">IF(AND($CC$14:$CC$17=$CC$14,$CD$14:$CD$15&gt;90,$CD$16:$CD$17&lt;90,$CE$14:$CE$17=$CE$14,$CF$14&gt;$CF$15,$CF$14&gt;$CF$16,$CF$14&gt;$CF$17),1,0)</f>
        <v>0</v>
      </c>
      <c r="DC14" s="487">
        <f t="array" aca="1" ref="DC14" ca="1">IF(AND($CC$14:$CC$17=$CC$14,$CD$14&gt;90,$CD$15:$CD$16&lt;90,$CD$17&gt;90,$CE$14:$CE$17=$CE$14,$CF$14&gt;$CF$15,$CF$14&gt;$CF$16,$CF$14&gt;$CF$17),1,0)</f>
        <v>0</v>
      </c>
      <c r="DD14" s="487">
        <f t="array" aca="1" ref="DD14" ca="1">IF(AND($CC$14:$CC$17=$CC$14,$CD$14:$CD$15&lt;90,$CD$16:$CD$17&gt;90,$CE$14:$CE$17=$CE$14,$CF$14=$CF$15,$CF$14&gt;$CF$16,$CF$14&gt;$CF$17),1,0)</f>
        <v>0</v>
      </c>
      <c r="DE14" s="487">
        <f t="array" aca="1" ref="DE14" ca="1">IF(AND($CC$14:$CC$17=$CC$14,$CD$14:$CD$15&gt;90,$CD$16:$CD$17&lt;90,$CE$14:$CE$17=$CE$14,$CF$14&gt;$CF$15,$CF$15:$CF$17=$CF$15),1,0)</f>
        <v>0</v>
      </c>
      <c r="DF14" s="487">
        <f t="array" aca="1" ref="DF14" ca="1">IF(AND($CC$14:$CC$17=$CC$14,$CD$14:$CD$15&lt;90,$CD$16:$CD$17&gt;90,$CE$14:$CE$17=$CE$14,$CF$14:$CF$16=$CF$14,$CF$14&gt;$CF$17),1,0)</f>
        <v>0</v>
      </c>
      <c r="DG14" s="487">
        <f t="array" aca="1" ref="DG14" ca="1">IF(AND($CC$14:$CC$17=$CC$14,$CD$14&gt;90,$CD$17&gt;90,$CD$15:$CD$16&lt;90,$CE$14:$CE$17=$CE$14,$CF$14&gt;$CF$15:$CF$17),1,0)</f>
        <v>0</v>
      </c>
      <c r="EC14" s="212">
        <v>2</v>
      </c>
      <c r="ED14" s="212">
        <v>2</v>
      </c>
      <c r="EE14" s="212">
        <v>2</v>
      </c>
      <c r="EF14" s="212">
        <v>3</v>
      </c>
      <c r="EG14" s="212">
        <v>4</v>
      </c>
      <c r="EH14" s="212">
        <v>3</v>
      </c>
      <c r="EI14" s="212"/>
      <c r="EJ14" s="212"/>
      <c r="EK14" s="212"/>
      <c r="EL14" s="212"/>
      <c r="FI14" s="515">
        <f ca="1">RANK(FJ14,FJ14:FJ17,1)</f>
        <v>1</v>
      </c>
      <c r="FJ14" s="489">
        <f ca="1">SUM(IF(AND(AJ14=AJ15,BC14=BC15,BI14=BI15,BO14=BO15),BE14,0),IF(AND(AJ14=AJ16,BC14=BC16,BI14=BI16,BO14=BO16),BF14,0),IF(AND(AJ14=AJ17,BC14=BC17,BI14=BI17,BO14=BO17),BG14,0))</f>
        <v>0</v>
      </c>
      <c r="FK14" s="515">
        <f ca="1">RANK(FL14,FL14:FL17,1)</f>
        <v>1</v>
      </c>
      <c r="FL14" s="489">
        <f ca="1">SUM(IF(AND(AJ14=AJ15,BC14=BC15,BI14=BI15,BO14=BO15),BK14,0),IF(AND(AJ14=AJ16,BC14=BC16,BI14=BI16,BO14=BO16),BL14,0),IF(AND(AJ14=AJ17,BC14=BC17,BI14=BI17,BO14=BO17),BM14,0))</f>
        <v>0</v>
      </c>
      <c r="FM14" s="515">
        <f ca="1">RANK(FN14,FN14:FN17,1)</f>
        <v>1</v>
      </c>
      <c r="FN14" s="489">
        <f ca="1">SUM(IF(AND(AJ14=AJ15,BC14=BC15,BI14=BI15,BO14=BO15),BQ14,0),IF(AND(AJ14=AJ16,BC14=BC16,BI14=BI16,BO14=BO16),BR14,0),IF(AND(AJ14=AJ17,BC14=BC17,BI14=BI17,BO14=BO17),BS14,0))</f>
        <v>0</v>
      </c>
      <c r="HJU14" s="487" t="s">
        <v>19</v>
      </c>
    </row>
    <row r="15" spans="1:170 5689:5689 8944:8944 13447:13447" x14ac:dyDescent="0.2">
      <c r="A15" s="412" t="str">
        <f t="array" aca="1" ref="A15" ca="1">IF(ROWS(A$13:A15)&lt;=$C$12,INDEX(INDIRECT(A$12),SMALL(IF(Nivell=$B$12,ROW(Nivell)-ROW(Equipos!$C$2)+1),ROWS(B$12:B14))),"")</f>
        <v>Bélgica</v>
      </c>
      <c r="B15" s="413"/>
      <c r="C15" s="213"/>
      <c r="D15" s="255"/>
      <c r="E15" s="526"/>
      <c r="F15" s="28">
        <f>Horarios!A15</f>
        <v>44364.75</v>
      </c>
      <c r="G15" s="29">
        <f>Horarios!A15+VLOOKUP($G$2,Horarios!$K$4:$O$27,4,0)*VLOOKUP($G$2,Horarios!$K$4:$O$27,5,0)</f>
        <v>44364.75</v>
      </c>
      <c r="H15" s="28" t="s">
        <v>74</v>
      </c>
      <c r="I15" s="30" t="str">
        <f ca="1">A13</f>
        <v>Dinamarca</v>
      </c>
      <c r="J15" s="31"/>
      <c r="K15" s="32"/>
      <c r="L15" s="32"/>
      <c r="M15" s="41"/>
      <c r="N15" s="64" t="str">
        <f ca="1">A15</f>
        <v>Bélgica</v>
      </c>
      <c r="O15" s="111">
        <f t="shared" si="5"/>
        <v>0</v>
      </c>
      <c r="P15" s="107"/>
      <c r="Q15" s="160">
        <v>2</v>
      </c>
      <c r="R15" s="5" t="str">
        <f ca="1">VLOOKUP(Q15,$AG$14:$AI$17,3,0)</f>
        <v>Finlandia</v>
      </c>
      <c r="S15" s="4">
        <f ca="1">VLOOKUP(R15,$AI$14:$AR$17,2,FALSE)</f>
        <v>0</v>
      </c>
      <c r="T15" s="4">
        <f ca="1">VLOOKUP($R15,$AI$14:$AR$17,3,FALSE)</f>
        <v>0</v>
      </c>
      <c r="U15" s="4">
        <f ca="1">VLOOKUP($R15,$AI$14:$AR$17,4,FALSE)</f>
        <v>0</v>
      </c>
      <c r="V15" s="4">
        <f ca="1">VLOOKUP($R15,$AI$14:$AR$17,5,FALSE)</f>
        <v>0</v>
      </c>
      <c r="W15" s="4">
        <f ca="1">VLOOKUP($R15,$AI$14:$AR$17,6,FALSE)</f>
        <v>0</v>
      </c>
      <c r="X15" s="4">
        <f ca="1">VLOOKUP($R15,$AI$14:$AR$17,7,FALSE)</f>
        <v>0</v>
      </c>
      <c r="Y15" s="4">
        <f ca="1">VLOOKUP($R15,$AI$14:$AR$17,8,FALSE)</f>
        <v>0</v>
      </c>
      <c r="Z15" s="161">
        <f ca="1">VLOOKUP($R15,$AI$14:$AR$17,9,FALSE)</f>
        <v>0</v>
      </c>
      <c r="AA15" s="96">
        <f ca="1">IF(SUM($AK$14:$AK$17)=12,MIN(ABS(BY14-BY15),ABS(BY15-BY16)),100)</f>
        <v>100</v>
      </c>
      <c r="AB15" s="123" t="str">
        <f ca="1">IF(AND(AA15&gt;=0,AA15&lt;90),VLOOKUP(Q15,$BU$14:$BV$17,2,0),"")</f>
        <v/>
      </c>
      <c r="AC15" s="97"/>
      <c r="AD15" s="98"/>
      <c r="AE15" s="477"/>
      <c r="AF15" s="488">
        <f ca="1">VLOOKUP($R15,$AI$14:$AR$17,10,FALSE)</f>
        <v>-6</v>
      </c>
      <c r="AG15" s="487">
        <f ca="1">RANK(AU15,$AU$14:$AU$17)</f>
        <v>2</v>
      </c>
      <c r="AH15" s="487">
        <f ca="1">RANK(AR15,$AR$14:$AR$17)</f>
        <v>2</v>
      </c>
      <c r="AI15" s="212" t="str">
        <f ca="1">A14</f>
        <v>Finlandia</v>
      </c>
      <c r="AJ15" s="487">
        <f ca="1">AL15*3+AM15*1+AN15*0</f>
        <v>0</v>
      </c>
      <c r="AK15" s="487">
        <f ca="1">COUNTIFS($I$4:$I$49,AI15,$K$4:$K$49,"&lt;&gt;",$L$4:$L$49,"&lt;&gt;")+COUNTIFS($N$4:$N$49,AI15,$L$4:$L$49,"&lt;&gt;",$K$4:$K$49,"&lt;&gt;")</f>
        <v>0</v>
      </c>
      <c r="AL15" s="487">
        <f t="array" aca="1" ref="AL15" ca="1">SUM(($I$4:$I$49=AI15)*($K$4:$K$49&lt;&gt;"")*($L$4:$L$49&lt;&gt;"")*($K$4:$K$49&gt;$L$4:$L$49),($N$4:$N$49=AI15)*($K$4:$K$49&lt;&gt;"")*($L$4:$L$49&lt;&gt;"")*($K$4:$K$49&lt;$L$4:$L$49))</f>
        <v>0</v>
      </c>
      <c r="AM15" s="487">
        <f t="array" aca="1" ref="AM15" ca="1">SUM(($I$4:$I$49=AI15)*($K$4:$K$49&lt;&gt;"")*($L$4:$L$49&lt;&gt;"")*($K$4:$K$49=$L$4:$L$49),($N$4:$N$49=AI15)*($K$4:$K$49&lt;&gt;"")*($L$4:$L$49&lt;&gt;"")*($K$4:$K$49=$L$4:$L$49))</f>
        <v>0</v>
      </c>
      <c r="AN15" s="487">
        <f t="array" aca="1" ref="AN15" ca="1">SUM(($I$4:$I$49=AI15)*($L$4:$L$49&lt;&gt;"")*($K$4:$K$49&lt;&gt;"")*($K$4:$K$49&lt;$L$4:$L$49),($K$4:$K$49&lt;&gt;"")*($N$4:$N$49=AI15)*($L$4:$L$49&lt;&gt;"")*($K$4:$K$49&gt;$L$4:$L$49))</f>
        <v>0</v>
      </c>
      <c r="AO15" s="487">
        <f t="array" aca="1" ref="AO15" ca="1">SUMIFS($K$4:$K$49,$I$4:$I$49,AI15,$K$4:$K$49,"&lt;&gt;",$L$4:$L$49,"&lt;&gt;")+SUMIFS($L$4:$L$49,$N$4:$N$49,AI15,$K$4:$K$49,"&lt;&gt;",$L$4:$L$49,"&lt;&gt;")</f>
        <v>0</v>
      </c>
      <c r="AP15" s="487">
        <f t="array" aca="1" ref="AP15" ca="1">SUMIFS($K$4:$K$49,$N$4:$N$49,AI15,$K$4:$K$49,"&lt;&gt;",$L$4:$L$49,"&lt;&gt;")+SUMIFS($L$4:$L$49,$I$4:$I$49,AI15,$K$4:$K$49,"&lt;&gt;",$L$4:$L$49,"&lt;&gt;")</f>
        <v>0</v>
      </c>
      <c r="AQ15" s="487">
        <f ca="1">AO15-AP15</f>
        <v>0</v>
      </c>
      <c r="AR15" s="487">
        <f ca="1">IF(AK15=0,-($AW$14*VLOOKUP(AI15,Tabla3[[NombreEquipo]:[Rank]],3,FALSE)),AJ15*$AW$4+BA15+AQ15*$AW$11+AO15*$AW$12+AL15*$AW$13-($AW$14*VLOOKUP(AI15,Tabla3[[NombreEquipo]:[Rank]],3,FALSE)/100))</f>
        <v>-6</v>
      </c>
      <c r="AS15" s="487">
        <f ca="1">AH15</f>
        <v>2</v>
      </c>
      <c r="AT15" s="487"/>
      <c r="AU15" s="487">
        <f ca="1">IFERROR(AR15-VLOOKUP(AI15,$AB$14:$AC$17,2,0),AR15)</f>
        <v>-6</v>
      </c>
      <c r="AV15" s="487"/>
      <c r="AW15" s="499"/>
      <c r="AX15" s="487"/>
      <c r="AY15" s="496" t="str">
        <f ca="1">AI15</f>
        <v>Finlandia</v>
      </c>
      <c r="AZ15" s="487">
        <f ca="1">COUNTIF(AJ14:AJ17,AJ15)</f>
        <v>4</v>
      </c>
      <c r="BA15" s="489">
        <f t="shared" ca="1" si="6"/>
        <v>781200000</v>
      </c>
      <c r="BB15" s="515">
        <f ca="1">RANK(BC15,BC14:BC17,1)</f>
        <v>1</v>
      </c>
      <c r="BC15" s="515">
        <f ca="1">SUM(IF(AND(AJ15=AJ16),BF15,0),IF(AND(AJ15=AJ17),BG15,0),IF(AND(AJ15=AJ14),BD15,0))</f>
        <v>0</v>
      </c>
      <c r="BD15" s="515">
        <f t="array" aca="1" ref="BD15" ca="1">SUMIFS($K$12:$K$17,$I$12:$I$17,$AY15,$K$12:$K$17,"&lt;&gt;",$L$12:$L$17,"&lt;&gt;",$N$12:$N$17,BD13)+SUMIFS($L$12:$L$17,$I$12:$I$17,BD13,$K$12:$K$17,"&lt;&gt;",$L$12:$L$17,"&lt;&gt;",$N$12:$N$17,$AY15)</f>
        <v>0</v>
      </c>
      <c r="BE15" s="515">
        <v>0</v>
      </c>
      <c r="BF15" s="515">
        <f t="array" aca="1" ref="BF15" ca="1">SUMIFS($K$12:$K$17,$I$12:$I$17,$AY15,$K$12:$K$17,"&lt;&gt;",$L$12:$L$17,"&lt;&gt;",$N$12:$N$17,BF13)+SUMIFS($L$12:$L$17,$I$12:$I$17,BF13,$K$12:$K$17,"&lt;&gt;",$L$12:$L$17,"&lt;&gt;",$N$12:$N$17,$AY15)</f>
        <v>0</v>
      </c>
      <c r="BG15" s="515">
        <f t="array" aca="1" ref="BG15" ca="1">SUMIFS($K$12:$K$17,$I$12:$I$17,$AY15,$K$12:$K$17,"&lt;&gt;",$L$12:$L$17,"&lt;&gt;",$N$12:$N$17,BG13)+SUMIFS($L$12:$L$17,$I$12:$I$17,BG13,$K$12:$K$17,"&lt;&gt;",$L$12:$L$17,"&lt;&gt;",$N$12:$N$17,$AY15)</f>
        <v>0</v>
      </c>
      <c r="BH15" s="515">
        <f ca="1">RANK(BI15,BI14:BI17,1)</f>
        <v>1</v>
      </c>
      <c r="BI15" s="515">
        <f ca="1">SUM(IF(AND(AJ15=AJ16),BL15,0),IF(AND(AJ15=AJ17),BM15,0),IF(AND(AJ15=AJ14),BJ15,0))</f>
        <v>0</v>
      </c>
      <c r="BJ15" s="515">
        <f ca="1">BD15-BE14</f>
        <v>0</v>
      </c>
      <c r="BK15" s="515">
        <v>0</v>
      </c>
      <c r="BL15" s="515">
        <f ca="1">BF15-BE16</f>
        <v>0</v>
      </c>
      <c r="BM15" s="515">
        <f ca="1">BG15-BE17</f>
        <v>0</v>
      </c>
      <c r="BN15" s="514">
        <f ca="1">RANK(BO15,BO14:BO17,1)</f>
        <v>1</v>
      </c>
      <c r="BO15" s="514">
        <f ca="1">SUM(IF(AND(AJ15=AJ16),BR15,0),IF(AND(AJ15=AJ17),BS15,0),IF(AND(AJ15=AJ14),BP15,0))</f>
        <v>0</v>
      </c>
      <c r="BP15" s="514">
        <f t="array" aca="1" ref="BP15" ca="1">SUM((I$4:I$49=AY15)*(N$4:N$49=BP13)*(K$4:K$49&lt;&gt;"")*(L$4:L$49&lt;&gt;"")*(K$4:K$49&gt;L$4:L$49)*3,(N$4:N$49=AY15)*(I$4:I$49=BP13)*(K$4:K$49&lt;&gt;"")*(L$4:L$49&lt;&gt;"")*(K$4:K$49=L$4:L$49)*1,(N$4:N$49=AY15)*(I$4:I$49=BP13)*(K$4:K$49&lt;&gt;"")*(L$4:L$49&lt;&gt;"")*(K$4:K$49&lt;L$4:L$49)*3,(I$4:I$49=AY15)*(N$4:N$49=BP13)*(K$4:K$49&lt;&gt;"")*(L$4:L$49&lt;&gt;"")*(K$4:K$49=L$4:L$49)*1)</f>
        <v>0</v>
      </c>
      <c r="BQ15" s="514">
        <v>0</v>
      </c>
      <c r="BR15" s="514">
        <f t="array" aca="1" ref="BR15" ca="1">SUM((I$4:I$49=AY15)*(N$4:N$49=BR13)*(K$4:K$49&lt;&gt;"")*(L$4:L$49&lt;&gt;"")*(K$4:K$49&gt;L$4:L$49)*3,(N$4:N$49=AY15)*(I$4:I$49=BR13)*(K$4:K$49&lt;&gt;"")*(L$4:L$49&lt;&gt;"")*(K$4:K$49=L$4:L$49)*1,(N$4:N$49=AY15)*(I$4:I$49=BR13)*(K$4:K$49&lt;&gt;"")*(L$4:L$49&lt;&gt;"")*(K$4:K$49&lt;L$4:L$49)*3,(I$4:I$49=AY15)*(N$4:N$49=BR13)*(K$4:K$49&lt;&gt;"")*(L$4:L$49&lt;&gt;"")*(K$4:K$49=L$4:L$49)*1)</f>
        <v>0</v>
      </c>
      <c r="BS15" s="514">
        <f t="array" aca="1" ref="BS15" ca="1">SUM((I$4:I$49=AY15)*(N$4:N$49=BS13)*(K$4:K$49&lt;&gt;"")*(L$4:L$49&lt;&gt;"")*(K$4:K$49&gt;L$4:L$49)*3,(N$4:N$49=AY15)*(I$4:I$49=BS13)*(K$4:K$49&lt;&gt;"")*(L$4:L$49&lt;&gt;"")*(K$4:K$49=L$4:L$49)*1,(N$4:N$49=AY15)*(I$4:I$49=BS13)*(K$4:K$49&lt;&gt;"")*(L$4:L$49&lt;&gt;"")*(K$4:K$49&lt;L$4:L$49)*3,(I$4:I$49=AY15)*(N$4:N$49=BS13)*(K$4:K$49&lt;&gt;"")*(L$4:L$49&lt;&gt;"")*(K$4:K$49=L$4:L$49)*1)</f>
        <v>0</v>
      </c>
      <c r="BT15" s="212">
        <v>2</v>
      </c>
      <c r="BU15" s="212">
        <f ca="1">RANK(BW15,$BW$14:$BW$17)</f>
        <v>2</v>
      </c>
      <c r="BV15" s="212" t="str">
        <f ca="1">A14</f>
        <v>Finlandia</v>
      </c>
      <c r="BW15" s="212">
        <f ca="1">IF(AK15=0,-($AW$14*VLOOKUP(AI15,Tabla3[[NombreEquipo]:[Rank]],3,FALSE)),AJ15*$AW$4+BA15+AQ15*$AW$11+AO15*$AW$12+AL15*$AW$13-($AW$14*VLOOKUP(AI15,Tabla3[[NombreEquipo]:[Rank]],3,FALSE)/100))</f>
        <v>-6</v>
      </c>
      <c r="BX15" s="212" t="str">
        <f ca="1">VLOOKUP(Q15,$AH$14:$AI$17,2,0)</f>
        <v>Finlandia</v>
      </c>
      <c r="BY15" s="212">
        <f ca="1">VLOOKUP($BX15,$AI$14:$AR$17,10,FALSE)</f>
        <v>-6</v>
      </c>
      <c r="CA15" s="212">
        <v>2</v>
      </c>
      <c r="CB15" s="212" t="str">
        <f ca="1">VLOOKUP(CA15,$AH$14:$AI$17,2,0)</f>
        <v>Finlandia</v>
      </c>
      <c r="CC15" s="212">
        <f ca="1">VLOOKUP(CB15,$AI$14:$AR$17,2,FALSE)</f>
        <v>0</v>
      </c>
      <c r="CD15" s="497">
        <f ca="1">IF(SUM($AK$14:$AK$17)=12,MIN(ABS(BY14-BY15),ABS(BY15-BY16)),100)</f>
        <v>100</v>
      </c>
      <c r="CE15" s="212">
        <f ca="1">VLOOKUP($CB15,$AI$14:$AR$17,9,FALSE)</f>
        <v>0</v>
      </c>
      <c r="CF15" s="212">
        <f ca="1">VLOOKUP($CB15,$AI$14:$AR$17,7,FALSE)</f>
        <v>0</v>
      </c>
      <c r="CH15" s="212">
        <f t="array" aca="1" ref="CH15" ca="1">IF($CI$14=$CL$13,$EC$13:$EC$16,IF($CI$14=$CM$13,$ED$13:$ED$15,IF(OR($CI$14=$CN$13,$CI$14=$CO$13),$EE$13:$EE$14,IF($CI$14=$CP$13,$EF$13:$EF$15,(IF($CI$14=$CQ$13,$EH$13:$EH$14,$EJ$13))))))</f>
        <v>2</v>
      </c>
      <c r="CK15" s="487">
        <v>2</v>
      </c>
      <c r="CL15" s="487">
        <f t="array" aca="1" ref="CL15" ca="1">IF(AND($CC$14:$CC$17=$CC$15,$CD$14:$CD$17&lt;90,$AQ$14:$AQ$17=$AQ$15,$CF$14:$CF$17=$CF$15),1,0)</f>
        <v>0</v>
      </c>
      <c r="CM15" s="487">
        <f t="array" aca="1" ref="CM15" ca="1">IF(AND($CC$14:$CC$16=$CC$15,$CD$14:$CD$16&lt;90,$CC$15&lt;&gt;$CC$17),1,0)</f>
        <v>0</v>
      </c>
      <c r="CN15" s="487">
        <f t="array" aca="1" ref="CN15" ca="1">IF(AND($CC$14:$CC$15=$CC$14,$CD$14:$CD$15&lt;90,$CC$14&lt;&gt;$CC$16),1,0)</f>
        <v>0</v>
      </c>
      <c r="CO15" s="487">
        <f t="array" aca="1" ref="CO15" ca="1">IF(AND($CC$14:$CC$15=$CC$14,$CD$14:$CD$15&lt;90,$CC$14&lt;&gt;$CC$16),1,0)</f>
        <v>0</v>
      </c>
      <c r="CP15" s="487">
        <f t="array" aca="1" ref="CP15" ca="1">IF(AND($CC$15:$CC$17=$CC$15,$CD$15:$CD$17&lt;90,$CC$14&lt;&gt;$CC$15),1,0)</f>
        <v>0</v>
      </c>
      <c r="CQ15" s="487">
        <f t="array" aca="1" ref="CQ15" ca="1">IF(AND($CC$15:$CC$16=$CC$15,$CD$15:$CD$16&lt;90,$CC$15&lt;&gt;$CC$14,$CC$15&lt;&gt;$CC$17),1,0)</f>
        <v>0</v>
      </c>
      <c r="CR15" s="487">
        <f t="array" aca="1" ref="CR15" ca="1">IF(AND($CC$15&lt;&gt;$CC$14,$CC$15&lt;&gt;$CC$16),1,0)</f>
        <v>0</v>
      </c>
      <c r="CS15" s="487">
        <f t="array" aca="1" ref="CS15" ca="1">IF(AND($CC$15&lt;&gt;$CC$14,$CC$15&lt;&gt;$CC$16),1,0)</f>
        <v>0</v>
      </c>
      <c r="CT15" s="487">
        <f t="array" aca="1" ref="CT15" ca="1">IF(AND($CC$14:$CC$17=$CC$14,$CD$14:$CD$17&lt;90,$CE$14:$CE$15=$CE$14,$CE$15&lt;&gt;$CE$16),1,0)</f>
        <v>0</v>
      </c>
      <c r="CU15" s="487">
        <f t="array" aca="1" ref="CU15" ca="1">IF(AND($CC$14:$CC$17=$CC$14,$CD$14:$CD$17&lt;90,$CE$14:$CE$17=$CE$14,$CF$14=$CF$15,$CF$15&lt;&gt;$CF$16),1,0)</f>
        <v>0</v>
      </c>
      <c r="CV15" s="487">
        <f t="array" aca="1" ref="CV15" ca="1">IF(AND($CC$14:$CC$16=$CC$15,$CD$14:$CD$15&lt;90,$CD$16&gt;90),1,0)</f>
        <v>0</v>
      </c>
      <c r="CW15" s="487">
        <f t="array" aca="1" ref="CW15" ca="1">IF(AND($CC$15&lt;&gt;$CC$14,$CC$15:$CC$17=$CC$15,$CD$15&gt;90,$CD$16:$CD$17&lt;90),1,0)</f>
        <v>0</v>
      </c>
      <c r="CX15" s="487">
        <f t="array" aca="1" ref="CX15" ca="1">IF(AND($CC$15&lt;&gt;$CC$14,$CC$15:$CC$17=$CC$15,$CD$17&gt;90,$CD$15:$CD$16&lt;90),1,0)</f>
        <v>0</v>
      </c>
      <c r="CY15" s="487">
        <f t="array" aca="1" ref="CY15" ca="1">IF(AND($CC$15&lt;&gt;$CC$17,$CC$14:$CC$16=$CC$15,$CD$14&gt;90,$CD$15:$CD$16&lt;90),1,0)</f>
        <v>0</v>
      </c>
      <c r="CZ15" s="487">
        <f t="array" aca="1" ref="CZ15" ca="1">IF(AND($CC$14:$CC$17=$CC$15,$CD$15:$CD$17&lt;90,$CD$14&lt;&gt;$CD$15),1,0)</f>
        <v>0</v>
      </c>
      <c r="DA15" s="487">
        <f t="array" aca="1" ref="DA15" ca="1">IF(AND($CC$14:$CC$17=$CC$15,$CD$14:$CD$16&lt;90,$CD$15&lt;&gt;$CD$17),1,0)</f>
        <v>0</v>
      </c>
      <c r="DB15" s="487">
        <f t="array" aca="1" ref="DB15" ca="1">IF(AND($CC$14:$CC$17=$CC$15,$CD$14:$CD$15&gt;90,$CD$16:$CD$17&lt;90,$CE$14:$CE$17=$CE$15,$CF$14&gt;$CF$15,$CF$15&gt;$CF$16,$CF$15&gt;$CF$17),1,0)</f>
        <v>0</v>
      </c>
      <c r="DC15" s="487">
        <f t="array" aca="1" ref="DC15" ca="1">IF(AND($CC$14:$CC$17=$CC$15,$CD$14&gt;90,$CD$15:$CD$16&lt;90,$CD$17&gt;90,$CE$14:$CE$17=$CE$15,$CF$14&gt;$CF$15,$CF$15=$CF$16,$CF$15&gt;$CF$17),1,0)</f>
        <v>0</v>
      </c>
      <c r="DD15" s="487">
        <f t="array" aca="1" ref="DD15" ca="1">IF(AND($CC$14:$CC$17=$CC$15,$CD$14:$CD$15&lt;90,$CD$16:$CD$17&gt;90,$CE$14:$CE$17=$CE$15,$CF$14=$CF$15,$CF$15&gt;$CF$16,$CF$15&gt;$CF$17),1,0)</f>
        <v>0</v>
      </c>
      <c r="DE15" s="487">
        <f t="array" aca="1" ref="DE15" ca="1">IF(AND($CC$14:$CC$17=$CC$15,$CD$14:$CD$15&gt;90,$CD$16:$CD$17&lt;90,$CE$14:$CE$17=$CE$15,$CF$14&gt;$CF$15,$CF$15:$CF$17=$CF$15),1,0)</f>
        <v>0</v>
      </c>
      <c r="DF15" s="487">
        <f t="array" aca="1" ref="DF15" ca="1">IF(AND($CC$14:$CC$17=$CC$15,$CD$14:$CD$15&lt;90,$CD$16:$CD$17&gt;90,$CE$14:$CE$17=$CE$15,$CF$14:$CF$16=$CF$15,$CF$15&gt;$CF$17),1,0)</f>
        <v>0</v>
      </c>
      <c r="DG15" s="487">
        <f t="array" aca="1" ref="DG15" ca="1">IF(AND($CC$14:$CC$17=$CC$15,$CD$14&gt;90,$CD$17&gt;90,$CD$15:$CD$16&lt;90,$CE$14:$CE$17=$CE$15,$CF$14&gt;$CF$15:$CF$17,$CF$15:$CF$17=$CF$15),1,0)</f>
        <v>0</v>
      </c>
      <c r="EC15" s="212">
        <v>3</v>
      </c>
      <c r="ED15" s="212">
        <v>3</v>
      </c>
      <c r="EE15" s="212"/>
      <c r="EF15" s="212">
        <v>4</v>
      </c>
      <c r="EG15" s="212"/>
      <c r="EH15" s="212"/>
      <c r="EI15" s="212"/>
      <c r="EJ15" s="212"/>
      <c r="EK15" s="212"/>
      <c r="EL15" s="212"/>
      <c r="FI15" s="515">
        <f ca="1">RANK(FJ15,FJ14:FJ17,1)</f>
        <v>1</v>
      </c>
      <c r="FJ15" s="489">
        <f ca="1">SUM(IF(AND(AJ15=AJ16,BC15=BC16,BI15=BI16,BO15=BO16),BF15,0),IF(AND(AJ15=AJ17,BC15=BC17,BI15=BI17,BO15=BO17),BG15,0),IF(AND(AJ15=AJ14,BC15=BC14,BI15=BI14,BO15=BO14),BD15,0))</f>
        <v>0</v>
      </c>
      <c r="FK15" s="515">
        <f ca="1">RANK(FL15,FL14:FL17,1)</f>
        <v>1</v>
      </c>
      <c r="FL15" s="489">
        <f ca="1">SUM(IF(AND(AJ15=AJ16,BC15=BC16,BI15=BI16,BO15=BO16),BL15,0),IF(AND(AJ15=AJ17,BC15=BC17,BI15=BI17,BO15=BO17),BM15,0),IF(AND(AJ15=AJ14,BC15=BC14,BI15=BI14,BO15=BO14),BJ15,0))</f>
        <v>0</v>
      </c>
      <c r="FM15" s="515">
        <f ca="1">RANK(FN15,FN14:FN17,1)</f>
        <v>1</v>
      </c>
      <c r="FN15" s="489">
        <f ca="1">SUM(IF(AND(AJ15=AJ16,BC15=BC16,BI15=BI16,BO15=BO16),BR15,0),IF(AND(AJ15=AJ17,BC15=BC17,BI15=BI17,BO15=BO17),BS15,0),IF(AND(AJ15=AJ14,BC15=BC14,BI15=BI14,BO15=BO14),BP15,0))</f>
        <v>0</v>
      </c>
    </row>
    <row r="16" spans="1:170 5689:5689 8944:8944 13447:13447" x14ac:dyDescent="0.2">
      <c r="A16" s="412" t="str">
        <f t="array" aca="1" ref="A16" ca="1">IF(ROWS(A$13:A16)&lt;=$C$12,INDEX(INDIRECT(A$12),SMALL(IF(Nivell=$B$12,ROW(Nivell)-ROW(Equipos!$C$2)+1),ROWS(B$12:B15))),"")</f>
        <v>Rusia</v>
      </c>
      <c r="B16" s="413"/>
      <c r="C16" s="213"/>
      <c r="D16" s="255"/>
      <c r="E16" s="526"/>
      <c r="F16" s="28">
        <f>Horarios!A16</f>
        <v>44368.875</v>
      </c>
      <c r="G16" s="29">
        <f>Horarios!A16+VLOOKUP($G$2,Horarios!$K$4:$O$27,4,0)*VLOOKUP($G$2,Horarios!$K$4:$O$27,5,0)</f>
        <v>44368.875</v>
      </c>
      <c r="H16" s="28" t="s">
        <v>75</v>
      </c>
      <c r="I16" s="30" t="str">
        <f ca="1">A14</f>
        <v>Finlandia</v>
      </c>
      <c r="J16" s="31"/>
      <c r="K16" s="32"/>
      <c r="L16" s="32"/>
      <c r="M16" s="40"/>
      <c r="N16" s="64" t="str">
        <f ca="1">A15</f>
        <v>Bélgica</v>
      </c>
      <c r="O16" s="111">
        <f t="shared" si="5"/>
        <v>0</v>
      </c>
      <c r="P16" s="107"/>
      <c r="Q16" s="160">
        <v>3</v>
      </c>
      <c r="R16" s="5" t="str">
        <f ca="1">VLOOKUP(Q16,$AG$14:$AI$17,3,0)</f>
        <v>Bélgica</v>
      </c>
      <c r="S16" s="4">
        <f ca="1">VLOOKUP(R16,$AI$14:$AR$17,2,FALSE)</f>
        <v>0</v>
      </c>
      <c r="T16" s="4">
        <f ca="1">VLOOKUP($R16,$AI$14:$AR$17,3,FALSE)</f>
        <v>0</v>
      </c>
      <c r="U16" s="4">
        <f ca="1">VLOOKUP($R16,$AI$14:$AR$17,4,FALSE)</f>
        <v>0</v>
      </c>
      <c r="V16" s="4">
        <f ca="1">VLOOKUP($R16,$AI$14:$AR$17,5,FALSE)</f>
        <v>0</v>
      </c>
      <c r="W16" s="4">
        <f ca="1">VLOOKUP($R16,$AI$14:$AR$17,6,FALSE)</f>
        <v>0</v>
      </c>
      <c r="X16" s="4">
        <f ca="1">VLOOKUP($R16,$AI$14:$AR$17,7,FALSE)</f>
        <v>0</v>
      </c>
      <c r="Y16" s="4">
        <f ca="1">VLOOKUP($R16,$AI$14:$AR$17,8,FALSE)</f>
        <v>0</v>
      </c>
      <c r="Z16" s="161">
        <f ca="1">VLOOKUP($R16,$AI$14:$AR$17,9,FALSE)</f>
        <v>0</v>
      </c>
      <c r="AA16" s="96">
        <f ca="1">IF(SUM($AK$14:$AK$17)=12,MIN(ABS(BY15-BY16),ABS(BY16-BY17)),100)</f>
        <v>100</v>
      </c>
      <c r="AB16" s="123" t="str">
        <f ca="1">IF(AND(AA16&gt;=0,AA16&lt;90),VLOOKUP(Q16,$BU$14:$BV$17,2,0),"")</f>
        <v/>
      </c>
      <c r="AC16" s="97"/>
      <c r="AD16" s="98"/>
      <c r="AE16" s="477"/>
      <c r="AF16" s="488">
        <f ca="1">VLOOKUP($R16,$AI$14:$AR$17,10,FALSE)</f>
        <v>-7</v>
      </c>
      <c r="AG16" s="487">
        <f ca="1">RANK(AU16,$AU$14:$AU$17)</f>
        <v>3</v>
      </c>
      <c r="AH16" s="487">
        <f ca="1">RANK(AR16,$AR$14:$AR$17)</f>
        <v>3</v>
      </c>
      <c r="AI16" s="212" t="str">
        <f ca="1">A15</f>
        <v>Bélgica</v>
      </c>
      <c r="AJ16" s="487">
        <f ca="1">AL16*3+AM16*1+AN16*0</f>
        <v>0</v>
      </c>
      <c r="AK16" s="487">
        <f ca="1">COUNTIFS($I$4:$I$49,AI16,$K$4:$K$49,"&lt;&gt;",$L$4:$L$49,"&lt;&gt;")+COUNTIFS($N$4:$N$49,AI16,$L$4:$L$49,"&lt;&gt;",$K$4:$K$49,"&lt;&gt;")</f>
        <v>0</v>
      </c>
      <c r="AL16" s="487">
        <f t="array" aca="1" ref="AL16" ca="1">SUM(($I$4:$I$49=AI16)*($K$4:$K$49&lt;&gt;"")*($L$4:$L$49&lt;&gt;"")*($K$4:$K$49&gt;$L$4:$L$49),($N$4:$N$49=AI16)*($K$4:$K$49&lt;&gt;"")*($L$4:$L$49&lt;&gt;"")*($K$4:$K$49&lt;$L$4:$L$49))</f>
        <v>0</v>
      </c>
      <c r="AM16" s="487">
        <f t="array" aca="1" ref="AM16" ca="1">SUM(($I$4:$I$49=AI16)*($K$4:$K$49&lt;&gt;"")*($L$4:$L$49&lt;&gt;"")*($K$4:$K$49=$L$4:$L$49),($N$4:$N$49=AI16)*($K$4:$K$49&lt;&gt;"")*($L$4:$L$49&lt;&gt;"")*($K$4:$K$49=$L$4:$L$49))</f>
        <v>0</v>
      </c>
      <c r="AN16" s="487">
        <f t="array" aca="1" ref="AN16" ca="1">SUM(($I$4:$I$49=AI16)*($L$4:$L$49&lt;&gt;"")*($K$4:$K$49&lt;&gt;"")*($K$4:$K$49&lt;$L$4:$L$49),($K$4:$K$49&lt;&gt;"")*($N$4:$N$49=AI16)*($L$4:$L$49&lt;&gt;"")*($K$4:$K$49&gt;$L$4:$L$49))</f>
        <v>0</v>
      </c>
      <c r="AO16" s="487">
        <f t="array" aca="1" ref="AO16" ca="1">SUMIFS($K$4:$K$49,$I$4:$I$49,AI16,$K$4:$K$49,"&lt;&gt;",$L$4:$L$49,"&lt;&gt;")+SUMIFS($L$4:$L$49,$N$4:$N$49,AI16,$K$4:$K$49,"&lt;&gt;",$L$4:$L$49,"&lt;&gt;")</f>
        <v>0</v>
      </c>
      <c r="AP16" s="487">
        <f t="array" aca="1" ref="AP16" ca="1">SUMIFS($K$4:$K$49,$N$4:$N$49,AI16,$K$4:$K$49,"&lt;&gt;",$L$4:$L$49,"&lt;&gt;")+SUMIFS($L$4:$L$49,$I$4:$I$49,AI16,$K$4:$K$49,"&lt;&gt;",$L$4:$L$49,"&lt;&gt;")</f>
        <v>0</v>
      </c>
      <c r="AQ16" s="487">
        <f ca="1">AO16-AP16</f>
        <v>0</v>
      </c>
      <c r="AR16" s="487">
        <f ca="1">IF(AK16=0,-($AW$14*VLOOKUP(AI16,Tabla3[[NombreEquipo]:[Rank]],3,FALSE)),AJ16*$AW$4+BA16+AQ16*$AW$11+AO16*$AW$12+AL16*$AW$13-($AW$14*VLOOKUP(AI16,Tabla3[[NombreEquipo]:[Rank]],3,FALSE)/100))</f>
        <v>-7</v>
      </c>
      <c r="AS16" s="487">
        <f ca="1">AH16</f>
        <v>3</v>
      </c>
      <c r="AT16" s="487"/>
      <c r="AU16" s="487">
        <f ca="1">IFERROR(AR16-VLOOKUP(AI16,$AB$14:$AC$17,2,0),AR16)</f>
        <v>-7</v>
      </c>
      <c r="AV16" s="487"/>
      <c r="AW16" s="499"/>
      <c r="AX16" s="487"/>
      <c r="AY16" s="496" t="str">
        <f ca="1">AI16</f>
        <v>Bélgica</v>
      </c>
      <c r="AZ16" s="487">
        <f ca="1">COUNTIF(AJ14:AJ17,AJ16)</f>
        <v>4</v>
      </c>
      <c r="BA16" s="489">
        <f t="shared" ca="1" si="6"/>
        <v>781200000</v>
      </c>
      <c r="BB16" s="515">
        <f ca="1">RANK(BC16,BC14:BC17,1)</f>
        <v>1</v>
      </c>
      <c r="BC16" s="515">
        <f ca="1">SUM(IF(AND(AJ16=AJ17),BG16,0),IF(AND(AJ16=AJ14),BD16,0),IF(AND(AJ16=AJ15),BE16,0))</f>
        <v>0</v>
      </c>
      <c r="BD16" s="515">
        <f t="array" aca="1" ref="BD16" ca="1">SUMIFS($K$12:$K$17,$I$12:$I$17,$AY16,$K$12:$K$17,"&lt;&gt;",$L$12:$L$17,"&lt;&gt;",$N$12:$N$17,BD13)+SUMIFS($L$12:$L$17,$I$12:$I$17,BD13,$K$12:$K$17,"&lt;&gt;",$L$12:$L$17,"&lt;&gt;",$N$12:$N$17,$AY16)</f>
        <v>0</v>
      </c>
      <c r="BE16" s="515">
        <f t="array" aca="1" ref="BE16" ca="1">SUMIFS($K$12:$K$17,$I$12:$I$17,$AY16,$K$12:$K$17,"&lt;&gt;",$L$12:$L$17,"&lt;&gt;",$N$12:$N$17,BE13)+SUMIFS($L$12:$L$17,$I$12:$I$17,BE13,$K$12:$K$17,"&lt;&gt;",$L$12:$L$17,"&lt;&gt;",$N$12:$N$17,$AY16)</f>
        <v>0</v>
      </c>
      <c r="BF16" s="515">
        <v>0</v>
      </c>
      <c r="BG16" s="515">
        <f t="array" aca="1" ref="BG16" ca="1">SUMIFS($K$12:$K$17,$I$12:$I$17,$AY16,$K$12:$K$17,"&lt;&gt;",$L$12:$L$17,"&lt;&gt;",$N$12:$N$17,BG13)+SUMIFS($L$12:$L$17,$I$12:$I$17,BG13,$K$12:$K$17,"&lt;&gt;",$L$12:$L$17,"&lt;&gt;",$N$12:$N$17,$AY16)</f>
        <v>0</v>
      </c>
      <c r="BH16" s="515">
        <f ca="1">RANK(BI16,BI14:BI17,1)</f>
        <v>1</v>
      </c>
      <c r="BI16" s="515">
        <f ca="1">SUM(IF(AND(AJ16=AJ17),BM16,0),IF(AND(AJ16=AJ14),BJ16,0),IF(AND(AJ16=AJ15),BK16,0))</f>
        <v>0</v>
      </c>
      <c r="BJ16" s="515">
        <f ca="1">BD16-BF14</f>
        <v>0</v>
      </c>
      <c r="BK16" s="515">
        <f ca="1">BE16-BF15</f>
        <v>0</v>
      </c>
      <c r="BL16" s="515">
        <v>0</v>
      </c>
      <c r="BM16" s="515">
        <f ca="1">BG16-BF17</f>
        <v>0</v>
      </c>
      <c r="BN16" s="514">
        <f ca="1">RANK(BO16,BO14:BO17,1)</f>
        <v>1</v>
      </c>
      <c r="BO16" s="514">
        <f ca="1">SUM(IF(AND(AJ16=AJ17),BS16,0),IF(AND(AJ16=AJ14),BP16,0),IF(AND(AJ16=AJ15),BQ16,0))</f>
        <v>0</v>
      </c>
      <c r="BP16" s="514">
        <f t="array" aca="1" ref="BP16" ca="1">SUM((I$4:I$49=AY16)*(N$4:N$49=BP13)*(K$4:K$49&lt;&gt;"")*(L$4:L$49&lt;&gt;"")*(K$4:K$49&gt;L$4:L$49)*3,(N$4:N$49=AY16)*(I$4:I$49=BP13)*(K$4:K$49&lt;&gt;"")*(L$4:L$49&lt;&gt;"")*(K$4:K$49=L$4:L$49)*1,(N$4:N$49=AY16)*(I$4:I$49=BP13)*(K$4:K$49&lt;&gt;"")*(L$4:L$49&lt;&gt;"")*(K$4:K$49&lt;L$4:L$49)*3,(I$4:I$49=AY16)*(N$4:N$49=BP13)*(K$4:K$49&lt;&gt;"")*(L$4:L$49&lt;&gt;"")*(K$4:K$49=L$4:L$49)*1)</f>
        <v>0</v>
      </c>
      <c r="BQ16" s="514">
        <f t="array" aca="1" ref="BQ16" ca="1">SUM((I$4:I$49=AY16)*(N$4:N$49=BQ13)*(K$4:K$49&lt;&gt;"")*(L$4:L$49&lt;&gt;"")*(K$4:K$49&gt;L$4:L$49)*3,(N$4:N$49=AY16)*(I$4:I$49=BQ13)*(K$4:K$49&lt;&gt;"")*(L$4:L$49&lt;&gt;"")*(K$4:K$49=L$4:L$49)*1,(N$4:N$49=AY16)*(I$4:I$49=BQ13)*(K$4:K$49&lt;&gt;"")*(L$4:L$49&lt;&gt;"")*(K$4:K$49&lt;L$4:L$49)*3,(I$4:I$49=AY16)*(N$4:N$49=BQ13)*(K$4:K$49&lt;&gt;"")*(L$4:L$49&lt;&gt;"")*(K$4:K$49=L$4:L$49)*1)</f>
        <v>0</v>
      </c>
      <c r="BR16" s="514">
        <v>0</v>
      </c>
      <c r="BS16" s="514">
        <f t="array" aca="1" ref="BS16" ca="1">SUM((I$4:I$49=AY16)*(N$4:N$49=BS13)*(K$4:K$49&lt;&gt;"")*(L$4:L$49&lt;&gt;"")*(K$4:K$49&gt;L$4:L$49)*3,(N$4:N$49=AY16)*(I$4:I$49=BS13)*(K$4:K$49&lt;&gt;"")*(L$4:L$49&lt;&gt;"")*(K$4:K$49=L$4:L$49)*1,(N$4:N$49=AY16)*(I$4:I$49=BS13)*(K$4:K$49&lt;&gt;"")*(L$4:L$49&lt;&gt;"")*(K$4:K$49&lt;L$4:L$49)*3,(I$4:I$49=AY16)*(N$4:N$49=BS13)*(K$4:K$49&lt;&gt;"")*(L$4:L$49&lt;&gt;"")*(K$4:K$49=L$4:L$49)*1)</f>
        <v>0</v>
      </c>
      <c r="BT16" s="212">
        <v>3</v>
      </c>
      <c r="BU16" s="212">
        <f ca="1">RANK(BW16,$BW$14:$BW$17)</f>
        <v>3</v>
      </c>
      <c r="BV16" s="212" t="str">
        <f ca="1">A15</f>
        <v>Bélgica</v>
      </c>
      <c r="BW16" s="212">
        <f ca="1">IF(AK16=0,-($AW$14*VLOOKUP(AI16,Tabla3[[NombreEquipo]:[Rank]],3,FALSE)),AJ16*$AW$4+BA16+AQ16*$AW$11+AO16*$AW$12+AL16*$AW$13-($AW$14*VLOOKUP(AI16,Tabla3[[NombreEquipo]:[Rank]],3,FALSE)/100))</f>
        <v>-7</v>
      </c>
      <c r="BX16" s="212" t="str">
        <f ca="1">VLOOKUP(Q16,$AH$14:$AI$17,2,0)</f>
        <v>Bélgica</v>
      </c>
      <c r="BY16" s="212">
        <f ca="1">VLOOKUP($BX16,$AI$14:$AR$17,10,FALSE)</f>
        <v>-7</v>
      </c>
      <c r="CA16" s="212">
        <v>3</v>
      </c>
      <c r="CB16" s="212" t="str">
        <f ca="1">VLOOKUP(CA16,$AH$14:$AI$17,2,0)</f>
        <v>Bélgica</v>
      </c>
      <c r="CC16" s="212">
        <f ca="1">VLOOKUP(CB16,$AI$14:$AR$17,2,FALSE)</f>
        <v>0</v>
      </c>
      <c r="CD16" s="497">
        <f ca="1">IF(SUM($AK$14:$AK$17)=12,MIN(ABS(BY15-BY16),ABS(BY16-BY17)),100)</f>
        <v>100</v>
      </c>
      <c r="CE16" s="212">
        <f ca="1">VLOOKUP($CB16,$AI$14:$AR$17,9,FALSE)</f>
        <v>0</v>
      </c>
      <c r="CF16" s="212">
        <f ca="1">VLOOKUP($CB16,$AI$14:$AR$17,7,FALSE)</f>
        <v>0</v>
      </c>
      <c r="CH16" s="212">
        <f t="array" aca="1" ref="CH16" ca="1">IF($CI$14=$CL$13,$EC$13:$EC$16,IF($CI$14=$CM$13,$ED$13:$ED$15,IF(OR($CI$14=$CN$13,$CI$14=$CR$13),$EG$13:$EG$14,IF($CI$14=$CP$13,$EF$13:$EF$15,(IF($CI$14=$CQ$13,$EH$13:$EH$14,$EK$13))))))</f>
        <v>3</v>
      </c>
      <c r="CK16" s="487">
        <v>3</v>
      </c>
      <c r="CL16" s="487">
        <f t="array" aca="1" ref="CL16" ca="1">IF(AND($CC$14:$CC$17=$CC$16,$CD$14:$CD$17&lt;90,$AQ$14:$AQ$17=$AQ$16,$CF$14:$CF$17=$CF$16),1,0)</f>
        <v>0</v>
      </c>
      <c r="CM16" s="487">
        <f t="array" aca="1" ref="CM16" ca="1">IF(AND($CC$14:$CC$16=$CC$16,$CD$14:$CD$16&lt;90,$CC$16&lt;&gt;$CC$17),1,0)</f>
        <v>0</v>
      </c>
      <c r="CN16" s="487">
        <f t="array" aca="1" ref="CN16" ca="1">IF(AND($CC$16:$CC$17=$CC$16,$CD$16:$CD$17&lt;90,$CC$16&lt;&gt;$CC$15),1,0)</f>
        <v>0</v>
      </c>
      <c r="CO16" s="487">
        <f t="array" aca="1" ref="CO16" ca="1">IF(OR(AND($CC$16&lt;&gt;$CC$15,$CC$16&lt;&gt;$CC$17),AND($CC$16&lt;&gt;$CC$15,$CC$16=$CC$17,$CD$16&gt;90,$CD$17&gt;90)),1,0)</f>
        <v>0</v>
      </c>
      <c r="CP16" s="487">
        <f t="array" aca="1" ref="CP16" ca="1">IF(AND($CC$15:$CC$17=$CC$15,$CD$15:$CD$17&lt;90,$CC$14&lt;&gt;$CC$16),1,0)</f>
        <v>0</v>
      </c>
      <c r="CQ16" s="487">
        <f t="array" aca="1" ref="CQ16" ca="1">IF(AND($CC$15:$CC$16=$CC$16,$CD$15:$CD$16&lt;90,$CC$16&lt;&gt;$CC$14,$CC$16&lt;&gt;$CC$17),1,0)</f>
        <v>0</v>
      </c>
      <c r="CR16" s="487">
        <f t="array" aca="1" ref="CR16" ca="1">IF(AND($CC$16:$CC$17=$CC$16,$CD$16:$CD$17&lt;90,$CC$16&lt;&gt;$CC$15),1,0)</f>
        <v>0</v>
      </c>
      <c r="CS16" s="487">
        <f t="array" aca="1" ref="CS16" ca="1">IF(AND($CC$16&lt;&gt;$CC$15,$CC$16&lt;&gt;$CC$17),1,0)</f>
        <v>0</v>
      </c>
      <c r="CT16" s="487">
        <f t="array" aca="1" ref="CT16" ca="1">IF(AND($CC$14:$CC$17=$CC$14,$CD$14:$CD$17&lt;90,$CE$16:$CE$17=$CE$16,$CE$15&lt;&gt;$CE$16),1,0)</f>
        <v>0</v>
      </c>
      <c r="CU16" s="487">
        <f t="array" aca="1" ref="CU16" ca="1">IF(AND($CC$14:$CC$17=$CC$14,$CD$14:$CD$17&lt;90,$CE$14:$CE$17=$CE$14,$CF$16=$CF$17,$CF$15&lt;&gt;$CF$16),1,0)</f>
        <v>0</v>
      </c>
      <c r="CV16" s="487">
        <f t="array" aca="1" ref="CV16" ca="1">IF(AND($CC$14:$CC$16=$CC$16,$CD$14:$CD$15&lt;90,$CD$16&gt;90),1,0)</f>
        <v>0</v>
      </c>
      <c r="CW16" s="487">
        <f t="array" aca="1" ref="CW16" ca="1">IF(AND($CC$15&lt;&gt;$CC$14,$CC$15:$CC$17=$CC$16,$CD$15&gt;90,$CD$16:$CD$17&lt;90),1,0)</f>
        <v>0</v>
      </c>
      <c r="CX16" s="487">
        <f t="array" aca="1" ref="CX16" ca="1">IF(AND($CC$15&lt;&gt;$CC$14,$CC$15:$CC$17=$CC$15,$CD$17&gt;90,$CD$15:$CD$16&lt;90),1,0)</f>
        <v>0</v>
      </c>
      <c r="CY16" s="487">
        <f t="array" aca="1" ref="CY16" ca="1">IF(AND($CC$16&lt;&gt;$CC$17,$CC$14:$CC$16=$CC$16,$CD$14&gt;90,$CD$15:$CD$16&lt;90),1,0)</f>
        <v>0</v>
      </c>
      <c r="CZ16" s="487">
        <f t="array" aca="1" ref="CZ16" ca="1">IF(AND($CC$14:$CC$17=$CC$15,$CD$15:$CD$17&lt;90,$CD$14&lt;&gt;$CD$16),1,0)</f>
        <v>0</v>
      </c>
      <c r="DA16" s="487">
        <f t="array" aca="1" ref="DA16" ca="1">IF(AND($CC$14:$CC$17=$CC$16,$CD$14:$CD$16&lt;90,$CD$16&lt;&gt;$CD$17),1,0)</f>
        <v>0</v>
      </c>
      <c r="DB16" s="487">
        <f t="array" aca="1" ref="DB16" ca="1">IF(AND($CC$14:$CC$17=$CC$16,$CD$14:$CD$15&gt;90,$CD$16:$CD$17&lt;90,$CE$14:$CE$17=$CE$16,$CF$14&gt;$CF$15,$CF$15&gt;$CF$16,$CF$16=$CF$17),1,0)</f>
        <v>0</v>
      </c>
      <c r="DC16" s="487">
        <f t="array" aca="1" ref="DC16" ca="1">IF(AND($CC$14:$CC$17=$CC$16,$CD$14&gt;90,$CD$15:$CD$16&lt;90,$CD$17&gt;90,$CE$14:$CE$17=$CE$16,$CF$14&gt;$CF$15,$CF$15=$CF$16,$CF$16&gt;$CF$17),1,0)</f>
        <v>0</v>
      </c>
      <c r="DD16" s="487">
        <f t="array" aca="1" ref="DD16" ca="1">IF(AND($CC$14:$CC$17=$CC$16,$CD$14:$CD$15&lt;90,$CD$16:$CD$17&gt;90,$CE$14:$CE$17=$CE$16,$CF$14=$CF$15,$CF$15&gt;$CF$16,$CF$16&gt;$CF$17),1,0)</f>
        <v>0</v>
      </c>
      <c r="DE16" s="487">
        <f t="array" aca="1" ref="DE16" ca="1">IF(AND($CC$14:$CC$17=$CC$16,$CD$14:$CD$15&gt;90,$CD$16:$CD$17&lt;90,$CE$14:$CE$17=$CE$15,$CF$14&gt;$CF$16,$CF$15:$CF$17=$CF$16),1,0)</f>
        <v>0</v>
      </c>
      <c r="DF16" s="487">
        <f t="array" aca="1" ref="DF16" ca="1">IF(AND($CC$14:$CC$17=$CC$16,$CD$14:$CD$15&lt;90,$CD$16:$CD$17&gt;90,$CE$14:$CE$17=$CE$16,$CF$14:$CF$16=$CF$16,$CF$16&gt;$CF$17),1,0)</f>
        <v>0</v>
      </c>
      <c r="DG16" s="487">
        <f t="array" aca="1" ref="DG16" ca="1">IF(AND($CC$14:$CC$17=$CC$16,$CD$14&gt;90,$CD$17&gt;90,$CD$15:$CD$16&lt;90,$CE$14:$CE$17=$CE$16,$CF$14&gt;$CF$15:$CF$17,$CF$15:$CF$17=$CF$16),1,0)</f>
        <v>0</v>
      </c>
      <c r="EC16" s="212">
        <v>4</v>
      </c>
      <c r="ED16" s="212"/>
      <c r="EE16" s="212"/>
      <c r="EF16" s="212"/>
      <c r="EG16" s="212"/>
      <c r="EH16" s="212"/>
      <c r="EI16" s="212"/>
      <c r="EJ16" s="212"/>
      <c r="EK16" s="212"/>
      <c r="EL16" s="212"/>
      <c r="FI16" s="515">
        <f ca="1">RANK(FJ16,FJ14:FJ17,1)</f>
        <v>1</v>
      </c>
      <c r="FJ16" s="489">
        <f ca="1">SUM(IF(AND(AJ16=AJ17,BC16=BC17,BI16=BI17,BO16=BO17),BG16,0),IF(AND(AJ16=AJ14,BC16=BC14,BI16=BI14,BO16=BO14),BD16,0),IF(AND(AJ16=AJ15,BC16=BC15,BI16=BI15,BO16=BO15),BE16,0))</f>
        <v>0</v>
      </c>
      <c r="FK16" s="515">
        <f ca="1">RANK(FL16,FL14:FL17,1)</f>
        <v>1</v>
      </c>
      <c r="FL16" s="489">
        <f ca="1">SUM(IF(AND(AJ16=AJ17,BC16=BC17,BI16=BI17,BO16=BO17),BM16,0),IF(AND(AJ16=AJ14,BC16=BC14,BI16=BI14,BO16=BO14),BJ16,0),IF(AND(AJ16=AJ15,BC16=BC15,BI16=BI15,BO16=BO15),BK16,0))</f>
        <v>0</v>
      </c>
      <c r="FM16" s="515">
        <f ca="1">RANK(FN16,FN14:FN17,1)</f>
        <v>1</v>
      </c>
      <c r="FN16" s="489">
        <f ca="1">SUM(IF(AND(AJ16=AJ17,BC16=BC17,BI16=BI17,BO16=BO17),BS16,0),IF(AND(AJ16=AJ14,BC16=BC14,BI16=BI14,BO16=BO14),BP16,0),IF(AND(AJ16=AJ15,BC16=BC15,BI16=BI15,BO16=BO15),BQ16,0))</f>
        <v>0</v>
      </c>
    </row>
    <row r="17" spans="1:170" ht="16" thickBot="1" x14ac:dyDescent="0.25">
      <c r="A17" s="210"/>
      <c r="B17" s="413"/>
      <c r="C17" s="210"/>
      <c r="D17" s="255"/>
      <c r="E17" s="527"/>
      <c r="F17" s="65">
        <f>Horarios!A17</f>
        <v>44368.875</v>
      </c>
      <c r="G17" s="66">
        <f>Horarios!A17+VLOOKUP($G$2,Horarios!$K$4:$O$27,4,0)*VLOOKUP($G$2,Horarios!$K$4:$O$27,5,0)</f>
        <v>44368.875</v>
      </c>
      <c r="H17" s="65" t="s">
        <v>75</v>
      </c>
      <c r="I17" s="67" t="str">
        <f ca="1">A16</f>
        <v>Rusia</v>
      </c>
      <c r="J17" s="68"/>
      <c r="K17" s="69"/>
      <c r="L17" s="69"/>
      <c r="M17" s="70"/>
      <c r="N17" s="71" t="str">
        <f ca="1">A13</f>
        <v>Dinamarca</v>
      </c>
      <c r="O17" s="111">
        <f t="shared" si="5"/>
        <v>0</v>
      </c>
      <c r="P17" s="107"/>
      <c r="Q17" s="162">
        <v>4</v>
      </c>
      <c r="R17" s="163" t="str">
        <f ca="1">VLOOKUP(Q17,$AG$14:$AI$17,3,0)</f>
        <v>Rusia</v>
      </c>
      <c r="S17" s="164">
        <f ca="1">VLOOKUP(R17,$AI$14:$AR$17,2,FALSE)</f>
        <v>0</v>
      </c>
      <c r="T17" s="164">
        <f ca="1">VLOOKUP($R17,$AI$14:$AR$17,3,FALSE)</f>
        <v>0</v>
      </c>
      <c r="U17" s="164">
        <f ca="1">VLOOKUP($R17,$AI$14:$AR$17,4,FALSE)</f>
        <v>0</v>
      </c>
      <c r="V17" s="164">
        <f ca="1">VLOOKUP($R17,$AI$14:$AR$17,5,FALSE)</f>
        <v>0</v>
      </c>
      <c r="W17" s="164">
        <f ca="1">VLOOKUP($R17,$AI$14:$AR$17,6,FALSE)</f>
        <v>0</v>
      </c>
      <c r="X17" s="164">
        <f ca="1">VLOOKUP($R17,$AI$14:$AR$17,7,FALSE)</f>
        <v>0</v>
      </c>
      <c r="Y17" s="164">
        <f ca="1">VLOOKUP($R17,$AI$14:$AR$17,8,FALSE)</f>
        <v>0</v>
      </c>
      <c r="Z17" s="165">
        <f ca="1">VLOOKUP($R17,$AI$14:$AR$17,9,FALSE)</f>
        <v>0</v>
      </c>
      <c r="AA17" s="96">
        <f ca="1">IF(SUM($AK$14:$AK$17)=12,MIN(ABS(BY16-BY17),ABS(BY17-BY18)),100)</f>
        <v>100</v>
      </c>
      <c r="AB17" s="123" t="str">
        <f ca="1">IF(AND(AA17&gt;=0,AA17&lt;90),VLOOKUP(Q17,$BU$14:$BV$17,2,0),"")</f>
        <v/>
      </c>
      <c r="AC17" s="95"/>
      <c r="AD17" s="96"/>
      <c r="AE17" s="476"/>
      <c r="AF17" s="488">
        <f ca="1">VLOOKUP($R17,$AI$14:$AR$17,10,FALSE)</f>
        <v>-8</v>
      </c>
      <c r="AG17" s="487">
        <f ca="1">RANK(AU17,$AU$14:$AU$17)</f>
        <v>4</v>
      </c>
      <c r="AH17" s="487">
        <f ca="1">RANK(AR17,$AR$14:$AR$17)</f>
        <v>4</v>
      </c>
      <c r="AI17" s="212" t="str">
        <f ca="1">A16</f>
        <v>Rusia</v>
      </c>
      <c r="AJ17" s="487">
        <f ca="1">AL17*3+AM17*1+AN17*0</f>
        <v>0</v>
      </c>
      <c r="AK17" s="487">
        <f ca="1">COUNTIFS($I$4:$I$49,AI17,$K$4:$K$49,"&lt;&gt;",$L$4:$L$49,"&lt;&gt;")+COUNTIFS($N$4:$N$49,AI17,$L$4:$L$49,"&lt;&gt;",$K$4:$K$49,"&lt;&gt;")</f>
        <v>0</v>
      </c>
      <c r="AL17" s="487">
        <f t="array" aca="1" ref="AL17" ca="1">SUM(($I$4:$I$49=AI17)*($K$4:$K$49&lt;&gt;"")*($L$4:$L$49&lt;&gt;"")*($K$4:$K$49&gt;$L$4:$L$49),($N$4:$N$49=AI17)*($K$4:$K$49&lt;&gt;"")*($L$4:$L$49&lt;&gt;"")*($K$4:$K$49&lt;$L$4:$L$49))</f>
        <v>0</v>
      </c>
      <c r="AM17" s="487">
        <f t="array" aca="1" ref="AM17" ca="1">SUM(($I$4:$I$49=AI17)*($K$4:$K$49&lt;&gt;"")*($L$4:$L$49&lt;&gt;"")*($K$4:$K$49=$L$4:$L$49),($N$4:$N$49=AI17)*($K$4:$K$49&lt;&gt;"")*($L$4:$L$49&lt;&gt;"")*($K$4:$K$49=$L$4:$L$49))</f>
        <v>0</v>
      </c>
      <c r="AN17" s="487">
        <f t="array" aca="1" ref="AN17" ca="1">SUM(($I$4:$I$49=AI17)*($L$4:$L$49&lt;&gt;"")*($K$4:$K$49&lt;&gt;"")*($K$4:$K$49&lt;$L$4:$L$49),($K$4:$K$49&lt;&gt;"")*($N$4:$N$49=AI17)*($L$4:$L$49&lt;&gt;"")*($K$4:$K$49&gt;$L$4:$L$49))</f>
        <v>0</v>
      </c>
      <c r="AO17" s="487">
        <f t="array" aca="1" ref="AO17" ca="1">SUMIFS($K$4:$K$49,$I$4:$I$49,AI17,$K$4:$K$49,"&lt;&gt;",$L$4:$L$49,"&lt;&gt;")+SUMIFS($L$4:$L$49,$N$4:$N$49,AI17,$K$4:$K$49,"&lt;&gt;",$L$4:$L$49,"&lt;&gt;")</f>
        <v>0</v>
      </c>
      <c r="AP17" s="487">
        <f t="array" aca="1" ref="AP17" ca="1">SUMIFS($K$4:$K$49,$N$4:$N$49,AI17,$K$4:$K$49,"&lt;&gt;",$L$4:$L$49,"&lt;&gt;")+SUMIFS($L$4:$L$49,$I$4:$I$49,AI17,$K$4:$K$49,"&lt;&gt;",$L$4:$L$49,"&lt;&gt;")</f>
        <v>0</v>
      </c>
      <c r="AQ17" s="487">
        <f ca="1">AO17-AP17</f>
        <v>0</v>
      </c>
      <c r="AR17" s="487">
        <f ca="1">IF(AK17=0,-($AW$14*VLOOKUP(AI17,Tabla3[[NombreEquipo]:[Rank]],3,FALSE)),AJ17*$AW$4+BA17+AQ17*$AW$11+AO17*$AW$12+AL17*$AW$13-($AW$14*VLOOKUP(AI17,Tabla3[[NombreEquipo]:[Rank]],3,FALSE)/100))</f>
        <v>-8</v>
      </c>
      <c r="AS17" s="487">
        <f ca="1">AH17</f>
        <v>4</v>
      </c>
      <c r="AT17" s="487"/>
      <c r="AU17" s="487">
        <f ca="1">IFERROR(AR17-VLOOKUP(AI17,$AB$14:$AC$17,2,0),AR17)</f>
        <v>-8</v>
      </c>
      <c r="AV17" s="487"/>
      <c r="AW17" s="499"/>
      <c r="AX17" s="487"/>
      <c r="AY17" s="496" t="str">
        <f ca="1">AI17</f>
        <v>Rusia</v>
      </c>
      <c r="AZ17" s="487">
        <f ca="1">COUNTIF(AJ14:AJ17,AJ17)</f>
        <v>4</v>
      </c>
      <c r="BA17" s="489">
        <f t="shared" ca="1" si="6"/>
        <v>781200000</v>
      </c>
      <c r="BB17" s="515">
        <f ca="1">RANK(BC17,BC14:BC17,1)</f>
        <v>1</v>
      </c>
      <c r="BC17" s="515">
        <f ca="1">SUM(IF(AND(AJ17=AJ14),BD17,0),IF(AND(AJ17=AJ15),BE17,0),IF(AND(AJ17=AJ16),BF17,0))</f>
        <v>0</v>
      </c>
      <c r="BD17" s="515">
        <f t="array" aca="1" ref="BD17" ca="1">SUMIFS($K$12:$K$17,$I$12:$I$17,$AY17,$K$12:$K$17,"&lt;&gt;",$L$12:$L$17,"&lt;&gt;",$N$12:$N$17,BD13)+SUMIFS($L$12:$L$17,$I$12:$I$17,BD13,$K$12:$K$17,"&lt;&gt;",$L$12:$L$17,"&lt;&gt;",$N$12:$N$17,$AY17)</f>
        <v>0</v>
      </c>
      <c r="BE17" s="515">
        <f t="array" aca="1" ref="BE17" ca="1">SUMIFS($K$12:$K$17,$I$12:$I$17,$AY17,$K$12:$K$17,"&lt;&gt;",$L$12:$L$17,"&lt;&gt;",$N$12:$N$17,BE13)+SUMIFS($L$12:$L$17,$I$12:$I$17,BE13,$K$12:$K$17,"&lt;&gt;",$L$12:$L$17,"&lt;&gt;",$N$12:$N$17,$AY17)</f>
        <v>0</v>
      </c>
      <c r="BF17" s="515">
        <f t="array" aca="1" ref="BF17" ca="1">SUMIFS($K$12:$K$17,$I$12:$I$17,$AY17,$K$12:$K$17,"&lt;&gt;",$L$12:$L$17,"&lt;&gt;",$N$12:$N$17,BF13)+SUMIFS($L$12:$L$17,$I$12:$I$17,BF13,$K$12:$K$17,"&lt;&gt;",$L$12:$L$17,"&lt;&gt;",$N$12:$N$17,$AY17)</f>
        <v>0</v>
      </c>
      <c r="BG17" s="515">
        <v>0</v>
      </c>
      <c r="BH17" s="515">
        <f ca="1">RANK(BI17,BI14:BI17,1)</f>
        <v>1</v>
      </c>
      <c r="BI17" s="515">
        <f ca="1">SUM(IF(AND(AJ17=AJ14),BJ17,0),IF(AND(AJ17=AJ15),BK17,0),IF(AND(AJ17=AJ16),BL17,0))</f>
        <v>0</v>
      </c>
      <c r="BJ17" s="515">
        <f ca="1">BD17-BG14</f>
        <v>0</v>
      </c>
      <c r="BK17" s="515">
        <f ca="1">BE17-BG15</f>
        <v>0</v>
      </c>
      <c r="BL17" s="515">
        <f ca="1">BF17-BG16</f>
        <v>0</v>
      </c>
      <c r="BM17" s="515">
        <v>0</v>
      </c>
      <c r="BN17" s="514">
        <f ca="1">RANK(BO17,BO14:BO17,1)</f>
        <v>1</v>
      </c>
      <c r="BO17" s="514">
        <f ca="1">SUM(IF(AND(AJ17=AJ14),BP17,0),IF(AND(AJ17=AJ15),BQ17,0),IF(AND(AJ17=AJ16),BR17,0))</f>
        <v>0</v>
      </c>
      <c r="BP17" s="514">
        <f t="array" aca="1" ref="BP17" ca="1">SUM((I$4:I$49=AY17)*(N$4:N$49=BP13)*(K$4:K$49&lt;&gt;"")*(L$4:L$49&lt;&gt;"")*(K$4:K$49&gt;L$4:L$49)*3,(N$4:N$49=AY17)*(I$4:I$49=BP13)*(K$4:K$49&lt;&gt;"")*(L$4:L$49&lt;&gt;"")*(K$4:K$49=L$4:L$49)*1,(N$4:N$49=AY17)*(I$4:I$49=BP13)*(K$4:K$49&lt;&gt;"")*(L$4:L$49&lt;&gt;"")*(K$4:K$49&lt;L$4:L$49)*3,(I$4:I$49=AY17)*(N$4:N$49=BP13)*(K$4:K$49&lt;&gt;"")*(L$4:L$49&lt;&gt;"")*(K$4:K$49=L$4:L$49)*1)</f>
        <v>0</v>
      </c>
      <c r="BQ17" s="514">
        <f t="array" aca="1" ref="BQ17" ca="1">SUM((I$4:I$49=AY17)*(N$4:N$49=BQ13)*(K$4:K$49&lt;&gt;"")*(L$4:L$49&lt;&gt;"")*(K$4:K$49&gt;L$4:L$49)*3,(N$4:N$49=AY17)*(I$4:I$49=BQ13)*(K$4:K$49&lt;&gt;"")*(L$4:L$49&lt;&gt;"")*(K$4:K$49=L$4:L$49)*1,(N$4:N$49=AY17)*(I$4:I$49=BQ13)*(K$4:K$49&lt;&gt;"")*(L$4:L$49&lt;&gt;"")*(K$4:K$49&lt;L$4:L$49)*3,(I$4:I$49=AY17)*(N$4:N$49=BQ13)*(K$4:K$49&lt;&gt;"")*(L$4:L$49&lt;&gt;"")*(K$4:K$49=L$4:L$49)*1)</f>
        <v>0</v>
      </c>
      <c r="BR17" s="514">
        <f t="array" aca="1" ref="BR17" ca="1">SUM((I$4:I$49=AY17)*(N$4:N$49=BR13)*(K$4:K$49&lt;&gt;"")*(L$4:L$49&lt;&gt;"")*(K$4:K$49&gt;L$4:L$49)*3,(N$4:N$49=AY17)*(I$4:I$49=BR13)*(K$4:K$49&lt;&gt;"")*(L$4:L$49&lt;&gt;"")*(K$4:K$49=L$4:L$49)*1,(N$4:N$49=AY17)*(I$4:I$49=BR13)*(K$4:K$49&lt;&gt;"")*(L$4:L$49&lt;&gt;"")*(K$4:K$49&lt;L$4:L$49)*3,(I$4:I$49=AY17)*(N$4:N$49=BR13)*(K$4:K$49&lt;&gt;"")*(L$4:L$49&lt;&gt;"")*(K$4:K$49=L$4:L$49)*1)</f>
        <v>0</v>
      </c>
      <c r="BS17" s="514">
        <v>0</v>
      </c>
      <c r="BT17" s="212">
        <v>4</v>
      </c>
      <c r="BU17" s="212">
        <f ca="1">RANK(BW17,$BW$14:$BW$17)</f>
        <v>4</v>
      </c>
      <c r="BV17" s="212" t="str">
        <f ca="1">A16</f>
        <v>Rusia</v>
      </c>
      <c r="BW17" s="212">
        <f ca="1">IF(AK17=0,-($AW$14*VLOOKUP(AI17,Tabla3[[NombreEquipo]:[Rank]],3,FALSE)),AJ17*$AW$4+BA17+AQ17*$AW$11+AO17*$AW$12+AL17*$AW$13-($AW$14*VLOOKUP(AI17,Tabla3[[NombreEquipo]:[Rank]],3,FALSE)/100))</f>
        <v>-8</v>
      </c>
      <c r="BX17" s="212" t="str">
        <f ca="1">VLOOKUP(Q17,$AH$14:$AI$17,2,0)</f>
        <v>Rusia</v>
      </c>
      <c r="BY17" s="212">
        <f ca="1">VLOOKUP($BX17,$AI$14:$AR$17,10,FALSE)</f>
        <v>-8</v>
      </c>
      <c r="CA17" s="212">
        <v>4</v>
      </c>
      <c r="CB17" s="212" t="str">
        <f ca="1">VLOOKUP(CA17,$AH$14:$AI$17,2,0)</f>
        <v>Rusia</v>
      </c>
      <c r="CC17" s="212">
        <f ca="1">VLOOKUP(CB17,$AI$14:$AR$17,2,FALSE)</f>
        <v>0</v>
      </c>
      <c r="CD17" s="497">
        <f ca="1">IF(SUM($AK$14:$AK$17)=12,MIN(ABS(BY16-BY17),ABS(BY17-BY18)),100)</f>
        <v>100</v>
      </c>
      <c r="CE17" s="212">
        <f ca="1">VLOOKUP($CB17,$AI$14:$AR$17,9,FALSE)</f>
        <v>0</v>
      </c>
      <c r="CF17" s="212">
        <f ca="1">VLOOKUP($CB17,$AI$14:$AR$17,7,FALSE)</f>
        <v>0</v>
      </c>
      <c r="CH17" s="212">
        <f t="array" aca="1" ref="CH17" ca="1">IF($CI$14=$CL$13,$EC$13:$EC$16,IF(OR($CI$14=$CN$13,$CI$14=$CR$13),$EG$13:$EG$14,IF($CI$14=$CP$13,$EF$13:$EF$15,$EL$13)))</f>
        <v>4</v>
      </c>
      <c r="CK17" s="487">
        <v>4</v>
      </c>
      <c r="CL17" s="487">
        <f t="array" aca="1" ref="CL17" ca="1">IF(AND($CC$14:$CC$17=$CC$17,$CD$14:$CD$17&lt;90,$AQ$14:$AQ$17=$AQ$17,$CF$14:$CF$17=$CF$17),1,0)</f>
        <v>0</v>
      </c>
      <c r="CM17" s="487">
        <f t="array" aca="1" ref="CM17" ca="1">IF(AND($CC$14:$CC$16=$CC$14,$CD$14:$CD$16&lt;90,$CD$17&gt;90,$CC$14&lt;&gt;$CC$17),1,0)</f>
        <v>0</v>
      </c>
      <c r="CN17" s="487">
        <f t="array" aca="1" ref="CN17" ca="1">IF(AND($CC$16:$CC$17=$CC$16,$CD$16:$CD$17&lt;90,$CC$16&lt;&gt;$CC$15),1,0)</f>
        <v>0</v>
      </c>
      <c r="CO17" s="487">
        <f t="array" aca="1" ref="CO17" ca="1">IF(AND($CC$17&lt;&gt;$CC$15,$CC$17&lt;&gt;$CC$14),1,0)</f>
        <v>0</v>
      </c>
      <c r="CP17" s="487">
        <f t="array" aca="1" ref="CP17" ca="1">IF(AND($CC$15:$CC$17=$CC$15,$CD$15:$CD$17&lt;90,$CC$14&lt;&gt;$CC$17),1,0)</f>
        <v>0</v>
      </c>
      <c r="CQ17" s="487">
        <f t="array" aca="1" ref="CQ17" ca="1">IF(AND($CC$17&lt;&gt;$CC$15,$CC$17&lt;&gt;$CC$14),1,0)</f>
        <v>0</v>
      </c>
      <c r="CR17" s="487">
        <f t="array" aca="1" ref="CR17" ca="1">IF(AND($CC$16:$CC$17=$CC$16,$CD$16:$CD$17&lt;90,$CC$16&lt;&gt;$CC$15),1,0)</f>
        <v>0</v>
      </c>
      <c r="CS17" s="487">
        <f t="array" aca="1" ref="CS17" ca="1">IF(AND($CC$17&lt;&gt;$CC$15,$CC$17&lt;&gt;$CC$14),1,0)</f>
        <v>0</v>
      </c>
      <c r="CT17" s="487">
        <f t="array" aca="1" ref="CT17" ca="1">IF(AND($CC$14:$CC$17=$CC$14,$CD$14:$CD$17&lt;90,$CE$16:$CE$17=$CE$17,$CE$15&lt;&gt;$CE$17),1,0)</f>
        <v>0</v>
      </c>
      <c r="CU17" s="487">
        <f t="array" aca="1" ref="CU17" ca="1">IF(AND($CC$14:$CC$17=$CC$14,$CD$14:$CD$17&lt;90,$CE$14:$CE$17=$CE$14,$CF$16=$CF$17,$CF$15&lt;&gt;$CF$16),1,0)</f>
        <v>0</v>
      </c>
      <c r="CV17" s="487">
        <f t="array" aca="1" ref="CV17" ca="1">IF(AND($CC$14:$CC$16=$CC$14,$CD$14:$CD$15&lt;90,$CC$16&lt;&gt;$CC$17),1,0)</f>
        <v>0</v>
      </c>
      <c r="CW17" s="487">
        <f t="array" aca="1" ref="CW17" ca="1">IF(AND($CC$15&lt;&gt;$CC$14,$CC$15:$CC$17=$CC$16,$CD$15&gt;90,$CD$16:$CD$17&lt;90),1,0)</f>
        <v>0</v>
      </c>
      <c r="CX17" s="487">
        <f t="array" aca="1" ref="CX17" ca="1">IF(AND($CC$15&lt;&gt;$CC$14,$CC$15:$CC$17=$CC$15,$CD$17&gt;90,$CD$15:$CD$16&lt;90),1,0)</f>
        <v>0</v>
      </c>
      <c r="CY17" s="487">
        <f t="array" aca="1" ref="CY17" ca="1">IF(AND($CC$17&lt;&gt;$CC$15,$CC$17&lt;&gt;$CC$16),1,0)</f>
        <v>0</v>
      </c>
      <c r="CZ17" s="487">
        <f t="array" aca="1" ref="CZ17" ca="1">IF(AND($CC$14:$CC$17=$CC$15,$CD$15:$CD$17&lt;90,$CD$14&lt;&gt;$CD$17),1,0)</f>
        <v>0</v>
      </c>
      <c r="DA17" s="487">
        <f t="array" aca="1" ref="DA17" ca="1">IF(AND($CC$14:$CC$17=$CC$14,$CD$14:$CD$16&lt;90,$CD$16&lt;&gt;$CD$17),1,0)</f>
        <v>0</v>
      </c>
      <c r="DB17" s="487">
        <f t="array" aca="1" ref="DB17" ca="1">IF(AND($CC$14:$CC$17=$CC$17,$CD$14:$CD$15&gt;90,$CD$16:$CD$17&lt;90,$CE$14:$CE$17=$CE$17,$CF$14&gt;$CF$15,$CF$15&gt;$CF$17,$CF$16=$CF$17),1,0)</f>
        <v>0</v>
      </c>
      <c r="DC17" s="487">
        <f t="array" aca="1" ref="DC17" ca="1">IF(AND($CC$14:$CC$17=$CC$15,$CD$14&gt;90,$CD$15:$CD$16&lt;90,$CD$17&gt;90,$CE$14:$CE$17=$CE$17,$CF$14&gt;$CF$17,$CF$15=$CF$16,$CF$15&gt;$CF$17),1,0)</f>
        <v>0</v>
      </c>
      <c r="DD17" s="487">
        <f t="array" aca="1" ref="DD17" ca="1">IF(AND($CC$14:$CC$17=$CC$17,$CD$14:$CD$15&lt;90,$CD$16:$CD$17&gt;90,$CE$14:$CE$17=$CE$17,$CF$14=$CF$15,$CF$15&gt;$CF$16,$CF$16&gt;$CF$17),1,0)</f>
        <v>0</v>
      </c>
      <c r="DE17" s="487">
        <f t="array" aca="1" ref="DE17" ca="1">IF(AND($CC$14:$CC$17=$CC$17,$CD$14:$CD$15&gt;90,$CD$16:$CD$17&lt;90,$CE$14:$CE$17=$CE$17,$CF$14&gt;$CF$17,$CF$15:$CF$17=$CF$17),1,0)</f>
        <v>0</v>
      </c>
      <c r="DF17" s="487">
        <f t="array" aca="1" ref="DF17" ca="1">IF(AND($CC$14:$CC$17=$CC$17,$CD$14:$CD$15&lt;90,$CD$16:$CD$17&gt;90,$CE$14:$CE$17=$CE$17,$CF$14:$CF$16=$CF$16,$CF$14:$CF$16&gt;$CF$17),1,0)</f>
        <v>0</v>
      </c>
      <c r="DG17" s="487">
        <f t="array" aca="1" ref="DG17" ca="1">IF(AND($CC$14:$CC$17=$CC$17,$CD$14&gt;90,$CD$17&gt;90,$CD$15:$CD$16&lt;90,$CE$14:$CE$17=$CE$17,$CF$14&gt;$CF$15:$CF$17,$CF$15:$CF$17=$CF$17),1,0)</f>
        <v>0</v>
      </c>
      <c r="FI17" s="515">
        <f ca="1">RANK(FJ17,FJ14:FJ17,1)</f>
        <v>1</v>
      </c>
      <c r="FJ17" s="489">
        <f ca="1">SUM(IF(AND(AJ17=AJ14,BC17=BC14,BI17=BI14,BO17=BO14),BD17,0),IF(AND(AJ17=AJ15,BC17=BC15,BI17=BI15,BO17=BO15),BE17,0),IF(AND(AJ17=AJ16,BC17=BC16,BI17=BI16,BO17=BO16),BF17,0))</f>
        <v>0</v>
      </c>
      <c r="FK17" s="515">
        <f ca="1">RANK(FL17,FL14:FL17,1)</f>
        <v>1</v>
      </c>
      <c r="FL17" s="489">
        <f ca="1">SUM(IF(AND(AJ17=AJ14,BC17=BC14,BI17=BI14,BO17=BO14),BJ17,0),IF(AND(AJ17=AJ15,BC17=BC15,BI17=BI15,BO17=BO15),BK17,0),IF(AND(AJ17=AJ16,BC17=BC16,BI17=BI16,BO17=BO16),BL17,0))</f>
        <v>0</v>
      </c>
      <c r="FM17" s="515">
        <f ca="1">RANK(FN17,FN14:FN17,1)</f>
        <v>1</v>
      </c>
      <c r="FN17" s="489">
        <f ca="1">SUM(IF(AND(AJ17=AJ14,BC17=BC14,BI17=BI14,BO17=BO14),BP17,0),IF(AND(AJ17=AJ15,BC17=BC15,BI17=BI15,BO17=BO15),BQ17,0),IF(AND(AJ17=AJ16,BC17=BC16,BI17=BI16,BO17=BO16),BR17,0))</f>
        <v>0</v>
      </c>
    </row>
    <row r="18" spans="1:170" x14ac:dyDescent="0.2">
      <c r="A18" s="210"/>
      <c r="B18" s="413"/>
      <c r="C18" s="210"/>
      <c r="D18" s="255"/>
      <c r="E18" s="117"/>
      <c r="F18" s="120"/>
      <c r="G18" s="102"/>
      <c r="H18" s="117"/>
      <c r="I18" s="117"/>
      <c r="J18" s="117"/>
      <c r="K18" s="117"/>
      <c r="L18" s="117"/>
      <c r="M18" s="117"/>
      <c r="N18" s="117"/>
      <c r="O18" s="87"/>
      <c r="P18" s="87"/>
      <c r="Q18" s="87"/>
      <c r="R18" s="87"/>
      <c r="S18" s="87"/>
      <c r="T18" s="87"/>
      <c r="U18" s="87"/>
      <c r="V18" s="87"/>
      <c r="W18" s="87"/>
      <c r="X18" s="87"/>
      <c r="Y18" s="87"/>
      <c r="Z18" s="87"/>
      <c r="AA18" s="87"/>
      <c r="AB18" s="87"/>
      <c r="AC18" s="99"/>
      <c r="AD18" s="96"/>
      <c r="AE18" s="476"/>
      <c r="AF18" s="488"/>
      <c r="AG18" s="487"/>
      <c r="AH18" s="487"/>
      <c r="AJ18" s="487"/>
      <c r="AK18" s="487"/>
      <c r="AL18" s="487"/>
      <c r="AM18" s="487"/>
      <c r="AN18" s="487"/>
      <c r="AO18" s="487"/>
      <c r="AP18" s="487"/>
      <c r="AQ18" s="487"/>
      <c r="AR18" s="487"/>
      <c r="AS18" s="487"/>
      <c r="AT18" s="487"/>
      <c r="AU18" s="487"/>
      <c r="AV18" s="487"/>
      <c r="AW18" s="499"/>
      <c r="AX18" s="487"/>
      <c r="AY18" s="496"/>
      <c r="AZ18" s="487"/>
      <c r="BA18" s="489"/>
      <c r="BB18" s="515"/>
      <c r="BC18" s="515"/>
      <c r="BD18" s="515"/>
      <c r="BE18" s="515"/>
      <c r="BF18" s="515"/>
      <c r="BG18" s="515"/>
      <c r="BH18" s="515"/>
      <c r="BI18" s="515"/>
      <c r="BJ18" s="515"/>
      <c r="BK18" s="515"/>
      <c r="BL18" s="515"/>
      <c r="BM18" s="515"/>
      <c r="BN18" s="514"/>
      <c r="BO18" s="514"/>
      <c r="BP18" s="514"/>
      <c r="BQ18" s="514"/>
      <c r="BR18" s="514"/>
      <c r="BS18" s="514"/>
      <c r="CD18" s="497"/>
      <c r="FI18" s="515"/>
      <c r="FJ18" s="489"/>
      <c r="FK18" s="515"/>
      <c r="FL18" s="489"/>
      <c r="FM18" s="515"/>
      <c r="FN18" s="489"/>
    </row>
    <row r="19" spans="1:170" ht="16" thickBot="1" x14ac:dyDescent="0.25">
      <c r="A19" s="210"/>
      <c r="B19" s="413"/>
      <c r="C19" s="210"/>
      <c r="D19" s="87"/>
      <c r="E19" s="112"/>
      <c r="F19" s="108" t="str">
        <f>F3</f>
        <v>Fecha</v>
      </c>
      <c r="G19" s="108" t="str">
        <f t="shared" ref="G19:N19" si="7">G3</f>
        <v>Hora</v>
      </c>
      <c r="H19" s="113" t="str">
        <f t="shared" si="7"/>
        <v>Jor.</v>
      </c>
      <c r="I19" s="114" t="str">
        <f t="shared" si="7"/>
        <v>Casa</v>
      </c>
      <c r="J19" s="108"/>
      <c r="K19" s="115" t="str">
        <f t="shared" si="7"/>
        <v>Gol</v>
      </c>
      <c r="L19" s="115" t="str">
        <f t="shared" si="7"/>
        <v>Gol</v>
      </c>
      <c r="M19" s="115"/>
      <c r="N19" s="116" t="str">
        <f t="shared" si="7"/>
        <v>Fuera</v>
      </c>
      <c r="O19" s="90"/>
      <c r="P19" s="90"/>
      <c r="Q19" s="90"/>
      <c r="R19" s="90"/>
      <c r="S19" s="90"/>
      <c r="T19" s="90"/>
      <c r="U19" s="90"/>
      <c r="V19" s="90"/>
      <c r="W19" s="90"/>
      <c r="X19" s="90"/>
      <c r="Y19" s="90"/>
      <c r="Z19" s="90"/>
      <c r="AA19" s="91"/>
      <c r="AB19" s="91"/>
      <c r="AC19" s="91"/>
      <c r="AD19" s="91"/>
      <c r="AE19" s="474"/>
      <c r="AF19" s="488"/>
      <c r="AG19" s="487"/>
      <c r="AH19" s="487"/>
      <c r="AI19" s="487"/>
      <c r="AJ19" s="487"/>
      <c r="AK19" s="487"/>
      <c r="AL19" s="487"/>
      <c r="AM19" s="487"/>
      <c r="AN19" s="487"/>
      <c r="AO19" s="487"/>
      <c r="AP19" s="487"/>
      <c r="AQ19" s="487"/>
      <c r="AR19" s="487"/>
      <c r="AS19" s="487"/>
      <c r="AT19" s="487"/>
      <c r="AU19" s="487"/>
      <c r="AV19" s="487"/>
      <c r="AW19" s="499"/>
      <c r="AX19" s="487"/>
      <c r="AY19" s="487"/>
      <c r="AZ19" s="487"/>
      <c r="BA19" s="489"/>
      <c r="BB19" s="489"/>
      <c r="BC19" s="489"/>
      <c r="BD19" s="489"/>
      <c r="BE19" s="489"/>
      <c r="BF19" s="489"/>
      <c r="BG19" s="489"/>
      <c r="BH19" s="489"/>
      <c r="BI19" s="489"/>
      <c r="BJ19" s="489"/>
      <c r="BK19" s="489"/>
      <c r="BL19" s="489"/>
      <c r="BM19" s="489"/>
      <c r="BN19" s="487"/>
      <c r="BO19" s="487"/>
      <c r="BP19" s="487"/>
      <c r="BQ19" s="487"/>
      <c r="BR19" s="487"/>
      <c r="BS19" s="487"/>
      <c r="BT19" s="487"/>
      <c r="BU19" s="487"/>
      <c r="BV19" s="487"/>
      <c r="BW19" s="487"/>
      <c r="BX19" s="487"/>
      <c r="BY19" s="487"/>
      <c r="BZ19" s="487"/>
      <c r="CA19" s="487"/>
      <c r="CB19" s="487"/>
      <c r="CC19" s="487"/>
      <c r="CD19" s="487"/>
      <c r="CE19" s="487"/>
      <c r="CF19" s="487"/>
      <c r="CG19" s="487"/>
      <c r="CL19" s="488">
        <v>1</v>
      </c>
      <c r="CM19" s="488">
        <v>12</v>
      </c>
      <c r="CN19" s="488">
        <v>18</v>
      </c>
      <c r="CO19" s="488">
        <v>19</v>
      </c>
      <c r="CP19" s="488">
        <v>13</v>
      </c>
      <c r="CQ19" s="488">
        <v>20</v>
      </c>
      <c r="CR19" s="488">
        <v>21</v>
      </c>
      <c r="CS19" s="488">
        <v>22</v>
      </c>
      <c r="CT19" s="488">
        <v>3</v>
      </c>
      <c r="CU19" s="488">
        <v>2</v>
      </c>
      <c r="CV19" s="488">
        <v>14</v>
      </c>
      <c r="CW19" s="488">
        <v>17</v>
      </c>
      <c r="CX19" s="488">
        <v>16</v>
      </c>
      <c r="CY19" s="488">
        <v>15</v>
      </c>
      <c r="CZ19" s="488">
        <v>4</v>
      </c>
      <c r="DA19" s="488">
        <v>5</v>
      </c>
      <c r="DB19" s="488">
        <v>10</v>
      </c>
      <c r="DC19" s="488">
        <v>8</v>
      </c>
      <c r="DD19" s="488">
        <v>6</v>
      </c>
      <c r="DE19" s="488">
        <v>11</v>
      </c>
      <c r="DF19" s="488">
        <v>7</v>
      </c>
      <c r="DG19" s="488">
        <v>9</v>
      </c>
      <c r="DH19" s="488"/>
      <c r="DI19" s="488"/>
      <c r="EC19" s="212" t="s">
        <v>44</v>
      </c>
      <c r="ED19" s="212" t="s">
        <v>45</v>
      </c>
      <c r="EE19" s="212" t="s">
        <v>47</v>
      </c>
      <c r="EF19" s="212" t="s">
        <v>48</v>
      </c>
      <c r="EG19" s="212" t="s">
        <v>49</v>
      </c>
      <c r="EH19" s="212" t="s">
        <v>50</v>
      </c>
      <c r="EI19" s="212" t="s">
        <v>51</v>
      </c>
      <c r="EJ19" s="212" t="s">
        <v>52</v>
      </c>
      <c r="EK19" s="212" t="s">
        <v>53</v>
      </c>
      <c r="EL19" s="212" t="s">
        <v>54</v>
      </c>
      <c r="FI19" s="489"/>
      <c r="FJ19" s="489"/>
      <c r="FK19" s="489"/>
      <c r="FL19" s="489"/>
      <c r="FM19" s="489"/>
      <c r="FN19" s="489"/>
    </row>
    <row r="20" spans="1:170" ht="15" customHeight="1" x14ac:dyDescent="0.2">
      <c r="A20" s="412" t="s">
        <v>78</v>
      </c>
      <c r="B20" s="413" t="s">
        <v>2</v>
      </c>
      <c r="C20" s="414">
        <f>COUNTIF(Equipos!$C$2:$C$25,EUROCOPA!B20)</f>
        <v>4</v>
      </c>
      <c r="D20" s="255"/>
      <c r="E20" s="566" t="s">
        <v>2</v>
      </c>
      <c r="F20" s="72">
        <f>Horarios!A20</f>
        <v>44360.75</v>
      </c>
      <c r="G20" s="73">
        <f>Horarios!A20+VLOOKUP($G$2,Horarios!$K$4:$O$27,4,0)*VLOOKUP($G$2,Horarios!$K$4:$O$27,5,0)</f>
        <v>44360.75</v>
      </c>
      <c r="H20" s="72" t="s">
        <v>73</v>
      </c>
      <c r="I20" s="74" t="str">
        <f ca="1">A23</f>
        <v>Austria</v>
      </c>
      <c r="J20" s="75"/>
      <c r="K20" s="76"/>
      <c r="L20" s="76"/>
      <c r="M20" s="77"/>
      <c r="N20" s="78" t="str">
        <f ca="1">A24</f>
        <v>Macedonia del Norte</v>
      </c>
      <c r="O20" s="111">
        <f>IF(NOT(OR(ISBLANK(K20),ISBLANK(L20))),1,0)</f>
        <v>0</v>
      </c>
      <c r="P20" s="107"/>
      <c r="Q20" s="166" t="str">
        <f>CONCATENATE("Grupo"," ",B20)</f>
        <v>Grupo C</v>
      </c>
      <c r="R20" s="167"/>
      <c r="S20" s="167"/>
      <c r="T20" s="167"/>
      <c r="U20" s="167"/>
      <c r="V20" s="167"/>
      <c r="W20" s="167"/>
      <c r="X20" s="167"/>
      <c r="Y20" s="167"/>
      <c r="Z20" s="168"/>
      <c r="AA20" s="121"/>
      <c r="AB20" s="521" t="s">
        <v>68</v>
      </c>
      <c r="AC20" s="521"/>
      <c r="AD20" s="521"/>
      <c r="AE20" s="474"/>
      <c r="AF20" s="488"/>
      <c r="AG20" s="487"/>
      <c r="AH20" s="487" t="str">
        <f>CONCATENATE("Auxiliar - ",Q20)</f>
        <v>Auxiliar - Grupo C</v>
      </c>
      <c r="AI20" s="487"/>
      <c r="AJ20" s="487"/>
      <c r="AK20" s="487"/>
      <c r="AL20" s="487"/>
      <c r="AM20" s="487"/>
      <c r="AN20" s="487"/>
      <c r="AO20" s="487"/>
      <c r="AP20" s="487"/>
      <c r="AQ20" s="487"/>
      <c r="AR20" s="487"/>
      <c r="AS20" s="487"/>
      <c r="AT20" s="487"/>
      <c r="AU20" s="487" t="s">
        <v>41</v>
      </c>
      <c r="AV20" s="487"/>
      <c r="AW20" s="499"/>
      <c r="AX20" s="487"/>
      <c r="AY20" s="488" t="str">
        <f>CONCATENATE(Q20," - GOLAVERAGE")</f>
        <v>Grupo C - GOLAVERAGE</v>
      </c>
      <c r="AZ20" s="487"/>
      <c r="BA20" s="489"/>
      <c r="BB20" s="491" t="s">
        <v>29</v>
      </c>
      <c r="BC20" s="489"/>
      <c r="BD20" s="491"/>
      <c r="BE20" s="491"/>
      <c r="BF20" s="491"/>
      <c r="BG20" s="491"/>
      <c r="BH20" s="517" t="s">
        <v>28</v>
      </c>
      <c r="BI20" s="517"/>
      <c r="BJ20" s="517"/>
      <c r="BK20" s="517"/>
      <c r="BL20" s="517"/>
      <c r="BM20" s="517"/>
      <c r="BN20" s="514"/>
      <c r="BO20" s="514"/>
      <c r="BP20" s="514"/>
      <c r="BQ20" s="514"/>
      <c r="BR20" s="514"/>
      <c r="BS20" s="514"/>
      <c r="CI20" s="487" t="s">
        <v>65</v>
      </c>
      <c r="CK20" s="487" t="s">
        <v>66</v>
      </c>
      <c r="CL20" s="487">
        <f t="shared" ref="CL20:DG20" ca="1" si="8">SUM(CL22:CL25)</f>
        <v>0</v>
      </c>
      <c r="CM20" s="487">
        <f t="shared" ca="1" si="8"/>
        <v>0</v>
      </c>
      <c r="CN20" s="487">
        <f t="shared" ca="1" si="8"/>
        <v>0</v>
      </c>
      <c r="CO20" s="487">
        <f t="shared" ca="1" si="8"/>
        <v>0</v>
      </c>
      <c r="CP20" s="487">
        <f t="shared" ca="1" si="8"/>
        <v>0</v>
      </c>
      <c r="CQ20" s="487">
        <f t="shared" ca="1" si="8"/>
        <v>0</v>
      </c>
      <c r="CR20" s="487">
        <f t="shared" ca="1" si="8"/>
        <v>0</v>
      </c>
      <c r="CS20" s="487">
        <f t="shared" ca="1" si="8"/>
        <v>0</v>
      </c>
      <c r="CT20" s="487">
        <f t="shared" ca="1" si="8"/>
        <v>0</v>
      </c>
      <c r="CU20" s="487">
        <f t="shared" ca="1" si="8"/>
        <v>0</v>
      </c>
      <c r="CV20" s="487">
        <f t="shared" ca="1" si="8"/>
        <v>0</v>
      </c>
      <c r="CW20" s="487">
        <f t="shared" ca="1" si="8"/>
        <v>0</v>
      </c>
      <c r="CX20" s="487">
        <f t="shared" ca="1" si="8"/>
        <v>0</v>
      </c>
      <c r="CY20" s="487">
        <f t="shared" ca="1" si="8"/>
        <v>0</v>
      </c>
      <c r="CZ20" s="487">
        <f t="shared" ca="1" si="8"/>
        <v>0</v>
      </c>
      <c r="DA20" s="487">
        <f t="shared" ca="1" si="8"/>
        <v>0</v>
      </c>
      <c r="DB20" s="487">
        <f t="shared" ca="1" si="8"/>
        <v>0</v>
      </c>
      <c r="DC20" s="487">
        <f t="shared" ca="1" si="8"/>
        <v>0</v>
      </c>
      <c r="DD20" s="487">
        <f t="shared" ca="1" si="8"/>
        <v>0</v>
      </c>
      <c r="DE20" s="487">
        <f t="shared" ca="1" si="8"/>
        <v>0</v>
      </c>
      <c r="DF20" s="487">
        <f t="shared" ca="1" si="8"/>
        <v>0</v>
      </c>
      <c r="DG20" s="487">
        <f t="shared" ca="1" si="8"/>
        <v>0</v>
      </c>
      <c r="EC20" s="212">
        <v>1234</v>
      </c>
      <c r="ED20" s="212">
        <v>123</v>
      </c>
      <c r="EE20" s="212">
        <v>12</v>
      </c>
      <c r="EF20" s="212">
        <v>234</v>
      </c>
      <c r="EG20" s="212">
        <v>34</v>
      </c>
      <c r="EH20" s="212">
        <v>23</v>
      </c>
      <c r="EI20" s="212">
        <v>1</v>
      </c>
      <c r="EJ20" s="212">
        <v>2</v>
      </c>
      <c r="EK20" s="212">
        <v>3</v>
      </c>
      <c r="EL20" s="212">
        <v>4</v>
      </c>
      <c r="FI20" s="489" t="s">
        <v>29</v>
      </c>
      <c r="FJ20" s="489"/>
      <c r="FK20" s="489" t="s">
        <v>28</v>
      </c>
      <c r="FL20" s="489"/>
      <c r="FM20" s="515"/>
      <c r="FN20" s="489"/>
    </row>
    <row r="21" spans="1:170" ht="16" thickBot="1" x14ac:dyDescent="0.25">
      <c r="A21" s="412" t="str">
        <f t="array" aca="1" ref="A21" ca="1">IF(ROWS(A$21:A21)&lt;=$C$20,INDEX(INDIRECT(A$20),SMALL(IF(Nivell=$B$20,ROW(Nivell)-ROW(Equipos!$C$2)+1),ROWS(B$20:B20))),"")</f>
        <v>Países Bajos</v>
      </c>
      <c r="B21" s="413"/>
      <c r="C21" s="413"/>
      <c r="D21" s="255"/>
      <c r="E21" s="567"/>
      <c r="F21" s="33">
        <f>Horarios!A21</f>
        <v>44360.875</v>
      </c>
      <c r="G21" s="34">
        <f>Horarios!A21+VLOOKUP($G$2,Horarios!$K$4:$O$27,4,0)*VLOOKUP($G$2,Horarios!$K$4:$O$27,5,0)</f>
        <v>44360.875</v>
      </c>
      <c r="H21" s="33" t="s">
        <v>73</v>
      </c>
      <c r="I21" s="35" t="str">
        <f ca="1">A21</f>
        <v>Países Bajos</v>
      </c>
      <c r="J21" s="36"/>
      <c r="K21" s="37"/>
      <c r="L21" s="37"/>
      <c r="M21" s="38"/>
      <c r="N21" s="79" t="str">
        <f ca="1">A22</f>
        <v>Ucrania</v>
      </c>
      <c r="O21" s="111">
        <f t="shared" ref="O21:O25" si="9">IF(NOT(OR(ISBLANK(K21),ISBLANK(L21))),1,0)</f>
        <v>0</v>
      </c>
      <c r="P21" s="107"/>
      <c r="Q21" s="169" t="s">
        <v>18</v>
      </c>
      <c r="R21" s="170" t="s">
        <v>121</v>
      </c>
      <c r="S21" s="171" t="s">
        <v>80</v>
      </c>
      <c r="T21" s="171" t="s">
        <v>6</v>
      </c>
      <c r="U21" s="171" t="s">
        <v>7</v>
      </c>
      <c r="V21" s="171" t="s">
        <v>3</v>
      </c>
      <c r="W21" s="171" t="s">
        <v>8</v>
      </c>
      <c r="X21" s="171" t="s">
        <v>9</v>
      </c>
      <c r="Y21" s="171" t="s">
        <v>10</v>
      </c>
      <c r="Z21" s="172" t="s">
        <v>119</v>
      </c>
      <c r="AA21" s="122">
        <f ca="1">COUNTIF(AA22:AA25,"&lt;100")</f>
        <v>0</v>
      </c>
      <c r="AB21" s="521"/>
      <c r="AC21" s="521"/>
      <c r="AD21" s="521"/>
      <c r="AE21" s="475"/>
      <c r="AF21" s="488"/>
      <c r="AG21" s="492" t="s">
        <v>41</v>
      </c>
      <c r="AH21" s="492" t="s">
        <v>13</v>
      </c>
      <c r="AI21" s="492" t="s">
        <v>5</v>
      </c>
      <c r="AJ21" s="492" t="s">
        <v>14</v>
      </c>
      <c r="AK21" s="492" t="s">
        <v>6</v>
      </c>
      <c r="AL21" s="492" t="s">
        <v>7</v>
      </c>
      <c r="AM21" s="492" t="s">
        <v>3</v>
      </c>
      <c r="AN21" s="492" t="s">
        <v>8</v>
      </c>
      <c r="AO21" s="492" t="s">
        <v>9</v>
      </c>
      <c r="AP21" s="492" t="s">
        <v>10</v>
      </c>
      <c r="AQ21" s="492" t="s">
        <v>11</v>
      </c>
      <c r="AR21" s="492" t="s">
        <v>15</v>
      </c>
      <c r="AS21" s="492" t="s">
        <v>13</v>
      </c>
      <c r="AT21" s="487"/>
      <c r="AU21" s="487"/>
      <c r="AV21" s="487"/>
      <c r="AW21" s="499"/>
      <c r="AX21" s="487"/>
      <c r="AY21" s="492" t="s">
        <v>5</v>
      </c>
      <c r="AZ21" s="492" t="s">
        <v>30</v>
      </c>
      <c r="BA21" s="493" t="s">
        <v>33</v>
      </c>
      <c r="BB21" s="493" t="s">
        <v>32</v>
      </c>
      <c r="BC21" s="493" t="s">
        <v>27</v>
      </c>
      <c r="BD21" s="493" t="str">
        <f ca="1">AY22</f>
        <v>Países Bajos</v>
      </c>
      <c r="BE21" s="493" t="str">
        <f ca="1">AY23</f>
        <v>Ucrania</v>
      </c>
      <c r="BF21" s="493" t="str">
        <f ca="1">AY24</f>
        <v>Austria</v>
      </c>
      <c r="BG21" s="493" t="str">
        <f ca="1">AY25</f>
        <v>Macedonia del Norte</v>
      </c>
      <c r="BH21" s="493" t="s">
        <v>32</v>
      </c>
      <c r="BI21" s="493" t="s">
        <v>27</v>
      </c>
      <c r="BJ21" s="493" t="str">
        <f ca="1">BD21</f>
        <v>Países Bajos</v>
      </c>
      <c r="BK21" s="493" t="str">
        <f ca="1">BE21</f>
        <v>Ucrania</v>
      </c>
      <c r="BL21" s="493" t="str">
        <f ca="1">BF21</f>
        <v>Austria</v>
      </c>
      <c r="BM21" s="493" t="str">
        <f ca="1">BG21</f>
        <v>Macedonia del Norte</v>
      </c>
      <c r="BN21" s="492" t="s">
        <v>32</v>
      </c>
      <c r="BO21" s="492" t="s">
        <v>27</v>
      </c>
      <c r="BP21" s="492" t="str">
        <f ca="1">BD21</f>
        <v>Países Bajos</v>
      </c>
      <c r="BQ21" s="492" t="str">
        <f ca="1">BE21</f>
        <v>Ucrania</v>
      </c>
      <c r="BR21" s="492" t="str">
        <f ca="1">BF21</f>
        <v>Austria</v>
      </c>
      <c r="BS21" s="492" t="str">
        <f ca="1">BG21</f>
        <v>Macedonia del Norte</v>
      </c>
      <c r="BU21" s="494"/>
      <c r="BV21" s="494" t="s">
        <v>42</v>
      </c>
      <c r="BW21" s="494"/>
      <c r="BX21" s="494" t="s">
        <v>43</v>
      </c>
      <c r="BY21" s="494"/>
      <c r="CA21" s="494"/>
      <c r="CB21" s="494" t="s">
        <v>5</v>
      </c>
      <c r="CC21" s="494" t="s">
        <v>14</v>
      </c>
      <c r="CD21" s="494" t="s">
        <v>62</v>
      </c>
      <c r="CE21" s="494" t="s">
        <v>11</v>
      </c>
      <c r="CF21" s="494" t="s">
        <v>63</v>
      </c>
      <c r="CG21" s="494"/>
      <c r="CK21" s="487" t="s">
        <v>67</v>
      </c>
      <c r="CL21" s="487" t="s">
        <v>46</v>
      </c>
      <c r="CM21" s="487" t="s">
        <v>55</v>
      </c>
      <c r="CN21" s="487" t="s">
        <v>56</v>
      </c>
      <c r="CO21" s="487" t="s">
        <v>57</v>
      </c>
      <c r="CP21" s="487" t="s">
        <v>58</v>
      </c>
      <c r="CQ21" s="487" t="s">
        <v>59</v>
      </c>
      <c r="CR21" s="487" t="s">
        <v>60</v>
      </c>
      <c r="CS21" s="487" t="s">
        <v>61</v>
      </c>
      <c r="CT21" s="487" t="s">
        <v>56</v>
      </c>
      <c r="CU21" s="487" t="s">
        <v>56</v>
      </c>
      <c r="CV21" s="487" t="s">
        <v>57</v>
      </c>
      <c r="CW21" s="487" t="s">
        <v>60</v>
      </c>
      <c r="CX21" s="487" t="s">
        <v>59</v>
      </c>
      <c r="CY21" s="487" t="s">
        <v>59</v>
      </c>
      <c r="CZ21" s="487" t="s">
        <v>58</v>
      </c>
      <c r="DA21" s="487" t="s">
        <v>55</v>
      </c>
      <c r="DB21" s="487" t="s">
        <v>60</v>
      </c>
      <c r="DC21" s="487" t="s">
        <v>59</v>
      </c>
      <c r="DD21" s="487" t="s">
        <v>57</v>
      </c>
      <c r="DE21" s="487" t="s">
        <v>60</v>
      </c>
      <c r="DF21" s="487" t="s">
        <v>57</v>
      </c>
      <c r="DG21" s="487" t="s">
        <v>59</v>
      </c>
      <c r="EC21" s="212">
        <v>1</v>
      </c>
      <c r="ED21" s="212">
        <v>1</v>
      </c>
      <c r="EE21" s="212">
        <v>1</v>
      </c>
      <c r="EF21" s="212">
        <v>2</v>
      </c>
      <c r="EG21" s="212">
        <v>3</v>
      </c>
      <c r="EH21" s="212">
        <v>2</v>
      </c>
      <c r="EI21" s="212">
        <v>1</v>
      </c>
      <c r="EJ21" s="212">
        <v>2</v>
      </c>
      <c r="EK21" s="212">
        <v>3</v>
      </c>
      <c r="EL21" s="212">
        <v>4</v>
      </c>
      <c r="FI21" s="493" t="s">
        <v>32</v>
      </c>
      <c r="FJ21" s="489"/>
      <c r="FK21" s="493" t="s">
        <v>32</v>
      </c>
      <c r="FL21" s="489"/>
      <c r="FM21" s="493" t="s">
        <v>32</v>
      </c>
      <c r="FN21" s="489"/>
    </row>
    <row r="22" spans="1:170" x14ac:dyDescent="0.2">
      <c r="A22" s="412" t="str">
        <f t="array" aca="1" ref="A22" ca="1">IF(ROWS(A$21:A22)&lt;=$C$20,INDEX(INDIRECT(A$20),SMALL(IF(Nivell=$B$20,ROW(Nivell)-ROW(Equipos!$C$2)+1),ROWS(B$20:B21))),"")</f>
        <v>Ucrania</v>
      </c>
      <c r="B22" s="413"/>
      <c r="C22" s="415"/>
      <c r="D22" s="255"/>
      <c r="E22" s="567"/>
      <c r="F22" s="33">
        <f>Horarios!A22</f>
        <v>44364.625</v>
      </c>
      <c r="G22" s="34">
        <f>Horarios!A22+VLOOKUP($G$2,Horarios!$K$4:$O$27,4,0)*VLOOKUP($G$2,Horarios!$K$4:$O$27,5,0)</f>
        <v>44364.625</v>
      </c>
      <c r="H22" s="33" t="s">
        <v>74</v>
      </c>
      <c r="I22" s="35" t="str">
        <f ca="1">A22</f>
        <v>Ucrania</v>
      </c>
      <c r="J22" s="36"/>
      <c r="K22" s="37"/>
      <c r="L22" s="37"/>
      <c r="M22" s="38"/>
      <c r="N22" s="79" t="str">
        <f ca="1">A24</f>
        <v>Macedonia del Norte</v>
      </c>
      <c r="O22" s="111">
        <f t="shared" si="9"/>
        <v>0</v>
      </c>
      <c r="P22" s="107"/>
      <c r="Q22" s="173">
        <v>1</v>
      </c>
      <c r="R22" s="174" t="str">
        <f ca="1">VLOOKUP(Q22,$AG$22:$AI$25,3,0)</f>
        <v>Países Bajos</v>
      </c>
      <c r="S22" s="175">
        <f ca="1">VLOOKUP(R22,$AI$22:$AR$25,2,FALSE)</f>
        <v>0</v>
      </c>
      <c r="T22" s="175">
        <f ca="1">VLOOKUP($R22,$AI$22:$AR$25,3,FALSE)</f>
        <v>0</v>
      </c>
      <c r="U22" s="175">
        <f ca="1">VLOOKUP($R22,$AI$22:$AR$25,4,FALSE)</f>
        <v>0</v>
      </c>
      <c r="V22" s="175">
        <f ca="1">VLOOKUP($R22,$AI$22:$AR$25,5,FALSE)</f>
        <v>0</v>
      </c>
      <c r="W22" s="175">
        <f ca="1">VLOOKUP($R22,$AI$22:$AR$25,6,FALSE)</f>
        <v>0</v>
      </c>
      <c r="X22" s="175">
        <f ca="1">VLOOKUP($R22,$AI$22:$AR$25,7,FALSE)</f>
        <v>0</v>
      </c>
      <c r="Y22" s="175">
        <f ca="1">VLOOKUP($R22,$AI$22:$AR$25,8,FALSE)</f>
        <v>0</v>
      </c>
      <c r="Z22" s="176">
        <f ca="1">VLOOKUP($R22,$AI$22:$AR$25,9,FALSE)</f>
        <v>0</v>
      </c>
      <c r="AA22" s="96">
        <f ca="1">IF(SUM($AK$22:$AK$25)=12,MIN(ABS(BY21-BY22),ABS(BY22-BY23)),100)</f>
        <v>100</v>
      </c>
      <c r="AB22" s="123" t="str">
        <f ca="1">IF(AND(AA22&gt;=0,AA22&lt;90),VLOOKUP(Q22,$BU$22:$BV$25,2,0),"")</f>
        <v/>
      </c>
      <c r="AC22" s="95"/>
      <c r="AD22" s="96"/>
      <c r="AE22" s="476"/>
      <c r="AF22" s="488">
        <f ca="1">VLOOKUP($R22,$AI$22:$AR$25,10,FALSE)</f>
        <v>-9</v>
      </c>
      <c r="AG22" s="487">
        <f ca="1">RANK(AU22,$AU$22:$AU$25)</f>
        <v>1</v>
      </c>
      <c r="AH22" s="487">
        <f ca="1">RANK(AR22,$AR$22:$AR$25)</f>
        <v>1</v>
      </c>
      <c r="AI22" s="212" t="str">
        <f ca="1">A21</f>
        <v>Países Bajos</v>
      </c>
      <c r="AJ22" s="487">
        <f ca="1">AL22*3+AM22*1+AN22*0</f>
        <v>0</v>
      </c>
      <c r="AK22" s="487">
        <f ca="1">COUNTIFS($I$4:$I$49,AI22,$K$4:$K$49,"&lt;&gt;",$L$4:$L$49,"&lt;&gt;")+COUNTIFS($N$4:$N$49,AI22,$L$4:$L$49,"&lt;&gt;",$K$4:$K$49,"&lt;&gt;")</f>
        <v>0</v>
      </c>
      <c r="AL22" s="487">
        <f t="array" aca="1" ref="AL22" ca="1">SUM(($I$4:$I$49=AI22)*($K$4:$K$49&lt;&gt;"")*($L$4:$L$49&lt;&gt;"")*($K$4:$K$49&gt;$L$4:$L$49),($N$4:$N$49=AI22)*($K$4:$K$49&lt;&gt;"")*($L$4:$L$49&lt;&gt;"")*($K$4:$K$49&lt;$L$4:$L$49))</f>
        <v>0</v>
      </c>
      <c r="AM22" s="487">
        <f t="array" aca="1" ref="AM22" ca="1">SUM(($I$4:$I$49=AI22)*($K$4:$K$49&lt;&gt;"")*($L$4:$L$49&lt;&gt;"")*($K$4:$K$49=$L$4:$L$49),($N$4:$N$49=AI22)*($K$4:$K$49&lt;&gt;"")*($L$4:$L$49&lt;&gt;"")*($K$4:$K$49=$L$4:$L$49))</f>
        <v>0</v>
      </c>
      <c r="AN22" s="487">
        <f t="array" aca="1" ref="AN22" ca="1">SUM(($I$4:$I$49=AI22)*($L$4:$L$49&lt;&gt;"")*($K$4:$K$49&lt;&gt;"")*($K$4:$K$49&lt;$L$4:$L$49),($K$4:$K$49&lt;&gt;"")*($N$4:$N$49=AI22)*($L$4:$L$49&lt;&gt;"")*($K$4:$K$49&gt;$L$4:$L$49))</f>
        <v>0</v>
      </c>
      <c r="AO22" s="487">
        <f t="array" aca="1" ref="AO22" ca="1">SUMIFS($K$4:$K$49,$I$4:$I$49,AI22,$K$4:$K$49,"&lt;&gt;",$L$4:$L$49,"&lt;&gt;")+SUMIFS($L$4:$L$49,$N$4:$N$49,AI22,$K$4:$K$49,"&lt;&gt;",$L$4:$L$49,"&lt;&gt;")</f>
        <v>0</v>
      </c>
      <c r="AP22" s="487">
        <f t="array" aca="1" ref="AP22" ca="1">SUMIFS($K$4:$K$49,$N$4:$N$49,AI22,$K$4:$K$49,"&lt;&gt;",$L$4:$L$49,"&lt;&gt;")+SUMIFS($L$4:$L$49,$I$4:$I$49,AI22,$K$4:$K$49,"&lt;&gt;",$L$4:$L$49,"&lt;&gt;")</f>
        <v>0</v>
      </c>
      <c r="AQ22" s="487">
        <f ca="1">AO22-AP22</f>
        <v>0</v>
      </c>
      <c r="AR22" s="487">
        <f ca="1">IF(AK22=0,-($AW$14*VLOOKUP(AI22,Tabla3[[NombreEquipo]:[Rank]],3,FALSE)),AJ22*$AW$4+BA22+AQ22*$AW$11+AO22*$AW$12+AL22*$AW$13-($AW$14*VLOOKUP(AI22,Tabla3[[NombreEquipo]:[Rank]],3,FALSE)/100))</f>
        <v>-9</v>
      </c>
      <c r="AS22" s="487">
        <f ca="1">AH22</f>
        <v>1</v>
      </c>
      <c r="AT22" s="487"/>
      <c r="AU22" s="487">
        <f ca="1">IFERROR(AR22-VLOOKUP(AI22,$AB$22:$AC$25,2,0),AR22)</f>
        <v>-9</v>
      </c>
      <c r="AV22" s="487"/>
      <c r="AW22" s="499"/>
      <c r="AX22" s="487"/>
      <c r="AY22" s="496" t="str">
        <f ca="1">AI22</f>
        <v>Países Bajos</v>
      </c>
      <c r="AZ22" s="487">
        <f ca="1">COUNTIF(AJ22:AJ25,AJ22)</f>
        <v>4</v>
      </c>
      <c r="BA22" s="489">
        <f t="shared" ref="BA22" ca="1" si="10">(BB22*$AW$7)+(BH22*$AW$6)+(BN22*$AW$5)+(FI22*$AW$10)+(FK22*$AW$9)+(FM22*$AW$8)</f>
        <v>781200000</v>
      </c>
      <c r="BB22" s="515">
        <f ca="1">RANK(BC22,BC22:BC25,1)</f>
        <v>1</v>
      </c>
      <c r="BC22" s="515">
        <f ca="1">SUM(IF(AND(AJ22=AJ23),BE22,0),IF(AND(AJ22=AJ24),BF22,0),IF(AND(AJ22=AJ25),BG22,0))</f>
        <v>0</v>
      </c>
      <c r="BD22" s="515">
        <v>0</v>
      </c>
      <c r="BE22" s="515">
        <f t="array" aca="1" ref="BE22" ca="1">SUMIFS($K$20:$K$25,$I$20:$I$25,$AY22,$K$20:$K$25,"&lt;&gt;",$L$20:$L$25,"&lt;&gt;",$N$20:$N$25,BE21)+SUMIFS($L$20:$L$25,$I$20:$I$25,BE21,$K$20:$K$25,"&lt;&gt;",$L$20:$L$25,"&lt;&gt;",$N$20:$N$25,$AY22)</f>
        <v>0</v>
      </c>
      <c r="BF22" s="515">
        <f t="array" aca="1" ref="BF22" ca="1">SUMIFS($K$20:$K$25,$I$20:$I$25,$AY22,$K$20:$K$25,"&lt;&gt;",$L$20:$L$25,"&lt;&gt;",$N$20:$N$25,BF21)+SUMIFS($L$20:$L$25,$I$20:$I$25,BF21,$K$20:$K$25,"&lt;&gt;",$L$20:$L$25,"&lt;&gt;",$N$20:$N$25,$AY22)</f>
        <v>0</v>
      </c>
      <c r="BG22" s="515">
        <f t="array" aca="1" ref="BG22" ca="1">SUMIFS($K$20:$K$25,$I$20:$I$25,$AY22,$K$20:$K$25,"&lt;&gt;",$L$20:$L$25,"&lt;&gt;",$N$20:$N$25,BG21)+SUMIFS($L$20:$L$25,$I$20:$I$25,BG21,$K$20:$K$25,"&lt;&gt;",$L$20:$L$25,"&lt;&gt;",$N$20:$N$25,$AY22)</f>
        <v>0</v>
      </c>
      <c r="BH22" s="515">
        <f ca="1">RANK(BI22,BI22:BI25,1)</f>
        <v>1</v>
      </c>
      <c r="BI22" s="515">
        <f ca="1">SUM(IF(AND(AJ22=AJ23),BK22,0),IF(AND(AJ22=AJ24),BL22,0),IF(AND(AJ22=AJ25),BM22,0))</f>
        <v>0</v>
      </c>
      <c r="BJ22" s="515">
        <v>0</v>
      </c>
      <c r="BK22" s="515">
        <f ca="1">BE22-BD23</f>
        <v>0</v>
      </c>
      <c r="BL22" s="515">
        <f ca="1">BF22-BD24</f>
        <v>0</v>
      </c>
      <c r="BM22" s="515">
        <f ca="1">BG22-BD25</f>
        <v>0</v>
      </c>
      <c r="BN22" s="514">
        <f ca="1">RANK(BO22,BO22:BO25,1)</f>
        <v>1</v>
      </c>
      <c r="BO22" s="514">
        <f ca="1">SUM(IF(AND(AJ22=AJ23),BQ22,0),IF(AND(AJ22=AJ24),BR22,0),IF(AND(AJ22=AJ25),BS22,0))</f>
        <v>0</v>
      </c>
      <c r="BP22" s="514">
        <v>0</v>
      </c>
      <c r="BQ22" s="514">
        <f t="array" aca="1" ref="BQ22" ca="1">SUM((I$4:I$49=AY22)*(N$4:N$49=BQ21)*(K$4:K$49&lt;&gt;"")*(L$4:L$49&lt;&gt;"")*(K$4:K$49&gt;L$4:L$49)*3,(N$4:N$49=AY22)*(I$4:I$49=BQ21)*(K$4:K$49&lt;&gt;"")*(L$4:L$49&lt;&gt;"")*(K$4:K$49=L$4:L$49)*1,(N$4:N$49=AY22)*(I$4:I$49=BQ21)*(K$4:K$49&lt;&gt;"")*(L$4:L$49&lt;&gt;"")*(K$4:K$49&lt;L$4:L$49)*3,(I$4:I$49=AY22)*(N$4:N$49=BQ21)*(K$4:K$49&lt;&gt;"")*(L$4:L$49&lt;&gt;"")*(K$4:K$49=L$4:L$49)*1)</f>
        <v>0</v>
      </c>
      <c r="BR22" s="514">
        <f t="array" aca="1" ref="BR22" ca="1">SUM((I$4:I$49=AY22)*(N$4:N$49=BR21)*(K$4:K$49&lt;&gt;"")*(L$4:L$49&lt;&gt;"")*(K$4:K$49&gt;L$4:L$49)*3,(N$4:N$49=AY22)*(I$4:I$49=BR21)*(K$4:K$49&lt;&gt;"")*(L$4:L$49&lt;&gt;"")*(K$4:K$49=L$4:L$49)*1,(N$4:N$49=AY22)*(I$4:I$49=BR21)*(K$4:K$49&lt;&gt;"")*(L$4:L$49&lt;&gt;"")*(K$4:K$49&lt;L$4:L$49)*3,(I$4:I$49=AY22)*(N$4:N$49=BR21)*(K$4:K$49&lt;&gt;"")*(L$4:L$49&lt;&gt;"")*(K$4:K$49=L$4:L$49)*1)</f>
        <v>0</v>
      </c>
      <c r="BS22" s="514">
        <f t="array" aca="1" ref="BS22" ca="1">SUM((I$4:I$49=AY22)*(N$4:N$49=BS21)*(K$4:K$49&lt;&gt;"")*(L$4:L$49&lt;&gt;"")*(K$4:K$49&gt;L$4:L$49)*3,(N$4:N$49=AY22)*(I$4:I$49=BS21)*(K$4:K$49&lt;&gt;"")*(L$4:L$49&lt;&gt;"")*(K$4:K$49=L$4:L$49)*1,(N$4:N$49=AY22)*(I$4:I$49=BS21)*(K$4:K$49&lt;&gt;"")*(L$4:L$49&lt;&gt;"")*(K$4:K$49&lt;L$4:L$49)*3,(I$4:I$49=AY22)*(N$4:N$49=BS21)*(K$4:K$49&lt;&gt;"")*(L$4:L$49&lt;&gt;"")*(K$4:K$49=L$4:L$49)*1)</f>
        <v>0</v>
      </c>
      <c r="BT22" s="212">
        <v>1</v>
      </c>
      <c r="BU22" s="212">
        <f ca="1">RANK(BW22,$BW$22:$BW$25)</f>
        <v>1</v>
      </c>
      <c r="BV22" s="212" t="str">
        <f ca="1">A21</f>
        <v>Países Bajos</v>
      </c>
      <c r="BW22" s="212">
        <f ca="1">IF(AK22=0,-($AW$14*VLOOKUP(AI22,Tabla3[[NombreEquipo]:[Rank]],3,FALSE)),AJ22*$AW$4+BA22+AQ22*$AW$11+AO22*$AW$12+AL22*$AW$13-($AW$14*VLOOKUP(AI22,Tabla3[[NombreEquipo]:[Rank]],3,FALSE)/100))</f>
        <v>-9</v>
      </c>
      <c r="BX22" s="212" t="str">
        <f ca="1">VLOOKUP(Q22,$AH$22:$AI$25,2,0)</f>
        <v>Países Bajos</v>
      </c>
      <c r="BY22" s="212">
        <f ca="1">VLOOKUP($BX22,$AI$22:$AR$25,10,FALSE)</f>
        <v>-9</v>
      </c>
      <c r="CA22" s="212">
        <v>1</v>
      </c>
      <c r="CB22" s="212" t="str">
        <f ca="1">VLOOKUP(CA22,$AH$22:$AI$25,2,0)</f>
        <v>Países Bajos</v>
      </c>
      <c r="CC22" s="212">
        <f ca="1">VLOOKUP(CB22,$AI$22:$AR$25,2,FALSE)</f>
        <v>0</v>
      </c>
      <c r="CD22" s="497">
        <f ca="1">IF(SUM($AK$22:$AK$25)=12,MIN(ABS(BY21-BY22),ABS(BY22-BY23)),100)</f>
        <v>100</v>
      </c>
      <c r="CE22" s="212">
        <f ca="1">VLOOKUP($CB22,$AI$22:$AR$25,9,FALSE)</f>
        <v>0</v>
      </c>
      <c r="CF22" s="212">
        <f ca="1">VLOOKUP($CB22,$AI$22:$AR$25,7,FALSE)</f>
        <v>0</v>
      </c>
      <c r="CH22" s="212">
        <f t="array" aca="1" ref="CH22" ca="1">IF($CI$22=$CL$21,$EC$21:$EC$24,IF($CI$22=$CM$21,$ED$21:$ED$23,IF(OR($CI$22=$CN$21,$CI$22=$CO$21),$EE$21:$EE$22,$EI$21)))</f>
        <v>1</v>
      </c>
      <c r="CI22" s="487" t="str">
        <f ca="1">IFERROR(HLOOKUP(4,CL20:DI21,2,0),CS21)</f>
        <v>COM_8</v>
      </c>
      <c r="CK22" s="487">
        <v>1</v>
      </c>
      <c r="CL22" s="487">
        <f t="array" aca="1" ref="CL22" ca="1">IF(AND($CC$22:$CC$25=$CC$22,$CD$22:$CD$25&lt;90,$AQ$22:$AQ$25=$AQ$22,$CF$22:$CF$25=$CF$22),1,0)</f>
        <v>0</v>
      </c>
      <c r="CM22" s="487">
        <f t="array" aca="1" ref="CM22" ca="1">IF(AND($CC$22:$CC$24=$CC$22,$CD$22:$CD$24&lt;90,$CC$22&lt;&gt;$CC$25),1,0)</f>
        <v>0</v>
      </c>
      <c r="CN22" s="487">
        <f t="array" aca="1" ref="CN22" ca="1">IF(AND($CC$22:$CC$23=$CC$22,$CD$22:$CD$23&lt;90,$CC$22&lt;&gt;$CC$24),1,0)</f>
        <v>0</v>
      </c>
      <c r="CO22" s="487">
        <f t="array" aca="1" ref="CO22" ca="1">IF(AND($CC$22:$CC$23=$CC$22,$CD$22:$CD$23&lt;90,$CC$22&lt;&gt;$CC$24),1,0)</f>
        <v>0</v>
      </c>
      <c r="CP22" s="487">
        <f t="array" aca="1" ref="CP22" ca="1">IF(AND($CC$23:$CC$25=$CC$23,$CD$23:$CD$25&lt;90,$CC$22&lt;&gt;$CC$23),1,0)</f>
        <v>0</v>
      </c>
      <c r="CQ22" s="487">
        <f t="array" aca="1" ref="CQ22" ca="1">IF(AND($CC$22&lt;&gt;$CC$23,$CC$22&lt;&gt;$CC$25),1,0)</f>
        <v>0</v>
      </c>
      <c r="CR22" s="487">
        <f t="array" aca="1" ref="CR22" ca="1">IF(AND($CC$22&lt;&gt;$CC$23,$CC$22&lt;&gt;$CC$25),1,0)</f>
        <v>0</v>
      </c>
      <c r="CS22" s="487">
        <f t="array" aca="1" ref="CS22" ca="1">IF(AND($CC$22&lt;&gt;$CC$23,$CC$22&lt;&gt;$CC$25),1,0)</f>
        <v>0</v>
      </c>
      <c r="CT22" s="487">
        <f t="array" aca="1" ref="CT22" ca="1">IF(AND($CC$22:$CC$25=$CC$22,$CD$22:$CD$25&lt;90,$CE$22:$CE$23=$CE$22,$CE$22&lt;&gt;$CE$24),1,0)</f>
        <v>0</v>
      </c>
      <c r="CU22" s="487">
        <f t="array" aca="1" ref="CU22" ca="1">IF(AND($CC$22:$CC$25=$CC$22,$CD$22:$CD$25&lt;90,$CE$22:$CE$25=$CE$22,$CF$22=$CF$23,$CF$22&lt;&gt;$CF$24),1,0)</f>
        <v>0</v>
      </c>
      <c r="CV22" s="487">
        <f t="array" aca="1" ref="CV22" ca="1">IF(AND($CC$22:$CC$24=$CC$22,$CD$22:$CD$23&lt;90,$CD$24&gt;90),1,0)</f>
        <v>0</v>
      </c>
      <c r="CW22" s="487">
        <f t="array" aca="1" ref="CW22" ca="1">IF(AND($CC$22&lt;&gt;$CC$23,$CC$22&lt;&gt;$CC$24),1,0)</f>
        <v>0</v>
      </c>
      <c r="CX22" s="487">
        <f t="array" aca="1" ref="CX22" ca="1">IF(AND($CC$22&lt;&gt;$CC$23,$CC$22&lt;&gt;$CC$24),1,0)</f>
        <v>0</v>
      </c>
      <c r="CY22" s="487">
        <f t="array" aca="1" ref="CY22" ca="1">IF(AND($CC$22&lt;&gt;$CC$25,$CC$22:$CC$24=$CC$22,$CD$22&gt;90,$CD$23:$CD$24&lt;90),1,0)</f>
        <v>0</v>
      </c>
      <c r="CZ22" s="487">
        <f t="array" aca="1" ref="CZ22" ca="1">IF(AND($CC$22:$CC$25=$CC$22,$CD$23:$CD$25&lt;90,$CD$22&lt;&gt;$CD$23),1,0)</f>
        <v>0</v>
      </c>
      <c r="DA22" s="487">
        <f t="array" aca="1" ref="DA22" ca="1">IF(AND($CC$22:$CC$25=$CC$22,$CD$22:$CD$24&lt;90,$CD$22&lt;&gt;$CD$25),1,0)</f>
        <v>0</v>
      </c>
      <c r="DB22" s="487">
        <f t="array" aca="1" ref="DB22" ca="1">IF(AND($CC$22:$CC$25=$CC$22,$CD$22:$CD$23&gt;90,$CD$24:$CD$25&lt;90,$CE$22:$CE$25=$CE$22,$CF$22&gt;$CF$23,$CF$22&gt;$CF$24,$CF$22&gt;$CF$25),1,0)</f>
        <v>0</v>
      </c>
      <c r="DC22" s="487">
        <f t="array" aca="1" ref="DC22" ca="1">IF(AND($CC$22:$CC$25=$CC$22,$CD$22&gt;90,$CD$23:$CD$24&lt;90,$CD$25&gt;90,$CE$22:$CE$25=$CE$22,$CF$22&gt;$CF$23,$CF$22&gt;$CF$24,$CF$22&gt;$CF$25),1,0)</f>
        <v>0</v>
      </c>
      <c r="DD22" s="487">
        <f t="array" aca="1" ref="DD22" ca="1">IF(AND($CC$22:$CC$25=$CC$22,$CD$22:$CD$23&lt;90,$CD$24:$CD$25&gt;90,$CE$22:$CE$25=$CE$22,$CF$22=$CF$23,$CF$22&gt;$CF$24,$CF$22&gt;$CF$25),1,0)</f>
        <v>0</v>
      </c>
      <c r="DE22" s="487">
        <f t="array" aca="1" ref="DE22" ca="1">IF(AND($CC$22:$CC$25=$CC$22,$CD$22:$CD$23&gt;90,$CD$24:$CD$25&lt;90,$CE$22:$CE$25=$CE$22,$CF$22&gt;$CF$23,$CF$23:$CF$25=$CF$23),1,0)</f>
        <v>0</v>
      </c>
      <c r="DF22" s="487">
        <f t="array" aca="1" ref="DF22" ca="1">IF(AND($CC$22:$CC$25=$CC$22,$CD$22:$CD$23&lt;90,$CD$24:$CD$25&gt;90,$CE$22:$CE$25=$CE$22,$CF$22:$CF$24=$CF$22,$CF$22&gt;$CF$25),1,0)</f>
        <v>0</v>
      </c>
      <c r="DG22" s="487">
        <f t="array" aca="1" ref="DG22" ca="1">IF(AND($CC$22:$CC$25=$CC$22,$CD$22&gt;90,$CD$25&gt;90,$CD$23:$CD$24&lt;90,$CE$22:$CE$25=$CE$22,$CF$22&gt;$CF$23:$CF$25),1,0)</f>
        <v>0</v>
      </c>
      <c r="EC22" s="212">
        <v>2</v>
      </c>
      <c r="ED22" s="212">
        <v>2</v>
      </c>
      <c r="EE22" s="212">
        <v>2</v>
      </c>
      <c r="EF22" s="212">
        <v>3</v>
      </c>
      <c r="EG22" s="212">
        <v>4</v>
      </c>
      <c r="EH22" s="212">
        <v>3</v>
      </c>
      <c r="EI22" s="212"/>
      <c r="EJ22" s="212"/>
      <c r="EK22" s="212"/>
      <c r="EL22" s="212"/>
      <c r="FI22" s="515">
        <f ca="1">RANK(FJ22,FJ22:FJ25,1)</f>
        <v>1</v>
      </c>
      <c r="FJ22" s="489">
        <f ca="1">SUM(IF(AND(AJ22=AJ23,BC22=BC23,BI22=BI23,BO22=BO23),BE22,0),IF(AND(AJ22=AJ24,BC22=BC24,BI22=BI24,BO22=BO24),BF22,0),IF(AND(AJ22=AJ25,BC22=BC25,BI22=BI25,BO22=BO25),BG22,0))</f>
        <v>0</v>
      </c>
      <c r="FK22" s="515">
        <f ca="1">RANK(FL22,FL22:FL25,1)</f>
        <v>1</v>
      </c>
      <c r="FL22" s="489">
        <f ca="1">SUM(IF(AND(AJ22=AJ23,BC22=BC23,BI22=BI23,BO22=BO23),BK22,0),IF(AND(AJ22=AJ24,BC22=BC24,BI22=BI24,BO22=BO24),BL22,0),IF(AND(AJ22=AJ25,BC22=BC25,BI22=BI25,BO22=BO25),BM22,0))</f>
        <v>0</v>
      </c>
      <c r="FM22" s="515">
        <f ca="1">RANK(FN22,FN22:FN25,1)</f>
        <v>1</v>
      </c>
      <c r="FN22" s="489">
        <f ca="1">SUM(IF(AND(AJ22=AJ23,BC22=BC23,BI22=BI23,BO22=BO23),BQ22,0),IF(AND(AJ22=AJ24,BC22=BC24,BI22=BI24,BO22=BO24),BR22,0),IF(AND(AJ22=AJ25,BC22=BC25,BI22=BI25,BO22=BO25),BS22,0))</f>
        <v>0</v>
      </c>
    </row>
    <row r="23" spans="1:170" x14ac:dyDescent="0.2">
      <c r="A23" s="412" t="str">
        <f t="array" aca="1" ref="A23" ca="1">IF(ROWS(A$21:A23)&lt;=$C$20,INDEX(INDIRECT(A$20),SMALL(IF(Nivell=$B$20,ROW(Nivell)-ROW(Equipos!$C$2)+1),ROWS(B$20:B22))),"")</f>
        <v>Austria</v>
      </c>
      <c r="B23" s="413"/>
      <c r="C23" s="213"/>
      <c r="D23" s="255"/>
      <c r="E23" s="567"/>
      <c r="F23" s="33">
        <f>Horarios!A23</f>
        <v>44364.875</v>
      </c>
      <c r="G23" s="34">
        <f>Horarios!A23+VLOOKUP($G$2,Horarios!$K$4:$O$27,4,0)*VLOOKUP($G$2,Horarios!$K$4:$O$27,5,0)</f>
        <v>44364.875</v>
      </c>
      <c r="H23" s="33" t="s">
        <v>74</v>
      </c>
      <c r="I23" s="35" t="str">
        <f ca="1">A21</f>
        <v>Países Bajos</v>
      </c>
      <c r="J23" s="36"/>
      <c r="K23" s="37"/>
      <c r="L23" s="37"/>
      <c r="M23" s="39"/>
      <c r="N23" s="79" t="str">
        <f ca="1">A23</f>
        <v>Austria</v>
      </c>
      <c r="O23" s="111">
        <f t="shared" si="9"/>
        <v>0</v>
      </c>
      <c r="P23" s="107"/>
      <c r="Q23" s="177">
        <v>2</v>
      </c>
      <c r="R23" s="5" t="str">
        <f ca="1">VLOOKUP(Q23,$AG$22:$AI$25,3,0)</f>
        <v>Ucrania</v>
      </c>
      <c r="S23" s="4">
        <f ca="1">VLOOKUP(R23,$AI$22:$AR$25,2,FALSE)</f>
        <v>0</v>
      </c>
      <c r="T23" s="4">
        <f ca="1">VLOOKUP($R23,$AI$22:$AR$25,3,FALSE)</f>
        <v>0</v>
      </c>
      <c r="U23" s="4">
        <f ca="1">VLOOKUP($R23,$AI$22:$AR$25,4,FALSE)</f>
        <v>0</v>
      </c>
      <c r="V23" s="4">
        <f ca="1">VLOOKUP($R23,$AI$22:$AR$25,5,FALSE)</f>
        <v>0</v>
      </c>
      <c r="W23" s="4">
        <f ca="1">VLOOKUP($R23,$AI$22:$AR$25,6,FALSE)</f>
        <v>0</v>
      </c>
      <c r="X23" s="4">
        <f ca="1">VLOOKUP($R23,$AI$22:$AR$25,7,FALSE)</f>
        <v>0</v>
      </c>
      <c r="Y23" s="4">
        <f ca="1">VLOOKUP($R23,$AI$22:$AR$25,8,FALSE)</f>
        <v>0</v>
      </c>
      <c r="Z23" s="178">
        <f ca="1">VLOOKUP($R23,$AI$22:$AR$25,9,FALSE)</f>
        <v>0</v>
      </c>
      <c r="AA23" s="96">
        <f ca="1">IF(SUM($AK$22:$AK$25)=12,MIN(ABS(BY22-BY23),ABS(BY23-BY24)),100)</f>
        <v>100</v>
      </c>
      <c r="AB23" s="123" t="str">
        <f ca="1">IF(AND(AA23&gt;=0,AA23&lt;90),VLOOKUP(Q23,$BU$22:$BV$25,2,0),"")</f>
        <v/>
      </c>
      <c r="AC23" s="97"/>
      <c r="AD23" s="98"/>
      <c r="AE23" s="477"/>
      <c r="AF23" s="488">
        <f ca="1">VLOOKUP($R23,$AI$22:$AR$25,10,FALSE)</f>
        <v>-10</v>
      </c>
      <c r="AG23" s="487">
        <f ca="1">RANK(AU23,$AU$22:$AU$25)</f>
        <v>2</v>
      </c>
      <c r="AH23" s="487">
        <f ca="1">RANK(AR23,$AR$22:$AR$25)</f>
        <v>2</v>
      </c>
      <c r="AI23" s="212" t="str">
        <f ca="1">A22</f>
        <v>Ucrania</v>
      </c>
      <c r="AJ23" s="487">
        <f ca="1">AL23*3+AM23*1+AN23*0</f>
        <v>0</v>
      </c>
      <c r="AK23" s="487">
        <f ca="1">COUNTIFS($I$4:$I$49,AI23,$K$4:$K$49,"&lt;&gt;",$L$4:$L$49,"&lt;&gt;")+COUNTIFS($N$4:$N$49,AI23,$L$4:$L$49,"&lt;&gt;",$K$4:$K$49,"&lt;&gt;")</f>
        <v>0</v>
      </c>
      <c r="AL23" s="487">
        <f t="array" aca="1" ref="AL23" ca="1">SUM(($I$4:$I$49=AI23)*($K$4:$K$49&lt;&gt;"")*($L$4:$L$49&lt;&gt;"")*($K$4:$K$49&gt;$L$4:$L$49),($N$4:$N$49=AI23)*($K$4:$K$49&lt;&gt;"")*($L$4:$L$49&lt;&gt;"")*($K$4:$K$49&lt;$L$4:$L$49))</f>
        <v>0</v>
      </c>
      <c r="AM23" s="487">
        <f t="array" aca="1" ref="AM23" ca="1">SUM(($I$4:$I$49=AI23)*($K$4:$K$49&lt;&gt;"")*($L$4:$L$49&lt;&gt;"")*($K$4:$K$49=$L$4:$L$49),($N$4:$N$49=AI23)*($K$4:$K$49&lt;&gt;"")*($L$4:$L$49&lt;&gt;"")*($K$4:$K$49=$L$4:$L$49))</f>
        <v>0</v>
      </c>
      <c r="AN23" s="487">
        <f t="array" aca="1" ref="AN23" ca="1">SUM(($I$4:$I$49=AI23)*($L$4:$L$49&lt;&gt;"")*($K$4:$K$49&lt;&gt;"")*($K$4:$K$49&lt;$L$4:$L$49),($K$4:$K$49&lt;&gt;"")*($N$4:$N$49=AI23)*($L$4:$L$49&lt;&gt;"")*($K$4:$K$49&gt;$L$4:$L$49))</f>
        <v>0</v>
      </c>
      <c r="AO23" s="487">
        <f t="array" aca="1" ref="AO23" ca="1">SUMIFS($K$4:$K$49,$I$4:$I$49,AI23,$K$4:$K$49,"&lt;&gt;",$L$4:$L$49,"&lt;&gt;")+SUMIFS($L$4:$L$49,$N$4:$N$49,AI23,$K$4:$K$49,"&lt;&gt;",$L$4:$L$49,"&lt;&gt;")</f>
        <v>0</v>
      </c>
      <c r="AP23" s="487">
        <f t="array" aca="1" ref="AP23" ca="1">SUMIFS($K$4:$K$49,$N$4:$N$49,AI23,$K$4:$K$49,"&lt;&gt;",$L$4:$L$49,"&lt;&gt;")+SUMIFS($L$4:$L$49,$I$4:$I$49,AI23,$K$4:$K$49,"&lt;&gt;",$L$4:$L$49,"&lt;&gt;")</f>
        <v>0</v>
      </c>
      <c r="AQ23" s="487">
        <f ca="1">AO23-AP23</f>
        <v>0</v>
      </c>
      <c r="AR23" s="487">
        <f ca="1">IF(AK23=0,-($AW$14*VLOOKUP(AI23,Tabla3[[NombreEquipo]:[Rank]],3,FALSE)),AJ23*$AW$4+BA23+AQ23*$AW$11+AO23*$AW$12+AL23*$AW$13-($AW$14*VLOOKUP(AI23,Tabla3[[NombreEquipo]:[Rank]],3,FALSE)/100))</f>
        <v>-10</v>
      </c>
      <c r="AS23" s="487">
        <f ca="1">AH23</f>
        <v>2</v>
      </c>
      <c r="AT23" s="487"/>
      <c r="AU23" s="487">
        <f ca="1">IFERROR(AR23-VLOOKUP(AI23,$AB$22:$AC$25,2,0),AR23)</f>
        <v>-10</v>
      </c>
      <c r="AV23" s="487"/>
      <c r="AW23" s="499"/>
      <c r="AX23" s="487"/>
      <c r="AY23" s="496" t="str">
        <f ca="1">AI23</f>
        <v>Ucrania</v>
      </c>
      <c r="AZ23" s="487">
        <f ca="1">COUNTIF(AJ22:AJ25,AJ23)</f>
        <v>4</v>
      </c>
      <c r="BA23" s="489">
        <f t="shared" ca="1" si="6"/>
        <v>781200000</v>
      </c>
      <c r="BB23" s="515">
        <f ca="1">RANK(BC23,BC22:BC25,1)</f>
        <v>1</v>
      </c>
      <c r="BC23" s="515">
        <f ca="1">SUM(IF(AND(AJ23=AJ24),BF23,0),IF(AND(AJ23=AJ25),BG23,0),IF(AND(AJ23=AJ22),BD23,0))</f>
        <v>0</v>
      </c>
      <c r="BD23" s="515">
        <f t="array" aca="1" ref="BD23" ca="1">SUMIFS($K$20:$K$25,$I$20:$I$25,$AY23,$K$20:$K$25,"&lt;&gt;",$L$20:$L$25,"&lt;&gt;",$N$20:$N$25,BD21)+SUMIFS($L$20:$L$25,$I$20:$I$25,BD21,$K$20:$K$25,"&lt;&gt;",$L$20:$L$25,"&lt;&gt;",$N$20:$N$25,$AY23)</f>
        <v>0</v>
      </c>
      <c r="BE23" s="515">
        <v>0</v>
      </c>
      <c r="BF23" s="515">
        <f t="array" aca="1" ref="BF23" ca="1">SUMIFS($K$20:$K$25,$I$20:$I$25,$AY23,$K$20:$K$25,"&lt;&gt;",$L$20:$L$25,"&lt;&gt;",$N$20:$N$25,BF21)+SUMIFS($L$20:$L$25,$I$20:$I$25,BF21,$K$20:$K$25,"&lt;&gt;",$L$20:$L$25,"&lt;&gt;",$N$20:$N$25,$AY23)</f>
        <v>0</v>
      </c>
      <c r="BG23" s="515">
        <f t="array" aca="1" ref="BG23" ca="1">SUMIFS($K$20:$K$25,$I$20:$I$25,$AY23,$K$20:$K$25,"&lt;&gt;",$L$20:$L$25,"&lt;&gt;",$N$20:$N$25,BG21)+SUMIFS($L$20:$L$25,$I$20:$I$25,BG21,$K$20:$K$25,"&lt;&gt;",$L$20:$L$25,"&lt;&gt;",$N$20:$N$25,$AY23)</f>
        <v>0</v>
      </c>
      <c r="BH23" s="515">
        <f ca="1">RANK(BI23,BI22:BI25,1)</f>
        <v>1</v>
      </c>
      <c r="BI23" s="515">
        <f ca="1">SUM(IF(AND(AJ23=AJ24),BL23,0),IF(AND(AJ23=AJ25),BM23,0),IF(AND(AJ23=AJ22),BJ23,0))</f>
        <v>0</v>
      </c>
      <c r="BJ23" s="515">
        <f ca="1">BD23-BE22</f>
        <v>0</v>
      </c>
      <c r="BK23" s="515">
        <v>0</v>
      </c>
      <c r="BL23" s="515">
        <f ca="1">BF23-BE24</f>
        <v>0</v>
      </c>
      <c r="BM23" s="515">
        <f ca="1">BG23-BE25</f>
        <v>0</v>
      </c>
      <c r="BN23" s="514">
        <f ca="1">RANK(BO23,BO22:BO25,1)</f>
        <v>1</v>
      </c>
      <c r="BO23" s="514">
        <f ca="1">SUM(IF(AND(AJ23=AJ24),BR23,0),IF(AND(AJ23=AJ25),BS23,0),IF(AND(AJ23=AJ22),BP23,0))</f>
        <v>0</v>
      </c>
      <c r="BP23" s="514">
        <f t="array" aca="1" ref="BP23" ca="1">SUM((I$4:I$49=AY23)*(N$4:N$49=BP21)*(K$4:K$49&lt;&gt;"")*(L$4:L$49&lt;&gt;"")*(K$4:K$49&gt;L$4:L$49)*3,(N$4:N$49=AY23)*(I$4:I$49=BP21)*(K$4:K$49&lt;&gt;"")*(L$4:L$49&lt;&gt;"")*(K$4:K$49=L$4:L$49)*1,(N$4:N$49=AY23)*(I$4:I$49=BP21)*(K$4:K$49&lt;&gt;"")*(L$4:L$49&lt;&gt;"")*(K$4:K$49&lt;L$4:L$49)*3,(I$4:I$49=AY23)*(N$4:N$49=BP21)*(K$4:K$49&lt;&gt;"")*(L$4:L$49&lt;&gt;"")*(K$4:K$49=L$4:L$49)*1)</f>
        <v>0</v>
      </c>
      <c r="BQ23" s="514">
        <v>0</v>
      </c>
      <c r="BR23" s="514">
        <f t="array" aca="1" ref="BR23" ca="1">SUM((I$4:I$49=AY23)*(N$4:N$49=BR21)*(K$4:K$49&lt;&gt;"")*(L$4:L$49&lt;&gt;"")*(K$4:K$49&gt;L$4:L$49)*3,(N$4:N$49=AY23)*(I$4:I$49=BR21)*(K$4:K$49&lt;&gt;"")*(L$4:L$49&lt;&gt;"")*(K$4:K$49=L$4:L$49)*1,(N$4:N$49=AY23)*(I$4:I$49=BR21)*(K$4:K$49&lt;&gt;"")*(L$4:L$49&lt;&gt;"")*(K$4:K$49&lt;L$4:L$49)*3,(I$4:I$49=AY23)*(N$4:N$49=BR21)*(K$4:K$49&lt;&gt;"")*(L$4:L$49&lt;&gt;"")*(K$4:K$49=L$4:L$49)*1)</f>
        <v>0</v>
      </c>
      <c r="BS23" s="514">
        <f t="array" aca="1" ref="BS23" ca="1">SUM((I$4:I$49=AY23)*(N$4:N$49=BS21)*(K$4:K$49&lt;&gt;"")*(L$4:L$49&lt;&gt;"")*(K$4:K$49&gt;L$4:L$49)*3,(N$4:N$49=AY23)*(I$4:I$49=BS21)*(K$4:K$49&lt;&gt;"")*(L$4:L$49&lt;&gt;"")*(K$4:K$49=L$4:L$49)*1,(N$4:N$49=AY23)*(I$4:I$49=BS21)*(K$4:K$49&lt;&gt;"")*(L$4:L$49&lt;&gt;"")*(K$4:K$49&lt;L$4:L$49)*3,(I$4:I$49=AY23)*(N$4:N$49=BS21)*(K$4:K$49&lt;&gt;"")*(L$4:L$49&lt;&gt;"")*(K$4:K$49=L$4:L$49)*1)</f>
        <v>0</v>
      </c>
      <c r="BT23" s="212">
        <v>2</v>
      </c>
      <c r="BU23" s="212">
        <f ca="1">RANK(BW23,$BW$22:$BW$25)</f>
        <v>2</v>
      </c>
      <c r="BV23" s="212" t="str">
        <f ca="1">A22</f>
        <v>Ucrania</v>
      </c>
      <c r="BW23" s="212">
        <f ca="1">IF(AK23=0,-($AW$14*VLOOKUP(AI23,Tabla3[[NombreEquipo]:[Rank]],3,FALSE)),AJ23*$AW$4+BA23+AQ23*$AW$11+AO23*$AW$12+AL23*$AW$13-($AW$14*VLOOKUP(AI23,Tabla3[[NombreEquipo]:[Rank]],3,FALSE)/100))</f>
        <v>-10</v>
      </c>
      <c r="BX23" s="212" t="str">
        <f ca="1">VLOOKUP(Q23,$AH$22:$AI$25,2,0)</f>
        <v>Ucrania</v>
      </c>
      <c r="BY23" s="212">
        <f ca="1">VLOOKUP($BX23,$AI$22:$AR$25,10,FALSE)</f>
        <v>-10</v>
      </c>
      <c r="CA23" s="212">
        <v>2</v>
      </c>
      <c r="CB23" s="212" t="str">
        <f ca="1">VLOOKUP(CA23,$AH$22:$AI$25,2,0)</f>
        <v>Ucrania</v>
      </c>
      <c r="CC23" s="212">
        <f ca="1">VLOOKUP(CB23,$AI$22:$AR$25,2,FALSE)</f>
        <v>0</v>
      </c>
      <c r="CD23" s="497">
        <f ca="1">IF(SUM($AK$22:$AK$25)=12,MIN(ABS(BY22-BY23),ABS(BY23-BY24)),100)</f>
        <v>100</v>
      </c>
      <c r="CE23" s="212">
        <f ca="1">VLOOKUP($CB23,$AI$22:$AR$25,9,FALSE)</f>
        <v>0</v>
      </c>
      <c r="CF23" s="212">
        <f ca="1">VLOOKUP($CB23,$AI$22:$AR$25,7,FALSE)</f>
        <v>0</v>
      </c>
      <c r="CH23" s="212">
        <f t="array" aca="1" ref="CH23" ca="1">IF($CI$22=$CL$21,$EC$21:$EC$24,IF($CI$22=$CM$21,$ED$21:$ED$23,IF(OR($CI$22=$CN$21,$CI$22=$CO$21),$EE$21:$EE$22,IF($CI$22=$CP$21,$EF$21:$EF$23,(IF($CI$22=$CQ$21,$EH$21:$EH$22,$EJ$21))))))</f>
        <v>2</v>
      </c>
      <c r="CK23" s="487">
        <v>2</v>
      </c>
      <c r="CL23" s="487">
        <f t="array" aca="1" ref="CL23" ca="1">IF(AND($CC$22:$CC$25=$CC$23,$CD$22:$CD$25&lt;90,$AQ$22:$AQ$25=$AQ$23,$CF$22:$CF$25=$CF$23),1,0)</f>
        <v>0</v>
      </c>
      <c r="CM23" s="487">
        <f t="array" aca="1" ref="CM23" ca="1">IF(AND($CC$22:$CC$24=$CC$23,$CD$22:$CD$24&lt;90,$CC$23&lt;&gt;$CC$25),1,0)</f>
        <v>0</v>
      </c>
      <c r="CN23" s="487">
        <f t="array" aca="1" ref="CN23" ca="1">IF(AND($CC$22:$CC$23=$CC$22,$CD$22:$CD$23&lt;90,$CC$22&lt;&gt;$CC$24),1,0)</f>
        <v>0</v>
      </c>
      <c r="CO23" s="487">
        <f t="array" aca="1" ref="CO23" ca="1">IF(AND($CC$22:$CC$23=$CC$22,$CD$22:$CD$23&lt;90,$CC$22&lt;&gt;$CC$24),1,0)</f>
        <v>0</v>
      </c>
      <c r="CP23" s="487">
        <f t="array" aca="1" ref="CP23" ca="1">IF(AND($CC$23:$CC$25=$CC$23,$CD$23:$CD$25&lt;90,$CC$22&lt;&gt;$CC$23),1,0)</f>
        <v>0</v>
      </c>
      <c r="CQ23" s="487">
        <f t="array" aca="1" ref="CQ23" ca="1">IF(AND($CC$23:$CC$24=$CC$23,$CD$23:$CD$24&lt;90,$CC$23&lt;&gt;$CC$22,$CC$23&lt;&gt;$CC$25),1,0)</f>
        <v>0</v>
      </c>
      <c r="CR23" s="487">
        <f t="array" aca="1" ref="CR23" ca="1">IF(AND($CC$23&lt;&gt;$CC$22,$CC$23&lt;&gt;$CC$24),1,0)</f>
        <v>0</v>
      </c>
      <c r="CS23" s="487">
        <f t="array" aca="1" ref="CS23" ca="1">IF(AND($CC$23&lt;&gt;$CC$22,$CC$23&lt;&gt;$CC$24),1,0)</f>
        <v>0</v>
      </c>
      <c r="CT23" s="487">
        <f t="array" aca="1" ref="CT23" ca="1">IF(AND($CC$22:$CC$25=$CC$22,$CD$22:$CD$25&lt;90,$CE$22:$CE$23=$CE$22,$CE$23&lt;&gt;$CE$24),1,0)</f>
        <v>0</v>
      </c>
      <c r="CU23" s="487">
        <f t="array" aca="1" ref="CU23" ca="1">IF(AND($CC$22:$CC$25=$CC$22,$CD$22:$CD$25&lt;90,$CE$22:$CE$25=$CE$22,$CF$22=$CF$23,$CF$23&lt;&gt;$CF$24),1,0)</f>
        <v>0</v>
      </c>
      <c r="CV23" s="487">
        <f t="array" aca="1" ref="CV23" ca="1">IF(AND($CC$22:$CC$24=$CC$23,$CD$22:$CD$23&lt;90,$CD$24&gt;90),1,0)</f>
        <v>0</v>
      </c>
      <c r="CW23" s="487">
        <f t="array" aca="1" ref="CW23" ca="1">IF(AND($CC$23&lt;&gt;$CC$22,$CC$23:$CC$25=$CC$23,$CD$23&gt;90,$CD$24:$CD$25&lt;90),1,0)</f>
        <v>0</v>
      </c>
      <c r="CX23" s="487">
        <f t="array" aca="1" ref="CX23" ca="1">IF(AND($CC$23&lt;&gt;$CC$22,$CC$23:$CC$25=$CC$23,$CD$25&gt;90,$CD$23:$CD$24&lt;90),1,0)</f>
        <v>0</v>
      </c>
      <c r="CY23" s="487">
        <f t="array" aca="1" ref="CY23" ca="1">IF(AND($CC$23&lt;&gt;$CC$25,$CC$22:$CC$24=$CC$23,$CD$22&gt;90,$CD$23:$CD$24&lt;90),1,0)</f>
        <v>0</v>
      </c>
      <c r="CZ23" s="487">
        <f t="array" aca="1" ref="CZ23" ca="1">IF(AND($CC$22:$CC$25=$CC$23,$CD$23:$CD$25&lt;90,$CD$22&lt;&gt;$CD$23),1,0)</f>
        <v>0</v>
      </c>
      <c r="DA23" s="487">
        <f t="array" aca="1" ref="DA23" ca="1">IF(AND($CC$22:$CC$25=$CC$23,$CD$22:$CD$24&lt;90,$CD$23&lt;&gt;$CD$25),1,0)</f>
        <v>0</v>
      </c>
      <c r="DB23" s="487">
        <f t="array" aca="1" ref="DB23" ca="1">IF(AND($CC$22:$CC$25=$CC$23,$CD$22:$CD$23&gt;90,$CD$24:$CD$25&lt;90,$CE$22:$CE$25=$CE$23,$CF$22&gt;$CF$23,$CF$23&gt;$CF$24,$CF$23&gt;$CF$25),1,0)</f>
        <v>0</v>
      </c>
      <c r="DC23" s="487">
        <f t="array" aca="1" ref="DC23" ca="1">IF(AND($CC$22:$CC$25=$CC$23,$CD$22&gt;90,$CD$23:$CD$24&lt;90,$CD$25&gt;90,$CE$22:$CE$25=$CE$23,$CF$22&gt;$CF$23,$CF$23=$CF$24,$CF$23&gt;$CF$25),1,0)</f>
        <v>0</v>
      </c>
      <c r="DD23" s="487">
        <f t="array" aca="1" ref="DD23" ca="1">IF(AND($CC$22:$CC$25=$CC$23,$CD$22:$CD$23&lt;90,$CD$24:$CD$25&gt;90,$CE$22:$CE$25=$CE$23,$CF$22=$CF$23,$CF$23&gt;$CF$24,$CF$23&gt;$CF$25),1,0)</f>
        <v>0</v>
      </c>
      <c r="DE23" s="487">
        <f t="array" aca="1" ref="DE23" ca="1">IF(AND($CC$22:$CC$25=$CC$23,$CD$22:$CD$23&gt;90,$CD$24:$CD$25&lt;90,$CE$22:$CE$25=$CE$23,$CF$22&gt;$CF$23,$CF$23:$CF$25=$CF$23),1,0)</f>
        <v>0</v>
      </c>
      <c r="DF23" s="487">
        <f t="array" aca="1" ref="DF23" ca="1">IF(AND($CC$22:$CC$25=$CC$23,$CD$22:$CD$23&lt;90,$CD$24:$CD$25&gt;90,$CE$22:$CE$25=$CE$23,$CF$22:$CF$24=$CF$23,$CF$23&gt;$CF$25),1,0)</f>
        <v>0</v>
      </c>
      <c r="DG23" s="487">
        <f t="array" aca="1" ref="DG23" ca="1">IF(AND($CC$22:$CC$25=$CC$23,$CD$22&gt;90,$CD$25&gt;90,$CD$23:$CD$24&lt;90,$CE$22:$CE$25=$CE$23,$CF$22&gt;$CF$23:$CF$25,$CF$23:$CF$25=$CF$23),1,0)</f>
        <v>0</v>
      </c>
      <c r="EC23" s="212">
        <v>3</v>
      </c>
      <c r="ED23" s="212">
        <v>3</v>
      </c>
      <c r="EE23" s="212"/>
      <c r="EF23" s="212">
        <v>4</v>
      </c>
      <c r="EG23" s="212"/>
      <c r="EH23" s="212"/>
      <c r="EI23" s="212"/>
      <c r="EJ23" s="212"/>
      <c r="EK23" s="212"/>
      <c r="EL23" s="212"/>
      <c r="FI23" s="515">
        <f ca="1">RANK(FJ23,FJ22:FJ25,1)</f>
        <v>1</v>
      </c>
      <c r="FJ23" s="489">
        <f ca="1">SUM(IF(AND(AJ23=AJ24,BC23=BC24,BI23=BI24,BO23=BO24),BF23,0),IF(AND(AJ23=AJ25,BC23=BC25,BI23=BI25,BO23=BO25),BG23,0),IF(AND(AJ23=AJ22,BC23=BC22,BI23=BI22,BO23=BO22),BD23,0))</f>
        <v>0</v>
      </c>
      <c r="FK23" s="515">
        <f ca="1">RANK(FL23,FL22:FL25,1)</f>
        <v>1</v>
      </c>
      <c r="FL23" s="489">
        <f ca="1">SUM(IF(AND(AJ23=AJ24,BC23=BC24,BI23=BI24,BO23=BO24),BL23,0),IF(AND(AJ23=AJ25,BC23=BC25,BI23=BI25,BO23=BO25),BM23,0),IF(AND(AJ23=AJ22,BC23=BC22,BI23=BI22,BO23=BO22),BJ23,0))</f>
        <v>0</v>
      </c>
      <c r="FM23" s="515">
        <f ca="1">RANK(FN23,FN22:FN25,1)</f>
        <v>1</v>
      </c>
      <c r="FN23" s="489">
        <f ca="1">SUM(IF(AND(AJ23=AJ24,BC23=BC24,BI23=BI24,BO23=BO24),BR23,0),IF(AND(AJ23=AJ25,BC23=BC25,BI23=BI25,BO23=BO25),BS23,0),IF(AND(AJ23=AJ22,BC23=BC22,BI23=BI22,BO23=BO22),BP23,0))</f>
        <v>0</v>
      </c>
    </row>
    <row r="24" spans="1:170" x14ac:dyDescent="0.2">
      <c r="A24" s="412" t="str">
        <f t="array" aca="1" ref="A24" ca="1">IF(ROWS(A$21:A24)&lt;=$C$20,INDEX(INDIRECT(A$20),SMALL(IF(Nivell=$B$20,ROW(Nivell)-ROW(Equipos!$C$2)+1),ROWS(B$20:B23))),"")</f>
        <v>Macedonia del Norte</v>
      </c>
      <c r="B24" s="413"/>
      <c r="C24" s="213"/>
      <c r="D24" s="255"/>
      <c r="E24" s="567"/>
      <c r="F24" s="33">
        <f>Horarios!A24</f>
        <v>44368.75</v>
      </c>
      <c r="G24" s="34">
        <f>Horarios!A24+VLOOKUP($G$2,Horarios!$K$4:$O$27,4,0)*VLOOKUP($G$2,Horarios!$K$4:$O$27,5,0)</f>
        <v>44368.75</v>
      </c>
      <c r="H24" s="33" t="s">
        <v>75</v>
      </c>
      <c r="I24" s="35" t="str">
        <f ca="1">A22</f>
        <v>Ucrania</v>
      </c>
      <c r="J24" s="36"/>
      <c r="K24" s="37"/>
      <c r="L24" s="37"/>
      <c r="M24" s="38"/>
      <c r="N24" s="79" t="str">
        <f ca="1">A23</f>
        <v>Austria</v>
      </c>
      <c r="O24" s="111">
        <f t="shared" si="9"/>
        <v>0</v>
      </c>
      <c r="P24" s="107"/>
      <c r="Q24" s="177">
        <v>3</v>
      </c>
      <c r="R24" s="5" t="str">
        <f ca="1">VLOOKUP(Q24,$AG$22:$AI$25,3,0)</f>
        <v>Austria</v>
      </c>
      <c r="S24" s="4">
        <f ca="1">VLOOKUP(R24,$AI$22:$AR$25,2,FALSE)</f>
        <v>0</v>
      </c>
      <c r="T24" s="4">
        <f ca="1">VLOOKUP($R24,$AI$22:$AR$25,3,FALSE)</f>
        <v>0</v>
      </c>
      <c r="U24" s="4">
        <f ca="1">VLOOKUP($R24,$AI$22:$AR$25,4,FALSE)</f>
        <v>0</v>
      </c>
      <c r="V24" s="4">
        <f ca="1">VLOOKUP($R24,$AI$22:$AR$25,5,FALSE)</f>
        <v>0</v>
      </c>
      <c r="W24" s="4">
        <f ca="1">VLOOKUP($R24,$AI$22:$AR$25,6,FALSE)</f>
        <v>0</v>
      </c>
      <c r="X24" s="4">
        <f ca="1">VLOOKUP($R24,$AI$22:$AR$25,7,FALSE)</f>
        <v>0</v>
      </c>
      <c r="Y24" s="4">
        <f ca="1">VLOOKUP($R24,$AI$22:$AR$25,8,FALSE)</f>
        <v>0</v>
      </c>
      <c r="Z24" s="178">
        <f ca="1">VLOOKUP($R24,$AI$22:$AR$25,9,FALSE)</f>
        <v>0</v>
      </c>
      <c r="AA24" s="96">
        <f ca="1">IF(SUM($AK$22:$AK$25)=12,MIN(ABS(BY23-BY24),ABS(BY24-BY25)),100)</f>
        <v>100</v>
      </c>
      <c r="AB24" s="123" t="str">
        <f ca="1">IF(AND(AA24&gt;=0,AA24&lt;90),VLOOKUP(Q24,$BU$22:$BV$25,2,0),"")</f>
        <v/>
      </c>
      <c r="AC24" s="97"/>
      <c r="AD24" s="98"/>
      <c r="AE24" s="477"/>
      <c r="AF24" s="488">
        <f ca="1">VLOOKUP($R24,$AI$22:$AR$25,10,FALSE)</f>
        <v>-11</v>
      </c>
      <c r="AG24" s="487">
        <f ca="1">RANK(AU24,$AU$22:$AU$25)</f>
        <v>3</v>
      </c>
      <c r="AH24" s="487">
        <f ca="1">RANK(AR24,$AR$22:$AR$25)</f>
        <v>3</v>
      </c>
      <c r="AI24" s="212" t="str">
        <f ca="1">A23</f>
        <v>Austria</v>
      </c>
      <c r="AJ24" s="487">
        <f ca="1">AL24*3+AM24*1+AN24*0</f>
        <v>0</v>
      </c>
      <c r="AK24" s="487">
        <f ca="1">COUNTIFS($I$4:$I$49,AI24,$K$4:$K$49,"&lt;&gt;",$L$4:$L$49,"&lt;&gt;")+COUNTIFS($N$4:$N$49,AI24,$L$4:$L$49,"&lt;&gt;",$K$4:$K$49,"&lt;&gt;")</f>
        <v>0</v>
      </c>
      <c r="AL24" s="487">
        <f t="array" aca="1" ref="AL24" ca="1">SUM(($I$4:$I$49=AI24)*($K$4:$K$49&lt;&gt;"")*($L$4:$L$49&lt;&gt;"")*($K$4:$K$49&gt;$L$4:$L$49),($N$4:$N$49=AI24)*($K$4:$K$49&lt;&gt;"")*($L$4:$L$49&lt;&gt;"")*($K$4:$K$49&lt;$L$4:$L$49))</f>
        <v>0</v>
      </c>
      <c r="AM24" s="487">
        <f t="array" aca="1" ref="AM24" ca="1">SUM(($I$4:$I$49=AI24)*($K$4:$K$49&lt;&gt;"")*($L$4:$L$49&lt;&gt;"")*($K$4:$K$49=$L$4:$L$49),($N$4:$N$49=AI24)*($K$4:$K$49&lt;&gt;"")*($L$4:$L$49&lt;&gt;"")*($K$4:$K$49=$L$4:$L$49))</f>
        <v>0</v>
      </c>
      <c r="AN24" s="487">
        <f t="array" aca="1" ref="AN24" ca="1">SUM(($I$4:$I$49=AI24)*($L$4:$L$49&lt;&gt;"")*($K$4:$K$49&lt;&gt;"")*($K$4:$K$49&lt;$L$4:$L$49),($K$4:$K$49&lt;&gt;"")*($N$4:$N$49=AI24)*($L$4:$L$49&lt;&gt;"")*($K$4:$K$49&gt;$L$4:$L$49))</f>
        <v>0</v>
      </c>
      <c r="AO24" s="487">
        <f t="array" aca="1" ref="AO24" ca="1">SUMIFS($K$4:$K$49,$I$4:$I$49,AI24,$K$4:$K$49,"&lt;&gt;",$L$4:$L$49,"&lt;&gt;")+SUMIFS($L$4:$L$49,$N$4:$N$49,AI24,$K$4:$K$49,"&lt;&gt;",$L$4:$L$49,"&lt;&gt;")</f>
        <v>0</v>
      </c>
      <c r="AP24" s="487">
        <f t="array" aca="1" ref="AP24" ca="1">SUMIFS($K$4:$K$49,$N$4:$N$49,AI24,$K$4:$K$49,"&lt;&gt;",$L$4:$L$49,"&lt;&gt;")+SUMIFS($L$4:$L$49,$I$4:$I$49,AI24,$K$4:$K$49,"&lt;&gt;",$L$4:$L$49,"&lt;&gt;")</f>
        <v>0</v>
      </c>
      <c r="AQ24" s="487">
        <f ca="1">AO24-AP24</f>
        <v>0</v>
      </c>
      <c r="AR24" s="487">
        <f ca="1">IF(AK24=0,-($AW$14*VLOOKUP(AI24,Tabla3[[NombreEquipo]:[Rank]],3,FALSE)),AJ24*$AW$4+BA24+AQ24*$AW$11+AO24*$AW$12+AL24*$AW$13-($AW$14*VLOOKUP(AI24,Tabla3[[NombreEquipo]:[Rank]],3,FALSE)/100))</f>
        <v>-11</v>
      </c>
      <c r="AS24" s="487">
        <f ca="1">AH24</f>
        <v>3</v>
      </c>
      <c r="AT24" s="487"/>
      <c r="AU24" s="487">
        <f ca="1">IFERROR(AR24-VLOOKUP(AI24,$AB$22:$AC$25,2,0),AR24)</f>
        <v>-11</v>
      </c>
      <c r="AV24" s="487"/>
      <c r="AW24" s="499"/>
      <c r="AX24" s="487"/>
      <c r="AY24" s="496" t="str">
        <f ca="1">AI24</f>
        <v>Austria</v>
      </c>
      <c r="AZ24" s="487">
        <f ca="1">COUNTIF(AJ22:AJ25,AJ24)</f>
        <v>4</v>
      </c>
      <c r="BA24" s="489">
        <f t="shared" ca="1" si="6"/>
        <v>781200000</v>
      </c>
      <c r="BB24" s="515">
        <f ca="1">RANK(BC24,BC22:BC25,1)</f>
        <v>1</v>
      </c>
      <c r="BC24" s="515">
        <f ca="1">SUM(IF(AND(AJ24=AJ25),BG24,0),IF(AND(AJ24=AJ22),BD24,0),IF(AND(AJ24=AJ23),BE24,0))</f>
        <v>0</v>
      </c>
      <c r="BD24" s="515">
        <f t="array" aca="1" ref="BD24" ca="1">SUMIFS($K$20:$K$25,$I$20:$I$25,$AY24,$K$20:$K$25,"&lt;&gt;",$L$20:$L$25,"&lt;&gt;",$N$20:$N$25,BD21)+SUMIFS($L$20:$L$25,$I$20:$I$25,BD21,$K$20:$K$25,"&lt;&gt;",$L$20:$L$25,"&lt;&gt;",$N$20:$N$25,$AY24)</f>
        <v>0</v>
      </c>
      <c r="BE24" s="515">
        <f t="array" aca="1" ref="BE24" ca="1">SUMIFS($K$20:$K$25,$I$20:$I$25,$AY24,$K$20:$K$25,"&lt;&gt;",$L$20:$L$25,"&lt;&gt;",$N$20:$N$25,BE21)+SUMIFS($L$20:$L$25,$I$20:$I$25,BE21,$K$20:$K$25,"&lt;&gt;",$L$20:$L$25,"&lt;&gt;",$N$20:$N$25,$AY24)</f>
        <v>0</v>
      </c>
      <c r="BF24" s="515">
        <v>0</v>
      </c>
      <c r="BG24" s="515">
        <f t="array" aca="1" ref="BG24" ca="1">SUMIFS($K$20:$K$25,$I$20:$I$25,$AY24,$K$20:$K$25,"&lt;&gt;",$L$20:$L$25,"&lt;&gt;",$N$20:$N$25,BG21)+SUMIFS($L$20:$L$25,$I$20:$I$25,BG21,$K$20:$K$25,"&lt;&gt;",$L$20:$L$25,"&lt;&gt;",$N$20:$N$25,$AY24)</f>
        <v>0</v>
      </c>
      <c r="BH24" s="515">
        <f ca="1">RANK(BI24,BI22:BI25,1)</f>
        <v>1</v>
      </c>
      <c r="BI24" s="515">
        <f ca="1">SUM(IF(AND(AJ24=AJ25),BM24,0),IF(AND(AJ24=AJ22),BJ24,0),IF(AND(AJ24=AJ23),BK24,0))</f>
        <v>0</v>
      </c>
      <c r="BJ24" s="515">
        <f ca="1">BD24-BF22</f>
        <v>0</v>
      </c>
      <c r="BK24" s="515">
        <f ca="1">BE24-BF23</f>
        <v>0</v>
      </c>
      <c r="BL24" s="515">
        <v>0</v>
      </c>
      <c r="BM24" s="515">
        <f ca="1">BG24-BF25</f>
        <v>0</v>
      </c>
      <c r="BN24" s="514">
        <f ca="1">RANK(BO24,BO22:BO25,1)</f>
        <v>1</v>
      </c>
      <c r="BO24" s="514">
        <f ca="1">SUM(IF(AND(AJ24=AJ25),BS24,0),IF(AND(AJ24=AJ22),BP24,0),IF(AND(AJ24=AJ23),BQ24,0))</f>
        <v>0</v>
      </c>
      <c r="BP24" s="514">
        <f t="array" aca="1" ref="BP24" ca="1">SUM((I$4:I$49=AY24)*(N$4:N$49=BP21)*(K$4:K$49&lt;&gt;"")*(L$4:L$49&lt;&gt;"")*(K$4:K$49&gt;L$4:L$49)*3,(N$4:N$49=AY24)*(I$4:I$49=BP21)*(K$4:K$49&lt;&gt;"")*(L$4:L$49&lt;&gt;"")*(K$4:K$49=L$4:L$49)*1,(N$4:N$49=AY24)*(I$4:I$49=BP21)*(K$4:K$49&lt;&gt;"")*(L$4:L$49&lt;&gt;"")*(K$4:K$49&lt;L$4:L$49)*3,(I$4:I$49=AY24)*(N$4:N$49=BP21)*(K$4:K$49&lt;&gt;"")*(L$4:L$49&lt;&gt;"")*(K$4:K$49=L$4:L$49)*1)</f>
        <v>0</v>
      </c>
      <c r="BQ24" s="514">
        <f t="array" aca="1" ref="BQ24" ca="1">SUM((I$4:I$49=AY24)*(N$4:N$49=BQ21)*(K$4:K$49&lt;&gt;"")*(L$4:L$49&lt;&gt;"")*(K$4:K$49&gt;L$4:L$49)*3,(N$4:N$49=AY24)*(I$4:I$49=BQ21)*(K$4:K$49&lt;&gt;"")*(L$4:L$49&lt;&gt;"")*(K$4:K$49=L$4:L$49)*1,(N$4:N$49=AY24)*(I$4:I$49=BQ21)*(K$4:K$49&lt;&gt;"")*(L$4:L$49&lt;&gt;"")*(K$4:K$49&lt;L$4:L$49)*3,(I$4:I$49=AY24)*(N$4:N$49=BQ21)*(K$4:K$49&lt;&gt;"")*(L$4:L$49&lt;&gt;"")*(K$4:K$49=L$4:L$49)*1)</f>
        <v>0</v>
      </c>
      <c r="BR24" s="514">
        <v>0</v>
      </c>
      <c r="BS24" s="514">
        <f t="array" aca="1" ref="BS24" ca="1">SUM((I$4:I$49=AY24)*(N$4:N$49=BS21)*(K$4:K$49&lt;&gt;"")*(L$4:L$49&lt;&gt;"")*(K$4:K$49&gt;L$4:L$49)*3,(N$4:N$49=AY24)*(I$4:I$49=BS21)*(K$4:K$49&lt;&gt;"")*(L$4:L$49&lt;&gt;"")*(K$4:K$49=L$4:L$49)*1,(N$4:N$49=AY24)*(I$4:I$49=BS21)*(K$4:K$49&lt;&gt;"")*(L$4:L$49&lt;&gt;"")*(K$4:K$49&lt;L$4:L$49)*3,(I$4:I$49=AY24)*(N$4:N$49=BS21)*(K$4:K$49&lt;&gt;"")*(L$4:L$49&lt;&gt;"")*(K$4:K$49=L$4:L$49)*1)</f>
        <v>0</v>
      </c>
      <c r="BT24" s="212">
        <v>3</v>
      </c>
      <c r="BU24" s="212">
        <f ca="1">RANK(BW24,$BW$22:$BW$25)</f>
        <v>3</v>
      </c>
      <c r="BV24" s="212" t="str">
        <f ca="1">A23</f>
        <v>Austria</v>
      </c>
      <c r="BW24" s="212">
        <f ca="1">IF(AK24=0,-($AW$14*VLOOKUP(AI24,Tabla3[[NombreEquipo]:[Rank]],3,FALSE)),AJ24*$AW$4+BA24+AQ24*$AW$11+AO24*$AW$12+AL24*$AW$13-($AW$14*VLOOKUP(AI24,Tabla3[[NombreEquipo]:[Rank]],3,FALSE)/100))</f>
        <v>-11</v>
      </c>
      <c r="BX24" s="212" t="str">
        <f ca="1">VLOOKUP(Q24,$AH$22:$AI$25,2,0)</f>
        <v>Austria</v>
      </c>
      <c r="BY24" s="212">
        <f ca="1">VLOOKUP($BX24,$AI$22:$AR$25,10,FALSE)</f>
        <v>-11</v>
      </c>
      <c r="CA24" s="212">
        <v>3</v>
      </c>
      <c r="CB24" s="212" t="str">
        <f ca="1">VLOOKUP(CA24,$AH$22:$AI$25,2,0)</f>
        <v>Austria</v>
      </c>
      <c r="CC24" s="212">
        <f ca="1">VLOOKUP(CB24,$AI$22:$AR$25,2,FALSE)</f>
        <v>0</v>
      </c>
      <c r="CD24" s="497">
        <f ca="1">IF(SUM($AK$22:$AK$25)=12,MIN(ABS(BY23-BY24),ABS(BY24-BY25)),100)</f>
        <v>100</v>
      </c>
      <c r="CE24" s="212">
        <f ca="1">VLOOKUP($CB24,$AI$22:$AR$25,9,FALSE)</f>
        <v>0</v>
      </c>
      <c r="CF24" s="212">
        <f ca="1">VLOOKUP($CB24,$AI$22:$AR$25,7,FALSE)</f>
        <v>0</v>
      </c>
      <c r="CH24" s="212">
        <f t="array" aca="1" ref="CH24" ca="1">IF($CI$22=$CL$21,$EC$21:$EC$24,IF($CI$22=$CM$21,$ED$21:$ED$23,IF(OR($CI$22=$CN$21,$CI$22=$CR$21),$EG$21:$EG$22,IF($CI$22=$CP$21,$EF$21:$EF$23,(IF($CI$22=$CQ$21,$EH$21:$EH$22,$EK$21))))))</f>
        <v>3</v>
      </c>
      <c r="CK24" s="487">
        <v>3</v>
      </c>
      <c r="CL24" s="487">
        <f t="array" aca="1" ref="CL24" ca="1">IF(AND($CC$22:$CC$25=$CC$24,$CD$22:$CD$25&lt;90,$AQ$22:$AQ$25=$AQ$24,$CF$22:$CF$25=$CF$24),1,0)</f>
        <v>0</v>
      </c>
      <c r="CM24" s="487">
        <f t="array" aca="1" ref="CM24" ca="1">IF(AND($CC$22:$CC$24=$CC$24,$CD$22:$CD$24&lt;90,$CC$24&lt;&gt;$CC$25),1,0)</f>
        <v>0</v>
      </c>
      <c r="CN24" s="487">
        <f t="array" aca="1" ref="CN24" ca="1">IF(AND($CC$24:$CC$25=$CC$24,$CD$24:$CD$25&lt;90,$CC$24&lt;&gt;$CC$23),1,0)</f>
        <v>0</v>
      </c>
      <c r="CO24" s="487">
        <f t="array" aca="1" ref="CO24" ca="1">IF(OR(AND($CC$24&lt;&gt;$CC$23,$CC$24&lt;&gt;$CC$25),AND($CC$24&lt;&gt;$CC$23,$CC$24=$CC$25,$CD$24&gt;90,$CD$25&gt;90)),1,0)</f>
        <v>0</v>
      </c>
      <c r="CP24" s="487">
        <f t="array" aca="1" ref="CP24" ca="1">IF(AND($CC$23:$CC$25=$CC$23,$CD$23:$CD$25&lt;90,$CC$22&lt;&gt;$CC$24),1,0)</f>
        <v>0</v>
      </c>
      <c r="CQ24" s="487">
        <f t="array" aca="1" ref="CQ24" ca="1">IF(AND($CC$23:$CC$24=$CC$24,$CD$23:$CD$24&lt;90,$CC$24&lt;&gt;$CC$22,$CC$24&lt;&gt;$CC$25),1,0)</f>
        <v>0</v>
      </c>
      <c r="CR24" s="487">
        <f t="array" aca="1" ref="CR24" ca="1">IF(AND($CC$24:$CC$25=$CC$24,$CD$24:$CD$25&lt;90,$CC$24&lt;&gt;$CC$23),1,0)</f>
        <v>0</v>
      </c>
      <c r="CS24" s="487">
        <f t="array" aca="1" ref="CS24" ca="1">IF(AND($CC$24&lt;&gt;$CC$23,$CC$24&lt;&gt;$CC$25),1,0)</f>
        <v>0</v>
      </c>
      <c r="CT24" s="487">
        <f t="array" aca="1" ref="CT24" ca="1">IF(AND($CC$22:$CC$25=$CC$22,$CD$22:$CD$25&lt;90,$CE$24:$CE$25=$CE$24,$CE$23&lt;&gt;$CE$24),1,0)</f>
        <v>0</v>
      </c>
      <c r="CU24" s="487">
        <f t="array" aca="1" ref="CU24" ca="1">IF(AND($CC$22:$CC$25=$CC$22,$CD$22:$CD$25&lt;90,$CE$22:$CE$25=$CE$22,$CF$24=$CF$25,$CF$23&lt;&gt;$CF$24),1,0)</f>
        <v>0</v>
      </c>
      <c r="CV24" s="487">
        <f t="array" aca="1" ref="CV24" ca="1">IF(AND($CC$22:$CC$24=$CC$24,$CD$22:$CD$23&lt;90,$CD$24&gt;90),1,0)</f>
        <v>0</v>
      </c>
      <c r="CW24" s="487">
        <f t="array" aca="1" ref="CW24" ca="1">IF(AND($CC$23&lt;&gt;$CC$22,$CC$23:$CC$25=$CC$24,$CD$23&gt;90,$CD$24:$CD$25&lt;90),1,0)</f>
        <v>0</v>
      </c>
      <c r="CX24" s="487">
        <f t="array" aca="1" ref="CX24" ca="1">IF(AND($CC$23&lt;&gt;$CC$22,$CC$23:$CC$25=$CC$23,$CD$25&gt;90,$CD$23:$CD$24&lt;90),1,0)</f>
        <v>0</v>
      </c>
      <c r="CY24" s="487">
        <f t="array" aca="1" ref="CY24" ca="1">IF(AND($CC$24&lt;&gt;$CC$25,$CC$22:$CC$24=$CC$24,$CD$22&gt;90,$CD$23:$CD$24&lt;90),1,0)</f>
        <v>0</v>
      </c>
      <c r="CZ24" s="487">
        <f t="array" aca="1" ref="CZ24" ca="1">IF(AND($CC$22:$CC$25=$CC$23,$CD$23:$CD$25&lt;90,$CD$22&lt;&gt;$CD$24),1,0)</f>
        <v>0</v>
      </c>
      <c r="DA24" s="487">
        <f t="array" aca="1" ref="DA24" ca="1">IF(AND($CC$22:$CC$25=$CC$24,$CD$22:$CD$24&lt;90,$CD$24&lt;&gt;$CD$25),1,0)</f>
        <v>0</v>
      </c>
      <c r="DB24" s="487">
        <f t="array" aca="1" ref="DB24" ca="1">IF(AND($CC$22:$CC$25=$CC$24,$CD$22:$CD$23&gt;90,$CD$24:$CD$25&lt;90,$CE$22:$CE$25=$CE$24,$CF$22&gt;$CF$23,$CF$23&gt;$CF$24,$CF$24=$CF$25),1,0)</f>
        <v>0</v>
      </c>
      <c r="DC24" s="487">
        <f t="array" aca="1" ref="DC24" ca="1">IF(AND($CC$22:$CC$25=$CC$24,$CD$22&gt;90,$CD$23:$CD$24&lt;90,$CD$25&gt;90,$CE$22:$CE$25=$CE$24,$CF$22&gt;$CF$23,$CF$23=$CF$24,$CF$24&gt;$CF$25),1,0)</f>
        <v>0</v>
      </c>
      <c r="DD24" s="487">
        <f t="array" aca="1" ref="DD24" ca="1">IF(AND($CC$22:$CC$25=$CC$24,$CD$22:$CD$23&lt;90,$CD$24:$CD$25&gt;90,$CE$22:$CE$25=$CE$24,$CF$22=$CF$23,$CF$23&gt;$CF$24,$CF$24&gt;$CF$25),1,0)</f>
        <v>0</v>
      </c>
      <c r="DE24" s="487">
        <f t="array" aca="1" ref="DE24" ca="1">IF(AND($CC$22:$CC$25=$CC$24,$CD$22:$CD$23&gt;90,$CD$24:$CD$25&lt;90,$CE$22:$CE$25=$CE$23,$CF$22&gt;$CF$24,$CF$23:$CF$25=$CF$24),1,0)</f>
        <v>0</v>
      </c>
      <c r="DF24" s="487">
        <f t="array" aca="1" ref="DF24" ca="1">IF(AND($CC$22:$CC$25=$CC$24,$CD$22:$CD$23&lt;90,$CD$24:$CD$25&gt;90,$CE$22:$CE$25=$CE$24,$CF$22:$CF$24=$CF$24,$CF$24&gt;$CF$25),1,0)</f>
        <v>0</v>
      </c>
      <c r="DG24" s="487">
        <f t="array" aca="1" ref="DG24" ca="1">IF(AND($CC$22:$CC$25=$CC$24,$CD$22&gt;90,$CD$25&gt;90,$CD$23:$CD$24&lt;90,$CE$22:$CE$25=$CE$24,$CF$22&gt;$CF$23:$CF$25,$CF$23:$CF$25=$CF$24),1,0)</f>
        <v>0</v>
      </c>
      <c r="EC24" s="212">
        <v>4</v>
      </c>
      <c r="ED24" s="212"/>
      <c r="EE24" s="212"/>
      <c r="EF24" s="212"/>
      <c r="EG24" s="212"/>
      <c r="EH24" s="212"/>
      <c r="EI24" s="212"/>
      <c r="EJ24" s="212"/>
      <c r="EK24" s="212"/>
      <c r="EL24" s="212"/>
      <c r="FI24" s="515">
        <f ca="1">RANK(FJ24,FJ22:FJ25,1)</f>
        <v>1</v>
      </c>
      <c r="FJ24" s="489">
        <f ca="1">SUM(IF(AND(AJ24=AJ25,BC24=BC25,BI24=BI25,BO24=BO25),BG24,0),IF(AND(AJ24=AJ22,BC24=BC22,BI24=BI22,BO24=BO22),BD24,0),IF(AND(AJ24=AJ23,BC24=BC23,BI24=BI23,BO24=BO23),BE24,0))</f>
        <v>0</v>
      </c>
      <c r="FK24" s="515">
        <f ca="1">RANK(FL24,FL22:FL25,1)</f>
        <v>1</v>
      </c>
      <c r="FL24" s="489">
        <f ca="1">SUM(IF(AND(AJ24=AJ25,BC24=BC25,BI24=BI25,BO24=BO25),BM24,0),IF(AND(AJ24=AJ22,BC24=BC22,BI24=BI22,BO24=BO22),BJ24,0),IF(AND(AJ24=AJ23,BC24=BC23,BI24=BI23,BO24=BO23),BK24,0))</f>
        <v>0</v>
      </c>
      <c r="FM24" s="515">
        <f ca="1">RANK(FN24,FN22:FN25,1)</f>
        <v>1</v>
      </c>
      <c r="FN24" s="489">
        <f ca="1">SUM(IF(AND(AJ24=AJ25,BC24=BC25,BI24=BI25,BO24=BO25),BS24,0),IF(AND(AJ24=AJ22,BC24=BC22,BI24=BI22,BO24=BO22),BP24,0),IF(AND(AJ24=AJ23,BC24=BC23,BI24=BI23,BO24=BO23),BQ24,0))</f>
        <v>0</v>
      </c>
    </row>
    <row r="25" spans="1:170" ht="16" thickBot="1" x14ac:dyDescent="0.25">
      <c r="A25" s="210"/>
      <c r="B25" s="210"/>
      <c r="C25" s="210"/>
      <c r="D25" s="255"/>
      <c r="E25" s="568"/>
      <c r="F25" s="80">
        <f>Horarios!A25</f>
        <v>44368.75</v>
      </c>
      <c r="G25" s="81">
        <f>Horarios!A25+VLOOKUP($G$2,Horarios!$K$4:$O$27,4,0)*VLOOKUP($G$2,Horarios!$K$4:$O$27,5,0)</f>
        <v>44368.75</v>
      </c>
      <c r="H25" s="80" t="s">
        <v>75</v>
      </c>
      <c r="I25" s="82" t="str">
        <f ca="1">A24</f>
        <v>Macedonia del Norte</v>
      </c>
      <c r="J25" s="83"/>
      <c r="K25" s="84"/>
      <c r="L25" s="84"/>
      <c r="M25" s="85"/>
      <c r="N25" s="86" t="str">
        <f ca="1">A21</f>
        <v>Países Bajos</v>
      </c>
      <c r="O25" s="111">
        <f t="shared" si="9"/>
        <v>0</v>
      </c>
      <c r="P25" s="107"/>
      <c r="Q25" s="179">
        <v>4</v>
      </c>
      <c r="R25" s="180" t="str">
        <f ca="1">VLOOKUP(Q25,$AG$22:$AI$25,3,0)</f>
        <v>Macedonia del Norte</v>
      </c>
      <c r="S25" s="181">
        <f ca="1">VLOOKUP(R25,$AI$22:$AR$25,2,FALSE)</f>
        <v>0</v>
      </c>
      <c r="T25" s="181">
        <f ca="1">VLOOKUP($R25,$AI$22:$AR$25,3,FALSE)</f>
        <v>0</v>
      </c>
      <c r="U25" s="181">
        <f ca="1">VLOOKUP($R25,$AI$22:$AR$25,4,FALSE)</f>
        <v>0</v>
      </c>
      <c r="V25" s="181">
        <f ca="1">VLOOKUP($R25,$AI$22:$AR$25,5,FALSE)</f>
        <v>0</v>
      </c>
      <c r="W25" s="181">
        <f ca="1">VLOOKUP($R25,$AI$22:$AR$25,6,FALSE)</f>
        <v>0</v>
      </c>
      <c r="X25" s="181">
        <f ca="1">VLOOKUP($R25,$AI$22:$AR$25,7,FALSE)</f>
        <v>0</v>
      </c>
      <c r="Y25" s="181">
        <f ca="1">VLOOKUP($R25,$AI$22:$AR$25,8,FALSE)</f>
        <v>0</v>
      </c>
      <c r="Z25" s="182">
        <f ca="1">VLOOKUP($R25,$AI$22:$AR$25,9,FALSE)</f>
        <v>0</v>
      </c>
      <c r="AA25" s="96">
        <f ca="1">IF(SUM($AK$22:$AK$25)=12,MIN(ABS(BY24-BY25),ABS(BY25-BY26)),100)</f>
        <v>100</v>
      </c>
      <c r="AB25" s="123" t="str">
        <f ca="1">IF(AND(AA25&gt;=0,AA25&lt;90),VLOOKUP(Q25,$BU$22:$BV$25,2,0),"")</f>
        <v/>
      </c>
      <c r="AC25" s="95"/>
      <c r="AD25" s="96"/>
      <c r="AE25" s="476"/>
      <c r="AF25" s="488">
        <f ca="1">VLOOKUP($R25,$AI$22:$AR$25,10,FALSE)</f>
        <v>-12</v>
      </c>
      <c r="AG25" s="487">
        <f ca="1">RANK(AU25,$AU$22:$AU$25)</f>
        <v>4</v>
      </c>
      <c r="AH25" s="487">
        <f ca="1">RANK(AR25,$AR$22:$AR$25)</f>
        <v>4</v>
      </c>
      <c r="AI25" s="212" t="str">
        <f ca="1">A24</f>
        <v>Macedonia del Norte</v>
      </c>
      <c r="AJ25" s="487">
        <f ca="1">AL25*3+AM25*1+AN25*0</f>
        <v>0</v>
      </c>
      <c r="AK25" s="487">
        <f ca="1">COUNTIFS($I$4:$I$49,AI25,$K$4:$K$49,"&lt;&gt;",$L$4:$L$49,"&lt;&gt;")+COUNTIFS($N$4:$N$49,AI25,$L$4:$L$49,"&lt;&gt;",$K$4:$K$49,"&lt;&gt;")</f>
        <v>0</v>
      </c>
      <c r="AL25" s="487">
        <f t="array" aca="1" ref="AL25" ca="1">SUM(($I$4:$I$49=AI25)*($K$4:$K$49&lt;&gt;"")*($L$4:$L$49&lt;&gt;"")*($K$4:$K$49&gt;$L$4:$L$49),($N$4:$N$49=AI25)*($K$4:$K$49&lt;&gt;"")*($L$4:$L$49&lt;&gt;"")*($K$4:$K$49&lt;$L$4:$L$49))</f>
        <v>0</v>
      </c>
      <c r="AM25" s="487">
        <f t="array" aca="1" ref="AM25" ca="1">SUM(($I$4:$I$49=AI25)*($K$4:$K$49&lt;&gt;"")*($L$4:$L$49&lt;&gt;"")*($K$4:$K$49=$L$4:$L$49),($N$4:$N$49=AI25)*($K$4:$K$49&lt;&gt;"")*($L$4:$L$49&lt;&gt;"")*($K$4:$K$49=$L$4:$L$49))</f>
        <v>0</v>
      </c>
      <c r="AN25" s="487">
        <f t="array" aca="1" ref="AN25" ca="1">SUM(($I$4:$I$49=AI25)*($L$4:$L$49&lt;&gt;"")*($K$4:$K$49&lt;&gt;"")*($K$4:$K$49&lt;$L$4:$L$49),($K$4:$K$49&lt;&gt;"")*($N$4:$N$49=AI25)*($L$4:$L$49&lt;&gt;"")*($K$4:$K$49&gt;$L$4:$L$49))</f>
        <v>0</v>
      </c>
      <c r="AO25" s="487">
        <f t="array" aca="1" ref="AO25" ca="1">SUMIFS($K$4:$K$49,$I$4:$I$49,AI25,$K$4:$K$49,"&lt;&gt;",$L$4:$L$49,"&lt;&gt;")+SUMIFS($L$4:$L$49,$N$4:$N$49,AI25,$K$4:$K$49,"&lt;&gt;",$L$4:$L$49,"&lt;&gt;")</f>
        <v>0</v>
      </c>
      <c r="AP25" s="487">
        <f t="array" aca="1" ref="AP25" ca="1">SUMIFS($K$4:$K$49,$N$4:$N$49,AI25,$K$4:$K$49,"&lt;&gt;",$L$4:$L$49,"&lt;&gt;")+SUMIFS($L$4:$L$49,$I$4:$I$49,AI25,$K$4:$K$49,"&lt;&gt;",$L$4:$L$49,"&lt;&gt;")</f>
        <v>0</v>
      </c>
      <c r="AQ25" s="487">
        <f ca="1">AO25-AP25</f>
        <v>0</v>
      </c>
      <c r="AR25" s="487">
        <f ca="1">IF(AK25=0,-($AW$14*VLOOKUP(AI25,Tabla3[[NombreEquipo]:[Rank]],3,FALSE)),AJ25*$AW$4+BA25+AQ25*$AW$11+AO25*$AW$12+AL25*$AW$13-($AW$14*VLOOKUP(AI25,Tabla3[[NombreEquipo]:[Rank]],3,FALSE)/100))</f>
        <v>-12</v>
      </c>
      <c r="AS25" s="487">
        <f ca="1">AH25</f>
        <v>4</v>
      </c>
      <c r="AT25" s="487"/>
      <c r="AU25" s="487">
        <f ca="1">IFERROR(AR25-VLOOKUP(AI25,$AB$22:$AC$25,2,0),AR25)</f>
        <v>-12</v>
      </c>
      <c r="AV25" s="487"/>
      <c r="AW25" s="499"/>
      <c r="AX25" s="487"/>
      <c r="AY25" s="496" t="str">
        <f ca="1">AI25</f>
        <v>Macedonia del Norte</v>
      </c>
      <c r="AZ25" s="487">
        <f ca="1">COUNTIF(AJ22:AJ25,AJ25)</f>
        <v>4</v>
      </c>
      <c r="BA25" s="489">
        <f t="shared" ca="1" si="6"/>
        <v>781200000</v>
      </c>
      <c r="BB25" s="515">
        <f ca="1">RANK(BC25,BC22:BC25,1)</f>
        <v>1</v>
      </c>
      <c r="BC25" s="515">
        <f ca="1">SUM(IF(AND(AJ25=AJ22),BD25,0),IF(AND(AJ25=AJ23),BE25,0),IF(AND(AJ25=AJ24),BF25,0))</f>
        <v>0</v>
      </c>
      <c r="BD25" s="515">
        <f t="array" aca="1" ref="BD25" ca="1">SUMIFS($K$20:$K$25,$I$20:$I$25,$AY25,$K$20:$K$25,"&lt;&gt;",$L$20:$L$25,"&lt;&gt;",$N$20:$N$25,BD21)+SUMIFS($L$20:$L$25,$I$20:$I$25,BD21,$K$20:$K$25,"&lt;&gt;",$L$20:$L$25,"&lt;&gt;",$N$20:$N$25,$AY25)</f>
        <v>0</v>
      </c>
      <c r="BE25" s="515">
        <f t="array" aca="1" ref="BE25" ca="1">SUMIFS($K$20:$K$25,$I$20:$I$25,$AY25,$K$20:$K$25,"&lt;&gt;",$L$20:$L$25,"&lt;&gt;",$N$20:$N$25,BE21)+SUMIFS($L$20:$L$25,$I$20:$I$25,BE21,$K$20:$K$25,"&lt;&gt;",$L$20:$L$25,"&lt;&gt;",$N$20:$N$25,$AY25)</f>
        <v>0</v>
      </c>
      <c r="BF25" s="515">
        <f t="array" aca="1" ref="BF25" ca="1">SUMIFS($K$20:$K$25,$I$20:$I$25,$AY25,$K$20:$K$25,"&lt;&gt;",$L$20:$L$25,"&lt;&gt;",$N$20:$N$25,BF21)+SUMIFS($L$20:$L$25,$I$20:$I$25,BF21,$K$20:$K$25,"&lt;&gt;",$L$20:$L$25,"&lt;&gt;",$N$20:$N$25,$AY25)</f>
        <v>0</v>
      </c>
      <c r="BG25" s="515">
        <v>0</v>
      </c>
      <c r="BH25" s="515">
        <f ca="1">RANK(BI25,BI22:BI25,1)</f>
        <v>1</v>
      </c>
      <c r="BI25" s="515">
        <f ca="1">SUM(IF(AND(AJ25=AJ22),BJ25,0),IF(AND(AJ25=AJ23),BK25,0),IF(AND(AJ25=AJ24),BL25,0))</f>
        <v>0</v>
      </c>
      <c r="BJ25" s="515">
        <f ca="1">BD25-BG22</f>
        <v>0</v>
      </c>
      <c r="BK25" s="515">
        <f ca="1">BE25-BG23</f>
        <v>0</v>
      </c>
      <c r="BL25" s="515">
        <f ca="1">BF25-BG24</f>
        <v>0</v>
      </c>
      <c r="BM25" s="515">
        <v>0</v>
      </c>
      <c r="BN25" s="514">
        <f ca="1">RANK(BO25,BO22:BO25,1)</f>
        <v>1</v>
      </c>
      <c r="BO25" s="514">
        <f ca="1">SUM(IF(AND(AJ25=AJ22),BP25,0),IF(AND(AJ25=AJ23),BQ25,0),IF(AND(AJ25=AJ24),BR25,0))</f>
        <v>0</v>
      </c>
      <c r="BP25" s="514">
        <f t="array" aca="1" ref="BP25" ca="1">SUM((I$4:I$49=AY25)*(N$4:N$49=BP21)*(K$4:K$49&lt;&gt;"")*(L$4:L$49&lt;&gt;"")*(K$4:K$49&gt;L$4:L$49)*3,(N$4:N$49=AY25)*(I$4:I$49=BP21)*(K$4:K$49&lt;&gt;"")*(L$4:L$49&lt;&gt;"")*(K$4:K$49=L$4:L$49)*1,(N$4:N$49=AY25)*(I$4:I$49=BP21)*(K$4:K$49&lt;&gt;"")*(L$4:L$49&lt;&gt;"")*(K$4:K$49&lt;L$4:L$49)*3,(I$4:I$49=AY25)*(N$4:N$49=BP21)*(K$4:K$49&lt;&gt;"")*(L$4:L$49&lt;&gt;"")*(K$4:K$49=L$4:L$49)*1)</f>
        <v>0</v>
      </c>
      <c r="BQ25" s="514">
        <f t="array" aca="1" ref="BQ25" ca="1">SUM((I$4:I$49=AY25)*(N$4:N$49=BQ21)*(K$4:K$49&lt;&gt;"")*(L$4:L$49&lt;&gt;"")*(K$4:K$49&gt;L$4:L$49)*3,(N$4:N$49=AY25)*(I$4:I$49=BQ21)*(K$4:K$49&lt;&gt;"")*(L$4:L$49&lt;&gt;"")*(K$4:K$49=L$4:L$49)*1,(N$4:N$49=AY25)*(I$4:I$49=BQ21)*(K$4:K$49&lt;&gt;"")*(L$4:L$49&lt;&gt;"")*(K$4:K$49&lt;L$4:L$49)*3,(I$4:I$49=AY25)*(N$4:N$49=BQ21)*(K$4:K$49&lt;&gt;"")*(L$4:L$49&lt;&gt;"")*(K$4:K$49=L$4:L$49)*1)</f>
        <v>0</v>
      </c>
      <c r="BR25" s="514">
        <f t="array" aca="1" ref="BR25" ca="1">SUM((I$4:I$49=AY25)*(N$4:N$49=BR21)*(K$4:K$49&lt;&gt;"")*(L$4:L$49&lt;&gt;"")*(K$4:K$49&gt;L$4:L$49)*3,(N$4:N$49=AY25)*(I$4:I$49=BR21)*(K$4:K$49&lt;&gt;"")*(L$4:L$49&lt;&gt;"")*(K$4:K$49=L$4:L$49)*1,(N$4:N$49=AY25)*(I$4:I$49=BR21)*(K$4:K$49&lt;&gt;"")*(L$4:L$49&lt;&gt;"")*(K$4:K$49&lt;L$4:L$49)*3,(I$4:I$49=AY25)*(N$4:N$49=BR21)*(K$4:K$49&lt;&gt;"")*(L$4:L$49&lt;&gt;"")*(K$4:K$49=L$4:L$49)*1)</f>
        <v>0</v>
      </c>
      <c r="BS25" s="514">
        <v>0</v>
      </c>
      <c r="BT25" s="212">
        <v>4</v>
      </c>
      <c r="BU25" s="212">
        <f ca="1">RANK(BW25,$BW$22:$BW$25)</f>
        <v>4</v>
      </c>
      <c r="BV25" s="212" t="str">
        <f ca="1">A24</f>
        <v>Macedonia del Norte</v>
      </c>
      <c r="BW25" s="212">
        <f ca="1">IF(AK25=0,-($AW$14*VLOOKUP(AI25,Tabla3[[NombreEquipo]:[Rank]],3,FALSE)),AJ25*$AW$4+BA25+AQ25*$AW$11+AO25*$AW$12+AL25*$AW$13-($AW$14*VLOOKUP(AI25,Tabla3[[NombreEquipo]:[Rank]],3,FALSE)/100))</f>
        <v>-12</v>
      </c>
      <c r="BX25" s="212" t="str">
        <f ca="1">VLOOKUP(Q25,$AH$22:$AI$25,2,0)</f>
        <v>Macedonia del Norte</v>
      </c>
      <c r="BY25" s="212">
        <f ca="1">VLOOKUP($BX25,$AI$22:$AR$25,10,FALSE)</f>
        <v>-12</v>
      </c>
      <c r="CA25" s="212">
        <v>4</v>
      </c>
      <c r="CB25" s="212" t="str">
        <f ca="1">VLOOKUP(CA25,$AH$22:$AI$25,2,0)</f>
        <v>Macedonia del Norte</v>
      </c>
      <c r="CC25" s="212">
        <f ca="1">VLOOKUP(CB25,$AI$22:$AR$25,2,FALSE)</f>
        <v>0</v>
      </c>
      <c r="CD25" s="497">
        <f ca="1">IF(SUM($AK$22:$AK$25)=12,MIN(ABS(BY24-BY25),ABS(BY25-BY26)),100)</f>
        <v>100</v>
      </c>
      <c r="CE25" s="212">
        <f ca="1">VLOOKUP($CB25,$AI$22:$AR$25,9,FALSE)</f>
        <v>0</v>
      </c>
      <c r="CF25" s="212">
        <f ca="1">VLOOKUP($CB25,$AI$22:$AR$25,7,FALSE)</f>
        <v>0</v>
      </c>
      <c r="CH25" s="212">
        <f t="array" aca="1" ref="CH25" ca="1">IF($CI$22=$CL$21,$EC$21:$EC$24,IF(OR($CI$22=$CN$21,$CI$22=$CR$21),$EG$21:$EG$22,IF($CI$22=$CP$21,$EF$21:$EF$23,$EL$21)))</f>
        <v>4</v>
      </c>
      <c r="CK25" s="487">
        <v>4</v>
      </c>
      <c r="CL25" s="487">
        <f t="array" aca="1" ref="CL25" ca="1">IF(AND($CC$22:$CC$25=$CC$25,$CD$22:$CD$25&lt;90,$AQ$22:$AQ$25=$AQ$25,$CF$22:$CF$25=$CF$25),1,0)</f>
        <v>0</v>
      </c>
      <c r="CM25" s="487">
        <f t="array" aca="1" ref="CM25" ca="1">IF(AND($CC$22:$CC$24=$CC$22,$CD$22:$CD$24&lt;90,$CD$25&gt;90,$CC$22&lt;&gt;$CC$25),1,0)</f>
        <v>0</v>
      </c>
      <c r="CN25" s="487">
        <f t="array" aca="1" ref="CN25" ca="1">IF(AND($CC$24:$CC$25=$CC$24,$CD$24:$CD$25&lt;90,$CC$24&lt;&gt;$CC$23),1,0)</f>
        <v>0</v>
      </c>
      <c r="CO25" s="487">
        <f t="array" aca="1" ref="CO25" ca="1">IF(AND($CC$25&lt;&gt;$CC$23,$CC$25&lt;&gt;$CC$22),1,0)</f>
        <v>0</v>
      </c>
      <c r="CP25" s="487">
        <f t="array" aca="1" ref="CP25" ca="1">IF(AND($CC$23:$CC$25=$CC$23,$CD$23:$CD$25&lt;90,$CC$22&lt;&gt;$CC$25),1,0)</f>
        <v>0</v>
      </c>
      <c r="CQ25" s="487">
        <f t="array" aca="1" ref="CQ25" ca="1">IF(AND($CC$25&lt;&gt;$CC$23,$CC$25&lt;&gt;$CC$22),1,0)</f>
        <v>0</v>
      </c>
      <c r="CR25" s="487">
        <f t="array" aca="1" ref="CR25" ca="1">IF(AND($CC$24:$CC$25=$CC$24,$CD$24:$CD$25&lt;90,$CC$24&lt;&gt;$CC$23),1,0)</f>
        <v>0</v>
      </c>
      <c r="CS25" s="487">
        <f t="array" aca="1" ref="CS25" ca="1">IF(AND($CC$25&lt;&gt;$CC$23,$CC$25&lt;&gt;$CC$22),1,0)</f>
        <v>0</v>
      </c>
      <c r="CT25" s="487">
        <f t="array" aca="1" ref="CT25" ca="1">IF(AND($CC$22:$CC$25=$CC$22,$CD$22:$CD$25&lt;90,$CE$24:$CE$25=$CE$25,$CE$23&lt;&gt;$CE$25),1,0)</f>
        <v>0</v>
      </c>
      <c r="CU25" s="487">
        <f t="array" aca="1" ref="CU25" ca="1">IF(AND($CC$22:$CC$25=$CC$22,$CD$22:$CD$25&lt;90,$CE$22:$CE$25=$CE$22,$CF$24=$CF$25,$CF$23&lt;&gt;$CF$24),1,0)</f>
        <v>0</v>
      </c>
      <c r="CV25" s="487">
        <f t="array" aca="1" ref="CV25" ca="1">IF(AND($CC$22:$CC$24=$CC$22,$CD$22:$CD$23&lt;90,$CC$24&lt;&gt;$CC$25),1,0)</f>
        <v>0</v>
      </c>
      <c r="CW25" s="487">
        <f t="array" aca="1" ref="CW25" ca="1">IF(AND($CC$23&lt;&gt;$CC$22,$CC$23:$CC$25=$CC$24,$CD$23&gt;90,$CD$24:$CD$25&lt;90),1,0)</f>
        <v>0</v>
      </c>
      <c r="CX25" s="487">
        <f t="array" aca="1" ref="CX25" ca="1">IF(AND($CC$23&lt;&gt;$CC$22,$CC$23:$CC$25=$CC$23,$CD$25&gt;90,$CD$23:$CD$24&lt;90),1,0)</f>
        <v>0</v>
      </c>
      <c r="CY25" s="487">
        <f t="array" aca="1" ref="CY25" ca="1">IF(AND($CC$25&lt;&gt;$CC$23,$CC$25&lt;&gt;$CC$24),1,0)</f>
        <v>0</v>
      </c>
      <c r="CZ25" s="487">
        <f t="array" aca="1" ref="CZ25" ca="1">IF(AND($CC$22:$CC$25=$CC$23,$CD$23:$CD$25&lt;90,$CD$22&lt;&gt;$CD$25),1,0)</f>
        <v>0</v>
      </c>
      <c r="DA25" s="487">
        <f t="array" aca="1" ref="DA25" ca="1">IF(AND($CC$22:$CC$25=$CC$22,$CD$22:$CD$24&lt;90,$CD$24&lt;&gt;$CD$25),1,0)</f>
        <v>0</v>
      </c>
      <c r="DB25" s="487">
        <f t="array" aca="1" ref="DB25" ca="1">IF(AND($CC$22:$CC$25=$CC$25,$CD$22:$CD$23&gt;90,$CD$24:$CD$25&lt;90,$CE$22:$CE$25=$CE$25,$CF$22&gt;$CF$23,$CF$23&gt;$CF$25,$CF$24=$CF$25),1,0)</f>
        <v>0</v>
      </c>
      <c r="DC25" s="487">
        <f t="array" aca="1" ref="DC25" ca="1">IF(AND($CC$22:$CC$25=$CC$23,$CD$22&gt;90,$CD$23:$CD$24&lt;90,$CD$25&gt;90,$CE$22:$CE$25=$CE$25,$CF$22&gt;$CF$25,$CF$23=$CF$24,$CF$23&gt;$CF$25),1,0)</f>
        <v>0</v>
      </c>
      <c r="DD25" s="487">
        <f t="array" aca="1" ref="DD25" ca="1">IF(AND($CC$22:$CC$25=$CC$25,$CD$22:$CD$23&lt;90,$CD$24:$CD$25&gt;90,$CE$22:$CE$25=$CE$25,$CF$22=$CF$23,$CF$23&gt;$CF$24,$CF$24&gt;$CF$25),1,0)</f>
        <v>0</v>
      </c>
      <c r="DE25" s="487">
        <f t="array" aca="1" ref="DE25" ca="1">IF(AND($CC$22:$CC$25=$CC$25,$CD$22:$CD$23&gt;90,$CD$24:$CD$25&lt;90,$CE$22:$CE$25=$CE$25,$CF$22&gt;$CF$25,$CF$23:$CF$25=$CF$25),1,0)</f>
        <v>0</v>
      </c>
      <c r="DF25" s="487">
        <f t="array" aca="1" ref="DF25" ca="1">IF(AND($CC$22:$CC$25=$CC$25,$CD$22:$CD$23&lt;90,$CD$24:$CD$25&gt;90,$CE$22:$CE$25=$CE$25,$CF$22:$CF$24=$CF$24,$CF$22:$CF$24&gt;$CF$25),1,0)</f>
        <v>0</v>
      </c>
      <c r="DG25" s="487">
        <f t="array" aca="1" ref="DG25" ca="1">IF(AND($CC$22:$CC$25=$CC$25,$CD$22&gt;90,$CD$25&gt;90,$CD$23:$CD$24&lt;90,$CE$22:$CE$25=$CE$25,$CF$22&gt;$CF$23:$CF$25,$CF$23:$CF$25=$CF$25),1,0)</f>
        <v>0</v>
      </c>
      <c r="FI25" s="515">
        <f ca="1">RANK(FJ25,FJ22:FJ25,1)</f>
        <v>1</v>
      </c>
      <c r="FJ25" s="489">
        <f ca="1">SUM(IF(AND(AJ25=AJ22,BC25=BC22,BI25=BI22,BO25=BO22),BD25,0),IF(AND(AJ25=AJ23,BC25=BC23,BI25=BI23,BO25=BO23),BE25,0),IF(AND(AJ25=AJ24,BC25=BC24,BI25=BI24,BO25=BO24),BF25,0))</f>
        <v>0</v>
      </c>
      <c r="FK25" s="515">
        <f ca="1">RANK(FL25,FL22:FL25,1)</f>
        <v>1</v>
      </c>
      <c r="FL25" s="489">
        <f ca="1">SUM(IF(AND(AJ25=AJ22,BC25=BC22,BI25=BI22,BO25=BO22),BJ25,0),IF(AND(AJ25=AJ23,BC25=BC23,BI25=BI23,BO25=BO23),BK25,0),IF(AND(AJ25=AJ24,BC25=BC24,BI25=BI24,BO25=BO24),BL25,0))</f>
        <v>0</v>
      </c>
      <c r="FM25" s="515">
        <f ca="1">RANK(FN25,FN22:FN25,1)</f>
        <v>1</v>
      </c>
      <c r="FN25" s="489">
        <f ca="1">SUM(IF(AND(AJ25=AJ22,BC25=BC22,BI25=BI22,BO25=BO22),BP25,0),IF(AND(AJ25=AJ23,BC25=BC23,BI25=BI23,BO25=BO23),BQ25,0),IF(AND(AJ25=AJ24,BC25=BC24,BI25=BI24,BO25=BO24),BR25,0))</f>
        <v>0</v>
      </c>
    </row>
    <row r="26" spans="1:170" x14ac:dyDescent="0.2">
      <c r="A26" s="210"/>
      <c r="B26" s="210"/>
      <c r="C26" s="210"/>
      <c r="D26" s="255"/>
      <c r="E26" s="87"/>
      <c r="F26" s="101"/>
      <c r="G26" s="87"/>
      <c r="H26" s="87"/>
      <c r="I26" s="87"/>
      <c r="J26" s="87"/>
      <c r="K26" s="87"/>
      <c r="L26" s="87"/>
      <c r="M26" s="87"/>
      <c r="N26" s="87"/>
      <c r="O26" s="87"/>
      <c r="P26" s="87"/>
      <c r="Q26" s="87"/>
      <c r="R26" s="87"/>
      <c r="S26" s="87"/>
      <c r="T26" s="87"/>
      <c r="U26" s="87"/>
      <c r="V26" s="87"/>
      <c r="W26" s="87"/>
      <c r="X26" s="87"/>
      <c r="Y26" s="87"/>
      <c r="Z26" s="87"/>
      <c r="AA26" s="87"/>
      <c r="AB26" s="87"/>
      <c r="AC26" s="99"/>
      <c r="AD26" s="96"/>
      <c r="AE26" s="476"/>
      <c r="AF26" s="488"/>
      <c r="AG26" s="487"/>
      <c r="AH26" s="487"/>
      <c r="AJ26" s="487"/>
      <c r="AK26" s="487"/>
      <c r="AL26" s="487"/>
      <c r="AM26" s="487"/>
      <c r="AN26" s="487"/>
      <c r="AO26" s="487"/>
      <c r="AP26" s="487"/>
      <c r="AQ26" s="487"/>
      <c r="AR26" s="487"/>
      <c r="AS26" s="487"/>
      <c r="AT26" s="487"/>
      <c r="AU26" s="487"/>
      <c r="AV26" s="487"/>
      <c r="AW26" s="499"/>
      <c r="AX26" s="487"/>
      <c r="AY26" s="496"/>
      <c r="AZ26" s="487"/>
      <c r="BA26" s="489"/>
      <c r="BB26" s="515"/>
      <c r="BC26" s="515"/>
      <c r="BD26" s="515"/>
      <c r="BE26" s="515"/>
      <c r="BF26" s="515"/>
      <c r="BG26" s="515"/>
      <c r="BH26" s="515"/>
      <c r="BI26" s="515"/>
      <c r="BJ26" s="515"/>
      <c r="BK26" s="515"/>
      <c r="BL26" s="515"/>
      <c r="BM26" s="515"/>
      <c r="BN26" s="514"/>
      <c r="BO26" s="514"/>
      <c r="BP26" s="514"/>
      <c r="BQ26" s="514"/>
      <c r="BR26" s="514"/>
      <c r="BS26" s="514"/>
      <c r="CD26" s="497"/>
      <c r="FI26" s="515"/>
      <c r="FJ26" s="489"/>
      <c r="FK26" s="515"/>
      <c r="FL26" s="489"/>
      <c r="FM26" s="515"/>
      <c r="FN26" s="489"/>
    </row>
    <row r="27" spans="1:170" ht="16" thickBot="1" x14ac:dyDescent="0.25">
      <c r="A27" s="210"/>
      <c r="B27" s="413"/>
      <c r="C27" s="210"/>
      <c r="D27" s="87"/>
      <c r="E27" s="112"/>
      <c r="F27" s="108" t="str">
        <f>F11</f>
        <v>Fecha</v>
      </c>
      <c r="G27" s="108" t="str">
        <f t="shared" ref="G27:I27" si="11">G11</f>
        <v>Hora</v>
      </c>
      <c r="H27" s="113" t="str">
        <f t="shared" si="11"/>
        <v>Jor.</v>
      </c>
      <c r="I27" s="114" t="str">
        <f t="shared" si="11"/>
        <v>Casa</v>
      </c>
      <c r="J27" s="108"/>
      <c r="K27" s="115" t="str">
        <f t="shared" ref="K27:L27" si="12">K11</f>
        <v>Gol</v>
      </c>
      <c r="L27" s="115" t="str">
        <f t="shared" si="12"/>
        <v>Gol</v>
      </c>
      <c r="M27" s="115"/>
      <c r="N27" s="116" t="str">
        <f t="shared" ref="N27" si="13">N11</f>
        <v>Fuera</v>
      </c>
      <c r="O27" s="90"/>
      <c r="P27" s="90"/>
      <c r="Q27" s="90"/>
      <c r="R27" s="90"/>
      <c r="S27" s="90"/>
      <c r="T27" s="90"/>
      <c r="U27" s="90"/>
      <c r="V27" s="90"/>
      <c r="W27" s="90"/>
      <c r="X27" s="90"/>
      <c r="Y27" s="90"/>
      <c r="Z27" s="90"/>
      <c r="AA27" s="91"/>
      <c r="AB27" s="91"/>
      <c r="AC27" s="91"/>
      <c r="AD27" s="91"/>
      <c r="AE27" s="474"/>
      <c r="AF27" s="488"/>
      <c r="AG27" s="487"/>
      <c r="AH27" s="487"/>
      <c r="AI27" s="487"/>
      <c r="AJ27" s="487"/>
      <c r="AK27" s="487"/>
      <c r="AL27" s="487"/>
      <c r="AM27" s="487"/>
      <c r="AN27" s="487"/>
      <c r="AO27" s="487"/>
      <c r="AP27" s="487"/>
      <c r="AQ27" s="487"/>
      <c r="AR27" s="487"/>
      <c r="AS27" s="487"/>
      <c r="AT27" s="487"/>
      <c r="AU27" s="487"/>
      <c r="AV27" s="487"/>
      <c r="AW27" s="499"/>
      <c r="AX27" s="487"/>
      <c r="AY27" s="487"/>
      <c r="AZ27" s="487"/>
      <c r="BA27" s="489"/>
      <c r="BB27" s="489"/>
      <c r="BC27" s="489"/>
      <c r="BD27" s="489"/>
      <c r="BE27" s="489"/>
      <c r="BF27" s="489"/>
      <c r="BG27" s="489"/>
      <c r="BH27" s="489"/>
      <c r="BI27" s="489"/>
      <c r="BJ27" s="489"/>
      <c r="BK27" s="489"/>
      <c r="BL27" s="489"/>
      <c r="BM27" s="489"/>
      <c r="BN27" s="487"/>
      <c r="BO27" s="487"/>
      <c r="BP27" s="487"/>
      <c r="BQ27" s="487"/>
      <c r="BR27" s="487"/>
      <c r="BS27" s="487"/>
      <c r="BT27" s="487"/>
      <c r="BU27" s="487"/>
      <c r="BV27" s="487"/>
      <c r="BW27" s="487"/>
      <c r="BX27" s="487"/>
      <c r="BY27" s="487"/>
      <c r="BZ27" s="487"/>
      <c r="CA27" s="487"/>
      <c r="CB27" s="487"/>
      <c r="CC27" s="487"/>
      <c r="CD27" s="487"/>
      <c r="CE27" s="487"/>
      <c r="CF27" s="487"/>
      <c r="CG27" s="487"/>
      <c r="CL27" s="488">
        <v>1</v>
      </c>
      <c r="CM27" s="488">
        <v>12</v>
      </c>
      <c r="CN27" s="488">
        <v>18</v>
      </c>
      <c r="CO27" s="488">
        <v>19</v>
      </c>
      <c r="CP27" s="488">
        <v>13</v>
      </c>
      <c r="CQ27" s="488">
        <v>20</v>
      </c>
      <c r="CR27" s="488">
        <v>21</v>
      </c>
      <c r="CS27" s="488">
        <v>22</v>
      </c>
      <c r="CT27" s="488">
        <v>3</v>
      </c>
      <c r="CU27" s="488">
        <v>2</v>
      </c>
      <c r="CV27" s="488">
        <v>14</v>
      </c>
      <c r="CW27" s="488">
        <v>17</v>
      </c>
      <c r="CX27" s="488">
        <v>16</v>
      </c>
      <c r="CY27" s="488">
        <v>15</v>
      </c>
      <c r="CZ27" s="488">
        <v>4</v>
      </c>
      <c r="DA27" s="488">
        <v>5</v>
      </c>
      <c r="DB27" s="488">
        <v>10</v>
      </c>
      <c r="DC27" s="488">
        <v>8</v>
      </c>
      <c r="DD27" s="488">
        <v>6</v>
      </c>
      <c r="DE27" s="488">
        <v>11</v>
      </c>
      <c r="DF27" s="488">
        <v>7</v>
      </c>
      <c r="DG27" s="488">
        <v>9</v>
      </c>
      <c r="DH27" s="488"/>
      <c r="DI27" s="488"/>
      <c r="EC27" s="212" t="s">
        <v>44</v>
      </c>
      <c r="ED27" s="212" t="s">
        <v>45</v>
      </c>
      <c r="EE27" s="212" t="s">
        <v>47</v>
      </c>
      <c r="EF27" s="212" t="s">
        <v>48</v>
      </c>
      <c r="EG27" s="212" t="s">
        <v>49</v>
      </c>
      <c r="EH27" s="212" t="s">
        <v>50</v>
      </c>
      <c r="EI27" s="212" t="s">
        <v>51</v>
      </c>
      <c r="EJ27" s="212" t="s">
        <v>52</v>
      </c>
      <c r="EK27" s="212" t="s">
        <v>53</v>
      </c>
      <c r="EL27" s="212" t="s">
        <v>54</v>
      </c>
      <c r="FI27" s="489"/>
      <c r="FJ27" s="489"/>
      <c r="FK27" s="489"/>
      <c r="FL27" s="489"/>
      <c r="FM27" s="489"/>
      <c r="FN27" s="489"/>
    </row>
    <row r="28" spans="1:170" x14ac:dyDescent="0.2">
      <c r="A28" s="412" t="s">
        <v>78</v>
      </c>
      <c r="B28" s="413" t="s">
        <v>128</v>
      </c>
      <c r="C28" s="414">
        <f>COUNTIF(Equipos!$C$2:$C$25,EUROCOPA!B28)</f>
        <v>4</v>
      </c>
      <c r="D28" s="255"/>
      <c r="E28" s="571" t="s">
        <v>128</v>
      </c>
      <c r="F28" s="294">
        <f>Horarios!A28</f>
        <v>44360.625</v>
      </c>
      <c r="G28" s="295">
        <f>Horarios!A28+VLOOKUP($G$2,Horarios!$K$4:$O$27,4,0)*VLOOKUP($G$2,Horarios!$K$4:$O$27,5,0)</f>
        <v>44360.625</v>
      </c>
      <c r="H28" s="294" t="s">
        <v>73</v>
      </c>
      <c r="I28" s="296" t="str">
        <f ca="1">A29</f>
        <v>Inglaterra</v>
      </c>
      <c r="J28" s="297"/>
      <c r="K28" s="298"/>
      <c r="L28" s="298"/>
      <c r="M28" s="299"/>
      <c r="N28" s="300" t="str">
        <f ca="1">A30</f>
        <v>Croacia</v>
      </c>
      <c r="O28" s="111">
        <f>IF(NOT(OR(ISBLANK(K28),ISBLANK(L28))),1,0)</f>
        <v>0</v>
      </c>
      <c r="P28" s="107"/>
      <c r="Q28" s="331" t="str">
        <f>CONCATENATE("Grupo"," ",B28)</f>
        <v>Grupo D</v>
      </c>
      <c r="R28" s="332"/>
      <c r="S28" s="332"/>
      <c r="T28" s="332"/>
      <c r="U28" s="332"/>
      <c r="V28" s="332"/>
      <c r="W28" s="332"/>
      <c r="X28" s="332"/>
      <c r="Y28" s="332"/>
      <c r="Z28" s="333"/>
      <c r="AA28" s="121"/>
      <c r="AB28" s="521" t="s">
        <v>68</v>
      </c>
      <c r="AC28" s="521"/>
      <c r="AD28" s="521"/>
      <c r="AE28" s="474"/>
      <c r="AF28" s="488"/>
      <c r="AG28" s="487"/>
      <c r="AH28" s="487" t="str">
        <f>CONCATENATE("Auxiliar - ",Q28)</f>
        <v>Auxiliar - Grupo D</v>
      </c>
      <c r="AI28" s="487"/>
      <c r="AJ28" s="487"/>
      <c r="AK28" s="487"/>
      <c r="AL28" s="487"/>
      <c r="AM28" s="487"/>
      <c r="AN28" s="487"/>
      <c r="AO28" s="487"/>
      <c r="AP28" s="487"/>
      <c r="AQ28" s="487"/>
      <c r="AR28" s="487"/>
      <c r="AS28" s="487"/>
      <c r="AT28" s="487"/>
      <c r="AU28" s="487" t="s">
        <v>41</v>
      </c>
      <c r="AV28" s="487"/>
      <c r="AW28" s="499"/>
      <c r="AX28" s="487"/>
      <c r="AY28" s="488" t="str">
        <f>CONCATENATE(Q28," - GOLAVERAGE")</f>
        <v>Grupo D - GOLAVERAGE</v>
      </c>
      <c r="AZ28" s="487"/>
      <c r="BA28" s="489"/>
      <c r="BB28" s="491" t="s">
        <v>29</v>
      </c>
      <c r="BC28" s="489"/>
      <c r="BD28" s="491"/>
      <c r="BE28" s="491"/>
      <c r="BF28" s="491"/>
      <c r="BG28" s="491"/>
      <c r="BH28" s="517" t="s">
        <v>28</v>
      </c>
      <c r="BI28" s="517"/>
      <c r="BJ28" s="517"/>
      <c r="BK28" s="517"/>
      <c r="BL28" s="517"/>
      <c r="BM28" s="517"/>
      <c r="BN28" s="514"/>
      <c r="BO28" s="514"/>
      <c r="BP28" s="514"/>
      <c r="BQ28" s="514"/>
      <c r="BR28" s="514"/>
      <c r="BS28" s="514"/>
      <c r="CI28" s="487" t="s">
        <v>65</v>
      </c>
      <c r="CK28" s="487" t="s">
        <v>66</v>
      </c>
      <c r="CL28" s="487">
        <f t="shared" ref="CL28:DG28" ca="1" si="14">SUM(CL30:CL33)</f>
        <v>0</v>
      </c>
      <c r="CM28" s="487">
        <f t="shared" ca="1" si="14"/>
        <v>0</v>
      </c>
      <c r="CN28" s="487">
        <f t="shared" ca="1" si="14"/>
        <v>0</v>
      </c>
      <c r="CO28" s="487">
        <f t="shared" ca="1" si="14"/>
        <v>0</v>
      </c>
      <c r="CP28" s="487">
        <f t="shared" ca="1" si="14"/>
        <v>0</v>
      </c>
      <c r="CQ28" s="487">
        <f t="shared" ca="1" si="14"/>
        <v>0</v>
      </c>
      <c r="CR28" s="487">
        <f t="shared" ca="1" si="14"/>
        <v>0</v>
      </c>
      <c r="CS28" s="487">
        <f t="shared" ca="1" si="14"/>
        <v>0</v>
      </c>
      <c r="CT28" s="487">
        <f t="shared" ca="1" si="14"/>
        <v>0</v>
      </c>
      <c r="CU28" s="487">
        <f t="shared" ca="1" si="14"/>
        <v>0</v>
      </c>
      <c r="CV28" s="487">
        <f t="shared" ca="1" si="14"/>
        <v>0</v>
      </c>
      <c r="CW28" s="487">
        <f t="shared" ca="1" si="14"/>
        <v>0</v>
      </c>
      <c r="CX28" s="487">
        <f t="shared" ca="1" si="14"/>
        <v>0</v>
      </c>
      <c r="CY28" s="487">
        <f t="shared" ca="1" si="14"/>
        <v>0</v>
      </c>
      <c r="CZ28" s="487">
        <f t="shared" ca="1" si="14"/>
        <v>0</v>
      </c>
      <c r="DA28" s="487">
        <f t="shared" ca="1" si="14"/>
        <v>0</v>
      </c>
      <c r="DB28" s="487">
        <f t="shared" ca="1" si="14"/>
        <v>0</v>
      </c>
      <c r="DC28" s="487">
        <f t="shared" ca="1" si="14"/>
        <v>0</v>
      </c>
      <c r="DD28" s="487">
        <f t="shared" ca="1" si="14"/>
        <v>0</v>
      </c>
      <c r="DE28" s="487">
        <f t="shared" ca="1" si="14"/>
        <v>0</v>
      </c>
      <c r="DF28" s="487">
        <f t="shared" ca="1" si="14"/>
        <v>0</v>
      </c>
      <c r="DG28" s="487">
        <f t="shared" ca="1" si="14"/>
        <v>0</v>
      </c>
      <c r="EC28" s="212">
        <v>1234</v>
      </c>
      <c r="ED28" s="212">
        <v>123</v>
      </c>
      <c r="EE28" s="212">
        <v>12</v>
      </c>
      <c r="EF28" s="212">
        <v>234</v>
      </c>
      <c r="EG28" s="212">
        <v>34</v>
      </c>
      <c r="EH28" s="212">
        <v>23</v>
      </c>
      <c r="EI28" s="212">
        <v>1</v>
      </c>
      <c r="EJ28" s="212">
        <v>2</v>
      </c>
      <c r="EK28" s="212">
        <v>3</v>
      </c>
      <c r="EL28" s="212">
        <v>4</v>
      </c>
      <c r="FI28" s="489" t="s">
        <v>29</v>
      </c>
      <c r="FJ28" s="489"/>
      <c r="FK28" s="489" t="s">
        <v>28</v>
      </c>
      <c r="FL28" s="489"/>
      <c r="FM28" s="515"/>
      <c r="FN28" s="489"/>
    </row>
    <row r="29" spans="1:170" ht="16" thickBot="1" x14ac:dyDescent="0.25">
      <c r="A29" s="412" t="str">
        <f t="array" aca="1" ref="A29" ca="1">IF(ROWS(A$29:A29)&lt;=$C$28,INDEX(INDIRECT(A$28),SMALL(IF(Nivell=$B$28,ROW(Nivell)-ROW(Equipos!$C$2)+1),ROWS(B$28:B28))),"")</f>
        <v>Inglaterra</v>
      </c>
      <c r="B29" s="413"/>
      <c r="C29" s="413"/>
      <c r="D29" s="255"/>
      <c r="E29" s="572"/>
      <c r="F29" s="287">
        <f>Horarios!A29</f>
        <v>44361.625</v>
      </c>
      <c r="G29" s="288">
        <f>Horarios!A29+VLOOKUP($G$2,Horarios!$K$4:$O$27,4,0)*VLOOKUP($G$2,Horarios!$K$4:$O$27,5,0)</f>
        <v>44361.625</v>
      </c>
      <c r="H29" s="287" t="s">
        <v>73</v>
      </c>
      <c r="I29" s="289" t="str">
        <f ca="1">A31</f>
        <v>Escocia</v>
      </c>
      <c r="J29" s="290"/>
      <c r="K29" s="291"/>
      <c r="L29" s="291"/>
      <c r="M29" s="292"/>
      <c r="N29" s="301" t="str">
        <f ca="1">A32</f>
        <v>República Checa</v>
      </c>
      <c r="O29" s="111">
        <f t="shared" ref="O29:O33" si="15">IF(NOT(OR(ISBLANK(K29),ISBLANK(L29))),1,0)</f>
        <v>0</v>
      </c>
      <c r="P29" s="107"/>
      <c r="Q29" s="349" t="s">
        <v>18</v>
      </c>
      <c r="R29" s="350" t="s">
        <v>121</v>
      </c>
      <c r="S29" s="351" t="s">
        <v>80</v>
      </c>
      <c r="T29" s="351" t="s">
        <v>6</v>
      </c>
      <c r="U29" s="351" t="s">
        <v>7</v>
      </c>
      <c r="V29" s="351" t="s">
        <v>3</v>
      </c>
      <c r="W29" s="351" t="s">
        <v>8</v>
      </c>
      <c r="X29" s="351" t="s">
        <v>9</v>
      </c>
      <c r="Y29" s="351" t="s">
        <v>10</v>
      </c>
      <c r="Z29" s="352" t="s">
        <v>119</v>
      </c>
      <c r="AA29" s="122">
        <f ca="1">COUNTIF(AA30:AA33,"&lt;100")</f>
        <v>0</v>
      </c>
      <c r="AB29" s="521"/>
      <c r="AC29" s="521"/>
      <c r="AD29" s="521"/>
      <c r="AE29" s="475"/>
      <c r="AF29" s="488"/>
      <c r="AG29" s="492" t="s">
        <v>41</v>
      </c>
      <c r="AH29" s="492" t="s">
        <v>13</v>
      </c>
      <c r="AI29" s="492" t="s">
        <v>5</v>
      </c>
      <c r="AJ29" s="492" t="s">
        <v>14</v>
      </c>
      <c r="AK29" s="492" t="s">
        <v>6</v>
      </c>
      <c r="AL29" s="492" t="s">
        <v>7</v>
      </c>
      <c r="AM29" s="492" t="s">
        <v>3</v>
      </c>
      <c r="AN29" s="492" t="s">
        <v>8</v>
      </c>
      <c r="AO29" s="492" t="s">
        <v>9</v>
      </c>
      <c r="AP29" s="492" t="s">
        <v>10</v>
      </c>
      <c r="AQ29" s="492" t="s">
        <v>11</v>
      </c>
      <c r="AR29" s="492" t="s">
        <v>15</v>
      </c>
      <c r="AS29" s="492" t="s">
        <v>13</v>
      </c>
      <c r="AT29" s="487"/>
      <c r="AU29" s="487"/>
      <c r="AV29" s="487"/>
      <c r="AW29" s="499"/>
      <c r="AX29" s="487"/>
      <c r="AY29" s="492" t="s">
        <v>5</v>
      </c>
      <c r="AZ29" s="492" t="s">
        <v>30</v>
      </c>
      <c r="BA29" s="493" t="s">
        <v>33</v>
      </c>
      <c r="BB29" s="493" t="s">
        <v>32</v>
      </c>
      <c r="BC29" s="493" t="s">
        <v>27</v>
      </c>
      <c r="BD29" s="493" t="str">
        <f ca="1">AY30</f>
        <v>Inglaterra</v>
      </c>
      <c r="BE29" s="493" t="str">
        <f ca="1">AY31</f>
        <v>Croacia</v>
      </c>
      <c r="BF29" s="493" t="str">
        <f ca="1">AY32</f>
        <v>Escocia</v>
      </c>
      <c r="BG29" s="493" t="str">
        <f ca="1">AY33</f>
        <v>República Checa</v>
      </c>
      <c r="BH29" s="493" t="s">
        <v>32</v>
      </c>
      <c r="BI29" s="493" t="s">
        <v>27</v>
      </c>
      <c r="BJ29" s="493" t="str">
        <f ca="1">BD29</f>
        <v>Inglaterra</v>
      </c>
      <c r="BK29" s="493" t="str">
        <f ca="1">BE29</f>
        <v>Croacia</v>
      </c>
      <c r="BL29" s="493" t="str">
        <f ca="1">BF29</f>
        <v>Escocia</v>
      </c>
      <c r="BM29" s="493" t="str">
        <f ca="1">BG29</f>
        <v>República Checa</v>
      </c>
      <c r="BN29" s="492" t="s">
        <v>32</v>
      </c>
      <c r="BO29" s="492" t="s">
        <v>27</v>
      </c>
      <c r="BP29" s="492" t="str">
        <f ca="1">BD29</f>
        <v>Inglaterra</v>
      </c>
      <c r="BQ29" s="492" t="str">
        <f ca="1">BE29</f>
        <v>Croacia</v>
      </c>
      <c r="BR29" s="492" t="str">
        <f ca="1">BF29</f>
        <v>Escocia</v>
      </c>
      <c r="BS29" s="492" t="str">
        <f ca="1">BG29</f>
        <v>República Checa</v>
      </c>
      <c r="BU29" s="494"/>
      <c r="BV29" s="494" t="s">
        <v>42</v>
      </c>
      <c r="BW29" s="494"/>
      <c r="BX29" s="494" t="s">
        <v>43</v>
      </c>
      <c r="BY29" s="494"/>
      <c r="CA29" s="494"/>
      <c r="CB29" s="494" t="s">
        <v>5</v>
      </c>
      <c r="CC29" s="494" t="s">
        <v>14</v>
      </c>
      <c r="CD29" s="494" t="s">
        <v>62</v>
      </c>
      <c r="CE29" s="494" t="s">
        <v>11</v>
      </c>
      <c r="CF29" s="494" t="s">
        <v>63</v>
      </c>
      <c r="CG29" s="494"/>
      <c r="CK29" s="487" t="s">
        <v>67</v>
      </c>
      <c r="CL29" s="487" t="s">
        <v>46</v>
      </c>
      <c r="CM29" s="487" t="s">
        <v>55</v>
      </c>
      <c r="CN29" s="487" t="s">
        <v>56</v>
      </c>
      <c r="CO29" s="487" t="s">
        <v>57</v>
      </c>
      <c r="CP29" s="487" t="s">
        <v>58</v>
      </c>
      <c r="CQ29" s="487" t="s">
        <v>59</v>
      </c>
      <c r="CR29" s="487" t="s">
        <v>60</v>
      </c>
      <c r="CS29" s="487" t="s">
        <v>61</v>
      </c>
      <c r="CT29" s="487" t="s">
        <v>56</v>
      </c>
      <c r="CU29" s="487" t="s">
        <v>56</v>
      </c>
      <c r="CV29" s="487" t="s">
        <v>57</v>
      </c>
      <c r="CW29" s="487" t="s">
        <v>60</v>
      </c>
      <c r="CX29" s="487" t="s">
        <v>59</v>
      </c>
      <c r="CY29" s="487" t="s">
        <v>59</v>
      </c>
      <c r="CZ29" s="487" t="s">
        <v>58</v>
      </c>
      <c r="DA29" s="487" t="s">
        <v>55</v>
      </c>
      <c r="DB29" s="487" t="s">
        <v>60</v>
      </c>
      <c r="DC29" s="487" t="s">
        <v>59</v>
      </c>
      <c r="DD29" s="487" t="s">
        <v>57</v>
      </c>
      <c r="DE29" s="487" t="s">
        <v>60</v>
      </c>
      <c r="DF29" s="487" t="s">
        <v>57</v>
      </c>
      <c r="DG29" s="487" t="s">
        <v>59</v>
      </c>
      <c r="EC29" s="212">
        <v>1</v>
      </c>
      <c r="ED29" s="212">
        <v>1</v>
      </c>
      <c r="EE29" s="212">
        <v>1</v>
      </c>
      <c r="EF29" s="212">
        <v>2</v>
      </c>
      <c r="EG29" s="212">
        <v>3</v>
      </c>
      <c r="EH29" s="212">
        <v>2</v>
      </c>
      <c r="EI29" s="212">
        <v>1</v>
      </c>
      <c r="EJ29" s="212">
        <v>2</v>
      </c>
      <c r="EK29" s="212">
        <v>3</v>
      </c>
      <c r="EL29" s="212">
        <v>4</v>
      </c>
      <c r="FI29" s="493" t="s">
        <v>32</v>
      </c>
      <c r="FJ29" s="489"/>
      <c r="FK29" s="493" t="s">
        <v>32</v>
      </c>
      <c r="FL29" s="489"/>
      <c r="FM29" s="493" t="s">
        <v>32</v>
      </c>
      <c r="FN29" s="489"/>
    </row>
    <row r="30" spans="1:170" x14ac:dyDescent="0.2">
      <c r="A30" s="412" t="str">
        <f t="array" aca="1" ref="A30" ca="1">IF(ROWS(A$29:A30)&lt;=$C$28,INDEX(INDIRECT(A$28),SMALL(IF(Nivell=$B$28,ROW(Nivell)-ROW(Equipos!$C$2)+1),ROWS(B$28:B29))),"")</f>
        <v>Croacia</v>
      </c>
      <c r="B30" s="413"/>
      <c r="C30" s="415"/>
      <c r="D30" s="255"/>
      <c r="E30" s="572"/>
      <c r="F30" s="287">
        <f>Horarios!A30</f>
        <v>44365.75</v>
      </c>
      <c r="G30" s="288">
        <f>Horarios!A30+VLOOKUP($G$2,Horarios!$K$4:$O$27,4,0)*VLOOKUP($G$2,Horarios!$K$4:$O$27,5,0)</f>
        <v>44365.75</v>
      </c>
      <c r="H30" s="287" t="s">
        <v>74</v>
      </c>
      <c r="I30" s="289" t="str">
        <f ca="1">A30</f>
        <v>Croacia</v>
      </c>
      <c r="J30" s="290"/>
      <c r="K30" s="291"/>
      <c r="L30" s="291"/>
      <c r="M30" s="292"/>
      <c r="N30" s="301" t="str">
        <f ca="1">A32</f>
        <v>República Checa</v>
      </c>
      <c r="O30" s="111">
        <f t="shared" si="15"/>
        <v>0</v>
      </c>
      <c r="P30" s="107"/>
      <c r="Q30" s="353">
        <v>1</v>
      </c>
      <c r="R30" s="354" t="str">
        <f ca="1">VLOOKUP(Q30,$AG$30:$AI$33,3,0)</f>
        <v>Inglaterra</v>
      </c>
      <c r="S30" s="355">
        <f ca="1">VLOOKUP(R30,$AI$30:$AR$33,2,FALSE)</f>
        <v>0</v>
      </c>
      <c r="T30" s="355">
        <f ca="1">VLOOKUP($R30,$AI$30:$AR$33,3,FALSE)</f>
        <v>0</v>
      </c>
      <c r="U30" s="355">
        <f ca="1">VLOOKUP($R30,$AI$30:$AR$33,4,FALSE)</f>
        <v>0</v>
      </c>
      <c r="V30" s="355">
        <f ca="1">VLOOKUP($R30,$AI$30:$AR$33,5,FALSE)</f>
        <v>0</v>
      </c>
      <c r="W30" s="355">
        <f ca="1">VLOOKUP($R30,$AI$30:$AR$33,6,FALSE)</f>
        <v>0</v>
      </c>
      <c r="X30" s="355">
        <f ca="1">VLOOKUP($R30,$AI$30:$AR$33,7,FALSE)</f>
        <v>0</v>
      </c>
      <c r="Y30" s="355">
        <f ca="1">VLOOKUP($R30,$AI$30:$AR$33,8,FALSE)</f>
        <v>0</v>
      </c>
      <c r="Z30" s="356">
        <f ca="1">VLOOKUP($R30,$AI$30:$AR$33,9,FALSE)</f>
        <v>0</v>
      </c>
      <c r="AA30" s="96">
        <f ca="1">IF(SUM($AK$30:$AK$33)=12,MIN(ABS(BY29-BY30),ABS(BY30-BY31)),100)</f>
        <v>100</v>
      </c>
      <c r="AB30" s="123" t="str">
        <f ca="1">IF(AND(AA30&gt;=0,AA30&lt;90),VLOOKUP(Q30,$BU$30:$BV$33,2,0),"")</f>
        <v/>
      </c>
      <c r="AC30" s="95"/>
      <c r="AD30" s="96"/>
      <c r="AE30" s="476"/>
      <c r="AF30" s="488">
        <f ca="1">VLOOKUP($R30,$AI$30:$AR$33,10,FALSE)</f>
        <v>-13</v>
      </c>
      <c r="AG30" s="487">
        <f ca="1">RANK(AU30,$AU$30:$AU$33)</f>
        <v>1</v>
      </c>
      <c r="AH30" s="487">
        <f ca="1">RANK(AR30,$AR$30:$AR$33)</f>
        <v>1</v>
      </c>
      <c r="AI30" s="212" t="str">
        <f ca="1">A29</f>
        <v>Inglaterra</v>
      </c>
      <c r="AJ30" s="487">
        <f ca="1">AL30*3+AM30*1+AN30*0</f>
        <v>0</v>
      </c>
      <c r="AK30" s="487">
        <f ca="1">COUNTIFS($I$4:$I$49,AI30,$K$4:$K$49,"&lt;&gt;",$L$4:$L$49,"&lt;&gt;")+COUNTIFS($N$4:$N$49,AI30,$L$4:$L$49,"&lt;&gt;",$K$4:$K$49,"&lt;&gt;")</f>
        <v>0</v>
      </c>
      <c r="AL30" s="487">
        <f t="array" aca="1" ref="AL30" ca="1">SUM(($I$4:$I$49=AI30)*($K$4:$K$49&lt;&gt;"")*($L$4:$L$49&lt;&gt;"")*($K$4:$K$49&gt;$L$4:$L$49),($N$4:$N$49=AI30)*($K$4:$K$49&lt;&gt;"")*($L$4:$L$49&lt;&gt;"")*($K$4:$K$49&lt;$L$4:$L$49))</f>
        <v>0</v>
      </c>
      <c r="AM30" s="487">
        <f t="array" aca="1" ref="AM30" ca="1">SUM(($I$4:$I$49=AI30)*($K$4:$K$49&lt;&gt;"")*($L$4:$L$49&lt;&gt;"")*($K$4:$K$49=$L$4:$L$49),($N$4:$N$49=AI30)*($K$4:$K$49&lt;&gt;"")*($L$4:$L$49&lt;&gt;"")*($K$4:$K$49=$L$4:$L$49))</f>
        <v>0</v>
      </c>
      <c r="AN30" s="487">
        <f t="array" aca="1" ref="AN30" ca="1">SUM(($I$4:$I$49=AI30)*($L$4:$L$49&lt;&gt;"")*($K$4:$K$49&lt;&gt;"")*($K$4:$K$49&lt;$L$4:$L$49),($K$4:$K$49&lt;&gt;"")*($N$4:$N$49=AI30)*($L$4:$L$49&lt;&gt;"")*($K$4:$K$49&gt;$L$4:$L$49))</f>
        <v>0</v>
      </c>
      <c r="AO30" s="487">
        <f t="array" aca="1" ref="AO30" ca="1">SUMIFS($K$4:$K$49,$I$4:$I$49,AI30,$K$4:$K$49,"&lt;&gt;",$L$4:$L$49,"&lt;&gt;")+SUMIFS($L$4:$L$49,$N$4:$N$49,AI30,$K$4:$K$49,"&lt;&gt;",$L$4:$L$49,"&lt;&gt;")</f>
        <v>0</v>
      </c>
      <c r="AP30" s="487">
        <f t="array" aca="1" ref="AP30" ca="1">SUMIFS($K$4:$K$49,$N$4:$N$49,AI30,$K$4:$K$49,"&lt;&gt;",$L$4:$L$49,"&lt;&gt;")+SUMIFS($L$4:$L$49,$I$4:$I$49,AI30,$K$4:$K$49,"&lt;&gt;",$L$4:$L$49,"&lt;&gt;")</f>
        <v>0</v>
      </c>
      <c r="AQ30" s="487">
        <f ca="1">AO30-AP30</f>
        <v>0</v>
      </c>
      <c r="AR30" s="487">
        <f ca="1">IF(AK30=0,-($AW$14*VLOOKUP(AI30,Tabla3[[NombreEquipo]:[Rank]],3,FALSE)),AJ30*$AW$4+BA30+AQ30*$AW$11+AO30*$AW$12+AL30*$AW$13-($AW$14*VLOOKUP(AI30,Tabla3[[NombreEquipo]:[Rank]],3,FALSE)/100))</f>
        <v>-13</v>
      </c>
      <c r="AS30" s="487">
        <f ca="1">AH30</f>
        <v>1</v>
      </c>
      <c r="AT30" s="487"/>
      <c r="AU30" s="487">
        <f ca="1">IFERROR(AR30-VLOOKUP(AI30,$AB$30:$AC$33,2,0),AR30)</f>
        <v>-13</v>
      </c>
      <c r="AV30" s="487"/>
      <c r="AW30" s="499"/>
      <c r="AX30" s="487"/>
      <c r="AY30" s="496" t="str">
        <f ca="1">AI30</f>
        <v>Inglaterra</v>
      </c>
      <c r="AZ30" s="487">
        <f ca="1">COUNTIF(AJ30:AJ33,AJ30)</f>
        <v>4</v>
      </c>
      <c r="BA30" s="489">
        <f ca="1">(BB30*$AW$7)+(BH30*$AW$6)+(BN30*$AW$5)+(FI30*$AW$10)+(FK30*$AW$9)+(FM30*$AW$8)</f>
        <v>781200000</v>
      </c>
      <c r="BB30" s="515">
        <f ca="1">RANK(BC30,BC30:BC33,1)</f>
        <v>1</v>
      </c>
      <c r="BC30" s="515">
        <f ca="1">SUM(IF(AND(AJ30=AJ31),BE30,0),IF(AND(AJ30=AJ32),BF30,0),IF(AND(AJ30=AJ33),BG30,0))</f>
        <v>0</v>
      </c>
      <c r="BD30" s="515">
        <v>0</v>
      </c>
      <c r="BE30" s="515">
        <f t="array" aca="1" ref="BE30" ca="1">SUMIFS($K$28:$K$33,$I$28:$I$33,$AY30,$K$28:$K$33,"&lt;&gt;",$L$28:$L$33,"&lt;&gt;",$N$28:$N$33,BE29)+SUMIFS($L$28:$L$33,$I$28:$I$33,BE29,$K$28:$K$33,"&lt;&gt;",$L$28:$L$33,"&lt;&gt;",$N$28:$N$33,$AY30)</f>
        <v>0</v>
      </c>
      <c r="BF30" s="515">
        <f t="array" aca="1" ref="BF30" ca="1">SUMIFS($K$28:$K$33,$I$28:$I$33,$AY30,$K$28:$K$33,"&lt;&gt;",$L$28:$L$33,"&lt;&gt;",$N$28:$N$33,BF29)+SUMIFS($L$28:$L$33,$I$28:$I$33,BF29,$K$28:$K$33,"&lt;&gt;",$L$28:$L$33,"&lt;&gt;",$N$28:$N$33,$AY30)</f>
        <v>0</v>
      </c>
      <c r="BG30" s="515">
        <f t="array" aca="1" ref="BG30" ca="1">SUMIFS($K$28:$K$33,$I$28:$I$33,$AY30,$K$28:$K$33,"&lt;&gt;",$L$28:$L$33,"&lt;&gt;",$N$28:$N$33,BG29)+SUMIFS($L$28:$L$33,$I$28:$I$33,BG29,$K$28:$K$33,"&lt;&gt;",$L$28:$L$33,"&lt;&gt;",$N$28:$N$33,$AY30)</f>
        <v>0</v>
      </c>
      <c r="BH30" s="515">
        <f ca="1">RANK(BI30,BI30:BI33,1)</f>
        <v>1</v>
      </c>
      <c r="BI30" s="515">
        <f ca="1">SUM(IF(AND(AJ30=AJ31),BK30,0),IF(AND(AJ30=AJ32),BL30,0),IF(AND(AJ30=AJ33),BM30,0))</f>
        <v>0</v>
      </c>
      <c r="BJ30" s="515">
        <v>0</v>
      </c>
      <c r="BK30" s="515">
        <f ca="1">BE30-BD31</f>
        <v>0</v>
      </c>
      <c r="BL30" s="515">
        <f ca="1">BF30-BD32</f>
        <v>0</v>
      </c>
      <c r="BM30" s="515">
        <f ca="1">BG30-BD33</f>
        <v>0</v>
      </c>
      <c r="BN30" s="514">
        <f ca="1">RANK(BO30,BO30:BO33,1)</f>
        <v>1</v>
      </c>
      <c r="BO30" s="514">
        <f ca="1">SUM(IF(AND(AJ30=AJ31),BQ30,0),IF(AND(AJ30=AJ32),BR30,0),IF(AND(AJ30=AJ33),BS30,0))</f>
        <v>0</v>
      </c>
      <c r="BP30" s="514">
        <v>0</v>
      </c>
      <c r="BQ30" s="514">
        <f t="array" aca="1" ref="BQ30" ca="1">SUM((I$4:I$49=AY30)*(N$4:N$49=BQ29)*(K$4:K$49&lt;&gt;"")*(L$4:L$49&lt;&gt;"")*(K$4:K$49&gt;L$4:L$49)*3,(N$4:N$49=AY30)*(I$4:I$49=BQ29)*(K$4:K$49&lt;&gt;"")*(L$4:L$49&lt;&gt;"")*(K$4:K$49=L$4:L$49)*1,(N$4:N$49=AY30)*(I$4:I$49=BQ29)*(K$4:K$49&lt;&gt;"")*(L$4:L$49&lt;&gt;"")*(K$4:K$49&lt;L$4:L$49)*3,(I$4:I$49=AY30)*(N$4:N$49=BQ29)*(K$4:K$49&lt;&gt;"")*(L$4:L$49&lt;&gt;"")*(K$4:K$49=L$4:L$49)*1)</f>
        <v>0</v>
      </c>
      <c r="BR30" s="514">
        <f t="array" aca="1" ref="BR30" ca="1">SUM((I$4:I$49=AY30)*(N$4:N$49=BR29)*(K$4:K$49&lt;&gt;"")*(L$4:L$49&lt;&gt;"")*(K$4:K$49&gt;L$4:L$49)*3,(N$4:N$49=AY30)*(I$4:I$49=BR29)*(K$4:K$49&lt;&gt;"")*(L$4:L$49&lt;&gt;"")*(K$4:K$49=L$4:L$49)*1,(N$4:N$49=AY30)*(I$4:I$49=BR29)*(K$4:K$49&lt;&gt;"")*(L$4:L$49&lt;&gt;"")*(K$4:K$49&lt;L$4:L$49)*3,(I$4:I$49=AY30)*(N$4:N$49=BR29)*(K$4:K$49&lt;&gt;"")*(L$4:L$49&lt;&gt;"")*(K$4:K$49=L$4:L$49)*1)</f>
        <v>0</v>
      </c>
      <c r="BS30" s="514">
        <f t="array" aca="1" ref="BS30" ca="1">SUM((I$4:I$49=AY30)*(N$4:N$49=BS29)*(K$4:K$49&lt;&gt;"")*(L$4:L$49&lt;&gt;"")*(K$4:K$49&gt;L$4:L$49)*3,(N$4:N$49=AY30)*(I$4:I$49=BS29)*(K$4:K$49&lt;&gt;"")*(L$4:L$49&lt;&gt;"")*(K$4:K$49=L$4:L$49)*1,(N$4:N$49=AY30)*(I$4:I$49=BS29)*(K$4:K$49&lt;&gt;"")*(L$4:L$49&lt;&gt;"")*(K$4:K$49&lt;L$4:L$49)*3,(I$4:I$49=AY30)*(N$4:N$49=BS29)*(K$4:K$49&lt;&gt;"")*(L$4:L$49&lt;&gt;"")*(K$4:K$49=L$4:L$49)*1)</f>
        <v>0</v>
      </c>
      <c r="BT30" s="212">
        <v>1</v>
      </c>
      <c r="BU30" s="212">
        <f ca="1">RANK(BW30,$BW$30:$BW$33)</f>
        <v>1</v>
      </c>
      <c r="BV30" s="212" t="str">
        <f ca="1">A29</f>
        <v>Inglaterra</v>
      </c>
      <c r="BW30" s="212">
        <f ca="1">IF(AK30=0,-($AW$14*VLOOKUP(AI30,Tabla3[[NombreEquipo]:[Rank]],3,FALSE)),AJ30*$AW$4+BA30+AQ30*$AW$11+AO30*$AW$12+AL30*$AW$13-($AW$14*VLOOKUP(AI30,Tabla3[[NombreEquipo]:[Rank]],3,FALSE)/100))</f>
        <v>-13</v>
      </c>
      <c r="BX30" s="212" t="str">
        <f ca="1">VLOOKUP(Q30,$AH$30:$AI$33,2,0)</f>
        <v>Inglaterra</v>
      </c>
      <c r="BY30" s="212">
        <f ca="1">VLOOKUP($BX30,$AI$30:$AR$33,10,FALSE)</f>
        <v>-13</v>
      </c>
      <c r="CA30" s="212">
        <v>1</v>
      </c>
      <c r="CB30" s="212" t="str">
        <f ca="1">VLOOKUP(CA30,$AH$30:$AI$33,2,0)</f>
        <v>Inglaterra</v>
      </c>
      <c r="CC30" s="212">
        <f ca="1">VLOOKUP(CB30,$AI$30:$AR$33,2,FALSE)</f>
        <v>0</v>
      </c>
      <c r="CD30" s="497">
        <f ca="1">IF(SUM($AK$30:$AK$33)=12,MIN(ABS(BY29-BY30),ABS(BY30-BY31)),100)</f>
        <v>100</v>
      </c>
      <c r="CE30" s="212">
        <f ca="1">VLOOKUP($CB30,$AI$30:$AR$33,9,FALSE)</f>
        <v>0</v>
      </c>
      <c r="CF30" s="212">
        <f ca="1">VLOOKUP($CB30,$AI$30:$AR$33,7,FALSE)</f>
        <v>0</v>
      </c>
      <c r="CH30" s="212">
        <f t="array" aca="1" ref="CH30" ca="1">IF($CI$30=$CL$29,$EC$29:$EC$32,IF($CI$30=$CM$29,$ED$29:$ED$31,IF(OR($CI$30=$CN$29,$CI$30=$CO$29),$EE$29:$EE$30,$EI$29)))</f>
        <v>1</v>
      </c>
      <c r="CI30" s="487" t="str">
        <f ca="1">IFERROR(HLOOKUP(4,CL28:DI29,2,0),CS29)</f>
        <v>COM_8</v>
      </c>
      <c r="CK30" s="487">
        <v>1</v>
      </c>
      <c r="CL30" s="487">
        <f t="array" aca="1" ref="CL30" ca="1">IF(AND($CC$30:$CC$33=$CC$30,$CD$30:$CD$33&lt;90,$AQ$30:$AQ$33=$AQ$30,$CF$30:$CF$33=$CF$30),1,0)</f>
        <v>0</v>
      </c>
      <c r="CM30" s="487">
        <f t="array" aca="1" ref="CM30" ca="1">IF(AND($CC$30:$CC$32=$CC$30,$CD$30:$CD$32&lt;90,$CC$30&lt;&gt;$CC$33),1,0)</f>
        <v>0</v>
      </c>
      <c r="CN30" s="487">
        <f t="array" aca="1" ref="CN30" ca="1">IF(AND($CC$30:$CC$31=$CC$30,$CD$30:$CD$31&lt;90,$CC$30&lt;&gt;$CC$32),1,0)</f>
        <v>0</v>
      </c>
      <c r="CO30" s="487">
        <f t="array" aca="1" ref="CO30" ca="1">IF(AND($CC$30:$CC$31=$CC$30,$CD$30:$CD$31&lt;90,$CC$30&lt;&gt;$CC$32),1,0)</f>
        <v>0</v>
      </c>
      <c r="CP30" s="487">
        <f t="array" aca="1" ref="CP30" ca="1">IF(AND($CC$31:$CC$33=$CC$31,$CD$31:$CD$33&lt;90,$CC$30&lt;&gt;$CC$31),1,0)</f>
        <v>0</v>
      </c>
      <c r="CQ30" s="487">
        <f t="array" aca="1" ref="CQ30" ca="1">IF(AND($CC$30&lt;&gt;$CC$31,$CC$30&lt;&gt;$CC$33),1,0)</f>
        <v>0</v>
      </c>
      <c r="CR30" s="487">
        <f t="array" aca="1" ref="CR30" ca="1">IF(AND($CC$30&lt;&gt;$CC$31,$CC$30&lt;&gt;$CC$33),1,0)</f>
        <v>0</v>
      </c>
      <c r="CS30" s="487">
        <f t="array" aca="1" ref="CS30" ca="1">IF(AND($CC$30&lt;&gt;$CC$31,$CC$30&lt;&gt;$CC$33),1,0)</f>
        <v>0</v>
      </c>
      <c r="CT30" s="487">
        <f t="array" aca="1" ref="CT30" ca="1">IF(AND($CC$30:$CC$33=$CC$30,$CD$30:$CD$33&lt;90,$CE$30:$CE$31=$CE$30,$CE$30&lt;&gt;$CE$32),1,0)</f>
        <v>0</v>
      </c>
      <c r="CU30" s="487">
        <f t="array" aca="1" ref="CU30" ca="1">IF(AND($CC$30:$CC$33=$CC$30,$CD$30:$CD$33&lt;90,$CE$30:$CE$33=$CE$30,$CF$30=$CF$31,$CF$30&lt;&gt;$CF$32),1,0)</f>
        <v>0</v>
      </c>
      <c r="CV30" s="487">
        <f t="array" aca="1" ref="CV30" ca="1">IF(AND($CC$30:$CC$32=$CC$30,$CD$30:$CD$31&lt;90,$CD$32&gt;90),1,0)</f>
        <v>0</v>
      </c>
      <c r="CW30" s="487">
        <f t="array" aca="1" ref="CW30" ca="1">IF(AND($CC$30&lt;&gt;$CC$31,$CC$30&lt;&gt;$CC$32),1,0)</f>
        <v>0</v>
      </c>
      <c r="CX30" s="487">
        <f t="array" aca="1" ref="CX30" ca="1">IF(AND($CC$30&lt;&gt;$CC$31,$CC$30&lt;&gt;$CC$32),1,0)</f>
        <v>0</v>
      </c>
      <c r="CY30" s="487">
        <f t="array" aca="1" ref="CY30" ca="1">IF(AND($CC$30&lt;&gt;$CC$33,$CC$30:$CC$32=$CC$30,$CD$30&gt;90,$CD$31:$CD$32&lt;90),1,0)</f>
        <v>0</v>
      </c>
      <c r="CZ30" s="487">
        <f t="array" aca="1" ref="CZ30" ca="1">IF(AND($CC$30:$CC$33=$CC$30,$CD$31:$CD$33&lt;90,$CD$30&lt;&gt;$CD$31),1,0)</f>
        <v>0</v>
      </c>
      <c r="DA30" s="487">
        <f t="array" aca="1" ref="DA30" ca="1">IF(AND($CC$30:$CC$33=$CC$30,$CD$30:$CD$32&lt;90,$CD$30&lt;&gt;$CD$33),1,0)</f>
        <v>0</v>
      </c>
      <c r="DB30" s="487">
        <f t="array" aca="1" ref="DB30" ca="1">IF(AND($CC$30:$CC$33=$CC$30,$CD$30:$CD$31&gt;90,$CD$32:$CD$33&lt;90,$CE$30:$CE$33=$CE$30,$CF$30&gt;$CF$31,$CF$30&gt;$CF$32,$CF$30&gt;$CF$33),1,0)</f>
        <v>0</v>
      </c>
      <c r="DC30" s="487">
        <f t="array" aca="1" ref="DC30" ca="1">IF(AND($CC$30:$CC$33=$CC$30,$CD$30&gt;90,$CD$31:$CD$32&lt;90,$CD$33&gt;90,$CE$30:$CE$33=$CE$30,$CF$30&gt;$CF$31,$CF$30&gt;$CF$32,$CF$30&gt;$CF$33),1,0)</f>
        <v>0</v>
      </c>
      <c r="DD30" s="487">
        <f t="array" aca="1" ref="DD30" ca="1">IF(AND($CC$30:$CC$33=$CC$30,$CD$30:$CD$31&lt;90,$CD$32:$CD$33&gt;90,$CE$30:$CE$33=$CE$30,$CF$30=$CF$31,$CF$30&gt;$CF$32,$CF$30&gt;$CF$33),1,0)</f>
        <v>0</v>
      </c>
      <c r="DE30" s="487">
        <f t="array" aca="1" ref="DE30" ca="1">IF(AND($CC$30:$CC$33=$CC$30,$CD$30:$CD$31&gt;90,$CD$32:$CD$33&lt;90,$CE$30:$CE$33=$CE$30,$CF$30&gt;$CF$31,$CF$31:$CF$33=$CF$31),1,0)</f>
        <v>0</v>
      </c>
      <c r="DF30" s="487">
        <f t="array" aca="1" ref="DF30" ca="1">IF(AND($CC$30:$CC$33=$CC$30,$CD$30:$CD$31&lt;90,$CD$32:$CD$33&gt;90,$CE$30:$CE$33=$CE$30,$CF$30:$CF$32=$CF$30,$CF$30&gt;$CF$33),1,0)</f>
        <v>0</v>
      </c>
      <c r="DG30" s="487">
        <f t="array" aca="1" ref="DG30" ca="1">IF(AND($CC$30:$CC$33=$CC$30,$CD$30&gt;90,$CD$33&gt;90,$CD$31:$CD$32&lt;90,$CE$30:$CE$33=$CE$30,$CF$30&gt;$CF$31:$CF$33),1,0)</f>
        <v>0</v>
      </c>
      <c r="EC30" s="212">
        <v>2</v>
      </c>
      <c r="ED30" s="212">
        <v>2</v>
      </c>
      <c r="EE30" s="212">
        <v>2</v>
      </c>
      <c r="EF30" s="212">
        <v>3</v>
      </c>
      <c r="EG30" s="212">
        <v>4</v>
      </c>
      <c r="EH30" s="212">
        <v>3</v>
      </c>
      <c r="EI30" s="212"/>
      <c r="EJ30" s="212"/>
      <c r="EK30" s="212"/>
      <c r="EL30" s="212"/>
      <c r="FI30" s="515">
        <f ca="1">RANK(FJ30,FJ30:FJ33,1)</f>
        <v>1</v>
      </c>
      <c r="FJ30" s="489">
        <f ca="1">SUM(IF(AND(AJ30=AJ31,BC30=BC31,BI30=BI31,BO30=BO31),BE30,0),IF(AND(AJ30=AJ32,BC30=BC32,BI30=BI32,BO30=BO32),BF30,0),IF(AND(AJ30=AJ33,BC30=BC33,BI30=BI33,BO30=BO33),BG30,0))</f>
        <v>0</v>
      </c>
      <c r="FK30" s="515">
        <f ca="1">RANK(FL30,FL30:FL33,1)</f>
        <v>1</v>
      </c>
      <c r="FL30" s="489">
        <f ca="1">SUM(IF(AND(AJ30=AJ31,BC30=BC31,BI30=BI31,BO30=BO31),BK30,0),IF(AND(AJ30=AJ32,BC30=BC32,BI30=BI32,BO30=BO32),BL30,0),IF(AND(AJ30=AJ33,BC30=BC33,BI30=BI33,BO30=BO33),BM30,0))</f>
        <v>0</v>
      </c>
      <c r="FM30" s="515">
        <f ca="1">RANK(FN30,FN30:FN33,1)</f>
        <v>1</v>
      </c>
      <c r="FN30" s="489">
        <f ca="1">SUM(IF(AND(AJ30=AJ31,BC30=BC31,BI30=BI31,BO30=BO31),BQ30,0),IF(AND(AJ30=AJ32,BC30=BC32,BI30=BI32,BO30=BO32),BR30,0),IF(AND(AJ30=AJ33,BC30=BC33,BI30=BI33,BO30=BO33),BS30,0))</f>
        <v>0</v>
      </c>
    </row>
    <row r="31" spans="1:170" x14ac:dyDescent="0.2">
      <c r="A31" s="412" t="str">
        <f t="array" aca="1" ref="A31" ca="1">IF(ROWS(A$29:A31)&lt;=$C$28,INDEX(INDIRECT(A$28),SMALL(IF(Nivell=$B$28,ROW(Nivell)-ROW(Equipos!$C$2)+1),ROWS(B$28:B30))),"")</f>
        <v>Escocia</v>
      </c>
      <c r="B31" s="413"/>
      <c r="C31" s="213"/>
      <c r="D31" s="255"/>
      <c r="E31" s="572"/>
      <c r="F31" s="287">
        <f>Horarios!A31</f>
        <v>44365.875</v>
      </c>
      <c r="G31" s="288">
        <f>Horarios!A31+VLOOKUP($G$2,Horarios!$K$4:$O$27,4,0)*VLOOKUP($G$2,Horarios!$K$4:$O$27,5,0)</f>
        <v>44365.875</v>
      </c>
      <c r="H31" s="287" t="s">
        <v>74</v>
      </c>
      <c r="I31" s="289" t="str">
        <f ca="1">A29</f>
        <v>Inglaterra</v>
      </c>
      <c r="J31" s="290"/>
      <c r="K31" s="291"/>
      <c r="L31" s="291"/>
      <c r="M31" s="293"/>
      <c r="N31" s="301" t="str">
        <f ca="1">A31</f>
        <v>Escocia</v>
      </c>
      <c r="O31" s="111">
        <f t="shared" si="15"/>
        <v>0</v>
      </c>
      <c r="P31" s="107"/>
      <c r="Q31" s="334">
        <v>2</v>
      </c>
      <c r="R31" s="5" t="str">
        <f ca="1">VLOOKUP(Q31,$AG$30:$AI$33,3,0)</f>
        <v>Croacia</v>
      </c>
      <c r="S31" s="4">
        <f ca="1">VLOOKUP(R31,$AI$30:$AR$33,2,FALSE)</f>
        <v>0</v>
      </c>
      <c r="T31" s="4">
        <f ca="1">VLOOKUP($R31,$AI$30:$AR$33,3,FALSE)</f>
        <v>0</v>
      </c>
      <c r="U31" s="4">
        <f ca="1">VLOOKUP($R31,$AI$30:$AR$33,4,FALSE)</f>
        <v>0</v>
      </c>
      <c r="V31" s="4">
        <f ca="1">VLOOKUP($R31,$AI$30:$AR$33,5,FALSE)</f>
        <v>0</v>
      </c>
      <c r="W31" s="4">
        <f ca="1">VLOOKUP($R31,$AI$30:$AR$33,6,FALSE)</f>
        <v>0</v>
      </c>
      <c r="X31" s="4">
        <f ca="1">VLOOKUP($R31,$AI$30:$AR$33,7,FALSE)</f>
        <v>0</v>
      </c>
      <c r="Y31" s="4">
        <f ca="1">VLOOKUP($R31,$AI$30:$AR$33,8,FALSE)</f>
        <v>0</v>
      </c>
      <c r="Z31" s="335">
        <f ca="1">VLOOKUP($R31,$AI$30:$AR$33,9,FALSE)</f>
        <v>0</v>
      </c>
      <c r="AA31" s="96">
        <f ca="1">IF(SUM($AK$30:$AK$33)=12,MIN(ABS(BY30-BY31),ABS(BY31-BY32)),100)</f>
        <v>100</v>
      </c>
      <c r="AB31" s="123" t="str">
        <f ca="1">IF(AND(AA31&gt;=0,AA31&lt;90),VLOOKUP(Q31,$BU$30:$BV$33,2,0),"")</f>
        <v/>
      </c>
      <c r="AC31" s="97"/>
      <c r="AD31" s="98"/>
      <c r="AE31" s="477"/>
      <c r="AF31" s="488">
        <f ca="1">VLOOKUP($R31,$AI$30:$AR$33,10,FALSE)</f>
        <v>-14</v>
      </c>
      <c r="AG31" s="487">
        <f ca="1">RANK(AU31,$AU$30:$AU$33)</f>
        <v>2</v>
      </c>
      <c r="AH31" s="487">
        <f ca="1">RANK(AR31,$AR$30:$AR$33)</f>
        <v>2</v>
      </c>
      <c r="AI31" s="212" t="str">
        <f ca="1">A30</f>
        <v>Croacia</v>
      </c>
      <c r="AJ31" s="487">
        <f ca="1">AL31*3+AM31*1+AN31*0</f>
        <v>0</v>
      </c>
      <c r="AK31" s="487">
        <f ca="1">COUNTIFS($I$4:$I$49,AI31,$K$4:$K$49,"&lt;&gt;",$L$4:$L$49,"&lt;&gt;")+COUNTIFS($N$4:$N$49,AI31,$L$4:$L$49,"&lt;&gt;",$K$4:$K$49,"&lt;&gt;")</f>
        <v>0</v>
      </c>
      <c r="AL31" s="487">
        <f t="array" aca="1" ref="AL31" ca="1">SUM(($I$4:$I$49=AI31)*($K$4:$K$49&lt;&gt;"")*($L$4:$L$49&lt;&gt;"")*($K$4:$K$49&gt;$L$4:$L$49),($N$4:$N$49=AI31)*($K$4:$K$49&lt;&gt;"")*($L$4:$L$49&lt;&gt;"")*($K$4:$K$49&lt;$L$4:$L$49))</f>
        <v>0</v>
      </c>
      <c r="AM31" s="487">
        <f t="array" aca="1" ref="AM31" ca="1">SUM(($I$4:$I$49=AI31)*($K$4:$K$49&lt;&gt;"")*($L$4:$L$49&lt;&gt;"")*($K$4:$K$49=$L$4:$L$49),($N$4:$N$49=AI31)*($K$4:$K$49&lt;&gt;"")*($L$4:$L$49&lt;&gt;"")*($K$4:$K$49=$L$4:$L$49))</f>
        <v>0</v>
      </c>
      <c r="AN31" s="487">
        <f t="array" aca="1" ref="AN31" ca="1">SUM(($I$4:$I$49=AI31)*($L$4:$L$49&lt;&gt;"")*($K$4:$K$49&lt;&gt;"")*($K$4:$K$49&lt;$L$4:$L$49),($K$4:$K$49&lt;&gt;"")*($N$4:$N$49=AI31)*($L$4:$L$49&lt;&gt;"")*($K$4:$K$49&gt;$L$4:$L$49))</f>
        <v>0</v>
      </c>
      <c r="AO31" s="487">
        <f t="array" aca="1" ref="AO31" ca="1">SUMIFS($K$4:$K$49,$I$4:$I$49,AI31,$K$4:$K$49,"&lt;&gt;",$L$4:$L$49,"&lt;&gt;")+SUMIFS($L$4:$L$49,$N$4:$N$49,AI31,$K$4:$K$49,"&lt;&gt;",$L$4:$L$49,"&lt;&gt;")</f>
        <v>0</v>
      </c>
      <c r="AP31" s="487">
        <f t="array" aca="1" ref="AP31" ca="1">SUMIFS($K$4:$K$49,$N$4:$N$49,AI31,$K$4:$K$49,"&lt;&gt;",$L$4:$L$49,"&lt;&gt;")+SUMIFS($L$4:$L$49,$I$4:$I$49,AI31,$K$4:$K$49,"&lt;&gt;",$L$4:$L$49,"&lt;&gt;")</f>
        <v>0</v>
      </c>
      <c r="AQ31" s="487">
        <f ca="1">AO31-AP31</f>
        <v>0</v>
      </c>
      <c r="AR31" s="487">
        <f ca="1">IF(AK31=0,-($AW$14*VLOOKUP(AI31,Tabla3[[NombreEquipo]:[Rank]],3,FALSE)),AJ31*$AW$4+BA31+AQ31*$AW$11+AO31*$AW$12+AL31*$AW$13-($AW$14*VLOOKUP(AI31,Tabla3[[NombreEquipo]:[Rank]],3,FALSE)/100))</f>
        <v>-14</v>
      </c>
      <c r="AS31" s="487">
        <f ca="1">AH31</f>
        <v>2</v>
      </c>
      <c r="AT31" s="487"/>
      <c r="AU31" s="487">
        <f ca="1">IFERROR(AR31-VLOOKUP(AI31,$AB$30:$AC$33,2,0),AR31)</f>
        <v>-14</v>
      </c>
      <c r="AV31" s="487"/>
      <c r="AW31" s="499"/>
      <c r="AX31" s="487"/>
      <c r="AY31" s="496" t="str">
        <f ca="1">AI31</f>
        <v>Croacia</v>
      </c>
      <c r="AZ31" s="487">
        <f ca="1">COUNTIF(AJ30:AJ33,AJ31)</f>
        <v>4</v>
      </c>
      <c r="BA31" s="489">
        <f t="shared" ref="BA31:BA33" ca="1" si="16">(BB31*$AW$7)+(BH31*$AW$6)+(BN31*$AW$5)+(FI31*$AW$10)+(FK31*$AW$9)+(FM31*$AW$8)</f>
        <v>781200000</v>
      </c>
      <c r="BB31" s="515">
        <f ca="1">RANK(BC31,BC30:BC33,1)</f>
        <v>1</v>
      </c>
      <c r="BC31" s="515">
        <f ca="1">SUM(IF(AND(AJ31=AJ32),BF31,0),IF(AND(AJ31=AJ33),BG31,0),IF(AND(AJ31=AJ30),BD31,0))</f>
        <v>0</v>
      </c>
      <c r="BD31" s="515">
        <f t="array" aca="1" ref="BD31" ca="1">SUMIFS($K$28:$K$33,$I$28:$I$33,$AY31,$K$28:$K$33,"&lt;&gt;",$L$28:$L$33,"&lt;&gt;",$N$28:$N$33,BD29)+SUMIFS($L$28:$L$33,$I$28:$I$33,BD29,$K$28:$K$33,"&lt;&gt;",$L$28:$L$33,"&lt;&gt;",$N$28:$N$33,$AY31)</f>
        <v>0</v>
      </c>
      <c r="BE31" s="515">
        <v>0</v>
      </c>
      <c r="BF31" s="515">
        <f t="array" aca="1" ref="BF31" ca="1">SUMIFS($K$28:$K$33,$I$28:$I$33,$AY31,$K$28:$K$33,"&lt;&gt;",$L$28:$L$33,"&lt;&gt;",$N$28:$N$33,BF29)+SUMIFS($L$28:$L$33,$I$28:$I$33,BF29,$K$28:$K$33,"&lt;&gt;",$L$28:$L$33,"&lt;&gt;",$N$28:$N$33,$AY31)</f>
        <v>0</v>
      </c>
      <c r="BG31" s="515">
        <f t="array" aca="1" ref="BG31" ca="1">SUMIFS($K$28:$K$33,$I$28:$I$33,$AY31,$K$28:$K$33,"&lt;&gt;",$L$28:$L$33,"&lt;&gt;",$N$28:$N$33,BG29)+SUMIFS($L$28:$L$33,$I$28:$I$33,BG29,$K$28:$K$33,"&lt;&gt;",$L$28:$L$33,"&lt;&gt;",$N$28:$N$33,$AY31)</f>
        <v>0</v>
      </c>
      <c r="BH31" s="515">
        <f ca="1">RANK(BI31,BI30:BI33,1)</f>
        <v>1</v>
      </c>
      <c r="BI31" s="515">
        <f ca="1">SUM(IF(AND(AJ31=AJ32),BL31,0),IF(AND(AJ31=AJ33),BM31,0),IF(AND(AJ31=AJ30),BJ31,0))</f>
        <v>0</v>
      </c>
      <c r="BJ31" s="515">
        <f ca="1">BD31-BE30</f>
        <v>0</v>
      </c>
      <c r="BK31" s="515">
        <v>0</v>
      </c>
      <c r="BL31" s="515">
        <f ca="1">BF31-BE32</f>
        <v>0</v>
      </c>
      <c r="BM31" s="515">
        <f ca="1">BG31-BE33</f>
        <v>0</v>
      </c>
      <c r="BN31" s="514">
        <f ca="1">RANK(BO31,BO30:BO33,1)</f>
        <v>1</v>
      </c>
      <c r="BO31" s="514">
        <f ca="1">SUM(IF(AND(AJ31=AJ32),BR31,0),IF(AND(AJ31=AJ33),BS31,0),IF(AND(AJ31=AJ30),BP31,0))</f>
        <v>0</v>
      </c>
      <c r="BP31" s="514">
        <f t="array" aca="1" ref="BP31" ca="1">SUM((I$4:I$49=AY31)*(N$4:N$49=BP29)*(K$4:K$49&lt;&gt;"")*(L$4:L$49&lt;&gt;"")*(K$4:K$49&gt;L$4:L$49)*3,(N$4:N$49=AY31)*(I$4:I$49=BP29)*(K$4:K$49&lt;&gt;"")*(L$4:L$49&lt;&gt;"")*(K$4:K$49=L$4:L$49)*1,(N$4:N$49=AY31)*(I$4:I$49=BP29)*(K$4:K$49&lt;&gt;"")*(L$4:L$49&lt;&gt;"")*(K$4:K$49&lt;L$4:L$49)*3,(I$4:I$49=AY31)*(N$4:N$49=BP29)*(K$4:K$49&lt;&gt;"")*(L$4:L$49&lt;&gt;"")*(K$4:K$49=L$4:L$49)*1)</f>
        <v>0</v>
      </c>
      <c r="BQ31" s="514">
        <v>0</v>
      </c>
      <c r="BR31" s="514">
        <f t="array" aca="1" ref="BR31" ca="1">SUM((I$4:I$49=AY31)*(N$4:N$49=BR29)*(K$4:K$49&lt;&gt;"")*(L$4:L$49&lt;&gt;"")*(K$4:K$49&gt;L$4:L$49)*3,(N$4:N$49=AY31)*(I$4:I$49=BR29)*(K$4:K$49&lt;&gt;"")*(L$4:L$49&lt;&gt;"")*(K$4:K$49=L$4:L$49)*1,(N$4:N$49=AY31)*(I$4:I$49=BR29)*(K$4:K$49&lt;&gt;"")*(L$4:L$49&lt;&gt;"")*(K$4:K$49&lt;L$4:L$49)*3,(I$4:I$49=AY31)*(N$4:N$49=BR29)*(K$4:K$49&lt;&gt;"")*(L$4:L$49&lt;&gt;"")*(K$4:K$49=L$4:L$49)*1)</f>
        <v>0</v>
      </c>
      <c r="BS31" s="514">
        <f t="array" aca="1" ref="BS31" ca="1">SUM((I$4:I$49=AY31)*(N$4:N$49=BS29)*(K$4:K$49&lt;&gt;"")*(L$4:L$49&lt;&gt;"")*(K$4:K$49&gt;L$4:L$49)*3,(N$4:N$49=AY31)*(I$4:I$49=BS29)*(K$4:K$49&lt;&gt;"")*(L$4:L$49&lt;&gt;"")*(K$4:K$49=L$4:L$49)*1,(N$4:N$49=AY31)*(I$4:I$49=BS29)*(K$4:K$49&lt;&gt;"")*(L$4:L$49&lt;&gt;"")*(K$4:K$49&lt;L$4:L$49)*3,(I$4:I$49=AY31)*(N$4:N$49=BS29)*(K$4:K$49&lt;&gt;"")*(L$4:L$49&lt;&gt;"")*(K$4:K$49=L$4:L$49)*1)</f>
        <v>0</v>
      </c>
      <c r="BT31" s="212">
        <v>2</v>
      </c>
      <c r="BU31" s="212">
        <f ca="1">RANK(BW31,$BW$30:$BW$33)</f>
        <v>2</v>
      </c>
      <c r="BV31" s="212" t="str">
        <f ca="1">A30</f>
        <v>Croacia</v>
      </c>
      <c r="BW31" s="212">
        <f ca="1">IF(AK31=0,-($AW$14*VLOOKUP(AI31,Tabla3[[NombreEquipo]:[Rank]],3,FALSE)),AJ31*$AW$4+BA31+AQ31*$AW$11+AO31*$AW$12+AL31*$AW$13-($AW$14*VLOOKUP(AI31,Tabla3[[NombreEquipo]:[Rank]],3,FALSE)/100))</f>
        <v>-14</v>
      </c>
      <c r="BX31" s="212" t="str">
        <f ca="1">VLOOKUP(Q31,$AH$30:$AI$33,2,0)</f>
        <v>Croacia</v>
      </c>
      <c r="BY31" s="212">
        <f ca="1">VLOOKUP($BX31,$AI$30:$AR$33,10,FALSE)</f>
        <v>-14</v>
      </c>
      <c r="CA31" s="212">
        <v>2</v>
      </c>
      <c r="CB31" s="212" t="str">
        <f ca="1">VLOOKUP(CA31,$AH$30:$AI$33,2,0)</f>
        <v>Croacia</v>
      </c>
      <c r="CC31" s="212">
        <f ca="1">VLOOKUP(CB31,$AI$30:$AR$33,2,FALSE)</f>
        <v>0</v>
      </c>
      <c r="CD31" s="497">
        <f ca="1">IF(SUM($AK$30:$AK$33)=12,MIN(ABS(BY30-BY31),ABS(BY31-BY32)),100)</f>
        <v>100</v>
      </c>
      <c r="CE31" s="212">
        <f ca="1">VLOOKUP($CB31,$AI$30:$AR$33,9,FALSE)</f>
        <v>0</v>
      </c>
      <c r="CF31" s="212">
        <f ca="1">VLOOKUP($CB31,$AI$30:$AR$33,7,FALSE)</f>
        <v>0</v>
      </c>
      <c r="CH31" s="212">
        <f t="array" aca="1" ref="CH31" ca="1">IF($CI$30=$CL$29,$EC$29:$EC$32,IF($CI$30=$CM$29,$ED$29:$ED$31,IF(OR($CI$30=$CN$29,$CI$30=$CO$29),$EE$29:$EE$30,IF($CI$30=$CP$29,$EF$29:$EF$31,(IF($CI$30=$CQ$29,$EH$29:$EH$30,$EJ$29))))))</f>
        <v>2</v>
      </c>
      <c r="CK31" s="487">
        <v>2</v>
      </c>
      <c r="CL31" s="487">
        <f t="array" aca="1" ref="CL31" ca="1">IF(AND($CC$30:$CC$33=$CC$31,$CD$30:$CD$33&lt;90,$AQ$30:$AQ$33=$AQ$31,$CF$30:$CF$33=$CF$31),1,0)</f>
        <v>0</v>
      </c>
      <c r="CM31" s="487">
        <f t="array" aca="1" ref="CM31" ca="1">IF(AND($CC$30:$CC$32=$CC$31,$CD$30:$CD$32&lt;90,$CC$31&lt;&gt;$CC$33),1,0)</f>
        <v>0</v>
      </c>
      <c r="CN31" s="487">
        <f t="array" aca="1" ref="CN31" ca="1">IF(AND($CC$30:$CC$31=$CC$30,$CD$30:$CD$31&lt;90,$CC$30&lt;&gt;$CC$32),1,0)</f>
        <v>0</v>
      </c>
      <c r="CO31" s="487">
        <f t="array" aca="1" ref="CO31" ca="1">IF(AND($CC$30:$CC$31=$CC$30,$CD$30:$CD$31&lt;90,$CC$30&lt;&gt;$CC$32),1,0)</f>
        <v>0</v>
      </c>
      <c r="CP31" s="487">
        <f t="array" aca="1" ref="CP31" ca="1">IF(AND($CC$31:$CC$33=$CC$31,$CD$31:$CD$33&lt;90,$CC$30&lt;&gt;$CC$31),1,0)</f>
        <v>0</v>
      </c>
      <c r="CQ31" s="487">
        <f t="array" aca="1" ref="CQ31" ca="1">IF(AND($CC$31:$CC$32=$CC$31,$CD$31:$CD$32&lt;90,$CC$31&lt;&gt;$CC$30,$CC$31&lt;&gt;$CC$33),1,0)</f>
        <v>0</v>
      </c>
      <c r="CR31" s="487">
        <f t="array" aca="1" ref="CR31" ca="1">IF(AND($CC$31&lt;&gt;$CC$30,$CC$31&lt;&gt;$CC$32),1,0)</f>
        <v>0</v>
      </c>
      <c r="CS31" s="487">
        <f t="array" aca="1" ref="CS31" ca="1">IF(AND($CC$31&lt;&gt;$CC$30,$CC$31&lt;&gt;$CC$32),1,0)</f>
        <v>0</v>
      </c>
      <c r="CT31" s="487">
        <f t="array" aca="1" ref="CT31" ca="1">IF(AND($CC$30:$CC$33=$CC$30,$CD$30:$CD$33&lt;90,$CE$30:$CE$31=$CE$30,$CE$31&lt;&gt;$CE$32),1,0)</f>
        <v>0</v>
      </c>
      <c r="CU31" s="487">
        <f t="array" aca="1" ref="CU31" ca="1">IF(AND($CC$30:$CC$33=$CC$30,$CD$30:$CD$33&lt;90,$CE$30:$CE$33=$CE$30,$CF$30=$CF$31,$CF$31&lt;&gt;$CF$32),1,0)</f>
        <v>0</v>
      </c>
      <c r="CV31" s="487">
        <f t="array" aca="1" ref="CV31" ca="1">IF(AND($CC$30:$CC$32=$CC$31,$CD$30:$CD$31&lt;90,$CD$32&gt;90),1,0)</f>
        <v>0</v>
      </c>
      <c r="CW31" s="487">
        <f t="array" aca="1" ref="CW31" ca="1">IF(AND($CC$31&lt;&gt;$CC$30,$CC$31:$CC$33=$CC$31,$CD$31&gt;90,$CD$32:$CD$33&lt;90),1,0)</f>
        <v>0</v>
      </c>
      <c r="CX31" s="487">
        <f t="array" aca="1" ref="CX31" ca="1">IF(AND($CC$31&lt;&gt;$CC$30,$CC$31:$CC$33=$CC$31,$CD$33&gt;90,$CD$31:$CD$32&lt;90),1,0)</f>
        <v>0</v>
      </c>
      <c r="CY31" s="487">
        <f t="array" aca="1" ref="CY31" ca="1">IF(AND($CC$31&lt;&gt;$CC$33,$CC$30:$CC$32=$CC$31,$CD$30&gt;90,$CD$31:$CD$32&lt;90),1,0)</f>
        <v>0</v>
      </c>
      <c r="CZ31" s="487">
        <f t="array" aca="1" ref="CZ31" ca="1">IF(AND($CC$30:$CC$33=$CC$31,$CD$31:$CD$33&lt;90,$CD$30&lt;&gt;$CD$31),1,0)</f>
        <v>0</v>
      </c>
      <c r="DA31" s="487">
        <f t="array" aca="1" ref="DA31" ca="1">IF(AND($CC$30:$CC$33=$CC$31,$CD$30:$CD$32&lt;90,$CD$31&lt;&gt;$CD$33),1,0)</f>
        <v>0</v>
      </c>
      <c r="DB31" s="487">
        <f t="array" aca="1" ref="DB31" ca="1">IF(AND($CC$30:$CC$33=$CC$31,$CD$30:$CD$31&gt;90,$CD$32:$CD$33&lt;90,$CE$30:$CE$33=$CE$31,$CF$30&gt;$CF$31,$CF$31&gt;$CF$32,$CF$31&gt;$CF$33),1,0)</f>
        <v>0</v>
      </c>
      <c r="DC31" s="487">
        <f t="array" aca="1" ref="DC31" ca="1">IF(AND($CC$30:$CC$33=$CC$31,$CD$30&gt;90,$CD$31:$CD$32&lt;90,$CD$33&gt;90,$CE$30:$CE$33=$CE$31,$CF$30&gt;$CF$31,$CF$31=$CF$32,$CF$31&gt;$CF$33),1,0)</f>
        <v>0</v>
      </c>
      <c r="DD31" s="487">
        <f t="array" aca="1" ref="DD31" ca="1">IF(AND($CC$30:$CC$33=$CC$31,$CD$30:$CD$31&lt;90,$CD$32:$CD$33&gt;90,$CE$30:$CE$33=$CE$31,$CF$30=$CF$31,$CF$31&gt;$CF$32,$CF$31&gt;$CF$33),1,0)</f>
        <v>0</v>
      </c>
      <c r="DE31" s="487">
        <f t="array" aca="1" ref="DE31" ca="1">IF(AND($CC$30:$CC$33=$CC$31,$CD$30:$CD$31&gt;90,$CD$32:$CD$33&lt;90,$CE$30:$CE$33=$CE$31,$CF$30&gt;$CF$31,$CF$31:$CF$33=$CF$31),1,0)</f>
        <v>0</v>
      </c>
      <c r="DF31" s="487">
        <f t="array" aca="1" ref="DF31" ca="1">IF(AND($CC$30:$CC$33=$CC$31,$CD$30:$CD$31&lt;90,$CD$32:$CD$33&gt;90,$CE$30:$CE$33=$CE$31,$CF$30:$CF$32=$CF$31,$CF$31&gt;$CF$33),1,0)</f>
        <v>0</v>
      </c>
      <c r="DG31" s="487">
        <f t="array" aca="1" ref="DG31" ca="1">IF(AND($CC$30:$CC$33=$CC$31,$CD$30&gt;90,$CD$33&gt;90,$CD$31:$CD$32&lt;90,$CE$30:$CE$33=$CE$31,$CF$30&gt;$CF$31:$CF$33,$CF$31:$CF$33=$CF$31),1,0)</f>
        <v>0</v>
      </c>
      <c r="EC31" s="212">
        <v>3</v>
      </c>
      <c r="ED31" s="212">
        <v>3</v>
      </c>
      <c r="EE31" s="212"/>
      <c r="EF31" s="212">
        <v>4</v>
      </c>
      <c r="EG31" s="212"/>
      <c r="EH31" s="212"/>
      <c r="EI31" s="212"/>
      <c r="EJ31" s="212"/>
      <c r="EK31" s="212"/>
      <c r="EL31" s="212"/>
      <c r="FI31" s="515">
        <f ca="1">RANK(FJ31,FJ30:FJ33,1)</f>
        <v>1</v>
      </c>
      <c r="FJ31" s="489">
        <f ca="1">SUM(IF(AND(AJ31=AJ32,BC31=BC32,BI31=BI32,BO31=BO32),BF31,0),IF(AND(AJ31=AJ33,BC31=BC33,BI31=BI33,BO31=BO33),BG31,0),IF(AND(AJ31=AJ30,BC31=BC30,BI31=BI30,BO31=BO30),BD31,0))</f>
        <v>0</v>
      </c>
      <c r="FK31" s="515">
        <f ca="1">RANK(FL31,FL30:FL33,1)</f>
        <v>1</v>
      </c>
      <c r="FL31" s="489">
        <f ca="1">SUM(IF(AND(AJ31=AJ32,BC31=BC32,BI31=BI32,BO31=BO32),BL31,0),IF(AND(AJ31=AJ33,BC31=BC33,BI31=BI33,BO31=BO33),BM31,0),IF(AND(AJ31=AJ30,BC31=BC30,BI31=BI30,BO31=BO30),BJ31,0))</f>
        <v>0</v>
      </c>
      <c r="FM31" s="515">
        <f ca="1">RANK(FN31,FN30:FN33,1)</f>
        <v>1</v>
      </c>
      <c r="FN31" s="489">
        <f ca="1">SUM(IF(AND(AJ31=AJ32,BC31=BC32,BI31=BI32,BO31=BO32),BR31,0),IF(AND(AJ31=AJ33,BC31=BC33,BI31=BI33,BO31=BO33),BS31,0),IF(AND(AJ31=AJ30,BC31=BC30,BI31=BI30,BO31=BO30),BP31,0))</f>
        <v>0</v>
      </c>
    </row>
    <row r="32" spans="1:170" x14ac:dyDescent="0.2">
      <c r="A32" s="412" t="str">
        <f t="array" aca="1" ref="A32" ca="1">IF(ROWS(A$29:A32)&lt;=$C$28,INDEX(INDIRECT(A$28),SMALL(IF(Nivell=$B$28,ROW(Nivell)-ROW(Equipos!$C$2)+1),ROWS(B$28:B31))),"")</f>
        <v>República Checa</v>
      </c>
      <c r="B32" s="413"/>
      <c r="C32" s="213"/>
      <c r="D32" s="255"/>
      <c r="E32" s="572"/>
      <c r="F32" s="287">
        <f>Horarios!A32</f>
        <v>44369.875</v>
      </c>
      <c r="G32" s="288">
        <f>Horarios!A32+VLOOKUP($G$2,Horarios!$K$4:$O$27,4,0)*VLOOKUP($G$2,Horarios!$K$4:$O$27,5,0)</f>
        <v>44369.875</v>
      </c>
      <c r="H32" s="287" t="s">
        <v>75</v>
      </c>
      <c r="I32" s="289" t="str">
        <f ca="1">A32</f>
        <v>República Checa</v>
      </c>
      <c r="J32" s="290"/>
      <c r="K32" s="291"/>
      <c r="L32" s="291"/>
      <c r="M32" s="292"/>
      <c r="N32" s="301" t="str">
        <f ca="1">A29</f>
        <v>Inglaterra</v>
      </c>
      <c r="O32" s="111">
        <f t="shared" si="15"/>
        <v>0</v>
      </c>
      <c r="P32" s="107"/>
      <c r="Q32" s="334">
        <v>3</v>
      </c>
      <c r="R32" s="5" t="str">
        <f ca="1">VLOOKUP(Q32,$AG$30:$AI$33,3,0)</f>
        <v>Escocia</v>
      </c>
      <c r="S32" s="4">
        <f ca="1">VLOOKUP(R32,$AI$30:$AR$33,2,FALSE)</f>
        <v>0</v>
      </c>
      <c r="T32" s="4">
        <f ca="1">VLOOKUP($R32,$AI$30:$AR$33,3,FALSE)</f>
        <v>0</v>
      </c>
      <c r="U32" s="4">
        <f ca="1">VLOOKUP($R32,$AI$30:$AR$33,4,FALSE)</f>
        <v>0</v>
      </c>
      <c r="V32" s="4">
        <f ca="1">VLOOKUP($R32,$AI$30:$AR$33,5,FALSE)</f>
        <v>0</v>
      </c>
      <c r="W32" s="4">
        <f ca="1">VLOOKUP($R32,$AI$30:$AR$33,6,FALSE)</f>
        <v>0</v>
      </c>
      <c r="X32" s="4">
        <f ca="1">VLOOKUP($R32,$AI$30:$AR$33,7,FALSE)</f>
        <v>0</v>
      </c>
      <c r="Y32" s="4">
        <f ca="1">VLOOKUP($R32,$AI$30:$AR$33,8,FALSE)</f>
        <v>0</v>
      </c>
      <c r="Z32" s="335">
        <f ca="1">VLOOKUP($R32,$AI$30:$AR$33,9,FALSE)</f>
        <v>0</v>
      </c>
      <c r="AA32" s="96">
        <f ca="1">IF(SUM($AK$30:$AK$33)=12,MIN(ABS(BY31-BY32),ABS(BY32-BY33)),100)</f>
        <v>100</v>
      </c>
      <c r="AB32" s="123" t="str">
        <f ca="1">IF(AND(AA32&gt;=0,AA32&lt;90),VLOOKUP(Q32,$BU$30:$BV$33,2,0),"")</f>
        <v/>
      </c>
      <c r="AC32" s="97"/>
      <c r="AD32" s="98"/>
      <c r="AE32" s="477"/>
      <c r="AF32" s="488">
        <f ca="1">VLOOKUP($R32,$AI$30:$AR$33,10,FALSE)</f>
        <v>-15</v>
      </c>
      <c r="AG32" s="487">
        <f ca="1">RANK(AU32,$AU$30:$AU$33)</f>
        <v>3</v>
      </c>
      <c r="AH32" s="487">
        <f ca="1">RANK(AR32,$AR$30:$AR$33)</f>
        <v>3</v>
      </c>
      <c r="AI32" s="212" t="str">
        <f ca="1">A31</f>
        <v>Escocia</v>
      </c>
      <c r="AJ32" s="487">
        <f ca="1">AL32*3+AM32*1+AN32*0</f>
        <v>0</v>
      </c>
      <c r="AK32" s="487">
        <f ca="1">COUNTIFS($I$4:$I$49,AI32,$K$4:$K$49,"&lt;&gt;",$L$4:$L$49,"&lt;&gt;")+COUNTIFS($N$4:$N$49,AI32,$L$4:$L$49,"&lt;&gt;",$K$4:$K$49,"&lt;&gt;")</f>
        <v>0</v>
      </c>
      <c r="AL32" s="487">
        <f t="array" aca="1" ref="AL32" ca="1">SUM(($I$4:$I$49=AI32)*($K$4:$K$49&lt;&gt;"")*($L$4:$L$49&lt;&gt;"")*($K$4:$K$49&gt;$L$4:$L$49),($N$4:$N$49=AI32)*($K$4:$K$49&lt;&gt;"")*($L$4:$L$49&lt;&gt;"")*($K$4:$K$49&lt;$L$4:$L$49))</f>
        <v>0</v>
      </c>
      <c r="AM32" s="487">
        <f t="array" aca="1" ref="AM32" ca="1">SUM(($I$4:$I$49=AI32)*($K$4:$K$49&lt;&gt;"")*($L$4:$L$49&lt;&gt;"")*($K$4:$K$49=$L$4:$L$49),($N$4:$N$49=AI32)*($K$4:$K$49&lt;&gt;"")*($L$4:$L$49&lt;&gt;"")*($K$4:$K$49=$L$4:$L$49))</f>
        <v>0</v>
      </c>
      <c r="AN32" s="487">
        <f t="array" aca="1" ref="AN32" ca="1">SUM(($I$4:$I$49=AI32)*($L$4:$L$49&lt;&gt;"")*($K$4:$K$49&lt;&gt;"")*($K$4:$K$49&lt;$L$4:$L$49),($K$4:$K$49&lt;&gt;"")*($N$4:$N$49=AI32)*($L$4:$L$49&lt;&gt;"")*($K$4:$K$49&gt;$L$4:$L$49))</f>
        <v>0</v>
      </c>
      <c r="AO32" s="487">
        <f t="array" aca="1" ref="AO32" ca="1">SUMIFS($K$4:$K$49,$I$4:$I$49,AI32,$K$4:$K$49,"&lt;&gt;",$L$4:$L$49,"&lt;&gt;")+SUMIFS($L$4:$L$49,$N$4:$N$49,AI32,$K$4:$K$49,"&lt;&gt;",$L$4:$L$49,"&lt;&gt;")</f>
        <v>0</v>
      </c>
      <c r="AP32" s="487">
        <f t="array" aca="1" ref="AP32" ca="1">SUMIFS($K$4:$K$49,$N$4:$N$49,AI32,$K$4:$K$49,"&lt;&gt;",$L$4:$L$49,"&lt;&gt;")+SUMIFS($L$4:$L$49,$I$4:$I$49,AI32,$K$4:$K$49,"&lt;&gt;",$L$4:$L$49,"&lt;&gt;")</f>
        <v>0</v>
      </c>
      <c r="AQ32" s="487">
        <f ca="1">AO32-AP32</f>
        <v>0</v>
      </c>
      <c r="AR32" s="487">
        <f ca="1">IF(AK32=0,-($AW$14*VLOOKUP(AI32,Tabla3[[NombreEquipo]:[Rank]],3,FALSE)),AJ32*$AW$4+BA32+AQ32*$AW$11+AO32*$AW$12+AL32*$AW$13-($AW$14*VLOOKUP(AI32,Tabla3[[NombreEquipo]:[Rank]],3,FALSE)/100))</f>
        <v>-15</v>
      </c>
      <c r="AS32" s="487">
        <f ca="1">AH32</f>
        <v>3</v>
      </c>
      <c r="AT32" s="487"/>
      <c r="AU32" s="487">
        <f ca="1">IFERROR(AR32-VLOOKUP(AI32,$AB$30:$AC$33,2,0),AR32)</f>
        <v>-15</v>
      </c>
      <c r="AV32" s="487"/>
      <c r="AW32" s="499"/>
      <c r="AX32" s="487"/>
      <c r="AY32" s="496" t="str">
        <f ca="1">AI32</f>
        <v>Escocia</v>
      </c>
      <c r="AZ32" s="487">
        <f ca="1">COUNTIF(AJ30:AJ33,AJ32)</f>
        <v>4</v>
      </c>
      <c r="BA32" s="489">
        <f t="shared" ca="1" si="16"/>
        <v>781200000</v>
      </c>
      <c r="BB32" s="515">
        <f ca="1">RANK(BC32,BC30:BC33,1)</f>
        <v>1</v>
      </c>
      <c r="BC32" s="515">
        <f ca="1">SUM(IF(AND(AJ32=AJ33),BG32,0),IF(AND(AJ32=AJ30),BD32,0),IF(AND(AJ32=AJ31),BE32,0))</f>
        <v>0</v>
      </c>
      <c r="BD32" s="515">
        <f t="array" aca="1" ref="BD32" ca="1">SUMIFS($K$28:$K$33,$I$28:$I$33,$AY32,$K$28:$K$33,"&lt;&gt;",$L$28:$L$33,"&lt;&gt;",$N$28:$N$33,BD29)+SUMIFS($L$28:$L$33,$I$28:$I$33,BD29,$K$28:$K$33,"&lt;&gt;",$L$28:$L$33,"&lt;&gt;",$N$28:$N$33,$AY32)</f>
        <v>0</v>
      </c>
      <c r="BE32" s="515">
        <f t="array" aca="1" ref="BE32" ca="1">SUMIFS($K$28:$K$33,$I$28:$I$33,$AY32,$K$28:$K$33,"&lt;&gt;",$L$28:$L$33,"&lt;&gt;",$N$28:$N$33,BE29)+SUMIFS($L$28:$L$33,$I$28:$I$33,BE29,$K$28:$K$33,"&lt;&gt;",$L$28:$L$33,"&lt;&gt;",$N$28:$N$33,$AY32)</f>
        <v>0</v>
      </c>
      <c r="BF32" s="515">
        <v>0</v>
      </c>
      <c r="BG32" s="515">
        <f t="array" aca="1" ref="BG32" ca="1">SUMIFS($K$28:$K$33,$I$28:$I$33,$AY32,$K$28:$K$33,"&lt;&gt;",$L$28:$L$33,"&lt;&gt;",$N$28:$N$33,BG29)+SUMIFS($L$28:$L$33,$I$28:$I$33,BG29,$K$28:$K$33,"&lt;&gt;",$L$28:$L$33,"&lt;&gt;",$N$28:$N$33,$AY32)</f>
        <v>0</v>
      </c>
      <c r="BH32" s="515">
        <f ca="1">RANK(BI32,BI30:BI33,1)</f>
        <v>1</v>
      </c>
      <c r="BI32" s="515">
        <f ca="1">SUM(IF(AND(AJ32=AJ33),BM32,0),IF(AND(AJ32=AJ30),BJ32,0),IF(AND(AJ32=AJ31),BK32,0))</f>
        <v>0</v>
      </c>
      <c r="BJ32" s="515">
        <f ca="1">BD32-BF30</f>
        <v>0</v>
      </c>
      <c r="BK32" s="515">
        <f ca="1">BE32-BF31</f>
        <v>0</v>
      </c>
      <c r="BL32" s="515">
        <v>0</v>
      </c>
      <c r="BM32" s="515">
        <f ca="1">BG32-BF33</f>
        <v>0</v>
      </c>
      <c r="BN32" s="514">
        <f ca="1">RANK(BO32,BO30:BO33,1)</f>
        <v>1</v>
      </c>
      <c r="BO32" s="514">
        <f ca="1">SUM(IF(AND(AJ32=AJ33),BS32,0),IF(AND(AJ32=AJ30),BP32,0),IF(AND(AJ32=AJ31),BQ32,0))</f>
        <v>0</v>
      </c>
      <c r="BP32" s="514">
        <f t="array" aca="1" ref="BP32" ca="1">SUM((I$4:I$49=AY32)*(N$4:N$49=BP29)*(K$4:K$49&lt;&gt;"")*(L$4:L$49&lt;&gt;"")*(K$4:K$49&gt;L$4:L$49)*3,(N$4:N$49=AY32)*(I$4:I$49=BP29)*(K$4:K$49&lt;&gt;"")*(L$4:L$49&lt;&gt;"")*(K$4:K$49=L$4:L$49)*1,(N$4:N$49=AY32)*(I$4:I$49=BP29)*(K$4:K$49&lt;&gt;"")*(L$4:L$49&lt;&gt;"")*(K$4:K$49&lt;L$4:L$49)*3,(I$4:I$49=AY32)*(N$4:N$49=BP29)*(K$4:K$49&lt;&gt;"")*(L$4:L$49&lt;&gt;"")*(K$4:K$49=L$4:L$49)*1)</f>
        <v>0</v>
      </c>
      <c r="BQ32" s="514">
        <f t="array" aca="1" ref="BQ32" ca="1">SUM((I$4:I$49=AY32)*(N$4:N$49=BQ29)*(K$4:K$49&lt;&gt;"")*(L$4:L$49&lt;&gt;"")*(K$4:K$49&gt;L$4:L$49)*3,(N$4:N$49=AY32)*(I$4:I$49=BQ29)*(K$4:K$49&lt;&gt;"")*(L$4:L$49&lt;&gt;"")*(K$4:K$49=L$4:L$49)*1,(N$4:N$49=AY32)*(I$4:I$49=BQ29)*(K$4:K$49&lt;&gt;"")*(L$4:L$49&lt;&gt;"")*(K$4:K$49&lt;L$4:L$49)*3,(I$4:I$49=AY32)*(N$4:N$49=BQ29)*(K$4:K$49&lt;&gt;"")*(L$4:L$49&lt;&gt;"")*(K$4:K$49=L$4:L$49)*1)</f>
        <v>0</v>
      </c>
      <c r="BR32" s="514">
        <v>0</v>
      </c>
      <c r="BS32" s="514">
        <f t="array" aca="1" ref="BS32" ca="1">SUM((I$4:I$49=AY32)*(N$4:N$49=BS29)*(K$4:K$49&lt;&gt;"")*(L$4:L$49&lt;&gt;"")*(K$4:K$49&gt;L$4:L$49)*3,(N$4:N$49=AY32)*(I$4:I$49=BS29)*(K$4:K$49&lt;&gt;"")*(L$4:L$49&lt;&gt;"")*(K$4:K$49=L$4:L$49)*1,(N$4:N$49=AY32)*(I$4:I$49=BS29)*(K$4:K$49&lt;&gt;"")*(L$4:L$49&lt;&gt;"")*(K$4:K$49&lt;L$4:L$49)*3,(I$4:I$49=AY32)*(N$4:N$49=BS29)*(K$4:K$49&lt;&gt;"")*(L$4:L$49&lt;&gt;"")*(K$4:K$49=L$4:L$49)*1)</f>
        <v>0</v>
      </c>
      <c r="BT32" s="212">
        <v>3</v>
      </c>
      <c r="BU32" s="212">
        <f ca="1">RANK(BW32,$BW$30:$BW$33)</f>
        <v>3</v>
      </c>
      <c r="BV32" s="212" t="str">
        <f ca="1">A31</f>
        <v>Escocia</v>
      </c>
      <c r="BW32" s="212">
        <f ca="1">IF(AK32=0,-($AW$14*VLOOKUP(AI32,Tabla3[[NombreEquipo]:[Rank]],3,FALSE)),AJ32*$AW$4+BA32+AQ32*$AW$11+AO32*$AW$12+AL32*$AW$13-($AW$14*VLOOKUP(AI32,Tabla3[[NombreEquipo]:[Rank]],3,FALSE)/100))</f>
        <v>-15</v>
      </c>
      <c r="BX32" s="212" t="str">
        <f ca="1">VLOOKUP(Q32,$AH$30:$AI$33,2,0)</f>
        <v>Escocia</v>
      </c>
      <c r="BY32" s="212">
        <f ca="1">VLOOKUP($BX32,$AI$30:$AR$33,10,FALSE)</f>
        <v>-15</v>
      </c>
      <c r="CA32" s="212">
        <v>3</v>
      </c>
      <c r="CB32" s="212" t="str">
        <f ca="1">VLOOKUP(CA32,$AH$30:$AI$33,2,0)</f>
        <v>Escocia</v>
      </c>
      <c r="CC32" s="212">
        <f ca="1">VLOOKUP(CB32,$AI$30:$AR$33,2,FALSE)</f>
        <v>0</v>
      </c>
      <c r="CD32" s="497">
        <f ca="1">IF(SUM($AK$30:$AK$33)=12,MIN(ABS(BY31-BY32),ABS(BY32-BY33)),100)</f>
        <v>100</v>
      </c>
      <c r="CE32" s="212">
        <f ca="1">VLOOKUP($CB32,$AI$30:$AR$33,9,FALSE)</f>
        <v>0</v>
      </c>
      <c r="CF32" s="212">
        <f ca="1">VLOOKUP($CB32,$AI$30:$AR$33,7,FALSE)</f>
        <v>0</v>
      </c>
      <c r="CH32" s="212">
        <f t="array" aca="1" ref="CH32" ca="1">IF($CI$30=$CL$29,$EC$29:$EC$32,IF($CI$30=$CM$29,$ED$29:$ED$31,IF(OR($CI$30=$CN$29,$CI$30=$CR$29),$EG$29:$EG$30,IF($CI$30=$CP$29,$EF$29:$EF$31,(IF($CI$30=$CQ$29,$EH$29:$EH$30,$EK$29))))))</f>
        <v>3</v>
      </c>
      <c r="CK32" s="487">
        <v>3</v>
      </c>
      <c r="CL32" s="487">
        <f t="array" aca="1" ref="CL32" ca="1">IF(AND($CC$30:$CC$33=$CC$32,$CD$30:$CD$33&lt;90,$AQ$30:$AQ$33=$AQ$32,$CF$30:$CF$33=$CF$32),1,0)</f>
        <v>0</v>
      </c>
      <c r="CM32" s="487">
        <f t="array" aca="1" ref="CM32" ca="1">IF(AND($CC$30:$CC$32=$CC$32,$CD$30:$CD$32&lt;90,$CC$32&lt;&gt;$CC$33),1,0)</f>
        <v>0</v>
      </c>
      <c r="CN32" s="487">
        <f t="array" aca="1" ref="CN32" ca="1">IF(AND($CC$32:$CC$33=$CC$32,$CD$32:$CD$33&lt;90,$CC$32&lt;&gt;$CC$31),1,0)</f>
        <v>0</v>
      </c>
      <c r="CO32" s="487">
        <f t="array" aca="1" ref="CO32" ca="1">IF(OR(AND($CC$32&lt;&gt;$CC$31,$CC$32&lt;&gt;$CC$33),AND($CC$32&lt;&gt;$CC$31,$CC$32=$CC$33,$CD$32&gt;90,$CD$33&gt;90)),1,0)</f>
        <v>0</v>
      </c>
      <c r="CP32" s="487">
        <f t="array" aca="1" ref="CP32" ca="1">IF(AND($CC$31:$CC$33=$CC$31,$CD$31:$CD$33&lt;90,$CC$30&lt;&gt;$CC$32),1,0)</f>
        <v>0</v>
      </c>
      <c r="CQ32" s="487">
        <f t="array" aca="1" ref="CQ32" ca="1">IF(AND($CC$31:$CC$32=$CC$32,$CD$31:$CD$32&lt;90,$CC$32&lt;&gt;$CC$30,$CC$32&lt;&gt;$CC$33),1,0)</f>
        <v>0</v>
      </c>
      <c r="CR32" s="487">
        <f t="array" aca="1" ref="CR32" ca="1">IF(AND($CC$32:$CC$33=$CC$32,$CD$32:$CD$33&lt;90,$CC$32&lt;&gt;$CC$31),1,0)</f>
        <v>0</v>
      </c>
      <c r="CS32" s="487">
        <f t="array" aca="1" ref="CS32" ca="1">IF(AND($CC$32&lt;&gt;$CC$31,$CC$32&lt;&gt;$CC$33),1,0)</f>
        <v>0</v>
      </c>
      <c r="CT32" s="487">
        <f t="array" aca="1" ref="CT32" ca="1">IF(AND($CC$30:$CC$33=$CC$30,$CD$30:$CD$33&lt;90,$CE$32:$CE$33=$CE$32,$CE$31&lt;&gt;$CE$32),1,0)</f>
        <v>0</v>
      </c>
      <c r="CU32" s="487">
        <f t="array" aca="1" ref="CU32" ca="1">IF(AND($CC$30:$CC$33=$CC$30,$CD$30:$CD$33&lt;90,$CE$30:$CE$33=$CE$30,$CF$32=$CF$33,$CF$31&lt;&gt;$CF$32),1,0)</f>
        <v>0</v>
      </c>
      <c r="CV32" s="487">
        <f t="array" aca="1" ref="CV32" ca="1">IF(AND($CC$30:$CC$32=$CC$32,$CD$30:$CD$31&lt;90,$CD$32&gt;90),1,0)</f>
        <v>0</v>
      </c>
      <c r="CW32" s="487">
        <f t="array" aca="1" ref="CW32" ca="1">IF(AND($CC$31&lt;&gt;$CC$30,$CC$31:$CC$33=$CC$32,$CD$31&gt;90,$CD$32:$CD$33&lt;90),1,0)</f>
        <v>0</v>
      </c>
      <c r="CX32" s="487">
        <f t="array" aca="1" ref="CX32" ca="1">IF(AND($CC$31&lt;&gt;$CC$30,$CC$31:$CC$33=$CC$31,$CD$33&gt;90,$CD$31:$CD$32&lt;90),1,0)</f>
        <v>0</v>
      </c>
      <c r="CY32" s="487">
        <f t="array" aca="1" ref="CY32" ca="1">IF(AND($CC$32&lt;&gt;$CC$33,$CC$30:$CC$32=$CC$32,$CD$30&gt;90,$CD$31:$CD$32&lt;90),1,0)</f>
        <v>0</v>
      </c>
      <c r="CZ32" s="487">
        <f t="array" aca="1" ref="CZ32" ca="1">IF(AND($CC$30:$CC$33=$CC$31,$CD$31:$CD$33&lt;90,$CD$30&lt;&gt;$CD$32),1,0)</f>
        <v>0</v>
      </c>
      <c r="DA32" s="487">
        <f t="array" aca="1" ref="DA32" ca="1">IF(AND($CC$30:$CC$33=$CC$32,$CD$30:$CD$32&lt;90,$CD$32&lt;&gt;$CD$33),1,0)</f>
        <v>0</v>
      </c>
      <c r="DB32" s="487">
        <f t="array" aca="1" ref="DB32" ca="1">IF(AND($CC$30:$CC$33=$CC$32,$CD$30:$CD$31&gt;90,$CD$32:$CD$33&lt;90,$CE$30:$CE$33=$CE$32,$CF$30&gt;$CF$31,$CF$31&gt;$CF$32,$CF$32=$CF$33),1,0)</f>
        <v>0</v>
      </c>
      <c r="DC32" s="487">
        <f t="array" aca="1" ref="DC32" ca="1">IF(AND($CC$30:$CC$33=$CC$32,$CD$30&gt;90,$CD$31:$CD$32&lt;90,$CD$33&gt;90,$CE$30:$CE$33=$CE$32,$CF$30&gt;$CF$31,$CF$31=$CF$32,$CF$32&gt;$CF$33),1,0)</f>
        <v>0</v>
      </c>
      <c r="DD32" s="487">
        <f t="array" aca="1" ref="DD32" ca="1">IF(AND($CC$30:$CC$33=$CC$32,$CD$30:$CD$31&lt;90,$CD$32:$CD$33&gt;90,$CE$30:$CE$33=$CE$32,$CF$30=$CF$31,$CF$31&gt;$CF$32,$CF$32&gt;$CF$33),1,0)</f>
        <v>0</v>
      </c>
      <c r="DE32" s="487">
        <f t="array" aca="1" ref="DE32" ca="1">IF(AND($CC$30:$CC$33=$CC$32,$CD$30:$CD$31&gt;90,$CD$32:$CD$33&lt;90,$CE$30:$CE$33=$CE$31,$CF$30&gt;$CF$32,$CF$31:$CF$33=$CF$32),1,0)</f>
        <v>0</v>
      </c>
      <c r="DF32" s="487">
        <f t="array" aca="1" ref="DF32" ca="1">IF(AND($CC$30:$CC$33=$CC$32,$CD$30:$CD$31&lt;90,$CD$32:$CD$33&gt;90,$CE$30:$CE$33=$CE$32,$CF$30:$CF$32=$CF$32,$CF$32&gt;$CF$33),1,0)</f>
        <v>0</v>
      </c>
      <c r="DG32" s="487">
        <f t="array" aca="1" ref="DG32" ca="1">IF(AND($CC$30:$CC$33=$CC$32,$CD$30&gt;90,$CD$33&gt;90,$CD$31:$CD$32&lt;90,$CE$30:$CE$33=$CE$32,$CF$30&gt;$CF$31:$CF$33,$CF$31:$CF$33=$CF$32),1,0)</f>
        <v>0</v>
      </c>
      <c r="EC32" s="212">
        <v>4</v>
      </c>
      <c r="ED32" s="212"/>
      <c r="EE32" s="212"/>
      <c r="EF32" s="212"/>
      <c r="EG32" s="212"/>
      <c r="EH32" s="212"/>
      <c r="EI32" s="212"/>
      <c r="EJ32" s="212"/>
      <c r="EK32" s="212"/>
      <c r="EL32" s="212"/>
      <c r="FI32" s="515">
        <f ca="1">RANK(FJ32,FJ30:FJ33,1)</f>
        <v>1</v>
      </c>
      <c r="FJ32" s="489">
        <f ca="1">SUM(IF(AND(AJ32=AJ33,BC32=BC33,BI32=BI33,BO32=BO33),BG32,0),IF(AND(AJ32=AJ30,BC32=BC30,BI32=BI30,BO32=BO30),BD32,0),IF(AND(AJ32=AJ31,BC32=BC31,BI32=BI31,BO32=BO31),BE32,0))</f>
        <v>0</v>
      </c>
      <c r="FK32" s="515">
        <f ca="1">RANK(FL32,FL30:FL33,1)</f>
        <v>1</v>
      </c>
      <c r="FL32" s="489">
        <f ca="1">SUM(IF(AND(AJ32=AJ33,BC32=BC33,BI32=BI33,BO32=BO33),BM32,0),IF(AND(AJ32=AJ30,BC32=BC30,BI32=BI30,BO32=BO30),BJ32,0),IF(AND(AJ32=AJ31,BC32=BC31,BI32=BI31,BO32=BO31),BK32,0))</f>
        <v>0</v>
      </c>
      <c r="FM32" s="515">
        <f ca="1">RANK(FN32,FN30:FN33,1)</f>
        <v>1</v>
      </c>
      <c r="FN32" s="489">
        <f ca="1">SUM(IF(AND(AJ32=AJ33,BC32=BC33,BI32=BI33,BO32=BO33),BS32,0),IF(AND(AJ32=AJ30,BC32=BC30,BI32=BI30,BO32=BO30),BP32,0),IF(AND(AJ32=AJ31,BC32=BC31,BI32=BI31,BO32=BO31),BQ32,0))</f>
        <v>0</v>
      </c>
    </row>
    <row r="33" spans="1:170" ht="16" thickBot="1" x14ac:dyDescent="0.25">
      <c r="A33" s="210"/>
      <c r="B33" s="210"/>
      <c r="C33" s="210"/>
      <c r="D33" s="255"/>
      <c r="E33" s="573"/>
      <c r="F33" s="302">
        <f>Horarios!A33</f>
        <v>44369.875</v>
      </c>
      <c r="G33" s="303">
        <f>Horarios!A33+VLOOKUP($G$2,Horarios!$K$4:$O$27,4,0)*VLOOKUP($G$2,Horarios!$K$4:$O$27,5,0)</f>
        <v>44369.875</v>
      </c>
      <c r="H33" s="302" t="s">
        <v>75</v>
      </c>
      <c r="I33" s="304" t="str">
        <f ca="1">A30</f>
        <v>Croacia</v>
      </c>
      <c r="J33" s="305"/>
      <c r="K33" s="306"/>
      <c r="L33" s="306"/>
      <c r="M33" s="307"/>
      <c r="N33" s="308" t="str">
        <f ca="1">A31</f>
        <v>Escocia</v>
      </c>
      <c r="O33" s="111">
        <f t="shared" si="15"/>
        <v>0</v>
      </c>
      <c r="P33" s="107"/>
      <c r="Q33" s="336">
        <v>4</v>
      </c>
      <c r="R33" s="337" t="str">
        <f ca="1">VLOOKUP(Q33,$AG$30:$AI$33,3,0)</f>
        <v>República Checa</v>
      </c>
      <c r="S33" s="338">
        <f ca="1">VLOOKUP(R33,$AI$30:$AR$33,2,FALSE)</f>
        <v>0</v>
      </c>
      <c r="T33" s="338">
        <f ca="1">VLOOKUP($R33,$AI$30:$AR$33,3,FALSE)</f>
        <v>0</v>
      </c>
      <c r="U33" s="338">
        <f ca="1">VLOOKUP($R33,$AI$30:$AR$33,4,FALSE)</f>
        <v>0</v>
      </c>
      <c r="V33" s="338">
        <f ca="1">VLOOKUP($R33,$AI$30:$AR$33,5,FALSE)</f>
        <v>0</v>
      </c>
      <c r="W33" s="338">
        <f ca="1">VLOOKUP($R33,$AI$30:$AR$33,6,FALSE)</f>
        <v>0</v>
      </c>
      <c r="X33" s="338">
        <f ca="1">VLOOKUP($R33,$AI$30:$AR$33,7,FALSE)</f>
        <v>0</v>
      </c>
      <c r="Y33" s="338">
        <f ca="1">VLOOKUP($R33,$AI$30:$AR$33,8,FALSE)</f>
        <v>0</v>
      </c>
      <c r="Z33" s="339">
        <f ca="1">VLOOKUP($R33,$AI$30:$AR$33,9,FALSE)</f>
        <v>0</v>
      </c>
      <c r="AA33" s="96">
        <f ca="1">IF(SUM($AK$30:$AK$33)=12,MIN(ABS(BY32-BY33),ABS(BY33-BY34)),100)</f>
        <v>100</v>
      </c>
      <c r="AB33" s="123" t="str">
        <f ca="1">IF(AND(AA33&gt;=0,AA33&lt;90),VLOOKUP(Q33,$BU$30:$BV$33,2,0),"")</f>
        <v/>
      </c>
      <c r="AC33" s="95"/>
      <c r="AD33" s="96"/>
      <c r="AE33" s="476"/>
      <c r="AF33" s="488">
        <f ca="1">VLOOKUP($R33,$AI$30:$AR$33,10,FALSE)</f>
        <v>-16</v>
      </c>
      <c r="AG33" s="487">
        <f ca="1">RANK(AU33,$AU$30:$AU$33)</f>
        <v>4</v>
      </c>
      <c r="AH33" s="487">
        <f ca="1">RANK(AR33,$AR$30:$AR$33)</f>
        <v>4</v>
      </c>
      <c r="AI33" s="212" t="str">
        <f ca="1">A32</f>
        <v>República Checa</v>
      </c>
      <c r="AJ33" s="487">
        <f ca="1">AL33*3+AM33*1+AN33*0</f>
        <v>0</v>
      </c>
      <c r="AK33" s="487">
        <f ca="1">COUNTIFS($I$4:$I$49,AI33,$K$4:$K$49,"&lt;&gt;",$L$4:$L$49,"&lt;&gt;")+COUNTIFS($N$4:$N$49,AI33,$L$4:$L$49,"&lt;&gt;",$K$4:$K$49,"&lt;&gt;")</f>
        <v>0</v>
      </c>
      <c r="AL33" s="487">
        <f t="array" aca="1" ref="AL33" ca="1">SUM(($I$4:$I$49=AI33)*($K$4:$K$49&lt;&gt;"")*($L$4:$L$49&lt;&gt;"")*($K$4:$K$49&gt;$L$4:$L$49),($N$4:$N$49=AI33)*($K$4:$K$49&lt;&gt;"")*($L$4:$L$49&lt;&gt;"")*($K$4:$K$49&lt;$L$4:$L$49))</f>
        <v>0</v>
      </c>
      <c r="AM33" s="487">
        <f t="array" aca="1" ref="AM33" ca="1">SUM(($I$4:$I$49=AI33)*($K$4:$K$49&lt;&gt;"")*($L$4:$L$49&lt;&gt;"")*($K$4:$K$49=$L$4:$L$49),($N$4:$N$49=AI33)*($K$4:$K$49&lt;&gt;"")*($L$4:$L$49&lt;&gt;"")*($K$4:$K$49=$L$4:$L$49))</f>
        <v>0</v>
      </c>
      <c r="AN33" s="487">
        <f t="array" aca="1" ref="AN33" ca="1">SUM(($I$4:$I$49=AI33)*($L$4:$L$49&lt;&gt;"")*($K$4:$K$49&lt;&gt;"")*($K$4:$K$49&lt;$L$4:$L$49),($K$4:$K$49&lt;&gt;"")*($N$4:$N$49=AI33)*($L$4:$L$49&lt;&gt;"")*($K$4:$K$49&gt;$L$4:$L$49))</f>
        <v>0</v>
      </c>
      <c r="AO33" s="487">
        <f t="array" aca="1" ref="AO33" ca="1">SUMIFS($K$4:$K$49,$I$4:$I$49,AI33,$K$4:$K$49,"&lt;&gt;",$L$4:$L$49,"&lt;&gt;")+SUMIFS($L$4:$L$49,$N$4:$N$49,AI33,$K$4:$K$49,"&lt;&gt;",$L$4:$L$49,"&lt;&gt;")</f>
        <v>0</v>
      </c>
      <c r="AP33" s="487">
        <f t="array" aca="1" ref="AP33" ca="1">SUMIFS($K$4:$K$49,$N$4:$N$49,AI33,$K$4:$K$49,"&lt;&gt;",$L$4:$L$49,"&lt;&gt;")+SUMIFS($L$4:$L$49,$I$4:$I$49,AI33,$K$4:$K$49,"&lt;&gt;",$L$4:$L$49,"&lt;&gt;")</f>
        <v>0</v>
      </c>
      <c r="AQ33" s="487">
        <f ca="1">AO33-AP33</f>
        <v>0</v>
      </c>
      <c r="AR33" s="487">
        <f ca="1">IF(AK33=0,-($AW$14*VLOOKUP(AI33,Tabla3[[NombreEquipo]:[Rank]],3,FALSE)),AJ33*$AW$4+BA33+AQ33*$AW$11+AO33*$AW$12+AL33*$AW$13-($AW$14*VLOOKUP(AI33,Tabla3[[NombreEquipo]:[Rank]],3,FALSE)/100))</f>
        <v>-16</v>
      </c>
      <c r="AS33" s="487">
        <f ca="1">AH33</f>
        <v>4</v>
      </c>
      <c r="AT33" s="487"/>
      <c r="AU33" s="487">
        <f ca="1">IFERROR(AR33-VLOOKUP(AI33,$AB$30:$AC$33,2,0),AR33)</f>
        <v>-16</v>
      </c>
      <c r="AV33" s="487"/>
      <c r="AW33" s="499"/>
      <c r="AX33" s="487"/>
      <c r="AY33" s="496" t="str">
        <f ca="1">AI33</f>
        <v>República Checa</v>
      </c>
      <c r="AZ33" s="487">
        <f ca="1">COUNTIF(AJ30:AJ33,AJ33)</f>
        <v>4</v>
      </c>
      <c r="BA33" s="489">
        <f t="shared" ca="1" si="16"/>
        <v>781200000</v>
      </c>
      <c r="BB33" s="515">
        <f ca="1">RANK(BC33,BC30:BC33,1)</f>
        <v>1</v>
      </c>
      <c r="BC33" s="515">
        <f ca="1">SUM(IF(AND(AJ33=AJ30),BD33,0),IF(AND(AJ33=AJ31),BE33,0),IF(AND(AJ33=AJ32),BF33,0))</f>
        <v>0</v>
      </c>
      <c r="BD33" s="515">
        <f t="array" aca="1" ref="BD33" ca="1">SUMIFS($K$28:$K$33,$I$28:$I$33,$AY33,$K$28:$K$33,"&lt;&gt;",$L$28:$L$33,"&lt;&gt;",$N$28:$N$33,BD29)+SUMIFS($L$28:$L$33,$I$28:$I$33,BD29,$K$28:$K$33,"&lt;&gt;",$L$28:$L$33,"&lt;&gt;",$N$28:$N$33,$AY33)</f>
        <v>0</v>
      </c>
      <c r="BE33" s="515">
        <f t="array" aca="1" ref="BE33" ca="1">SUMIFS($K$28:$K$33,$I$28:$I$33,$AY33,$K$28:$K$33,"&lt;&gt;",$L$28:$L$33,"&lt;&gt;",$N$28:$N$33,BE29)+SUMIFS($L$28:$L$33,$I$28:$I$33,BE29,$K$28:$K$33,"&lt;&gt;",$L$28:$L$33,"&lt;&gt;",$N$28:$N$33,$AY33)</f>
        <v>0</v>
      </c>
      <c r="BF33" s="515">
        <f t="array" aca="1" ref="BF33" ca="1">SUMIFS($K$28:$K$33,$I$28:$I$33,$AY33,$K$28:$K$33,"&lt;&gt;",$L$28:$L$33,"&lt;&gt;",$N$28:$N$33,BF29)+SUMIFS($L$28:$L$33,$I$28:$I$33,BF29,$K$28:$K$33,"&lt;&gt;",$L$28:$L$33,"&lt;&gt;",$N$28:$N$33,$AY33)</f>
        <v>0</v>
      </c>
      <c r="BG33" s="515">
        <v>0</v>
      </c>
      <c r="BH33" s="515">
        <f ca="1">RANK(BI33,BI30:BI33,1)</f>
        <v>1</v>
      </c>
      <c r="BI33" s="515">
        <f ca="1">SUM(IF(AND(AJ33=AJ30),BJ33,0),IF(AND(AJ33=AJ31),BK33,0),IF(AND(AJ33=AJ32),BL33,0))</f>
        <v>0</v>
      </c>
      <c r="BJ33" s="515">
        <f ca="1">BD33-BG30</f>
        <v>0</v>
      </c>
      <c r="BK33" s="515">
        <f ca="1">BE33-BG31</f>
        <v>0</v>
      </c>
      <c r="BL33" s="515">
        <f ca="1">BF33-BG32</f>
        <v>0</v>
      </c>
      <c r="BM33" s="515">
        <v>0</v>
      </c>
      <c r="BN33" s="514">
        <f ca="1">RANK(BO33,BO30:BO33,1)</f>
        <v>1</v>
      </c>
      <c r="BO33" s="514">
        <f ca="1">SUM(IF(AND(AJ33=AJ30),BP33,0),IF(AND(AJ33=AJ31),BQ33,0),IF(AND(AJ33=AJ32),BR33,0))</f>
        <v>0</v>
      </c>
      <c r="BP33" s="514">
        <f t="array" aca="1" ref="BP33" ca="1">SUM((I$4:I$49=AY33)*(N$4:N$49=BP29)*(K$4:K$49&lt;&gt;"")*(L$4:L$49&lt;&gt;"")*(K$4:K$49&gt;L$4:L$49)*3,(N$4:N$49=AY33)*(I$4:I$49=BP29)*(K$4:K$49&lt;&gt;"")*(L$4:L$49&lt;&gt;"")*(K$4:K$49=L$4:L$49)*1,(N$4:N$49=AY33)*(I$4:I$49=BP29)*(K$4:K$49&lt;&gt;"")*(L$4:L$49&lt;&gt;"")*(K$4:K$49&lt;L$4:L$49)*3,(I$4:I$49=AY33)*(N$4:N$49=BP29)*(K$4:K$49&lt;&gt;"")*(L$4:L$49&lt;&gt;"")*(K$4:K$49=L$4:L$49)*1)</f>
        <v>0</v>
      </c>
      <c r="BQ33" s="514">
        <f t="array" aca="1" ref="BQ33" ca="1">SUM((I$4:I$49=AY33)*(N$4:N$49=BQ29)*(K$4:K$49&lt;&gt;"")*(L$4:L$49&lt;&gt;"")*(K$4:K$49&gt;L$4:L$49)*3,(N$4:N$49=AY33)*(I$4:I$49=BQ29)*(K$4:K$49&lt;&gt;"")*(L$4:L$49&lt;&gt;"")*(K$4:K$49=L$4:L$49)*1,(N$4:N$49=AY33)*(I$4:I$49=BQ29)*(K$4:K$49&lt;&gt;"")*(L$4:L$49&lt;&gt;"")*(K$4:K$49&lt;L$4:L$49)*3,(I$4:I$49=AY33)*(N$4:N$49=BQ29)*(K$4:K$49&lt;&gt;"")*(L$4:L$49&lt;&gt;"")*(K$4:K$49=L$4:L$49)*1)</f>
        <v>0</v>
      </c>
      <c r="BR33" s="514">
        <f t="array" aca="1" ref="BR33" ca="1">SUM((I$4:I$49=AY33)*(N$4:N$49=BR29)*(K$4:K$49&lt;&gt;"")*(L$4:L$49&lt;&gt;"")*(K$4:K$49&gt;L$4:L$49)*3,(N$4:N$49=AY33)*(I$4:I$49=BR29)*(K$4:K$49&lt;&gt;"")*(L$4:L$49&lt;&gt;"")*(K$4:K$49=L$4:L$49)*1,(N$4:N$49=AY33)*(I$4:I$49=BR29)*(K$4:K$49&lt;&gt;"")*(L$4:L$49&lt;&gt;"")*(K$4:K$49&lt;L$4:L$49)*3,(I$4:I$49=AY33)*(N$4:N$49=BR29)*(K$4:K$49&lt;&gt;"")*(L$4:L$49&lt;&gt;"")*(K$4:K$49=L$4:L$49)*1)</f>
        <v>0</v>
      </c>
      <c r="BS33" s="514">
        <v>0</v>
      </c>
      <c r="BT33" s="212">
        <v>4</v>
      </c>
      <c r="BU33" s="212">
        <f ca="1">RANK(BW33,$BW$30:$BW$33)</f>
        <v>4</v>
      </c>
      <c r="BV33" s="212" t="str">
        <f ca="1">A32</f>
        <v>República Checa</v>
      </c>
      <c r="BW33" s="212">
        <f ca="1">IF(AK33=0,-($AW$14*VLOOKUP(AI33,Tabla3[[NombreEquipo]:[Rank]],3,FALSE)),AJ33*$AW$4+BA33+AQ33*$AW$11+AO33*$AW$12+AL33*$AW$13-($AW$14*VLOOKUP(AI33,Tabla3[[NombreEquipo]:[Rank]],3,FALSE)/100))</f>
        <v>-16</v>
      </c>
      <c r="BX33" s="212" t="str">
        <f ca="1">VLOOKUP(Q33,$AH$30:$AI$33,2,0)</f>
        <v>República Checa</v>
      </c>
      <c r="BY33" s="212">
        <f ca="1">VLOOKUP($BX33,$AI$30:$AR$33,10,FALSE)</f>
        <v>-16</v>
      </c>
      <c r="CA33" s="212">
        <v>4</v>
      </c>
      <c r="CB33" s="212" t="str">
        <f ca="1">VLOOKUP(CA33,$AH$30:$AI$33,2,0)</f>
        <v>República Checa</v>
      </c>
      <c r="CC33" s="212">
        <f ca="1">VLOOKUP(CB33,$AI$30:$AR$33,2,FALSE)</f>
        <v>0</v>
      </c>
      <c r="CD33" s="497">
        <f ca="1">IF(SUM($AK$30:$AK$33)=12,MIN(ABS(BY32-BY33),ABS(BY33-BY34)),100)</f>
        <v>100</v>
      </c>
      <c r="CE33" s="212">
        <f ca="1">VLOOKUP($CB33,$AI$30:$AR$33,9,FALSE)</f>
        <v>0</v>
      </c>
      <c r="CF33" s="212">
        <f ca="1">VLOOKUP($CB33,$AI$30:$AR$33,7,FALSE)</f>
        <v>0</v>
      </c>
      <c r="CH33" s="212">
        <f t="array" aca="1" ref="CH33" ca="1">IF($CI$30=$CL$29,$EC$29:$EC$32,IF(OR($CI$30=$CN$29,$CI$30=$CR$29),$EG$29:$EG$30,IF($CI$30=$CP$29,$EF$29:$EF$31,$EL$29)))</f>
        <v>4</v>
      </c>
      <c r="CK33" s="487">
        <v>4</v>
      </c>
      <c r="CL33" s="487">
        <f t="array" aca="1" ref="CL33" ca="1">IF(AND($CC$30:$CC$33=$CC$33,$CD$30:$CD$33&lt;90,$AQ$30:$AQ$33=$AQ$33,$CF$30:$CF$33=$CF$33),1,0)</f>
        <v>0</v>
      </c>
      <c r="CM33" s="487">
        <f t="array" aca="1" ref="CM33" ca="1">IF(AND($CC$30:$CC$32=$CC$30,$CD$30:$CD$32&lt;90,$CD$33&gt;90,$CC$30&lt;&gt;$CC$33),1,0)</f>
        <v>0</v>
      </c>
      <c r="CN33" s="487">
        <f t="array" aca="1" ref="CN33" ca="1">IF(AND($CC$32:$CC$33=$CC$32,$CD$32:$CD$33&lt;90,$CC$32&lt;&gt;$CC$31),1,0)</f>
        <v>0</v>
      </c>
      <c r="CO33" s="487">
        <f t="array" aca="1" ref="CO33" ca="1">IF(AND($CC$33&lt;&gt;$CC$31,$CC$33&lt;&gt;$CC$30),1,0)</f>
        <v>0</v>
      </c>
      <c r="CP33" s="487">
        <f t="array" aca="1" ref="CP33" ca="1">IF(AND($CC$31:$CC$33=$CC$31,$CD$31:$CD$33&lt;90,$CC$30&lt;&gt;$CC$33),1,0)</f>
        <v>0</v>
      </c>
      <c r="CQ33" s="487">
        <f t="array" aca="1" ref="CQ33" ca="1">IF(AND($CC$33&lt;&gt;$CC$31,$CC$33&lt;&gt;$CC$30),1,0)</f>
        <v>0</v>
      </c>
      <c r="CR33" s="487">
        <f t="array" aca="1" ref="CR33" ca="1">IF(AND($CC$32:$CC$33=$CC$32,$CD$32:$CD$33&lt;90,$CC$32&lt;&gt;$CC$31),1,0)</f>
        <v>0</v>
      </c>
      <c r="CS33" s="487">
        <f t="array" aca="1" ref="CS33" ca="1">IF(AND($CC$33&lt;&gt;$CC$31,$CC$33&lt;&gt;$CC$30),1,0)</f>
        <v>0</v>
      </c>
      <c r="CT33" s="487">
        <f t="array" aca="1" ref="CT33" ca="1">IF(AND($CC$30:$CC$33=$CC$30,$CD$30:$CD$33&lt;90,$CE$32:$CE$33=$CE$33,$CE$31&lt;&gt;$CE$33),1,0)</f>
        <v>0</v>
      </c>
      <c r="CU33" s="487">
        <f t="array" aca="1" ref="CU33" ca="1">IF(AND($CC$30:$CC$33=$CC$30,$CD$30:$CD$33&lt;90,$CE$30:$CE$33=$CE$30,$CF$32=$CF$33,$CF$31&lt;&gt;$CF$32),1,0)</f>
        <v>0</v>
      </c>
      <c r="CV33" s="487">
        <f t="array" aca="1" ref="CV33" ca="1">IF(AND($CC$30:$CC$32=$CC$30,$CD$30:$CD$31&lt;90,$CC$32&lt;&gt;$CC$33),1,0)</f>
        <v>0</v>
      </c>
      <c r="CW33" s="487">
        <f t="array" aca="1" ref="CW33" ca="1">IF(AND($CC$31&lt;&gt;$CC$30,$CC$31:$CC$33=$CC$32,$CD$31&gt;90,$CD$32:$CD$33&lt;90),1,0)</f>
        <v>0</v>
      </c>
      <c r="CX33" s="487">
        <f t="array" aca="1" ref="CX33" ca="1">IF(AND($CC$31&lt;&gt;$CC$30,$CC$31:$CC$33=$CC$31,$CD$33&gt;90,$CD$31:$CD$32&lt;90),1,0)</f>
        <v>0</v>
      </c>
      <c r="CY33" s="487">
        <f t="array" aca="1" ref="CY33" ca="1">IF(AND($CC$33&lt;&gt;$CC$31,$CC$33&lt;&gt;$CC$32),1,0)</f>
        <v>0</v>
      </c>
      <c r="CZ33" s="487">
        <f t="array" aca="1" ref="CZ33" ca="1">IF(AND($CC$30:$CC$33=$CC$31,$CD$31:$CD$33&lt;90,$CD$30&lt;&gt;$CD$33),1,0)</f>
        <v>0</v>
      </c>
      <c r="DA33" s="487">
        <f t="array" aca="1" ref="DA33" ca="1">IF(AND($CC$30:$CC$33=$CC$30,$CD$30:$CD$32&lt;90,$CD$32&lt;&gt;$CD$33),1,0)</f>
        <v>0</v>
      </c>
      <c r="DB33" s="487">
        <f t="array" aca="1" ref="DB33" ca="1">IF(AND($CC$30:$CC$33=$CC$33,$CD$30:$CD$31&gt;90,$CD$32:$CD$33&lt;90,$CE$30:$CE$33=$CE$33,$CF$30&gt;$CF$31,$CF$31&gt;$CF$33,$CF$32=$CF$33),1,0)</f>
        <v>0</v>
      </c>
      <c r="DC33" s="487">
        <f t="array" aca="1" ref="DC33" ca="1">IF(AND($CC$30:$CC$33=$CC$31,$CD$30&gt;90,$CD$31:$CD$32&lt;90,$CD$33&gt;90,$CE$30:$CE$33=$CE$33,$CF$30&gt;$CF$33,$CF$31=$CF$32,$CF$31&gt;$CF$33),1,0)</f>
        <v>0</v>
      </c>
      <c r="DD33" s="487">
        <f t="array" aca="1" ref="DD33" ca="1">IF(AND($CC$30:$CC$33=$CC$33,$CD$30:$CD$31&lt;90,$CD$32:$CD$33&gt;90,$CE$30:$CE$33=$CE$33,$CF$30=$CF$31,$CF$31&gt;$CF$32,$CF$32&gt;$CF$33),1,0)</f>
        <v>0</v>
      </c>
      <c r="DE33" s="487">
        <f t="array" aca="1" ref="DE33" ca="1">IF(AND($CC$30:$CC$33=$CC$33,$CD$30:$CD$31&gt;90,$CD$32:$CD$33&lt;90,$CE$30:$CE$33=$CE$33,$CF$30&gt;$CF$33,$CF$31:$CF$33=$CF$33),1,0)</f>
        <v>0</v>
      </c>
      <c r="DF33" s="487">
        <f t="array" aca="1" ref="DF33" ca="1">IF(AND($CC$30:$CC$33=$CC$33,$CD$30:$CD$31&lt;90,$CD$32:$CD$33&gt;90,$CE$30:$CE$33=$CE$33,$CF$30:$CF$32=$CF$32,$CF$30:$CF$32&gt;$CF$33),1,0)</f>
        <v>0</v>
      </c>
      <c r="DG33" s="487">
        <f t="array" aca="1" ref="DG33" ca="1">IF(AND($CC$30:$CC$33=$CC$33,$CD$30&gt;90,$CD$33&gt;90,$CD$31:$CD$32&lt;90,$CE$30:$CE$33=$CE$33,$CF$30&gt;$CF$31:$CF$33,$CF$31:$CF$33=$CF$33),1,0)</f>
        <v>0</v>
      </c>
      <c r="FI33" s="515">
        <f ca="1">RANK(FJ33,FJ30:FJ33,1)</f>
        <v>1</v>
      </c>
      <c r="FJ33" s="489">
        <f ca="1">SUM(IF(AND(AJ33=AJ30,BC33=BC30,BI33=BI30,BO33=BO30),BD33,0),IF(AND(AJ33=AJ31,BC33=BC31,BI33=BI31,BO33=BO31),BE33,0),IF(AND(AJ33=AJ32,BC33=BC32,BI33=BI32,BO33=BO32),BF33,0))</f>
        <v>0</v>
      </c>
      <c r="FK33" s="515">
        <f ca="1">RANK(FL33,FL30:FL33,1)</f>
        <v>1</v>
      </c>
      <c r="FL33" s="489">
        <f ca="1">SUM(IF(AND(AJ33=AJ30,BC33=BC30,BI33=BI30,BO33=BO30),BJ33,0),IF(AND(AJ33=AJ31,BC33=BC31,BI33=BI31,BO33=BO31),BK33,0),IF(AND(AJ33=AJ32,BC33=BC32,BI33=BI32,BO33=BO32),BL33,0))</f>
        <v>0</v>
      </c>
      <c r="FM33" s="515">
        <f ca="1">RANK(FN33,FN30:FN33,1)</f>
        <v>1</v>
      </c>
      <c r="FN33" s="489">
        <f ca="1">SUM(IF(AND(AJ33=AJ30,BC33=BC30,BI33=BI30,BO33=BO30),BP33,0),IF(AND(AJ33=AJ31,BC33=BC31,BI33=BI31,BO33=BO31),BQ33,0),IF(AND(AJ33=AJ32,BC33=BC32,BI33=BI32,BO33=BO32),BR33,0))</f>
        <v>0</v>
      </c>
    </row>
    <row r="34" spans="1:170" x14ac:dyDescent="0.2">
      <c r="A34" s="210"/>
      <c r="B34" s="210"/>
      <c r="C34" s="210"/>
      <c r="D34" s="255"/>
      <c r="E34" s="87"/>
      <c r="F34" s="101"/>
      <c r="G34" s="87"/>
      <c r="H34" s="87"/>
      <c r="I34" s="87"/>
      <c r="J34" s="87"/>
      <c r="K34" s="87"/>
      <c r="L34" s="87"/>
      <c r="M34" s="87"/>
      <c r="N34" s="87"/>
      <c r="O34" s="87"/>
      <c r="P34" s="87"/>
      <c r="Q34" s="87"/>
      <c r="R34" s="87"/>
      <c r="S34" s="87"/>
      <c r="T34" s="87"/>
      <c r="U34" s="87"/>
      <c r="V34" s="87"/>
      <c r="W34" s="87"/>
      <c r="X34" s="87"/>
      <c r="Y34" s="87"/>
      <c r="Z34" s="87"/>
      <c r="AA34" s="87"/>
      <c r="AB34" s="87"/>
      <c r="AC34" s="99"/>
      <c r="AD34" s="96"/>
      <c r="AE34" s="476"/>
      <c r="AF34" s="488"/>
      <c r="AG34" s="487"/>
      <c r="AH34" s="487"/>
      <c r="AJ34" s="487"/>
      <c r="AK34" s="487"/>
      <c r="AL34" s="487"/>
      <c r="AM34" s="487"/>
      <c r="AN34" s="487"/>
      <c r="AO34" s="487"/>
      <c r="AP34" s="487"/>
      <c r="AQ34" s="487"/>
      <c r="AR34" s="487"/>
      <c r="AS34" s="487"/>
      <c r="AT34" s="487"/>
      <c r="AU34" s="487"/>
      <c r="AV34" s="487"/>
      <c r="AW34" s="499"/>
      <c r="AX34" s="487"/>
      <c r="AY34" s="496"/>
      <c r="AZ34" s="487"/>
      <c r="BA34" s="489"/>
      <c r="BB34" s="515"/>
      <c r="BC34" s="515"/>
      <c r="BD34" s="515"/>
      <c r="BE34" s="515"/>
      <c r="BF34" s="515"/>
      <c r="BG34" s="515"/>
      <c r="BH34" s="515"/>
      <c r="BI34" s="515"/>
      <c r="BJ34" s="515"/>
      <c r="BK34" s="515"/>
      <c r="BL34" s="515"/>
      <c r="BM34" s="515"/>
      <c r="BN34" s="514"/>
      <c r="BO34" s="514"/>
      <c r="BP34" s="514"/>
      <c r="BQ34" s="514"/>
      <c r="BR34" s="514"/>
      <c r="BS34" s="514"/>
      <c r="CD34" s="497"/>
      <c r="FI34" s="515"/>
      <c r="FJ34" s="489"/>
      <c r="FK34" s="515"/>
      <c r="FL34" s="489"/>
      <c r="FM34" s="515"/>
      <c r="FN34" s="489"/>
    </row>
    <row r="35" spans="1:170" ht="16" thickBot="1" x14ac:dyDescent="0.25">
      <c r="A35" s="210"/>
      <c r="B35" s="413"/>
      <c r="C35" s="210"/>
      <c r="D35" s="87"/>
      <c r="E35" s="112"/>
      <c r="F35" s="108" t="str">
        <f>F19</f>
        <v>Fecha</v>
      </c>
      <c r="G35" s="108" t="str">
        <f t="shared" ref="G35:I35" si="17">G19</f>
        <v>Hora</v>
      </c>
      <c r="H35" s="113" t="str">
        <f t="shared" si="17"/>
        <v>Jor.</v>
      </c>
      <c r="I35" s="114" t="str">
        <f t="shared" si="17"/>
        <v>Casa</v>
      </c>
      <c r="J35" s="108"/>
      <c r="K35" s="115" t="str">
        <f t="shared" ref="K35:L35" si="18">K19</f>
        <v>Gol</v>
      </c>
      <c r="L35" s="115" t="str">
        <f t="shared" si="18"/>
        <v>Gol</v>
      </c>
      <c r="M35" s="115"/>
      <c r="N35" s="116" t="str">
        <f t="shared" ref="N35" si="19">N19</f>
        <v>Fuera</v>
      </c>
      <c r="O35" s="90"/>
      <c r="P35" s="90"/>
      <c r="Q35" s="90"/>
      <c r="R35" s="90"/>
      <c r="S35" s="90"/>
      <c r="T35" s="90"/>
      <c r="U35" s="90"/>
      <c r="V35" s="90"/>
      <c r="W35" s="90"/>
      <c r="X35" s="90"/>
      <c r="Y35" s="90"/>
      <c r="Z35" s="90"/>
      <c r="AA35" s="91"/>
      <c r="AB35" s="91"/>
      <c r="AC35" s="91"/>
      <c r="AD35" s="91"/>
      <c r="AE35" s="474"/>
      <c r="AF35" s="488"/>
      <c r="AG35" s="487"/>
      <c r="AH35" s="487"/>
      <c r="AI35" s="487"/>
      <c r="AJ35" s="487"/>
      <c r="AK35" s="487"/>
      <c r="AL35" s="487"/>
      <c r="AM35" s="487"/>
      <c r="AN35" s="487"/>
      <c r="AO35" s="487"/>
      <c r="AP35" s="487"/>
      <c r="AQ35" s="487"/>
      <c r="AR35" s="487"/>
      <c r="AS35" s="487"/>
      <c r="AT35" s="487"/>
      <c r="AU35" s="487"/>
      <c r="AV35" s="487"/>
      <c r="AW35" s="499"/>
      <c r="AX35" s="487"/>
      <c r="AY35" s="487"/>
      <c r="AZ35" s="487"/>
      <c r="BA35" s="489"/>
      <c r="BB35" s="489"/>
      <c r="BC35" s="489"/>
      <c r="BD35" s="489"/>
      <c r="BE35" s="489"/>
      <c r="BF35" s="489"/>
      <c r="BG35" s="489"/>
      <c r="BH35" s="489"/>
      <c r="BI35" s="489"/>
      <c r="BJ35" s="489"/>
      <c r="BK35" s="489"/>
      <c r="BL35" s="489"/>
      <c r="BM35" s="489"/>
      <c r="BN35" s="487"/>
      <c r="BO35" s="487"/>
      <c r="BP35" s="487"/>
      <c r="BQ35" s="487"/>
      <c r="BR35" s="487"/>
      <c r="BS35" s="487"/>
      <c r="BT35" s="487"/>
      <c r="BU35" s="487"/>
      <c r="BV35" s="487"/>
      <c r="BW35" s="487"/>
      <c r="BX35" s="487"/>
      <c r="BY35" s="487"/>
      <c r="BZ35" s="487"/>
      <c r="CA35" s="487"/>
      <c r="CB35" s="487"/>
      <c r="CC35" s="487"/>
      <c r="CD35" s="487"/>
      <c r="CE35" s="487"/>
      <c r="CF35" s="487"/>
      <c r="CG35" s="487"/>
      <c r="CL35" s="488">
        <v>1</v>
      </c>
      <c r="CM35" s="488">
        <v>12</v>
      </c>
      <c r="CN35" s="488">
        <v>18</v>
      </c>
      <c r="CO35" s="488">
        <v>19</v>
      </c>
      <c r="CP35" s="488">
        <v>13</v>
      </c>
      <c r="CQ35" s="488">
        <v>20</v>
      </c>
      <c r="CR35" s="488">
        <v>21</v>
      </c>
      <c r="CS35" s="488">
        <v>22</v>
      </c>
      <c r="CT35" s="488">
        <v>3</v>
      </c>
      <c r="CU35" s="488">
        <v>2</v>
      </c>
      <c r="CV35" s="488">
        <v>14</v>
      </c>
      <c r="CW35" s="488">
        <v>17</v>
      </c>
      <c r="CX35" s="488">
        <v>16</v>
      </c>
      <c r="CY35" s="488">
        <v>15</v>
      </c>
      <c r="CZ35" s="488">
        <v>4</v>
      </c>
      <c r="DA35" s="488">
        <v>5</v>
      </c>
      <c r="DB35" s="488">
        <v>10</v>
      </c>
      <c r="DC35" s="488">
        <v>8</v>
      </c>
      <c r="DD35" s="488">
        <v>6</v>
      </c>
      <c r="DE35" s="488">
        <v>11</v>
      </c>
      <c r="DF35" s="488">
        <v>7</v>
      </c>
      <c r="DG35" s="488">
        <v>9</v>
      </c>
      <c r="DH35" s="488"/>
      <c r="DI35" s="488"/>
      <c r="EC35" s="212" t="s">
        <v>44</v>
      </c>
      <c r="ED35" s="212" t="s">
        <v>45</v>
      </c>
      <c r="EE35" s="212" t="s">
        <v>47</v>
      </c>
      <c r="EF35" s="212" t="s">
        <v>48</v>
      </c>
      <c r="EG35" s="212" t="s">
        <v>49</v>
      </c>
      <c r="EH35" s="212" t="s">
        <v>50</v>
      </c>
      <c r="EI35" s="212" t="s">
        <v>51</v>
      </c>
      <c r="EJ35" s="212" t="s">
        <v>52</v>
      </c>
      <c r="EK35" s="212" t="s">
        <v>53</v>
      </c>
      <c r="EL35" s="212" t="s">
        <v>54</v>
      </c>
      <c r="FI35" s="489"/>
      <c r="FJ35" s="489"/>
      <c r="FK35" s="489"/>
      <c r="FL35" s="489"/>
      <c r="FM35" s="489"/>
      <c r="FN35" s="489"/>
    </row>
    <row r="36" spans="1:170" x14ac:dyDescent="0.2">
      <c r="A36" s="412" t="s">
        <v>78</v>
      </c>
      <c r="B36" s="413" t="s">
        <v>3</v>
      </c>
      <c r="C36" s="414">
        <f>COUNTIF(Equipos!$C$2:$C$25,EUROCOPA!B36)</f>
        <v>4</v>
      </c>
      <c r="D36" s="255"/>
      <c r="E36" s="574" t="s">
        <v>3</v>
      </c>
      <c r="F36" s="272">
        <f>Horarios!A36</f>
        <v>44361.75</v>
      </c>
      <c r="G36" s="273">
        <f>Horarios!A36+VLOOKUP($G$2,Horarios!$K$4:$O$27,4,0)*VLOOKUP($G$2,Horarios!$K$4:$O$27,5,0)</f>
        <v>44361.75</v>
      </c>
      <c r="H36" s="272" t="s">
        <v>73</v>
      </c>
      <c r="I36" s="274" t="str">
        <f ca="1">A39</f>
        <v>Polonia</v>
      </c>
      <c r="J36" s="275"/>
      <c r="K36" s="276"/>
      <c r="L36" s="276"/>
      <c r="M36" s="277"/>
      <c r="N36" s="278" t="str">
        <f ca="1">A40</f>
        <v>Eslovaquia</v>
      </c>
      <c r="O36" s="111">
        <f>IF(NOT(OR(ISBLANK(K36),ISBLANK(L36))),1,0)</f>
        <v>0</v>
      </c>
      <c r="P36" s="107"/>
      <c r="Q36" s="340" t="str">
        <f>CONCATENATE("Grupo"," ",B36)</f>
        <v>Grupo E</v>
      </c>
      <c r="R36" s="341"/>
      <c r="S36" s="341"/>
      <c r="T36" s="341"/>
      <c r="U36" s="341"/>
      <c r="V36" s="341"/>
      <c r="W36" s="341"/>
      <c r="X36" s="341"/>
      <c r="Y36" s="341"/>
      <c r="Z36" s="342"/>
      <c r="AA36" s="121"/>
      <c r="AB36" s="521" t="s">
        <v>68</v>
      </c>
      <c r="AC36" s="521"/>
      <c r="AD36" s="521"/>
      <c r="AE36" s="474"/>
      <c r="AF36" s="488"/>
      <c r="AG36" s="487"/>
      <c r="AH36" s="487" t="str">
        <f>CONCATENATE("Auxiliar - ",Q36)</f>
        <v>Auxiliar - Grupo E</v>
      </c>
      <c r="AI36" s="487"/>
      <c r="AJ36" s="487"/>
      <c r="AK36" s="487"/>
      <c r="AL36" s="487"/>
      <c r="AM36" s="487"/>
      <c r="AN36" s="487"/>
      <c r="AO36" s="487"/>
      <c r="AP36" s="487"/>
      <c r="AQ36" s="487"/>
      <c r="AR36" s="487"/>
      <c r="AS36" s="487"/>
      <c r="AT36" s="487"/>
      <c r="AU36" s="487" t="s">
        <v>41</v>
      </c>
      <c r="AV36" s="487"/>
      <c r="AW36" s="499"/>
      <c r="AX36" s="487"/>
      <c r="AY36" s="488" t="str">
        <f>CONCATENATE(Q36," - GOLAVERAGE")</f>
        <v>Grupo E - GOLAVERAGE</v>
      </c>
      <c r="AZ36" s="487"/>
      <c r="BA36" s="489"/>
      <c r="BB36" s="491" t="s">
        <v>29</v>
      </c>
      <c r="BC36" s="489"/>
      <c r="BD36" s="491"/>
      <c r="BE36" s="491"/>
      <c r="BF36" s="491"/>
      <c r="BG36" s="491"/>
      <c r="BH36" s="517" t="s">
        <v>28</v>
      </c>
      <c r="BI36" s="517"/>
      <c r="BJ36" s="517"/>
      <c r="BK36" s="517"/>
      <c r="BL36" s="517"/>
      <c r="BM36" s="517"/>
      <c r="BN36" s="514"/>
      <c r="BO36" s="514"/>
      <c r="BP36" s="514"/>
      <c r="BQ36" s="514"/>
      <c r="BR36" s="514"/>
      <c r="BS36" s="514"/>
      <c r="CI36" s="487" t="s">
        <v>65</v>
      </c>
      <c r="CK36" s="487" t="s">
        <v>66</v>
      </c>
      <c r="CL36" s="487">
        <f t="shared" ref="CL36:DG36" ca="1" si="20">SUM(CL38:CL41)</f>
        <v>0</v>
      </c>
      <c r="CM36" s="487">
        <f t="shared" ca="1" si="20"/>
        <v>0</v>
      </c>
      <c r="CN36" s="487">
        <f t="shared" ca="1" si="20"/>
        <v>0</v>
      </c>
      <c r="CO36" s="487">
        <f t="shared" ca="1" si="20"/>
        <v>0</v>
      </c>
      <c r="CP36" s="487">
        <f t="shared" ca="1" si="20"/>
        <v>0</v>
      </c>
      <c r="CQ36" s="487">
        <f t="shared" ca="1" si="20"/>
        <v>0</v>
      </c>
      <c r="CR36" s="487">
        <f t="shared" ca="1" si="20"/>
        <v>0</v>
      </c>
      <c r="CS36" s="487">
        <f t="shared" ca="1" si="20"/>
        <v>0</v>
      </c>
      <c r="CT36" s="487">
        <f t="shared" ca="1" si="20"/>
        <v>0</v>
      </c>
      <c r="CU36" s="487">
        <f t="shared" ca="1" si="20"/>
        <v>0</v>
      </c>
      <c r="CV36" s="487">
        <f t="shared" ca="1" si="20"/>
        <v>0</v>
      </c>
      <c r="CW36" s="487">
        <f t="shared" ca="1" si="20"/>
        <v>0</v>
      </c>
      <c r="CX36" s="487">
        <f t="shared" ca="1" si="20"/>
        <v>0</v>
      </c>
      <c r="CY36" s="487">
        <f t="shared" ca="1" si="20"/>
        <v>0</v>
      </c>
      <c r="CZ36" s="487">
        <f t="shared" ca="1" si="20"/>
        <v>0</v>
      </c>
      <c r="DA36" s="487">
        <f t="shared" ca="1" si="20"/>
        <v>0</v>
      </c>
      <c r="DB36" s="487">
        <f t="shared" ca="1" si="20"/>
        <v>0</v>
      </c>
      <c r="DC36" s="487">
        <f t="shared" ca="1" si="20"/>
        <v>0</v>
      </c>
      <c r="DD36" s="487">
        <f t="shared" ca="1" si="20"/>
        <v>0</v>
      </c>
      <c r="DE36" s="487">
        <f t="shared" ca="1" si="20"/>
        <v>0</v>
      </c>
      <c r="DF36" s="487">
        <f t="shared" ca="1" si="20"/>
        <v>0</v>
      </c>
      <c r="DG36" s="487">
        <f t="shared" ca="1" si="20"/>
        <v>0</v>
      </c>
      <c r="EC36" s="212">
        <v>1234</v>
      </c>
      <c r="ED36" s="212">
        <v>123</v>
      </c>
      <c r="EE36" s="212">
        <v>12</v>
      </c>
      <c r="EF36" s="212">
        <v>234</v>
      </c>
      <c r="EG36" s="212">
        <v>34</v>
      </c>
      <c r="EH36" s="212">
        <v>23</v>
      </c>
      <c r="EI36" s="212">
        <v>1</v>
      </c>
      <c r="EJ36" s="212">
        <v>2</v>
      </c>
      <c r="EK36" s="212">
        <v>3</v>
      </c>
      <c r="EL36" s="212">
        <v>4</v>
      </c>
      <c r="FI36" s="489" t="s">
        <v>29</v>
      </c>
      <c r="FJ36" s="489"/>
      <c r="FK36" s="489" t="s">
        <v>28</v>
      </c>
      <c r="FL36" s="489"/>
      <c r="FM36" s="515"/>
      <c r="FN36" s="489"/>
    </row>
    <row r="37" spans="1:170" ht="16" thickBot="1" x14ac:dyDescent="0.25">
      <c r="A37" s="412" t="str">
        <f t="array" aca="1" ref="A37" ca="1">IF(ROWS(A$37:A37)&lt;=$C$36,INDEX(INDIRECT(A$36),SMALL(IF(Nivell=$B$36,ROW(Nivell)-ROW(Equipos!$C$2)+1),ROWS(B$36:B36))),"")</f>
        <v>España</v>
      </c>
      <c r="B37" s="413"/>
      <c r="C37" s="413"/>
      <c r="D37" s="255"/>
      <c r="E37" s="575"/>
      <c r="F37" s="265">
        <f>Horarios!A37</f>
        <v>44361.875</v>
      </c>
      <c r="G37" s="266">
        <f>Horarios!A37+VLOOKUP($G$2,Horarios!$K$4:$O$27,4,0)*VLOOKUP($G$2,Horarios!$K$4:$O$27,5,0)</f>
        <v>44361.875</v>
      </c>
      <c r="H37" s="265" t="s">
        <v>73</v>
      </c>
      <c r="I37" s="267" t="str">
        <f ca="1">A37</f>
        <v>España</v>
      </c>
      <c r="J37" s="268"/>
      <c r="K37" s="269"/>
      <c r="L37" s="269"/>
      <c r="M37" s="270"/>
      <c r="N37" s="279" t="str">
        <f ca="1">A38</f>
        <v>Suecia</v>
      </c>
      <c r="O37" s="111">
        <f t="shared" ref="O37:O41" si="21">IF(NOT(OR(ISBLANK(K37),ISBLANK(L37))),1,0)</f>
        <v>0</v>
      </c>
      <c r="P37" s="107"/>
      <c r="Q37" s="357" t="s">
        <v>18</v>
      </c>
      <c r="R37" s="358" t="s">
        <v>121</v>
      </c>
      <c r="S37" s="359" t="s">
        <v>80</v>
      </c>
      <c r="T37" s="359" t="s">
        <v>6</v>
      </c>
      <c r="U37" s="359" t="s">
        <v>7</v>
      </c>
      <c r="V37" s="359" t="s">
        <v>3</v>
      </c>
      <c r="W37" s="359" t="s">
        <v>8</v>
      </c>
      <c r="X37" s="359" t="s">
        <v>9</v>
      </c>
      <c r="Y37" s="359" t="s">
        <v>10</v>
      </c>
      <c r="Z37" s="360" t="s">
        <v>119</v>
      </c>
      <c r="AA37" s="122">
        <f ca="1">COUNTIF(AA38:AA41,"&lt;100")</f>
        <v>0</v>
      </c>
      <c r="AB37" s="521"/>
      <c r="AC37" s="521"/>
      <c r="AD37" s="521"/>
      <c r="AE37" s="475"/>
      <c r="AF37" s="488"/>
      <c r="AG37" s="492" t="s">
        <v>41</v>
      </c>
      <c r="AH37" s="492" t="s">
        <v>13</v>
      </c>
      <c r="AI37" s="492" t="s">
        <v>5</v>
      </c>
      <c r="AJ37" s="492" t="s">
        <v>14</v>
      </c>
      <c r="AK37" s="492" t="s">
        <v>6</v>
      </c>
      <c r="AL37" s="492" t="s">
        <v>7</v>
      </c>
      <c r="AM37" s="492" t="s">
        <v>3</v>
      </c>
      <c r="AN37" s="492" t="s">
        <v>8</v>
      </c>
      <c r="AO37" s="492" t="s">
        <v>9</v>
      </c>
      <c r="AP37" s="492" t="s">
        <v>10</v>
      </c>
      <c r="AQ37" s="492" t="s">
        <v>11</v>
      </c>
      <c r="AR37" s="492" t="s">
        <v>15</v>
      </c>
      <c r="AS37" s="492" t="s">
        <v>13</v>
      </c>
      <c r="AT37" s="487"/>
      <c r="AU37" s="487"/>
      <c r="AV37" s="487"/>
      <c r="AW37" s="499"/>
      <c r="AX37" s="487"/>
      <c r="AY37" s="492" t="s">
        <v>5</v>
      </c>
      <c r="AZ37" s="492" t="s">
        <v>30</v>
      </c>
      <c r="BA37" s="493" t="s">
        <v>33</v>
      </c>
      <c r="BB37" s="493" t="s">
        <v>32</v>
      </c>
      <c r="BC37" s="493" t="s">
        <v>27</v>
      </c>
      <c r="BD37" s="493" t="str">
        <f ca="1">AY38</f>
        <v>España</v>
      </c>
      <c r="BE37" s="493" t="str">
        <f ca="1">AY39</f>
        <v>Suecia</v>
      </c>
      <c r="BF37" s="493" t="str">
        <f ca="1">AY40</f>
        <v>Polonia</v>
      </c>
      <c r="BG37" s="493" t="str">
        <f ca="1">AY41</f>
        <v>Eslovaquia</v>
      </c>
      <c r="BH37" s="493" t="s">
        <v>32</v>
      </c>
      <c r="BI37" s="493" t="s">
        <v>27</v>
      </c>
      <c r="BJ37" s="493" t="str">
        <f ca="1">BD37</f>
        <v>España</v>
      </c>
      <c r="BK37" s="493" t="str">
        <f ca="1">BE37</f>
        <v>Suecia</v>
      </c>
      <c r="BL37" s="493" t="str">
        <f ca="1">BF37</f>
        <v>Polonia</v>
      </c>
      <c r="BM37" s="493" t="str">
        <f ca="1">BG37</f>
        <v>Eslovaquia</v>
      </c>
      <c r="BN37" s="492" t="s">
        <v>32</v>
      </c>
      <c r="BO37" s="492" t="s">
        <v>27</v>
      </c>
      <c r="BP37" s="492" t="str">
        <f ca="1">BD37</f>
        <v>España</v>
      </c>
      <c r="BQ37" s="492" t="str">
        <f ca="1">BE37</f>
        <v>Suecia</v>
      </c>
      <c r="BR37" s="492" t="str">
        <f ca="1">BF37</f>
        <v>Polonia</v>
      </c>
      <c r="BS37" s="492" t="str">
        <f ca="1">BG37</f>
        <v>Eslovaquia</v>
      </c>
      <c r="BU37" s="494"/>
      <c r="BV37" s="494" t="s">
        <v>42</v>
      </c>
      <c r="BW37" s="494"/>
      <c r="BX37" s="494" t="s">
        <v>43</v>
      </c>
      <c r="BY37" s="494"/>
      <c r="CA37" s="494"/>
      <c r="CB37" s="494" t="s">
        <v>5</v>
      </c>
      <c r="CC37" s="494" t="s">
        <v>14</v>
      </c>
      <c r="CD37" s="494" t="s">
        <v>62</v>
      </c>
      <c r="CE37" s="494" t="s">
        <v>11</v>
      </c>
      <c r="CF37" s="494" t="s">
        <v>63</v>
      </c>
      <c r="CG37" s="494"/>
      <c r="CK37" s="487" t="s">
        <v>67</v>
      </c>
      <c r="CL37" s="487" t="s">
        <v>46</v>
      </c>
      <c r="CM37" s="487" t="s">
        <v>55</v>
      </c>
      <c r="CN37" s="487" t="s">
        <v>56</v>
      </c>
      <c r="CO37" s="487" t="s">
        <v>57</v>
      </c>
      <c r="CP37" s="487" t="s">
        <v>58</v>
      </c>
      <c r="CQ37" s="487" t="s">
        <v>59</v>
      </c>
      <c r="CR37" s="487" t="s">
        <v>60</v>
      </c>
      <c r="CS37" s="487" t="s">
        <v>61</v>
      </c>
      <c r="CT37" s="487" t="s">
        <v>56</v>
      </c>
      <c r="CU37" s="487" t="s">
        <v>56</v>
      </c>
      <c r="CV37" s="487" t="s">
        <v>57</v>
      </c>
      <c r="CW37" s="487" t="s">
        <v>60</v>
      </c>
      <c r="CX37" s="487" t="s">
        <v>59</v>
      </c>
      <c r="CY37" s="487" t="s">
        <v>59</v>
      </c>
      <c r="CZ37" s="487" t="s">
        <v>58</v>
      </c>
      <c r="DA37" s="487" t="s">
        <v>55</v>
      </c>
      <c r="DB37" s="487" t="s">
        <v>60</v>
      </c>
      <c r="DC37" s="487" t="s">
        <v>59</v>
      </c>
      <c r="DD37" s="487" t="s">
        <v>57</v>
      </c>
      <c r="DE37" s="487" t="s">
        <v>60</v>
      </c>
      <c r="DF37" s="487" t="s">
        <v>57</v>
      </c>
      <c r="DG37" s="487" t="s">
        <v>59</v>
      </c>
      <c r="EC37" s="212">
        <v>1</v>
      </c>
      <c r="ED37" s="212">
        <v>1</v>
      </c>
      <c r="EE37" s="212">
        <v>1</v>
      </c>
      <c r="EF37" s="212">
        <v>2</v>
      </c>
      <c r="EG37" s="212">
        <v>3</v>
      </c>
      <c r="EH37" s="212">
        <v>2</v>
      </c>
      <c r="EI37" s="212">
        <v>1</v>
      </c>
      <c r="EJ37" s="212">
        <v>2</v>
      </c>
      <c r="EK37" s="212">
        <v>3</v>
      </c>
      <c r="EL37" s="212">
        <v>4</v>
      </c>
      <c r="FI37" s="493" t="s">
        <v>32</v>
      </c>
      <c r="FJ37" s="489"/>
      <c r="FK37" s="493" t="s">
        <v>32</v>
      </c>
      <c r="FL37" s="489"/>
      <c r="FM37" s="493" t="s">
        <v>32</v>
      </c>
      <c r="FN37" s="489"/>
    </row>
    <row r="38" spans="1:170" x14ac:dyDescent="0.2">
      <c r="A38" s="412" t="str">
        <f t="array" aca="1" ref="A38" ca="1">IF(ROWS(A$37:A38)&lt;=$C$36,INDEX(INDIRECT(A$36),SMALL(IF(Nivell=$B$36,ROW(Nivell)-ROW(Equipos!$C$2)+1),ROWS(B$36:B37))),"")</f>
        <v>Suecia</v>
      </c>
      <c r="B38" s="413"/>
      <c r="C38" s="415"/>
      <c r="D38" s="255"/>
      <c r="E38" s="575"/>
      <c r="F38" s="265">
        <f>Horarios!A38</f>
        <v>44365.625</v>
      </c>
      <c r="G38" s="266">
        <f>Horarios!A38+VLOOKUP($G$2,Horarios!$K$4:$O$27,4,0)*VLOOKUP($G$2,Horarios!$K$4:$O$27,5,0)</f>
        <v>44365.625</v>
      </c>
      <c r="H38" s="265" t="s">
        <v>74</v>
      </c>
      <c r="I38" s="267" t="str">
        <f ca="1">A38</f>
        <v>Suecia</v>
      </c>
      <c r="J38" s="268"/>
      <c r="K38" s="269"/>
      <c r="L38" s="269"/>
      <c r="M38" s="270"/>
      <c r="N38" s="279" t="str">
        <f ca="1">A40</f>
        <v>Eslovaquia</v>
      </c>
      <c r="O38" s="111">
        <f t="shared" si="21"/>
        <v>0</v>
      </c>
      <c r="P38" s="107"/>
      <c r="Q38" s="361">
        <v>1</v>
      </c>
      <c r="R38" s="362" t="str">
        <f ca="1">VLOOKUP(Q38,$AG$38:$AI$41,3,0)</f>
        <v>España</v>
      </c>
      <c r="S38" s="363">
        <f ca="1">VLOOKUP(R38,$AI$38:$AR$41,2,FALSE)</f>
        <v>0</v>
      </c>
      <c r="T38" s="363">
        <f ca="1">VLOOKUP($R38,$AI$38:$AR$41,3,FALSE)</f>
        <v>0</v>
      </c>
      <c r="U38" s="363">
        <f ca="1">VLOOKUP($R38,$AI$38:$AR$41,4,FALSE)</f>
        <v>0</v>
      </c>
      <c r="V38" s="363">
        <f ca="1">VLOOKUP($R38,$AI$38:$AR$41,5,FALSE)</f>
        <v>0</v>
      </c>
      <c r="W38" s="363">
        <f ca="1">VLOOKUP($R38,$AI$38:$AR$41,6,FALSE)</f>
        <v>0</v>
      </c>
      <c r="X38" s="363">
        <f ca="1">VLOOKUP($R38,$AI$38:$AR$41,7,FALSE)</f>
        <v>0</v>
      </c>
      <c r="Y38" s="363">
        <f ca="1">VLOOKUP($R38,$AI$38:$AR$41,8,FALSE)</f>
        <v>0</v>
      </c>
      <c r="Z38" s="364">
        <f ca="1">VLOOKUP($R38,$AI$38:$AR$41,9,FALSE)</f>
        <v>0</v>
      </c>
      <c r="AA38" s="96">
        <f ca="1">IF(SUM($AK$38:$AK$41)=12,MIN(ABS(BY37-BY38),ABS(BY38-BY39)),100)</f>
        <v>100</v>
      </c>
      <c r="AB38" s="123" t="str">
        <f ca="1">IF(AND(AA38&gt;=0,AA38&lt;90),VLOOKUP(Q38,$BU$38:$BV$41,2,0),"")</f>
        <v/>
      </c>
      <c r="AC38" s="95"/>
      <c r="AD38" s="96"/>
      <c r="AE38" s="476"/>
      <c r="AF38" s="488">
        <f ca="1">VLOOKUP($R38,$AI$38:$AR$41,10,FALSE)</f>
        <v>-17</v>
      </c>
      <c r="AG38" s="487">
        <f ca="1">RANK(AU38,$AU$38:$AU$41)</f>
        <v>1</v>
      </c>
      <c r="AH38" s="487">
        <f ca="1">RANK(AR38,$AR$38:$AR$41)</f>
        <v>1</v>
      </c>
      <c r="AI38" s="212" t="str">
        <f ca="1">A37</f>
        <v>España</v>
      </c>
      <c r="AJ38" s="487">
        <f ca="1">AL38*3+AM38*1+AN38*0</f>
        <v>0</v>
      </c>
      <c r="AK38" s="487">
        <f ca="1">COUNTIFS($I$4:$I$49,AI38,$K$4:$K$49,"&lt;&gt;",$L$4:$L$49,"&lt;&gt;")+COUNTIFS($N$4:$N$49,AI38,$L$4:$L$49,"&lt;&gt;",$K$4:$K$49,"&lt;&gt;")</f>
        <v>0</v>
      </c>
      <c r="AL38" s="487">
        <f t="array" aca="1" ref="AL38" ca="1">SUM(($I$4:$I$49=AI38)*($K$4:$K$49&lt;&gt;"")*($L$4:$L$49&lt;&gt;"")*($K$4:$K$49&gt;$L$4:$L$49),($N$4:$N$49=AI38)*($K$4:$K$49&lt;&gt;"")*($L$4:$L$49&lt;&gt;"")*($K$4:$K$49&lt;$L$4:$L$49))</f>
        <v>0</v>
      </c>
      <c r="AM38" s="487">
        <f t="array" aca="1" ref="AM38" ca="1">SUM(($I$4:$I$49=AI38)*($K$4:$K$49&lt;&gt;"")*($L$4:$L$49&lt;&gt;"")*($K$4:$K$49=$L$4:$L$49),($N$4:$N$49=AI38)*($K$4:$K$49&lt;&gt;"")*($L$4:$L$49&lt;&gt;"")*($K$4:$K$49=$L$4:$L$49))</f>
        <v>0</v>
      </c>
      <c r="AN38" s="487">
        <f t="array" aca="1" ref="AN38" ca="1">SUM(($I$4:$I$49=AI38)*($L$4:$L$49&lt;&gt;"")*($K$4:$K$49&lt;&gt;"")*($K$4:$K$49&lt;$L$4:$L$49),($K$4:$K$49&lt;&gt;"")*($N$4:$N$49=AI38)*($L$4:$L$49&lt;&gt;"")*($K$4:$K$49&gt;$L$4:$L$49))</f>
        <v>0</v>
      </c>
      <c r="AO38" s="487">
        <f t="array" aca="1" ref="AO38" ca="1">SUMIFS($K$4:$K$49,$I$4:$I$49,AI38,$K$4:$K$49,"&lt;&gt;",$L$4:$L$49,"&lt;&gt;")+SUMIFS($L$4:$L$49,$N$4:$N$49,AI38,$K$4:$K$49,"&lt;&gt;",$L$4:$L$49,"&lt;&gt;")</f>
        <v>0</v>
      </c>
      <c r="AP38" s="487">
        <f t="array" aca="1" ref="AP38" ca="1">SUMIFS($K$4:$K$49,$N$4:$N$49,AI38,$K$4:$K$49,"&lt;&gt;",$L$4:$L$49,"&lt;&gt;")+SUMIFS($L$4:$L$49,$I$4:$I$49,AI38,$K$4:$K$49,"&lt;&gt;",$L$4:$L$49,"&lt;&gt;")</f>
        <v>0</v>
      </c>
      <c r="AQ38" s="487">
        <f ca="1">AO38-AP38</f>
        <v>0</v>
      </c>
      <c r="AR38" s="487">
        <f ca="1">IF(AK38=0,-($AW$14*VLOOKUP(AI38,Tabla3[[NombreEquipo]:[Rank]],3,FALSE)),AJ38*$AW$4+BA38+AQ38*$AW$11+AO38*$AW$12+AL38*$AW$13-($AW$14*VLOOKUP(AI38,Tabla3[[NombreEquipo]:[Rank]],3,FALSE)/100))</f>
        <v>-17</v>
      </c>
      <c r="AS38" s="487">
        <f ca="1">AH38</f>
        <v>1</v>
      </c>
      <c r="AT38" s="487"/>
      <c r="AU38" s="487">
        <f ca="1">IFERROR(AR38-VLOOKUP(AI38,$AB$38:$AC$41,2,0),AR38)</f>
        <v>-17</v>
      </c>
      <c r="AV38" s="487"/>
      <c r="AW38" s="499"/>
      <c r="AX38" s="487"/>
      <c r="AY38" s="496" t="str">
        <f ca="1">AI38</f>
        <v>España</v>
      </c>
      <c r="AZ38" s="487">
        <f ca="1">COUNTIF(AJ38:AJ41,AJ38)</f>
        <v>4</v>
      </c>
      <c r="BA38" s="489">
        <f t="shared" ref="BA38:BA49" ca="1" si="22">(BB38*$AW$7)+(BH38*$AW$6)+(BN38*$AW$5)+(FI38*$AW$10)+(FK38*$AW$9)+(FM38*$AW$8)</f>
        <v>781200000</v>
      </c>
      <c r="BB38" s="515">
        <f ca="1">RANK(BC38,BC38:BC41,1)</f>
        <v>1</v>
      </c>
      <c r="BC38" s="515">
        <f ca="1">SUM(IF(AND(AJ38=AJ39),BE38,0),IF(AND(AJ38=AJ40),BF38,0),IF(AND(AJ38=AJ41),BG38,0))</f>
        <v>0</v>
      </c>
      <c r="BD38" s="515">
        <v>0</v>
      </c>
      <c r="BE38" s="515">
        <f t="array" aca="1" ref="BE38" ca="1">SUMIFS($K$36:$K$41,$I$36:$I$41,$AY38,$K$36:$K$41,"&lt;&gt;",$L$36:$L$41,"&lt;&gt;",$N$36:$N$41,BE37)+SUMIFS($L$36:$L$41,$I$36:$I$41,BE37,$K$36:$K$41,"&lt;&gt;",$L$36:$L$41,"&lt;&gt;",$N$36:$N$41,$AY38)</f>
        <v>0</v>
      </c>
      <c r="BF38" s="515">
        <f t="array" aca="1" ref="BF38" ca="1">SUMIFS($K$36:$K$41,$I$36:$I$41,$AY38,$K$36:$K$41,"&lt;&gt;",$L$36:$L$41,"&lt;&gt;",$N$36:$N$41,BF37)+SUMIFS($L$36:$L$41,$I$36:$I$41,BF37,$K$36:$K$41,"&lt;&gt;",$L$36:$L$41,"&lt;&gt;",$N$36:$N$41,$AY38)</f>
        <v>0</v>
      </c>
      <c r="BG38" s="515">
        <f t="array" aca="1" ref="BG38" ca="1">SUMIFS($K$36:$K$41,$I$36:$I$41,$AY38,$K$36:$K$41,"&lt;&gt;",$L$36:$L$41,"&lt;&gt;",$N$36:$N$41,BG37)+SUMIFS($L$36:$L$41,$I$36:$I$41,BG37,$K$36:$K$41,"&lt;&gt;",$L$36:$L$41,"&lt;&gt;",$N$36:$N$41,$AY38)</f>
        <v>0</v>
      </c>
      <c r="BH38" s="515">
        <f ca="1">RANK(BI38,BI38:BI41,1)</f>
        <v>1</v>
      </c>
      <c r="BI38" s="515">
        <f ca="1">SUM(IF(AND(AJ38=AJ39),BK38,0),IF(AND(AJ38=AJ40),BL38,0),IF(AND(AJ38=AJ41),BM38,0))</f>
        <v>0</v>
      </c>
      <c r="BJ38" s="515">
        <v>0</v>
      </c>
      <c r="BK38" s="515">
        <f ca="1">BE38-BD39</f>
        <v>0</v>
      </c>
      <c r="BL38" s="515">
        <f ca="1">BF38-BD40</f>
        <v>0</v>
      </c>
      <c r="BM38" s="515">
        <f ca="1">BG38-BD41</f>
        <v>0</v>
      </c>
      <c r="BN38" s="514">
        <f ca="1">RANK(BO38,BO38:BO41,1)</f>
        <v>1</v>
      </c>
      <c r="BO38" s="514">
        <f ca="1">SUM(IF(AND(AJ38=AJ39),BQ38,0),IF(AND(AJ38=AJ40),BR38,0),IF(AND(AJ38=AJ41),BS38,0))</f>
        <v>0</v>
      </c>
      <c r="BP38" s="514">
        <v>0</v>
      </c>
      <c r="BQ38" s="514">
        <f t="array" aca="1" ref="BQ38" ca="1">SUM((I$4:I$49=AY38)*(N$4:N$49=BQ37)*(K$4:K$49&lt;&gt;"")*(L$4:L$49&lt;&gt;"")*(K$4:K$49&gt;L$4:L$49)*3,(N$4:N$49=AY38)*(I$4:I$49=BQ37)*(K$4:K$49&lt;&gt;"")*(L$4:L$49&lt;&gt;"")*(K$4:K$49=L$4:L$49)*1,(N$4:N$49=AY38)*(I$4:I$49=BQ37)*(K$4:K$49&lt;&gt;"")*(L$4:L$49&lt;&gt;"")*(K$4:K$49&lt;L$4:L$49)*3,(I$4:I$49=AY38)*(N$4:N$49=BQ37)*(K$4:K$49&lt;&gt;"")*(L$4:L$49&lt;&gt;"")*(K$4:K$49=L$4:L$49)*1)</f>
        <v>0</v>
      </c>
      <c r="BR38" s="514">
        <f t="array" aca="1" ref="BR38" ca="1">SUM((I$4:I$49=AY38)*(N$4:N$49=BR37)*(K$4:K$49&lt;&gt;"")*(L$4:L$49&lt;&gt;"")*(K$4:K$49&gt;L$4:L$49)*3,(N$4:N$49=AY38)*(I$4:I$49=BR37)*(K$4:K$49&lt;&gt;"")*(L$4:L$49&lt;&gt;"")*(K$4:K$49=L$4:L$49)*1,(N$4:N$49=AY38)*(I$4:I$49=BR37)*(K$4:K$49&lt;&gt;"")*(L$4:L$49&lt;&gt;"")*(K$4:K$49&lt;L$4:L$49)*3,(I$4:I$49=AY38)*(N$4:N$49=BR37)*(K$4:K$49&lt;&gt;"")*(L$4:L$49&lt;&gt;"")*(K$4:K$49=L$4:L$49)*1)</f>
        <v>0</v>
      </c>
      <c r="BS38" s="514">
        <f t="array" aca="1" ref="BS38" ca="1">SUM((I$4:I$49=AY38)*(N$4:N$49=BS37)*(K$4:K$49&lt;&gt;"")*(L$4:L$49&lt;&gt;"")*(K$4:K$49&gt;L$4:L$49)*3,(N$4:N$49=AY38)*(I$4:I$49=BS37)*(K$4:K$49&lt;&gt;"")*(L$4:L$49&lt;&gt;"")*(K$4:K$49=L$4:L$49)*1,(N$4:N$49=AY38)*(I$4:I$49=BS37)*(K$4:K$49&lt;&gt;"")*(L$4:L$49&lt;&gt;"")*(K$4:K$49&lt;L$4:L$49)*3,(I$4:I$49=AY38)*(N$4:N$49=BS37)*(K$4:K$49&lt;&gt;"")*(L$4:L$49&lt;&gt;"")*(K$4:K$49=L$4:L$49)*1)</f>
        <v>0</v>
      </c>
      <c r="BT38" s="212">
        <v>1</v>
      </c>
      <c r="BU38" s="212">
        <f ca="1">RANK(BW38,$BW$38:$BW$41)</f>
        <v>1</v>
      </c>
      <c r="BV38" s="212" t="str">
        <f ca="1">A37</f>
        <v>España</v>
      </c>
      <c r="BW38" s="212">
        <f ca="1">IF(AK38=0,-($AW$14*VLOOKUP(AI38,Tabla3[[NombreEquipo]:[Rank]],3,FALSE)),AJ38*$AW$4+BA38+AQ38*$AW$11+AO38*$AW$12+AL38*$AW$13-($AW$14*VLOOKUP(AI38,Tabla3[[NombreEquipo]:[Rank]],3,FALSE)/100))</f>
        <v>-17</v>
      </c>
      <c r="BX38" s="212" t="str">
        <f ca="1">VLOOKUP(Q38,$AH$38:$AI$41,2,0)</f>
        <v>España</v>
      </c>
      <c r="BY38" s="212">
        <f ca="1">VLOOKUP($BX38,$AI$38:$AR$41,10,FALSE)</f>
        <v>-17</v>
      </c>
      <c r="CA38" s="212">
        <v>1</v>
      </c>
      <c r="CB38" s="212" t="str">
        <f ca="1">VLOOKUP(CA38,$AH$38:$AI$41,2,0)</f>
        <v>España</v>
      </c>
      <c r="CC38" s="212">
        <f ca="1">VLOOKUP(CB38,$AI$38:$AR$41,2,FALSE)</f>
        <v>0</v>
      </c>
      <c r="CD38" s="497">
        <f ca="1">IF(SUM($AK$38:$AK$41)=12,MIN(ABS(BY37-BY38),ABS(BY38-BY39)),100)</f>
        <v>100</v>
      </c>
      <c r="CE38" s="212">
        <f ca="1">VLOOKUP($CB38,$AI$38:$AR$41,9,FALSE)</f>
        <v>0</v>
      </c>
      <c r="CF38" s="212">
        <f ca="1">VLOOKUP($CB38,$AI$38:$AR$41,7,FALSE)</f>
        <v>0</v>
      </c>
      <c r="CH38" s="212">
        <f t="array" aca="1" ref="CH38" ca="1">IF($CI$38=$CL$37,$EC$37:$EC$40,IF($CI$38=$CM$37,$ED$37:$ED$39,IF(OR($CI$38=$CN$37,$CI$38=$CO$37),$EE$37:$EE$38,$EI$37)))</f>
        <v>1</v>
      </c>
      <c r="CI38" s="487" t="str">
        <f ca="1">IFERROR(HLOOKUP(4,CL36:DI37,2,0),CS37)</f>
        <v>COM_8</v>
      </c>
      <c r="CK38" s="487">
        <v>1</v>
      </c>
      <c r="CL38" s="487">
        <f t="array" aca="1" ref="CL38" ca="1">IF(AND($CC$38:$CC$41=$CC$38,$CD$38:$CD$41&lt;90,$AQ$38:$AQ$41=$AQ$38,$CF$38:$CF$41=$CF$38),1,0)</f>
        <v>0</v>
      </c>
      <c r="CM38" s="487">
        <f t="array" aca="1" ref="CM38" ca="1">IF(AND($CC$38:$CC$40=$CC$38,$CD$38:$CD$40&lt;90,$CC$38&lt;&gt;$CC$41),1,0)</f>
        <v>0</v>
      </c>
      <c r="CN38" s="487">
        <f t="array" aca="1" ref="CN38" ca="1">IF(AND($CC$38:$CC$39=$CC$38,$CD$38:$CD$39&lt;90,$CC$38&lt;&gt;$CC$40),1,0)</f>
        <v>0</v>
      </c>
      <c r="CO38" s="487">
        <f t="array" aca="1" ref="CO38" ca="1">IF(AND($CC$38:$CC$39=$CC$38,$CD$38:$CD$39&lt;90,$CC$38&lt;&gt;$CC$40),1,0)</f>
        <v>0</v>
      </c>
      <c r="CP38" s="487">
        <f t="array" aca="1" ref="CP38" ca="1">IF(AND($CC$39:$CC$41=$CC$39,$CD$39:$CD$41&lt;90,$CC$38&lt;&gt;$CC$39),1,0)</f>
        <v>0</v>
      </c>
      <c r="CQ38" s="487">
        <f t="array" aca="1" ref="CQ38" ca="1">IF(AND($CC$38&lt;&gt;$CC$39,$CC$38&lt;&gt;$CC$41),1,0)</f>
        <v>0</v>
      </c>
      <c r="CR38" s="487">
        <f t="array" aca="1" ref="CR38" ca="1">IF(AND($CC$38&lt;&gt;$CC$39,$CC$38&lt;&gt;$CC$41),1,0)</f>
        <v>0</v>
      </c>
      <c r="CS38" s="487">
        <f t="array" aca="1" ref="CS38" ca="1">IF(AND($CC$38&lt;&gt;$CC$39,$CC$38&lt;&gt;$CC$41),1,0)</f>
        <v>0</v>
      </c>
      <c r="CT38" s="487">
        <f t="array" aca="1" ref="CT38" ca="1">IF(AND($CC$38:$CC$41=$CC$38,$CD$38:$CD$41&lt;90,$CE$38:$CE$39=$CE$38,$CE$38&lt;&gt;$CE$40),1,0)</f>
        <v>0</v>
      </c>
      <c r="CU38" s="487">
        <f t="array" aca="1" ref="CU38" ca="1">IF(AND($CC$38:$CC$41=$CC$38,$CD$38:$CD$41&lt;90,$CE$38:$CE$41=$CE$38,$CF$38=$CF$39,$CF$38&lt;&gt;$CF$40),1,0)</f>
        <v>0</v>
      </c>
      <c r="CV38" s="487">
        <f t="array" aca="1" ref="CV38" ca="1">IF(AND($CC$38:$CC$40=$CC$38,$CD$38:$CD$39&lt;90,$CD$40&gt;90),1,0)</f>
        <v>0</v>
      </c>
      <c r="CW38" s="487">
        <f t="array" aca="1" ref="CW38" ca="1">IF(AND($CC$38&lt;&gt;$CC$39,$CC$38&lt;&gt;$CC$40),1,0)</f>
        <v>0</v>
      </c>
      <c r="CX38" s="487">
        <f t="array" aca="1" ref="CX38" ca="1">IF(AND($CC$38&lt;&gt;$CC$39,$CC$38&lt;&gt;$CC$40),1,0)</f>
        <v>0</v>
      </c>
      <c r="CY38" s="487">
        <f t="array" aca="1" ref="CY38" ca="1">IF(AND($CC$38&lt;&gt;$CC$41,$CC$38:$CC$40=$CC$38,$CD$38&gt;90,$CD$39:$CD$40&lt;90),1,0)</f>
        <v>0</v>
      </c>
      <c r="CZ38" s="487">
        <f t="array" aca="1" ref="CZ38" ca="1">IF(AND($CC$38:$CC$41=$CC$38,$CD$39:$CD$41&lt;90,$CD$38&lt;&gt;$CD$39),1,0)</f>
        <v>0</v>
      </c>
      <c r="DA38" s="487">
        <f t="array" aca="1" ref="DA38" ca="1">IF(AND($CC$38:$CC$41=$CC$38,$CD$38:$CD$40&lt;90,$CD$38&lt;&gt;$CD$41),1,0)</f>
        <v>0</v>
      </c>
      <c r="DB38" s="487">
        <f t="array" aca="1" ref="DB38" ca="1">IF(AND($CC$38:$CC$41=$CC$38,$CD$38:$CD$39&gt;90,$CD$40:$CD$41&lt;90,$CE$38:$CE$41=$CE$38,$CF$38&gt;$CF$39,$CF$38&gt;$CF$40,$CF$38&gt;$CF$41),1,0)</f>
        <v>0</v>
      </c>
      <c r="DC38" s="487">
        <f t="array" aca="1" ref="DC38" ca="1">IF(AND($CC$38:$CC$41=$CC$38,$CD$38&gt;90,$CD$39:$CD$40&lt;90,$CD$41&gt;90,$CE$38:$CE$41=$CE$38,$CF$38&gt;$CF$39,$CF$38&gt;$CF$40,$CF$38&gt;$CF$41),1,0)</f>
        <v>0</v>
      </c>
      <c r="DD38" s="487">
        <f t="array" aca="1" ref="DD38" ca="1">IF(AND($CC$38:$CC$41=$CC$38,$CD$38:$CD$39&lt;90,$CD$40:$CD$41&gt;90,$CE$38:$CE$41=$CE$38,$CF$38=$CF$39,$CF$38&gt;$CF$40,$CF$38&gt;$CF$41),1,0)</f>
        <v>0</v>
      </c>
      <c r="DE38" s="487">
        <f t="array" aca="1" ref="DE38" ca="1">IF(AND($CC$38:$CC$41=$CC$38,$CD$38:$CD$39&gt;90,$CD$40:$CD$41&lt;90,$CE$38:$CE$41=$CE$38,$CF$38&gt;$CF$39,$CF$39:$CF$41=$CF$39),1,0)</f>
        <v>0</v>
      </c>
      <c r="DF38" s="487">
        <f t="array" aca="1" ref="DF38" ca="1">IF(AND($CC$38:$CC$41=$CC$38,$CD$38:$CD$39&lt;90,$CD$40:$CD$41&gt;90,$CE$38:$CE$41=$CE$38,$CF$38:$CF$40=$CF$38,$CF$38&gt;$CF$41),1,0)</f>
        <v>0</v>
      </c>
      <c r="DG38" s="487">
        <f t="array" aca="1" ref="DG38" ca="1">IF(AND($CC$38:$CC$41=$CC$38,$CD$38&gt;90,$CD$41&gt;90,$CD$39:$CD$40&lt;90,$CE$38:$CE$41=$CE$38,$CF$38&gt;$CF$39:$CF$41),1,0)</f>
        <v>0</v>
      </c>
      <c r="EC38" s="212">
        <v>2</v>
      </c>
      <c r="ED38" s="212">
        <v>2</v>
      </c>
      <c r="EE38" s="212">
        <v>2</v>
      </c>
      <c r="EF38" s="212">
        <v>3</v>
      </c>
      <c r="EG38" s="212">
        <v>4</v>
      </c>
      <c r="EH38" s="212">
        <v>3</v>
      </c>
      <c r="EI38" s="212"/>
      <c r="EJ38" s="212"/>
      <c r="EK38" s="212"/>
      <c r="EL38" s="212"/>
      <c r="FI38" s="515">
        <f ca="1">RANK(FJ38,FJ38:FJ41,1)</f>
        <v>1</v>
      </c>
      <c r="FJ38" s="489">
        <f ca="1">SUM(IF(AND(AJ38=AJ39,BC38=BC39,BI38=BI39,BO38=BO39),BE38,0),IF(AND(AJ38=AJ40,BC38=BC40,BI38=BI40,BO38=BO40),BF38,0),IF(AND(AJ38=AJ41,BC38=BC41,BI38=BI41,BO38=BO41),BG38,0))</f>
        <v>0</v>
      </c>
      <c r="FK38" s="515">
        <f ca="1">RANK(FL38,FL38:FL41,1)</f>
        <v>1</v>
      </c>
      <c r="FL38" s="489">
        <f ca="1">SUM(IF(AND(AJ38=AJ39,BC38=BC39,BI38=BI39,BO38=BO39),BK38,0),IF(AND(AJ38=AJ40,BC38=BC40,BI38=BI40,BO38=BO40),BL38,0),IF(AND(AJ38=AJ41,BC38=BC41,BI38=BI41,BO38=BO41),BM38,0))</f>
        <v>0</v>
      </c>
      <c r="FM38" s="515">
        <f ca="1">RANK(FN38,FN38:FN41,1)</f>
        <v>1</v>
      </c>
      <c r="FN38" s="489">
        <f ca="1">SUM(IF(AND(AJ38=AJ39,BC38=BC39,BI38=BI39,BO38=BO39),BQ38,0),IF(AND(AJ38=AJ40,BC38=BC40,BI38=BI40,BO38=BO40),BR38,0),IF(AND(AJ38=AJ41,BC38=BC41,BI38=BI41,BO38=BO41),BS38,0))</f>
        <v>0</v>
      </c>
    </row>
    <row r="39" spans="1:170" x14ac:dyDescent="0.2">
      <c r="A39" s="412" t="str">
        <f t="array" aca="1" ref="A39" ca="1">IF(ROWS(A$37:A39)&lt;=$C$36,INDEX(INDIRECT(A$36),SMALL(IF(Nivell=$B$36,ROW(Nivell)-ROW(Equipos!$C$2)+1),ROWS(B$36:B38))),"")</f>
        <v>Polonia</v>
      </c>
      <c r="B39" s="413"/>
      <c r="C39" s="213"/>
      <c r="D39" s="255"/>
      <c r="E39" s="575"/>
      <c r="F39" s="265">
        <f>Horarios!A39</f>
        <v>44366.875</v>
      </c>
      <c r="G39" s="266">
        <f>Horarios!A39+VLOOKUP($G$2,Horarios!$K$4:$O$27,4,0)*VLOOKUP($G$2,Horarios!$K$4:$O$27,5,0)</f>
        <v>44366.875</v>
      </c>
      <c r="H39" s="265" t="s">
        <v>74</v>
      </c>
      <c r="I39" s="267" t="str">
        <f ca="1">A37</f>
        <v>España</v>
      </c>
      <c r="J39" s="268"/>
      <c r="K39" s="269"/>
      <c r="L39" s="269"/>
      <c r="M39" s="271"/>
      <c r="N39" s="279" t="str">
        <f ca="1">A39</f>
        <v>Polonia</v>
      </c>
      <c r="O39" s="111">
        <f t="shared" si="21"/>
        <v>0</v>
      </c>
      <c r="P39" s="107"/>
      <c r="Q39" s="343">
        <v>2</v>
      </c>
      <c r="R39" s="5" t="str">
        <f ca="1">VLOOKUP(Q39,$AG$38:$AI$41,3,0)</f>
        <v>Suecia</v>
      </c>
      <c r="S39" s="4">
        <f ca="1">VLOOKUP(R39,$AI$38:$AR$41,2,FALSE)</f>
        <v>0</v>
      </c>
      <c r="T39" s="4">
        <f ca="1">VLOOKUP($R39,$AI$38:$AR$41,3,FALSE)</f>
        <v>0</v>
      </c>
      <c r="U39" s="4">
        <f ca="1">VLOOKUP($R39,$AI$38:$AR$41,4,FALSE)</f>
        <v>0</v>
      </c>
      <c r="V39" s="4">
        <f ca="1">VLOOKUP($R39,$AI$38:$AR$41,5,FALSE)</f>
        <v>0</v>
      </c>
      <c r="W39" s="4">
        <f ca="1">VLOOKUP($R39,$AI$38:$AR$41,6,FALSE)</f>
        <v>0</v>
      </c>
      <c r="X39" s="4">
        <f ca="1">VLOOKUP($R39,$AI$38:$AR$41,7,FALSE)</f>
        <v>0</v>
      </c>
      <c r="Y39" s="4">
        <f ca="1">VLOOKUP($R39,$AI$38:$AR$41,8,FALSE)</f>
        <v>0</v>
      </c>
      <c r="Z39" s="344">
        <f ca="1">VLOOKUP($R39,$AI$38:$AR$41,9,FALSE)</f>
        <v>0</v>
      </c>
      <c r="AA39" s="96">
        <f ca="1">IF(SUM($AK$38:$AK$41)=12,MIN(ABS(BY38-BY39),ABS(BY39-BY40)),100)</f>
        <v>100</v>
      </c>
      <c r="AB39" s="123" t="str">
        <f ca="1">IF(AND(AA39&gt;=0,AA39&lt;90),VLOOKUP(Q39,$BU$38:$BV$41,2,0),"")</f>
        <v/>
      </c>
      <c r="AC39" s="97"/>
      <c r="AD39" s="98"/>
      <c r="AE39" s="477"/>
      <c r="AF39" s="488">
        <f ca="1">VLOOKUP($R39,$AI$38:$AR$41,10,FALSE)</f>
        <v>-18</v>
      </c>
      <c r="AG39" s="487">
        <f ca="1">RANK(AU39,$AU$38:$AU$41)</f>
        <v>2</v>
      </c>
      <c r="AH39" s="487">
        <f ca="1">RANK(AR39,$AR$38:$AR$41)</f>
        <v>2</v>
      </c>
      <c r="AI39" s="212" t="str">
        <f ca="1">A38</f>
        <v>Suecia</v>
      </c>
      <c r="AJ39" s="487">
        <f ca="1">AL39*3+AM39*1+AN39*0</f>
        <v>0</v>
      </c>
      <c r="AK39" s="487">
        <f ca="1">COUNTIFS($I$4:$I$49,AI39,$K$4:$K$49,"&lt;&gt;",$L$4:$L$49,"&lt;&gt;")+COUNTIFS($N$4:$N$49,AI39,$L$4:$L$49,"&lt;&gt;",$K$4:$K$49,"&lt;&gt;")</f>
        <v>0</v>
      </c>
      <c r="AL39" s="487">
        <f t="array" aca="1" ref="AL39" ca="1">SUM(($I$4:$I$49=AI39)*($K$4:$K$49&lt;&gt;"")*($L$4:$L$49&lt;&gt;"")*($K$4:$K$49&gt;$L$4:$L$49),($N$4:$N$49=AI39)*($K$4:$K$49&lt;&gt;"")*($L$4:$L$49&lt;&gt;"")*($K$4:$K$49&lt;$L$4:$L$49))</f>
        <v>0</v>
      </c>
      <c r="AM39" s="487">
        <f t="array" aca="1" ref="AM39" ca="1">SUM(($I$4:$I$49=AI39)*($K$4:$K$49&lt;&gt;"")*($L$4:$L$49&lt;&gt;"")*($K$4:$K$49=$L$4:$L$49),($N$4:$N$49=AI39)*($K$4:$K$49&lt;&gt;"")*($L$4:$L$49&lt;&gt;"")*($K$4:$K$49=$L$4:$L$49))</f>
        <v>0</v>
      </c>
      <c r="AN39" s="487">
        <f t="array" aca="1" ref="AN39" ca="1">SUM(($I$4:$I$49=AI39)*($L$4:$L$49&lt;&gt;"")*($K$4:$K$49&lt;&gt;"")*($K$4:$K$49&lt;$L$4:$L$49),($K$4:$K$49&lt;&gt;"")*($N$4:$N$49=AI39)*($L$4:$L$49&lt;&gt;"")*($K$4:$K$49&gt;$L$4:$L$49))</f>
        <v>0</v>
      </c>
      <c r="AO39" s="487">
        <f t="array" aca="1" ref="AO39" ca="1">SUMIFS($K$4:$K$49,$I$4:$I$49,AI39,$K$4:$K$49,"&lt;&gt;",$L$4:$L$49,"&lt;&gt;")+SUMIFS($L$4:$L$49,$N$4:$N$49,AI39,$K$4:$K$49,"&lt;&gt;",$L$4:$L$49,"&lt;&gt;")</f>
        <v>0</v>
      </c>
      <c r="AP39" s="487">
        <f t="array" aca="1" ref="AP39" ca="1">SUMIFS($K$4:$K$49,$N$4:$N$49,AI39,$K$4:$K$49,"&lt;&gt;",$L$4:$L$49,"&lt;&gt;")+SUMIFS($L$4:$L$49,$I$4:$I$49,AI39,$K$4:$K$49,"&lt;&gt;",$L$4:$L$49,"&lt;&gt;")</f>
        <v>0</v>
      </c>
      <c r="AQ39" s="487">
        <f ca="1">AO39-AP39</f>
        <v>0</v>
      </c>
      <c r="AR39" s="487">
        <f ca="1">IF(AK39=0,-($AW$14*VLOOKUP(AI39,Tabla3[[NombreEquipo]:[Rank]],3,FALSE)),AJ39*$AW$4+BA39+AQ39*$AW$11+AO39*$AW$12+AL39*$AW$13-($AW$14*VLOOKUP(AI39,Tabla3[[NombreEquipo]:[Rank]],3,FALSE)/100))</f>
        <v>-18</v>
      </c>
      <c r="AS39" s="487">
        <f ca="1">AH39</f>
        <v>2</v>
      </c>
      <c r="AT39" s="487"/>
      <c r="AU39" s="487">
        <f ca="1">IFERROR(AR39-VLOOKUP(AI39,$AB$38:$AC$41,2,0),AR39)</f>
        <v>-18</v>
      </c>
      <c r="AV39" s="487"/>
      <c r="AW39" s="499"/>
      <c r="AX39" s="487"/>
      <c r="AY39" s="496" t="str">
        <f ca="1">AI39</f>
        <v>Suecia</v>
      </c>
      <c r="AZ39" s="487">
        <f ca="1">COUNTIF(AJ38:AJ41,AJ39)</f>
        <v>4</v>
      </c>
      <c r="BA39" s="489">
        <f t="shared" ca="1" si="22"/>
        <v>781200000</v>
      </c>
      <c r="BB39" s="515">
        <f ca="1">RANK(BC39,BC38:BC41,1)</f>
        <v>1</v>
      </c>
      <c r="BC39" s="515">
        <f ca="1">SUM(IF(AND(AJ39=AJ40),BF39,0),IF(AND(AJ39=AJ41),BG39,0),IF(AND(AJ39=AJ38),BD39,0))</f>
        <v>0</v>
      </c>
      <c r="BD39" s="515">
        <f t="array" aca="1" ref="BD39" ca="1">SUMIFS($K$36:$K$41,$I$36:$I$41,$AY39,$K$36:$K$41,"&lt;&gt;",$L$36:$L$41,"&lt;&gt;",$N$36:$N$41,BD37)+SUMIFS($L$36:$L$41,$I$36:$I$41,BD37,$K$36:$K$41,"&lt;&gt;",$L$36:$L$41,"&lt;&gt;",$N$36:$N$41,$AY39)</f>
        <v>0</v>
      </c>
      <c r="BE39" s="515">
        <v>0</v>
      </c>
      <c r="BF39" s="515">
        <f t="array" aca="1" ref="BF39" ca="1">SUMIFS($K$36:$K$41,$I$36:$I$41,$AY39,$K$36:$K$41,"&lt;&gt;",$L$36:$L$41,"&lt;&gt;",$N$36:$N$41,BF37)+SUMIFS($L$36:$L$41,$I$36:$I$41,BF37,$K$36:$K$41,"&lt;&gt;",$L$36:$L$41,"&lt;&gt;",$N$36:$N$41,$AY39)</f>
        <v>0</v>
      </c>
      <c r="BG39" s="515">
        <f t="array" aca="1" ref="BG39" ca="1">SUMIFS($K$36:$K$41,$I$36:$I$41,$AY39,$K$36:$K$41,"&lt;&gt;",$L$36:$L$41,"&lt;&gt;",$N$36:$N$41,BG37)+SUMIFS($L$36:$L$41,$I$36:$I$41,BG37,$K$36:$K$41,"&lt;&gt;",$L$36:$L$41,"&lt;&gt;",$N$36:$N$41,$AY39)</f>
        <v>0</v>
      </c>
      <c r="BH39" s="515">
        <f ca="1">RANK(BI39,BI38:BI41,1)</f>
        <v>1</v>
      </c>
      <c r="BI39" s="515">
        <f ca="1">SUM(IF(AND(AJ39=AJ40),BL39,0),IF(AND(AJ39=AJ41),BM39,0),IF(AND(AJ39=AJ38),BJ39,0))</f>
        <v>0</v>
      </c>
      <c r="BJ39" s="515">
        <f ca="1">BD39-BE38</f>
        <v>0</v>
      </c>
      <c r="BK39" s="515">
        <v>0</v>
      </c>
      <c r="BL39" s="515">
        <f ca="1">BF39-BE40</f>
        <v>0</v>
      </c>
      <c r="BM39" s="515">
        <f ca="1">BG39-BE41</f>
        <v>0</v>
      </c>
      <c r="BN39" s="514">
        <f ca="1">RANK(BO39,BO38:BO41,1)</f>
        <v>1</v>
      </c>
      <c r="BO39" s="514">
        <f ca="1">SUM(IF(AND(AJ39=AJ40),BR39,0),IF(AND(AJ39=AJ41),BS39,0),IF(AND(AJ39=AJ38),BP39,0))</f>
        <v>0</v>
      </c>
      <c r="BP39" s="514">
        <f t="array" aca="1" ref="BP39" ca="1">SUM((I$4:I$49=AY39)*(N$4:N$49=BP37)*(K$4:K$49&lt;&gt;"")*(L$4:L$49&lt;&gt;"")*(K$4:K$49&gt;L$4:L$49)*3,(N$4:N$49=AY39)*(I$4:I$49=BP37)*(K$4:K$49&lt;&gt;"")*(L$4:L$49&lt;&gt;"")*(K$4:K$49=L$4:L$49)*1,(N$4:N$49=AY39)*(I$4:I$49=BP37)*(K$4:K$49&lt;&gt;"")*(L$4:L$49&lt;&gt;"")*(K$4:K$49&lt;L$4:L$49)*3,(I$4:I$49=AY39)*(N$4:N$49=BP37)*(K$4:K$49&lt;&gt;"")*(L$4:L$49&lt;&gt;"")*(K$4:K$49=L$4:L$49)*1)</f>
        <v>0</v>
      </c>
      <c r="BQ39" s="514">
        <v>0</v>
      </c>
      <c r="BR39" s="514">
        <f t="array" aca="1" ref="BR39" ca="1">SUM((I$4:I$49=AY39)*(N$4:N$49=BR37)*(K$4:K$49&lt;&gt;"")*(L$4:L$49&lt;&gt;"")*(K$4:K$49&gt;L$4:L$49)*3,(N$4:N$49=AY39)*(I$4:I$49=BR37)*(K$4:K$49&lt;&gt;"")*(L$4:L$49&lt;&gt;"")*(K$4:K$49=L$4:L$49)*1,(N$4:N$49=AY39)*(I$4:I$49=BR37)*(K$4:K$49&lt;&gt;"")*(L$4:L$49&lt;&gt;"")*(K$4:K$49&lt;L$4:L$49)*3,(I$4:I$49=AY39)*(N$4:N$49=BR37)*(K$4:K$49&lt;&gt;"")*(L$4:L$49&lt;&gt;"")*(K$4:K$49=L$4:L$49)*1)</f>
        <v>0</v>
      </c>
      <c r="BS39" s="514">
        <f t="array" aca="1" ref="BS39" ca="1">SUM((I$4:I$49=AY39)*(N$4:N$49=BS37)*(K$4:K$49&lt;&gt;"")*(L$4:L$49&lt;&gt;"")*(K$4:K$49&gt;L$4:L$49)*3,(N$4:N$49=AY39)*(I$4:I$49=BS37)*(K$4:K$49&lt;&gt;"")*(L$4:L$49&lt;&gt;"")*(K$4:K$49=L$4:L$49)*1,(N$4:N$49=AY39)*(I$4:I$49=BS37)*(K$4:K$49&lt;&gt;"")*(L$4:L$49&lt;&gt;"")*(K$4:K$49&lt;L$4:L$49)*3,(I$4:I$49=AY39)*(N$4:N$49=BS37)*(K$4:K$49&lt;&gt;"")*(L$4:L$49&lt;&gt;"")*(K$4:K$49=L$4:L$49)*1)</f>
        <v>0</v>
      </c>
      <c r="BT39" s="212">
        <v>2</v>
      </c>
      <c r="BU39" s="212">
        <f ca="1">RANK(BW39,$BW$38:$BW$41)</f>
        <v>2</v>
      </c>
      <c r="BV39" s="212" t="str">
        <f ca="1">A38</f>
        <v>Suecia</v>
      </c>
      <c r="BW39" s="212">
        <f ca="1">IF(AK39=0,-($AW$14*VLOOKUP(AI39,Tabla3[[NombreEquipo]:[Rank]],3,FALSE)),AJ39*$AW$4+BA39+AQ39*$AW$11+AO39*$AW$12+AL39*$AW$13-($AW$14*VLOOKUP(AI39,Tabla3[[NombreEquipo]:[Rank]],3,FALSE)/100))</f>
        <v>-18</v>
      </c>
      <c r="BX39" s="212" t="str">
        <f ca="1">VLOOKUP(Q39,$AH$38:$AI$41,2,0)</f>
        <v>Suecia</v>
      </c>
      <c r="BY39" s="212">
        <f ca="1">VLOOKUP($BX39,$AI$38:$AR$41,10,FALSE)</f>
        <v>-18</v>
      </c>
      <c r="CA39" s="212">
        <v>2</v>
      </c>
      <c r="CB39" s="212" t="str">
        <f ca="1">VLOOKUP(CA39,$AH$38:$AI$41,2,0)</f>
        <v>Suecia</v>
      </c>
      <c r="CC39" s="212">
        <f ca="1">VLOOKUP(CB39,$AI$38:$AR$41,2,FALSE)</f>
        <v>0</v>
      </c>
      <c r="CD39" s="497">
        <f ca="1">IF(SUM($AK$38:$AK$41)=12,MIN(ABS(BY38-BY39),ABS(BY39-BY40)),100)</f>
        <v>100</v>
      </c>
      <c r="CE39" s="212">
        <f ca="1">VLOOKUP($CB39,$AI$38:$AR$41,9,FALSE)</f>
        <v>0</v>
      </c>
      <c r="CF39" s="212">
        <f ca="1">VLOOKUP($CB39,$AI$38:$AR$41,7,FALSE)</f>
        <v>0</v>
      </c>
      <c r="CH39" s="212">
        <f t="array" aca="1" ref="CH39" ca="1">IF($CI$38=$CL$37,$EC$37:$EC$40,IF($CI$38=$CM$37,$ED$37:$ED$39,IF(OR($CI$38=$CN$37,$CI$38=$CO$37),$EE$37:$EE$38,IF($CI$38=$CP$37,$EF$37:$EF$39,(IF($CI$38=$CQ$37,$EH$37:$EH$38,$EJ$37))))))</f>
        <v>2</v>
      </c>
      <c r="CK39" s="487">
        <v>2</v>
      </c>
      <c r="CL39" s="487">
        <f t="array" aca="1" ref="CL39" ca="1">IF(AND($CC$38:$CC$41=$CC$39,$CD$38:$CD$41&lt;90,$AQ$38:$AQ$41=$AQ$39,$CF$38:$CF$41=$CF$39),1,0)</f>
        <v>0</v>
      </c>
      <c r="CM39" s="487">
        <f t="array" aca="1" ref="CM39" ca="1">IF(AND($CC$38:$CC$40=$CC$39,$CD$38:$CD$40&lt;90,$CC$39&lt;&gt;$CC$41),1,0)</f>
        <v>0</v>
      </c>
      <c r="CN39" s="487">
        <f t="array" aca="1" ref="CN39" ca="1">IF(AND($CC$38:$CC$39=$CC$38,$CD$38:$CD$39&lt;90,$CC$38&lt;&gt;$CC$40),1,0)</f>
        <v>0</v>
      </c>
      <c r="CO39" s="487">
        <f t="array" aca="1" ref="CO39" ca="1">IF(AND($CC$38:$CC$39=$CC$38,$CD$38:$CD$39&lt;90,$CC$38&lt;&gt;$CC$40),1,0)</f>
        <v>0</v>
      </c>
      <c r="CP39" s="487">
        <f t="array" aca="1" ref="CP39" ca="1">IF(AND($CC$39:$CC$41=$CC$39,$CD$39:$CD$41&lt;90,$CC$38&lt;&gt;$CC$39),1,0)</f>
        <v>0</v>
      </c>
      <c r="CQ39" s="487">
        <f t="array" aca="1" ref="CQ39" ca="1">IF(AND($CC$39:$CC$40=$CC$39,$CD$39:$CD$40&lt;90,$CC$39&lt;&gt;$CC$38,$CC$39&lt;&gt;$CC$41),1,0)</f>
        <v>0</v>
      </c>
      <c r="CR39" s="487">
        <f t="array" aca="1" ref="CR39" ca="1">IF(AND($CC$39&lt;&gt;$CC$38,$CC$39&lt;&gt;$CC$40),1,0)</f>
        <v>0</v>
      </c>
      <c r="CS39" s="487">
        <f t="array" aca="1" ref="CS39" ca="1">IF(AND($CC$39&lt;&gt;$CC$38,$CC$39&lt;&gt;$CC$40),1,0)</f>
        <v>0</v>
      </c>
      <c r="CT39" s="487">
        <f t="array" aca="1" ref="CT39" ca="1">IF(AND($CC$38:$CC$41=$CC$38,$CD$38:$CD$41&lt;90,$CE$38:$CE$39=$CE$38,$CE$39&lt;&gt;$CE$40),1,0)</f>
        <v>0</v>
      </c>
      <c r="CU39" s="487">
        <f t="array" aca="1" ref="CU39" ca="1">IF(AND($CC$38:$CC$41=$CC$38,$CD$38:$CD$41&lt;90,$CE$38:$CE$41=$CE$38,$CF$38=$CF$39,$CF$39&lt;&gt;$CF$40),1,0)</f>
        <v>0</v>
      </c>
      <c r="CV39" s="487">
        <f t="array" aca="1" ref="CV39" ca="1">IF(AND($CC$38:$CC$40=$CC$39,$CD$38:$CD$39&lt;90,$CD$40&gt;90),1,0)</f>
        <v>0</v>
      </c>
      <c r="CW39" s="487">
        <f t="array" aca="1" ref="CW39" ca="1">IF(AND($CC$39&lt;&gt;$CC$38,$CC$39:$CC$41=$CC$39,$CD$39&gt;90,$CD$40:$CD$41&lt;90),1,0)</f>
        <v>0</v>
      </c>
      <c r="CX39" s="487">
        <f t="array" aca="1" ref="CX39" ca="1">IF(AND($CC$39&lt;&gt;$CC$38,$CC$39:$CC$41=$CC$39,$CD$41&gt;90,$CD$39:$CD$40&lt;90),1,0)</f>
        <v>0</v>
      </c>
      <c r="CY39" s="487">
        <f t="array" aca="1" ref="CY39" ca="1">IF(AND($CC$39&lt;&gt;$CC$41,$CC$38:$CC$40=$CC$39,$CD$38&gt;90,$CD$39:$CD$40&lt;90),1,0)</f>
        <v>0</v>
      </c>
      <c r="CZ39" s="487">
        <f t="array" aca="1" ref="CZ39" ca="1">IF(AND($CC$38:$CC$41=$CC$39,$CD$39:$CD$41&lt;90,$CD$38&lt;&gt;$CD$39),1,0)</f>
        <v>0</v>
      </c>
      <c r="DA39" s="487">
        <f t="array" aca="1" ref="DA39" ca="1">IF(AND($CC$38:$CC$41=$CC$39,$CD$38:$CD$40&lt;90,$CD$39&lt;&gt;$CD$41),1,0)</f>
        <v>0</v>
      </c>
      <c r="DB39" s="487">
        <f t="array" aca="1" ref="DB39" ca="1">IF(AND($CC$38:$CC$41=$CC$39,$CD$38:$CD$39&gt;90,$CD$40:$CD$41&lt;90,$CE$38:$CE$41=$CE$39,$CF$38&gt;$CF$39,$CF$39&gt;$CF$40,$CF$39&gt;$CF$41),1,0)</f>
        <v>0</v>
      </c>
      <c r="DC39" s="487">
        <f t="array" aca="1" ref="DC39" ca="1">IF(AND($CC$38:$CC$41=$CC$39,$CD$38&gt;90,$CD$39:$CD$40&lt;90,$CD$41&gt;90,$CE$38:$CE$41=$CE$39,$CF$38&gt;$CF$39,$CF$39=$CF$40,$CF$39&gt;$CF$41),1,0)</f>
        <v>0</v>
      </c>
      <c r="DD39" s="487">
        <f t="array" aca="1" ref="DD39" ca="1">IF(AND($CC$38:$CC$41=$CC$39,$CD$38:$CD$39&lt;90,$CD$40:$CD$41&gt;90,$CE$38:$CE$41=$CE$39,$CF$38=$CF$39,$CF$39&gt;$CF$40,$CF$39&gt;$CF$41),1,0)</f>
        <v>0</v>
      </c>
      <c r="DE39" s="487">
        <f t="array" aca="1" ref="DE39" ca="1">IF(AND($CC$38:$CC$41=$CC$39,$CD$38:$CD$39&gt;90,$CD$40:$CD$41&lt;90,$CE$38:$CE$41=$CE$39,$CF$38&gt;$CF$39,$CF$39:$CF$41=$CF$39),1,0)</f>
        <v>0</v>
      </c>
      <c r="DF39" s="487">
        <f t="array" aca="1" ref="DF39" ca="1">IF(AND($CC$38:$CC$41=$CC$39,$CD$38:$CD$39&lt;90,$CD$40:$CD$41&gt;90,$CE$38:$CE$41=$CE$39,$CF$38:$CF$40=$CF$39,$CF$39&gt;$CF$41),1,0)</f>
        <v>0</v>
      </c>
      <c r="DG39" s="487">
        <f t="array" aca="1" ref="DG39" ca="1">IF(AND($CC$38:$CC$41=$CC$39,$CD$38&gt;90,$CD$41&gt;90,$CD$39:$CD$40&lt;90,$CE$38:$CE$41=$CE$39,$CF$38&gt;$CF$39:$CF$41,$CF$39:$CF$41=$CF$39),1,0)</f>
        <v>0</v>
      </c>
      <c r="EC39" s="212">
        <v>3</v>
      </c>
      <c r="ED39" s="212">
        <v>3</v>
      </c>
      <c r="EE39" s="212"/>
      <c r="EF39" s="212">
        <v>4</v>
      </c>
      <c r="EG39" s="212"/>
      <c r="EH39" s="212"/>
      <c r="EI39" s="212"/>
      <c r="EJ39" s="212"/>
      <c r="EK39" s="212"/>
      <c r="EL39" s="212"/>
      <c r="FI39" s="515">
        <f ca="1">RANK(FJ39,FJ38:FJ41,1)</f>
        <v>1</v>
      </c>
      <c r="FJ39" s="489">
        <f ca="1">SUM(IF(AND(AJ39=AJ40,BC39=BC40,BI39=BI40,BO39=BO40),BF39,0),IF(AND(AJ39=AJ41,BC39=BC41,BI39=BI41,BO39=BO41),BG39,0),IF(AND(AJ39=AJ38,BC39=BC38,BI39=BI38,BO39=BO38),BD39,0))</f>
        <v>0</v>
      </c>
      <c r="FK39" s="515">
        <f ca="1">RANK(FL39,FL38:FL41,1)</f>
        <v>1</v>
      </c>
      <c r="FL39" s="489">
        <f ca="1">SUM(IF(AND(AJ39=AJ40,BC39=BC40,BI39=BI40,BO39=BO40),BL39,0),IF(AND(AJ39=AJ41,BC39=BC41,BI39=BI41,BO39=BO41),BM39,0),IF(AND(AJ39=AJ38,BC39=BC38,BI39=BI38,BO39=BO38),BJ39,0))</f>
        <v>0</v>
      </c>
      <c r="FM39" s="515">
        <f ca="1">RANK(FN39,FN38:FN41,1)</f>
        <v>1</v>
      </c>
      <c r="FN39" s="489">
        <f ca="1">SUM(IF(AND(AJ39=AJ40,BC39=BC40,BI39=BI40,BO39=BO40),BR39,0),IF(AND(AJ39=AJ41,BC39=BC41,BI39=BI41,BO39=BO41),BS39,0),IF(AND(AJ39=AJ38,BC39=BC38,BI39=BI38,BO39=BO38),BP39,0))</f>
        <v>0</v>
      </c>
    </row>
    <row r="40" spans="1:170" x14ac:dyDescent="0.2">
      <c r="A40" s="412" t="str">
        <f t="array" aca="1" ref="A40" ca="1">IF(ROWS(A$37:A40)&lt;=$C$36,INDEX(INDIRECT(A$36),SMALL(IF(Nivell=$B$36,ROW(Nivell)-ROW(Equipos!$C$2)+1),ROWS(B$36:B39))),"")</f>
        <v>Eslovaquia</v>
      </c>
      <c r="B40" s="413"/>
      <c r="C40" s="213"/>
      <c r="D40" s="255"/>
      <c r="E40" s="575"/>
      <c r="F40" s="265">
        <f>Horarios!A40</f>
        <v>44370.75</v>
      </c>
      <c r="G40" s="266">
        <f>Horarios!A40+VLOOKUP($G$2,Horarios!$K$4:$O$27,4,0)*VLOOKUP($G$2,Horarios!$K$4:$O$27,5,0)</f>
        <v>44370.75</v>
      </c>
      <c r="H40" s="265" t="s">
        <v>75</v>
      </c>
      <c r="I40" s="267" t="str">
        <f ca="1">A38</f>
        <v>Suecia</v>
      </c>
      <c r="J40" s="268"/>
      <c r="K40" s="269"/>
      <c r="L40" s="269"/>
      <c r="M40" s="270"/>
      <c r="N40" s="279" t="str">
        <f ca="1">A39</f>
        <v>Polonia</v>
      </c>
      <c r="O40" s="111">
        <f t="shared" si="21"/>
        <v>0</v>
      </c>
      <c r="P40" s="107"/>
      <c r="Q40" s="343">
        <v>3</v>
      </c>
      <c r="R40" s="5" t="str">
        <f ca="1">VLOOKUP(Q40,$AG$38:$AI$41,3,0)</f>
        <v>Polonia</v>
      </c>
      <c r="S40" s="4">
        <f ca="1">VLOOKUP(R40,$AI$38:$AR$41,2,FALSE)</f>
        <v>0</v>
      </c>
      <c r="T40" s="4">
        <f ca="1">VLOOKUP($R40,$AI$38:$AR$41,3,FALSE)</f>
        <v>0</v>
      </c>
      <c r="U40" s="4">
        <f ca="1">VLOOKUP($R40,$AI$38:$AR$41,4,FALSE)</f>
        <v>0</v>
      </c>
      <c r="V40" s="4">
        <f ca="1">VLOOKUP($R40,$AI$38:$AR$41,5,FALSE)</f>
        <v>0</v>
      </c>
      <c r="W40" s="4">
        <f ca="1">VLOOKUP($R40,$AI$38:$AR$41,6,FALSE)</f>
        <v>0</v>
      </c>
      <c r="X40" s="4">
        <f ca="1">VLOOKUP($R40,$AI$38:$AR$41,7,FALSE)</f>
        <v>0</v>
      </c>
      <c r="Y40" s="4">
        <f ca="1">VLOOKUP($R40,$AI$38:$AR$41,8,FALSE)</f>
        <v>0</v>
      </c>
      <c r="Z40" s="344">
        <f ca="1">VLOOKUP($R40,$AI$38:$AR$41,9,FALSE)</f>
        <v>0</v>
      </c>
      <c r="AA40" s="96">
        <f ca="1">IF(SUM($AK$38:$AK$41)=12,MIN(ABS(BY39-BY40),ABS(BY40-BY41)),100)</f>
        <v>100</v>
      </c>
      <c r="AB40" s="123" t="str">
        <f ca="1">IF(AND(AA40&gt;=0,AA40&lt;90),VLOOKUP(Q40,$BU$38:$BV$41,2,0),"")</f>
        <v/>
      </c>
      <c r="AC40" s="97"/>
      <c r="AD40" s="98"/>
      <c r="AE40" s="477"/>
      <c r="AF40" s="488">
        <f ca="1">VLOOKUP($R40,$AI$38:$AR$41,10,FALSE)</f>
        <v>-19</v>
      </c>
      <c r="AG40" s="487">
        <f ca="1">RANK(AU40,$AU$38:$AU$41)</f>
        <v>3</v>
      </c>
      <c r="AH40" s="487">
        <f ca="1">RANK(AR40,$AR$38:$AR$41)</f>
        <v>3</v>
      </c>
      <c r="AI40" s="212" t="str">
        <f ca="1">A39</f>
        <v>Polonia</v>
      </c>
      <c r="AJ40" s="487">
        <f ca="1">AL40*3+AM40*1+AN40*0</f>
        <v>0</v>
      </c>
      <c r="AK40" s="487">
        <f ca="1">COUNTIFS($I$4:$I$49,AI40,$K$4:$K$49,"&lt;&gt;",$L$4:$L$49,"&lt;&gt;")+COUNTIFS($N$4:$N$49,AI40,$L$4:$L$49,"&lt;&gt;",$K$4:$K$49,"&lt;&gt;")</f>
        <v>0</v>
      </c>
      <c r="AL40" s="487">
        <f t="array" aca="1" ref="AL40" ca="1">SUM(($I$4:$I$49=AI40)*($K$4:$K$49&lt;&gt;"")*($L$4:$L$49&lt;&gt;"")*($K$4:$K$49&gt;$L$4:$L$49),($N$4:$N$49=AI40)*($K$4:$K$49&lt;&gt;"")*($L$4:$L$49&lt;&gt;"")*($K$4:$K$49&lt;$L$4:$L$49))</f>
        <v>0</v>
      </c>
      <c r="AM40" s="487">
        <f t="array" aca="1" ref="AM40" ca="1">SUM(($I$4:$I$49=AI40)*($K$4:$K$49&lt;&gt;"")*($L$4:$L$49&lt;&gt;"")*($K$4:$K$49=$L$4:$L$49),($N$4:$N$49=AI40)*($K$4:$K$49&lt;&gt;"")*($L$4:$L$49&lt;&gt;"")*($K$4:$K$49=$L$4:$L$49))</f>
        <v>0</v>
      </c>
      <c r="AN40" s="487">
        <f t="array" aca="1" ref="AN40" ca="1">SUM(($I$4:$I$49=AI40)*($L$4:$L$49&lt;&gt;"")*($K$4:$K$49&lt;&gt;"")*($K$4:$K$49&lt;$L$4:$L$49),($K$4:$K$49&lt;&gt;"")*($N$4:$N$49=AI40)*($L$4:$L$49&lt;&gt;"")*($K$4:$K$49&gt;$L$4:$L$49))</f>
        <v>0</v>
      </c>
      <c r="AO40" s="487">
        <f t="array" aca="1" ref="AO40" ca="1">SUMIFS($K$4:$K$49,$I$4:$I$49,AI40,$K$4:$K$49,"&lt;&gt;",$L$4:$L$49,"&lt;&gt;")+SUMIFS($L$4:$L$49,$N$4:$N$49,AI40,$K$4:$K$49,"&lt;&gt;",$L$4:$L$49,"&lt;&gt;")</f>
        <v>0</v>
      </c>
      <c r="AP40" s="487">
        <f t="array" aca="1" ref="AP40" ca="1">SUMIFS($K$4:$K$49,$N$4:$N$49,AI40,$K$4:$K$49,"&lt;&gt;",$L$4:$L$49,"&lt;&gt;")+SUMIFS($L$4:$L$49,$I$4:$I$49,AI40,$K$4:$K$49,"&lt;&gt;",$L$4:$L$49,"&lt;&gt;")</f>
        <v>0</v>
      </c>
      <c r="AQ40" s="487">
        <f ca="1">AO40-AP40</f>
        <v>0</v>
      </c>
      <c r="AR40" s="487">
        <f ca="1">IF(AK40=0,-($AW$14*VLOOKUP(AI40,Tabla3[[NombreEquipo]:[Rank]],3,FALSE)),AJ40*$AW$4+BA40+AQ40*$AW$11+AO40*$AW$12+AL40*$AW$13-($AW$14*VLOOKUP(AI40,Tabla3[[NombreEquipo]:[Rank]],3,FALSE)/100))</f>
        <v>-19</v>
      </c>
      <c r="AS40" s="487">
        <f ca="1">AH40</f>
        <v>3</v>
      </c>
      <c r="AT40" s="487"/>
      <c r="AU40" s="487">
        <f ca="1">IFERROR(AR40-VLOOKUP(AI40,$AB$38:$AC$41,2,0),AR40)</f>
        <v>-19</v>
      </c>
      <c r="AV40" s="487"/>
      <c r="AW40" s="499"/>
      <c r="AX40" s="487"/>
      <c r="AY40" s="496" t="str">
        <f ca="1">AI40</f>
        <v>Polonia</v>
      </c>
      <c r="AZ40" s="487">
        <f ca="1">COUNTIF(AJ38:AJ41,AJ40)</f>
        <v>4</v>
      </c>
      <c r="BA40" s="489">
        <f t="shared" ca="1" si="22"/>
        <v>781200000</v>
      </c>
      <c r="BB40" s="515">
        <f ca="1">RANK(BC40,BC38:BC41,1)</f>
        <v>1</v>
      </c>
      <c r="BC40" s="515">
        <f ca="1">SUM(IF(AND(AJ40=AJ41),BG40,0),IF(AND(AJ40=AJ38),BD40,0),IF(AND(AJ40=AJ39),BE40,0))</f>
        <v>0</v>
      </c>
      <c r="BD40" s="515">
        <f t="array" aca="1" ref="BD40" ca="1">SUMIFS($K$36:$K$41,$I$36:$I$41,$AY40,$K$36:$K$41,"&lt;&gt;",$L$36:$L$41,"&lt;&gt;",$N$36:$N$41,BD37)+SUMIFS($L$36:$L$41,$I$36:$I$41,BD37,$K$36:$K$41,"&lt;&gt;",$L$36:$L$41,"&lt;&gt;",$N$36:$N$41,$AY40)</f>
        <v>0</v>
      </c>
      <c r="BE40" s="515">
        <f t="array" aca="1" ref="BE40" ca="1">SUMIFS($K$36:$K$41,$I$36:$I$41,$AY40,$K$36:$K$41,"&lt;&gt;",$L$36:$L$41,"&lt;&gt;",$N$36:$N$41,BE37)+SUMIFS($L$36:$L$41,$I$36:$I$41,BE37,$K$36:$K$41,"&lt;&gt;",$L$36:$L$41,"&lt;&gt;",$N$36:$N$41,$AY40)</f>
        <v>0</v>
      </c>
      <c r="BF40" s="515">
        <v>0</v>
      </c>
      <c r="BG40" s="515">
        <f t="array" aca="1" ref="BG40" ca="1">SUMIFS($K$36:$K$41,$I$36:$I$41,$AY40,$K$36:$K$41,"&lt;&gt;",$L$36:$L$41,"&lt;&gt;",$N$36:$N$41,BG37)+SUMIFS($L$36:$L$41,$I$36:$I$41,BG37,$K$36:$K$41,"&lt;&gt;",$L$36:$L$41,"&lt;&gt;",$N$36:$N$41,$AY40)</f>
        <v>0</v>
      </c>
      <c r="BH40" s="515">
        <f ca="1">RANK(BI40,BI38:BI41,1)</f>
        <v>1</v>
      </c>
      <c r="BI40" s="515">
        <f ca="1">SUM(IF(AND(AJ40=AJ41),BM40,0),IF(AND(AJ40=AJ38),BJ40,0),IF(AND(AJ40=AJ39),BK40,0))</f>
        <v>0</v>
      </c>
      <c r="BJ40" s="515">
        <f ca="1">BD40-BF38</f>
        <v>0</v>
      </c>
      <c r="BK40" s="515">
        <f ca="1">BE40-BF39</f>
        <v>0</v>
      </c>
      <c r="BL40" s="515">
        <v>0</v>
      </c>
      <c r="BM40" s="515">
        <f ca="1">BG40-BF41</f>
        <v>0</v>
      </c>
      <c r="BN40" s="514">
        <f ca="1">RANK(BO40,BO38:BO41,1)</f>
        <v>1</v>
      </c>
      <c r="BO40" s="514">
        <f ca="1">SUM(IF(AND(AJ40=AJ41),BS40,0),IF(AND(AJ40=AJ38),BP40,0),IF(AND(AJ40=AJ39),BQ40,0))</f>
        <v>0</v>
      </c>
      <c r="BP40" s="514">
        <f t="array" aca="1" ref="BP40" ca="1">SUM((I$4:I$49=AY40)*(N$4:N$49=BP37)*(K$4:K$49&lt;&gt;"")*(L$4:L$49&lt;&gt;"")*(K$4:K$49&gt;L$4:L$49)*3,(N$4:N$49=AY40)*(I$4:I$49=BP37)*(K$4:K$49&lt;&gt;"")*(L$4:L$49&lt;&gt;"")*(K$4:K$49=L$4:L$49)*1,(N$4:N$49=AY40)*(I$4:I$49=BP37)*(K$4:K$49&lt;&gt;"")*(L$4:L$49&lt;&gt;"")*(K$4:K$49&lt;L$4:L$49)*3,(I$4:I$49=AY40)*(N$4:N$49=BP37)*(K$4:K$49&lt;&gt;"")*(L$4:L$49&lt;&gt;"")*(K$4:K$49=L$4:L$49)*1)</f>
        <v>0</v>
      </c>
      <c r="BQ40" s="514">
        <f t="array" aca="1" ref="BQ40" ca="1">SUM((I$4:I$49=AY40)*(N$4:N$49=BQ37)*(K$4:K$49&lt;&gt;"")*(L$4:L$49&lt;&gt;"")*(K$4:K$49&gt;L$4:L$49)*3,(N$4:N$49=AY40)*(I$4:I$49=BQ37)*(K$4:K$49&lt;&gt;"")*(L$4:L$49&lt;&gt;"")*(K$4:K$49=L$4:L$49)*1,(N$4:N$49=AY40)*(I$4:I$49=BQ37)*(K$4:K$49&lt;&gt;"")*(L$4:L$49&lt;&gt;"")*(K$4:K$49&lt;L$4:L$49)*3,(I$4:I$49=AY40)*(N$4:N$49=BQ37)*(K$4:K$49&lt;&gt;"")*(L$4:L$49&lt;&gt;"")*(K$4:K$49=L$4:L$49)*1)</f>
        <v>0</v>
      </c>
      <c r="BR40" s="514">
        <v>0</v>
      </c>
      <c r="BS40" s="514">
        <f t="array" aca="1" ref="BS40" ca="1">SUM((I$4:I$49=AY40)*(N$4:N$49=BS37)*(K$4:K$49&lt;&gt;"")*(L$4:L$49&lt;&gt;"")*(K$4:K$49&gt;L$4:L$49)*3,(N$4:N$49=AY40)*(I$4:I$49=BS37)*(K$4:K$49&lt;&gt;"")*(L$4:L$49&lt;&gt;"")*(K$4:K$49=L$4:L$49)*1,(N$4:N$49=AY40)*(I$4:I$49=BS37)*(K$4:K$49&lt;&gt;"")*(L$4:L$49&lt;&gt;"")*(K$4:K$49&lt;L$4:L$49)*3,(I$4:I$49=AY40)*(N$4:N$49=BS37)*(K$4:K$49&lt;&gt;"")*(L$4:L$49&lt;&gt;"")*(K$4:K$49=L$4:L$49)*1)</f>
        <v>0</v>
      </c>
      <c r="BT40" s="212">
        <v>3</v>
      </c>
      <c r="BU40" s="212">
        <f ca="1">RANK(BW40,$BW$38:$BW$41)</f>
        <v>3</v>
      </c>
      <c r="BV40" s="212" t="str">
        <f ca="1">A39</f>
        <v>Polonia</v>
      </c>
      <c r="BW40" s="212">
        <f ca="1">IF(AK40=0,-($AW$14*VLOOKUP(AI40,Tabla3[[NombreEquipo]:[Rank]],3,FALSE)),AJ40*$AW$4+BA40+AQ40*$AW$11+AO40*$AW$12+AL40*$AW$13-($AW$14*VLOOKUP(AI40,Tabla3[[NombreEquipo]:[Rank]],3,FALSE)/100))</f>
        <v>-19</v>
      </c>
      <c r="BX40" s="212" t="str">
        <f ca="1">VLOOKUP(Q40,$AH$38:$AI$41,2,0)</f>
        <v>Polonia</v>
      </c>
      <c r="BY40" s="212">
        <f ca="1">VLOOKUP($BX40,$AI$38:$AR$41,10,FALSE)</f>
        <v>-19</v>
      </c>
      <c r="CA40" s="212">
        <v>3</v>
      </c>
      <c r="CB40" s="212" t="str">
        <f ca="1">VLOOKUP(CA40,$AH$38:$AI$41,2,0)</f>
        <v>Polonia</v>
      </c>
      <c r="CC40" s="212">
        <f ca="1">VLOOKUP(CB40,$AI$38:$AR$41,2,FALSE)</f>
        <v>0</v>
      </c>
      <c r="CD40" s="497">
        <f ca="1">IF(SUM($AK$38:$AK$41)=12,MIN(ABS(BY39-BY40),ABS(BY40-BY41)),100)</f>
        <v>100</v>
      </c>
      <c r="CE40" s="212">
        <f ca="1">VLOOKUP($CB40,$AI$38:$AR$41,9,FALSE)</f>
        <v>0</v>
      </c>
      <c r="CF40" s="212">
        <f ca="1">VLOOKUP($CB40,$AI$38:$AR$41,7,FALSE)</f>
        <v>0</v>
      </c>
      <c r="CH40" s="212">
        <f t="array" aca="1" ref="CH40" ca="1">IF($CI$38=$CL$37,$EC$37:$EC$40,IF($CI$38=$CM$37,$ED$37:$ED$39,IF(OR($CI$38=$CN$37,$CI$38=$CR$37),$EG$37:$EG$38,IF($CI$38=$CP$37,$EF$37:$EF$39,(IF($CI$38=$CQ$37,$EH$37:$EH$38,$EK$37))))))</f>
        <v>3</v>
      </c>
      <c r="CK40" s="487">
        <v>3</v>
      </c>
      <c r="CL40" s="487">
        <f t="array" aca="1" ref="CL40" ca="1">IF(AND($CC$38:$CC$41=$CC$40,$CD$38:$CD$41&lt;90,$AQ$38:$AQ$41=$AQ$40,$CF$38:$CF$41=$CF$40),1,0)</f>
        <v>0</v>
      </c>
      <c r="CM40" s="487">
        <f t="array" aca="1" ref="CM40" ca="1">IF(AND($CC$38:$CC$40=$CC$40,$CD$38:$CD$40&lt;90,$CC$40&lt;&gt;$CC$41),1,0)</f>
        <v>0</v>
      </c>
      <c r="CN40" s="487">
        <f t="array" aca="1" ref="CN40" ca="1">IF(AND($CC$40:$CC$41=$CC$40,$CD$40:$CD$41&lt;90,$CC$40&lt;&gt;$CC$39),1,0)</f>
        <v>0</v>
      </c>
      <c r="CO40" s="487">
        <f t="array" aca="1" ref="CO40" ca="1">IF(OR(AND($CC$40&lt;&gt;$CC$39,$CC$40&lt;&gt;$CC$41),AND($CC$40&lt;&gt;$CC$39,$CC$40=$CC$41,$CD$40&gt;90,$CD$41&gt;90)),1,0)</f>
        <v>0</v>
      </c>
      <c r="CP40" s="487">
        <f t="array" aca="1" ref="CP40" ca="1">IF(AND($CC$39:$CC$41=$CC$39,$CD$39:$CD$41&lt;90,$CC$38&lt;&gt;$CC$40),1,0)</f>
        <v>0</v>
      </c>
      <c r="CQ40" s="487">
        <f t="array" aca="1" ref="CQ40" ca="1">IF(AND($CC$39:$CC$40=$CC$40,$CD$39:$CD$40&lt;90,$CC$40&lt;&gt;$CC$38,$CC$40&lt;&gt;$CC$41),1,0)</f>
        <v>0</v>
      </c>
      <c r="CR40" s="487">
        <f t="array" aca="1" ref="CR40" ca="1">IF(AND($CC$40:$CC$41=$CC$40,$CD$40:$CD$41&lt;90,$CC$40&lt;&gt;$CC$39),1,0)</f>
        <v>0</v>
      </c>
      <c r="CS40" s="487">
        <f t="array" aca="1" ref="CS40" ca="1">IF(AND($CC$40&lt;&gt;$CC$39,$CC$40&lt;&gt;$CC$41),1,0)</f>
        <v>0</v>
      </c>
      <c r="CT40" s="487">
        <f t="array" aca="1" ref="CT40" ca="1">IF(AND($CC$38:$CC$41=$CC$38,$CD$38:$CD$41&lt;90,$CE$40:$CE$41=$CE$40,$CE$39&lt;&gt;$CE$40),1,0)</f>
        <v>0</v>
      </c>
      <c r="CU40" s="487">
        <f t="array" aca="1" ref="CU40" ca="1">IF(AND($CC$38:$CC$41=$CC$38,$CD$38:$CD$41&lt;90,$CE$38:$CE$41=$CE$38,$CF$40=$CF$41,$CF$39&lt;&gt;$CF$40),1,0)</f>
        <v>0</v>
      </c>
      <c r="CV40" s="487">
        <f t="array" aca="1" ref="CV40" ca="1">IF(AND($CC$38:$CC$40=$CC$40,$CD$38:$CD$39&lt;90,$CD$40&gt;90),1,0)</f>
        <v>0</v>
      </c>
      <c r="CW40" s="487">
        <f t="array" aca="1" ref="CW40" ca="1">IF(AND($CC$39&lt;&gt;$CC$38,$CC$39:$CC$41=$CC$40,$CD$39&gt;90,$CD$40:$CD$41&lt;90),1,0)</f>
        <v>0</v>
      </c>
      <c r="CX40" s="487">
        <f t="array" aca="1" ref="CX40" ca="1">IF(AND($CC$39&lt;&gt;$CC$38,$CC$39:$CC$41=$CC$39,$CD$41&gt;90,$CD$39:$CD$40&lt;90),1,0)</f>
        <v>0</v>
      </c>
      <c r="CY40" s="487">
        <f t="array" aca="1" ref="CY40" ca="1">IF(AND($CC$40&lt;&gt;$CC$41,$CC$38:$CC$40=$CC$40,$CD$38&gt;90,$CD$39:$CD$40&lt;90),1,0)</f>
        <v>0</v>
      </c>
      <c r="CZ40" s="487">
        <f t="array" aca="1" ref="CZ40" ca="1">IF(AND($CC$38:$CC$41=$CC$39,$CD$39:$CD$41&lt;90,$CD$38&lt;&gt;$CD$40),1,0)</f>
        <v>0</v>
      </c>
      <c r="DA40" s="487">
        <f t="array" aca="1" ref="DA40" ca="1">IF(AND($CC$38:$CC$41=$CC$40,$CD$38:$CD$40&lt;90,$CD$40&lt;&gt;$CD$41),1,0)</f>
        <v>0</v>
      </c>
      <c r="DB40" s="487">
        <f t="array" aca="1" ref="DB40" ca="1">IF(AND($CC$38:$CC$41=$CC$40,$CD$38:$CD$39&gt;90,$CD$40:$CD$41&lt;90,$CE$38:$CE$41=$CE$40,$CF$38&gt;$CF$39,$CF$39&gt;$CF$40,$CF$40=$CF$41),1,0)</f>
        <v>0</v>
      </c>
      <c r="DC40" s="487">
        <f t="array" aca="1" ref="DC40" ca="1">IF(AND($CC$38:$CC$41=$CC$40,$CD$38&gt;90,$CD$39:$CD$40&lt;90,$CD$41&gt;90,$CE$38:$CE$41=$CE$40,$CF$38&gt;$CF$39,$CF$39=$CF$40,$CF$40&gt;$CF$41),1,0)</f>
        <v>0</v>
      </c>
      <c r="DD40" s="487">
        <f t="array" aca="1" ref="DD40" ca="1">IF(AND($CC$38:$CC$41=$CC$40,$CD$38:$CD$39&lt;90,$CD$40:$CD$41&gt;90,$CE$38:$CE$41=$CE$40,$CF$38=$CF$39,$CF$39&gt;$CF$40,$CF$40&gt;$CF$41),1,0)</f>
        <v>0</v>
      </c>
      <c r="DE40" s="487">
        <f t="array" aca="1" ref="DE40" ca="1">IF(AND($CC$38:$CC$41=$CC$40,$CD$38:$CD$39&gt;90,$CD$40:$CD$41&lt;90,$CE$38:$CE$41=$CE$39,$CF$38&gt;$CF$40,$CF$39:$CF$41=$CF$40),1,0)</f>
        <v>0</v>
      </c>
      <c r="DF40" s="487">
        <f t="array" aca="1" ref="DF40" ca="1">IF(AND($CC$38:$CC$41=$CC$40,$CD$38:$CD$39&lt;90,$CD$40:$CD$41&gt;90,$CE$38:$CE$41=$CE$40,$CF$38:$CF$40=$CF$40,$CF$40&gt;$CF$41),1,0)</f>
        <v>0</v>
      </c>
      <c r="DG40" s="487">
        <f t="array" aca="1" ref="DG40" ca="1">IF(AND($CC$38:$CC$41=$CC$40,$CD$38&gt;90,$CD$41&gt;90,$CD$39:$CD$40&lt;90,$CE$38:$CE$41=$CE$40,$CF$38&gt;$CF$39:$CF$41,$CF$39:$CF$41=$CF$40),1,0)</f>
        <v>0</v>
      </c>
      <c r="EC40" s="212">
        <v>4</v>
      </c>
      <c r="ED40" s="212"/>
      <c r="EE40" s="212"/>
      <c r="EF40" s="212"/>
      <c r="EG40" s="212"/>
      <c r="EH40" s="212"/>
      <c r="EI40" s="212"/>
      <c r="EJ40" s="212"/>
      <c r="EK40" s="212"/>
      <c r="EL40" s="212"/>
      <c r="FI40" s="515">
        <f ca="1">RANK(FJ40,FJ38:FJ41,1)</f>
        <v>1</v>
      </c>
      <c r="FJ40" s="489">
        <f ca="1">SUM(IF(AND(AJ40=AJ41,BC40=BC41,BI40=BI41,BO40=BO41),BG40,0),IF(AND(AJ40=AJ38,BC40=BC38,BI40=BI38,BO40=BO38),BD40,0),IF(AND(AJ40=AJ39,BC40=BC39,BI40=BI39,BO40=BO39),BE40,0))</f>
        <v>0</v>
      </c>
      <c r="FK40" s="515">
        <f ca="1">RANK(FL40,FL38:FL41,1)</f>
        <v>1</v>
      </c>
      <c r="FL40" s="489">
        <f ca="1">SUM(IF(AND(AJ40=AJ41,BC40=BC41,BI40=BI41,BO40=BO41),BM40,0),IF(AND(AJ40=AJ38,BC40=BC38,BI40=BI38,BO40=BO38),BJ40,0),IF(AND(AJ40=AJ39,BC40=BC39,BI40=BI39,BO40=BO39),BK40,0))</f>
        <v>0</v>
      </c>
      <c r="FM40" s="515">
        <f ca="1">RANK(FN40,FN38:FN41,1)</f>
        <v>1</v>
      </c>
      <c r="FN40" s="489">
        <f ca="1">SUM(IF(AND(AJ40=AJ41,BC40=BC41,BI40=BI41,BO40=BO41),BS40,0),IF(AND(AJ40=AJ38,BC40=BC38,BI40=BI38,BO40=BO38),BP40,0),IF(AND(AJ40=AJ39,BC40=BC39,BI40=BI39,BO40=BO39),BQ40,0))</f>
        <v>0</v>
      </c>
    </row>
    <row r="41" spans="1:170" ht="16" thickBot="1" x14ac:dyDescent="0.25">
      <c r="A41" s="210"/>
      <c r="B41" s="210"/>
      <c r="C41" s="210"/>
      <c r="D41" s="255"/>
      <c r="E41" s="576"/>
      <c r="F41" s="280">
        <f>Horarios!A41</f>
        <v>44370.75</v>
      </c>
      <c r="G41" s="281">
        <f>Horarios!A41+VLOOKUP($G$2,Horarios!$K$4:$O$27,4,0)*VLOOKUP($G$2,Horarios!$K$4:$O$27,5,0)</f>
        <v>44370.75</v>
      </c>
      <c r="H41" s="280" t="s">
        <v>75</v>
      </c>
      <c r="I41" s="282" t="str">
        <f ca="1">A40</f>
        <v>Eslovaquia</v>
      </c>
      <c r="J41" s="283"/>
      <c r="K41" s="284"/>
      <c r="L41" s="284"/>
      <c r="M41" s="285"/>
      <c r="N41" s="286" t="str">
        <f ca="1">A37</f>
        <v>España</v>
      </c>
      <c r="O41" s="111">
        <f t="shared" si="21"/>
        <v>0</v>
      </c>
      <c r="P41" s="107"/>
      <c r="Q41" s="345">
        <v>4</v>
      </c>
      <c r="R41" s="346" t="str">
        <f ca="1">VLOOKUP(Q41,$AG$38:$AI$41,3,0)</f>
        <v>Eslovaquia</v>
      </c>
      <c r="S41" s="347">
        <f ca="1">VLOOKUP(R41,$AI$38:$AR$41,2,FALSE)</f>
        <v>0</v>
      </c>
      <c r="T41" s="347">
        <f ca="1">VLOOKUP($R41,$AI$38:$AR$41,3,FALSE)</f>
        <v>0</v>
      </c>
      <c r="U41" s="347">
        <f ca="1">VLOOKUP($R41,$AI$38:$AR$41,4,FALSE)</f>
        <v>0</v>
      </c>
      <c r="V41" s="347">
        <f ca="1">VLOOKUP($R41,$AI$38:$AR$41,5,FALSE)</f>
        <v>0</v>
      </c>
      <c r="W41" s="347">
        <f ca="1">VLOOKUP($R41,$AI$38:$AR$41,6,FALSE)</f>
        <v>0</v>
      </c>
      <c r="X41" s="347">
        <f ca="1">VLOOKUP($R41,$AI$38:$AR$41,7,FALSE)</f>
        <v>0</v>
      </c>
      <c r="Y41" s="347">
        <f ca="1">VLOOKUP($R41,$AI$38:$AR$41,8,FALSE)</f>
        <v>0</v>
      </c>
      <c r="Z41" s="348">
        <f ca="1">VLOOKUP($R41,$AI$38:$AR$41,9,FALSE)</f>
        <v>0</v>
      </c>
      <c r="AA41" s="96">
        <f ca="1">IF(SUM($AK$38:$AK$41)=12,MIN(ABS(BY40-BY41),ABS(BY41-BY42)),100)</f>
        <v>100</v>
      </c>
      <c r="AB41" s="123" t="str">
        <f ca="1">IF(AND(AA41&gt;=0,AA41&lt;90),VLOOKUP(Q41,$BU$38:$BV$41,2,0),"")</f>
        <v/>
      </c>
      <c r="AC41" s="95"/>
      <c r="AD41" s="96"/>
      <c r="AE41" s="476"/>
      <c r="AF41" s="488">
        <f ca="1">VLOOKUP($R41,$AI$38:$AR$41,10,FALSE)</f>
        <v>-20</v>
      </c>
      <c r="AG41" s="487">
        <f ca="1">RANK(AU41,$AU$38:$AU$41)</f>
        <v>4</v>
      </c>
      <c r="AH41" s="487">
        <f ca="1">RANK(AR41,$AR$38:$AR$41)</f>
        <v>4</v>
      </c>
      <c r="AI41" s="212" t="str">
        <f ca="1">A40</f>
        <v>Eslovaquia</v>
      </c>
      <c r="AJ41" s="487">
        <f ca="1">AL41*3+AM41*1+AN41*0</f>
        <v>0</v>
      </c>
      <c r="AK41" s="487">
        <f ca="1">COUNTIFS($I$4:$I$49,AI41,$K$4:$K$49,"&lt;&gt;",$L$4:$L$49,"&lt;&gt;")+COUNTIFS($N$4:$N$49,AI41,$L$4:$L$49,"&lt;&gt;",$K$4:$K$49,"&lt;&gt;")</f>
        <v>0</v>
      </c>
      <c r="AL41" s="487">
        <f t="array" aca="1" ref="AL41" ca="1">SUM(($I$4:$I$49=AI41)*($K$4:$K$49&lt;&gt;"")*($L$4:$L$49&lt;&gt;"")*($K$4:$K$49&gt;$L$4:$L$49),($N$4:$N$49=AI41)*($K$4:$K$49&lt;&gt;"")*($L$4:$L$49&lt;&gt;"")*($K$4:$K$49&lt;$L$4:$L$49))</f>
        <v>0</v>
      </c>
      <c r="AM41" s="487">
        <f t="array" aca="1" ref="AM41" ca="1">SUM(($I$4:$I$49=AI41)*($K$4:$K$49&lt;&gt;"")*($L$4:$L$49&lt;&gt;"")*($K$4:$K$49=$L$4:$L$49),($N$4:$N$49=AI41)*($K$4:$K$49&lt;&gt;"")*($L$4:$L$49&lt;&gt;"")*($K$4:$K$49=$L$4:$L$49))</f>
        <v>0</v>
      </c>
      <c r="AN41" s="487">
        <f t="array" aca="1" ref="AN41" ca="1">SUM(($I$4:$I$49=AI41)*($L$4:$L$49&lt;&gt;"")*($K$4:$K$49&lt;&gt;"")*($K$4:$K$49&lt;$L$4:$L$49),($K$4:$K$49&lt;&gt;"")*($N$4:$N$49=AI41)*($L$4:$L$49&lt;&gt;"")*($K$4:$K$49&gt;$L$4:$L$49))</f>
        <v>0</v>
      </c>
      <c r="AO41" s="487">
        <f t="array" aca="1" ref="AO41" ca="1">SUMIFS($K$4:$K$49,$I$4:$I$49,AI41,$K$4:$K$49,"&lt;&gt;",$L$4:$L$49,"&lt;&gt;")+SUMIFS($L$4:$L$49,$N$4:$N$49,AI41,$K$4:$K$49,"&lt;&gt;",$L$4:$L$49,"&lt;&gt;")</f>
        <v>0</v>
      </c>
      <c r="AP41" s="487">
        <f t="array" aca="1" ref="AP41" ca="1">SUMIFS($K$4:$K$49,$N$4:$N$49,AI41,$K$4:$K$49,"&lt;&gt;",$L$4:$L$49,"&lt;&gt;")+SUMIFS($L$4:$L$49,$I$4:$I$49,AI41,$K$4:$K$49,"&lt;&gt;",$L$4:$L$49,"&lt;&gt;")</f>
        <v>0</v>
      </c>
      <c r="AQ41" s="487">
        <f ca="1">AO41-AP41</f>
        <v>0</v>
      </c>
      <c r="AR41" s="487">
        <f ca="1">IF(AK41=0,-($AW$14*VLOOKUP(AI41,Tabla3[[NombreEquipo]:[Rank]],3,FALSE)),AJ41*$AW$4+BA41+AQ41*$AW$11+AO41*$AW$12+AL41*$AW$13-($AW$14*VLOOKUP(AI41,Tabla3[[NombreEquipo]:[Rank]],3,FALSE)/100))</f>
        <v>-20</v>
      </c>
      <c r="AS41" s="487">
        <f ca="1">AH41</f>
        <v>4</v>
      </c>
      <c r="AT41" s="487"/>
      <c r="AU41" s="487">
        <f ca="1">IFERROR(AR41-VLOOKUP(AI41,$AB$38:$AC$41,2,0),AR41)</f>
        <v>-20</v>
      </c>
      <c r="AV41" s="487"/>
      <c r="AW41" s="499"/>
      <c r="AX41" s="487"/>
      <c r="AY41" s="496" t="str">
        <f ca="1">AI41</f>
        <v>Eslovaquia</v>
      </c>
      <c r="AZ41" s="487">
        <f ca="1">COUNTIF(AJ38:AJ41,AJ41)</f>
        <v>4</v>
      </c>
      <c r="BA41" s="489">
        <f t="shared" ca="1" si="22"/>
        <v>781200000</v>
      </c>
      <c r="BB41" s="515">
        <f ca="1">RANK(BC41,BC38:BC41,1)</f>
        <v>1</v>
      </c>
      <c r="BC41" s="515">
        <f ca="1">SUM(IF(AND(AJ41=AJ38),BD41,0),IF(AND(AJ41=AJ39),BE41,0),IF(AND(AJ41=AJ40),BF41,0))</f>
        <v>0</v>
      </c>
      <c r="BD41" s="515">
        <f t="array" aca="1" ref="BD41" ca="1">SUMIFS($K$36:$K$41,$I$36:$I$41,$AY41,$K$36:$K$41,"&lt;&gt;",$L$36:$L$41,"&lt;&gt;",$N$36:$N$41,BD37)+SUMIFS($L$36:$L$41,$I$36:$I$41,BD37,$K$36:$K$41,"&lt;&gt;",$L$36:$L$41,"&lt;&gt;",$N$36:$N$41,$AY41)</f>
        <v>0</v>
      </c>
      <c r="BE41" s="515">
        <f t="array" aca="1" ref="BE41" ca="1">SUMIFS($K$36:$K$41,$I$36:$I$41,$AY41,$K$36:$K$41,"&lt;&gt;",$L$36:$L$41,"&lt;&gt;",$N$36:$N$41,BE37)+SUMIFS($L$36:$L$41,$I$36:$I$41,BE37,$K$36:$K$41,"&lt;&gt;",$L$36:$L$41,"&lt;&gt;",$N$36:$N$41,$AY41)</f>
        <v>0</v>
      </c>
      <c r="BF41" s="515">
        <f t="array" aca="1" ref="BF41" ca="1">SUMIFS($K$36:$K$41,$I$36:$I$41,$AY41,$K$36:$K$41,"&lt;&gt;",$L$36:$L$41,"&lt;&gt;",$N$36:$N$41,BF37)+SUMIFS($L$36:$L$41,$I$36:$I$41,BF37,$K$36:$K$41,"&lt;&gt;",$L$36:$L$41,"&lt;&gt;",$N$36:$N$41,$AY41)</f>
        <v>0</v>
      </c>
      <c r="BG41" s="515">
        <v>0</v>
      </c>
      <c r="BH41" s="515">
        <f ca="1">RANK(BI41,BI38:BI41,1)</f>
        <v>1</v>
      </c>
      <c r="BI41" s="515">
        <f ca="1">SUM(IF(AND(AJ41=AJ38),BJ41,0),IF(AND(AJ41=AJ39),BK41,0),IF(AND(AJ41=AJ40),BL41,0))</f>
        <v>0</v>
      </c>
      <c r="BJ41" s="515">
        <f ca="1">BD41-BG38</f>
        <v>0</v>
      </c>
      <c r="BK41" s="515">
        <f ca="1">BE41-BG39</f>
        <v>0</v>
      </c>
      <c r="BL41" s="515">
        <f ca="1">BF41-BG40</f>
        <v>0</v>
      </c>
      <c r="BM41" s="515">
        <v>0</v>
      </c>
      <c r="BN41" s="514">
        <f ca="1">RANK(BO41,BO38:BO41,1)</f>
        <v>1</v>
      </c>
      <c r="BO41" s="514">
        <f ca="1">SUM(IF(AND(AJ41=AJ38),BP41,0),IF(AND(AJ41=AJ39),BQ41,0),IF(AND(AJ41=AJ40),BR41,0))</f>
        <v>0</v>
      </c>
      <c r="BP41" s="514">
        <f t="array" aca="1" ref="BP41" ca="1">SUM((I$4:I$49=AY41)*(N$4:N$49=BP37)*(K$4:K$49&lt;&gt;"")*(L$4:L$49&lt;&gt;"")*(K$4:K$49&gt;L$4:L$49)*3,(N$4:N$49=AY41)*(I$4:I$49=BP37)*(K$4:K$49&lt;&gt;"")*(L$4:L$49&lt;&gt;"")*(K$4:K$49=L$4:L$49)*1,(N$4:N$49=AY41)*(I$4:I$49=BP37)*(K$4:K$49&lt;&gt;"")*(L$4:L$49&lt;&gt;"")*(K$4:K$49&lt;L$4:L$49)*3,(I$4:I$49=AY41)*(N$4:N$49=BP37)*(K$4:K$49&lt;&gt;"")*(L$4:L$49&lt;&gt;"")*(K$4:K$49=L$4:L$49)*1)</f>
        <v>0</v>
      </c>
      <c r="BQ41" s="514">
        <f t="array" aca="1" ref="BQ41" ca="1">SUM((I$4:I$49=AY41)*(N$4:N$49=BQ37)*(K$4:K$49&lt;&gt;"")*(L$4:L$49&lt;&gt;"")*(K$4:K$49&gt;L$4:L$49)*3,(N$4:N$49=AY41)*(I$4:I$49=BQ37)*(K$4:K$49&lt;&gt;"")*(L$4:L$49&lt;&gt;"")*(K$4:K$49=L$4:L$49)*1,(N$4:N$49=AY41)*(I$4:I$49=BQ37)*(K$4:K$49&lt;&gt;"")*(L$4:L$49&lt;&gt;"")*(K$4:K$49&lt;L$4:L$49)*3,(I$4:I$49=AY41)*(N$4:N$49=BQ37)*(K$4:K$49&lt;&gt;"")*(L$4:L$49&lt;&gt;"")*(K$4:K$49=L$4:L$49)*1)</f>
        <v>0</v>
      </c>
      <c r="BR41" s="514">
        <f t="array" aca="1" ref="BR41" ca="1">SUM((I$4:I$49=AY41)*(N$4:N$49=BR37)*(K$4:K$49&lt;&gt;"")*(L$4:L$49&lt;&gt;"")*(K$4:K$49&gt;L$4:L$49)*3,(N$4:N$49=AY41)*(I$4:I$49=BR37)*(K$4:K$49&lt;&gt;"")*(L$4:L$49&lt;&gt;"")*(K$4:K$49=L$4:L$49)*1,(N$4:N$49=AY41)*(I$4:I$49=BR37)*(K$4:K$49&lt;&gt;"")*(L$4:L$49&lt;&gt;"")*(K$4:K$49&lt;L$4:L$49)*3,(I$4:I$49=AY41)*(N$4:N$49=BR37)*(K$4:K$49&lt;&gt;"")*(L$4:L$49&lt;&gt;"")*(K$4:K$49=L$4:L$49)*1)</f>
        <v>0</v>
      </c>
      <c r="BS41" s="514">
        <v>0</v>
      </c>
      <c r="BT41" s="212">
        <v>4</v>
      </c>
      <c r="BU41" s="212">
        <f ca="1">RANK(BW41,$BW$38:$BW$41)</f>
        <v>4</v>
      </c>
      <c r="BV41" s="212" t="str">
        <f ca="1">A40</f>
        <v>Eslovaquia</v>
      </c>
      <c r="BW41" s="212">
        <f ca="1">IF(AK41=0,-($AW$14*VLOOKUP(AI41,Tabla3[[NombreEquipo]:[Rank]],3,FALSE)),AJ41*$AW$4+BA41+AQ41*$AW$11+AO41*$AW$12+AL41*$AW$13-($AW$14*VLOOKUP(AI41,Tabla3[[NombreEquipo]:[Rank]],3,FALSE)/100))</f>
        <v>-20</v>
      </c>
      <c r="BX41" s="212" t="str">
        <f ca="1">VLOOKUP(Q41,$AH$38:$AI$41,2,0)</f>
        <v>Eslovaquia</v>
      </c>
      <c r="BY41" s="212">
        <f ca="1">VLOOKUP($BX41,$AI$38:$AR$41,10,FALSE)</f>
        <v>-20</v>
      </c>
      <c r="CA41" s="212">
        <v>4</v>
      </c>
      <c r="CB41" s="212" t="str">
        <f ca="1">VLOOKUP(CA41,$AH$38:$AI$41,2,0)</f>
        <v>Eslovaquia</v>
      </c>
      <c r="CC41" s="212">
        <f ca="1">VLOOKUP(CB41,$AI$38:$AR$41,2,FALSE)</f>
        <v>0</v>
      </c>
      <c r="CD41" s="497">
        <f ca="1">IF(SUM($AK$38:$AK$41)=12,MIN(ABS(BY40-BY41),ABS(BY41-BY42)),100)</f>
        <v>100</v>
      </c>
      <c r="CE41" s="212">
        <f ca="1">VLOOKUP($CB41,$AI$38:$AR$41,9,FALSE)</f>
        <v>0</v>
      </c>
      <c r="CF41" s="212">
        <f ca="1">VLOOKUP($CB41,$AI$38:$AR$41,7,FALSE)</f>
        <v>0</v>
      </c>
      <c r="CH41" s="212">
        <f t="array" aca="1" ref="CH41" ca="1">IF($CI$38=$CL$37,$EC$37:$EC$40,IF(OR($CI$38=$CN$37,$CI$38=$CR$37),$EG$37:$EG$38,IF($CI$38=$CP$37,$EF$37:$EF$39,$EL$37)))</f>
        <v>4</v>
      </c>
      <c r="CK41" s="487">
        <v>4</v>
      </c>
      <c r="CL41" s="487">
        <f t="array" aca="1" ref="CL41" ca="1">IF(AND($CC$38:$CC$41=$CC$41,$CD$38:$CD$41&lt;90,$AQ$38:$AQ$41=$AQ$41,$CF$38:$CF$41=$CF$41),1,0)</f>
        <v>0</v>
      </c>
      <c r="CM41" s="487">
        <f t="array" aca="1" ref="CM41" ca="1">IF(AND($CC$38:$CC$40=$CC$38,$CD$38:$CD$40&lt;90,$CD$41&gt;90,$CC$38&lt;&gt;$CC$41),1,0)</f>
        <v>0</v>
      </c>
      <c r="CN41" s="487">
        <f t="array" aca="1" ref="CN41" ca="1">IF(AND($CC$40:$CC$41=$CC$40,$CD$40:$CD$41&lt;90,$CC$40&lt;&gt;$CC$39),1,0)</f>
        <v>0</v>
      </c>
      <c r="CO41" s="487">
        <f t="array" aca="1" ref="CO41" ca="1">IF(AND($CC$41&lt;&gt;$CC$39,$CC$41&lt;&gt;$CC$38),1,0)</f>
        <v>0</v>
      </c>
      <c r="CP41" s="487">
        <f t="array" aca="1" ref="CP41" ca="1">IF(AND($CC$39:$CC$41=$CC$39,$CD$39:$CD$41&lt;90,$CC$38&lt;&gt;$CC$41),1,0)</f>
        <v>0</v>
      </c>
      <c r="CQ41" s="487">
        <f t="array" aca="1" ref="CQ41" ca="1">IF(AND($CC$41&lt;&gt;$CC$39,$CC$41&lt;&gt;$CC$38),1,0)</f>
        <v>0</v>
      </c>
      <c r="CR41" s="487">
        <f t="array" aca="1" ref="CR41" ca="1">IF(AND($CC$40:$CC$41=$CC$40,$CD$40:$CD$41&lt;90,$CC$40&lt;&gt;$CC$39),1,0)</f>
        <v>0</v>
      </c>
      <c r="CS41" s="487">
        <f t="array" aca="1" ref="CS41" ca="1">IF(AND($CC$41&lt;&gt;$CC$39,$CC$41&lt;&gt;$CC$38),1,0)</f>
        <v>0</v>
      </c>
      <c r="CT41" s="487">
        <f t="array" aca="1" ref="CT41" ca="1">IF(AND($CC$38:$CC$41=$CC$38,$CD$38:$CD$41&lt;90,$CE$40:$CE$41=$CE$41,$CE$39&lt;&gt;$CE$41),1,0)</f>
        <v>0</v>
      </c>
      <c r="CU41" s="487">
        <f t="array" aca="1" ref="CU41" ca="1">IF(AND($CC$38:$CC$41=$CC$38,$CD$38:$CD$41&lt;90,$CE$38:$CE$41=$CE$38,$CF$40=$CF$41,$CF$39&lt;&gt;$CF$40),1,0)</f>
        <v>0</v>
      </c>
      <c r="CV41" s="487">
        <f t="array" aca="1" ref="CV41" ca="1">IF(AND($CC$38:$CC$40=$CC$38,$CD$38:$CD$39&lt;90,$CC$40&lt;&gt;$CC$41),1,0)</f>
        <v>0</v>
      </c>
      <c r="CW41" s="487">
        <f t="array" aca="1" ref="CW41" ca="1">IF(AND($CC$39&lt;&gt;$CC$38,$CC$39:$CC$41=$CC$40,$CD$39&gt;90,$CD$40:$CD$41&lt;90),1,0)</f>
        <v>0</v>
      </c>
      <c r="CX41" s="487">
        <f t="array" aca="1" ref="CX41" ca="1">IF(AND($CC$39&lt;&gt;$CC$38,$CC$39:$CC$41=$CC$39,$CD$41&gt;90,$CD$39:$CD$40&lt;90),1,0)</f>
        <v>0</v>
      </c>
      <c r="CY41" s="487">
        <f t="array" aca="1" ref="CY41" ca="1">IF(AND($CC$41&lt;&gt;$CC$39,$CC$41&lt;&gt;$CC$40),1,0)</f>
        <v>0</v>
      </c>
      <c r="CZ41" s="487">
        <f t="array" aca="1" ref="CZ41" ca="1">IF(AND($CC$38:$CC$41=$CC$39,$CD$39:$CD$41&lt;90,$CD$38&lt;&gt;$CD$41),1,0)</f>
        <v>0</v>
      </c>
      <c r="DA41" s="487">
        <f t="array" aca="1" ref="DA41" ca="1">IF(AND($CC$38:$CC$41=$CC$38,$CD$38:$CD$40&lt;90,$CD$40&lt;&gt;$CD$41),1,0)</f>
        <v>0</v>
      </c>
      <c r="DB41" s="487">
        <f t="array" aca="1" ref="DB41" ca="1">IF(AND($CC$38:$CC$41=$CC$41,$CD$38:$CD$39&gt;90,$CD$40:$CD$41&lt;90,$CE$38:$CE$41=$CE$41,$CF$38&gt;$CF$39,$CF$39&gt;$CF$41,$CF$40=$CF$41),1,0)</f>
        <v>0</v>
      </c>
      <c r="DC41" s="487">
        <f t="array" aca="1" ref="DC41" ca="1">IF(AND($CC$38:$CC$41=$CC$39,$CD$38&gt;90,$CD$39:$CD$40&lt;90,$CD$41&gt;90,$CE$38:$CE$41=$CE$41,$CF$38&gt;$CF$41,$CF$39=$CF$40,$CF$39&gt;$CF$41),1,0)</f>
        <v>0</v>
      </c>
      <c r="DD41" s="487">
        <f t="array" aca="1" ref="DD41" ca="1">IF(AND($CC$38:$CC$41=$CC$41,$CD$38:$CD$39&lt;90,$CD$40:$CD$41&gt;90,$CE$38:$CE$41=$CE$41,$CF$38=$CF$39,$CF$39&gt;$CF$40,$CF$40&gt;$CF$41),1,0)</f>
        <v>0</v>
      </c>
      <c r="DE41" s="487">
        <f t="array" aca="1" ref="DE41" ca="1">IF(AND($CC$38:$CC$41=$CC$41,$CD$38:$CD$39&gt;90,$CD$40:$CD$41&lt;90,$CE$38:$CE$41=$CE$41,$CF$38&gt;$CF$41,$CF$39:$CF$41=$CF$41),1,0)</f>
        <v>0</v>
      </c>
      <c r="DF41" s="487">
        <f t="array" aca="1" ref="DF41" ca="1">IF(AND($CC$38:$CC$41=$CC$41,$CD$38:$CD$39&lt;90,$CD$40:$CD$41&gt;90,$CE$38:$CE$41=$CE$41,$CF$38:$CF$40=$CF$40,$CF$38:$CF$40&gt;$CF$41),1,0)</f>
        <v>0</v>
      </c>
      <c r="DG41" s="487">
        <f t="array" aca="1" ref="DG41" ca="1">IF(AND($CC$38:$CC$41=$CC$41,$CD$38&gt;90,$CD$41&gt;90,$CD$39:$CD$40&lt;90,$CE$38:$CE$41=$CE$41,$CF$38&gt;$CF$39:$CF$41,$CF$39:$CF$41=$CF$41),1,0)</f>
        <v>0</v>
      </c>
      <c r="FI41" s="515">
        <f ca="1">RANK(FJ41,FJ38:FJ41,1)</f>
        <v>1</v>
      </c>
      <c r="FJ41" s="489">
        <f ca="1">SUM(IF(AND(AJ41=AJ38,BC41=BC38,BI41=BI38,BO41=BO38),BD41,0),IF(AND(AJ41=AJ39,BC41=BC39,BI41=BI39,BO41=BO39),BE41,0),IF(AND(AJ41=AJ40,BC41=BC40,BI41=BI40,BO41=BO40),BF41,0))</f>
        <v>0</v>
      </c>
      <c r="FK41" s="515">
        <f ca="1">RANK(FL41,FL38:FL41,1)</f>
        <v>1</v>
      </c>
      <c r="FL41" s="489">
        <f ca="1">SUM(IF(AND(AJ41=AJ38,BC41=BC38,BI41=BI38,BO41=BO38),BJ41,0),IF(AND(AJ41=AJ39,BC41=BC39,BI41=BI39,BO41=BO39),BK41,0),IF(AND(AJ41=AJ40,BC41=BC40,BI41=BI40,BO41=BO40),BL41,0))</f>
        <v>0</v>
      </c>
      <c r="FM41" s="515">
        <f ca="1">RANK(FN41,FN38:FN41,1)</f>
        <v>1</v>
      </c>
      <c r="FN41" s="489">
        <f ca="1">SUM(IF(AND(AJ41=AJ38,BC41=BC38,BI41=BI38,BO41=BO38),BP41,0),IF(AND(AJ41=AJ39,BC41=BC39,BI41=BI39,BO41=BO39),BQ41,0),IF(AND(AJ41=AJ40,BC41=BC40,BI41=BI40,BO41=BO40),BR41,0))</f>
        <v>0</v>
      </c>
    </row>
    <row r="42" spans="1:170" x14ac:dyDescent="0.2">
      <c r="A42" s="210"/>
      <c r="B42" s="210"/>
      <c r="C42" s="210"/>
      <c r="D42" s="255"/>
      <c r="E42" s="87"/>
      <c r="F42" s="101"/>
      <c r="G42" s="87"/>
      <c r="H42" s="87"/>
      <c r="I42" s="87"/>
      <c r="J42" s="87"/>
      <c r="K42" s="87"/>
      <c r="L42" s="87"/>
      <c r="M42" s="87"/>
      <c r="N42" s="87"/>
      <c r="O42" s="87"/>
      <c r="P42" s="87"/>
      <c r="Q42" s="87"/>
      <c r="R42" s="87"/>
      <c r="S42" s="87"/>
      <c r="T42" s="87"/>
      <c r="U42" s="87"/>
      <c r="V42" s="87"/>
      <c r="W42" s="87"/>
      <c r="X42" s="87"/>
      <c r="Y42" s="87"/>
      <c r="Z42" s="87"/>
      <c r="AA42" s="87"/>
      <c r="AB42" s="87"/>
      <c r="AC42" s="99"/>
      <c r="AD42" s="96"/>
      <c r="AE42" s="476"/>
      <c r="AF42" s="488"/>
      <c r="AG42" s="487"/>
      <c r="AH42" s="487"/>
      <c r="AJ42" s="487"/>
      <c r="AK42" s="487"/>
      <c r="AL42" s="487"/>
      <c r="AM42" s="487"/>
      <c r="AN42" s="487"/>
      <c r="AO42" s="487"/>
      <c r="AP42" s="487"/>
      <c r="AQ42" s="487"/>
      <c r="AR42" s="487"/>
      <c r="AS42" s="487"/>
      <c r="AT42" s="487"/>
      <c r="AU42" s="487"/>
      <c r="AV42" s="487"/>
      <c r="AW42" s="499"/>
      <c r="AX42" s="487"/>
      <c r="AY42" s="496"/>
      <c r="AZ42" s="487"/>
      <c r="BA42" s="489"/>
      <c r="BB42" s="515"/>
      <c r="BC42" s="515"/>
      <c r="BD42" s="515"/>
      <c r="BE42" s="515"/>
      <c r="BF42" s="515"/>
      <c r="BG42" s="515"/>
      <c r="BH42" s="515"/>
      <c r="BI42" s="515"/>
      <c r="BJ42" s="515"/>
      <c r="BK42" s="515"/>
      <c r="BL42" s="515"/>
      <c r="BM42" s="515"/>
      <c r="BN42" s="514"/>
      <c r="BO42" s="514"/>
      <c r="BP42" s="514"/>
      <c r="BQ42" s="514"/>
      <c r="BR42" s="514"/>
      <c r="BS42" s="514"/>
      <c r="CD42" s="497"/>
      <c r="FI42" s="515"/>
      <c r="FJ42" s="489"/>
      <c r="FK42" s="515"/>
      <c r="FL42" s="489"/>
      <c r="FM42" s="515"/>
      <c r="FN42" s="489"/>
    </row>
    <row r="43" spans="1:170" ht="16" thickBot="1" x14ac:dyDescent="0.25">
      <c r="A43" s="210"/>
      <c r="B43" s="413"/>
      <c r="C43" s="210"/>
      <c r="D43" s="87"/>
      <c r="E43" s="112"/>
      <c r="F43" s="108" t="str">
        <f>F27</f>
        <v>Fecha</v>
      </c>
      <c r="G43" s="108" t="str">
        <f t="shared" ref="G43:I43" si="23">G27</f>
        <v>Hora</v>
      </c>
      <c r="H43" s="113" t="str">
        <f t="shared" si="23"/>
        <v>Jor.</v>
      </c>
      <c r="I43" s="114" t="str">
        <f t="shared" si="23"/>
        <v>Casa</v>
      </c>
      <c r="J43" s="108"/>
      <c r="K43" s="115" t="str">
        <f t="shared" ref="K43:L43" si="24">K27</f>
        <v>Gol</v>
      </c>
      <c r="L43" s="115" t="str">
        <f t="shared" si="24"/>
        <v>Gol</v>
      </c>
      <c r="M43" s="115"/>
      <c r="N43" s="116" t="str">
        <f t="shared" ref="N43" si="25">N27</f>
        <v>Fuera</v>
      </c>
      <c r="O43" s="90"/>
      <c r="P43" s="90"/>
      <c r="Q43" s="90"/>
      <c r="R43" s="90"/>
      <c r="S43" s="90"/>
      <c r="T43" s="90"/>
      <c r="U43" s="90"/>
      <c r="V43" s="90"/>
      <c r="W43" s="90"/>
      <c r="X43" s="90"/>
      <c r="Y43" s="90"/>
      <c r="Z43" s="90"/>
      <c r="AA43" s="91"/>
      <c r="AB43" s="91"/>
      <c r="AC43" s="91"/>
      <c r="AD43" s="91"/>
      <c r="AE43" s="474"/>
      <c r="AF43" s="488"/>
      <c r="AG43" s="487"/>
      <c r="AH43" s="487"/>
      <c r="AI43" s="487"/>
      <c r="AJ43" s="487"/>
      <c r="AK43" s="487"/>
      <c r="AL43" s="487"/>
      <c r="AM43" s="487"/>
      <c r="AN43" s="487"/>
      <c r="AO43" s="487"/>
      <c r="AP43" s="487"/>
      <c r="AQ43" s="487"/>
      <c r="AR43" s="487"/>
      <c r="AS43" s="487"/>
      <c r="AT43" s="487"/>
      <c r="AU43" s="487"/>
      <c r="AV43" s="487"/>
      <c r="AW43" s="499"/>
      <c r="AX43" s="487"/>
      <c r="AY43" s="487"/>
      <c r="AZ43" s="487"/>
      <c r="BA43" s="489"/>
      <c r="BB43" s="489"/>
      <c r="BC43" s="489"/>
      <c r="BD43" s="489"/>
      <c r="BE43" s="489"/>
      <c r="BF43" s="489"/>
      <c r="BG43" s="489"/>
      <c r="BH43" s="489"/>
      <c r="BI43" s="489"/>
      <c r="BJ43" s="489"/>
      <c r="BK43" s="489"/>
      <c r="BL43" s="489"/>
      <c r="BM43" s="489"/>
      <c r="BN43" s="487"/>
      <c r="BO43" s="487"/>
      <c r="BP43" s="487"/>
      <c r="BQ43" s="487"/>
      <c r="BR43" s="487"/>
      <c r="BS43" s="487"/>
      <c r="BT43" s="487"/>
      <c r="BU43" s="487"/>
      <c r="BV43" s="487"/>
      <c r="BW43" s="487"/>
      <c r="BX43" s="487"/>
      <c r="BY43" s="487"/>
      <c r="BZ43" s="487"/>
      <c r="CA43" s="487"/>
      <c r="CB43" s="487"/>
      <c r="CC43" s="487"/>
      <c r="CD43" s="487"/>
      <c r="CE43" s="487"/>
      <c r="CF43" s="487"/>
      <c r="CG43" s="487"/>
      <c r="CL43" s="488">
        <v>1</v>
      </c>
      <c r="CM43" s="488">
        <v>12</v>
      </c>
      <c r="CN43" s="488">
        <v>18</v>
      </c>
      <c r="CO43" s="488">
        <v>19</v>
      </c>
      <c r="CP43" s="488">
        <v>13</v>
      </c>
      <c r="CQ43" s="488">
        <v>20</v>
      </c>
      <c r="CR43" s="488">
        <v>21</v>
      </c>
      <c r="CS43" s="488">
        <v>22</v>
      </c>
      <c r="CT43" s="488">
        <v>3</v>
      </c>
      <c r="CU43" s="488">
        <v>2</v>
      </c>
      <c r="CV43" s="488">
        <v>14</v>
      </c>
      <c r="CW43" s="488">
        <v>17</v>
      </c>
      <c r="CX43" s="488">
        <v>16</v>
      </c>
      <c r="CY43" s="488">
        <v>15</v>
      </c>
      <c r="CZ43" s="488">
        <v>4</v>
      </c>
      <c r="DA43" s="488">
        <v>5</v>
      </c>
      <c r="DB43" s="488">
        <v>10</v>
      </c>
      <c r="DC43" s="488">
        <v>8</v>
      </c>
      <c r="DD43" s="488">
        <v>6</v>
      </c>
      <c r="DE43" s="488">
        <v>11</v>
      </c>
      <c r="DF43" s="488">
        <v>7</v>
      </c>
      <c r="DG43" s="488">
        <v>9</v>
      </c>
      <c r="DH43" s="488"/>
      <c r="DI43" s="488"/>
      <c r="EC43" s="212" t="s">
        <v>44</v>
      </c>
      <c r="ED43" s="212" t="s">
        <v>45</v>
      </c>
      <c r="EE43" s="212" t="s">
        <v>47</v>
      </c>
      <c r="EF43" s="212" t="s">
        <v>48</v>
      </c>
      <c r="EG43" s="212" t="s">
        <v>49</v>
      </c>
      <c r="EH43" s="212" t="s">
        <v>50</v>
      </c>
      <c r="EI43" s="212" t="s">
        <v>51</v>
      </c>
      <c r="EJ43" s="212" t="s">
        <v>52</v>
      </c>
      <c r="EK43" s="212" t="s">
        <v>53</v>
      </c>
      <c r="EL43" s="212" t="s">
        <v>54</v>
      </c>
      <c r="FI43" s="489"/>
      <c r="FJ43" s="489"/>
      <c r="FK43" s="489"/>
      <c r="FL43" s="489"/>
      <c r="FM43" s="489"/>
      <c r="FN43" s="489"/>
    </row>
    <row r="44" spans="1:170" x14ac:dyDescent="0.2">
      <c r="A44" s="412" t="s">
        <v>78</v>
      </c>
      <c r="B44" s="413" t="s">
        <v>4</v>
      </c>
      <c r="C44" s="414">
        <f>COUNTIF(Equipos!$C$2:$C$25,EUROCOPA!B44)</f>
        <v>4</v>
      </c>
      <c r="D44" s="255"/>
      <c r="E44" s="518" t="s">
        <v>4</v>
      </c>
      <c r="F44" s="316">
        <f>Horarios!A44</f>
        <v>44362.75</v>
      </c>
      <c r="G44" s="317">
        <f>Horarios!A44+VLOOKUP($G$2,Horarios!$K$4:$O$27,4,0)*VLOOKUP($G$2,Horarios!$K$4:$O$27,5,0)</f>
        <v>44362.75</v>
      </c>
      <c r="H44" s="316" t="s">
        <v>73</v>
      </c>
      <c r="I44" s="318" t="str">
        <f ca="1">A45</f>
        <v>Hungría</v>
      </c>
      <c r="J44" s="319"/>
      <c r="K44" s="320"/>
      <c r="L44" s="320"/>
      <c r="M44" s="321"/>
      <c r="N44" s="322" t="str">
        <f ca="1">A46</f>
        <v>Portugal</v>
      </c>
      <c r="O44" s="111">
        <f>IF(NOT(OR(ISBLANK(K44),ISBLANK(L44))),1,0)</f>
        <v>0</v>
      </c>
      <c r="P44" s="107"/>
      <c r="Q44" s="365" t="str">
        <f>CONCATENATE("Grupo"," ",B44)</f>
        <v>Grupo F</v>
      </c>
      <c r="R44" s="366"/>
      <c r="S44" s="366"/>
      <c r="T44" s="366"/>
      <c r="U44" s="366"/>
      <c r="V44" s="366"/>
      <c r="W44" s="366"/>
      <c r="X44" s="366"/>
      <c r="Y44" s="366"/>
      <c r="Z44" s="367"/>
      <c r="AA44" s="121"/>
      <c r="AB44" s="521" t="s">
        <v>68</v>
      </c>
      <c r="AC44" s="521"/>
      <c r="AD44" s="521"/>
      <c r="AE44" s="474"/>
      <c r="AF44" s="488"/>
      <c r="AG44" s="487"/>
      <c r="AH44" s="487" t="str">
        <f>CONCATENATE("Auxiliar - ",Q44)</f>
        <v>Auxiliar - Grupo F</v>
      </c>
      <c r="AI44" s="487"/>
      <c r="AJ44" s="487"/>
      <c r="AK44" s="487"/>
      <c r="AL44" s="487"/>
      <c r="AM44" s="487"/>
      <c r="AN44" s="487"/>
      <c r="AO44" s="487"/>
      <c r="AP44" s="487"/>
      <c r="AQ44" s="487"/>
      <c r="AR44" s="487"/>
      <c r="AS44" s="487"/>
      <c r="AT44" s="487"/>
      <c r="AU44" s="487" t="s">
        <v>41</v>
      </c>
      <c r="AV44" s="487"/>
      <c r="AW44" s="499"/>
      <c r="AX44" s="487"/>
      <c r="AY44" s="488" t="str">
        <f>CONCATENATE(Q44," - GOLAVERAGE")</f>
        <v>Grupo F - GOLAVERAGE</v>
      </c>
      <c r="AZ44" s="487"/>
      <c r="BA44" s="489"/>
      <c r="BB44" s="491" t="s">
        <v>29</v>
      </c>
      <c r="BC44" s="489"/>
      <c r="BD44" s="491"/>
      <c r="BE44" s="491"/>
      <c r="BF44" s="491"/>
      <c r="BG44" s="491"/>
      <c r="BH44" s="517" t="s">
        <v>28</v>
      </c>
      <c r="BI44" s="517"/>
      <c r="BJ44" s="517"/>
      <c r="BK44" s="517"/>
      <c r="BL44" s="517"/>
      <c r="BM44" s="517"/>
      <c r="BN44" s="514"/>
      <c r="BO44" s="514"/>
      <c r="BP44" s="514"/>
      <c r="BQ44" s="514"/>
      <c r="BR44" s="514"/>
      <c r="BS44" s="514"/>
      <c r="CI44" s="487" t="s">
        <v>65</v>
      </c>
      <c r="CK44" s="487" t="s">
        <v>66</v>
      </c>
      <c r="CL44" s="487">
        <f t="shared" ref="CL44:DG44" ca="1" si="26">SUM(CL46:CL49)</f>
        <v>0</v>
      </c>
      <c r="CM44" s="487">
        <f t="shared" ca="1" si="26"/>
        <v>0</v>
      </c>
      <c r="CN44" s="487">
        <f t="shared" ca="1" si="26"/>
        <v>0</v>
      </c>
      <c r="CO44" s="487">
        <f t="shared" ca="1" si="26"/>
        <v>0</v>
      </c>
      <c r="CP44" s="487">
        <f t="shared" ca="1" si="26"/>
        <v>0</v>
      </c>
      <c r="CQ44" s="487">
        <f t="shared" ca="1" si="26"/>
        <v>0</v>
      </c>
      <c r="CR44" s="487">
        <f t="shared" ca="1" si="26"/>
        <v>0</v>
      </c>
      <c r="CS44" s="487">
        <f t="shared" ca="1" si="26"/>
        <v>0</v>
      </c>
      <c r="CT44" s="487">
        <f t="shared" ca="1" si="26"/>
        <v>0</v>
      </c>
      <c r="CU44" s="487">
        <f t="shared" ca="1" si="26"/>
        <v>0</v>
      </c>
      <c r="CV44" s="487">
        <f t="shared" ca="1" si="26"/>
        <v>0</v>
      </c>
      <c r="CW44" s="487">
        <f t="shared" ca="1" si="26"/>
        <v>0</v>
      </c>
      <c r="CX44" s="487">
        <f t="shared" ca="1" si="26"/>
        <v>0</v>
      </c>
      <c r="CY44" s="487">
        <f t="shared" ca="1" si="26"/>
        <v>0</v>
      </c>
      <c r="CZ44" s="487">
        <f t="shared" ca="1" si="26"/>
        <v>0</v>
      </c>
      <c r="DA44" s="487">
        <f t="shared" ca="1" si="26"/>
        <v>0</v>
      </c>
      <c r="DB44" s="487">
        <f t="shared" ca="1" si="26"/>
        <v>0</v>
      </c>
      <c r="DC44" s="487">
        <f t="shared" ca="1" si="26"/>
        <v>0</v>
      </c>
      <c r="DD44" s="487">
        <f t="shared" ca="1" si="26"/>
        <v>0</v>
      </c>
      <c r="DE44" s="487">
        <f t="shared" ca="1" si="26"/>
        <v>0</v>
      </c>
      <c r="DF44" s="487">
        <f t="shared" ca="1" si="26"/>
        <v>0</v>
      </c>
      <c r="DG44" s="487">
        <f t="shared" ca="1" si="26"/>
        <v>0</v>
      </c>
      <c r="EC44" s="212">
        <v>1234</v>
      </c>
      <c r="ED44" s="212">
        <v>123</v>
      </c>
      <c r="EE44" s="212">
        <v>12</v>
      </c>
      <c r="EF44" s="212">
        <v>234</v>
      </c>
      <c r="EG44" s="212">
        <v>34</v>
      </c>
      <c r="EH44" s="212">
        <v>23</v>
      </c>
      <c r="EI44" s="212">
        <v>1</v>
      </c>
      <c r="EJ44" s="212">
        <v>2</v>
      </c>
      <c r="EK44" s="212">
        <v>3</v>
      </c>
      <c r="EL44" s="212">
        <v>4</v>
      </c>
      <c r="FI44" s="489" t="s">
        <v>29</v>
      </c>
      <c r="FJ44" s="489"/>
      <c r="FK44" s="489" t="s">
        <v>28</v>
      </c>
      <c r="FL44" s="489"/>
      <c r="FM44" s="515"/>
      <c r="FN44" s="489"/>
    </row>
    <row r="45" spans="1:170" ht="16" thickBot="1" x14ac:dyDescent="0.25">
      <c r="A45" s="412" t="str">
        <f t="array" aca="1" ref="A45" ca="1">IF(ROWS(A$45:A45)&lt;=$C$44,INDEX(INDIRECT(A$44),SMALL(IF(Nivell=$B$44,ROW(Nivell)-ROW(Equipos!$C$2)+1),ROWS(B$44:B44))),"")</f>
        <v>Hungría</v>
      </c>
      <c r="B45" s="413"/>
      <c r="C45" s="413"/>
      <c r="D45" s="255"/>
      <c r="E45" s="519"/>
      <c r="F45" s="309">
        <f>Horarios!A45</f>
        <v>44362.875</v>
      </c>
      <c r="G45" s="310">
        <f>Horarios!A45+VLOOKUP($G$2,Horarios!$K$4:$O$27,4,0)*VLOOKUP($G$2,Horarios!$K$4:$O$27,5,0)</f>
        <v>44362.875</v>
      </c>
      <c r="H45" s="309" t="s">
        <v>73</v>
      </c>
      <c r="I45" s="311" t="str">
        <f ca="1">A47</f>
        <v>Francia</v>
      </c>
      <c r="J45" s="312"/>
      <c r="K45" s="313"/>
      <c r="L45" s="313"/>
      <c r="M45" s="314"/>
      <c r="N45" s="323" t="str">
        <f ca="1">A48</f>
        <v>Alemania</v>
      </c>
      <c r="O45" s="111">
        <f t="shared" ref="O45:O49" si="27">IF(NOT(OR(ISBLANK(K45),ISBLANK(L45))),1,0)</f>
        <v>0</v>
      </c>
      <c r="P45" s="107"/>
      <c r="Q45" s="374" t="s">
        <v>18</v>
      </c>
      <c r="R45" s="375" t="s">
        <v>121</v>
      </c>
      <c r="S45" s="376" t="s">
        <v>80</v>
      </c>
      <c r="T45" s="376" t="s">
        <v>6</v>
      </c>
      <c r="U45" s="376" t="s">
        <v>7</v>
      </c>
      <c r="V45" s="376" t="s">
        <v>3</v>
      </c>
      <c r="W45" s="376" t="s">
        <v>8</v>
      </c>
      <c r="X45" s="376" t="s">
        <v>9</v>
      </c>
      <c r="Y45" s="376" t="s">
        <v>10</v>
      </c>
      <c r="Z45" s="377" t="s">
        <v>119</v>
      </c>
      <c r="AA45" s="122">
        <f ca="1">COUNTIF(AA46:AA49,"&lt;100")</f>
        <v>0</v>
      </c>
      <c r="AB45" s="521"/>
      <c r="AC45" s="521"/>
      <c r="AD45" s="521"/>
      <c r="AE45" s="475"/>
      <c r="AF45" s="488"/>
      <c r="AG45" s="492" t="s">
        <v>41</v>
      </c>
      <c r="AH45" s="492" t="s">
        <v>13</v>
      </c>
      <c r="AI45" s="492" t="s">
        <v>5</v>
      </c>
      <c r="AJ45" s="492" t="s">
        <v>14</v>
      </c>
      <c r="AK45" s="492" t="s">
        <v>6</v>
      </c>
      <c r="AL45" s="492" t="s">
        <v>7</v>
      </c>
      <c r="AM45" s="492" t="s">
        <v>3</v>
      </c>
      <c r="AN45" s="492" t="s">
        <v>8</v>
      </c>
      <c r="AO45" s="492" t="s">
        <v>9</v>
      </c>
      <c r="AP45" s="492" t="s">
        <v>10</v>
      </c>
      <c r="AQ45" s="492" t="s">
        <v>11</v>
      </c>
      <c r="AR45" s="492" t="s">
        <v>15</v>
      </c>
      <c r="AS45" s="492" t="s">
        <v>13</v>
      </c>
      <c r="AT45" s="487"/>
      <c r="AU45" s="487"/>
      <c r="AV45" s="487"/>
      <c r="AW45" s="499"/>
      <c r="AX45" s="487"/>
      <c r="AY45" s="492" t="s">
        <v>5</v>
      </c>
      <c r="AZ45" s="492" t="s">
        <v>30</v>
      </c>
      <c r="BA45" s="493" t="s">
        <v>33</v>
      </c>
      <c r="BB45" s="493" t="s">
        <v>32</v>
      </c>
      <c r="BC45" s="493" t="s">
        <v>27</v>
      </c>
      <c r="BD45" s="493" t="str">
        <f ca="1">AY46</f>
        <v>Hungría</v>
      </c>
      <c r="BE45" s="493" t="str">
        <f ca="1">AY47</f>
        <v>Portugal</v>
      </c>
      <c r="BF45" s="493" t="str">
        <f ca="1">AY48</f>
        <v>Francia</v>
      </c>
      <c r="BG45" s="493" t="str">
        <f ca="1">AY49</f>
        <v>Alemania</v>
      </c>
      <c r="BH45" s="493" t="s">
        <v>32</v>
      </c>
      <c r="BI45" s="493" t="s">
        <v>27</v>
      </c>
      <c r="BJ45" s="493" t="str">
        <f ca="1">BD45</f>
        <v>Hungría</v>
      </c>
      <c r="BK45" s="493" t="str">
        <f ca="1">BE45</f>
        <v>Portugal</v>
      </c>
      <c r="BL45" s="493" t="str">
        <f ca="1">BF45</f>
        <v>Francia</v>
      </c>
      <c r="BM45" s="493" t="str">
        <f ca="1">BG45</f>
        <v>Alemania</v>
      </c>
      <c r="BN45" s="492" t="s">
        <v>32</v>
      </c>
      <c r="BO45" s="492" t="s">
        <v>27</v>
      </c>
      <c r="BP45" s="492" t="str">
        <f ca="1">BD45</f>
        <v>Hungría</v>
      </c>
      <c r="BQ45" s="492" t="str">
        <f ca="1">BE45</f>
        <v>Portugal</v>
      </c>
      <c r="BR45" s="492" t="str">
        <f ca="1">BF45</f>
        <v>Francia</v>
      </c>
      <c r="BS45" s="492" t="str">
        <f ca="1">BG45</f>
        <v>Alemania</v>
      </c>
      <c r="BU45" s="494"/>
      <c r="BV45" s="494" t="s">
        <v>42</v>
      </c>
      <c r="BW45" s="494"/>
      <c r="BX45" s="494" t="s">
        <v>43</v>
      </c>
      <c r="BY45" s="494"/>
      <c r="CA45" s="494"/>
      <c r="CB45" s="494" t="s">
        <v>5</v>
      </c>
      <c r="CC45" s="494" t="s">
        <v>14</v>
      </c>
      <c r="CD45" s="494" t="s">
        <v>62</v>
      </c>
      <c r="CE45" s="494" t="s">
        <v>11</v>
      </c>
      <c r="CF45" s="494" t="s">
        <v>63</v>
      </c>
      <c r="CG45" s="494"/>
      <c r="CK45" s="487" t="s">
        <v>67</v>
      </c>
      <c r="CL45" s="487" t="s">
        <v>46</v>
      </c>
      <c r="CM45" s="487" t="s">
        <v>55</v>
      </c>
      <c r="CN45" s="487" t="s">
        <v>56</v>
      </c>
      <c r="CO45" s="487" t="s">
        <v>57</v>
      </c>
      <c r="CP45" s="487" t="s">
        <v>58</v>
      </c>
      <c r="CQ45" s="487" t="s">
        <v>59</v>
      </c>
      <c r="CR45" s="487" t="s">
        <v>60</v>
      </c>
      <c r="CS45" s="487" t="s">
        <v>61</v>
      </c>
      <c r="CT45" s="487" t="s">
        <v>56</v>
      </c>
      <c r="CU45" s="487" t="s">
        <v>56</v>
      </c>
      <c r="CV45" s="487" t="s">
        <v>57</v>
      </c>
      <c r="CW45" s="487" t="s">
        <v>60</v>
      </c>
      <c r="CX45" s="487" t="s">
        <v>59</v>
      </c>
      <c r="CY45" s="487" t="s">
        <v>59</v>
      </c>
      <c r="CZ45" s="487" t="s">
        <v>58</v>
      </c>
      <c r="DA45" s="487" t="s">
        <v>55</v>
      </c>
      <c r="DB45" s="487" t="s">
        <v>60</v>
      </c>
      <c r="DC45" s="487" t="s">
        <v>59</v>
      </c>
      <c r="DD45" s="487" t="s">
        <v>57</v>
      </c>
      <c r="DE45" s="487" t="s">
        <v>60</v>
      </c>
      <c r="DF45" s="487" t="s">
        <v>57</v>
      </c>
      <c r="DG45" s="487" t="s">
        <v>59</v>
      </c>
      <c r="EC45" s="212">
        <v>1</v>
      </c>
      <c r="ED45" s="212">
        <v>1</v>
      </c>
      <c r="EE45" s="212">
        <v>1</v>
      </c>
      <c r="EF45" s="212">
        <v>2</v>
      </c>
      <c r="EG45" s="212">
        <v>3</v>
      </c>
      <c r="EH45" s="212">
        <v>2</v>
      </c>
      <c r="EI45" s="212">
        <v>1</v>
      </c>
      <c r="EJ45" s="212">
        <v>2</v>
      </c>
      <c r="EK45" s="212">
        <v>3</v>
      </c>
      <c r="EL45" s="212">
        <v>4</v>
      </c>
      <c r="FI45" s="493" t="s">
        <v>32</v>
      </c>
      <c r="FJ45" s="489"/>
      <c r="FK45" s="493" t="s">
        <v>32</v>
      </c>
      <c r="FL45" s="489"/>
      <c r="FM45" s="493" t="s">
        <v>32</v>
      </c>
      <c r="FN45" s="489"/>
    </row>
    <row r="46" spans="1:170" x14ac:dyDescent="0.2">
      <c r="A46" s="412" t="str">
        <f t="array" aca="1" ref="A46" ca="1">IF(ROWS(A$45:A46)&lt;=$C$44,INDEX(INDIRECT(A$44),SMALL(IF(Nivell=$B$44,ROW(Nivell)-ROW(Equipos!$C$2)+1),ROWS(B$44:B45))),"")</f>
        <v>Portugal</v>
      </c>
      <c r="B46" s="413"/>
      <c r="C46" s="415"/>
      <c r="D46" s="255"/>
      <c r="E46" s="519"/>
      <c r="F46" s="309">
        <f>Horarios!A46</f>
        <v>44366.625</v>
      </c>
      <c r="G46" s="310">
        <f>Horarios!A46+VLOOKUP($G$2,Horarios!$K$4:$O$27,4,0)*VLOOKUP($G$2,Horarios!$K$4:$O$27,5,0)</f>
        <v>44366.625</v>
      </c>
      <c r="H46" s="309" t="s">
        <v>74</v>
      </c>
      <c r="I46" s="311" t="str">
        <f ca="1">A45</f>
        <v>Hungría</v>
      </c>
      <c r="J46" s="312"/>
      <c r="K46" s="313"/>
      <c r="L46" s="313"/>
      <c r="M46" s="314"/>
      <c r="N46" s="323" t="str">
        <f ca="1">A47</f>
        <v>Francia</v>
      </c>
      <c r="O46" s="111">
        <f t="shared" si="27"/>
        <v>0</v>
      </c>
      <c r="P46" s="107"/>
      <c r="Q46" s="378">
        <v>1</v>
      </c>
      <c r="R46" s="379" t="str">
        <f ca="1">VLOOKUP(Q46,$AG$46:$AI$49,3,0)</f>
        <v>Hungría</v>
      </c>
      <c r="S46" s="380">
        <f ca="1">VLOOKUP(R46,$AI$46:$AR$49,2,FALSE)</f>
        <v>0</v>
      </c>
      <c r="T46" s="380">
        <f ca="1">VLOOKUP($R46,$AI$46:$AR$49,3,FALSE)</f>
        <v>0</v>
      </c>
      <c r="U46" s="380">
        <f ca="1">VLOOKUP($R46,$AI$46:$AR$49,4,FALSE)</f>
        <v>0</v>
      </c>
      <c r="V46" s="380">
        <f ca="1">VLOOKUP($R46,$AI$46:$AR$49,5,FALSE)</f>
        <v>0</v>
      </c>
      <c r="W46" s="380">
        <f ca="1">VLOOKUP($R46,$AI$46:$AR$49,6,FALSE)</f>
        <v>0</v>
      </c>
      <c r="X46" s="380">
        <f ca="1">VLOOKUP($R46,$AI$46:$AR$49,7,FALSE)</f>
        <v>0</v>
      </c>
      <c r="Y46" s="380">
        <f ca="1">VLOOKUP($R46,$AI$46:$AR$49,8,FALSE)</f>
        <v>0</v>
      </c>
      <c r="Z46" s="381">
        <f ca="1">VLOOKUP($R46,$AI$46:$AR$49,9,FALSE)</f>
        <v>0</v>
      </c>
      <c r="AA46" s="96">
        <f ca="1">IF(SUM($AK$46:$AK$49)=12,MIN(ABS(BY45-BY46),ABS(BY46-BY47)),100)</f>
        <v>100</v>
      </c>
      <c r="AB46" s="123" t="str">
        <f ca="1">IF(AND(AA46&gt;=0,AA46&lt;90),VLOOKUP(Q46,$BU$46:$BV$49,2,0),"")</f>
        <v/>
      </c>
      <c r="AC46" s="95"/>
      <c r="AD46" s="96"/>
      <c r="AE46" s="476"/>
      <c r="AF46" s="488">
        <f ca="1">VLOOKUP($R46,$AI$46:$AR$49,10,FALSE)</f>
        <v>-21</v>
      </c>
      <c r="AG46" s="487">
        <f ca="1">RANK(AU46,$AU$46:$AU$49)</f>
        <v>1</v>
      </c>
      <c r="AH46" s="487">
        <f ca="1">RANK(AR46,$AR$46:$AR$49)</f>
        <v>1</v>
      </c>
      <c r="AI46" s="212" t="str">
        <f ca="1">A45</f>
        <v>Hungría</v>
      </c>
      <c r="AJ46" s="487">
        <f ca="1">AL46*3+AM46*1+AN46*0</f>
        <v>0</v>
      </c>
      <c r="AK46" s="487">
        <f ca="1">COUNTIFS($I$4:$I$49,AI46,$K$4:$K$49,"&lt;&gt;",$L$4:$L$49,"&lt;&gt;")+COUNTIFS($N$4:$N$49,AI46,$L$4:$L$49,"&lt;&gt;",$K$4:$K$49,"&lt;&gt;")</f>
        <v>0</v>
      </c>
      <c r="AL46" s="487">
        <f t="array" aca="1" ref="AL46" ca="1">SUM(($I$4:$I$49=AI46)*($K$4:$K$49&lt;&gt;"")*($L$4:$L$49&lt;&gt;"")*($K$4:$K$49&gt;$L$4:$L$49),($N$4:$N$49=AI46)*($K$4:$K$49&lt;&gt;"")*($L$4:$L$49&lt;&gt;"")*($K$4:$K$49&lt;$L$4:$L$49))</f>
        <v>0</v>
      </c>
      <c r="AM46" s="487">
        <f t="array" aca="1" ref="AM46" ca="1">SUM(($I$4:$I$49=AI46)*($K$4:$K$49&lt;&gt;"")*($L$4:$L$49&lt;&gt;"")*($K$4:$K$49=$L$4:$L$49),($N$4:$N$49=AI46)*($K$4:$K$49&lt;&gt;"")*($L$4:$L$49&lt;&gt;"")*($K$4:$K$49=$L$4:$L$49))</f>
        <v>0</v>
      </c>
      <c r="AN46" s="487">
        <f t="array" aca="1" ref="AN46" ca="1">SUM(($I$4:$I$49=AI46)*($L$4:$L$49&lt;&gt;"")*($K$4:$K$49&lt;&gt;"")*($K$4:$K$49&lt;$L$4:$L$49),($K$4:$K$49&lt;&gt;"")*($N$4:$N$49=AI46)*($L$4:$L$49&lt;&gt;"")*($K$4:$K$49&gt;$L$4:$L$49))</f>
        <v>0</v>
      </c>
      <c r="AO46" s="487">
        <f t="array" aca="1" ref="AO46" ca="1">SUMIFS($K$4:$K$49,$I$4:$I$49,AI46,$K$4:$K$49,"&lt;&gt;",$L$4:$L$49,"&lt;&gt;")+SUMIFS($L$4:$L$49,$N$4:$N$49,AI46,$K$4:$K$49,"&lt;&gt;",$L$4:$L$49,"&lt;&gt;")</f>
        <v>0</v>
      </c>
      <c r="AP46" s="487">
        <f t="array" aca="1" ref="AP46" ca="1">SUMIFS($K$4:$K$49,$N$4:$N$49,AI46,$K$4:$K$49,"&lt;&gt;",$L$4:$L$49,"&lt;&gt;")+SUMIFS($L$4:$L$49,$I$4:$I$49,AI46,$K$4:$K$49,"&lt;&gt;",$L$4:$L$49,"&lt;&gt;")</f>
        <v>0</v>
      </c>
      <c r="AQ46" s="487">
        <f ca="1">AO46-AP46</f>
        <v>0</v>
      </c>
      <c r="AR46" s="487">
        <f ca="1">IF(AK46=0,-($AW$14*VLOOKUP(AI46,Tabla3[[NombreEquipo]:[Rank]],3,FALSE)),AJ46*$AW$4+BA46+AQ46*$AW$11+AO46*$AW$12+AL46*$AW$13-($AW$14*VLOOKUP(AI46,Tabla3[[NombreEquipo]:[Rank]],3,FALSE)/100))</f>
        <v>-21</v>
      </c>
      <c r="AS46" s="487">
        <f ca="1">AH46</f>
        <v>1</v>
      </c>
      <c r="AT46" s="487"/>
      <c r="AU46" s="487">
        <f ca="1">IFERROR(AR46-VLOOKUP(AI46,$AB$46:$AC$49,2,0),AR46)</f>
        <v>-21</v>
      </c>
      <c r="AV46" s="487"/>
      <c r="AW46" s="499"/>
      <c r="AX46" s="487"/>
      <c r="AY46" s="496" t="str">
        <f ca="1">AI46</f>
        <v>Hungría</v>
      </c>
      <c r="AZ46" s="487">
        <f ca="1">COUNTIF(AJ46:AJ49,AJ46)</f>
        <v>4</v>
      </c>
      <c r="BA46" s="489">
        <f t="shared" ref="BA46" ca="1" si="28">(BB46*$AW$7)+(BH46*$AW$6)+(BN46*$AW$5)+(FI46*$AW$10)+(FK46*$AW$9)+(FM46*$AW$8)</f>
        <v>781200000</v>
      </c>
      <c r="BB46" s="515">
        <f ca="1">RANK(BC46,BC46:BC49,1)</f>
        <v>1</v>
      </c>
      <c r="BC46" s="515">
        <f ca="1">SUM(IF(AND(AJ46=AJ47),BE46,0),IF(AND(AJ46=AJ48),BF46,0),IF(AND(AJ46=AJ49),BG46,0))</f>
        <v>0</v>
      </c>
      <c r="BD46" s="515">
        <v>0</v>
      </c>
      <c r="BE46" s="515">
        <f t="array" aca="1" ref="BE46" ca="1">SUMIFS($K$44:$K$49,$I$44:$I$49,$AY46,$K$44:$K$49,"&lt;&gt;",$L$44:$L$49,"&lt;&gt;",$N$44:$N$49,BE45)+SUMIFS($L$44:$L$49,$I$44:$I$49,BE45,$K$44:$K$49,"&lt;&gt;",$L$44:$L$49,"&lt;&gt;",$N$44:$N$49,$AY46)</f>
        <v>0</v>
      </c>
      <c r="BF46" s="515">
        <f t="array" aca="1" ref="BF46" ca="1">SUMIFS($K$44:$K$49,$I$44:$I$49,$AY46,$K$44:$K$49,"&lt;&gt;",$L$44:$L$49,"&lt;&gt;",$N$44:$N$49,BF45)+SUMIFS($L$44:$L$49,$I$44:$I$49,BF45,$K$44:$K$49,"&lt;&gt;",$L$44:$L$49,"&lt;&gt;",$N$44:$N$49,$AY46)</f>
        <v>0</v>
      </c>
      <c r="BG46" s="515">
        <f t="array" aca="1" ref="BG46" ca="1">SUMIFS($K$44:$K$49,$I$44:$I$49,$AY46,$K$44:$K$49,"&lt;&gt;",$L$44:$L$49,"&lt;&gt;",$N$44:$N$49,BG45)+SUMIFS($L$44:$L$49,$I$44:$I$49,BG45,$K$44:$K$49,"&lt;&gt;",$L$44:$L$49,"&lt;&gt;",$N$44:$N$49,$AY46)</f>
        <v>0</v>
      </c>
      <c r="BH46" s="515">
        <f ca="1">RANK(BI46,BI46:BI49,1)</f>
        <v>1</v>
      </c>
      <c r="BI46" s="515">
        <f ca="1">SUM(IF(AND(AJ46=AJ47),BK46,0),IF(AND(AJ46=AJ48),BL46,0),IF(AND(AJ46=AJ49),BM46,0))</f>
        <v>0</v>
      </c>
      <c r="BJ46" s="515">
        <v>0</v>
      </c>
      <c r="BK46" s="515">
        <f ca="1">BE46-BD47</f>
        <v>0</v>
      </c>
      <c r="BL46" s="515">
        <f ca="1">BF46-BD48</f>
        <v>0</v>
      </c>
      <c r="BM46" s="515">
        <f ca="1">BG46-BD49</f>
        <v>0</v>
      </c>
      <c r="BN46" s="514">
        <f ca="1">RANK(BO46,BO46:BO49,1)</f>
        <v>1</v>
      </c>
      <c r="BO46" s="514">
        <f ca="1">SUM(IF(AND(AJ46=AJ47),BQ46,0),IF(AND(AJ46=AJ48),BR46,0),IF(AND(AJ46=AJ49),BS46,0))</f>
        <v>0</v>
      </c>
      <c r="BP46" s="514">
        <v>0</v>
      </c>
      <c r="BQ46" s="514">
        <f t="array" aca="1" ref="BQ46" ca="1">SUM((I$4:I$49=AY46)*(N$4:N$49=BQ45)*(K$4:K$49&lt;&gt;"")*(L$4:L$49&lt;&gt;"")*(K$4:K$49&gt;L$4:L$49)*3,(N$4:N$49=AY46)*(I$4:I$49=BQ45)*(K$4:K$49&lt;&gt;"")*(L$4:L$49&lt;&gt;"")*(K$4:K$49=L$4:L$49)*1,(N$4:N$49=AY46)*(I$4:I$49=BQ45)*(K$4:K$49&lt;&gt;"")*(L$4:L$49&lt;&gt;"")*(K$4:K$49&lt;L$4:L$49)*3,(I$4:I$49=AY46)*(N$4:N$49=BQ45)*(K$4:K$49&lt;&gt;"")*(L$4:L$49&lt;&gt;"")*(K$4:K$49=L$4:L$49)*1)</f>
        <v>0</v>
      </c>
      <c r="BR46" s="514">
        <f t="array" aca="1" ref="BR46" ca="1">SUM((I$4:I$49=AY46)*(N$4:N$49=BR45)*(K$4:K$49&lt;&gt;"")*(L$4:L$49&lt;&gt;"")*(K$4:K$49&gt;L$4:L$49)*3,(N$4:N$49=AY46)*(I$4:I$49=BR45)*(K$4:K$49&lt;&gt;"")*(L$4:L$49&lt;&gt;"")*(K$4:K$49=L$4:L$49)*1,(N$4:N$49=AY46)*(I$4:I$49=BR45)*(K$4:K$49&lt;&gt;"")*(L$4:L$49&lt;&gt;"")*(K$4:K$49&lt;L$4:L$49)*3,(I$4:I$49=AY46)*(N$4:N$49=BR45)*(K$4:K$49&lt;&gt;"")*(L$4:L$49&lt;&gt;"")*(K$4:K$49=L$4:L$49)*1)</f>
        <v>0</v>
      </c>
      <c r="BS46" s="514">
        <f t="array" aca="1" ref="BS46" ca="1">SUM((I$4:I$49=AY46)*(N$4:N$49=BS45)*(K$4:K$49&lt;&gt;"")*(L$4:L$49&lt;&gt;"")*(K$4:K$49&gt;L$4:L$49)*3,(N$4:N$49=AY46)*(I$4:I$49=BS45)*(K$4:K$49&lt;&gt;"")*(L$4:L$49&lt;&gt;"")*(K$4:K$49=L$4:L$49)*1,(N$4:N$49=AY46)*(I$4:I$49=BS45)*(K$4:K$49&lt;&gt;"")*(L$4:L$49&lt;&gt;"")*(K$4:K$49&lt;L$4:L$49)*3,(I$4:I$49=AY46)*(N$4:N$49=BS45)*(K$4:K$49&lt;&gt;"")*(L$4:L$49&lt;&gt;"")*(K$4:K$49=L$4:L$49)*1)</f>
        <v>0</v>
      </c>
      <c r="BT46" s="212">
        <v>1</v>
      </c>
      <c r="BU46" s="212">
        <f ca="1">RANK(BW46,$BW$46:$BW$49)</f>
        <v>1</v>
      </c>
      <c r="BV46" s="212" t="str">
        <f ca="1">A45</f>
        <v>Hungría</v>
      </c>
      <c r="BW46" s="212">
        <f ca="1">IF(AK46=0,-($AW$14*VLOOKUP(AI46,Tabla3[[NombreEquipo]:[Rank]],3,FALSE)),AJ46*$AW$4+BA46+AQ46*$AW$11+AO46*$AW$12+AL46*$AW$13-($AW$14*VLOOKUP(AI46,Tabla3[[NombreEquipo]:[Rank]],3,FALSE)/100))</f>
        <v>-21</v>
      </c>
      <c r="BX46" s="212" t="str">
        <f ca="1">VLOOKUP(Q46,$AH$46:$AI$49,2,0)</f>
        <v>Hungría</v>
      </c>
      <c r="BY46" s="212">
        <f ca="1">VLOOKUP($BX46,$AI$46:$AR$49,10,FALSE)</f>
        <v>-21</v>
      </c>
      <c r="CA46" s="212">
        <v>1</v>
      </c>
      <c r="CB46" s="212" t="str">
        <f ca="1">VLOOKUP(CA46,$AH$46:$AI$49,2,0)</f>
        <v>Hungría</v>
      </c>
      <c r="CC46" s="212">
        <f ca="1">VLOOKUP(CB46,$AI$46:$AR$49,2,FALSE)</f>
        <v>0</v>
      </c>
      <c r="CD46" s="497">
        <f ca="1">IF(SUM($AK$46:$AK$49)=12,MIN(ABS(BY45-BY46),ABS(BY46-BY47)),100)</f>
        <v>100</v>
      </c>
      <c r="CE46" s="212">
        <f ca="1">VLOOKUP($CB46,$AI$46:$AR$49,9,FALSE)</f>
        <v>0</v>
      </c>
      <c r="CF46" s="212">
        <f ca="1">VLOOKUP($CB46,$AI$46:$AR$49,7,FALSE)</f>
        <v>0</v>
      </c>
      <c r="CH46" s="212">
        <f t="array" aca="1" ref="CH46" ca="1">IF($CI$46=$CL$45,$EC$45:$EC$48,IF($CI$46=$CM$45,$ED$45:$ED$47,IF(OR($CI$46=$CN$45,$CI$46=$CO$45),$EE$45:$EE$46,$EI$45)))</f>
        <v>1</v>
      </c>
      <c r="CI46" s="487" t="str">
        <f ca="1">IFERROR(HLOOKUP(4,CL44:DI45,2,0),CS45)</f>
        <v>COM_8</v>
      </c>
      <c r="CK46" s="487">
        <v>1</v>
      </c>
      <c r="CL46" s="487">
        <f t="array" aca="1" ref="CL46" ca="1">IF(AND($CC$46:$CC$49=$CC$46,$CD$46:$CD$49&lt;90,$AQ$46:$AQ$49=$AQ$46,$CF$46:$CF$49=$CF$46),1,0)</f>
        <v>0</v>
      </c>
      <c r="CM46" s="487">
        <f t="array" aca="1" ref="CM46" ca="1">IF(AND($CC$46:$CC$48=$CC$46,$CD$46:$CD$48&lt;90,$CC$46&lt;&gt;$CC$49),1,0)</f>
        <v>0</v>
      </c>
      <c r="CN46" s="487">
        <f t="array" aca="1" ref="CN46" ca="1">IF(AND($CC$46:$CC$47=$CC$46,$CD$46:$CD$47&lt;90,$CC$46&lt;&gt;$CC$48),1,0)</f>
        <v>0</v>
      </c>
      <c r="CO46" s="487">
        <f t="array" aca="1" ref="CO46" ca="1">IF(AND($CC$46:$CC$47=$CC$46,$CD$46:$CD$47&lt;90,$CC$46&lt;&gt;$CC$48),1,0)</f>
        <v>0</v>
      </c>
      <c r="CP46" s="487">
        <f t="array" aca="1" ref="CP46" ca="1">IF(AND($CC$47:$CC$49=$CC$47,$CD$47:$CD$49&lt;90,$CC$46&lt;&gt;$CC$47),1,0)</f>
        <v>0</v>
      </c>
      <c r="CQ46" s="487">
        <f t="array" aca="1" ref="CQ46" ca="1">IF(AND($CC$46&lt;&gt;$CC$47,$CC$46&lt;&gt;$CC$49),1,0)</f>
        <v>0</v>
      </c>
      <c r="CR46" s="487">
        <f t="array" aca="1" ref="CR46" ca="1">IF(AND($CC$46&lt;&gt;$CC$47,$CC$46&lt;&gt;$CC$49),1,0)</f>
        <v>0</v>
      </c>
      <c r="CS46" s="487">
        <f t="array" aca="1" ref="CS46" ca="1">IF(AND($CC$46&lt;&gt;$CC$47,$CC$46&lt;&gt;$CC$49),1,0)</f>
        <v>0</v>
      </c>
      <c r="CT46" s="487">
        <f ca="1">IF(AND($CC$46:$CC$49=$CC$46,$CD$46:$CD$49&lt;90,$CE$46:$CE$47=$CE$46,$CE$46&lt;&gt;$CE$48),1,0)</f>
        <v>0</v>
      </c>
      <c r="CU46" s="487">
        <f t="array" aca="1" ref="CU46" ca="1">IF(AND($CC$46:$CC$49=$CC$46,$CD$46:$CD$49&lt;90,$CE$46:$CE$49=$CE$46,$CF$46=$CF$47,$CF$46&lt;&gt;$CF$48),1,0)</f>
        <v>0</v>
      </c>
      <c r="CV46" s="487">
        <f t="array" aca="1" ref="CV46" ca="1">IF(AND($CC$46:$CC$48=$CC$46,$CD$46:$CD$47&lt;90,$CD$48&gt;90),1,0)</f>
        <v>0</v>
      </c>
      <c r="CW46" s="487">
        <f t="array" aca="1" ref="CW46" ca="1">IF(AND($CC$46&lt;&gt;$CC$47,$CC$46&lt;&gt;$CC$48),1,0)</f>
        <v>0</v>
      </c>
      <c r="CX46" s="487">
        <f t="array" aca="1" ref="CX46" ca="1">IF(AND($CC$46&lt;&gt;$CC$47,$CC$46&lt;&gt;$CC$48),1,0)</f>
        <v>0</v>
      </c>
      <c r="CY46" s="487">
        <f t="array" aca="1" ref="CY46" ca="1">IF(AND($CC$46&lt;&gt;$CC$49,$CC$46:$CC$48=$CC$46,$CD$46&gt;90,$CD$47:$CD$48&lt;90),1,0)</f>
        <v>0</v>
      </c>
      <c r="CZ46" s="487">
        <f t="array" aca="1" ref="CZ46" ca="1">IF(AND($CC$46:$CC$49=$CC$46,$CD$47:$CD$49&lt;90,$CD$46&lt;&gt;$CD$47),1,0)</f>
        <v>0</v>
      </c>
      <c r="DA46" s="487">
        <f t="array" aca="1" ref="DA46" ca="1">IF(AND($CC$46:$CC$49=$CC$46,$CD$46:$CD$48&lt;90,$CD$46&lt;&gt;$CD$49),1,0)</f>
        <v>0</v>
      </c>
      <c r="DB46" s="487">
        <f t="array" aca="1" ref="DB46" ca="1">IF(AND($CC$46:$CC$49=$CC$46,$CD$46:$CD$47&gt;90,$CD$48:$CD$49&lt;90,$CE$46:$CE$49=$CE$46,$CF$46&gt;$CF$47,$CF$46&gt;$CF$48,$CF$46&gt;$CF$49),1,0)</f>
        <v>0</v>
      </c>
      <c r="DC46" s="487">
        <f t="array" aca="1" ref="DC46" ca="1">IF(AND($CC$46:$CC$49=$CC$46,$CD$46&gt;90,$CD$47:$CD$48&lt;90,$CD$49&gt;90,$CE$46:$CE$49=$CE$46,$CF$46&gt;$CF$47,$CF$46&gt;$CF$48,$CF$46&gt;$CF$49),1,0)</f>
        <v>0</v>
      </c>
      <c r="DD46" s="487">
        <f t="array" aca="1" ref="DD46" ca="1">IF(AND($CC$46:$CC$49=$CC$46,$CD$46:$CD$47&lt;90,$CD$48:$CD$49&gt;90,$CE$46:$CE$49=$CE$46,$CF$46=$CF$47,$CF$46&gt;$CF$48,$CF$46&gt;$CF$49),1,0)</f>
        <v>0</v>
      </c>
      <c r="DE46" s="487">
        <f t="array" aca="1" ref="DE46" ca="1">IF(AND($CC$46:$CC$49=$CC$46,$CD$46:$CD$47&gt;90,$CD$48:$CD$49&lt;90,$CE$46:$CE$49=$CE$46,$CF$46&gt;$CF$47,$CF$47:$CF$49=$CF$47),1,0)</f>
        <v>0</v>
      </c>
      <c r="DF46" s="487">
        <f t="array" aca="1" ref="DF46" ca="1">IF(AND($CC$46:$CC$49=$CC$46,$CD$46:$CD$47&lt;90,$CD$48:$CD$49&gt;90,$CE$46:$CE$49=$CE$46,$CF$46:$CF$48=$CF$46,$CF$46&gt;$CF$49),1,0)</f>
        <v>0</v>
      </c>
      <c r="DG46" s="487">
        <f t="array" aca="1" ref="DG46" ca="1">IF(AND($CC$46:$CC$49=$CC$46,$CD$46&gt;90,$CD$49&gt;90,$CD$47:$CD$48&lt;90,$CE$46:$CE$49=$CE$46,$CF$46&gt;$CF$47:$CF$49),1,0)</f>
        <v>0</v>
      </c>
      <c r="EC46" s="212">
        <v>2</v>
      </c>
      <c r="ED46" s="212">
        <v>2</v>
      </c>
      <c r="EE46" s="212">
        <v>2</v>
      </c>
      <c r="EF46" s="212">
        <v>3</v>
      </c>
      <c r="EG46" s="212">
        <v>4</v>
      </c>
      <c r="EH46" s="212">
        <v>3</v>
      </c>
      <c r="EI46" s="212"/>
      <c r="EJ46" s="212"/>
      <c r="EK46" s="212"/>
      <c r="EL46" s="212"/>
      <c r="FI46" s="515">
        <f ca="1">RANK(FJ46,FJ46:FJ49,1)</f>
        <v>1</v>
      </c>
      <c r="FJ46" s="489">
        <f ca="1">SUM(IF(AND(AJ46=AJ47,BC46=BC47,BI46=BI47,BO46=BO47),BE46,0),IF(AND(AJ46=AJ48,BC46=BC48,BI46=BI48,BO46=BO48),BF46,0),IF(AND(AJ46=AJ49,BC46=BC49,BI46=BI49,BO46=BO49),BG46,0))</f>
        <v>0</v>
      </c>
      <c r="FK46" s="515">
        <f ca="1">RANK(FL46,FL46:FL49,1)</f>
        <v>1</v>
      </c>
      <c r="FL46" s="489">
        <f ca="1">SUM(IF(AND(AJ46=AJ47,BC46=BC47,BI46=BI47,BO46=BO47),BK46,0),IF(AND(AJ46=AJ48,BC46=BC48,BI46=BI48,BO46=BO48),BL46,0),IF(AND(AJ46=AJ49,BC46=BC49,BI46=BI49,BO46=BO49),BM46,0))</f>
        <v>0</v>
      </c>
      <c r="FM46" s="515">
        <f ca="1">RANK(FN46,FN46:FN49,1)</f>
        <v>1</v>
      </c>
      <c r="FN46" s="489">
        <f ca="1">SUM(IF(AND(AJ46=AJ47,BC46=BC47,BI46=BI47,BO46=BO47),BQ46,0),IF(AND(AJ46=AJ48,BC46=BC48,BI46=BI48,BO46=BO48),BR46,0),IF(AND(AJ46=AJ49,BC46=BC49,BI46=BI49,BO46=BO49),BS46,0))</f>
        <v>0</v>
      </c>
    </row>
    <row r="47" spans="1:170" x14ac:dyDescent="0.2">
      <c r="A47" s="412" t="str">
        <f t="array" aca="1" ref="A47" ca="1">IF(ROWS(A$45:A47)&lt;=$C$44,INDEX(INDIRECT(A$44),SMALL(IF(Nivell=$B$44,ROW(Nivell)-ROW(Equipos!$C$2)+1),ROWS(B$44:B46))),"")</f>
        <v>Francia</v>
      </c>
      <c r="B47" s="413"/>
      <c r="C47" s="213"/>
      <c r="D47" s="255"/>
      <c r="E47" s="519"/>
      <c r="F47" s="309">
        <f>Horarios!A47</f>
        <v>44366.75</v>
      </c>
      <c r="G47" s="310">
        <f>Horarios!A47+VLOOKUP($G$2,Horarios!$K$4:$O$27,4,0)*VLOOKUP($G$2,Horarios!$K$4:$O$27,5,0)</f>
        <v>44366.75</v>
      </c>
      <c r="H47" s="309" t="s">
        <v>74</v>
      </c>
      <c r="I47" s="311" t="str">
        <f ca="1">A46</f>
        <v>Portugal</v>
      </c>
      <c r="J47" s="312"/>
      <c r="K47" s="313"/>
      <c r="L47" s="313"/>
      <c r="M47" s="315"/>
      <c r="N47" s="323" t="str">
        <f ca="1">A48</f>
        <v>Alemania</v>
      </c>
      <c r="O47" s="111">
        <f t="shared" si="27"/>
        <v>0</v>
      </c>
      <c r="P47" s="107"/>
      <c r="Q47" s="368">
        <v>2</v>
      </c>
      <c r="R47" s="5" t="str">
        <f ca="1">VLOOKUP(Q47,$AG$46:$AI$49,3,0)</f>
        <v>Portugal</v>
      </c>
      <c r="S47" s="4">
        <f ca="1">VLOOKUP(R47,$AI$46:$AR$49,2,FALSE)</f>
        <v>0</v>
      </c>
      <c r="T47" s="4">
        <f ca="1">VLOOKUP($R47,$AI$46:$AR$49,3,FALSE)</f>
        <v>0</v>
      </c>
      <c r="U47" s="4">
        <f ca="1">VLOOKUP($R47,$AI$46:$AR$49,4,FALSE)</f>
        <v>0</v>
      </c>
      <c r="V47" s="4">
        <f ca="1">VLOOKUP($R47,$AI$46:$AR$49,5,FALSE)</f>
        <v>0</v>
      </c>
      <c r="W47" s="4">
        <f ca="1">VLOOKUP($R47,$AI$46:$AR$49,6,FALSE)</f>
        <v>0</v>
      </c>
      <c r="X47" s="4">
        <f ca="1">VLOOKUP($R47,$AI$46:$AR$49,7,FALSE)</f>
        <v>0</v>
      </c>
      <c r="Y47" s="4">
        <f ca="1">VLOOKUP($R47,$AI$46:$AR$49,8,FALSE)</f>
        <v>0</v>
      </c>
      <c r="Z47" s="369">
        <f ca="1">VLOOKUP($R47,$AI$46:$AR$49,9,FALSE)</f>
        <v>0</v>
      </c>
      <c r="AA47" s="96">
        <f ca="1">IF(SUM($AK$46:$AK$49)=12,MIN(ABS(BY46-BY47),ABS(BY47-BY48)),100)</f>
        <v>100</v>
      </c>
      <c r="AB47" s="123" t="str">
        <f ca="1">IF(AND(AA47&gt;=0,AA47&lt;90),VLOOKUP(Q47,$BU$46:$BV$49,2,0),"")</f>
        <v/>
      </c>
      <c r="AC47" s="97"/>
      <c r="AD47" s="98"/>
      <c r="AE47" s="477"/>
      <c r="AF47" s="488">
        <f ca="1">VLOOKUP($R47,$AI$46:$AR$49,10,FALSE)</f>
        <v>-22</v>
      </c>
      <c r="AG47" s="487">
        <f ca="1">RANK(AU47,$AU$46:$AU$49)</f>
        <v>2</v>
      </c>
      <c r="AH47" s="487">
        <f ca="1">RANK(AR47,$AR$46:$AR$49)</f>
        <v>2</v>
      </c>
      <c r="AI47" s="212" t="str">
        <f ca="1">A46</f>
        <v>Portugal</v>
      </c>
      <c r="AJ47" s="487">
        <f ca="1">AL47*3+AM47*1+AN47*0</f>
        <v>0</v>
      </c>
      <c r="AK47" s="487">
        <f ca="1">COUNTIFS($I$4:$I$49,AI47,$K$4:$K$49,"&lt;&gt;",$L$4:$L$49,"&lt;&gt;")+COUNTIFS($N$4:$N$49,AI47,$L$4:$L$49,"&lt;&gt;",$K$4:$K$49,"&lt;&gt;")</f>
        <v>0</v>
      </c>
      <c r="AL47" s="487">
        <f t="array" aca="1" ref="AL47" ca="1">SUM(($I$4:$I$49=AI47)*($K$4:$K$49&lt;&gt;"")*($L$4:$L$49&lt;&gt;"")*($K$4:$K$49&gt;$L$4:$L$49),($N$4:$N$49=AI47)*($K$4:$K$49&lt;&gt;"")*($L$4:$L$49&lt;&gt;"")*($K$4:$K$49&lt;$L$4:$L$49))</f>
        <v>0</v>
      </c>
      <c r="AM47" s="487">
        <f t="array" aca="1" ref="AM47" ca="1">SUM(($I$4:$I$49=AI47)*($K$4:$K$49&lt;&gt;"")*($L$4:$L$49&lt;&gt;"")*($K$4:$K$49=$L$4:$L$49),($N$4:$N$49=AI47)*($K$4:$K$49&lt;&gt;"")*($L$4:$L$49&lt;&gt;"")*($K$4:$K$49=$L$4:$L$49))</f>
        <v>0</v>
      </c>
      <c r="AN47" s="487">
        <f t="array" aca="1" ref="AN47" ca="1">SUM(($I$4:$I$49=AI47)*($L$4:$L$49&lt;&gt;"")*($K$4:$K$49&lt;&gt;"")*($K$4:$K$49&lt;$L$4:$L$49),($K$4:$K$49&lt;&gt;"")*($N$4:$N$49=AI47)*($L$4:$L$49&lt;&gt;"")*($K$4:$K$49&gt;$L$4:$L$49))</f>
        <v>0</v>
      </c>
      <c r="AO47" s="487">
        <f t="array" aca="1" ref="AO47" ca="1">SUMIFS($K$4:$K$49,$I$4:$I$49,AI47,$K$4:$K$49,"&lt;&gt;",$L$4:$L$49,"&lt;&gt;")+SUMIFS($L$4:$L$49,$N$4:$N$49,AI47,$K$4:$K$49,"&lt;&gt;",$L$4:$L$49,"&lt;&gt;")</f>
        <v>0</v>
      </c>
      <c r="AP47" s="487">
        <f t="array" aca="1" ref="AP47" ca="1">SUMIFS($K$4:$K$49,$N$4:$N$49,AI47,$K$4:$K$49,"&lt;&gt;",$L$4:$L$49,"&lt;&gt;")+SUMIFS($L$4:$L$49,$I$4:$I$49,AI47,$K$4:$K$49,"&lt;&gt;",$L$4:$L$49,"&lt;&gt;")</f>
        <v>0</v>
      </c>
      <c r="AQ47" s="487">
        <f ca="1">AO47-AP47</f>
        <v>0</v>
      </c>
      <c r="AR47" s="487">
        <f ca="1">IF(AK47=0,-($AW$14*VLOOKUP(AI47,Tabla3[[NombreEquipo]:[Rank]],3,FALSE)),AJ47*$AW$4+BA47+AQ47*$AW$11+AO47*$AW$12+AL47*$AW$13-($AW$14*VLOOKUP(AI47,Tabla3[[NombreEquipo]:[Rank]],3,FALSE)/100))</f>
        <v>-22</v>
      </c>
      <c r="AS47" s="487">
        <f ca="1">AH47</f>
        <v>2</v>
      </c>
      <c r="AT47" s="487"/>
      <c r="AU47" s="487">
        <f ca="1">IFERROR(AR47-VLOOKUP(AI47,$AB$46:$AC$49,2,0),AR47)</f>
        <v>-22</v>
      </c>
      <c r="AV47" s="487"/>
      <c r="AW47" s="499"/>
      <c r="AX47" s="487"/>
      <c r="AY47" s="496" t="str">
        <f ca="1">AI47</f>
        <v>Portugal</v>
      </c>
      <c r="AZ47" s="487">
        <f ca="1">COUNTIF(AJ46:AJ49,AJ47)</f>
        <v>4</v>
      </c>
      <c r="BA47" s="489">
        <f t="shared" ca="1" si="22"/>
        <v>781200000</v>
      </c>
      <c r="BB47" s="515">
        <f ca="1">RANK(BC47,BC46:BC49,1)</f>
        <v>1</v>
      </c>
      <c r="BC47" s="515">
        <f ca="1">SUM(IF(AND(AJ47=AJ48),BF47,0),IF(AND(AJ47=AJ49),BG47,0),IF(AND(AJ47=AJ46),BD47,0))</f>
        <v>0</v>
      </c>
      <c r="BD47" s="515">
        <f t="array" aca="1" ref="BD47" ca="1">SUMIFS($K$44:$K$49,$I$44:$I$49,$AY47,$K$44:$K$49,"&lt;&gt;",$L$44:$L$49,"&lt;&gt;",$N$44:$N$49,BD45)+SUMIFS($L$44:$L$49,$I$44:$I$49,BD45,$K$44:$K$49,"&lt;&gt;",$L$44:$L$49,"&lt;&gt;",$N$44:$N$49,$AY47)</f>
        <v>0</v>
      </c>
      <c r="BE47" s="515">
        <v>0</v>
      </c>
      <c r="BF47" s="515">
        <f t="array" aca="1" ref="BF47" ca="1">SUMIFS($K$44:$K$49,$I$44:$I$49,$AY47,$K$44:$K$49,"&lt;&gt;",$L$44:$L$49,"&lt;&gt;",$N$44:$N$49,BF45)+SUMIFS($L$44:$L$49,$I$44:$I$49,BF45,$K$44:$K$49,"&lt;&gt;",$L$44:$L$49,"&lt;&gt;",$N$44:$N$49,$AY47)</f>
        <v>0</v>
      </c>
      <c r="BG47" s="515">
        <f t="array" aca="1" ref="BG47" ca="1">SUMIFS($K$44:$K$49,$I$44:$I$49,$AY47,$K$44:$K$49,"&lt;&gt;",$L$44:$L$49,"&lt;&gt;",$N$44:$N$49,BG45)+SUMIFS($L$44:$L$49,$I$44:$I$49,BG45,$K$44:$K$49,"&lt;&gt;",$L$44:$L$49,"&lt;&gt;",$N$44:$N$49,$AY47)</f>
        <v>0</v>
      </c>
      <c r="BH47" s="515">
        <f ca="1">RANK(BI47,BI46:BI49,1)</f>
        <v>1</v>
      </c>
      <c r="BI47" s="515">
        <f ca="1">SUM(IF(AND(AJ47=AJ48),BL47,0),IF(AND(AJ47=AJ49),BM47,0),IF(AND(AJ47=AJ46),BJ47,0))</f>
        <v>0</v>
      </c>
      <c r="BJ47" s="515">
        <f ca="1">BD47-BE46</f>
        <v>0</v>
      </c>
      <c r="BK47" s="515">
        <v>0</v>
      </c>
      <c r="BL47" s="515">
        <f ca="1">BF47-BE48</f>
        <v>0</v>
      </c>
      <c r="BM47" s="515">
        <f ca="1">BG47-BE49</f>
        <v>0</v>
      </c>
      <c r="BN47" s="514">
        <f ca="1">RANK(BO47,BO46:BO49,1)</f>
        <v>1</v>
      </c>
      <c r="BO47" s="514">
        <f ca="1">SUM(IF(AND(AJ47=AJ48),BR47,0),IF(AND(AJ47=AJ49),BS47,0),IF(AND(AJ47=AJ46),BP47,0))</f>
        <v>0</v>
      </c>
      <c r="BP47" s="514">
        <f t="array" aca="1" ref="BP47" ca="1">SUM((I$4:I$49=AY47)*(N$4:N$49=BP45)*(K$4:K$49&lt;&gt;"")*(L$4:L$49&lt;&gt;"")*(K$4:K$49&gt;L$4:L$49)*3,(N$4:N$49=AY47)*(I$4:I$49=BP45)*(K$4:K$49&lt;&gt;"")*(L$4:L$49&lt;&gt;"")*(K$4:K$49=L$4:L$49)*1,(N$4:N$49=AY47)*(I$4:I$49=BP45)*(K$4:K$49&lt;&gt;"")*(L$4:L$49&lt;&gt;"")*(K$4:K$49&lt;L$4:L$49)*3,(I$4:I$49=AY47)*(N$4:N$49=BP45)*(K$4:K$49&lt;&gt;"")*(L$4:L$49&lt;&gt;"")*(K$4:K$49=L$4:L$49)*1)</f>
        <v>0</v>
      </c>
      <c r="BQ47" s="514">
        <v>0</v>
      </c>
      <c r="BR47" s="514">
        <f t="array" aca="1" ref="BR47" ca="1">SUM((I$4:I$49=AY47)*(N$4:N$49=BR45)*(K$4:K$49&lt;&gt;"")*(L$4:L$49&lt;&gt;"")*(K$4:K$49&gt;L$4:L$49)*3,(N$4:N$49=AY47)*(I$4:I$49=BR45)*(K$4:K$49&lt;&gt;"")*(L$4:L$49&lt;&gt;"")*(K$4:K$49=L$4:L$49)*1,(N$4:N$49=AY47)*(I$4:I$49=BR45)*(K$4:K$49&lt;&gt;"")*(L$4:L$49&lt;&gt;"")*(K$4:K$49&lt;L$4:L$49)*3,(I$4:I$49=AY47)*(N$4:N$49=BR45)*(K$4:K$49&lt;&gt;"")*(L$4:L$49&lt;&gt;"")*(K$4:K$49=L$4:L$49)*1)</f>
        <v>0</v>
      </c>
      <c r="BS47" s="514">
        <f t="array" aca="1" ref="BS47" ca="1">SUM((I$4:I$49=AY47)*(N$4:N$49=BS45)*(K$4:K$49&lt;&gt;"")*(L$4:L$49&lt;&gt;"")*(K$4:K$49&gt;L$4:L$49)*3,(N$4:N$49=AY47)*(I$4:I$49=BS45)*(K$4:K$49&lt;&gt;"")*(L$4:L$49&lt;&gt;"")*(K$4:K$49=L$4:L$49)*1,(N$4:N$49=AY47)*(I$4:I$49=BS45)*(K$4:K$49&lt;&gt;"")*(L$4:L$49&lt;&gt;"")*(K$4:K$49&lt;L$4:L$49)*3,(I$4:I$49=AY47)*(N$4:N$49=BS45)*(K$4:K$49&lt;&gt;"")*(L$4:L$49&lt;&gt;"")*(K$4:K$49=L$4:L$49)*1)</f>
        <v>0</v>
      </c>
      <c r="BT47" s="212">
        <v>2</v>
      </c>
      <c r="BU47" s="212">
        <f ca="1">RANK(BW47,$BW$46:$BW$49)</f>
        <v>2</v>
      </c>
      <c r="BV47" s="212" t="str">
        <f ca="1">A46</f>
        <v>Portugal</v>
      </c>
      <c r="BW47" s="212">
        <f ca="1">IF(AK47=0,-($AW$14*VLOOKUP(AI47,Tabla3[[NombreEquipo]:[Rank]],3,FALSE)),AJ47*$AW$4+BA47+AQ47*$AW$11+AO47*$AW$12+AL47*$AW$13-($AW$14*VLOOKUP(AI47,Tabla3[[NombreEquipo]:[Rank]],3,FALSE)/100))</f>
        <v>-22</v>
      </c>
      <c r="BX47" s="212" t="str">
        <f ca="1">VLOOKUP(Q47,$AH$46:$AI$49,2,0)</f>
        <v>Portugal</v>
      </c>
      <c r="BY47" s="212">
        <f ca="1">VLOOKUP($BX47,$AI$46:$AR$49,10,FALSE)</f>
        <v>-22</v>
      </c>
      <c r="CA47" s="212">
        <v>2</v>
      </c>
      <c r="CB47" s="212" t="str">
        <f ca="1">VLOOKUP(CA47,$AH$46:$AI$49,2,0)</f>
        <v>Portugal</v>
      </c>
      <c r="CC47" s="212">
        <f ca="1">VLOOKUP(CB47,$AI$46:$AR$49,2,FALSE)</f>
        <v>0</v>
      </c>
      <c r="CD47" s="497">
        <f ca="1">IF(SUM($AK$46:$AK$49)=12,MIN(ABS(BY46-BY47),ABS(BY47-BY48)),100)</f>
        <v>100</v>
      </c>
      <c r="CE47" s="212">
        <f ca="1">VLOOKUP($CB47,$AI$46:$AR$49,9,FALSE)</f>
        <v>0</v>
      </c>
      <c r="CF47" s="212">
        <f ca="1">VLOOKUP($CB47,$AI$46:$AR$49,7,FALSE)</f>
        <v>0</v>
      </c>
      <c r="CH47" s="212">
        <f t="array" aca="1" ref="CH47" ca="1">IF($CI$46=$CL$45,$EC$45:$EC$48,IF($CI$46=$CM$45,$ED$45:$ED$47,IF(OR($CI$46=$CN$45,$CI$46=$CO$45),$EE$45:$EE$46,IF($CI$46=$CP$45,$EF$45:$EF$47,(IF($CI$46=$CQ$45,$EH$45:$EH$46,$EJ$45))))))</f>
        <v>2</v>
      </c>
      <c r="CK47" s="487">
        <v>2</v>
      </c>
      <c r="CL47" s="487">
        <f t="array" aca="1" ref="CL47" ca="1">IF(AND($CC$46:$CC$49=$CC$47,$CD$46:$CD$49&lt;90,$AQ$46:$AQ$49=$AQ$47,$CF$46:$CF$49=$CF$47),1,0)</f>
        <v>0</v>
      </c>
      <c r="CM47" s="487">
        <f t="array" aca="1" ref="CM47" ca="1">IF(AND($CC$46:$CC$48=$CC$47,$CD$46:$CD$48&lt;90,$CC$47&lt;&gt;$CC$49),1,0)</f>
        <v>0</v>
      </c>
      <c r="CN47" s="487">
        <f t="array" aca="1" ref="CN47" ca="1">IF(AND($CC$46:$CC$47=$CC$46,$CD$46:$CD$47&lt;90,$CC$46&lt;&gt;$CC$48),1,0)</f>
        <v>0</v>
      </c>
      <c r="CO47" s="487">
        <f t="array" aca="1" ref="CO47" ca="1">IF(AND($CC$46:$CC$47=$CC$46,$CD$46:$CD$47&lt;90,$CC$46&lt;&gt;$CC$48),1,0)</f>
        <v>0</v>
      </c>
      <c r="CP47" s="487">
        <f t="array" aca="1" ref="CP47" ca="1">IF(AND($CC$47:$CC$49=$CC$47,$CD$47:$CD$49&lt;90,$CC$46&lt;&gt;$CC$47),1,0)</f>
        <v>0</v>
      </c>
      <c r="CQ47" s="487">
        <f t="array" aca="1" ref="CQ47" ca="1">IF(AND($CC$47:$CC$48=$CC$47,$CD$47:$CD$48&lt;90,$CC$47&lt;&gt;$CC$46,$CC$47&lt;&gt;$CC$49),1,0)</f>
        <v>0</v>
      </c>
      <c r="CR47" s="487">
        <f t="array" aca="1" ref="CR47" ca="1">IF(AND($CC$47&lt;&gt;$CC$46,$CC$47&lt;&gt;$CC$48),1,0)</f>
        <v>0</v>
      </c>
      <c r="CS47" s="487">
        <f t="array" aca="1" ref="CS47" ca="1">IF(AND($CC$47&lt;&gt;$CC$46,$CC$47&lt;&gt;$CC$48),1,0)</f>
        <v>0</v>
      </c>
      <c r="CT47" s="487">
        <f t="array" aca="1" ref="CT47" ca="1">IF(AND($CC$46:$CC$49=$CC$46,$CD$46:$CD$49&lt;90,$CE$46:$CE$47=$CE$46,$CE$47&lt;&gt;$CE$48),1,0)</f>
        <v>0</v>
      </c>
      <c r="CU47" s="487">
        <f t="array" aca="1" ref="CU47" ca="1">IF(AND($CC$46:$CC$49=$CC$46,$CD$46:$CD$49&lt;90,$CE$46:$CE$49=$CE$46,$CF$46=$CF$47,$CF$47&lt;&gt;$CF$48),1,0)</f>
        <v>0</v>
      </c>
      <c r="CV47" s="487">
        <f t="array" aca="1" ref="CV47" ca="1">IF(AND($CC$46:$CC$48=$CC$47,$CD$46:$CD$47&lt;90,$CD$48&gt;90),1,0)</f>
        <v>0</v>
      </c>
      <c r="CW47" s="487">
        <f t="array" aca="1" ref="CW47" ca="1">IF(AND($CC$47&lt;&gt;$CC$46,$CC$47:$CC$49=$CC$47,$CD$47&gt;90,$CD$48:$CD$49&lt;90),1,0)</f>
        <v>0</v>
      </c>
      <c r="CX47" s="487">
        <f t="array" aca="1" ref="CX47" ca="1">IF(AND($CC$47&lt;&gt;$CC$46,$CC$47:$CC$49=$CC$47,$CD$49&gt;90,$CD$47:$CD$48&lt;90),1,0)</f>
        <v>0</v>
      </c>
      <c r="CY47" s="487">
        <f t="array" aca="1" ref="CY47" ca="1">IF(AND($CC$47&lt;&gt;$CC$49,$CC$46:$CC$48=$CC$47,$CD$46&gt;90,$CD$47:$CD$48&lt;90),1,0)</f>
        <v>0</v>
      </c>
      <c r="CZ47" s="487">
        <f t="array" aca="1" ref="CZ47" ca="1">IF(AND($CC$46:$CC$49=$CC$47,$CD$47:$CD$49&lt;90,$CD$46&lt;&gt;$CD$47),1,0)</f>
        <v>0</v>
      </c>
      <c r="DA47" s="487">
        <f t="array" aca="1" ref="DA47" ca="1">IF(AND($CC$46:$CC$49=$CC$47,$CD$46:$CD$48&lt;90,$CD$47&lt;&gt;$CD$49),1,0)</f>
        <v>0</v>
      </c>
      <c r="DB47" s="487">
        <f t="array" aca="1" ref="DB47" ca="1">IF(AND($CC$46:$CC$49=$CC$47,$CD$46:$CD$47&gt;90,$CD$48:$CD$49&lt;90,$CE$46:$CE$49=$CE$47,$CF$46&gt;$CF$47,$CF$47&gt;$CF$48,$CF$47&gt;$CF$49),1,0)</f>
        <v>0</v>
      </c>
      <c r="DC47" s="487">
        <f t="array" aca="1" ref="DC47" ca="1">IF(AND($CC$46:$CC$49=$CC$47,$CD$46&gt;90,$CD$47:$CD$48&lt;90,$CD$49&gt;90,$CE$46:$CE$49=$CE$47,$CF$46&gt;$CF$47,$CF$47=$CF$48,$CF$47&gt;$CF$49),1,0)</f>
        <v>0</v>
      </c>
      <c r="DD47" s="487">
        <f t="array" aca="1" ref="DD47" ca="1">IF(AND($CC$46:$CC$49=$CC$47,$CD$46:$CD$47&lt;90,$CD$48:$CD$49&gt;90,$CE$46:$CE$49=$CE$47,$CF$46=$CF$47,$CF$47&gt;$CF$48,$CF$47&gt;$CF$49),1,0)</f>
        <v>0</v>
      </c>
      <c r="DE47" s="487">
        <f t="array" aca="1" ref="DE47" ca="1">IF(AND($CC$46:$CC$49=$CC$47,$CD$46:$CD$47&gt;90,$CD$48:$CD$49&lt;90,$CE$46:$CE$49=$CE$47,$CF$46&gt;$CF$47,$CF$47:$CF$49=$CF$47),1,0)</f>
        <v>0</v>
      </c>
      <c r="DF47" s="487">
        <f t="array" aca="1" ref="DF47" ca="1">IF(AND($CC$46:$CC$49=$CC$47,$CD$46:$CD$47&lt;90,$CD$48:$CD$49&gt;90,$CE$46:$CE$49=$CE$47,$CF$46:$CF$48=$CF$47,$CF$47&gt;$CF$49),1,0)</f>
        <v>0</v>
      </c>
      <c r="DG47" s="487">
        <f t="array" aca="1" ref="DG47" ca="1">IF(AND($CC$46:$CC$49=$CC$47,$CD$46&gt;90,$CD$49&gt;90,$CD$47:$CD$48&lt;90,$CE$46:$CE$49=$CE$47,$CF$46&gt;$CF$47:$CF$49,$CF$47:$CF$49=$CF$47),1,0)</f>
        <v>0</v>
      </c>
      <c r="EC47" s="212">
        <v>3</v>
      </c>
      <c r="ED47" s="212">
        <v>3</v>
      </c>
      <c r="EE47" s="212"/>
      <c r="EF47" s="212">
        <v>4</v>
      </c>
      <c r="EG47" s="212"/>
      <c r="EH47" s="212"/>
      <c r="EI47" s="212"/>
      <c r="EJ47" s="212"/>
      <c r="EK47" s="212"/>
      <c r="EL47" s="212"/>
      <c r="FI47" s="515">
        <f ca="1">RANK(FJ47,FJ46:FJ49,1)</f>
        <v>1</v>
      </c>
      <c r="FJ47" s="489">
        <f ca="1">SUM(IF(AND(AJ47=AJ48,BC47=BC48,BI47=BI48,BO47=BO48),BF47,0),IF(AND(AJ47=AJ49,BC47=BC49,BI47=BI49,BO47=BO49),BG47,0),IF(AND(AJ47=AJ46,BC47=BC46,BI47=BI46,BO47=BO46),BD47,0))</f>
        <v>0</v>
      </c>
      <c r="FK47" s="515">
        <f ca="1">RANK(FL47,FL46:FL49,1)</f>
        <v>1</v>
      </c>
      <c r="FL47" s="489">
        <f ca="1">SUM(IF(AND(AJ47=AJ48,BC47=BC48,BI47=BI48,BO47=BO48),BL47,0),IF(AND(AJ47=AJ49,BC47=BC49,BI47=BI49,BO47=BO49),BM47,0),IF(AND(AJ47=AJ46,BC47=BC46,BI47=BI46,BO47=BO46),BJ47,0))</f>
        <v>0</v>
      </c>
      <c r="FM47" s="515">
        <f ca="1">RANK(FN47,FN46:FN49,1)</f>
        <v>1</v>
      </c>
      <c r="FN47" s="489">
        <f ca="1">SUM(IF(AND(AJ47=AJ48,BC47=BC48,BI47=BI48,BO47=BO48),BR47,0),IF(AND(AJ47=AJ49,BC47=BC49,BI47=BI49,BO47=BO49),BS47,0),IF(AND(AJ47=AJ46,BC47=BC46,BI47=BI46,BO47=BO46),BP47,0))</f>
        <v>0</v>
      </c>
    </row>
    <row r="48" spans="1:170" x14ac:dyDescent="0.2">
      <c r="A48" s="412" t="str">
        <f t="array" aca="1" ref="A48" ca="1">IF(ROWS(A$45:A48)&lt;=$C$44,INDEX(INDIRECT(A$44),SMALL(IF(Nivell=$B$44,ROW(Nivell)-ROW(Equipos!$C$2)+1),ROWS(B$44:B47))),"")</f>
        <v>Alemania</v>
      </c>
      <c r="B48" s="413"/>
      <c r="C48" s="213"/>
      <c r="D48" s="255"/>
      <c r="E48" s="519"/>
      <c r="F48" s="309">
        <f>Horarios!A48</f>
        <v>44370.875</v>
      </c>
      <c r="G48" s="310">
        <f>Horarios!A48+VLOOKUP($G$2,Horarios!$K$4:$O$27,4,0)*VLOOKUP($G$2,Horarios!$K$4:$O$27,5,0)</f>
        <v>44370.875</v>
      </c>
      <c r="H48" s="309" t="s">
        <v>75</v>
      </c>
      <c r="I48" s="311" t="str">
        <f ca="1">A48</f>
        <v>Alemania</v>
      </c>
      <c r="J48" s="312"/>
      <c r="K48" s="313"/>
      <c r="L48" s="313"/>
      <c r="M48" s="314"/>
      <c r="N48" s="323" t="str">
        <f ca="1">A45</f>
        <v>Hungría</v>
      </c>
      <c r="O48" s="111">
        <f t="shared" si="27"/>
        <v>0</v>
      </c>
      <c r="P48" s="107"/>
      <c r="Q48" s="368">
        <v>3</v>
      </c>
      <c r="R48" s="5" t="str">
        <f ca="1">VLOOKUP(Q48,$AG$46:$AI$49,3,0)</f>
        <v>Francia</v>
      </c>
      <c r="S48" s="4">
        <f ca="1">VLOOKUP(R48,$AI$46:$AR$49,2,FALSE)</f>
        <v>0</v>
      </c>
      <c r="T48" s="4">
        <f ca="1">VLOOKUP($R48,$AI$46:$AR$49,3,FALSE)</f>
        <v>0</v>
      </c>
      <c r="U48" s="4">
        <f ca="1">VLOOKUP($R48,$AI$46:$AR$49,4,FALSE)</f>
        <v>0</v>
      </c>
      <c r="V48" s="4">
        <f ca="1">VLOOKUP($R48,$AI$46:$AR$49,5,FALSE)</f>
        <v>0</v>
      </c>
      <c r="W48" s="4">
        <f ca="1">VLOOKUP($R48,$AI$46:$AR$49,6,FALSE)</f>
        <v>0</v>
      </c>
      <c r="X48" s="4">
        <f ca="1">VLOOKUP($R48,$AI$46:$AR$49,7,FALSE)</f>
        <v>0</v>
      </c>
      <c r="Y48" s="4">
        <f ca="1">VLOOKUP($R48,$AI$46:$AR$49,8,FALSE)</f>
        <v>0</v>
      </c>
      <c r="Z48" s="369">
        <f ca="1">VLOOKUP($R48,$AI$46:$AR$49,9,FALSE)</f>
        <v>0</v>
      </c>
      <c r="AA48" s="96">
        <f ca="1">IF(SUM($AK$46:$AK$49)=12,MIN(ABS(BY47-BY48),ABS(BY48-BY49)),100)</f>
        <v>100</v>
      </c>
      <c r="AB48" s="123" t="str">
        <f ca="1">IF(AND(AA48&gt;=0,AA48&lt;90),VLOOKUP(Q48,$BU$46:$BV$49,2,0),"")</f>
        <v/>
      </c>
      <c r="AC48" s="97"/>
      <c r="AD48" s="98"/>
      <c r="AE48" s="477"/>
      <c r="AF48" s="488">
        <f ca="1">VLOOKUP($R48,$AI$46:$AR$49,10,FALSE)</f>
        <v>-23</v>
      </c>
      <c r="AG48" s="487">
        <f ca="1">RANK(AU48,$AU$46:$AU$49)</f>
        <v>3</v>
      </c>
      <c r="AH48" s="487">
        <f ca="1">RANK(AR48,$AR$46:$AR$49)</f>
        <v>3</v>
      </c>
      <c r="AI48" s="212" t="str">
        <f ca="1">A47</f>
        <v>Francia</v>
      </c>
      <c r="AJ48" s="487">
        <f ca="1">AL48*3+AM48*1+AN48*0</f>
        <v>0</v>
      </c>
      <c r="AK48" s="487">
        <f ca="1">COUNTIFS($I$4:$I$49,AI48,$K$4:$K$49,"&lt;&gt;",$L$4:$L$49,"&lt;&gt;")+COUNTIFS($N$4:$N$49,AI48,$L$4:$L$49,"&lt;&gt;",$K$4:$K$49,"&lt;&gt;")</f>
        <v>0</v>
      </c>
      <c r="AL48" s="487">
        <f t="array" aca="1" ref="AL48" ca="1">SUM(($I$4:$I$49=AI48)*($K$4:$K$49&lt;&gt;"")*($L$4:$L$49&lt;&gt;"")*($K$4:$K$49&gt;$L$4:$L$49),($N$4:$N$49=AI48)*($K$4:$K$49&lt;&gt;"")*($L$4:$L$49&lt;&gt;"")*($K$4:$K$49&lt;$L$4:$L$49))</f>
        <v>0</v>
      </c>
      <c r="AM48" s="487">
        <f t="array" aca="1" ref="AM48" ca="1">SUM(($I$4:$I$49=AI48)*($K$4:$K$49&lt;&gt;"")*($L$4:$L$49&lt;&gt;"")*($K$4:$K$49=$L$4:$L$49),($N$4:$N$49=AI48)*($K$4:$K$49&lt;&gt;"")*($L$4:$L$49&lt;&gt;"")*($K$4:$K$49=$L$4:$L$49))</f>
        <v>0</v>
      </c>
      <c r="AN48" s="487">
        <f t="array" aca="1" ref="AN48" ca="1">SUM(($I$4:$I$49=AI48)*($L$4:$L$49&lt;&gt;"")*($K$4:$K$49&lt;&gt;"")*($K$4:$K$49&lt;$L$4:$L$49),($K$4:$K$49&lt;&gt;"")*($N$4:$N$49=AI48)*($L$4:$L$49&lt;&gt;"")*($K$4:$K$49&gt;$L$4:$L$49))</f>
        <v>0</v>
      </c>
      <c r="AO48" s="487">
        <f t="array" aca="1" ref="AO48" ca="1">SUMIFS($K$4:$K$49,$I$4:$I$49,AI48,$K$4:$K$49,"&lt;&gt;",$L$4:$L$49,"&lt;&gt;")+SUMIFS($L$4:$L$49,$N$4:$N$49,AI48,$K$4:$K$49,"&lt;&gt;",$L$4:$L$49,"&lt;&gt;")</f>
        <v>0</v>
      </c>
      <c r="AP48" s="487">
        <f t="array" aca="1" ref="AP48" ca="1">SUMIFS($K$4:$K$49,$N$4:$N$49,AI48,$K$4:$K$49,"&lt;&gt;",$L$4:$L$49,"&lt;&gt;")+SUMIFS($L$4:$L$49,$I$4:$I$49,AI48,$K$4:$K$49,"&lt;&gt;",$L$4:$L$49,"&lt;&gt;")</f>
        <v>0</v>
      </c>
      <c r="AQ48" s="487">
        <f ca="1">AO48-AP48</f>
        <v>0</v>
      </c>
      <c r="AR48" s="487">
        <f ca="1">IF(AK48=0,-($AW$14*VLOOKUP(AI48,Tabla3[[NombreEquipo]:[Rank]],3,FALSE)),AJ48*$AW$4+BA48+AQ48*$AW$11+AO48*$AW$12+AL48*$AW$13-($AW$14*VLOOKUP(AI48,Tabla3[[NombreEquipo]:[Rank]],3,FALSE)/100))</f>
        <v>-23</v>
      </c>
      <c r="AS48" s="487">
        <f ca="1">AH48</f>
        <v>3</v>
      </c>
      <c r="AT48" s="487"/>
      <c r="AU48" s="487">
        <f ca="1">IFERROR(AR48-VLOOKUP(AI48,$AB$46:$AC$49,2,0),AR48)</f>
        <v>-23</v>
      </c>
      <c r="AV48" s="487"/>
      <c r="AW48" s="499"/>
      <c r="AX48" s="487"/>
      <c r="AY48" s="496" t="str">
        <f ca="1">AI48</f>
        <v>Francia</v>
      </c>
      <c r="AZ48" s="487">
        <f ca="1">COUNTIF(AJ46:AJ49,AJ48)</f>
        <v>4</v>
      </c>
      <c r="BA48" s="489">
        <f t="shared" ca="1" si="22"/>
        <v>781200000</v>
      </c>
      <c r="BB48" s="515">
        <f ca="1">RANK(BC48,BC46:BC49,1)</f>
        <v>1</v>
      </c>
      <c r="BC48" s="515">
        <f ca="1">SUM(IF(AND(AJ48=AJ49),BG48,0),IF(AND(AJ48=AJ46),BD48,0),IF(AND(AJ48=AJ47),BE48,0))</f>
        <v>0</v>
      </c>
      <c r="BD48" s="515">
        <f t="array" aca="1" ref="BD48" ca="1">SUMIFS($K$44:$K$49,$I$44:$I$49,$AY48,$K$44:$K$49,"&lt;&gt;",$L$44:$L$49,"&lt;&gt;",$N$44:$N$49,BD45)+SUMIFS($L$44:$L$49,$I$44:$I$49,BD45,$K$44:$K$49,"&lt;&gt;",$L$44:$L$49,"&lt;&gt;",$N$44:$N$49,$AY48)</f>
        <v>0</v>
      </c>
      <c r="BE48" s="515">
        <f t="array" aca="1" ref="BE48" ca="1">SUMIFS($K$44:$K$49,$I$44:$I$49,$AY48,$K$44:$K$49,"&lt;&gt;",$L$44:$L$49,"&lt;&gt;",$N$44:$N$49,BE45)+SUMIFS($L$44:$L$49,$I$44:$I$49,BE45,$K$44:$K$49,"&lt;&gt;",$L$44:$L$49,"&lt;&gt;",$N$44:$N$49,$AY48)</f>
        <v>0</v>
      </c>
      <c r="BF48" s="515">
        <v>0</v>
      </c>
      <c r="BG48" s="515">
        <f t="array" aca="1" ref="BG48" ca="1">SUMIFS($K$44:$K$49,$I$44:$I$49,$AY48,$K$44:$K$49,"&lt;&gt;",$L$44:$L$49,"&lt;&gt;",$N$44:$N$49,BG45)+SUMIFS($L$44:$L$49,$I$44:$I$49,BG45,$K$44:$K$49,"&lt;&gt;",$L$44:$L$49,"&lt;&gt;",$N$44:$N$49,$AY48)</f>
        <v>0</v>
      </c>
      <c r="BH48" s="515">
        <f ca="1">RANK(BI48,BI46:BI49,1)</f>
        <v>1</v>
      </c>
      <c r="BI48" s="515">
        <f ca="1">SUM(IF(AND(AJ48=AJ49),BM48,0),IF(AND(AJ48=AJ46),BJ48,0),IF(AND(AJ48=AJ47),BK48,0))</f>
        <v>0</v>
      </c>
      <c r="BJ48" s="515">
        <f ca="1">BD48-BF46</f>
        <v>0</v>
      </c>
      <c r="BK48" s="515">
        <f ca="1">BE48-BF47</f>
        <v>0</v>
      </c>
      <c r="BL48" s="515">
        <v>0</v>
      </c>
      <c r="BM48" s="515">
        <f ca="1">BG48-BF49</f>
        <v>0</v>
      </c>
      <c r="BN48" s="514">
        <f ca="1">RANK(BO48,BO46:BO49,1)</f>
        <v>1</v>
      </c>
      <c r="BO48" s="514">
        <f ca="1">SUM(IF(AND(AJ48=AJ49),BS48,0),IF(AND(AJ48=AJ46),BP48,0),IF(AND(AJ48=AJ47),BQ48,0))</f>
        <v>0</v>
      </c>
      <c r="BP48" s="514">
        <f t="array" aca="1" ref="BP48" ca="1">SUM((I$4:I$49=AY48)*(N$4:N$49=BP45)*(K$4:K$49&lt;&gt;"")*(L$4:L$49&lt;&gt;"")*(K$4:K$49&gt;L$4:L$49)*3,(N$4:N$49=AY48)*(I$4:I$49=BP45)*(K$4:K$49&lt;&gt;"")*(L$4:L$49&lt;&gt;"")*(K$4:K$49=L$4:L$49)*1,(N$4:N$49=AY48)*(I$4:I$49=BP45)*(K$4:K$49&lt;&gt;"")*(L$4:L$49&lt;&gt;"")*(K$4:K$49&lt;L$4:L$49)*3,(I$4:I$49=AY48)*(N$4:N$49=BP45)*(K$4:K$49&lt;&gt;"")*(L$4:L$49&lt;&gt;"")*(K$4:K$49=L$4:L$49)*1)</f>
        <v>0</v>
      </c>
      <c r="BQ48" s="514">
        <f t="array" aca="1" ref="BQ48" ca="1">SUM((I$4:I$49=AY48)*(N$4:N$49=BQ45)*(K$4:K$49&lt;&gt;"")*(L$4:L$49&lt;&gt;"")*(K$4:K$49&gt;L$4:L$49)*3,(N$4:N$49=AY48)*(I$4:I$49=BQ45)*(K$4:K$49&lt;&gt;"")*(L$4:L$49&lt;&gt;"")*(K$4:K$49=L$4:L$49)*1,(N$4:N$49=AY48)*(I$4:I$49=BQ45)*(K$4:K$49&lt;&gt;"")*(L$4:L$49&lt;&gt;"")*(K$4:K$49&lt;L$4:L$49)*3,(I$4:I$49=AY48)*(N$4:N$49=BQ45)*(K$4:K$49&lt;&gt;"")*(L$4:L$49&lt;&gt;"")*(K$4:K$49=L$4:L$49)*1)</f>
        <v>0</v>
      </c>
      <c r="BR48" s="514">
        <v>0</v>
      </c>
      <c r="BS48" s="514">
        <f t="array" aca="1" ref="BS48" ca="1">SUM((I$4:I$49=AY48)*(N$4:N$49=BS45)*(K$4:K$49&lt;&gt;"")*(L$4:L$49&lt;&gt;"")*(K$4:K$49&gt;L$4:L$49)*3,(N$4:N$49=AY48)*(I$4:I$49=BS45)*(K$4:K$49&lt;&gt;"")*(L$4:L$49&lt;&gt;"")*(K$4:K$49=L$4:L$49)*1,(N$4:N$49=AY48)*(I$4:I$49=BS45)*(K$4:K$49&lt;&gt;"")*(L$4:L$49&lt;&gt;"")*(K$4:K$49&lt;L$4:L$49)*3,(I$4:I$49=AY48)*(N$4:N$49=BS45)*(K$4:K$49&lt;&gt;"")*(L$4:L$49&lt;&gt;"")*(K$4:K$49=L$4:L$49)*1)</f>
        <v>0</v>
      </c>
      <c r="BT48" s="212">
        <v>3</v>
      </c>
      <c r="BU48" s="212">
        <f ca="1">RANK(BW48,$BW$46:$BW$49)</f>
        <v>3</v>
      </c>
      <c r="BV48" s="212" t="str">
        <f ca="1">A47</f>
        <v>Francia</v>
      </c>
      <c r="BW48" s="212">
        <f ca="1">IF(AK48=0,-($AW$14*VLOOKUP(AI48,Tabla3[[NombreEquipo]:[Rank]],3,FALSE)),AJ48*$AW$4+BA48+AQ48*$AW$11+AO48*$AW$12+AL48*$AW$13-($AW$14*VLOOKUP(AI48,Tabla3[[NombreEquipo]:[Rank]],3,FALSE)/100))</f>
        <v>-23</v>
      </c>
      <c r="BX48" s="212" t="str">
        <f ca="1">VLOOKUP(Q48,$AH$46:$AI$49,2,0)</f>
        <v>Francia</v>
      </c>
      <c r="BY48" s="212">
        <f ca="1">VLOOKUP($BX48,$AI$46:$AR$49,10,FALSE)</f>
        <v>-23</v>
      </c>
      <c r="CA48" s="212">
        <v>3</v>
      </c>
      <c r="CB48" s="212" t="str">
        <f ca="1">VLOOKUP(CA48,$AH$46:$AI$49,2,0)</f>
        <v>Francia</v>
      </c>
      <c r="CC48" s="212">
        <f ca="1">VLOOKUP(CB48,$AI$46:$AR$49,2,FALSE)</f>
        <v>0</v>
      </c>
      <c r="CD48" s="497">
        <f ca="1">IF(SUM($AK$46:$AK$49)=12,MIN(ABS(BY47-BY48),ABS(BY48-BY49)),100)</f>
        <v>100</v>
      </c>
      <c r="CE48" s="212">
        <f ca="1">VLOOKUP($CB48,$AI$46:$AR$49,9,FALSE)</f>
        <v>0</v>
      </c>
      <c r="CF48" s="212">
        <f ca="1">VLOOKUP($CB48,$AI$46:$AR$49,7,FALSE)</f>
        <v>0</v>
      </c>
      <c r="CH48" s="212">
        <f t="array" aca="1" ref="CH48" ca="1">IF($CI$46=$CL$45,$EC$45:$EC$48,IF($CI$46=$CM$45,$ED$45:$ED$47,IF(OR($CI$46=$CN$45,$CI$46=$CR$45),$EG$45:$EG$46,IF($CI$46=$CP$45,$EF$45:$EF$47,(IF($CI$46=$CQ$45,$EH$45:$EH$46,$EK$45))))))</f>
        <v>3</v>
      </c>
      <c r="CK48" s="487">
        <v>3</v>
      </c>
      <c r="CL48" s="487">
        <f t="array" aca="1" ref="CL48" ca="1">IF(AND($CC$46:$CC$49=$CC$48,$CD$46:$CD$49&lt;90,$AQ$46:$AQ$49=$AQ$48,$CF$46:$CF$49=$CF$48),1,0)</f>
        <v>0</v>
      </c>
      <c r="CM48" s="487">
        <f t="array" aca="1" ref="CM48" ca="1">IF(AND($CC$46:$CC$48=$CC$48,$CD$46:$CD$48&lt;90,$CC$48&lt;&gt;$CC$49),1,0)</f>
        <v>0</v>
      </c>
      <c r="CN48" s="487">
        <f t="array" aca="1" ref="CN48" ca="1">IF(AND($CC$48:$CC$49=$CC$48,$CD$48:$CD$49&lt;90,$CC$48&lt;&gt;$CC$47),1,0)</f>
        <v>0</v>
      </c>
      <c r="CO48" s="487">
        <f t="array" aca="1" ref="CO48" ca="1">IF(OR(AND($CC$48&lt;&gt;$CC$47,$CC$48&lt;&gt;$CC$49),AND($CC$48&lt;&gt;$CC$47,$CC$48=$CC$49,$CD$48&gt;90,$CD$49&gt;90)),1,0)</f>
        <v>0</v>
      </c>
      <c r="CP48" s="487">
        <f t="array" aca="1" ref="CP48" ca="1">IF(AND($CC$47:$CC$49=$CC$47,$CD$47:$CD$49&lt;90,$CC$46&lt;&gt;$CC$48),1,0)</f>
        <v>0</v>
      </c>
      <c r="CQ48" s="487">
        <f t="array" aca="1" ref="CQ48" ca="1">IF(AND($CC$47:$CC$48=$CC$48,$CD$47:$CD$48&lt;90,$CC$48&lt;&gt;$CC$46,$CC$48&lt;&gt;$CC$49),1,0)</f>
        <v>0</v>
      </c>
      <c r="CR48" s="487">
        <f t="array" aca="1" ref="CR48" ca="1">IF(AND($CC$48:$CC$49=$CC$48,$CD$48:$CD$49&lt;90,$CC$48&lt;&gt;$CC$47),1,0)</f>
        <v>0</v>
      </c>
      <c r="CS48" s="487">
        <f t="array" aca="1" ref="CS48" ca="1">IF(AND($CC$48&lt;&gt;$CC$47,$CC$48&lt;&gt;$CC$49),1,0)</f>
        <v>0</v>
      </c>
      <c r="CT48" s="487">
        <f t="array" aca="1" ref="CT48" ca="1">IF(AND($CC$46:$CC$49=$CC$46,$CD$46:$CD$49&lt;90,$CE$48:$CE$49=$CE$48,$CE$47&lt;&gt;$CE$48),1,0)</f>
        <v>0</v>
      </c>
      <c r="CU48" s="487">
        <f t="array" aca="1" ref="CU48" ca="1">IF(AND($CC$46:$CC$49=$CC$46,$CD$46:$CD$49&lt;90,$CE$46:$CE$49=$CE$46,$CF$48=$CF$49,$CF$47&lt;&gt;$CF$48),1,0)</f>
        <v>0</v>
      </c>
      <c r="CV48" s="487">
        <f t="array" aca="1" ref="CV48" ca="1">IF(AND($CC$46:$CC$48=$CC$48,$CD$46:$CD$47&lt;90,$CD$48&gt;90),1,0)</f>
        <v>0</v>
      </c>
      <c r="CW48" s="487">
        <f t="array" aca="1" ref="CW48" ca="1">IF(AND($CC$47&lt;&gt;$CC$46,$CC$47:$CC$49=$CC$48,$CD$47&gt;90,$CD$48:$CD$49&lt;90),1,0)</f>
        <v>0</v>
      </c>
      <c r="CX48" s="487">
        <f t="array" aca="1" ref="CX48" ca="1">IF(AND($CC$47&lt;&gt;$CC$46,$CC$47:$CC$49=$CC$47,$CD$49&gt;90,$CD$47:$CD$48&lt;90),1,0)</f>
        <v>0</v>
      </c>
      <c r="CY48" s="487">
        <f t="array" aca="1" ref="CY48" ca="1">IF(AND($CC$48&lt;&gt;$CC$49,$CC$46:$CC$48=$CC$48,$CD$46&gt;90,$CD$47:$CD$48&lt;90),1,0)</f>
        <v>0</v>
      </c>
      <c r="CZ48" s="487">
        <f t="array" aca="1" ref="CZ48" ca="1">IF(AND($CC$46:$CC$49=$CC$47,$CD$47:$CD$49&lt;90,$CD$46&lt;&gt;$CD$48),1,0)</f>
        <v>0</v>
      </c>
      <c r="DA48" s="487">
        <f t="array" aca="1" ref="DA48" ca="1">IF(AND($CC$46:$CC$49=$CC$48,$CD$46:$CD$48&lt;90,$CD$48&lt;&gt;$CD$49),1,0)</f>
        <v>0</v>
      </c>
      <c r="DB48" s="487">
        <f t="array" aca="1" ref="DB48" ca="1">IF(AND($CC$46:$CC$49=$CC$48,$CD$46:$CD$47&gt;90,$CD$48:$CD$49&lt;90,$CE$46:$CE$49=$CE$48,$CF$46&gt;$CF$47,$CF$47&gt;$CF$48,$CF$48=$CF$49),1,0)</f>
        <v>0</v>
      </c>
      <c r="DC48" s="487">
        <f t="array" aca="1" ref="DC48" ca="1">IF(AND($CC$46:$CC$49=$CC$48,$CD$46&gt;90,$CD$47:$CD$48&lt;90,$CD$49&gt;90,$CE$46:$CE$49=$CE$48,$CF$46&gt;$CF$47,$CF$47=$CF$48,$CF$48&gt;$CF$49),1,0)</f>
        <v>0</v>
      </c>
      <c r="DD48" s="487">
        <f t="array" aca="1" ref="DD48" ca="1">IF(AND($CC$46:$CC$49=$CC$48,$CD$46:$CD$47&lt;90,$CD$48:$CD$49&gt;90,$CE$46:$CE$49=$CE$48,$CF$46=$CF$47,$CF$47&gt;$CF$48,$CF$48&gt;$CF$49),1,0)</f>
        <v>0</v>
      </c>
      <c r="DE48" s="487">
        <f t="array" aca="1" ref="DE48" ca="1">IF(AND($CC$46:$CC$49=$CC$48,$CD$46:$CD$47&gt;90,$CD$48:$CD$49&lt;90,$CE$46:$CE$49=$CE$47,$CF$46&gt;$CF$48,$CF$47:$CF$49=$CF$48),1,0)</f>
        <v>0</v>
      </c>
      <c r="DF48" s="487">
        <f t="array" aca="1" ref="DF48" ca="1">IF(AND($CC$46:$CC$49=$CC$48,$CD$46:$CD$47&lt;90,$CD$48:$CD$49&gt;90,$CE$46:$CE$49=$CE$48,$CF$46:$CF$48=$CF$48,$CF$48&gt;$CF$49),1,0)</f>
        <v>0</v>
      </c>
      <c r="DG48" s="487">
        <f t="array" aca="1" ref="DG48" ca="1">IF(AND($CC$46:$CC$49=$CC$48,$CD$46&gt;90,$CD$49&gt;90,$CD$47:$CD$48&lt;90,$CE$46:$CE$49=$CE$48,$CF$46&gt;$CF$47:$CF$49,$CF$47:$CF$49=$CF$48),1,0)</f>
        <v>0</v>
      </c>
      <c r="EC48" s="212">
        <v>4</v>
      </c>
      <c r="ED48" s="212"/>
      <c r="EE48" s="212"/>
      <c r="EF48" s="212"/>
      <c r="EG48" s="212"/>
      <c r="EH48" s="212"/>
      <c r="EI48" s="212"/>
      <c r="EJ48" s="212"/>
      <c r="EK48" s="212"/>
      <c r="EL48" s="212"/>
      <c r="FI48" s="515">
        <f ca="1">RANK(FJ48,FJ46:FJ49,1)</f>
        <v>1</v>
      </c>
      <c r="FJ48" s="489">
        <f ca="1">SUM(IF(AND(AJ48=AJ49,BC48=BC49,BI48=BI49,BO48=BO49),BG48,0),IF(AND(AJ48=AJ46,BC48=BC46,BI48=BI46,BO48=BO46),BD48,0),IF(AND(AJ48=AJ47,BC48=BC47,BI48=BI47,BO48=BO47),BE48,0))</f>
        <v>0</v>
      </c>
      <c r="FK48" s="515">
        <f ca="1">RANK(FL48,FL46:FL49,1)</f>
        <v>1</v>
      </c>
      <c r="FL48" s="489">
        <f ca="1">SUM(IF(AND(AJ48=AJ49,BC48=BC49,BI48=BI49,BO48=BO49),BM48,0),IF(AND(AJ48=AJ46,BC48=BC46,BI48=BI46,BO48=BO46),BJ48,0),IF(AND(AJ48=AJ47,BC48=BC47,BI48=BI47,BO48=BO47),BK48,0))</f>
        <v>0</v>
      </c>
      <c r="FM48" s="515">
        <f ca="1">RANK(FN48,FN46:FN49,1)</f>
        <v>1</v>
      </c>
      <c r="FN48" s="489">
        <f ca="1">SUM(IF(AND(AJ48=AJ49,BC48=BC49,BI48=BI49,BO48=BO49),BS48,0),IF(AND(AJ48=AJ46,BC48=BC46,BI48=BI46,BO48=BO46),BP48,0),IF(AND(AJ48=AJ47,BC48=BC47,BI48=BI47,BO48=BO47),BQ48,0))</f>
        <v>0</v>
      </c>
    </row>
    <row r="49" spans="1:2374 10958:10958" ht="16" thickBot="1" x14ac:dyDescent="0.25">
      <c r="A49" s="210"/>
      <c r="B49" s="210"/>
      <c r="C49" s="210"/>
      <c r="D49" s="255"/>
      <c r="E49" s="520"/>
      <c r="F49" s="324">
        <f>Horarios!A49</f>
        <v>44370.875</v>
      </c>
      <c r="G49" s="325">
        <f>Horarios!A49+VLOOKUP($G$2,Horarios!$K$4:$O$27,4,0)*VLOOKUP($G$2,Horarios!$K$4:$O$27,5,0)</f>
        <v>44370.875</v>
      </c>
      <c r="H49" s="324" t="s">
        <v>75</v>
      </c>
      <c r="I49" s="326" t="str">
        <f ca="1">A46</f>
        <v>Portugal</v>
      </c>
      <c r="J49" s="327"/>
      <c r="K49" s="328"/>
      <c r="L49" s="328"/>
      <c r="M49" s="329"/>
      <c r="N49" s="330" t="str">
        <f ca="1">A47</f>
        <v>Francia</v>
      </c>
      <c r="O49" s="111">
        <f t="shared" si="27"/>
        <v>0</v>
      </c>
      <c r="P49" s="107"/>
      <c r="Q49" s="370">
        <v>4</v>
      </c>
      <c r="R49" s="371" t="str">
        <f ca="1">VLOOKUP(Q49,$AG$46:$AI$49,3,0)</f>
        <v>Alemania</v>
      </c>
      <c r="S49" s="372">
        <f ca="1">VLOOKUP(R49,$AI$46:$AR$49,2,FALSE)</f>
        <v>0</v>
      </c>
      <c r="T49" s="372">
        <f ca="1">VLOOKUP($R49,$AI$46:$AR$49,3,FALSE)</f>
        <v>0</v>
      </c>
      <c r="U49" s="372">
        <f ca="1">VLOOKUP($R49,$AI$46:$AR$49,4,FALSE)</f>
        <v>0</v>
      </c>
      <c r="V49" s="372">
        <f ca="1">VLOOKUP($R49,$AI$46:$AR$49,5,FALSE)</f>
        <v>0</v>
      </c>
      <c r="W49" s="372">
        <f ca="1">VLOOKUP($R49,$AI$46:$AR$49,6,FALSE)</f>
        <v>0</v>
      </c>
      <c r="X49" s="372">
        <f ca="1">VLOOKUP($R49,$AI$46:$AR$49,7,FALSE)</f>
        <v>0</v>
      </c>
      <c r="Y49" s="372">
        <f ca="1">VLOOKUP($R49,$AI$46:$AR$49,8,FALSE)</f>
        <v>0</v>
      </c>
      <c r="Z49" s="373">
        <f ca="1">VLOOKUP($R49,$AI$46:$AR$49,9,FALSE)</f>
        <v>0</v>
      </c>
      <c r="AA49" s="96">
        <f ca="1">IF(SUM($AK$46:$AK$49)=12,MIN(ABS(BY48-BY49),ABS(BY49-BY50)),100)</f>
        <v>100</v>
      </c>
      <c r="AB49" s="123" t="str">
        <f ca="1">IF(AND(AA49&gt;=0,AA49&lt;90),VLOOKUP(Q49,$BU$46:$BV$49,2,0),"")</f>
        <v/>
      </c>
      <c r="AC49" s="95"/>
      <c r="AD49" s="96"/>
      <c r="AE49" s="476"/>
      <c r="AF49" s="488">
        <f ca="1">VLOOKUP($R49,$AI$46:$AR$49,10,FALSE)</f>
        <v>-24</v>
      </c>
      <c r="AG49" s="487">
        <f ca="1">RANK(AU49,$AU$46:$AU$49)</f>
        <v>4</v>
      </c>
      <c r="AH49" s="487">
        <f ca="1">RANK(AR49,$AR$46:$AR$49)</f>
        <v>4</v>
      </c>
      <c r="AI49" s="212" t="str">
        <f ca="1">A48</f>
        <v>Alemania</v>
      </c>
      <c r="AJ49" s="487">
        <f ca="1">AL49*3+AM49*1+AN49*0</f>
        <v>0</v>
      </c>
      <c r="AK49" s="487">
        <f ca="1">COUNTIFS($I$4:$I$49,AI49,$K$4:$K$49,"&lt;&gt;",$L$4:$L$49,"&lt;&gt;")+COUNTIFS($N$4:$N$49,AI49,$L$4:$L$49,"&lt;&gt;",$K$4:$K$49,"&lt;&gt;")</f>
        <v>0</v>
      </c>
      <c r="AL49" s="487">
        <f t="array" aca="1" ref="AL49" ca="1">SUM(($I$4:$I$49=AI49)*($K$4:$K$49&lt;&gt;"")*($L$4:$L$49&lt;&gt;"")*($K$4:$K$49&gt;$L$4:$L$49),($N$4:$N$49=AI49)*($K$4:$K$49&lt;&gt;"")*($L$4:$L$49&lt;&gt;"")*($K$4:$K$49&lt;$L$4:$L$49))</f>
        <v>0</v>
      </c>
      <c r="AM49" s="487">
        <f t="array" aca="1" ref="AM49" ca="1">SUM(($I$4:$I$49=AI49)*($K$4:$K$49&lt;&gt;"")*($L$4:$L$49&lt;&gt;"")*($K$4:$K$49=$L$4:$L$49),($N$4:$N$49=AI49)*($K$4:$K$49&lt;&gt;"")*($L$4:$L$49&lt;&gt;"")*($K$4:$K$49=$L$4:$L$49))</f>
        <v>0</v>
      </c>
      <c r="AN49" s="487">
        <f t="array" aca="1" ref="AN49" ca="1">SUM(($I$4:$I$49=AI49)*($L$4:$L$49&lt;&gt;"")*($K$4:$K$49&lt;&gt;"")*($K$4:$K$49&lt;$L$4:$L$49),($K$4:$K$49&lt;&gt;"")*($N$4:$N$49=AI49)*($L$4:$L$49&lt;&gt;"")*($K$4:$K$49&gt;$L$4:$L$49))</f>
        <v>0</v>
      </c>
      <c r="AO49" s="487">
        <f t="array" aca="1" ref="AO49" ca="1">SUMIFS($K$4:$K$49,$I$4:$I$49,AI49,$K$4:$K$49,"&lt;&gt;",$L$4:$L$49,"&lt;&gt;")+SUMIFS($L$4:$L$49,$N$4:$N$49,AI49,$K$4:$K$49,"&lt;&gt;",$L$4:$L$49,"&lt;&gt;")</f>
        <v>0</v>
      </c>
      <c r="AP49" s="487">
        <f t="array" aca="1" ref="AP49" ca="1">SUMIFS($K$4:$K$49,$N$4:$N$49,AI49,$K$4:$K$49,"&lt;&gt;",$L$4:$L$49,"&lt;&gt;")+SUMIFS($L$4:$L$49,$I$4:$I$49,AI49,$K$4:$K$49,"&lt;&gt;",$L$4:$L$49,"&lt;&gt;")</f>
        <v>0</v>
      </c>
      <c r="AQ49" s="487">
        <f ca="1">AO49-AP49</f>
        <v>0</v>
      </c>
      <c r="AR49" s="487">
        <f ca="1">IF(AK49=0,-($AW$14*VLOOKUP(AI49,Tabla3[[NombreEquipo]:[Rank]],3,FALSE)),AJ49*$AW$4+BA49+AQ49*$AW$11+AO49*$AW$12+AL49*$AW$13-($AW$14*VLOOKUP(AI49,Tabla3[[NombreEquipo]:[Rank]],3,FALSE)/100))</f>
        <v>-24</v>
      </c>
      <c r="AS49" s="487">
        <f ca="1">AH49</f>
        <v>4</v>
      </c>
      <c r="AT49" s="487"/>
      <c r="AU49" s="487">
        <f ca="1">IFERROR(AR49-VLOOKUP(AI49,$AB$46:$AC$49,2,0),AR49)</f>
        <v>-24</v>
      </c>
      <c r="AV49" s="487"/>
      <c r="AW49" s="499"/>
      <c r="AX49" s="487"/>
      <c r="AY49" s="496" t="str">
        <f ca="1">AI49</f>
        <v>Alemania</v>
      </c>
      <c r="AZ49" s="487">
        <f ca="1">COUNTIF(AJ46:AJ49,AJ49)</f>
        <v>4</v>
      </c>
      <c r="BA49" s="489">
        <f t="shared" ca="1" si="22"/>
        <v>781200000</v>
      </c>
      <c r="BB49" s="515">
        <f ca="1">RANK(BC49,BC46:BC49,1)</f>
        <v>1</v>
      </c>
      <c r="BC49" s="515">
        <f ca="1">SUM(IF(AND(AJ49=AJ46),BD49,0),IF(AND(AJ49=AJ47),BE49,0),IF(AND(AJ49=AJ48),BF49,0))</f>
        <v>0</v>
      </c>
      <c r="BD49" s="515">
        <f t="array" aca="1" ref="BD49" ca="1">SUMIFS($K$44:$K$49,$I$44:$I$49,$AY49,$K$44:$K$49,"&lt;&gt;",$L$44:$L$49,"&lt;&gt;",$N$44:$N$49,BD45)+SUMIFS($L$44:$L$49,$I$44:$I$49,BD45,$K$44:$K$49,"&lt;&gt;",$L$44:$L$49,"&lt;&gt;",$N$44:$N$49,$AY49)</f>
        <v>0</v>
      </c>
      <c r="BE49" s="515">
        <f t="array" aca="1" ref="BE49" ca="1">SUMIFS($K$44:$K$49,$I$44:$I$49,$AY49,$K$44:$K$49,"&lt;&gt;",$L$44:$L$49,"&lt;&gt;",$N$44:$N$49,BE45)+SUMIFS($L$44:$L$49,$I$44:$I$49,BE45,$K$44:$K$49,"&lt;&gt;",$L$44:$L$49,"&lt;&gt;",$N$44:$N$49,$AY49)</f>
        <v>0</v>
      </c>
      <c r="BF49" s="515">
        <f t="array" aca="1" ref="BF49" ca="1">SUMIFS($K$44:$K$49,$I$44:$I$49,$AY49,$K$44:$K$49,"&lt;&gt;",$L$44:$L$49,"&lt;&gt;",$N$44:$N$49,BF45)+SUMIFS($L$44:$L$49,$I$44:$I$49,BF45,$K$44:$K$49,"&lt;&gt;",$L$44:$L$49,"&lt;&gt;",$N$44:$N$49,$AY49)</f>
        <v>0</v>
      </c>
      <c r="BG49" s="515">
        <v>0</v>
      </c>
      <c r="BH49" s="515">
        <f ca="1">RANK(BI49,BI46:BI49,1)</f>
        <v>1</v>
      </c>
      <c r="BI49" s="515">
        <f ca="1">SUM(IF(AND(AJ49=AJ46),BJ49,0),IF(AND(AJ49=AJ47),BK49,0),IF(AND(AJ49=AJ48),BL49,0))</f>
        <v>0</v>
      </c>
      <c r="BJ49" s="515">
        <f ca="1">BD49-BG46</f>
        <v>0</v>
      </c>
      <c r="BK49" s="515">
        <f ca="1">BE49-BG47</f>
        <v>0</v>
      </c>
      <c r="BL49" s="515">
        <f ca="1">BF49-BG48</f>
        <v>0</v>
      </c>
      <c r="BM49" s="515">
        <v>0</v>
      </c>
      <c r="BN49" s="514">
        <f ca="1">RANK(BO49,BO46:BO49,1)</f>
        <v>1</v>
      </c>
      <c r="BO49" s="514">
        <f ca="1">SUM(IF(AND(AJ49=AJ46),BP49,0),IF(AND(AJ49=AJ47),BQ49,0),IF(AND(AJ49=AJ48),BR49,0))</f>
        <v>0</v>
      </c>
      <c r="BP49" s="514">
        <f t="array" aca="1" ref="BP49" ca="1">SUM((I$4:I$49=AY49)*(N$4:N$49=BP45)*(K$4:K$49&lt;&gt;"")*(L$4:L$49&lt;&gt;"")*(K$4:K$49&gt;L$4:L$49)*3,(N$4:N$49=AY49)*(I$4:I$49=BP45)*(K$4:K$49&lt;&gt;"")*(L$4:L$49&lt;&gt;"")*(K$4:K$49=L$4:L$49)*1,(N$4:N$49=AY49)*(I$4:I$49=BP45)*(K$4:K$49&lt;&gt;"")*(L$4:L$49&lt;&gt;"")*(K$4:K$49&lt;L$4:L$49)*3,(I$4:I$49=AY49)*(N$4:N$49=BP45)*(K$4:K$49&lt;&gt;"")*(L$4:L$49&lt;&gt;"")*(K$4:K$49=L$4:L$49)*1)</f>
        <v>0</v>
      </c>
      <c r="BQ49" s="514">
        <f t="array" aca="1" ref="BQ49" ca="1">SUM((I$4:I$49=AY49)*(N$4:N$49=BQ45)*(K$4:K$49&lt;&gt;"")*(L$4:L$49&lt;&gt;"")*(K$4:K$49&gt;L$4:L$49)*3,(N$4:N$49=AY49)*(I$4:I$49=BQ45)*(K$4:K$49&lt;&gt;"")*(L$4:L$49&lt;&gt;"")*(K$4:K$49=L$4:L$49)*1,(N$4:N$49=AY49)*(I$4:I$49=BQ45)*(K$4:K$49&lt;&gt;"")*(L$4:L$49&lt;&gt;"")*(K$4:K$49&lt;L$4:L$49)*3,(I$4:I$49=AY49)*(N$4:N$49=BQ45)*(K$4:K$49&lt;&gt;"")*(L$4:L$49&lt;&gt;"")*(K$4:K$49=L$4:L$49)*1)</f>
        <v>0</v>
      </c>
      <c r="BR49" s="514">
        <f t="array" aca="1" ref="BR49" ca="1">SUM((I$4:I$49=AY49)*(N$4:N$49=BR45)*(K$4:K$49&lt;&gt;"")*(L$4:L$49&lt;&gt;"")*(K$4:K$49&gt;L$4:L$49)*3,(N$4:N$49=AY49)*(I$4:I$49=BR45)*(K$4:K$49&lt;&gt;"")*(L$4:L$49&lt;&gt;"")*(K$4:K$49=L$4:L$49)*1,(N$4:N$49=AY49)*(I$4:I$49=BR45)*(K$4:K$49&lt;&gt;"")*(L$4:L$49&lt;&gt;"")*(K$4:K$49&lt;L$4:L$49)*3,(I$4:I$49=AY49)*(N$4:N$49=BR45)*(K$4:K$49&lt;&gt;"")*(L$4:L$49&lt;&gt;"")*(K$4:K$49=L$4:L$49)*1)</f>
        <v>0</v>
      </c>
      <c r="BS49" s="514">
        <v>0</v>
      </c>
      <c r="BT49" s="212">
        <v>4</v>
      </c>
      <c r="BU49" s="212">
        <f ca="1">RANK(BW49,$BW$46:$BW$49)</f>
        <v>4</v>
      </c>
      <c r="BV49" s="212" t="str">
        <f ca="1">A48</f>
        <v>Alemania</v>
      </c>
      <c r="BW49" s="212">
        <f ca="1">IF(AK49=0,-($AW$14*VLOOKUP(AI49,Tabla3[[NombreEquipo]:[Rank]],3,FALSE)),AJ49*$AW$4+BA49+AQ49*$AW$11+AO49*$AW$12+AL49*$AW$13-($AW$14*VLOOKUP(AI49,Tabla3[[NombreEquipo]:[Rank]],3,FALSE)/100))</f>
        <v>-24</v>
      </c>
      <c r="BX49" s="212" t="str">
        <f ca="1">VLOOKUP(Q49,$AH$46:$AI$49,2,0)</f>
        <v>Alemania</v>
      </c>
      <c r="BY49" s="212">
        <f ca="1">VLOOKUP($BX49,$AI$46:$AR$49,10,FALSE)</f>
        <v>-24</v>
      </c>
      <c r="CA49" s="212">
        <v>4</v>
      </c>
      <c r="CB49" s="212" t="str">
        <f ca="1">VLOOKUP(CA49,$AH$46:$AI$49,2,0)</f>
        <v>Alemania</v>
      </c>
      <c r="CC49" s="212">
        <f ca="1">VLOOKUP(CB49,$AI$46:$AR$49,2,FALSE)</f>
        <v>0</v>
      </c>
      <c r="CD49" s="497">
        <f ca="1">IF(SUM($AK$46:$AK$49)=12,MIN(ABS(BY48-BY49),ABS(BY49-BY50)),100)</f>
        <v>100</v>
      </c>
      <c r="CE49" s="212">
        <f ca="1">VLOOKUP($CB49,$AI$46:$AR$49,9,FALSE)</f>
        <v>0</v>
      </c>
      <c r="CF49" s="212">
        <f ca="1">VLOOKUP($CB49,$AI$46:$AR$49,7,FALSE)</f>
        <v>0</v>
      </c>
      <c r="CH49" s="212">
        <f t="array" aca="1" ref="CH49" ca="1">IF($CI$46=$CL$45,$EC$45:$EC$48,IF(OR($CI$46=$CN$45,$CI$46=$CR$45),$EG$45:$EG$46,IF($CI$46=$CP$45,$EF$45:$EF$47,$EL$45)))</f>
        <v>4</v>
      </c>
      <c r="CK49" s="487">
        <v>4</v>
      </c>
      <c r="CL49" s="487">
        <f t="array" aca="1" ref="CL49" ca="1">IF(AND($CC$46:$CC$49=$CC$49,$CD$46:$CD$49&lt;90,$AQ$46:$AQ$49=$AQ$49,$CF$46:$CF$49=$CF$49),1,0)</f>
        <v>0</v>
      </c>
      <c r="CM49" s="487">
        <f t="array" aca="1" ref="CM49" ca="1">IF(AND($CC$46:$CC$48=$CC$46,$CD$46:$CD$48&lt;90,$CD$49&gt;90,$CC$46&lt;&gt;$CC$49),1,0)</f>
        <v>0</v>
      </c>
      <c r="CN49" s="487">
        <f t="array" aca="1" ref="CN49" ca="1">IF(AND($CC$48:$CC$49=$CC$48,$CD$48:$CD$49&lt;90,$CC$48&lt;&gt;$CC$47),1,0)</f>
        <v>0</v>
      </c>
      <c r="CO49" s="487">
        <f t="array" aca="1" ref="CO49" ca="1">IF(AND($CC$49&lt;&gt;$CC$47,$CC$49&lt;&gt;$CC$46),1,0)</f>
        <v>0</v>
      </c>
      <c r="CP49" s="487">
        <f t="array" aca="1" ref="CP49" ca="1">IF(AND($CC$47:$CC$49=$CC$47,$CD$47:$CD$49&lt;90,$CC$46&lt;&gt;$CC$49),1,0)</f>
        <v>0</v>
      </c>
      <c r="CQ49" s="487">
        <f t="array" aca="1" ref="CQ49" ca="1">IF(AND($CC$49&lt;&gt;$CC$47,$CC$49&lt;&gt;$CC$46),1,0)</f>
        <v>0</v>
      </c>
      <c r="CR49" s="487">
        <f t="array" aca="1" ref="CR49" ca="1">IF(AND($CC$48:$CC$49=$CC$48,$CD$48:$CD$49&lt;90,$CC$48&lt;&gt;$CC$47),1,0)</f>
        <v>0</v>
      </c>
      <c r="CS49" s="487">
        <f t="array" aca="1" ref="CS49" ca="1">IF(AND($CC$49&lt;&gt;$CC$47,$CC$49&lt;&gt;$CC$46),1,0)</f>
        <v>0</v>
      </c>
      <c r="CT49" s="487">
        <f t="array" aca="1" ref="CT49" ca="1">IF(AND($CC$46:$CC$49=$CC$46,$CD$46:$CD$49&lt;90,$CE$48:$CE$49=$CE$49,$CE$47&lt;&gt;$CE$49),1,0)</f>
        <v>0</v>
      </c>
      <c r="CU49" s="487">
        <f t="array" aca="1" ref="CU49" ca="1">IF(AND($CC$46:$CC$49=$CC$46,$CD$46:$CD$49&lt;90,$CE$46:$CE$49=$CE$46,$CF$48=$CF$49,$CF$47&lt;&gt;$CF$48),1,0)</f>
        <v>0</v>
      </c>
      <c r="CV49" s="487">
        <f t="array" aca="1" ref="CV49" ca="1">IF(AND($CC$46:$CC$48=$CC$46,$CD$46:$CD$47&lt;90,$CC$48&lt;&gt;$CC$49),1,0)</f>
        <v>0</v>
      </c>
      <c r="CW49" s="487">
        <f t="array" aca="1" ref="CW49" ca="1">IF(AND($CC$47&lt;&gt;$CC$46,$CC$47:$CC$49=$CC$48,$CD$47&gt;90,$CD$48:$CD$49&lt;90),1,0)</f>
        <v>0</v>
      </c>
      <c r="CX49" s="487">
        <f t="array" aca="1" ref="CX49" ca="1">IF(AND($CC$47&lt;&gt;$CC$46,$CC$47:$CC$49=$CC$47,$CD$49&gt;90,$CD$47:$CD$48&lt;90),1,0)</f>
        <v>0</v>
      </c>
      <c r="CY49" s="487">
        <f t="array" aca="1" ref="CY49" ca="1">IF(AND($CC$49&lt;&gt;$CC$47,$CC$49&lt;&gt;$CC$48),1,0)</f>
        <v>0</v>
      </c>
      <c r="CZ49" s="487">
        <f t="array" aca="1" ref="CZ49" ca="1">IF(AND($CC$46:$CC$49=$CC$47,$CD$47:$CD$49&lt;90,$CD$46&lt;&gt;$CD$49),1,0)</f>
        <v>0</v>
      </c>
      <c r="DA49" s="487">
        <f t="array" aca="1" ref="DA49" ca="1">IF(AND($CC$46:$CC$49=$CC$46,$CD$46:$CD$48&lt;90,$CD$48&lt;&gt;$CD$49),1,0)</f>
        <v>0</v>
      </c>
      <c r="DB49" s="487">
        <f t="array" aca="1" ref="DB49" ca="1">IF(AND($CC$46:$CC$49=$CC$49,$CD$46:$CD$47&gt;90,$CD$48:$CD$49&lt;90,$CE$46:$CE$49=$CE$49,$CF$46&gt;$CF$47,$CF$47&gt;$CF$49,$CF$48=$CF$49),1,0)</f>
        <v>0</v>
      </c>
      <c r="DC49" s="487">
        <f t="array" aca="1" ref="DC49" ca="1">IF(AND($CC$46:$CC$49=$CC$47,$CD$46&gt;90,$CD$47:$CD$48&lt;90,$CD$49&gt;90,$CE$46:$CE$49=$CE$49,$CF$46&gt;$CF$49,$CF$47=$CF$48,$CF$47&gt;$CF$49),1,0)</f>
        <v>0</v>
      </c>
      <c r="DD49" s="487">
        <f t="array" aca="1" ref="DD49" ca="1">IF(AND($CC$46:$CC$49=$CC$49,$CD$46:$CD$47&lt;90,$CD$48:$CD$49&gt;90,$CE$46:$CE$49=$CE$49,$CF$46=$CF$47,$CF$47&gt;$CF$48,$CF$48&gt;$CF$49),1,0)</f>
        <v>0</v>
      </c>
      <c r="DE49" s="487">
        <f t="array" aca="1" ref="DE49" ca="1">IF(AND($CC$46:$CC$49=$CC$49,$CD$46:$CD$47&gt;90,$CD$48:$CD$49&lt;90,$CE$46:$CE$49=$CE$49,$CF$46&gt;$CF$49,$CF$47:$CF$49=$CF$49),1,0)</f>
        <v>0</v>
      </c>
      <c r="DF49" s="487">
        <f t="array" aca="1" ref="DF49" ca="1">IF(AND($CC$46:$CC$49=$CC$49,$CD$46:$CD$47&lt;90,$CD$48:$CD$49&gt;90,$CE$46:$CE$49=$CE$49,$CF$46:$CF$48=$CF$48,$CF$46:$CF$48&gt;$CF$49),1,0)</f>
        <v>0</v>
      </c>
      <c r="DG49" s="487">
        <f t="array" aca="1" ref="DG49" ca="1">IF(AND($CC$46:$CC$49=$CC$49,$CD$46&gt;90,$CD$49&gt;90,$CD$47:$CD$48&lt;90,$CE$46:$CE$49=$CE$49,$CF$46&gt;$CF$47:$CF$49,$CF$47:$CF$49=$CF$49),1,0)</f>
        <v>0</v>
      </c>
      <c r="FI49" s="515">
        <f ca="1">RANK(FJ49,FJ46:FJ49,1)</f>
        <v>1</v>
      </c>
      <c r="FJ49" s="489">
        <f ca="1">SUM(IF(AND(AJ49=AJ46,BC49=BC46,BI49=BI46,BO49=BO46),BD49,0),IF(AND(AJ49=AJ47,BC49=BC47,BI49=BI47,BO49=BO47),BE49,0),IF(AND(AJ49=AJ48,BC49=BC48,BI49=BI48,BO49=BO48),BF49,0))</f>
        <v>0</v>
      </c>
      <c r="FK49" s="515">
        <f ca="1">RANK(FL49,FL46:FL49,1)</f>
        <v>1</v>
      </c>
      <c r="FL49" s="489">
        <f ca="1">SUM(IF(AND(AJ49=AJ46,BC49=BC46,BI49=BI46,BO49=BO46),BJ49,0),IF(AND(AJ49=AJ47,BC49=BC47,BI49=BI47,BO49=BO47),BK49,0),IF(AND(AJ49=AJ48,BC49=BC48,BI49=BI48,BO49=BO48),BL49,0))</f>
        <v>0</v>
      </c>
      <c r="FM49" s="515">
        <f ca="1">RANK(FN49,FN46:FN49,1)</f>
        <v>1</v>
      </c>
      <c r="FN49" s="489">
        <f ca="1">SUM(IF(AND(AJ49=AJ46,BC49=BC46,BI49=BI46,BO49=BO46),BP49,0),IF(AND(AJ49=AJ47,BC49=BC47,BI49=BI47,BO49=BO47),BQ49,0),IF(AND(AJ49=AJ48,BC49=BC48,BI49=BI48,BO49=BO48),BR49,0))</f>
        <v>0</v>
      </c>
    </row>
    <row r="50" spans="1:2374 10958:10958" x14ac:dyDescent="0.2">
      <c r="A50" s="87"/>
      <c r="B50" s="87"/>
      <c r="C50" s="87"/>
      <c r="D50" s="255"/>
      <c r="E50" s="87"/>
      <c r="F50" s="101"/>
      <c r="G50" s="87"/>
      <c r="H50" s="87"/>
      <c r="I50" s="87"/>
      <c r="J50" s="87"/>
      <c r="K50" s="87"/>
      <c r="L50" s="87"/>
      <c r="M50" s="87"/>
      <c r="N50" s="87"/>
      <c r="O50" s="87"/>
      <c r="P50" s="87"/>
      <c r="Q50" s="87"/>
      <c r="R50" s="87"/>
      <c r="S50" s="87"/>
      <c r="T50" s="87"/>
      <c r="U50" s="87"/>
      <c r="V50" s="87"/>
      <c r="W50" s="87"/>
      <c r="X50" s="87"/>
      <c r="Y50" s="87"/>
      <c r="Z50" s="87"/>
      <c r="AA50" s="87"/>
      <c r="AB50" s="87"/>
      <c r="AC50" s="99"/>
      <c r="AD50" s="96"/>
      <c r="AE50" s="476"/>
      <c r="AF50" s="488"/>
      <c r="AG50" s="487"/>
      <c r="AH50" s="487"/>
      <c r="AJ50" s="487"/>
      <c r="AK50" s="487"/>
      <c r="AL50" s="487"/>
      <c r="AM50" s="487"/>
      <c r="AN50" s="487"/>
      <c r="AO50" s="487"/>
      <c r="AP50" s="487"/>
      <c r="AQ50" s="487"/>
      <c r="AR50" s="487"/>
      <c r="AS50" s="487"/>
      <c r="AT50" s="487"/>
      <c r="AU50" s="487"/>
      <c r="AV50" s="487"/>
      <c r="AW50" s="499"/>
      <c r="AX50" s="487"/>
      <c r="AY50" s="496"/>
      <c r="AZ50" s="487"/>
      <c r="BA50" s="487"/>
      <c r="BB50" s="514"/>
      <c r="BC50" s="514"/>
      <c r="BD50" s="514"/>
      <c r="BE50" s="514"/>
      <c r="BF50" s="514"/>
      <c r="BG50" s="514"/>
      <c r="BH50" s="514"/>
      <c r="BI50" s="514"/>
      <c r="BJ50" s="514"/>
      <c r="BK50" s="514"/>
      <c r="BL50" s="514"/>
      <c r="BM50" s="514"/>
      <c r="BN50" s="514"/>
      <c r="BO50" s="514"/>
      <c r="BP50" s="514"/>
      <c r="BQ50" s="514"/>
      <c r="BR50" s="514"/>
      <c r="BS50" s="514"/>
      <c r="CD50" s="497"/>
    </row>
    <row r="51" spans="1:2374 10958:10958" ht="15" customHeight="1" x14ac:dyDescent="0.2">
      <c r="A51" s="210"/>
      <c r="B51" s="210"/>
      <c r="C51" s="210"/>
      <c r="D51" s="213"/>
      <c r="E51" s="102"/>
      <c r="F51" s="104"/>
      <c r="G51" s="102"/>
      <c r="H51" s="124"/>
      <c r="I51" s="106"/>
      <c r="J51" s="107"/>
      <c r="K51" s="87"/>
      <c r="L51" s="87"/>
      <c r="M51" s="109"/>
      <c r="N51" s="110"/>
      <c r="O51" s="107"/>
      <c r="P51" s="107"/>
      <c r="Q51" s="125"/>
      <c r="R51" s="126"/>
      <c r="S51" s="127"/>
      <c r="T51" s="125"/>
      <c r="U51" s="125"/>
      <c r="V51" s="125"/>
      <c r="W51" s="125"/>
      <c r="X51" s="125"/>
      <c r="Y51" s="125"/>
      <c r="Z51" s="125"/>
      <c r="AA51" s="92"/>
      <c r="AB51" s="92"/>
      <c r="AC51" s="92"/>
      <c r="AD51" s="92"/>
      <c r="AE51" s="474"/>
      <c r="AF51" s="488"/>
      <c r="AG51" s="487"/>
      <c r="AH51" s="487"/>
      <c r="AJ51" s="487"/>
      <c r="AK51" s="487"/>
      <c r="AL51" s="487"/>
      <c r="AM51" s="487"/>
      <c r="AN51" s="487"/>
      <c r="AO51" s="487"/>
      <c r="AP51" s="487"/>
      <c r="AQ51" s="487"/>
      <c r="AR51" s="487"/>
      <c r="AS51" s="487"/>
      <c r="AT51" s="487"/>
      <c r="AU51" s="487"/>
      <c r="AV51" s="487"/>
      <c r="AW51" s="499"/>
      <c r="AX51" s="487"/>
      <c r="AY51" s="496"/>
      <c r="AZ51" s="487"/>
      <c r="BA51" s="487"/>
      <c r="BB51" s="514"/>
      <c r="BC51" s="514"/>
      <c r="BD51" s="514"/>
      <c r="BE51" s="514"/>
      <c r="BF51" s="514"/>
      <c r="BG51" s="514"/>
      <c r="BH51" s="514"/>
      <c r="BI51" s="514"/>
      <c r="BJ51" s="514"/>
      <c r="BK51" s="514"/>
      <c r="BL51" s="514"/>
      <c r="BM51" s="514"/>
      <c r="BN51" s="514"/>
      <c r="BO51" s="514"/>
      <c r="BP51" s="514"/>
      <c r="BQ51" s="514"/>
      <c r="BR51" s="514"/>
      <c r="BS51" s="514"/>
    </row>
    <row r="52" spans="1:2374 10958:10958" x14ac:dyDescent="0.2">
      <c r="A52" s="210"/>
      <c r="B52" s="210"/>
      <c r="C52" s="210"/>
      <c r="D52" s="213"/>
      <c r="E52" s="420">
        <f ca="1">COUNTIF(AA6:AA9,"&lt;100")+COUNTIF(AA14:AA17,"&lt;100")+COUNTIF(AA22:AA25,"&lt;100")+COUNTIF(AA30:AA33,"&lt;100")+COUNTIF(AA38:AA41,"&lt;100")+COUNTIF(AA46:AA49,"&lt;100")</f>
        <v>0</v>
      </c>
      <c r="F52" s="569" t="str">
        <f ca="1">CONCATENATE("¡EN LA FASE DE GRUPOS HAY EMPATES EN EL GRUPO ,",IF(COUNTIF(AA6:AA9,"&lt;100")=0,"","A, "),IF(COUNTIF(AA14:AA17,"&lt;100")=0,"","B,"),IF(COUNTIF(AA22:AA25,"&lt;100")=0,"","C, "),IF(COUNTIF(AA30:AA33,"&lt;100")=0,"","D, "),IF(COUNTIF(AA38:AA41,"&lt;100")=0,"","E, "),IF(COUNTIF(AA46:AA49,"&lt;100")=0,"","F"),"!")</f>
        <v>¡EN LA FASE DE GRUPOS HAY EMPATES EN EL GRUPO ,!</v>
      </c>
      <c r="G52" s="569"/>
      <c r="H52" s="569"/>
      <c r="I52" s="569"/>
      <c r="J52" s="569"/>
      <c r="K52" s="569"/>
      <c r="L52" s="569"/>
      <c r="M52" s="569"/>
      <c r="N52" s="569"/>
      <c r="O52" s="569"/>
      <c r="P52" s="569"/>
      <c r="Q52" s="569"/>
      <c r="R52" s="569"/>
      <c r="S52" s="569"/>
      <c r="T52" s="569"/>
      <c r="U52" s="569"/>
      <c r="V52" s="569"/>
      <c r="W52" s="569"/>
      <c r="X52" s="569"/>
      <c r="Y52" s="569"/>
      <c r="Z52" s="569"/>
      <c r="AA52" s="93"/>
      <c r="AB52" s="93"/>
      <c r="AC52" s="93"/>
      <c r="AD52" s="93"/>
      <c r="AE52" s="475"/>
      <c r="AF52" s="500"/>
      <c r="AT52" s="487"/>
      <c r="AU52" s="487"/>
      <c r="AV52" s="487"/>
      <c r="AW52" s="499"/>
      <c r="AX52" s="487"/>
      <c r="AY52" s="496"/>
      <c r="AZ52" s="487"/>
      <c r="BA52" s="487"/>
      <c r="BB52" s="514"/>
      <c r="BC52" s="514"/>
      <c r="BD52" s="514"/>
      <c r="BE52" s="514"/>
      <c r="BF52" s="514"/>
      <c r="BG52" s="514"/>
      <c r="BH52" s="514"/>
      <c r="BI52" s="514"/>
      <c r="BJ52" s="514"/>
      <c r="BK52" s="514"/>
      <c r="BL52" s="514"/>
      <c r="BM52" s="514"/>
      <c r="BN52" s="514"/>
      <c r="BO52" s="514"/>
      <c r="BP52" s="514"/>
      <c r="BQ52" s="514"/>
      <c r="BR52" s="514"/>
      <c r="BS52" s="514"/>
      <c r="CJJ52" s="488"/>
      <c r="CJK52" s="488"/>
      <c r="CJL52" s="488"/>
      <c r="CJM52" s="488"/>
      <c r="CJN52" s="488"/>
      <c r="CJO52" s="488"/>
    </row>
    <row r="53" spans="1:2374 10958:10958" ht="27.75" customHeight="1" x14ac:dyDescent="0.2">
      <c r="A53" s="210"/>
      <c r="B53" s="210"/>
      <c r="C53" s="210"/>
      <c r="D53" s="213"/>
      <c r="E53" s="128"/>
      <c r="F53" s="570" t="str">
        <f ca="1">CONCATENATE("En el grupo ",IF(COUNTIF(AA6:AA9,"&lt;100")=0,"","A, "),IF(COUNTIF(AA14:AA17,"&lt;100")=0,"","B, "),IF(COUNTIF(AA22:AA25,"&lt;100")=0,"","C, "),IF(COUNTIF(AA30:AA33,"&lt;100")=0,"","D, "),IF(COUNTIF(AA38:AA41,"&lt;100")=0,"","E, "),IF(COUNTIF(AA46:AA49,"&lt;100")=0,"","F, ")," hay selecciones igualadas en puntos, goles y golaveraje (marcados con un signo de exclamación amarillo). Si el orden no es correcto, selecciona a la derecha del grupo el orden de las selecciones empatadas.")</f>
        <v>En el grupo  hay selecciones igualadas en puntos, goles y golaveraje (marcados con un signo de exclamación amarillo). Si el orden no es correcto, selecciona a la derecha del grupo el orden de las selecciones empatadas.</v>
      </c>
      <c r="G53" s="570"/>
      <c r="H53" s="570"/>
      <c r="I53" s="570"/>
      <c r="J53" s="570"/>
      <c r="K53" s="570"/>
      <c r="L53" s="570"/>
      <c r="M53" s="570"/>
      <c r="N53" s="570"/>
      <c r="O53" s="570"/>
      <c r="P53" s="570"/>
      <c r="Q53" s="570"/>
      <c r="R53" s="570"/>
      <c r="S53" s="570"/>
      <c r="T53" s="570"/>
      <c r="U53" s="570"/>
      <c r="V53" s="570"/>
      <c r="W53" s="570"/>
      <c r="X53" s="570"/>
      <c r="Y53" s="570"/>
      <c r="Z53" s="570"/>
      <c r="AA53" s="93"/>
      <c r="AB53" s="93"/>
      <c r="AC53" s="93"/>
      <c r="AD53" s="93"/>
      <c r="AE53" s="475"/>
      <c r="AF53" s="488"/>
      <c r="AT53" s="487"/>
      <c r="AU53" s="487"/>
      <c r="AV53" s="487"/>
      <c r="AW53" s="499"/>
      <c r="AX53" s="488"/>
      <c r="AY53" s="488"/>
      <c r="AZ53" s="496"/>
      <c r="BA53" s="492"/>
      <c r="BB53" s="492"/>
      <c r="BC53" s="514"/>
      <c r="BD53" s="514"/>
      <c r="BE53" s="514"/>
      <c r="BF53" s="514"/>
      <c r="BG53" s="514"/>
      <c r="BH53" s="514"/>
      <c r="BI53" s="514"/>
      <c r="BJ53" s="514"/>
      <c r="BK53" s="514"/>
      <c r="BL53" s="514"/>
      <c r="BM53" s="514"/>
      <c r="BN53" s="514"/>
      <c r="BO53" s="514"/>
      <c r="BP53" s="514"/>
      <c r="BQ53" s="514"/>
      <c r="BR53" s="514"/>
      <c r="BS53" s="514"/>
      <c r="CI53" s="487">
        <f ca="1">HLOOKUP(6,$CL$55:$CMH$65,11,0)</f>
        <v>1</v>
      </c>
      <c r="CJ53" s="212">
        <f ca="1">IFERROR(CI53,1)</f>
        <v>1</v>
      </c>
      <c r="HW53" s="514"/>
      <c r="CJI53" s="488"/>
    </row>
    <row r="54" spans="1:2374 10958:10958" ht="16" thickBot="1" x14ac:dyDescent="0.25">
      <c r="A54" s="210"/>
      <c r="B54" s="210"/>
      <c r="C54" s="210"/>
      <c r="D54" s="213"/>
      <c r="E54" s="129"/>
      <c r="F54" s="130"/>
      <c r="G54" s="130"/>
      <c r="H54" s="131"/>
      <c r="I54" s="131"/>
      <c r="J54" s="131"/>
      <c r="K54" s="131"/>
      <c r="L54" s="131"/>
      <c r="M54" s="131"/>
      <c r="N54" s="131"/>
      <c r="O54" s="100"/>
      <c r="P54" s="100"/>
      <c r="Q54" s="100"/>
      <c r="R54" s="100"/>
      <c r="S54" s="100"/>
      <c r="T54" s="100"/>
      <c r="U54" s="100"/>
      <c r="V54" s="100"/>
      <c r="W54" s="100"/>
      <c r="X54" s="100"/>
      <c r="Y54" s="100"/>
      <c r="Z54" s="100"/>
      <c r="AA54" s="100"/>
      <c r="AB54" s="100"/>
      <c r="AC54" s="93"/>
      <c r="AD54" s="93"/>
      <c r="AE54" s="475"/>
      <c r="AF54" s="488"/>
      <c r="AT54" s="487"/>
      <c r="AU54" s="487"/>
      <c r="AV54" s="487"/>
      <c r="AW54" s="499"/>
      <c r="AX54" s="487"/>
      <c r="AY54" s="487"/>
      <c r="AZ54" s="501"/>
      <c r="BA54" s="514"/>
      <c r="BB54" s="514"/>
      <c r="BC54" s="514"/>
      <c r="BD54" s="514"/>
      <c r="BE54" s="514"/>
      <c r="BF54" s="514"/>
      <c r="BG54" s="514"/>
      <c r="BH54" s="514"/>
      <c r="BI54" s="514"/>
      <c r="BJ54" s="514"/>
      <c r="BK54" s="514"/>
      <c r="BL54" s="514"/>
      <c r="BM54" s="514"/>
      <c r="BN54" s="514"/>
      <c r="BO54" s="514"/>
      <c r="BP54" s="514"/>
      <c r="BQ54" s="514"/>
      <c r="BR54" s="514"/>
      <c r="BS54" s="514"/>
      <c r="CI54" s="487">
        <f ca="1">COUNTIF(CL55:CMH55,6)</f>
        <v>1</v>
      </c>
      <c r="CJ54" s="212"/>
      <c r="CL54" s="488">
        <v>1</v>
      </c>
      <c r="CM54" s="488">
        <v>2</v>
      </c>
      <c r="CN54" s="488">
        <v>3</v>
      </c>
      <c r="CO54" s="488">
        <v>4</v>
      </c>
      <c r="CP54" s="488">
        <v>5</v>
      </c>
      <c r="CQ54" s="488">
        <v>6</v>
      </c>
      <c r="CR54" s="488">
        <v>7</v>
      </c>
      <c r="CS54" s="488">
        <v>8</v>
      </c>
      <c r="CT54" s="488">
        <v>9</v>
      </c>
      <c r="CU54" s="488">
        <v>10</v>
      </c>
      <c r="CV54" s="488">
        <v>11</v>
      </c>
      <c r="CW54" s="488">
        <v>12</v>
      </c>
      <c r="CX54" s="488">
        <v>13</v>
      </c>
      <c r="CY54" s="488">
        <v>14</v>
      </c>
      <c r="CZ54" s="488">
        <v>15</v>
      </c>
      <c r="DA54" s="488">
        <v>16</v>
      </c>
      <c r="DB54" s="488">
        <v>17</v>
      </c>
      <c r="DC54" s="488">
        <v>18</v>
      </c>
      <c r="DD54" s="488">
        <v>19</v>
      </c>
      <c r="DE54" s="488">
        <v>20</v>
      </c>
      <c r="DF54" s="488">
        <v>21</v>
      </c>
      <c r="DG54" s="488">
        <v>22</v>
      </c>
      <c r="DH54" s="488">
        <v>23</v>
      </c>
      <c r="DI54" s="488">
        <v>24</v>
      </c>
      <c r="DJ54" s="488">
        <v>25</v>
      </c>
      <c r="DK54" s="488">
        <v>26</v>
      </c>
      <c r="DL54" s="488">
        <v>27</v>
      </c>
      <c r="DM54" s="488">
        <v>28</v>
      </c>
      <c r="DN54" s="488">
        <v>29</v>
      </c>
      <c r="DO54" s="488">
        <v>30</v>
      </c>
      <c r="DP54" s="488">
        <v>31</v>
      </c>
      <c r="DQ54" s="488">
        <v>32</v>
      </c>
      <c r="DR54" s="488">
        <v>33</v>
      </c>
      <c r="DS54" s="488">
        <v>34</v>
      </c>
      <c r="DT54" s="488">
        <v>35</v>
      </c>
      <c r="DU54" s="488">
        <v>36</v>
      </c>
      <c r="DV54" s="488">
        <v>37</v>
      </c>
      <c r="DW54" s="488">
        <v>38</v>
      </c>
      <c r="DX54" s="488">
        <v>39</v>
      </c>
      <c r="DY54" s="488">
        <v>40</v>
      </c>
      <c r="DZ54" s="488">
        <v>41</v>
      </c>
      <c r="EA54" s="488">
        <v>42</v>
      </c>
      <c r="EB54" s="488">
        <v>43</v>
      </c>
      <c r="EC54" s="488">
        <v>44</v>
      </c>
      <c r="ED54" s="488">
        <v>45</v>
      </c>
      <c r="EE54" s="488">
        <v>46</v>
      </c>
      <c r="EF54" s="488">
        <v>47</v>
      </c>
      <c r="EG54" s="488">
        <v>48</v>
      </c>
      <c r="EH54" s="488">
        <v>49</v>
      </c>
      <c r="EI54" s="488">
        <v>50</v>
      </c>
      <c r="EJ54" s="488">
        <v>51</v>
      </c>
      <c r="EK54" s="488">
        <v>52</v>
      </c>
      <c r="EL54" s="488">
        <v>53</v>
      </c>
      <c r="EM54" s="488">
        <v>54</v>
      </c>
      <c r="EN54" s="488">
        <v>55</v>
      </c>
      <c r="EO54" s="488">
        <v>56</v>
      </c>
      <c r="EP54" s="488">
        <v>57</v>
      </c>
      <c r="EQ54" s="488">
        <v>58</v>
      </c>
      <c r="ER54" s="488">
        <v>59</v>
      </c>
      <c r="ES54" s="488">
        <v>60</v>
      </c>
      <c r="ET54" s="488">
        <v>61</v>
      </c>
      <c r="EU54" s="488">
        <v>62</v>
      </c>
      <c r="EV54" s="488">
        <v>63</v>
      </c>
      <c r="EW54" s="488">
        <v>64</v>
      </c>
      <c r="EX54" s="488">
        <v>65</v>
      </c>
      <c r="EY54" s="488">
        <v>66</v>
      </c>
      <c r="EZ54" s="488">
        <v>67</v>
      </c>
      <c r="FA54" s="488">
        <v>68</v>
      </c>
      <c r="FB54" s="488">
        <v>69</v>
      </c>
      <c r="FC54" s="488">
        <v>70</v>
      </c>
      <c r="FD54" s="488">
        <v>71</v>
      </c>
      <c r="FE54" s="488">
        <v>72</v>
      </c>
      <c r="FF54" s="488">
        <v>73</v>
      </c>
      <c r="FG54" s="488">
        <v>74</v>
      </c>
      <c r="FH54" s="488">
        <v>75</v>
      </c>
      <c r="FI54" s="488">
        <v>76</v>
      </c>
      <c r="FJ54" s="488">
        <v>77</v>
      </c>
      <c r="FK54" s="488">
        <v>78</v>
      </c>
      <c r="FL54" s="488">
        <v>79</v>
      </c>
      <c r="FM54" s="488">
        <v>80</v>
      </c>
      <c r="FN54" s="488">
        <v>81</v>
      </c>
      <c r="FO54" s="488">
        <v>82</v>
      </c>
      <c r="FP54" s="488">
        <v>83</v>
      </c>
      <c r="FQ54" s="488">
        <v>84</v>
      </c>
      <c r="FR54" s="488">
        <v>85</v>
      </c>
      <c r="FS54" s="488">
        <v>86</v>
      </c>
      <c r="FT54" s="488">
        <v>87</v>
      </c>
      <c r="FU54" s="488">
        <v>88</v>
      </c>
      <c r="FV54" s="488">
        <v>89</v>
      </c>
      <c r="FW54" s="488">
        <v>90</v>
      </c>
      <c r="FX54" s="488">
        <v>91</v>
      </c>
      <c r="FY54" s="488">
        <v>92</v>
      </c>
      <c r="FZ54" s="488">
        <v>93</v>
      </c>
      <c r="GA54" s="488">
        <v>94</v>
      </c>
      <c r="GB54" s="488">
        <v>95</v>
      </c>
      <c r="GC54" s="488">
        <v>96</v>
      </c>
      <c r="GD54" s="488">
        <v>97</v>
      </c>
      <c r="GE54" s="488">
        <v>98</v>
      </c>
      <c r="GF54" s="488">
        <v>99</v>
      </c>
      <c r="GG54" s="488">
        <v>100</v>
      </c>
      <c r="GH54" s="488">
        <v>101</v>
      </c>
      <c r="GI54" s="488">
        <v>102</v>
      </c>
      <c r="GJ54" s="488">
        <v>103</v>
      </c>
      <c r="GK54" s="488">
        <v>104</v>
      </c>
      <c r="GL54" s="488">
        <v>105</v>
      </c>
      <c r="GM54" s="488">
        <v>106</v>
      </c>
      <c r="GN54" s="488">
        <v>107</v>
      </c>
      <c r="GO54" s="488">
        <v>108</v>
      </c>
      <c r="GP54" s="488">
        <v>109</v>
      </c>
      <c r="GQ54" s="488">
        <v>110</v>
      </c>
      <c r="GR54" s="488">
        <v>111</v>
      </c>
      <c r="GS54" s="488">
        <v>112</v>
      </c>
      <c r="GT54" s="488">
        <v>113</v>
      </c>
      <c r="GU54" s="488">
        <v>114</v>
      </c>
      <c r="GV54" s="488">
        <v>115</v>
      </c>
      <c r="GW54" s="488">
        <v>116</v>
      </c>
      <c r="GX54" s="488">
        <v>117</v>
      </c>
      <c r="GY54" s="488">
        <v>118</v>
      </c>
      <c r="GZ54" s="488">
        <v>119</v>
      </c>
      <c r="HA54" s="488">
        <v>120</v>
      </c>
      <c r="HB54" s="488">
        <v>121</v>
      </c>
      <c r="HC54" s="488">
        <v>122</v>
      </c>
      <c r="HD54" s="488">
        <v>123</v>
      </c>
      <c r="HE54" s="488">
        <v>124</v>
      </c>
      <c r="HF54" s="488">
        <v>125</v>
      </c>
      <c r="HG54" s="488">
        <v>126</v>
      </c>
      <c r="HH54" s="488">
        <v>127</v>
      </c>
      <c r="HI54" s="488">
        <v>128</v>
      </c>
      <c r="HJ54" s="488">
        <v>129</v>
      </c>
      <c r="HK54" s="488">
        <v>130</v>
      </c>
      <c r="HL54" s="488">
        <v>131</v>
      </c>
      <c r="HM54" s="488">
        <v>132</v>
      </c>
      <c r="HN54" s="488">
        <v>133</v>
      </c>
      <c r="HO54" s="488">
        <v>134</v>
      </c>
      <c r="HP54" s="488">
        <v>135</v>
      </c>
      <c r="HQ54" s="488">
        <v>136</v>
      </c>
      <c r="HR54" s="488">
        <v>137</v>
      </c>
      <c r="HS54" s="488">
        <v>138</v>
      </c>
      <c r="HT54" s="488">
        <v>139</v>
      </c>
      <c r="HU54" s="488">
        <v>140</v>
      </c>
      <c r="HV54" s="488">
        <v>141</v>
      </c>
      <c r="HW54" s="488">
        <v>142</v>
      </c>
      <c r="HX54" s="488">
        <v>143</v>
      </c>
      <c r="HY54" s="488">
        <v>144</v>
      </c>
      <c r="HZ54" s="488">
        <v>145</v>
      </c>
      <c r="IA54" s="488">
        <v>146</v>
      </c>
      <c r="IB54" s="488">
        <v>147</v>
      </c>
      <c r="IC54" s="488">
        <v>148</v>
      </c>
      <c r="ID54" s="488">
        <v>149</v>
      </c>
      <c r="IE54" s="488">
        <v>150</v>
      </c>
      <c r="IF54" s="488">
        <v>151</v>
      </c>
      <c r="IG54" s="488">
        <v>152</v>
      </c>
      <c r="IH54" s="488">
        <v>153</v>
      </c>
      <c r="II54" s="488">
        <v>154</v>
      </c>
      <c r="IJ54" s="488">
        <v>155</v>
      </c>
      <c r="IK54" s="488">
        <v>156</v>
      </c>
      <c r="IL54" s="488">
        <v>157</v>
      </c>
      <c r="IM54" s="488">
        <v>158</v>
      </c>
      <c r="IN54" s="488">
        <v>159</v>
      </c>
      <c r="IO54" s="488">
        <v>160</v>
      </c>
      <c r="IP54" s="488">
        <v>161</v>
      </c>
      <c r="IQ54" s="488">
        <v>162</v>
      </c>
      <c r="IR54" s="488">
        <v>163</v>
      </c>
      <c r="IS54" s="488">
        <v>164</v>
      </c>
      <c r="IT54" s="488">
        <v>165</v>
      </c>
      <c r="IU54" s="488">
        <v>166</v>
      </c>
      <c r="IV54" s="488">
        <v>167</v>
      </c>
      <c r="IW54" s="488">
        <v>168</v>
      </c>
      <c r="IX54" s="488">
        <v>169</v>
      </c>
      <c r="IY54" s="488">
        <v>170</v>
      </c>
      <c r="IZ54" s="488">
        <v>171</v>
      </c>
      <c r="JA54" s="488">
        <v>172</v>
      </c>
      <c r="JB54" s="488">
        <v>173</v>
      </c>
      <c r="JC54" s="488">
        <v>174</v>
      </c>
      <c r="JD54" s="488">
        <v>175</v>
      </c>
      <c r="JE54" s="488">
        <v>176</v>
      </c>
      <c r="JF54" s="488">
        <v>177</v>
      </c>
      <c r="JG54" s="488">
        <v>178</v>
      </c>
      <c r="JH54" s="488">
        <v>179</v>
      </c>
      <c r="JI54" s="488">
        <v>180</v>
      </c>
      <c r="JJ54" s="488">
        <v>181</v>
      </c>
      <c r="JK54" s="488">
        <v>182</v>
      </c>
      <c r="JL54" s="488">
        <v>183</v>
      </c>
      <c r="JM54" s="488">
        <v>184</v>
      </c>
      <c r="JN54" s="488">
        <v>185</v>
      </c>
      <c r="JO54" s="488">
        <v>186</v>
      </c>
      <c r="JP54" s="488">
        <v>187</v>
      </c>
      <c r="JQ54" s="488">
        <v>188</v>
      </c>
      <c r="JR54" s="488">
        <v>189</v>
      </c>
      <c r="JS54" s="488">
        <v>190</v>
      </c>
      <c r="JT54" s="488">
        <v>191</v>
      </c>
      <c r="JU54" s="488">
        <v>192</v>
      </c>
      <c r="JV54" s="488">
        <v>193</v>
      </c>
      <c r="JW54" s="488">
        <v>194</v>
      </c>
      <c r="JX54" s="488">
        <v>195</v>
      </c>
      <c r="JY54" s="488">
        <v>196</v>
      </c>
      <c r="JZ54" s="488">
        <v>197</v>
      </c>
      <c r="KA54" s="488">
        <v>198</v>
      </c>
      <c r="KB54" s="488">
        <v>199</v>
      </c>
      <c r="KC54" s="488">
        <v>200</v>
      </c>
      <c r="KD54" s="488">
        <v>201</v>
      </c>
      <c r="KE54" s="488">
        <v>202</v>
      </c>
      <c r="KF54" s="488">
        <v>203</v>
      </c>
      <c r="KG54" s="488">
        <v>204</v>
      </c>
      <c r="KH54" s="488">
        <v>205</v>
      </c>
      <c r="KI54" s="488">
        <v>206</v>
      </c>
      <c r="KJ54" s="488">
        <v>207</v>
      </c>
      <c r="KK54" s="488">
        <v>208</v>
      </c>
      <c r="KL54" s="488">
        <v>209</v>
      </c>
      <c r="KM54" s="488">
        <v>210</v>
      </c>
      <c r="KN54" s="488">
        <v>211</v>
      </c>
      <c r="KO54" s="488">
        <v>212</v>
      </c>
      <c r="KP54" s="488">
        <v>213</v>
      </c>
      <c r="KQ54" s="488">
        <v>214</v>
      </c>
      <c r="KR54" s="488">
        <v>215</v>
      </c>
      <c r="KS54" s="488">
        <v>216</v>
      </c>
      <c r="KT54" s="488">
        <v>217</v>
      </c>
      <c r="KU54" s="488">
        <v>218</v>
      </c>
      <c r="KV54" s="488">
        <v>219</v>
      </c>
      <c r="KW54" s="488">
        <v>220</v>
      </c>
      <c r="KX54" s="488">
        <v>221</v>
      </c>
      <c r="KY54" s="488">
        <v>222</v>
      </c>
      <c r="KZ54" s="488">
        <v>223</v>
      </c>
      <c r="LA54" s="488">
        <v>224</v>
      </c>
      <c r="LB54" s="488">
        <v>225</v>
      </c>
      <c r="LC54" s="488">
        <v>226</v>
      </c>
      <c r="LD54" s="488">
        <v>227</v>
      </c>
      <c r="LE54" s="488">
        <v>228</v>
      </c>
      <c r="LF54" s="488">
        <v>229</v>
      </c>
      <c r="LG54" s="488">
        <v>230</v>
      </c>
      <c r="LH54" s="488">
        <v>231</v>
      </c>
      <c r="LI54" s="488">
        <v>232</v>
      </c>
      <c r="LJ54" s="488">
        <v>233</v>
      </c>
      <c r="LK54" s="488">
        <v>234</v>
      </c>
      <c r="LL54" s="488">
        <v>235</v>
      </c>
      <c r="LM54" s="488">
        <v>236</v>
      </c>
      <c r="LN54" s="488">
        <v>237</v>
      </c>
      <c r="LO54" s="488">
        <v>238</v>
      </c>
      <c r="LP54" s="488">
        <v>239</v>
      </c>
      <c r="LQ54" s="488">
        <v>240</v>
      </c>
      <c r="LR54" s="488">
        <v>241</v>
      </c>
      <c r="LS54" s="488">
        <v>242</v>
      </c>
      <c r="LT54" s="488">
        <v>243</v>
      </c>
      <c r="LU54" s="488">
        <v>244</v>
      </c>
      <c r="LV54" s="488">
        <v>245</v>
      </c>
      <c r="LW54" s="488">
        <v>246</v>
      </c>
      <c r="LX54" s="488">
        <v>247</v>
      </c>
      <c r="LY54" s="488">
        <v>248</v>
      </c>
      <c r="LZ54" s="488">
        <v>249</v>
      </c>
      <c r="MA54" s="488">
        <v>250</v>
      </c>
      <c r="MB54" s="488">
        <v>251</v>
      </c>
      <c r="MC54" s="488">
        <v>252</v>
      </c>
      <c r="MD54" s="488">
        <v>253</v>
      </c>
      <c r="ME54" s="488">
        <v>254</v>
      </c>
      <c r="MF54" s="488">
        <v>255</v>
      </c>
      <c r="MG54" s="488">
        <v>256</v>
      </c>
      <c r="MH54" s="488">
        <v>257</v>
      </c>
      <c r="MI54" s="488">
        <v>258</v>
      </c>
      <c r="MJ54" s="488">
        <v>259</v>
      </c>
      <c r="MK54" s="488">
        <v>260</v>
      </c>
      <c r="ML54" s="488">
        <v>261</v>
      </c>
      <c r="MM54" s="488">
        <v>262</v>
      </c>
      <c r="MN54" s="488">
        <v>263</v>
      </c>
      <c r="MO54" s="488">
        <v>264</v>
      </c>
      <c r="MP54" s="488">
        <v>265</v>
      </c>
      <c r="MQ54" s="488">
        <v>266</v>
      </c>
      <c r="MR54" s="488">
        <v>267</v>
      </c>
      <c r="MS54" s="488">
        <v>268</v>
      </c>
      <c r="MT54" s="488">
        <v>269</v>
      </c>
      <c r="MU54" s="488">
        <v>270</v>
      </c>
      <c r="MV54" s="488">
        <v>271</v>
      </c>
      <c r="MW54" s="488">
        <v>272</v>
      </c>
      <c r="MX54" s="488">
        <v>273</v>
      </c>
      <c r="MY54" s="488">
        <v>274</v>
      </c>
      <c r="MZ54" s="488">
        <v>275</v>
      </c>
      <c r="NA54" s="488">
        <v>276</v>
      </c>
      <c r="NB54" s="488">
        <v>277</v>
      </c>
      <c r="NC54" s="488">
        <v>278</v>
      </c>
      <c r="ND54" s="488">
        <v>279</v>
      </c>
      <c r="NE54" s="488">
        <v>280</v>
      </c>
      <c r="NF54" s="488">
        <v>281</v>
      </c>
      <c r="NG54" s="488">
        <v>282</v>
      </c>
      <c r="NH54" s="488">
        <v>283</v>
      </c>
      <c r="NI54" s="488">
        <v>284</v>
      </c>
      <c r="NJ54" s="488">
        <v>285</v>
      </c>
      <c r="NK54" s="488">
        <v>286</v>
      </c>
      <c r="NL54" s="488">
        <v>287</v>
      </c>
      <c r="NM54" s="488">
        <v>288</v>
      </c>
      <c r="NN54" s="488">
        <v>289</v>
      </c>
      <c r="NO54" s="488">
        <v>290</v>
      </c>
      <c r="NP54" s="488">
        <v>291</v>
      </c>
      <c r="NQ54" s="488">
        <v>292</v>
      </c>
      <c r="NR54" s="488">
        <v>293</v>
      </c>
      <c r="NS54" s="488">
        <v>294</v>
      </c>
      <c r="NT54" s="488">
        <v>295</v>
      </c>
      <c r="NU54" s="488">
        <v>296</v>
      </c>
      <c r="NV54" s="488">
        <v>297</v>
      </c>
      <c r="NW54" s="488">
        <v>298</v>
      </c>
      <c r="NX54" s="488">
        <v>299</v>
      </c>
      <c r="NY54" s="488">
        <v>300</v>
      </c>
      <c r="NZ54" s="488">
        <v>301</v>
      </c>
      <c r="OA54" s="488">
        <v>302</v>
      </c>
      <c r="OB54" s="488">
        <v>303</v>
      </c>
      <c r="OC54" s="488">
        <v>304</v>
      </c>
      <c r="OD54" s="488">
        <v>305</v>
      </c>
      <c r="OE54" s="488">
        <v>306</v>
      </c>
      <c r="OF54" s="488">
        <v>307</v>
      </c>
      <c r="OG54" s="488">
        <v>308</v>
      </c>
      <c r="OH54" s="488">
        <v>309</v>
      </c>
      <c r="OI54" s="488">
        <v>310</v>
      </c>
      <c r="OJ54" s="488">
        <v>311</v>
      </c>
      <c r="OK54" s="488">
        <v>312</v>
      </c>
      <c r="OL54" s="488">
        <v>313</v>
      </c>
      <c r="OM54" s="488">
        <v>314</v>
      </c>
      <c r="ON54" s="488">
        <v>315</v>
      </c>
      <c r="OO54" s="488">
        <v>316</v>
      </c>
      <c r="OP54" s="488">
        <v>317</v>
      </c>
      <c r="OQ54" s="488">
        <v>318</v>
      </c>
      <c r="OR54" s="488">
        <v>319</v>
      </c>
      <c r="OS54" s="488">
        <v>320</v>
      </c>
      <c r="OT54" s="488">
        <v>321</v>
      </c>
      <c r="OU54" s="488">
        <v>322</v>
      </c>
      <c r="OV54" s="488">
        <v>323</v>
      </c>
      <c r="OW54" s="488">
        <v>324</v>
      </c>
      <c r="OX54" s="488">
        <v>325</v>
      </c>
      <c r="OY54" s="488">
        <v>326</v>
      </c>
      <c r="OZ54" s="488">
        <v>327</v>
      </c>
      <c r="PA54" s="488">
        <v>328</v>
      </c>
      <c r="PB54" s="488">
        <v>329</v>
      </c>
      <c r="PC54" s="488">
        <v>330</v>
      </c>
      <c r="PD54" s="488">
        <v>331</v>
      </c>
      <c r="PE54" s="488">
        <v>332</v>
      </c>
      <c r="PF54" s="488">
        <v>333</v>
      </c>
      <c r="PG54" s="488">
        <v>334</v>
      </c>
      <c r="PH54" s="488">
        <v>335</v>
      </c>
      <c r="PI54" s="488">
        <v>336</v>
      </c>
      <c r="PJ54" s="488">
        <v>337</v>
      </c>
      <c r="PK54" s="488">
        <v>338</v>
      </c>
      <c r="PL54" s="488">
        <v>339</v>
      </c>
      <c r="PM54" s="488">
        <v>340</v>
      </c>
      <c r="PN54" s="488">
        <v>341</v>
      </c>
      <c r="PO54" s="488">
        <v>342</v>
      </c>
      <c r="PP54" s="488">
        <v>343</v>
      </c>
      <c r="PQ54" s="488">
        <v>344</v>
      </c>
      <c r="PR54" s="488">
        <v>345</v>
      </c>
      <c r="PS54" s="488">
        <v>346</v>
      </c>
      <c r="PT54" s="488">
        <v>347</v>
      </c>
      <c r="PU54" s="488">
        <v>348</v>
      </c>
      <c r="PV54" s="488">
        <v>349</v>
      </c>
      <c r="PW54" s="488">
        <v>350</v>
      </c>
      <c r="PX54" s="488">
        <v>351</v>
      </c>
      <c r="PY54" s="488">
        <v>352</v>
      </c>
      <c r="PZ54" s="488">
        <v>353</v>
      </c>
      <c r="QA54" s="488">
        <v>354</v>
      </c>
      <c r="QB54" s="488">
        <v>355</v>
      </c>
      <c r="QC54" s="488">
        <v>356</v>
      </c>
      <c r="QD54" s="488">
        <v>357</v>
      </c>
      <c r="QE54" s="488">
        <v>358</v>
      </c>
      <c r="QF54" s="488">
        <v>359</v>
      </c>
      <c r="QG54" s="488">
        <v>360</v>
      </c>
      <c r="QH54" s="488">
        <v>361</v>
      </c>
      <c r="QI54" s="488">
        <v>362</v>
      </c>
      <c r="QJ54" s="488">
        <v>363</v>
      </c>
      <c r="QK54" s="488">
        <v>364</v>
      </c>
      <c r="QL54" s="488">
        <v>365</v>
      </c>
      <c r="QM54" s="488">
        <v>366</v>
      </c>
      <c r="QN54" s="488">
        <v>367</v>
      </c>
      <c r="QO54" s="488">
        <v>368</v>
      </c>
      <c r="QP54" s="488">
        <v>369</v>
      </c>
      <c r="QQ54" s="488">
        <v>370</v>
      </c>
      <c r="QR54" s="488">
        <v>371</v>
      </c>
      <c r="QS54" s="488">
        <v>372</v>
      </c>
      <c r="QT54" s="488">
        <v>373</v>
      </c>
      <c r="QU54" s="488">
        <v>374</v>
      </c>
      <c r="QV54" s="488">
        <v>375</v>
      </c>
      <c r="QW54" s="488">
        <v>376</v>
      </c>
      <c r="QX54" s="488">
        <v>377</v>
      </c>
      <c r="QY54" s="488">
        <v>378</v>
      </c>
      <c r="QZ54" s="488">
        <v>379</v>
      </c>
      <c r="RA54" s="488">
        <v>380</v>
      </c>
      <c r="RB54" s="488">
        <v>381</v>
      </c>
      <c r="RC54" s="488">
        <v>382</v>
      </c>
      <c r="RD54" s="488">
        <v>383</v>
      </c>
      <c r="RE54" s="488">
        <v>384</v>
      </c>
      <c r="RF54" s="488">
        <v>385</v>
      </c>
      <c r="RG54" s="488">
        <v>386</v>
      </c>
      <c r="RH54" s="488">
        <v>387</v>
      </c>
      <c r="RI54" s="488">
        <v>388</v>
      </c>
      <c r="RJ54" s="488">
        <v>389</v>
      </c>
      <c r="RK54" s="488">
        <v>390</v>
      </c>
      <c r="RL54" s="488">
        <v>391</v>
      </c>
      <c r="RM54" s="488">
        <v>392</v>
      </c>
      <c r="RN54" s="488">
        <v>393</v>
      </c>
      <c r="RO54" s="488">
        <v>394</v>
      </c>
      <c r="RP54" s="488">
        <v>395</v>
      </c>
      <c r="RQ54" s="488">
        <v>396</v>
      </c>
      <c r="RR54" s="488">
        <v>397</v>
      </c>
      <c r="RS54" s="488">
        <v>398</v>
      </c>
      <c r="RT54" s="488">
        <v>399</v>
      </c>
      <c r="RU54" s="488">
        <v>400</v>
      </c>
      <c r="RV54" s="488">
        <v>401</v>
      </c>
      <c r="RW54" s="488">
        <v>402</v>
      </c>
      <c r="RX54" s="488">
        <v>403</v>
      </c>
      <c r="RY54" s="488">
        <v>404</v>
      </c>
      <c r="RZ54" s="488">
        <v>405</v>
      </c>
      <c r="SA54" s="488">
        <v>406</v>
      </c>
      <c r="SB54" s="488">
        <v>407</v>
      </c>
      <c r="SC54" s="488">
        <v>408</v>
      </c>
      <c r="SD54" s="488">
        <v>409</v>
      </c>
      <c r="SE54" s="488">
        <v>410</v>
      </c>
      <c r="SF54" s="488">
        <v>411</v>
      </c>
      <c r="SG54" s="488">
        <v>412</v>
      </c>
      <c r="SH54" s="488">
        <v>413</v>
      </c>
      <c r="SI54" s="488">
        <v>414</v>
      </c>
      <c r="SJ54" s="488">
        <v>415</v>
      </c>
      <c r="SK54" s="488">
        <v>416</v>
      </c>
      <c r="SL54" s="488">
        <v>417</v>
      </c>
      <c r="SM54" s="488">
        <v>418</v>
      </c>
      <c r="SN54" s="488">
        <v>419</v>
      </c>
      <c r="SO54" s="488">
        <v>420</v>
      </c>
      <c r="SP54" s="488">
        <v>421</v>
      </c>
      <c r="SQ54" s="488">
        <v>422</v>
      </c>
      <c r="SR54" s="488">
        <v>423</v>
      </c>
      <c r="SS54" s="488">
        <v>424</v>
      </c>
      <c r="ST54" s="488">
        <v>425</v>
      </c>
      <c r="SU54" s="488">
        <v>426</v>
      </c>
      <c r="SV54" s="488">
        <v>427</v>
      </c>
      <c r="SW54" s="488">
        <v>428</v>
      </c>
      <c r="SX54" s="488">
        <v>429</v>
      </c>
      <c r="SY54" s="488">
        <v>430</v>
      </c>
      <c r="SZ54" s="488">
        <v>431</v>
      </c>
      <c r="TA54" s="488">
        <v>432</v>
      </c>
      <c r="TB54" s="488">
        <v>433</v>
      </c>
      <c r="TC54" s="488">
        <v>434</v>
      </c>
      <c r="TD54" s="488">
        <v>435</v>
      </c>
      <c r="TE54" s="488">
        <v>436</v>
      </c>
      <c r="TF54" s="488">
        <v>437</v>
      </c>
      <c r="TG54" s="488">
        <v>438</v>
      </c>
      <c r="TH54" s="488">
        <v>439</v>
      </c>
      <c r="TI54" s="488">
        <v>440</v>
      </c>
      <c r="TJ54" s="488">
        <v>441</v>
      </c>
      <c r="TK54" s="488">
        <v>442</v>
      </c>
      <c r="TL54" s="488">
        <v>443</v>
      </c>
      <c r="TM54" s="488">
        <v>444</v>
      </c>
      <c r="TN54" s="488">
        <v>445</v>
      </c>
      <c r="TO54" s="488">
        <v>446</v>
      </c>
      <c r="TP54" s="488">
        <v>447</v>
      </c>
      <c r="TQ54" s="488">
        <v>448</v>
      </c>
      <c r="TR54" s="488">
        <v>449</v>
      </c>
      <c r="TS54" s="488">
        <v>450</v>
      </c>
      <c r="TT54" s="488">
        <v>451</v>
      </c>
      <c r="TU54" s="488">
        <v>452</v>
      </c>
      <c r="TV54" s="488">
        <v>453</v>
      </c>
      <c r="TW54" s="488">
        <v>454</v>
      </c>
      <c r="TX54" s="488">
        <v>455</v>
      </c>
      <c r="TY54" s="488">
        <v>456</v>
      </c>
      <c r="TZ54" s="488">
        <v>457</v>
      </c>
      <c r="UA54" s="488">
        <v>458</v>
      </c>
      <c r="UB54" s="488">
        <v>459</v>
      </c>
      <c r="UC54" s="488">
        <v>460</v>
      </c>
      <c r="UD54" s="488">
        <v>461</v>
      </c>
      <c r="UE54" s="488">
        <v>462</v>
      </c>
      <c r="UF54" s="488">
        <v>463</v>
      </c>
      <c r="UG54" s="488">
        <v>464</v>
      </c>
      <c r="UH54" s="488">
        <v>465</v>
      </c>
      <c r="UI54" s="488">
        <v>466</v>
      </c>
      <c r="UJ54" s="488">
        <v>467</v>
      </c>
      <c r="UK54" s="488">
        <v>468</v>
      </c>
      <c r="UL54" s="488">
        <v>469</v>
      </c>
      <c r="UM54" s="488">
        <v>470</v>
      </c>
      <c r="UN54" s="488">
        <v>471</v>
      </c>
      <c r="UO54" s="488">
        <v>472</v>
      </c>
      <c r="UP54" s="488">
        <v>473</v>
      </c>
      <c r="UQ54" s="488">
        <v>474</v>
      </c>
      <c r="UR54" s="488">
        <v>475</v>
      </c>
      <c r="US54" s="488">
        <v>476</v>
      </c>
      <c r="UT54" s="488">
        <v>477</v>
      </c>
      <c r="UU54" s="488">
        <v>478</v>
      </c>
      <c r="UV54" s="488">
        <v>479</v>
      </c>
      <c r="UW54" s="488">
        <v>480</v>
      </c>
      <c r="UX54" s="488">
        <v>481</v>
      </c>
      <c r="UY54" s="488">
        <v>482</v>
      </c>
      <c r="UZ54" s="488">
        <v>483</v>
      </c>
      <c r="VA54" s="488">
        <v>484</v>
      </c>
      <c r="VB54" s="488">
        <v>485</v>
      </c>
      <c r="VC54" s="488">
        <v>486</v>
      </c>
      <c r="VD54" s="488">
        <v>487</v>
      </c>
      <c r="VE54" s="488">
        <v>488</v>
      </c>
      <c r="VF54" s="488">
        <v>489</v>
      </c>
      <c r="VG54" s="488">
        <v>490</v>
      </c>
      <c r="VH54" s="488">
        <v>491</v>
      </c>
      <c r="VI54" s="488">
        <v>492</v>
      </c>
      <c r="VJ54" s="488">
        <v>493</v>
      </c>
      <c r="VK54" s="488">
        <v>494</v>
      </c>
      <c r="VL54" s="488">
        <v>495</v>
      </c>
      <c r="VM54" s="488">
        <v>496</v>
      </c>
      <c r="VN54" s="488">
        <v>497</v>
      </c>
      <c r="VO54" s="488">
        <v>498</v>
      </c>
      <c r="VP54" s="488">
        <v>499</v>
      </c>
      <c r="VQ54" s="488">
        <v>500</v>
      </c>
      <c r="VR54" s="488">
        <v>501</v>
      </c>
      <c r="VS54" s="488">
        <v>502</v>
      </c>
      <c r="VT54" s="488">
        <v>503</v>
      </c>
      <c r="VU54" s="488">
        <v>504</v>
      </c>
      <c r="VV54" s="488">
        <v>505</v>
      </c>
      <c r="VW54" s="488">
        <v>506</v>
      </c>
      <c r="VX54" s="488">
        <v>507</v>
      </c>
      <c r="VY54" s="488">
        <v>508</v>
      </c>
      <c r="VZ54" s="488">
        <v>509</v>
      </c>
      <c r="WA54" s="488">
        <v>510</v>
      </c>
      <c r="WB54" s="488">
        <v>511</v>
      </c>
      <c r="WC54" s="488">
        <v>512</v>
      </c>
      <c r="WD54" s="488">
        <v>513</v>
      </c>
      <c r="WE54" s="488">
        <v>514</v>
      </c>
      <c r="WF54" s="488">
        <v>515</v>
      </c>
      <c r="WG54" s="488">
        <v>516</v>
      </c>
      <c r="WH54" s="488">
        <v>517</v>
      </c>
      <c r="WI54" s="488">
        <v>518</v>
      </c>
      <c r="WJ54" s="488">
        <v>519</v>
      </c>
      <c r="WK54" s="488">
        <v>520</v>
      </c>
      <c r="WL54" s="488">
        <v>521</v>
      </c>
      <c r="WM54" s="488">
        <v>522</v>
      </c>
      <c r="WN54" s="488">
        <v>523</v>
      </c>
      <c r="WO54" s="488">
        <v>524</v>
      </c>
      <c r="WP54" s="488">
        <v>525</v>
      </c>
      <c r="WQ54" s="488">
        <v>526</v>
      </c>
      <c r="WR54" s="488">
        <v>527</v>
      </c>
      <c r="WS54" s="488">
        <v>528</v>
      </c>
      <c r="WT54" s="488">
        <v>529</v>
      </c>
      <c r="WU54" s="488">
        <v>530</v>
      </c>
      <c r="WV54" s="488">
        <v>531</v>
      </c>
      <c r="WW54" s="488">
        <v>532</v>
      </c>
      <c r="WX54" s="488">
        <v>533</v>
      </c>
      <c r="WY54" s="488">
        <v>534</v>
      </c>
      <c r="WZ54" s="488">
        <v>535</v>
      </c>
      <c r="XA54" s="488">
        <v>536</v>
      </c>
      <c r="XB54" s="488">
        <v>537</v>
      </c>
      <c r="XC54" s="488">
        <v>538</v>
      </c>
      <c r="XD54" s="488">
        <v>539</v>
      </c>
      <c r="XE54" s="488">
        <v>540</v>
      </c>
      <c r="XF54" s="488">
        <v>541</v>
      </c>
      <c r="XG54" s="488">
        <v>542</v>
      </c>
      <c r="XH54" s="488">
        <v>543</v>
      </c>
      <c r="XI54" s="488">
        <v>544</v>
      </c>
      <c r="XJ54" s="488">
        <v>545</v>
      </c>
      <c r="XK54" s="488">
        <v>546</v>
      </c>
      <c r="XL54" s="488">
        <v>547</v>
      </c>
      <c r="XM54" s="488">
        <v>548</v>
      </c>
      <c r="XN54" s="488">
        <v>549</v>
      </c>
      <c r="XO54" s="488">
        <v>550</v>
      </c>
      <c r="XP54" s="488">
        <v>551</v>
      </c>
      <c r="XQ54" s="488">
        <v>552</v>
      </c>
      <c r="XR54" s="488">
        <v>553</v>
      </c>
      <c r="XS54" s="488">
        <v>554</v>
      </c>
      <c r="XT54" s="488">
        <v>555</v>
      </c>
      <c r="XU54" s="488">
        <v>556</v>
      </c>
      <c r="XV54" s="488">
        <v>557</v>
      </c>
      <c r="XW54" s="488">
        <v>558</v>
      </c>
      <c r="XX54" s="488">
        <v>559</v>
      </c>
      <c r="XY54" s="488">
        <v>560</v>
      </c>
      <c r="XZ54" s="488">
        <v>561</v>
      </c>
      <c r="YA54" s="488">
        <v>562</v>
      </c>
      <c r="YB54" s="488">
        <v>563</v>
      </c>
      <c r="YC54" s="488">
        <v>564</v>
      </c>
      <c r="YD54" s="488">
        <v>565</v>
      </c>
      <c r="YE54" s="488">
        <v>566</v>
      </c>
      <c r="YF54" s="488">
        <v>567</v>
      </c>
      <c r="YG54" s="488">
        <v>568</v>
      </c>
      <c r="YH54" s="488">
        <v>569</v>
      </c>
      <c r="YI54" s="488">
        <v>570</v>
      </c>
      <c r="YJ54" s="488">
        <v>571</v>
      </c>
      <c r="YK54" s="488">
        <v>572</v>
      </c>
      <c r="YL54" s="488">
        <v>573</v>
      </c>
      <c r="YM54" s="488">
        <v>574</v>
      </c>
      <c r="YN54" s="488">
        <v>575</v>
      </c>
      <c r="YO54" s="488">
        <v>576</v>
      </c>
      <c r="YP54" s="488">
        <v>577</v>
      </c>
      <c r="YQ54" s="488">
        <v>578</v>
      </c>
      <c r="YR54" s="488">
        <v>579</v>
      </c>
      <c r="YS54" s="488">
        <v>580</v>
      </c>
      <c r="YT54" s="488">
        <v>581</v>
      </c>
      <c r="YU54" s="488">
        <v>582</v>
      </c>
      <c r="YV54" s="488">
        <v>583</v>
      </c>
      <c r="YW54" s="488">
        <v>584</v>
      </c>
      <c r="YX54" s="488">
        <v>585</v>
      </c>
      <c r="YY54" s="488">
        <v>586</v>
      </c>
      <c r="YZ54" s="488">
        <v>587</v>
      </c>
      <c r="ZA54" s="488">
        <v>588</v>
      </c>
      <c r="ZB54" s="488">
        <v>589</v>
      </c>
      <c r="ZC54" s="488">
        <v>590</v>
      </c>
      <c r="ZD54" s="488">
        <v>591</v>
      </c>
      <c r="ZE54" s="488">
        <v>592</v>
      </c>
      <c r="ZF54" s="488">
        <v>593</v>
      </c>
      <c r="ZG54" s="488">
        <v>594</v>
      </c>
      <c r="ZH54" s="488">
        <v>595</v>
      </c>
      <c r="ZI54" s="488">
        <v>596</v>
      </c>
      <c r="ZJ54" s="488">
        <v>597</v>
      </c>
      <c r="ZK54" s="488">
        <v>598</v>
      </c>
      <c r="ZL54" s="488">
        <v>599</v>
      </c>
      <c r="ZM54" s="488">
        <v>600</v>
      </c>
      <c r="ZN54" s="488">
        <v>601</v>
      </c>
      <c r="ZO54" s="488">
        <v>602</v>
      </c>
      <c r="ZP54" s="488">
        <v>603</v>
      </c>
      <c r="ZQ54" s="488">
        <v>604</v>
      </c>
      <c r="ZR54" s="488">
        <v>605</v>
      </c>
      <c r="ZS54" s="488">
        <v>606</v>
      </c>
      <c r="ZT54" s="488">
        <v>607</v>
      </c>
      <c r="ZU54" s="488">
        <v>608</v>
      </c>
      <c r="ZV54" s="488">
        <v>609</v>
      </c>
      <c r="ZW54" s="488">
        <v>610</v>
      </c>
      <c r="ZX54" s="488">
        <v>611</v>
      </c>
      <c r="ZY54" s="488">
        <v>612</v>
      </c>
      <c r="ZZ54" s="488">
        <v>613</v>
      </c>
      <c r="AAA54" s="488">
        <v>614</v>
      </c>
      <c r="AAB54" s="488">
        <v>615</v>
      </c>
      <c r="AAC54" s="488">
        <v>616</v>
      </c>
      <c r="AAD54" s="488">
        <v>617</v>
      </c>
      <c r="AAE54" s="488">
        <v>618</v>
      </c>
      <c r="AAF54" s="488">
        <v>619</v>
      </c>
      <c r="AAG54" s="488">
        <v>620</v>
      </c>
      <c r="AAH54" s="488">
        <v>621</v>
      </c>
      <c r="AAI54" s="488">
        <v>622</v>
      </c>
      <c r="AAJ54" s="488">
        <v>623</v>
      </c>
      <c r="AAK54" s="488">
        <v>624</v>
      </c>
      <c r="AAL54" s="488">
        <v>625</v>
      </c>
      <c r="AAM54" s="488">
        <v>626</v>
      </c>
      <c r="AAN54" s="488">
        <v>627</v>
      </c>
      <c r="AAO54" s="488">
        <v>628</v>
      </c>
      <c r="AAP54" s="488">
        <v>629</v>
      </c>
      <c r="AAQ54" s="488">
        <v>630</v>
      </c>
      <c r="AAR54" s="488">
        <v>631</v>
      </c>
      <c r="AAS54" s="488">
        <v>632</v>
      </c>
      <c r="AAT54" s="488">
        <v>633</v>
      </c>
      <c r="AAU54" s="488">
        <v>634</v>
      </c>
      <c r="AAV54" s="488">
        <v>635</v>
      </c>
      <c r="AAW54" s="488">
        <v>636</v>
      </c>
      <c r="AAX54" s="488">
        <v>637</v>
      </c>
      <c r="AAY54" s="488">
        <v>638</v>
      </c>
      <c r="AAZ54" s="488">
        <v>639</v>
      </c>
      <c r="ABA54" s="488">
        <v>640</v>
      </c>
      <c r="ABB54" s="488">
        <v>641</v>
      </c>
      <c r="ABC54" s="488">
        <v>642</v>
      </c>
      <c r="ABD54" s="488">
        <v>643</v>
      </c>
      <c r="ABE54" s="488">
        <v>644</v>
      </c>
      <c r="ABF54" s="488">
        <v>645</v>
      </c>
      <c r="ABG54" s="488">
        <v>646</v>
      </c>
      <c r="ABH54" s="488">
        <v>647</v>
      </c>
      <c r="ABI54" s="488">
        <v>648</v>
      </c>
      <c r="ABJ54" s="488">
        <v>649</v>
      </c>
      <c r="ABK54" s="488">
        <v>650</v>
      </c>
      <c r="ABL54" s="488">
        <v>651</v>
      </c>
      <c r="ABM54" s="488">
        <v>652</v>
      </c>
      <c r="ABN54" s="488">
        <v>653</v>
      </c>
      <c r="ABO54" s="488">
        <v>654</v>
      </c>
      <c r="ABP54" s="488">
        <v>655</v>
      </c>
      <c r="ABQ54" s="488">
        <v>656</v>
      </c>
      <c r="ABR54" s="488">
        <v>657</v>
      </c>
      <c r="ABS54" s="488">
        <v>658</v>
      </c>
      <c r="ABT54" s="488">
        <v>659</v>
      </c>
      <c r="ABU54" s="488">
        <v>660</v>
      </c>
      <c r="ABV54" s="488">
        <v>661</v>
      </c>
      <c r="ABW54" s="488">
        <v>662</v>
      </c>
      <c r="ABX54" s="488">
        <v>663</v>
      </c>
      <c r="ABY54" s="488">
        <v>664</v>
      </c>
      <c r="ABZ54" s="488">
        <v>665</v>
      </c>
      <c r="ACA54" s="488">
        <v>666</v>
      </c>
      <c r="ACB54" s="488">
        <v>667</v>
      </c>
      <c r="ACC54" s="488">
        <v>668</v>
      </c>
      <c r="ACD54" s="488">
        <v>669</v>
      </c>
      <c r="ACE54" s="488">
        <v>670</v>
      </c>
      <c r="ACF54" s="488">
        <v>671</v>
      </c>
      <c r="ACG54" s="488">
        <v>672</v>
      </c>
      <c r="ACH54" s="488">
        <v>673</v>
      </c>
      <c r="ACI54" s="488">
        <v>674</v>
      </c>
      <c r="ACJ54" s="488">
        <v>675</v>
      </c>
      <c r="ACK54" s="488">
        <v>676</v>
      </c>
      <c r="ACL54" s="488">
        <v>677</v>
      </c>
      <c r="ACM54" s="488">
        <v>678</v>
      </c>
      <c r="ACN54" s="488">
        <v>679</v>
      </c>
      <c r="ACO54" s="488">
        <v>680</v>
      </c>
      <c r="ACP54" s="488">
        <v>681</v>
      </c>
      <c r="ACQ54" s="488">
        <v>682</v>
      </c>
      <c r="ACR54" s="488">
        <v>683</v>
      </c>
      <c r="ACS54" s="488">
        <v>684</v>
      </c>
      <c r="ACT54" s="488">
        <v>685</v>
      </c>
      <c r="ACU54" s="488">
        <v>686</v>
      </c>
      <c r="ACV54" s="488">
        <v>687</v>
      </c>
      <c r="ACW54" s="488">
        <v>688</v>
      </c>
      <c r="ACX54" s="488">
        <v>689</v>
      </c>
      <c r="ACY54" s="488">
        <v>690</v>
      </c>
      <c r="ACZ54" s="488">
        <v>691</v>
      </c>
      <c r="ADA54" s="488">
        <v>692</v>
      </c>
      <c r="ADB54" s="488">
        <v>693</v>
      </c>
      <c r="ADC54" s="488">
        <v>694</v>
      </c>
      <c r="ADD54" s="488">
        <v>695</v>
      </c>
      <c r="ADE54" s="488">
        <v>696</v>
      </c>
      <c r="ADF54" s="488">
        <v>697</v>
      </c>
      <c r="ADG54" s="488">
        <v>698</v>
      </c>
      <c r="ADH54" s="488">
        <v>699</v>
      </c>
      <c r="ADI54" s="488">
        <v>700</v>
      </c>
      <c r="ADJ54" s="488">
        <v>701</v>
      </c>
      <c r="ADK54" s="488">
        <v>702</v>
      </c>
      <c r="ADL54" s="488">
        <v>703</v>
      </c>
      <c r="ADM54" s="488">
        <v>704</v>
      </c>
      <c r="ADN54" s="488">
        <v>705</v>
      </c>
      <c r="ADO54" s="488">
        <v>706</v>
      </c>
      <c r="ADP54" s="488">
        <v>707</v>
      </c>
      <c r="ADQ54" s="488">
        <v>708</v>
      </c>
      <c r="ADR54" s="488">
        <v>709</v>
      </c>
      <c r="ADS54" s="488">
        <v>710</v>
      </c>
      <c r="ADT54" s="488">
        <v>711</v>
      </c>
      <c r="ADU54" s="488">
        <v>712</v>
      </c>
      <c r="ADV54" s="488">
        <v>713</v>
      </c>
      <c r="ADW54" s="488">
        <v>714</v>
      </c>
      <c r="ADX54" s="488">
        <v>715</v>
      </c>
      <c r="ADY54" s="488">
        <v>716</v>
      </c>
      <c r="ADZ54" s="488">
        <v>717</v>
      </c>
      <c r="AEA54" s="488">
        <v>718</v>
      </c>
      <c r="AEB54" s="488">
        <v>719</v>
      </c>
      <c r="AEC54" s="488">
        <v>720</v>
      </c>
      <c r="AED54" s="488">
        <v>721</v>
      </c>
      <c r="AEE54" s="488">
        <v>722</v>
      </c>
      <c r="AEF54" s="488">
        <v>723</v>
      </c>
      <c r="AEG54" s="488">
        <v>724</v>
      </c>
      <c r="AEH54" s="488">
        <v>725</v>
      </c>
      <c r="AEI54" s="488">
        <v>726</v>
      </c>
      <c r="AEJ54" s="488">
        <v>727</v>
      </c>
      <c r="AEK54" s="488">
        <v>728</v>
      </c>
      <c r="AEL54" s="488">
        <v>729</v>
      </c>
      <c r="AEM54" s="488">
        <v>730</v>
      </c>
      <c r="AEN54" s="488">
        <v>731</v>
      </c>
      <c r="AEO54" s="488">
        <v>732</v>
      </c>
      <c r="AEP54" s="488">
        <v>733</v>
      </c>
      <c r="AEQ54" s="488">
        <v>734</v>
      </c>
      <c r="AER54" s="488">
        <v>735</v>
      </c>
      <c r="AES54" s="488">
        <v>736</v>
      </c>
      <c r="AET54" s="488">
        <v>737</v>
      </c>
      <c r="AEU54" s="488">
        <v>738</v>
      </c>
      <c r="AEV54" s="488">
        <v>739</v>
      </c>
      <c r="AEW54" s="488">
        <v>740</v>
      </c>
      <c r="AEX54" s="488">
        <v>741</v>
      </c>
      <c r="AEY54" s="488">
        <v>742</v>
      </c>
      <c r="AEZ54" s="488">
        <v>743</v>
      </c>
      <c r="AFA54" s="488">
        <v>744</v>
      </c>
      <c r="AFB54" s="488">
        <v>745</v>
      </c>
      <c r="AFC54" s="488">
        <v>746</v>
      </c>
      <c r="AFD54" s="488">
        <v>747</v>
      </c>
      <c r="AFE54" s="488">
        <v>748</v>
      </c>
      <c r="AFF54" s="488">
        <v>749</v>
      </c>
      <c r="AFG54" s="488">
        <v>750</v>
      </c>
      <c r="AFH54" s="488">
        <v>751</v>
      </c>
      <c r="AFI54" s="488">
        <v>752</v>
      </c>
      <c r="AFJ54" s="488">
        <v>753</v>
      </c>
      <c r="AFK54" s="488">
        <v>754</v>
      </c>
      <c r="AFL54" s="488">
        <v>755</v>
      </c>
      <c r="AFM54" s="488">
        <v>756</v>
      </c>
      <c r="AFN54" s="488">
        <v>757</v>
      </c>
      <c r="AFO54" s="488">
        <v>758</v>
      </c>
      <c r="AFP54" s="488">
        <v>759</v>
      </c>
      <c r="AFQ54" s="488">
        <v>760</v>
      </c>
      <c r="AFR54" s="488">
        <v>761</v>
      </c>
      <c r="AFS54" s="488">
        <v>762</v>
      </c>
      <c r="AFT54" s="488">
        <v>763</v>
      </c>
      <c r="AFU54" s="488">
        <v>764</v>
      </c>
      <c r="AFV54" s="488">
        <v>765</v>
      </c>
      <c r="AFW54" s="488">
        <v>766</v>
      </c>
      <c r="AFX54" s="488">
        <v>767</v>
      </c>
      <c r="AFY54" s="488">
        <v>768</v>
      </c>
      <c r="AFZ54" s="488">
        <v>769</v>
      </c>
      <c r="AGA54" s="488">
        <v>770</v>
      </c>
      <c r="AGB54" s="488">
        <v>771</v>
      </c>
      <c r="AGC54" s="488">
        <v>772</v>
      </c>
      <c r="AGD54" s="488">
        <v>773</v>
      </c>
      <c r="AGE54" s="488">
        <v>774</v>
      </c>
      <c r="AGF54" s="488">
        <v>775</v>
      </c>
      <c r="AGG54" s="488">
        <v>776</v>
      </c>
      <c r="AGH54" s="488">
        <v>777</v>
      </c>
      <c r="AGI54" s="488">
        <v>778</v>
      </c>
      <c r="AGJ54" s="488">
        <v>779</v>
      </c>
      <c r="AGK54" s="488">
        <v>780</v>
      </c>
      <c r="AGL54" s="488">
        <v>781</v>
      </c>
      <c r="AGM54" s="488">
        <v>782</v>
      </c>
      <c r="AGN54" s="488">
        <v>783</v>
      </c>
      <c r="AGO54" s="488">
        <v>784</v>
      </c>
      <c r="AGP54" s="488">
        <v>785</v>
      </c>
      <c r="AGQ54" s="488">
        <v>786</v>
      </c>
      <c r="AGR54" s="488">
        <v>787</v>
      </c>
      <c r="AGS54" s="488">
        <v>788</v>
      </c>
      <c r="AGT54" s="488">
        <v>789</v>
      </c>
      <c r="AGU54" s="488">
        <v>790</v>
      </c>
      <c r="AGV54" s="488">
        <v>791</v>
      </c>
      <c r="AGW54" s="488">
        <v>792</v>
      </c>
      <c r="AGX54" s="488">
        <v>793</v>
      </c>
      <c r="AGY54" s="488">
        <v>794</v>
      </c>
      <c r="AGZ54" s="488">
        <v>795</v>
      </c>
      <c r="AHA54" s="488">
        <v>796</v>
      </c>
      <c r="AHB54" s="488">
        <v>797</v>
      </c>
      <c r="AHC54" s="488">
        <v>798</v>
      </c>
      <c r="AHD54" s="488">
        <v>799</v>
      </c>
      <c r="AHE54" s="488">
        <v>800</v>
      </c>
      <c r="AHF54" s="488">
        <v>801</v>
      </c>
      <c r="AHG54" s="488">
        <v>802</v>
      </c>
      <c r="AHH54" s="488">
        <v>803</v>
      </c>
      <c r="AHI54" s="488">
        <v>804</v>
      </c>
      <c r="AHJ54" s="488">
        <v>805</v>
      </c>
      <c r="AHK54" s="488">
        <v>806</v>
      </c>
      <c r="AHL54" s="488">
        <v>807</v>
      </c>
      <c r="AHM54" s="488">
        <v>808</v>
      </c>
      <c r="AHN54" s="488">
        <v>809</v>
      </c>
      <c r="AHO54" s="488">
        <v>810</v>
      </c>
      <c r="AHP54" s="488">
        <v>811</v>
      </c>
      <c r="AHQ54" s="488">
        <v>812</v>
      </c>
      <c r="AHR54" s="488">
        <v>813</v>
      </c>
      <c r="AHS54" s="488">
        <v>814</v>
      </c>
      <c r="AHT54" s="488">
        <v>815</v>
      </c>
      <c r="AHU54" s="488">
        <v>816</v>
      </c>
      <c r="AHV54" s="488">
        <v>817</v>
      </c>
      <c r="AHW54" s="488">
        <v>818</v>
      </c>
      <c r="AHX54" s="488">
        <v>819</v>
      </c>
      <c r="AHY54" s="488">
        <v>820</v>
      </c>
      <c r="AHZ54" s="488">
        <v>821</v>
      </c>
      <c r="AIA54" s="488">
        <v>822</v>
      </c>
      <c r="AIB54" s="488">
        <v>823</v>
      </c>
      <c r="AIC54" s="488">
        <v>824</v>
      </c>
      <c r="AID54" s="488">
        <v>825</v>
      </c>
      <c r="AIE54" s="488">
        <v>826</v>
      </c>
      <c r="AIF54" s="488">
        <v>827</v>
      </c>
      <c r="AIG54" s="488">
        <v>828</v>
      </c>
      <c r="AIH54" s="488">
        <v>829</v>
      </c>
      <c r="AII54" s="488">
        <v>830</v>
      </c>
      <c r="AIJ54" s="488">
        <v>831</v>
      </c>
      <c r="AIK54" s="488">
        <v>832</v>
      </c>
      <c r="AIL54" s="488">
        <v>833</v>
      </c>
      <c r="AIM54" s="488">
        <v>834</v>
      </c>
      <c r="AIN54" s="488">
        <v>835</v>
      </c>
      <c r="AIO54" s="488">
        <v>836</v>
      </c>
      <c r="AIP54" s="488">
        <v>837</v>
      </c>
      <c r="AIQ54" s="488">
        <v>838</v>
      </c>
      <c r="AIR54" s="488">
        <v>839</v>
      </c>
      <c r="AIS54" s="488">
        <v>840</v>
      </c>
      <c r="AIT54" s="488">
        <v>841</v>
      </c>
      <c r="AIU54" s="488">
        <v>842</v>
      </c>
      <c r="AIV54" s="488">
        <v>843</v>
      </c>
      <c r="AIW54" s="488">
        <v>844</v>
      </c>
      <c r="AIX54" s="488">
        <v>845</v>
      </c>
      <c r="AIY54" s="488">
        <v>846</v>
      </c>
      <c r="AIZ54" s="488">
        <v>847</v>
      </c>
      <c r="AJA54" s="488">
        <v>848</v>
      </c>
      <c r="AJB54" s="488">
        <v>849</v>
      </c>
      <c r="AJC54" s="488">
        <v>850</v>
      </c>
      <c r="AJD54" s="488">
        <v>851</v>
      </c>
      <c r="AJE54" s="488">
        <v>852</v>
      </c>
      <c r="AJF54" s="488">
        <v>853</v>
      </c>
      <c r="AJG54" s="488">
        <v>854</v>
      </c>
      <c r="AJH54" s="488">
        <v>855</v>
      </c>
      <c r="AJI54" s="488">
        <v>856</v>
      </c>
      <c r="AJJ54" s="488">
        <v>857</v>
      </c>
      <c r="AJK54" s="488">
        <v>858</v>
      </c>
      <c r="AJL54" s="488">
        <v>859</v>
      </c>
      <c r="AJM54" s="488">
        <v>860</v>
      </c>
      <c r="AJN54" s="488">
        <v>861</v>
      </c>
      <c r="AJO54" s="488">
        <v>862</v>
      </c>
      <c r="AJP54" s="488">
        <v>863</v>
      </c>
      <c r="AJQ54" s="488">
        <v>864</v>
      </c>
      <c r="AJR54" s="488">
        <v>865</v>
      </c>
      <c r="AJS54" s="488">
        <v>866</v>
      </c>
      <c r="AJT54" s="488">
        <v>867</v>
      </c>
      <c r="AJU54" s="488">
        <v>868</v>
      </c>
      <c r="AJV54" s="488">
        <v>869</v>
      </c>
      <c r="AJW54" s="488">
        <v>870</v>
      </c>
      <c r="AJX54" s="488">
        <v>871</v>
      </c>
      <c r="AJY54" s="488">
        <v>872</v>
      </c>
      <c r="AJZ54" s="488">
        <v>873</v>
      </c>
      <c r="AKA54" s="488">
        <v>874</v>
      </c>
      <c r="AKB54" s="488">
        <v>875</v>
      </c>
      <c r="AKC54" s="488">
        <v>876</v>
      </c>
      <c r="AKD54" s="488">
        <v>877</v>
      </c>
      <c r="AKE54" s="488">
        <v>878</v>
      </c>
      <c r="AKF54" s="488">
        <v>879</v>
      </c>
      <c r="AKG54" s="488">
        <v>880</v>
      </c>
      <c r="AKH54" s="488">
        <v>881</v>
      </c>
      <c r="AKI54" s="488">
        <v>882</v>
      </c>
      <c r="AKJ54" s="488">
        <v>883</v>
      </c>
      <c r="AKK54" s="488">
        <v>884</v>
      </c>
      <c r="AKL54" s="488">
        <v>885</v>
      </c>
      <c r="AKM54" s="488">
        <v>886</v>
      </c>
      <c r="AKN54" s="488">
        <v>887</v>
      </c>
      <c r="AKO54" s="488">
        <v>888</v>
      </c>
      <c r="AKP54" s="488">
        <v>889</v>
      </c>
      <c r="AKQ54" s="488">
        <v>890</v>
      </c>
      <c r="AKR54" s="488">
        <v>891</v>
      </c>
      <c r="AKS54" s="488">
        <v>892</v>
      </c>
      <c r="AKT54" s="488">
        <v>893</v>
      </c>
      <c r="AKU54" s="488">
        <v>894</v>
      </c>
      <c r="AKV54" s="488">
        <v>895</v>
      </c>
      <c r="AKW54" s="488">
        <v>896</v>
      </c>
      <c r="AKX54" s="488">
        <v>897</v>
      </c>
      <c r="AKY54" s="488">
        <v>898</v>
      </c>
      <c r="AKZ54" s="488">
        <v>899</v>
      </c>
      <c r="ALA54" s="488">
        <v>900</v>
      </c>
      <c r="ALB54" s="488">
        <v>901</v>
      </c>
      <c r="ALC54" s="488">
        <v>902</v>
      </c>
      <c r="ALD54" s="488">
        <v>903</v>
      </c>
      <c r="ALE54" s="488">
        <v>904</v>
      </c>
      <c r="ALF54" s="488">
        <v>905</v>
      </c>
      <c r="ALG54" s="488">
        <v>906</v>
      </c>
      <c r="ALH54" s="488">
        <v>907</v>
      </c>
      <c r="ALI54" s="488">
        <v>908</v>
      </c>
      <c r="ALJ54" s="488">
        <v>909</v>
      </c>
      <c r="ALK54" s="488">
        <v>910</v>
      </c>
      <c r="ALL54" s="488">
        <v>911</v>
      </c>
      <c r="ALM54" s="488">
        <v>912</v>
      </c>
      <c r="ALN54" s="488">
        <v>913</v>
      </c>
      <c r="ALO54" s="488">
        <v>914</v>
      </c>
      <c r="ALP54" s="488">
        <v>915</v>
      </c>
      <c r="ALQ54" s="488">
        <v>916</v>
      </c>
      <c r="ALR54" s="488">
        <v>917</v>
      </c>
      <c r="ALS54" s="488">
        <v>918</v>
      </c>
      <c r="ALT54" s="488">
        <v>919</v>
      </c>
      <c r="ALU54" s="488">
        <v>920</v>
      </c>
      <c r="ALV54" s="488">
        <v>921</v>
      </c>
      <c r="ALW54" s="488">
        <v>922</v>
      </c>
      <c r="ALX54" s="488">
        <v>923</v>
      </c>
      <c r="ALY54" s="488">
        <v>924</v>
      </c>
      <c r="ALZ54" s="488">
        <v>925</v>
      </c>
      <c r="AMA54" s="488">
        <v>926</v>
      </c>
      <c r="AMB54" s="488">
        <v>927</v>
      </c>
      <c r="AMC54" s="488">
        <v>928</v>
      </c>
      <c r="AMD54" s="488">
        <v>929</v>
      </c>
      <c r="AME54" s="488">
        <v>930</v>
      </c>
      <c r="AMF54" s="488">
        <v>931</v>
      </c>
      <c r="AMG54" s="488">
        <v>932</v>
      </c>
      <c r="AMH54" s="488">
        <v>933</v>
      </c>
      <c r="AMI54" s="488">
        <v>934</v>
      </c>
      <c r="AMJ54" s="488">
        <v>935</v>
      </c>
      <c r="AMK54" s="488">
        <v>936</v>
      </c>
      <c r="AML54" s="488">
        <v>937</v>
      </c>
      <c r="AMM54" s="488">
        <v>938</v>
      </c>
      <c r="AMN54" s="488">
        <v>939</v>
      </c>
      <c r="AMO54" s="488">
        <v>940</v>
      </c>
      <c r="AMP54" s="488">
        <v>941</v>
      </c>
      <c r="AMQ54" s="488">
        <v>942</v>
      </c>
      <c r="AMR54" s="488">
        <v>943</v>
      </c>
      <c r="AMS54" s="488">
        <v>944</v>
      </c>
      <c r="AMT54" s="488">
        <v>945</v>
      </c>
      <c r="AMU54" s="488">
        <v>946</v>
      </c>
      <c r="AMV54" s="488">
        <v>947</v>
      </c>
      <c r="AMW54" s="488">
        <v>948</v>
      </c>
      <c r="AMX54" s="488">
        <v>949</v>
      </c>
      <c r="AMY54" s="488">
        <v>950</v>
      </c>
      <c r="AMZ54" s="488">
        <v>951</v>
      </c>
      <c r="ANA54" s="488">
        <v>952</v>
      </c>
      <c r="ANB54" s="488">
        <v>953</v>
      </c>
      <c r="ANC54" s="488">
        <v>954</v>
      </c>
      <c r="AND54" s="488">
        <v>955</v>
      </c>
      <c r="ANE54" s="488">
        <v>956</v>
      </c>
      <c r="ANF54" s="488">
        <v>957</v>
      </c>
      <c r="ANG54" s="488">
        <v>958</v>
      </c>
      <c r="ANH54" s="488">
        <v>959</v>
      </c>
      <c r="ANI54" s="488">
        <v>960</v>
      </c>
      <c r="ANJ54" s="488">
        <v>961</v>
      </c>
      <c r="ANK54" s="488">
        <v>962</v>
      </c>
      <c r="ANL54" s="488">
        <v>963</v>
      </c>
      <c r="ANM54" s="488">
        <v>964</v>
      </c>
      <c r="ANN54" s="488">
        <v>965</v>
      </c>
      <c r="ANO54" s="488">
        <v>966</v>
      </c>
      <c r="ANP54" s="488">
        <v>967</v>
      </c>
      <c r="ANQ54" s="488">
        <v>968</v>
      </c>
      <c r="ANR54" s="488">
        <v>969</v>
      </c>
      <c r="ANS54" s="488">
        <v>970</v>
      </c>
      <c r="ANT54" s="488">
        <v>971</v>
      </c>
      <c r="ANU54" s="488">
        <v>972</v>
      </c>
      <c r="ANV54" s="488">
        <v>973</v>
      </c>
      <c r="ANW54" s="488">
        <v>974</v>
      </c>
      <c r="ANX54" s="488">
        <v>975</v>
      </c>
      <c r="ANY54" s="488">
        <v>976</v>
      </c>
      <c r="ANZ54" s="488">
        <v>977</v>
      </c>
      <c r="AOA54" s="488">
        <v>978</v>
      </c>
      <c r="AOB54" s="488">
        <v>979</v>
      </c>
      <c r="AOC54" s="488">
        <v>980</v>
      </c>
      <c r="AOD54" s="488">
        <v>981</v>
      </c>
      <c r="AOE54" s="488">
        <v>982</v>
      </c>
      <c r="AOF54" s="488">
        <v>983</v>
      </c>
      <c r="AOG54" s="488">
        <v>984</v>
      </c>
      <c r="AOH54" s="488">
        <v>985</v>
      </c>
      <c r="AOI54" s="488">
        <v>986</v>
      </c>
      <c r="AOJ54" s="488">
        <v>987</v>
      </c>
      <c r="AOK54" s="488">
        <v>988</v>
      </c>
      <c r="AOL54" s="488">
        <v>989</v>
      </c>
      <c r="AOM54" s="488">
        <v>990</v>
      </c>
      <c r="AON54" s="488">
        <v>991</v>
      </c>
      <c r="AOO54" s="488">
        <v>992</v>
      </c>
      <c r="AOP54" s="488">
        <v>993</v>
      </c>
      <c r="AOQ54" s="488">
        <v>994</v>
      </c>
      <c r="AOR54" s="488">
        <v>995</v>
      </c>
      <c r="AOS54" s="488">
        <v>996</v>
      </c>
      <c r="AOT54" s="488">
        <v>997</v>
      </c>
      <c r="AOU54" s="488">
        <v>998</v>
      </c>
      <c r="AOV54" s="488">
        <v>999</v>
      </c>
      <c r="AOW54" s="488">
        <v>1000</v>
      </c>
      <c r="AOX54" s="488">
        <v>1001</v>
      </c>
      <c r="AOY54" s="488">
        <v>1002</v>
      </c>
      <c r="AOZ54" s="488">
        <v>1003</v>
      </c>
      <c r="APA54" s="488">
        <v>1004</v>
      </c>
      <c r="APB54" s="488">
        <v>1005</v>
      </c>
      <c r="APC54" s="488">
        <v>1006</v>
      </c>
      <c r="APD54" s="488">
        <v>1007</v>
      </c>
      <c r="APE54" s="488">
        <v>1008</v>
      </c>
      <c r="APF54" s="488">
        <v>1009</v>
      </c>
      <c r="APG54" s="488">
        <v>1010</v>
      </c>
      <c r="APH54" s="488">
        <v>1011</v>
      </c>
      <c r="API54" s="488">
        <v>1012</v>
      </c>
      <c r="APJ54" s="488">
        <v>1013</v>
      </c>
      <c r="APK54" s="488">
        <v>1014</v>
      </c>
      <c r="APL54" s="488">
        <v>1015</v>
      </c>
      <c r="APM54" s="488">
        <v>1016</v>
      </c>
      <c r="APN54" s="488">
        <v>1017</v>
      </c>
      <c r="APO54" s="488">
        <v>1018</v>
      </c>
      <c r="APP54" s="488">
        <v>1019</v>
      </c>
      <c r="APQ54" s="488">
        <v>1020</v>
      </c>
      <c r="APR54" s="488">
        <v>1021</v>
      </c>
      <c r="APS54" s="488">
        <v>1022</v>
      </c>
      <c r="APT54" s="488">
        <v>1023</v>
      </c>
      <c r="APU54" s="488">
        <v>1024</v>
      </c>
      <c r="APV54" s="488">
        <v>1025</v>
      </c>
      <c r="APW54" s="488">
        <v>1026</v>
      </c>
      <c r="APX54" s="488">
        <v>1027</v>
      </c>
      <c r="APY54" s="488">
        <v>1028</v>
      </c>
      <c r="APZ54" s="488">
        <v>1029</v>
      </c>
      <c r="AQA54" s="488">
        <v>1030</v>
      </c>
      <c r="AQB54" s="488">
        <v>1031</v>
      </c>
      <c r="AQC54" s="488">
        <v>1032</v>
      </c>
      <c r="AQD54" s="488">
        <v>1033</v>
      </c>
      <c r="AQE54" s="488">
        <v>1034</v>
      </c>
      <c r="AQF54" s="488">
        <v>1035</v>
      </c>
      <c r="AQG54" s="488">
        <v>1036</v>
      </c>
      <c r="AQH54" s="488">
        <v>1037</v>
      </c>
      <c r="AQI54" s="488">
        <v>1038</v>
      </c>
      <c r="AQJ54" s="488">
        <v>1039</v>
      </c>
      <c r="AQK54" s="488">
        <v>1040</v>
      </c>
      <c r="AQL54" s="488">
        <v>1041</v>
      </c>
      <c r="AQM54" s="488">
        <v>1042</v>
      </c>
      <c r="AQN54" s="488">
        <v>1043</v>
      </c>
      <c r="AQO54" s="488">
        <v>1044</v>
      </c>
      <c r="AQP54" s="488">
        <v>1045</v>
      </c>
      <c r="AQQ54" s="488">
        <v>1046</v>
      </c>
      <c r="AQR54" s="488">
        <v>1047</v>
      </c>
      <c r="AQS54" s="488">
        <v>1048</v>
      </c>
      <c r="AQT54" s="488">
        <v>1049</v>
      </c>
      <c r="AQU54" s="488">
        <v>1050</v>
      </c>
      <c r="AQV54" s="488">
        <v>1051</v>
      </c>
      <c r="AQW54" s="488">
        <v>1052</v>
      </c>
      <c r="AQX54" s="488">
        <v>1053</v>
      </c>
      <c r="AQY54" s="488">
        <v>1054</v>
      </c>
      <c r="AQZ54" s="488">
        <v>1055</v>
      </c>
      <c r="ARA54" s="488">
        <v>1056</v>
      </c>
      <c r="ARB54" s="488">
        <v>1057</v>
      </c>
      <c r="ARC54" s="488">
        <v>1058</v>
      </c>
      <c r="ARD54" s="488">
        <v>1059</v>
      </c>
      <c r="ARE54" s="488">
        <v>1060</v>
      </c>
      <c r="ARF54" s="488">
        <v>1061</v>
      </c>
      <c r="ARG54" s="488">
        <v>1062</v>
      </c>
      <c r="ARH54" s="488">
        <v>1063</v>
      </c>
      <c r="ARI54" s="488">
        <v>1064</v>
      </c>
      <c r="ARJ54" s="488">
        <v>1065</v>
      </c>
      <c r="ARK54" s="488">
        <v>1066</v>
      </c>
      <c r="ARL54" s="488">
        <v>1067</v>
      </c>
      <c r="ARM54" s="488">
        <v>1068</v>
      </c>
      <c r="ARN54" s="488">
        <v>1069</v>
      </c>
      <c r="ARO54" s="488">
        <v>1070</v>
      </c>
      <c r="ARP54" s="488">
        <v>1071</v>
      </c>
      <c r="ARQ54" s="488">
        <v>1072</v>
      </c>
      <c r="ARR54" s="488">
        <v>1073</v>
      </c>
      <c r="ARS54" s="488">
        <v>1074</v>
      </c>
      <c r="ART54" s="488">
        <v>1075</v>
      </c>
      <c r="ARU54" s="488">
        <v>1076</v>
      </c>
      <c r="ARV54" s="488">
        <v>1077</v>
      </c>
      <c r="ARW54" s="488">
        <v>1078</v>
      </c>
      <c r="ARX54" s="488">
        <v>1079</v>
      </c>
      <c r="ARY54" s="488">
        <v>1080</v>
      </c>
      <c r="ARZ54" s="488">
        <v>1081</v>
      </c>
      <c r="ASA54" s="488">
        <v>1082</v>
      </c>
      <c r="ASB54" s="488">
        <v>1083</v>
      </c>
      <c r="ASC54" s="488">
        <v>1084</v>
      </c>
      <c r="ASD54" s="488">
        <v>1085</v>
      </c>
      <c r="ASE54" s="488">
        <v>1086</v>
      </c>
      <c r="ASF54" s="488">
        <v>1087</v>
      </c>
      <c r="ASG54" s="488">
        <v>1088</v>
      </c>
      <c r="ASH54" s="488">
        <v>1089</v>
      </c>
      <c r="ASI54" s="488">
        <v>1090</v>
      </c>
      <c r="ASJ54" s="488">
        <v>1091</v>
      </c>
      <c r="ASK54" s="488">
        <v>1092</v>
      </c>
      <c r="ASL54" s="488">
        <v>1093</v>
      </c>
      <c r="ASM54" s="488">
        <v>1094</v>
      </c>
      <c r="ASN54" s="488">
        <v>1095</v>
      </c>
      <c r="ASO54" s="488">
        <v>1096</v>
      </c>
      <c r="ASP54" s="488">
        <v>1097</v>
      </c>
      <c r="ASQ54" s="488">
        <v>1098</v>
      </c>
      <c r="ASR54" s="488">
        <v>1099</v>
      </c>
      <c r="ASS54" s="488">
        <v>1100</v>
      </c>
      <c r="AST54" s="488">
        <v>1101</v>
      </c>
      <c r="ASU54" s="488">
        <v>1102</v>
      </c>
      <c r="ASV54" s="488">
        <v>1103</v>
      </c>
      <c r="ASW54" s="488">
        <v>1104</v>
      </c>
      <c r="ASX54" s="488">
        <v>1105</v>
      </c>
      <c r="ASY54" s="488">
        <v>1106</v>
      </c>
      <c r="ASZ54" s="488">
        <v>1107</v>
      </c>
      <c r="ATA54" s="488">
        <v>1108</v>
      </c>
      <c r="ATB54" s="488">
        <v>1109</v>
      </c>
      <c r="ATC54" s="488">
        <v>1110</v>
      </c>
      <c r="ATD54" s="488">
        <v>1111</v>
      </c>
      <c r="ATE54" s="488">
        <v>1112</v>
      </c>
      <c r="ATF54" s="488">
        <v>1113</v>
      </c>
      <c r="ATG54" s="488">
        <v>1114</v>
      </c>
      <c r="ATH54" s="488">
        <v>1115</v>
      </c>
      <c r="ATI54" s="488">
        <v>1116</v>
      </c>
      <c r="ATJ54" s="488">
        <v>1117</v>
      </c>
      <c r="ATK54" s="488">
        <v>1118</v>
      </c>
      <c r="ATL54" s="488">
        <v>1119</v>
      </c>
      <c r="ATM54" s="488">
        <v>1120</v>
      </c>
      <c r="ATN54" s="488">
        <v>1121</v>
      </c>
      <c r="ATO54" s="488">
        <v>1122</v>
      </c>
      <c r="ATP54" s="488">
        <v>1123</v>
      </c>
      <c r="ATQ54" s="488">
        <v>1124</v>
      </c>
      <c r="ATR54" s="488">
        <v>1125</v>
      </c>
      <c r="ATS54" s="488">
        <v>1126</v>
      </c>
      <c r="ATT54" s="488">
        <v>1127</v>
      </c>
      <c r="ATU54" s="488">
        <v>1128</v>
      </c>
      <c r="ATV54" s="488">
        <v>1129</v>
      </c>
      <c r="ATW54" s="488">
        <v>1130</v>
      </c>
      <c r="ATX54" s="488">
        <v>1131</v>
      </c>
      <c r="ATY54" s="488">
        <v>1132</v>
      </c>
      <c r="ATZ54" s="488">
        <v>1133</v>
      </c>
      <c r="AUA54" s="488">
        <v>1134</v>
      </c>
      <c r="AUB54" s="488">
        <v>1135</v>
      </c>
      <c r="AUC54" s="488">
        <v>1136</v>
      </c>
      <c r="AUD54" s="488">
        <v>1137</v>
      </c>
      <c r="AUE54" s="488">
        <v>1138</v>
      </c>
      <c r="AUF54" s="488">
        <v>1139</v>
      </c>
      <c r="AUG54" s="488">
        <v>1140</v>
      </c>
      <c r="AUH54" s="488">
        <v>1141</v>
      </c>
      <c r="AUI54" s="488">
        <v>1142</v>
      </c>
      <c r="AUJ54" s="488">
        <v>1143</v>
      </c>
      <c r="AUK54" s="488">
        <v>1144</v>
      </c>
      <c r="AUL54" s="488">
        <v>1145</v>
      </c>
      <c r="AUM54" s="488">
        <v>1146</v>
      </c>
      <c r="AUN54" s="488">
        <v>1147</v>
      </c>
      <c r="AUO54" s="488">
        <v>1148</v>
      </c>
      <c r="AUP54" s="488">
        <v>1149</v>
      </c>
      <c r="AUQ54" s="488">
        <v>1150</v>
      </c>
      <c r="AUR54" s="488">
        <v>1151</v>
      </c>
      <c r="AUS54" s="488">
        <v>1152</v>
      </c>
      <c r="AUT54" s="488">
        <v>1153</v>
      </c>
      <c r="AUU54" s="488">
        <v>1154</v>
      </c>
      <c r="AUV54" s="488">
        <v>1155</v>
      </c>
      <c r="AUW54" s="488">
        <v>1156</v>
      </c>
      <c r="AUX54" s="488">
        <v>1157</v>
      </c>
      <c r="AUY54" s="488">
        <v>1158</v>
      </c>
      <c r="AUZ54" s="488">
        <v>1159</v>
      </c>
      <c r="AVA54" s="488">
        <v>1160</v>
      </c>
      <c r="AVB54" s="488">
        <v>1161</v>
      </c>
      <c r="AVC54" s="488">
        <v>1162</v>
      </c>
      <c r="AVD54" s="488">
        <v>1163</v>
      </c>
      <c r="AVE54" s="488">
        <v>1164</v>
      </c>
      <c r="AVF54" s="488">
        <v>1165</v>
      </c>
      <c r="AVG54" s="488">
        <v>1166</v>
      </c>
      <c r="AVH54" s="488">
        <v>1167</v>
      </c>
      <c r="AVI54" s="488">
        <v>1168</v>
      </c>
      <c r="AVJ54" s="488">
        <v>1169</v>
      </c>
      <c r="AVK54" s="488">
        <v>1170</v>
      </c>
      <c r="AVL54" s="488">
        <v>1171</v>
      </c>
      <c r="AVM54" s="488">
        <v>1172</v>
      </c>
      <c r="AVN54" s="488">
        <v>1173</v>
      </c>
      <c r="AVO54" s="488">
        <v>1174</v>
      </c>
      <c r="AVP54" s="488">
        <v>1175</v>
      </c>
      <c r="AVQ54" s="488">
        <v>1176</v>
      </c>
      <c r="AVR54" s="488">
        <v>1177</v>
      </c>
      <c r="AVS54" s="488">
        <v>1178</v>
      </c>
      <c r="AVT54" s="488">
        <v>1179</v>
      </c>
      <c r="AVU54" s="488">
        <v>1180</v>
      </c>
      <c r="AVV54" s="488">
        <v>1181</v>
      </c>
      <c r="AVW54" s="488">
        <v>1182</v>
      </c>
      <c r="AVX54" s="488">
        <v>1183</v>
      </c>
      <c r="AVY54" s="488">
        <v>1184</v>
      </c>
      <c r="AVZ54" s="488">
        <v>1185</v>
      </c>
      <c r="AWA54" s="488">
        <v>1186</v>
      </c>
      <c r="AWB54" s="488">
        <v>1187</v>
      </c>
      <c r="AWC54" s="488">
        <v>1188</v>
      </c>
      <c r="AWD54" s="488">
        <v>1189</v>
      </c>
      <c r="AWE54" s="488">
        <v>1190</v>
      </c>
      <c r="AWF54" s="488">
        <v>1191</v>
      </c>
      <c r="AWG54" s="488">
        <v>1192</v>
      </c>
      <c r="AWH54" s="488">
        <v>1193</v>
      </c>
      <c r="AWI54" s="488">
        <v>1194</v>
      </c>
      <c r="AWJ54" s="488">
        <v>1195</v>
      </c>
      <c r="AWK54" s="488">
        <v>1196</v>
      </c>
      <c r="AWL54" s="488">
        <v>1197</v>
      </c>
      <c r="AWM54" s="488">
        <v>1198</v>
      </c>
      <c r="AWN54" s="488">
        <v>1199</v>
      </c>
      <c r="AWO54" s="488">
        <v>1200</v>
      </c>
      <c r="AWP54" s="488">
        <v>1201</v>
      </c>
      <c r="AWQ54" s="488">
        <v>1202</v>
      </c>
      <c r="AWR54" s="488">
        <v>1203</v>
      </c>
      <c r="AWS54" s="488">
        <v>1204</v>
      </c>
      <c r="AWT54" s="488">
        <v>1205</v>
      </c>
      <c r="AWU54" s="488">
        <v>1206</v>
      </c>
      <c r="AWV54" s="488">
        <v>1207</v>
      </c>
      <c r="AWW54" s="488">
        <v>1208</v>
      </c>
      <c r="AWX54" s="488">
        <v>1209</v>
      </c>
      <c r="AWY54" s="488">
        <v>1210</v>
      </c>
      <c r="AWZ54" s="488">
        <v>1211</v>
      </c>
      <c r="AXA54" s="488">
        <v>1212</v>
      </c>
      <c r="AXB54" s="488">
        <v>1213</v>
      </c>
      <c r="AXC54" s="488">
        <v>1214</v>
      </c>
      <c r="AXD54" s="488">
        <v>1215</v>
      </c>
      <c r="AXE54" s="488">
        <v>1216</v>
      </c>
      <c r="AXF54" s="488">
        <v>1217</v>
      </c>
      <c r="AXG54" s="488">
        <v>1218</v>
      </c>
      <c r="AXH54" s="488">
        <v>1219</v>
      </c>
      <c r="AXI54" s="488">
        <v>1220</v>
      </c>
      <c r="AXJ54" s="488">
        <v>1221</v>
      </c>
      <c r="AXK54" s="488">
        <v>1222</v>
      </c>
      <c r="AXL54" s="488">
        <v>1223</v>
      </c>
      <c r="AXM54" s="488">
        <v>1224</v>
      </c>
      <c r="AXN54" s="488">
        <v>1225</v>
      </c>
      <c r="AXO54" s="488">
        <v>1226</v>
      </c>
      <c r="AXP54" s="488">
        <v>1227</v>
      </c>
      <c r="AXQ54" s="488">
        <v>1228</v>
      </c>
      <c r="AXR54" s="488">
        <v>1229</v>
      </c>
      <c r="AXS54" s="488">
        <v>1230</v>
      </c>
      <c r="AXT54" s="488">
        <v>1231</v>
      </c>
      <c r="AXU54" s="488">
        <v>1232</v>
      </c>
      <c r="AXV54" s="488">
        <v>1233</v>
      </c>
      <c r="AXW54" s="488">
        <v>1234</v>
      </c>
      <c r="AXX54" s="488">
        <v>1235</v>
      </c>
      <c r="AXY54" s="488">
        <v>1236</v>
      </c>
      <c r="AXZ54" s="488">
        <v>1237</v>
      </c>
      <c r="AYA54" s="488">
        <v>1238</v>
      </c>
      <c r="AYB54" s="488">
        <v>1239</v>
      </c>
      <c r="AYC54" s="488">
        <v>1240</v>
      </c>
      <c r="AYD54" s="488">
        <v>1241</v>
      </c>
      <c r="AYE54" s="488">
        <v>1242</v>
      </c>
      <c r="AYF54" s="488">
        <v>1243</v>
      </c>
      <c r="AYG54" s="488">
        <v>1244</v>
      </c>
      <c r="AYH54" s="488">
        <v>1245</v>
      </c>
      <c r="AYI54" s="488">
        <v>1246</v>
      </c>
      <c r="AYJ54" s="488">
        <v>1247</v>
      </c>
      <c r="AYK54" s="488">
        <v>1248</v>
      </c>
      <c r="AYL54" s="488">
        <v>1249</v>
      </c>
      <c r="AYM54" s="488">
        <v>1250</v>
      </c>
      <c r="AYN54" s="488">
        <v>1251</v>
      </c>
      <c r="AYO54" s="488">
        <v>1252</v>
      </c>
      <c r="AYP54" s="488">
        <v>1253</v>
      </c>
      <c r="AYQ54" s="488">
        <v>1254</v>
      </c>
      <c r="AYR54" s="488">
        <v>1255</v>
      </c>
      <c r="AYS54" s="488">
        <v>1256</v>
      </c>
      <c r="AYT54" s="488">
        <v>1257</v>
      </c>
      <c r="AYU54" s="488">
        <v>1258</v>
      </c>
      <c r="AYV54" s="488">
        <v>1259</v>
      </c>
      <c r="AYW54" s="488">
        <v>1260</v>
      </c>
      <c r="AYX54" s="488">
        <v>1261</v>
      </c>
      <c r="AYY54" s="488">
        <v>1262</v>
      </c>
      <c r="AYZ54" s="488">
        <v>1263</v>
      </c>
      <c r="AZA54" s="488">
        <v>1264</v>
      </c>
      <c r="AZB54" s="488">
        <v>1265</v>
      </c>
      <c r="AZC54" s="488">
        <v>1266</v>
      </c>
      <c r="AZD54" s="488">
        <v>1267</v>
      </c>
      <c r="AZE54" s="488">
        <v>1268</v>
      </c>
      <c r="AZF54" s="488">
        <v>1269</v>
      </c>
      <c r="AZG54" s="488">
        <v>1270</v>
      </c>
      <c r="AZH54" s="488">
        <v>1271</v>
      </c>
      <c r="AZI54" s="488">
        <v>1272</v>
      </c>
      <c r="AZJ54" s="488">
        <v>1273</v>
      </c>
      <c r="AZK54" s="488">
        <v>1274</v>
      </c>
      <c r="AZL54" s="488">
        <v>1275</v>
      </c>
      <c r="AZM54" s="488">
        <v>1276</v>
      </c>
      <c r="AZN54" s="488">
        <v>1277</v>
      </c>
      <c r="AZO54" s="488">
        <v>1278</v>
      </c>
      <c r="AZP54" s="488">
        <v>1279</v>
      </c>
      <c r="AZQ54" s="488">
        <v>1280</v>
      </c>
      <c r="AZR54" s="488">
        <v>1281</v>
      </c>
      <c r="AZS54" s="488">
        <v>1282</v>
      </c>
      <c r="AZT54" s="488">
        <v>1283</v>
      </c>
      <c r="AZU54" s="488">
        <v>1284</v>
      </c>
      <c r="AZV54" s="488">
        <v>1285</v>
      </c>
      <c r="AZW54" s="488">
        <v>1286</v>
      </c>
      <c r="AZX54" s="488">
        <v>1287</v>
      </c>
      <c r="AZY54" s="488">
        <v>1288</v>
      </c>
      <c r="AZZ54" s="488">
        <v>1289</v>
      </c>
      <c r="BAA54" s="488">
        <v>1290</v>
      </c>
      <c r="BAB54" s="488">
        <v>1291</v>
      </c>
      <c r="BAC54" s="488">
        <v>1292</v>
      </c>
      <c r="BAD54" s="488">
        <v>1293</v>
      </c>
      <c r="BAE54" s="488">
        <v>1294</v>
      </c>
      <c r="BAF54" s="488">
        <v>1295</v>
      </c>
      <c r="BAG54" s="488">
        <v>1296</v>
      </c>
      <c r="BAH54" s="488">
        <v>1297</v>
      </c>
      <c r="BAI54" s="488">
        <v>1298</v>
      </c>
      <c r="BAJ54" s="488">
        <v>1299</v>
      </c>
      <c r="BAK54" s="488">
        <v>1300</v>
      </c>
      <c r="BAL54" s="488">
        <v>1301</v>
      </c>
      <c r="BAM54" s="488">
        <v>1302</v>
      </c>
      <c r="BAN54" s="488">
        <v>1303</v>
      </c>
      <c r="BAO54" s="488">
        <v>1304</v>
      </c>
      <c r="BAP54" s="488">
        <v>1305</v>
      </c>
      <c r="BAQ54" s="488">
        <v>1306</v>
      </c>
      <c r="BAR54" s="488">
        <v>1307</v>
      </c>
      <c r="BAS54" s="488">
        <v>1308</v>
      </c>
      <c r="BAT54" s="488">
        <v>1309</v>
      </c>
      <c r="BAU54" s="488">
        <v>1310</v>
      </c>
      <c r="BAV54" s="488">
        <v>1311</v>
      </c>
      <c r="BAW54" s="488">
        <v>1312</v>
      </c>
      <c r="BAX54" s="488">
        <v>1313</v>
      </c>
      <c r="BAY54" s="488">
        <v>1314</v>
      </c>
      <c r="BAZ54" s="488">
        <v>1315</v>
      </c>
      <c r="BBA54" s="488">
        <v>1316</v>
      </c>
      <c r="BBB54" s="488">
        <v>1317</v>
      </c>
      <c r="BBC54" s="488">
        <v>1318</v>
      </c>
      <c r="BBD54" s="488">
        <v>1319</v>
      </c>
      <c r="BBE54" s="488">
        <v>1320</v>
      </c>
      <c r="BBF54" s="488">
        <v>1321</v>
      </c>
      <c r="BBG54" s="488">
        <v>1322</v>
      </c>
      <c r="BBH54" s="488">
        <v>1323</v>
      </c>
      <c r="BBI54" s="488">
        <v>1324</v>
      </c>
      <c r="BBJ54" s="488">
        <v>1325</v>
      </c>
      <c r="BBK54" s="488">
        <v>1326</v>
      </c>
      <c r="BBL54" s="488">
        <v>1327</v>
      </c>
      <c r="BBM54" s="488">
        <v>1328</v>
      </c>
      <c r="BBN54" s="488">
        <v>1329</v>
      </c>
      <c r="BBO54" s="488">
        <v>1330</v>
      </c>
      <c r="BBP54" s="488">
        <v>1331</v>
      </c>
      <c r="BBQ54" s="488">
        <v>1332</v>
      </c>
      <c r="BBR54" s="488">
        <v>1333</v>
      </c>
      <c r="BBS54" s="488">
        <v>1334</v>
      </c>
      <c r="BBT54" s="488">
        <v>1335</v>
      </c>
      <c r="BBU54" s="488">
        <v>1336</v>
      </c>
      <c r="BBV54" s="488">
        <v>1337</v>
      </c>
      <c r="BBW54" s="488">
        <v>1338</v>
      </c>
      <c r="BBX54" s="488">
        <v>1339</v>
      </c>
      <c r="BBY54" s="488">
        <v>1340</v>
      </c>
      <c r="BBZ54" s="488">
        <v>1341</v>
      </c>
      <c r="BCA54" s="488">
        <v>1342</v>
      </c>
      <c r="BCB54" s="488">
        <v>1343</v>
      </c>
      <c r="BCC54" s="488">
        <v>1344</v>
      </c>
      <c r="BCD54" s="488">
        <v>1345</v>
      </c>
      <c r="BCE54" s="488">
        <v>1346</v>
      </c>
      <c r="BCF54" s="488">
        <v>1347</v>
      </c>
      <c r="BCG54" s="488">
        <v>1348</v>
      </c>
      <c r="BCH54" s="488">
        <v>1349</v>
      </c>
      <c r="BCI54" s="488">
        <v>1350</v>
      </c>
      <c r="BCJ54" s="488">
        <v>1351</v>
      </c>
      <c r="BCK54" s="488">
        <v>1352</v>
      </c>
      <c r="BCL54" s="488">
        <v>1353</v>
      </c>
      <c r="BCM54" s="488">
        <v>1354</v>
      </c>
      <c r="BCN54" s="488">
        <v>1355</v>
      </c>
      <c r="BCO54" s="488">
        <v>1356</v>
      </c>
      <c r="BCP54" s="488">
        <v>1357</v>
      </c>
      <c r="BCQ54" s="488">
        <v>1358</v>
      </c>
      <c r="BCR54" s="488">
        <v>1359</v>
      </c>
      <c r="BCS54" s="488">
        <v>1360</v>
      </c>
      <c r="BCT54" s="488">
        <v>1361</v>
      </c>
      <c r="BCU54" s="488">
        <v>1362</v>
      </c>
      <c r="BCV54" s="488">
        <v>1363</v>
      </c>
      <c r="BCW54" s="488">
        <v>1364</v>
      </c>
      <c r="BCX54" s="488">
        <v>1365</v>
      </c>
      <c r="BCY54" s="488">
        <v>1366</v>
      </c>
      <c r="BCZ54" s="488">
        <v>1367</v>
      </c>
      <c r="BDA54" s="488">
        <v>1368</v>
      </c>
      <c r="BDB54" s="488">
        <v>1369</v>
      </c>
      <c r="BDC54" s="488">
        <v>1370</v>
      </c>
      <c r="BDD54" s="488">
        <v>1371</v>
      </c>
      <c r="BDE54" s="488">
        <v>1372</v>
      </c>
      <c r="BDF54" s="488">
        <v>1373</v>
      </c>
      <c r="BDG54" s="488">
        <v>1374</v>
      </c>
      <c r="BDH54" s="488">
        <v>1375</v>
      </c>
      <c r="BDI54" s="488">
        <v>1376</v>
      </c>
      <c r="BDJ54" s="488">
        <v>1377</v>
      </c>
      <c r="BDK54" s="488">
        <v>1378</v>
      </c>
      <c r="BDL54" s="488">
        <v>1379</v>
      </c>
      <c r="BDM54" s="488">
        <v>1380</v>
      </c>
      <c r="BDN54" s="488">
        <v>1381</v>
      </c>
      <c r="BDO54" s="488">
        <v>1382</v>
      </c>
      <c r="BDP54" s="488">
        <v>1383</v>
      </c>
      <c r="BDQ54" s="488">
        <v>1384</v>
      </c>
      <c r="BDR54" s="488">
        <v>1385</v>
      </c>
      <c r="BDS54" s="488">
        <v>1386</v>
      </c>
      <c r="BDT54" s="488">
        <v>1387</v>
      </c>
      <c r="BDU54" s="488">
        <v>1388</v>
      </c>
      <c r="BDV54" s="488">
        <v>1389</v>
      </c>
      <c r="BDW54" s="488">
        <v>1390</v>
      </c>
      <c r="BDX54" s="488">
        <v>1391</v>
      </c>
      <c r="BDY54" s="488">
        <v>1392</v>
      </c>
      <c r="BDZ54" s="488">
        <v>1393</v>
      </c>
      <c r="BEA54" s="488">
        <v>1394</v>
      </c>
      <c r="BEB54" s="488">
        <v>1395</v>
      </c>
      <c r="BEC54" s="488">
        <v>1396</v>
      </c>
      <c r="BED54" s="488">
        <v>1397</v>
      </c>
      <c r="BEE54" s="488">
        <v>1398</v>
      </c>
      <c r="BEF54" s="488">
        <v>1399</v>
      </c>
      <c r="BEG54" s="488">
        <v>1400</v>
      </c>
      <c r="BEH54" s="488">
        <v>1401</v>
      </c>
      <c r="BEI54" s="488">
        <v>1402</v>
      </c>
      <c r="BEJ54" s="488">
        <v>1403</v>
      </c>
      <c r="BEK54" s="488">
        <v>1404</v>
      </c>
      <c r="BEL54" s="488">
        <v>1405</v>
      </c>
      <c r="BEM54" s="488">
        <v>1406</v>
      </c>
      <c r="BEN54" s="488">
        <v>1407</v>
      </c>
      <c r="BEO54" s="488">
        <v>1408</v>
      </c>
      <c r="BEP54" s="488">
        <v>1409</v>
      </c>
      <c r="BEQ54" s="488">
        <v>1410</v>
      </c>
      <c r="BER54" s="488">
        <v>1411</v>
      </c>
      <c r="BES54" s="488">
        <v>1412</v>
      </c>
      <c r="BET54" s="488">
        <v>1413</v>
      </c>
      <c r="BEU54" s="488">
        <v>1414</v>
      </c>
      <c r="BEV54" s="488">
        <v>1415</v>
      </c>
      <c r="BEW54" s="488">
        <v>1416</v>
      </c>
      <c r="BEX54" s="488">
        <v>1417</v>
      </c>
      <c r="BEY54" s="488">
        <v>1418</v>
      </c>
      <c r="BEZ54" s="488">
        <v>1419</v>
      </c>
      <c r="BFA54" s="488">
        <v>1420</v>
      </c>
      <c r="BFB54" s="488">
        <v>1421</v>
      </c>
      <c r="BFC54" s="488">
        <v>1422</v>
      </c>
      <c r="BFD54" s="488">
        <v>1423</v>
      </c>
      <c r="BFE54" s="488">
        <v>1424</v>
      </c>
      <c r="BFF54" s="488">
        <v>1425</v>
      </c>
      <c r="BFG54" s="488">
        <v>1426</v>
      </c>
      <c r="BFH54" s="488">
        <v>1427</v>
      </c>
      <c r="BFI54" s="488">
        <v>1428</v>
      </c>
      <c r="BFJ54" s="488">
        <v>1429</v>
      </c>
      <c r="BFK54" s="488">
        <v>1430</v>
      </c>
      <c r="BFL54" s="488">
        <v>1431</v>
      </c>
      <c r="BFM54" s="488">
        <v>1432</v>
      </c>
      <c r="BFN54" s="488">
        <v>1433</v>
      </c>
      <c r="BFO54" s="488">
        <v>1434</v>
      </c>
      <c r="BFP54" s="488">
        <v>1435</v>
      </c>
      <c r="BFQ54" s="488">
        <v>1436</v>
      </c>
      <c r="BFR54" s="488">
        <v>1437</v>
      </c>
      <c r="BFS54" s="488">
        <v>1438</v>
      </c>
      <c r="BFT54" s="488">
        <v>1439</v>
      </c>
      <c r="BFU54" s="488">
        <v>1440</v>
      </c>
      <c r="BFV54" s="488">
        <v>1441</v>
      </c>
      <c r="BFW54" s="488">
        <v>1442</v>
      </c>
      <c r="BFX54" s="488">
        <v>1443</v>
      </c>
      <c r="BFY54" s="488">
        <v>1444</v>
      </c>
      <c r="BFZ54" s="488">
        <v>1445</v>
      </c>
      <c r="BGA54" s="488">
        <v>1446</v>
      </c>
      <c r="BGB54" s="488">
        <v>1447</v>
      </c>
      <c r="BGC54" s="488">
        <v>1448</v>
      </c>
      <c r="BGD54" s="488">
        <v>1449</v>
      </c>
      <c r="BGE54" s="488">
        <v>1450</v>
      </c>
      <c r="BGF54" s="488">
        <v>1451</v>
      </c>
      <c r="BGG54" s="488">
        <v>1452</v>
      </c>
      <c r="BGH54" s="488">
        <v>1453</v>
      </c>
      <c r="BGI54" s="488">
        <v>1454</v>
      </c>
      <c r="BGJ54" s="488">
        <v>1455</v>
      </c>
      <c r="BGK54" s="488">
        <v>1456</v>
      </c>
      <c r="BGL54" s="488">
        <v>1457</v>
      </c>
      <c r="BGM54" s="488">
        <v>1458</v>
      </c>
      <c r="BGN54" s="488">
        <v>1459</v>
      </c>
      <c r="BGO54" s="488">
        <v>1460</v>
      </c>
      <c r="BGP54" s="488">
        <v>1461</v>
      </c>
      <c r="BGQ54" s="488">
        <v>1462</v>
      </c>
      <c r="BGR54" s="488">
        <v>1463</v>
      </c>
      <c r="BGS54" s="488">
        <v>1464</v>
      </c>
      <c r="BGT54" s="488">
        <v>1465</v>
      </c>
      <c r="BGU54" s="488">
        <v>1466</v>
      </c>
      <c r="BGV54" s="488">
        <v>1467</v>
      </c>
      <c r="BGW54" s="488">
        <v>1468</v>
      </c>
      <c r="BGX54" s="488">
        <v>1469</v>
      </c>
      <c r="BGY54" s="488">
        <v>1470</v>
      </c>
      <c r="BGZ54" s="488">
        <v>1471</v>
      </c>
      <c r="BHA54" s="488">
        <v>1472</v>
      </c>
      <c r="BHB54" s="488">
        <v>1473</v>
      </c>
      <c r="BHC54" s="488">
        <v>1474</v>
      </c>
      <c r="BHD54" s="488">
        <v>1475</v>
      </c>
      <c r="BHE54" s="488">
        <v>1476</v>
      </c>
      <c r="BHF54" s="488">
        <v>1477</v>
      </c>
      <c r="BHG54" s="488">
        <v>1478</v>
      </c>
      <c r="BHH54" s="488">
        <v>1479</v>
      </c>
      <c r="BHI54" s="488">
        <v>1480</v>
      </c>
      <c r="BHJ54" s="488">
        <v>1481</v>
      </c>
      <c r="BHK54" s="488">
        <v>1482</v>
      </c>
      <c r="BHL54" s="488">
        <v>1483</v>
      </c>
      <c r="BHM54" s="488">
        <v>1484</v>
      </c>
      <c r="BHN54" s="488">
        <v>1485</v>
      </c>
      <c r="BHO54" s="488">
        <v>1486</v>
      </c>
      <c r="BHP54" s="488">
        <v>1487</v>
      </c>
      <c r="BHQ54" s="488">
        <v>1488</v>
      </c>
      <c r="BHR54" s="488">
        <v>1489</v>
      </c>
      <c r="BHS54" s="488">
        <v>1490</v>
      </c>
      <c r="BHT54" s="488">
        <v>1491</v>
      </c>
      <c r="BHU54" s="488">
        <v>1492</v>
      </c>
      <c r="BHV54" s="488">
        <v>1493</v>
      </c>
      <c r="BHW54" s="488">
        <v>1494</v>
      </c>
      <c r="BHX54" s="488">
        <v>1495</v>
      </c>
      <c r="BHY54" s="488">
        <v>1496</v>
      </c>
      <c r="BHZ54" s="488">
        <v>1497</v>
      </c>
      <c r="BIA54" s="488">
        <v>1498</v>
      </c>
      <c r="BIB54" s="488">
        <v>1499</v>
      </c>
      <c r="BIC54" s="488">
        <v>1500</v>
      </c>
      <c r="BID54" s="488">
        <v>1501</v>
      </c>
      <c r="BIE54" s="488">
        <v>1502</v>
      </c>
      <c r="BIF54" s="488">
        <v>1503</v>
      </c>
      <c r="BIG54" s="488">
        <v>1504</v>
      </c>
      <c r="BIH54" s="488">
        <v>1505</v>
      </c>
      <c r="BII54" s="488">
        <v>1506</v>
      </c>
      <c r="BIJ54" s="488">
        <v>1507</v>
      </c>
      <c r="BIK54" s="488">
        <v>1508</v>
      </c>
      <c r="BIL54" s="488">
        <v>1509</v>
      </c>
      <c r="BIM54" s="488">
        <v>1510</v>
      </c>
      <c r="BIN54" s="488">
        <v>1511</v>
      </c>
      <c r="BIO54" s="488">
        <v>1512</v>
      </c>
      <c r="BIP54" s="488">
        <v>1513</v>
      </c>
      <c r="BIQ54" s="488">
        <v>1514</v>
      </c>
      <c r="BIR54" s="488">
        <v>1515</v>
      </c>
      <c r="BIS54" s="488">
        <v>1516</v>
      </c>
      <c r="BIT54" s="488">
        <v>1517</v>
      </c>
      <c r="BIU54" s="488">
        <v>1518</v>
      </c>
      <c r="BIV54" s="488">
        <v>1519</v>
      </c>
      <c r="BIW54" s="488">
        <v>1520</v>
      </c>
      <c r="BIX54" s="488">
        <v>1521</v>
      </c>
      <c r="BIY54" s="488">
        <v>1522</v>
      </c>
      <c r="BIZ54" s="488">
        <v>1523</v>
      </c>
      <c r="BJA54" s="488">
        <v>1524</v>
      </c>
      <c r="BJB54" s="488">
        <v>1525</v>
      </c>
      <c r="BJC54" s="488">
        <v>1526</v>
      </c>
      <c r="BJD54" s="488">
        <v>1527</v>
      </c>
      <c r="BJE54" s="488">
        <v>1528</v>
      </c>
      <c r="BJF54" s="488">
        <v>1529</v>
      </c>
      <c r="BJG54" s="488">
        <v>1530</v>
      </c>
      <c r="BJH54" s="488">
        <v>1531</v>
      </c>
      <c r="BJI54" s="488">
        <v>1532</v>
      </c>
      <c r="BJJ54" s="488">
        <v>1533</v>
      </c>
      <c r="BJK54" s="488">
        <v>1534</v>
      </c>
      <c r="BJL54" s="488">
        <v>1535</v>
      </c>
      <c r="BJM54" s="488">
        <v>1536</v>
      </c>
      <c r="BJN54" s="488">
        <v>1537</v>
      </c>
      <c r="BJO54" s="488">
        <v>1538</v>
      </c>
      <c r="BJP54" s="488">
        <v>1539</v>
      </c>
      <c r="BJQ54" s="488">
        <v>1540</v>
      </c>
      <c r="BJR54" s="488">
        <v>1541</v>
      </c>
      <c r="BJS54" s="488">
        <v>1542</v>
      </c>
      <c r="BJT54" s="488">
        <v>1543</v>
      </c>
      <c r="BJU54" s="488">
        <v>1544</v>
      </c>
      <c r="BJV54" s="488">
        <v>1545</v>
      </c>
      <c r="BJW54" s="488">
        <v>1546</v>
      </c>
      <c r="BJX54" s="488">
        <v>1547</v>
      </c>
      <c r="BJY54" s="488">
        <v>1548</v>
      </c>
      <c r="BJZ54" s="488">
        <v>1549</v>
      </c>
      <c r="BKA54" s="488">
        <v>1550</v>
      </c>
      <c r="BKB54" s="488">
        <v>1551</v>
      </c>
      <c r="BKC54" s="488">
        <v>1552</v>
      </c>
      <c r="BKD54" s="488">
        <v>1553</v>
      </c>
      <c r="BKE54" s="488">
        <v>1554</v>
      </c>
      <c r="BKF54" s="488">
        <v>1555</v>
      </c>
      <c r="BKG54" s="488">
        <v>1556</v>
      </c>
      <c r="BKH54" s="488">
        <v>1557</v>
      </c>
      <c r="BKI54" s="488">
        <v>1558</v>
      </c>
      <c r="BKJ54" s="488">
        <v>1559</v>
      </c>
      <c r="BKK54" s="488">
        <v>1560</v>
      </c>
      <c r="BKL54" s="488">
        <v>1561</v>
      </c>
      <c r="BKM54" s="488">
        <v>1562</v>
      </c>
      <c r="BKN54" s="488">
        <v>1563</v>
      </c>
      <c r="BKO54" s="488">
        <v>1564</v>
      </c>
      <c r="BKP54" s="488">
        <v>1565</v>
      </c>
      <c r="BKQ54" s="488">
        <v>1566</v>
      </c>
      <c r="BKR54" s="488">
        <v>1567</v>
      </c>
      <c r="BKS54" s="488">
        <v>1568</v>
      </c>
      <c r="BKT54" s="488">
        <v>1569</v>
      </c>
      <c r="BKU54" s="488">
        <v>1570</v>
      </c>
      <c r="BKV54" s="488">
        <v>1571</v>
      </c>
      <c r="BKW54" s="488">
        <v>1572</v>
      </c>
      <c r="BKX54" s="488">
        <v>1573</v>
      </c>
      <c r="BKY54" s="488">
        <v>1574</v>
      </c>
      <c r="BKZ54" s="488">
        <v>1575</v>
      </c>
      <c r="BLA54" s="488">
        <v>1576</v>
      </c>
      <c r="BLB54" s="488">
        <v>1577</v>
      </c>
      <c r="BLC54" s="488">
        <v>1578</v>
      </c>
      <c r="BLD54" s="488">
        <v>1579</v>
      </c>
      <c r="BLE54" s="488">
        <v>1580</v>
      </c>
      <c r="BLF54" s="488">
        <v>1581</v>
      </c>
      <c r="BLG54" s="488">
        <v>1582</v>
      </c>
      <c r="BLH54" s="488">
        <v>1583</v>
      </c>
      <c r="BLI54" s="488">
        <v>1584</v>
      </c>
      <c r="BLJ54" s="488">
        <v>1585</v>
      </c>
      <c r="BLK54" s="488">
        <v>1586</v>
      </c>
      <c r="BLL54" s="488">
        <v>1587</v>
      </c>
      <c r="BLM54" s="488">
        <v>1588</v>
      </c>
      <c r="BLN54" s="488">
        <v>1589</v>
      </c>
      <c r="BLO54" s="488">
        <v>1590</v>
      </c>
      <c r="BLP54" s="488">
        <v>1591</v>
      </c>
      <c r="BLQ54" s="488">
        <v>1592</v>
      </c>
      <c r="BLR54" s="488">
        <v>1593</v>
      </c>
      <c r="BLS54" s="488">
        <v>1594</v>
      </c>
      <c r="BLT54" s="488">
        <v>1595</v>
      </c>
      <c r="BLU54" s="488">
        <v>1596</v>
      </c>
      <c r="BLV54" s="488">
        <v>1597</v>
      </c>
      <c r="BLW54" s="488">
        <v>1598</v>
      </c>
      <c r="BLX54" s="488">
        <v>1599</v>
      </c>
      <c r="BLY54" s="488">
        <v>1600</v>
      </c>
      <c r="BLZ54" s="488">
        <v>1601</v>
      </c>
      <c r="BMA54" s="488">
        <v>1602</v>
      </c>
      <c r="BMB54" s="488">
        <v>1603</v>
      </c>
      <c r="BMC54" s="488">
        <v>1604</v>
      </c>
      <c r="BMD54" s="488">
        <v>1605</v>
      </c>
      <c r="BME54" s="488">
        <v>1606</v>
      </c>
      <c r="BMF54" s="488">
        <v>1607</v>
      </c>
      <c r="BMG54" s="488">
        <v>1608</v>
      </c>
      <c r="BMH54" s="488">
        <v>1609</v>
      </c>
      <c r="BMI54" s="488">
        <v>1610</v>
      </c>
      <c r="BMJ54" s="488">
        <v>1611</v>
      </c>
      <c r="BMK54" s="488">
        <v>1612</v>
      </c>
      <c r="BML54" s="488">
        <v>1613</v>
      </c>
      <c r="BMM54" s="488">
        <v>1614</v>
      </c>
      <c r="BMN54" s="488">
        <v>1615</v>
      </c>
      <c r="BMO54" s="488">
        <v>1616</v>
      </c>
      <c r="BMP54" s="488">
        <v>1617</v>
      </c>
      <c r="BMQ54" s="488">
        <v>1618</v>
      </c>
      <c r="BMR54" s="488">
        <v>1619</v>
      </c>
      <c r="BMS54" s="488">
        <v>1620</v>
      </c>
      <c r="BMT54" s="488">
        <v>1621</v>
      </c>
      <c r="BMU54" s="488">
        <v>1622</v>
      </c>
      <c r="BMV54" s="488">
        <v>1623</v>
      </c>
      <c r="BMW54" s="488">
        <v>1624</v>
      </c>
      <c r="BMX54" s="488">
        <v>1625</v>
      </c>
      <c r="BMY54" s="488">
        <v>1626</v>
      </c>
      <c r="BMZ54" s="488">
        <v>1627</v>
      </c>
      <c r="BNA54" s="488">
        <v>1628</v>
      </c>
      <c r="BNB54" s="488">
        <v>1629</v>
      </c>
      <c r="BNC54" s="488">
        <v>1630</v>
      </c>
      <c r="BND54" s="488">
        <v>1631</v>
      </c>
      <c r="BNE54" s="488">
        <v>1632</v>
      </c>
      <c r="BNF54" s="488">
        <v>1633</v>
      </c>
      <c r="BNG54" s="488">
        <v>1634</v>
      </c>
      <c r="BNH54" s="488">
        <v>1635</v>
      </c>
      <c r="BNI54" s="488">
        <v>1636</v>
      </c>
      <c r="BNJ54" s="488">
        <v>1637</v>
      </c>
      <c r="BNK54" s="488">
        <v>1638</v>
      </c>
      <c r="BNL54" s="488">
        <v>1639</v>
      </c>
      <c r="BNM54" s="488">
        <v>1640</v>
      </c>
      <c r="BNN54" s="488">
        <v>1641</v>
      </c>
      <c r="BNO54" s="488">
        <v>1642</v>
      </c>
      <c r="BNP54" s="488">
        <v>1643</v>
      </c>
      <c r="BNQ54" s="488">
        <v>1644</v>
      </c>
      <c r="BNR54" s="488">
        <v>1645</v>
      </c>
      <c r="BNS54" s="488">
        <v>1646</v>
      </c>
      <c r="BNT54" s="488">
        <v>1647</v>
      </c>
      <c r="BNU54" s="488">
        <v>1648</v>
      </c>
      <c r="BNV54" s="488">
        <v>1649</v>
      </c>
      <c r="BNW54" s="488">
        <v>1650</v>
      </c>
      <c r="BNX54" s="488">
        <v>1651</v>
      </c>
      <c r="BNY54" s="488">
        <v>1652</v>
      </c>
      <c r="BNZ54" s="488">
        <v>1653</v>
      </c>
      <c r="BOA54" s="488">
        <v>1654</v>
      </c>
      <c r="BOB54" s="488">
        <v>1655</v>
      </c>
      <c r="BOC54" s="488">
        <v>1656</v>
      </c>
      <c r="BOD54" s="488">
        <v>1657</v>
      </c>
      <c r="BOE54" s="488">
        <v>1658</v>
      </c>
      <c r="BOF54" s="488">
        <v>1659</v>
      </c>
      <c r="BOG54" s="488">
        <v>1660</v>
      </c>
      <c r="BOH54" s="488">
        <v>1661</v>
      </c>
      <c r="BOI54" s="488">
        <v>1662</v>
      </c>
      <c r="BOJ54" s="488">
        <v>1663</v>
      </c>
      <c r="BOK54" s="488">
        <v>1664</v>
      </c>
      <c r="BOL54" s="488">
        <v>1665</v>
      </c>
      <c r="BOM54" s="488">
        <v>1666</v>
      </c>
      <c r="BON54" s="488">
        <v>1667</v>
      </c>
      <c r="BOO54" s="488">
        <v>1668</v>
      </c>
      <c r="BOP54" s="488">
        <v>1669</v>
      </c>
      <c r="BOQ54" s="488">
        <v>1670</v>
      </c>
      <c r="BOR54" s="488">
        <v>1671</v>
      </c>
      <c r="BOS54" s="488">
        <v>1672</v>
      </c>
      <c r="BOT54" s="488">
        <v>1673</v>
      </c>
      <c r="BOU54" s="488">
        <v>1674</v>
      </c>
      <c r="BOV54" s="488">
        <v>1675</v>
      </c>
      <c r="BOW54" s="488">
        <v>1676</v>
      </c>
      <c r="BOX54" s="488">
        <v>1677</v>
      </c>
      <c r="BOY54" s="488">
        <v>1678</v>
      </c>
      <c r="BOZ54" s="488">
        <v>1679</v>
      </c>
      <c r="BPA54" s="488">
        <v>1680</v>
      </c>
      <c r="BPB54" s="488">
        <v>1681</v>
      </c>
      <c r="BPC54" s="488">
        <v>1682</v>
      </c>
      <c r="BPD54" s="488">
        <v>1683</v>
      </c>
      <c r="BPE54" s="488">
        <v>1684</v>
      </c>
      <c r="BPF54" s="488">
        <v>1685</v>
      </c>
      <c r="BPG54" s="488">
        <v>1686</v>
      </c>
      <c r="BPH54" s="488">
        <v>1687</v>
      </c>
      <c r="BPI54" s="488">
        <v>1688</v>
      </c>
      <c r="BPJ54" s="488">
        <v>1689</v>
      </c>
      <c r="BPK54" s="488">
        <v>1690</v>
      </c>
      <c r="BPL54" s="488">
        <v>1691</v>
      </c>
      <c r="BPM54" s="488">
        <v>1692</v>
      </c>
      <c r="BPN54" s="488">
        <v>1693</v>
      </c>
      <c r="BPO54" s="488">
        <v>1694</v>
      </c>
      <c r="BPP54" s="488">
        <v>1695</v>
      </c>
      <c r="BPQ54" s="488">
        <v>1696</v>
      </c>
      <c r="BPR54" s="488">
        <v>1697</v>
      </c>
      <c r="BPS54" s="488">
        <v>1698</v>
      </c>
      <c r="BPT54" s="488">
        <v>1699</v>
      </c>
      <c r="BPU54" s="488">
        <v>1700</v>
      </c>
      <c r="BPV54" s="488">
        <v>1701</v>
      </c>
      <c r="BPW54" s="488">
        <v>1702</v>
      </c>
      <c r="BPX54" s="488">
        <v>1703</v>
      </c>
      <c r="BPY54" s="488">
        <v>1704</v>
      </c>
      <c r="BPZ54" s="488">
        <v>1705</v>
      </c>
      <c r="BQA54" s="488">
        <v>1706</v>
      </c>
      <c r="BQB54" s="488">
        <v>1707</v>
      </c>
      <c r="BQC54" s="488">
        <v>1708</v>
      </c>
      <c r="BQD54" s="488">
        <v>1709</v>
      </c>
      <c r="BQE54" s="488">
        <v>1710</v>
      </c>
      <c r="BQF54" s="488">
        <v>1711</v>
      </c>
      <c r="BQG54" s="488">
        <v>1712</v>
      </c>
      <c r="BQH54" s="488">
        <v>1713</v>
      </c>
      <c r="BQI54" s="488">
        <v>1714</v>
      </c>
      <c r="BQJ54" s="488">
        <v>1715</v>
      </c>
      <c r="BQK54" s="488">
        <v>1716</v>
      </c>
      <c r="BQL54" s="488">
        <v>1717</v>
      </c>
      <c r="BQM54" s="488">
        <v>1718</v>
      </c>
      <c r="BQN54" s="488">
        <v>1719</v>
      </c>
      <c r="BQO54" s="488">
        <v>1720</v>
      </c>
      <c r="BQP54" s="488">
        <v>1721</v>
      </c>
      <c r="BQQ54" s="488">
        <v>1722</v>
      </c>
      <c r="BQR54" s="488">
        <v>1723</v>
      </c>
      <c r="BQS54" s="488">
        <v>1724</v>
      </c>
      <c r="BQT54" s="488">
        <v>1725</v>
      </c>
      <c r="BQU54" s="488">
        <v>1726</v>
      </c>
      <c r="BQV54" s="488">
        <v>1727</v>
      </c>
      <c r="BQW54" s="488">
        <v>1728</v>
      </c>
      <c r="BQX54" s="488">
        <v>1729</v>
      </c>
      <c r="BQY54" s="488">
        <v>1730</v>
      </c>
      <c r="BQZ54" s="488">
        <v>1731</v>
      </c>
      <c r="BRA54" s="488">
        <v>1732</v>
      </c>
      <c r="BRB54" s="488">
        <v>1733</v>
      </c>
      <c r="BRC54" s="488">
        <v>1734</v>
      </c>
      <c r="BRD54" s="488">
        <v>1735</v>
      </c>
      <c r="BRE54" s="488">
        <v>1736</v>
      </c>
      <c r="BRF54" s="488">
        <v>1737</v>
      </c>
      <c r="BRG54" s="488">
        <v>1738</v>
      </c>
      <c r="BRH54" s="488">
        <v>1739</v>
      </c>
      <c r="BRI54" s="488">
        <v>1740</v>
      </c>
      <c r="BRJ54" s="488">
        <v>1741</v>
      </c>
      <c r="BRK54" s="488">
        <v>1742</v>
      </c>
      <c r="BRL54" s="488">
        <v>1743</v>
      </c>
      <c r="BRM54" s="488">
        <v>1744</v>
      </c>
      <c r="BRN54" s="488">
        <v>1745</v>
      </c>
      <c r="BRO54" s="488">
        <v>1746</v>
      </c>
      <c r="BRP54" s="488">
        <v>1747</v>
      </c>
      <c r="BRQ54" s="488">
        <v>1748</v>
      </c>
      <c r="BRR54" s="488">
        <v>1749</v>
      </c>
      <c r="BRS54" s="488">
        <v>1750</v>
      </c>
      <c r="BRT54" s="488">
        <v>1751</v>
      </c>
      <c r="BRU54" s="488">
        <v>1752</v>
      </c>
      <c r="BRV54" s="488">
        <v>1753</v>
      </c>
      <c r="BRW54" s="488">
        <v>1754</v>
      </c>
      <c r="BRX54" s="488">
        <v>1755</v>
      </c>
      <c r="BRY54" s="488">
        <v>1756</v>
      </c>
      <c r="BRZ54" s="488">
        <v>1757</v>
      </c>
      <c r="BSA54" s="488">
        <v>1758</v>
      </c>
      <c r="BSB54" s="488">
        <v>1759</v>
      </c>
      <c r="BSC54" s="488">
        <v>1760</v>
      </c>
      <c r="BSD54" s="488">
        <v>1761</v>
      </c>
      <c r="BSE54" s="488">
        <v>1762</v>
      </c>
      <c r="BSF54" s="488">
        <v>1763</v>
      </c>
      <c r="BSG54" s="488">
        <v>1764</v>
      </c>
      <c r="BSH54" s="488">
        <v>1765</v>
      </c>
      <c r="BSI54" s="488">
        <v>1766</v>
      </c>
      <c r="BSJ54" s="488">
        <v>1767</v>
      </c>
      <c r="BSK54" s="488">
        <v>1768</v>
      </c>
      <c r="BSL54" s="488">
        <v>1769</v>
      </c>
      <c r="BSM54" s="488">
        <v>1770</v>
      </c>
      <c r="BSN54" s="488">
        <v>1771</v>
      </c>
      <c r="BSO54" s="488">
        <v>1772</v>
      </c>
      <c r="BSP54" s="488">
        <v>1773</v>
      </c>
      <c r="BSQ54" s="488">
        <v>1774</v>
      </c>
      <c r="BSR54" s="488">
        <v>1775</v>
      </c>
      <c r="BSS54" s="488">
        <v>1776</v>
      </c>
      <c r="BST54" s="488">
        <v>1777</v>
      </c>
      <c r="BSU54" s="488">
        <v>1778</v>
      </c>
      <c r="BSV54" s="488">
        <v>1779</v>
      </c>
      <c r="BSW54" s="488">
        <v>1780</v>
      </c>
      <c r="BSX54" s="488">
        <v>1781</v>
      </c>
      <c r="BSY54" s="488">
        <v>1782</v>
      </c>
      <c r="BSZ54" s="488">
        <v>1783</v>
      </c>
      <c r="BTA54" s="488">
        <v>1784</v>
      </c>
      <c r="BTB54" s="488">
        <v>1785</v>
      </c>
      <c r="BTC54" s="488">
        <v>1786</v>
      </c>
      <c r="BTD54" s="488">
        <v>1787</v>
      </c>
      <c r="BTE54" s="488">
        <v>1788</v>
      </c>
      <c r="BTF54" s="488">
        <v>1789</v>
      </c>
      <c r="BTG54" s="488">
        <v>1790</v>
      </c>
      <c r="BTH54" s="488">
        <v>1791</v>
      </c>
      <c r="BTI54" s="488">
        <v>1792</v>
      </c>
      <c r="BTJ54" s="488">
        <v>1793</v>
      </c>
      <c r="BTK54" s="488">
        <v>1794</v>
      </c>
      <c r="BTL54" s="488">
        <v>1795</v>
      </c>
      <c r="BTM54" s="488">
        <v>1796</v>
      </c>
      <c r="BTN54" s="488">
        <v>1797</v>
      </c>
      <c r="BTO54" s="488">
        <v>1798</v>
      </c>
      <c r="BTP54" s="488">
        <v>1799</v>
      </c>
      <c r="BTQ54" s="488">
        <v>1800</v>
      </c>
      <c r="BTR54" s="488">
        <v>1801</v>
      </c>
      <c r="BTS54" s="488">
        <v>1802</v>
      </c>
      <c r="BTT54" s="488">
        <v>1803</v>
      </c>
      <c r="BTU54" s="488">
        <v>1804</v>
      </c>
      <c r="BTV54" s="488">
        <v>1805</v>
      </c>
      <c r="BTW54" s="488">
        <v>1806</v>
      </c>
      <c r="BTX54" s="488">
        <v>1807</v>
      </c>
      <c r="BTY54" s="488">
        <v>1808</v>
      </c>
      <c r="BTZ54" s="488">
        <v>1809</v>
      </c>
      <c r="BUA54" s="488">
        <v>1810</v>
      </c>
      <c r="BUB54" s="488">
        <v>1811</v>
      </c>
      <c r="BUC54" s="488">
        <v>1812</v>
      </c>
      <c r="BUD54" s="488">
        <v>1813</v>
      </c>
      <c r="BUE54" s="488">
        <v>1814</v>
      </c>
      <c r="BUF54" s="488">
        <v>1815</v>
      </c>
      <c r="BUG54" s="488">
        <v>1816</v>
      </c>
      <c r="BUH54" s="488">
        <v>1817</v>
      </c>
      <c r="BUI54" s="488">
        <v>1818</v>
      </c>
      <c r="BUJ54" s="488">
        <v>1819</v>
      </c>
      <c r="BUK54" s="488">
        <v>1820</v>
      </c>
      <c r="BUL54" s="488">
        <v>1821</v>
      </c>
      <c r="BUM54" s="488">
        <v>1822</v>
      </c>
      <c r="BUN54" s="488">
        <v>1823</v>
      </c>
      <c r="BUO54" s="488">
        <v>1824</v>
      </c>
      <c r="BUP54" s="488">
        <v>1825</v>
      </c>
      <c r="BUQ54" s="488">
        <v>1826</v>
      </c>
      <c r="BUR54" s="488">
        <v>1827</v>
      </c>
      <c r="BUS54" s="488">
        <v>1828</v>
      </c>
      <c r="BUT54" s="488">
        <v>1829</v>
      </c>
      <c r="BUU54" s="488">
        <v>1830</v>
      </c>
      <c r="BUV54" s="488">
        <v>1831</v>
      </c>
      <c r="BUW54" s="488">
        <v>1832</v>
      </c>
      <c r="BUX54" s="488">
        <v>1833</v>
      </c>
      <c r="BUY54" s="488">
        <v>1834</v>
      </c>
      <c r="BUZ54" s="488">
        <v>1835</v>
      </c>
      <c r="BVA54" s="488">
        <v>1836</v>
      </c>
      <c r="BVB54" s="488">
        <v>1837</v>
      </c>
      <c r="BVC54" s="488">
        <v>1838</v>
      </c>
      <c r="BVD54" s="488">
        <v>1839</v>
      </c>
      <c r="BVE54" s="488">
        <v>1840</v>
      </c>
      <c r="BVF54" s="488">
        <v>1841</v>
      </c>
      <c r="BVG54" s="488">
        <v>1842</v>
      </c>
      <c r="BVH54" s="488">
        <v>1843</v>
      </c>
      <c r="BVI54" s="488">
        <v>1844</v>
      </c>
      <c r="BVJ54" s="488">
        <v>1845</v>
      </c>
      <c r="BVK54" s="488">
        <v>1846</v>
      </c>
      <c r="BVL54" s="488">
        <v>1847</v>
      </c>
      <c r="BVM54" s="488">
        <v>1848</v>
      </c>
      <c r="BVN54" s="488">
        <v>1849</v>
      </c>
      <c r="BVO54" s="488">
        <v>1850</v>
      </c>
      <c r="BVP54" s="488">
        <v>1851</v>
      </c>
      <c r="BVQ54" s="488">
        <v>1852</v>
      </c>
      <c r="BVR54" s="488">
        <v>1853</v>
      </c>
      <c r="BVS54" s="488">
        <v>1854</v>
      </c>
      <c r="BVT54" s="488">
        <v>1855</v>
      </c>
      <c r="BVU54" s="488">
        <v>1856</v>
      </c>
      <c r="BVV54" s="488">
        <v>1857</v>
      </c>
      <c r="BVW54" s="488">
        <v>1858</v>
      </c>
      <c r="BVX54" s="488">
        <v>1859</v>
      </c>
      <c r="BVY54" s="488">
        <v>1860</v>
      </c>
      <c r="BVZ54" s="488">
        <v>1861</v>
      </c>
      <c r="BWA54" s="488">
        <v>1862</v>
      </c>
      <c r="BWB54" s="488">
        <v>1863</v>
      </c>
      <c r="BWC54" s="488">
        <v>1864</v>
      </c>
      <c r="BWD54" s="488">
        <v>1865</v>
      </c>
      <c r="BWE54" s="488">
        <v>1866</v>
      </c>
      <c r="BWF54" s="488">
        <v>1867</v>
      </c>
      <c r="BWG54" s="488">
        <v>1868</v>
      </c>
      <c r="BWH54" s="488">
        <v>1869</v>
      </c>
      <c r="BWI54" s="488">
        <v>1870</v>
      </c>
      <c r="BWJ54" s="488">
        <v>1871</v>
      </c>
      <c r="BWK54" s="488">
        <v>1872</v>
      </c>
      <c r="BWL54" s="488">
        <v>1873</v>
      </c>
      <c r="BWM54" s="488">
        <v>1874</v>
      </c>
      <c r="BWN54" s="488">
        <v>1875</v>
      </c>
      <c r="BWO54" s="488">
        <v>1876</v>
      </c>
      <c r="BWP54" s="488">
        <v>1877</v>
      </c>
      <c r="BWQ54" s="488">
        <v>1878</v>
      </c>
      <c r="BWR54" s="488">
        <v>1879</v>
      </c>
      <c r="BWS54" s="488">
        <v>1880</v>
      </c>
      <c r="BWT54" s="488">
        <v>1881</v>
      </c>
      <c r="BWU54" s="488">
        <v>1882</v>
      </c>
      <c r="BWV54" s="488">
        <v>1883</v>
      </c>
      <c r="BWW54" s="488">
        <v>1884</v>
      </c>
      <c r="BWX54" s="488">
        <v>1885</v>
      </c>
      <c r="BWY54" s="488">
        <v>1886</v>
      </c>
      <c r="BWZ54" s="488">
        <v>1887</v>
      </c>
      <c r="BXA54" s="488">
        <v>1888</v>
      </c>
      <c r="BXB54" s="488">
        <v>1889</v>
      </c>
      <c r="BXC54" s="488">
        <v>1890</v>
      </c>
      <c r="BXD54" s="488">
        <v>1891</v>
      </c>
      <c r="BXE54" s="488">
        <v>1892</v>
      </c>
      <c r="BXF54" s="488">
        <v>1893</v>
      </c>
      <c r="BXG54" s="488">
        <v>1894</v>
      </c>
      <c r="BXH54" s="488">
        <v>1895</v>
      </c>
      <c r="BXI54" s="488">
        <v>1896</v>
      </c>
      <c r="BXJ54" s="488">
        <v>1897</v>
      </c>
      <c r="BXK54" s="488">
        <v>1898</v>
      </c>
      <c r="BXL54" s="488">
        <v>1899</v>
      </c>
      <c r="BXM54" s="488">
        <v>1900</v>
      </c>
      <c r="BXN54" s="488">
        <v>1901</v>
      </c>
      <c r="BXO54" s="488">
        <v>1902</v>
      </c>
      <c r="BXP54" s="488">
        <v>1903</v>
      </c>
      <c r="BXQ54" s="488">
        <v>1904</v>
      </c>
      <c r="BXR54" s="488">
        <v>1905</v>
      </c>
      <c r="BXS54" s="488">
        <v>1906</v>
      </c>
      <c r="BXT54" s="488">
        <v>1907</v>
      </c>
      <c r="BXU54" s="488">
        <v>1908</v>
      </c>
      <c r="BXV54" s="488">
        <v>1909</v>
      </c>
      <c r="BXW54" s="488">
        <v>1910</v>
      </c>
      <c r="BXX54" s="488">
        <v>1911</v>
      </c>
      <c r="BXY54" s="488">
        <v>1912</v>
      </c>
      <c r="BXZ54" s="488">
        <v>1913</v>
      </c>
      <c r="BYA54" s="488">
        <v>1914</v>
      </c>
      <c r="BYB54" s="488">
        <v>1915</v>
      </c>
      <c r="BYC54" s="488">
        <v>1916</v>
      </c>
      <c r="BYD54" s="488">
        <v>1917</v>
      </c>
      <c r="BYE54" s="488">
        <v>1918</v>
      </c>
      <c r="BYF54" s="488">
        <v>1919</v>
      </c>
      <c r="BYG54" s="488">
        <v>1920</v>
      </c>
      <c r="BYH54" s="488">
        <v>1921</v>
      </c>
      <c r="BYI54" s="488">
        <v>1922</v>
      </c>
      <c r="BYJ54" s="488">
        <v>1923</v>
      </c>
      <c r="BYK54" s="488">
        <v>1924</v>
      </c>
      <c r="BYL54" s="488">
        <v>1925</v>
      </c>
      <c r="BYM54" s="488">
        <v>1926</v>
      </c>
      <c r="BYN54" s="488">
        <v>1927</v>
      </c>
      <c r="BYO54" s="488">
        <v>1928</v>
      </c>
      <c r="BYP54" s="488">
        <v>1929</v>
      </c>
      <c r="BYQ54" s="488">
        <v>1930</v>
      </c>
      <c r="BYR54" s="488">
        <v>1931</v>
      </c>
      <c r="BYS54" s="488">
        <v>1932</v>
      </c>
      <c r="BYT54" s="488">
        <v>1933</v>
      </c>
      <c r="BYU54" s="488">
        <v>1934</v>
      </c>
      <c r="BYV54" s="488">
        <v>1935</v>
      </c>
      <c r="BYW54" s="488">
        <v>1936</v>
      </c>
      <c r="BYX54" s="488">
        <v>1937</v>
      </c>
      <c r="BYY54" s="488">
        <v>1938</v>
      </c>
      <c r="BYZ54" s="488">
        <v>1939</v>
      </c>
      <c r="BZA54" s="488">
        <v>1940</v>
      </c>
      <c r="BZB54" s="488">
        <v>1941</v>
      </c>
      <c r="BZC54" s="488">
        <v>1942</v>
      </c>
      <c r="BZD54" s="488">
        <v>1943</v>
      </c>
      <c r="BZE54" s="488">
        <v>1944</v>
      </c>
      <c r="BZF54" s="488">
        <v>1945</v>
      </c>
      <c r="BZG54" s="488">
        <v>1946</v>
      </c>
      <c r="BZH54" s="488">
        <v>1947</v>
      </c>
      <c r="BZI54" s="488">
        <v>1948</v>
      </c>
      <c r="BZJ54" s="488">
        <v>1949</v>
      </c>
      <c r="BZK54" s="488">
        <v>1950</v>
      </c>
      <c r="BZL54" s="488">
        <v>1951</v>
      </c>
      <c r="BZM54" s="488">
        <v>1952</v>
      </c>
      <c r="BZN54" s="488">
        <v>1953</v>
      </c>
      <c r="BZO54" s="488">
        <v>1954</v>
      </c>
      <c r="BZP54" s="488">
        <v>1955</v>
      </c>
      <c r="BZQ54" s="488">
        <v>1956</v>
      </c>
      <c r="BZR54" s="488">
        <v>1957</v>
      </c>
      <c r="BZS54" s="488">
        <v>1958</v>
      </c>
      <c r="BZT54" s="488">
        <v>1959</v>
      </c>
      <c r="BZU54" s="488">
        <v>1960</v>
      </c>
      <c r="BZV54" s="488">
        <v>1961</v>
      </c>
      <c r="BZW54" s="488">
        <v>1962</v>
      </c>
      <c r="BZX54" s="488">
        <v>1963</v>
      </c>
      <c r="BZY54" s="488">
        <v>1964</v>
      </c>
      <c r="BZZ54" s="488">
        <v>1965</v>
      </c>
      <c r="CAA54" s="488">
        <v>1966</v>
      </c>
      <c r="CAB54" s="488">
        <v>1967</v>
      </c>
      <c r="CAC54" s="488">
        <v>1968</v>
      </c>
      <c r="CAD54" s="488">
        <v>1969</v>
      </c>
      <c r="CAE54" s="488">
        <v>1970</v>
      </c>
      <c r="CAF54" s="488">
        <v>1971</v>
      </c>
      <c r="CAG54" s="488">
        <v>1972</v>
      </c>
      <c r="CAH54" s="488">
        <v>1973</v>
      </c>
      <c r="CAI54" s="488">
        <v>1974</v>
      </c>
      <c r="CAJ54" s="488">
        <v>1975</v>
      </c>
      <c r="CAK54" s="488">
        <v>1976</v>
      </c>
      <c r="CAL54" s="488">
        <v>1977</v>
      </c>
      <c r="CAM54" s="488">
        <v>1978</v>
      </c>
      <c r="CAN54" s="488">
        <v>1979</v>
      </c>
      <c r="CAO54" s="488">
        <v>1980</v>
      </c>
      <c r="CAP54" s="488">
        <v>1981</v>
      </c>
      <c r="CAQ54" s="488">
        <v>1982</v>
      </c>
      <c r="CAR54" s="488">
        <v>1983</v>
      </c>
      <c r="CAS54" s="488">
        <v>1984</v>
      </c>
      <c r="CAT54" s="488">
        <v>1985</v>
      </c>
      <c r="CAU54" s="488">
        <v>1986</v>
      </c>
      <c r="CAV54" s="488">
        <v>1987</v>
      </c>
      <c r="CAW54" s="488">
        <v>1988</v>
      </c>
      <c r="CAX54" s="488">
        <v>1989</v>
      </c>
      <c r="CAY54" s="488">
        <v>1990</v>
      </c>
      <c r="CAZ54" s="488">
        <v>1991</v>
      </c>
      <c r="CBA54" s="488">
        <v>1992</v>
      </c>
      <c r="CBB54" s="488">
        <v>1993</v>
      </c>
      <c r="CBC54" s="488">
        <v>1994</v>
      </c>
      <c r="CBD54" s="488">
        <v>1995</v>
      </c>
      <c r="CBE54" s="488">
        <v>1996</v>
      </c>
      <c r="CBF54" s="488">
        <v>1997</v>
      </c>
      <c r="CBG54" s="488">
        <v>1998</v>
      </c>
      <c r="CBH54" s="488">
        <v>1999</v>
      </c>
      <c r="CBI54" s="488">
        <v>2000</v>
      </c>
      <c r="CBJ54" s="488">
        <v>2001</v>
      </c>
      <c r="CBK54" s="488">
        <v>2002</v>
      </c>
      <c r="CBL54" s="488">
        <v>2003</v>
      </c>
      <c r="CBM54" s="488">
        <v>2004</v>
      </c>
      <c r="CBN54" s="488">
        <v>2005</v>
      </c>
      <c r="CBO54" s="488">
        <v>2006</v>
      </c>
      <c r="CBP54" s="488">
        <v>2007</v>
      </c>
      <c r="CBQ54" s="488">
        <v>2008</v>
      </c>
      <c r="CBR54" s="488">
        <v>2009</v>
      </c>
      <c r="CBS54" s="488">
        <v>2010</v>
      </c>
      <c r="CBT54" s="488">
        <v>2011</v>
      </c>
      <c r="CBU54" s="488">
        <v>2012</v>
      </c>
      <c r="CBV54" s="488">
        <v>2013</v>
      </c>
      <c r="CBW54" s="488">
        <v>2014</v>
      </c>
      <c r="CBX54" s="488">
        <v>2015</v>
      </c>
      <c r="CBY54" s="488">
        <v>2016</v>
      </c>
      <c r="CBZ54" s="488">
        <v>2017</v>
      </c>
      <c r="CCA54" s="488">
        <v>2018</v>
      </c>
      <c r="CCB54" s="488">
        <v>2019</v>
      </c>
      <c r="CCC54" s="488">
        <v>2020</v>
      </c>
      <c r="CCD54" s="488">
        <v>2021</v>
      </c>
      <c r="CCE54" s="488">
        <v>2022</v>
      </c>
      <c r="CCF54" s="488">
        <v>2023</v>
      </c>
      <c r="CCG54" s="488">
        <v>2024</v>
      </c>
      <c r="CCH54" s="488">
        <v>2025</v>
      </c>
      <c r="CCI54" s="488">
        <v>2026</v>
      </c>
      <c r="CCJ54" s="488">
        <v>2027</v>
      </c>
      <c r="CCK54" s="488">
        <v>2028</v>
      </c>
      <c r="CCL54" s="488">
        <v>2029</v>
      </c>
      <c r="CCM54" s="488">
        <v>2030</v>
      </c>
      <c r="CCN54" s="488">
        <v>2031</v>
      </c>
      <c r="CCO54" s="488">
        <v>2032</v>
      </c>
      <c r="CCP54" s="488">
        <v>2033</v>
      </c>
      <c r="CCQ54" s="488">
        <v>2034</v>
      </c>
      <c r="CCR54" s="488">
        <v>2035</v>
      </c>
      <c r="CCS54" s="488">
        <v>2036</v>
      </c>
      <c r="CCT54" s="488">
        <v>2037</v>
      </c>
      <c r="CCU54" s="488">
        <v>2038</v>
      </c>
      <c r="CCV54" s="488">
        <v>2039</v>
      </c>
      <c r="CCW54" s="488">
        <v>2040</v>
      </c>
      <c r="CCX54" s="488">
        <v>2041</v>
      </c>
      <c r="CCY54" s="488">
        <v>2042</v>
      </c>
      <c r="CCZ54" s="488">
        <v>2043</v>
      </c>
      <c r="CDA54" s="488">
        <v>2044</v>
      </c>
      <c r="CDB54" s="488">
        <v>2045</v>
      </c>
      <c r="CDC54" s="488">
        <v>2046</v>
      </c>
      <c r="CDD54" s="488">
        <v>2047</v>
      </c>
      <c r="CDE54" s="488">
        <v>2048</v>
      </c>
      <c r="CDF54" s="488">
        <v>2049</v>
      </c>
      <c r="CDG54" s="488">
        <v>2050</v>
      </c>
      <c r="CDH54" s="488">
        <v>2051</v>
      </c>
      <c r="CDI54" s="488">
        <v>2052</v>
      </c>
      <c r="CDJ54" s="488">
        <v>2053</v>
      </c>
      <c r="CDK54" s="488">
        <v>2054</v>
      </c>
      <c r="CDL54" s="488">
        <v>2055</v>
      </c>
      <c r="CDM54" s="488">
        <v>2056</v>
      </c>
      <c r="CDN54" s="488">
        <v>2057</v>
      </c>
      <c r="CDO54" s="488">
        <v>2058</v>
      </c>
      <c r="CDP54" s="488">
        <v>2059</v>
      </c>
      <c r="CDQ54" s="488">
        <v>2060</v>
      </c>
      <c r="CDR54" s="488">
        <v>2061</v>
      </c>
      <c r="CDS54" s="488">
        <v>2062</v>
      </c>
      <c r="CDT54" s="488">
        <v>2063</v>
      </c>
      <c r="CDU54" s="488">
        <v>2064</v>
      </c>
      <c r="CDV54" s="488">
        <v>2065</v>
      </c>
      <c r="CDW54" s="488">
        <v>2066</v>
      </c>
      <c r="CDX54" s="488">
        <v>2067</v>
      </c>
      <c r="CDY54" s="488">
        <v>2068</v>
      </c>
      <c r="CDZ54" s="488">
        <v>2069</v>
      </c>
      <c r="CEA54" s="488">
        <v>2070</v>
      </c>
      <c r="CEB54" s="488">
        <v>2071</v>
      </c>
      <c r="CEC54" s="488">
        <v>2072</v>
      </c>
      <c r="CED54" s="488">
        <v>2073</v>
      </c>
      <c r="CEE54" s="488">
        <v>2074</v>
      </c>
      <c r="CEF54" s="488">
        <v>2075</v>
      </c>
      <c r="CEG54" s="488">
        <v>2076</v>
      </c>
      <c r="CEH54" s="488">
        <v>2077</v>
      </c>
      <c r="CEI54" s="488">
        <v>2078</v>
      </c>
      <c r="CEJ54" s="488">
        <v>2079</v>
      </c>
      <c r="CEK54" s="488">
        <v>2080</v>
      </c>
      <c r="CEL54" s="488">
        <v>2081</v>
      </c>
      <c r="CEM54" s="488">
        <v>2082</v>
      </c>
      <c r="CEN54" s="488">
        <v>2083</v>
      </c>
      <c r="CEO54" s="488">
        <v>2084</v>
      </c>
      <c r="CEP54" s="488">
        <v>2085</v>
      </c>
      <c r="CEQ54" s="488">
        <v>2086</v>
      </c>
      <c r="CER54" s="488">
        <v>2087</v>
      </c>
      <c r="CES54" s="488">
        <v>2088</v>
      </c>
      <c r="CET54" s="488">
        <v>2089</v>
      </c>
      <c r="CEU54" s="488">
        <v>2090</v>
      </c>
      <c r="CEV54" s="488">
        <v>2091</v>
      </c>
      <c r="CEW54" s="488">
        <v>2092</v>
      </c>
      <c r="CEX54" s="488">
        <v>2093</v>
      </c>
      <c r="CEY54" s="488">
        <v>2094</v>
      </c>
      <c r="CEZ54" s="488">
        <v>2095</v>
      </c>
      <c r="CFA54" s="488">
        <v>2096</v>
      </c>
      <c r="CFB54" s="488">
        <v>2097</v>
      </c>
      <c r="CFC54" s="488">
        <v>2098</v>
      </c>
      <c r="CFD54" s="488">
        <v>2099</v>
      </c>
      <c r="CFE54" s="488">
        <v>2100</v>
      </c>
      <c r="CFF54" s="488">
        <v>2101</v>
      </c>
      <c r="CFG54" s="488">
        <v>2102</v>
      </c>
      <c r="CFH54" s="488">
        <v>2103</v>
      </c>
      <c r="CFI54" s="488">
        <v>2104</v>
      </c>
      <c r="CFJ54" s="488">
        <v>2105</v>
      </c>
      <c r="CFK54" s="488">
        <v>2106</v>
      </c>
      <c r="CFL54" s="488">
        <v>2107</v>
      </c>
      <c r="CFM54" s="488">
        <v>2108</v>
      </c>
      <c r="CFN54" s="488">
        <v>2109</v>
      </c>
      <c r="CFO54" s="488">
        <v>2110</v>
      </c>
      <c r="CFP54" s="488">
        <v>2111</v>
      </c>
      <c r="CFQ54" s="488">
        <v>2112</v>
      </c>
      <c r="CFR54" s="488">
        <v>2113</v>
      </c>
      <c r="CFS54" s="488">
        <v>2114</v>
      </c>
      <c r="CFT54" s="488">
        <v>2115</v>
      </c>
      <c r="CFU54" s="488">
        <v>2116</v>
      </c>
      <c r="CFV54" s="488">
        <v>2117</v>
      </c>
      <c r="CFW54" s="488">
        <v>2118</v>
      </c>
      <c r="CFX54" s="488">
        <v>2119</v>
      </c>
      <c r="CFY54" s="488">
        <v>2120</v>
      </c>
      <c r="CFZ54" s="488">
        <v>2121</v>
      </c>
      <c r="CGA54" s="488">
        <v>2122</v>
      </c>
      <c r="CGB54" s="488">
        <v>2123</v>
      </c>
      <c r="CGC54" s="488">
        <v>2124</v>
      </c>
      <c r="CGD54" s="488">
        <v>2125</v>
      </c>
      <c r="CGE54" s="488">
        <v>2126</v>
      </c>
      <c r="CGF54" s="488">
        <v>2127</v>
      </c>
      <c r="CGG54" s="488">
        <v>2128</v>
      </c>
      <c r="CGH54" s="488">
        <v>2129</v>
      </c>
      <c r="CGI54" s="488">
        <v>2130</v>
      </c>
      <c r="CGJ54" s="488">
        <v>2131</v>
      </c>
      <c r="CGK54" s="488">
        <v>2132</v>
      </c>
      <c r="CGL54" s="488">
        <v>2133</v>
      </c>
      <c r="CGM54" s="488">
        <v>2134</v>
      </c>
      <c r="CGN54" s="488">
        <v>2135</v>
      </c>
      <c r="CGO54" s="488">
        <v>2136</v>
      </c>
      <c r="CGP54" s="488">
        <v>2137</v>
      </c>
      <c r="CGQ54" s="488">
        <v>2138</v>
      </c>
      <c r="CGR54" s="488">
        <v>2139</v>
      </c>
      <c r="CGS54" s="488">
        <v>2140</v>
      </c>
      <c r="CGT54" s="488">
        <v>2141</v>
      </c>
      <c r="CGU54" s="488">
        <v>2142</v>
      </c>
      <c r="CGV54" s="488">
        <v>2143</v>
      </c>
      <c r="CGW54" s="488">
        <v>2144</v>
      </c>
      <c r="CGX54" s="488">
        <v>2145</v>
      </c>
      <c r="CGY54" s="488">
        <v>2146</v>
      </c>
      <c r="CGZ54" s="488">
        <v>2147</v>
      </c>
      <c r="CHA54" s="488">
        <v>2148</v>
      </c>
      <c r="CHB54" s="488">
        <v>2149</v>
      </c>
      <c r="CHC54" s="488">
        <v>2150</v>
      </c>
      <c r="CHD54" s="488">
        <v>2151</v>
      </c>
      <c r="CHE54" s="488">
        <v>2152</v>
      </c>
      <c r="CHF54" s="488">
        <v>2153</v>
      </c>
      <c r="CHG54" s="488">
        <v>2154</v>
      </c>
      <c r="CHH54" s="488">
        <v>2155</v>
      </c>
      <c r="CHI54" s="488">
        <v>2156</v>
      </c>
      <c r="CHJ54" s="488">
        <v>2157</v>
      </c>
      <c r="CHK54" s="488">
        <v>2158</v>
      </c>
      <c r="CHL54" s="488">
        <v>2159</v>
      </c>
      <c r="CHM54" s="488">
        <v>2160</v>
      </c>
      <c r="CHN54" s="488">
        <v>2161</v>
      </c>
      <c r="CHO54" s="488">
        <v>2162</v>
      </c>
      <c r="CHP54" s="488">
        <v>2163</v>
      </c>
      <c r="CHQ54" s="488">
        <v>2164</v>
      </c>
      <c r="CHR54" s="488">
        <v>2165</v>
      </c>
      <c r="CHS54" s="488">
        <v>2166</v>
      </c>
      <c r="CHT54" s="488">
        <v>2167</v>
      </c>
      <c r="CHU54" s="488">
        <v>2168</v>
      </c>
      <c r="CHV54" s="488">
        <v>2169</v>
      </c>
      <c r="CHW54" s="488">
        <v>2170</v>
      </c>
      <c r="CHX54" s="488">
        <v>2171</v>
      </c>
      <c r="CHY54" s="488">
        <v>2172</v>
      </c>
      <c r="CHZ54" s="488">
        <v>2173</v>
      </c>
      <c r="CIA54" s="488">
        <v>2174</v>
      </c>
      <c r="CIB54" s="488">
        <v>2175</v>
      </c>
      <c r="CIC54" s="488">
        <v>2176</v>
      </c>
      <c r="CID54" s="488">
        <v>2177</v>
      </c>
      <c r="CIE54" s="488">
        <v>2178</v>
      </c>
      <c r="CIF54" s="488">
        <v>2179</v>
      </c>
      <c r="CIG54" s="488">
        <v>2180</v>
      </c>
      <c r="CIH54" s="488">
        <v>2181</v>
      </c>
      <c r="CII54" s="488">
        <v>2182</v>
      </c>
      <c r="CIJ54" s="488">
        <v>2183</v>
      </c>
      <c r="CIK54" s="488">
        <v>2184</v>
      </c>
      <c r="CIL54" s="488">
        <v>2185</v>
      </c>
      <c r="CIM54" s="488">
        <v>2186</v>
      </c>
      <c r="CIN54" s="488">
        <v>2187</v>
      </c>
      <c r="CIO54" s="488">
        <v>2188</v>
      </c>
      <c r="CIP54" s="488">
        <v>2189</v>
      </c>
      <c r="CIQ54" s="488">
        <v>2190</v>
      </c>
      <c r="CIR54" s="488">
        <v>2191</v>
      </c>
      <c r="CIS54" s="488">
        <v>2192</v>
      </c>
      <c r="CIT54" s="488">
        <v>2193</v>
      </c>
      <c r="CIU54" s="488">
        <v>2194</v>
      </c>
      <c r="CIV54" s="488">
        <v>2195</v>
      </c>
      <c r="CIW54" s="488">
        <v>2196</v>
      </c>
      <c r="CIX54" s="488">
        <v>2197</v>
      </c>
      <c r="CIY54" s="488">
        <v>2198</v>
      </c>
      <c r="CIZ54" s="488">
        <v>2199</v>
      </c>
      <c r="CJA54" s="488">
        <v>2200</v>
      </c>
      <c r="CJB54" s="488">
        <v>2201</v>
      </c>
      <c r="CJC54" s="488">
        <v>2202</v>
      </c>
      <c r="CJD54" s="488">
        <v>2203</v>
      </c>
      <c r="CJE54" s="488">
        <v>2204</v>
      </c>
      <c r="CJF54" s="488">
        <v>2205</v>
      </c>
      <c r="CJG54" s="488">
        <v>2206</v>
      </c>
      <c r="CJH54" s="488">
        <v>2207</v>
      </c>
      <c r="CJI54" s="488">
        <v>2208</v>
      </c>
      <c r="CJJ54" s="488">
        <v>2209</v>
      </c>
      <c r="CJK54" s="488">
        <v>2210</v>
      </c>
      <c r="CJL54" s="488">
        <v>2211</v>
      </c>
      <c r="CJM54" s="488">
        <v>2212</v>
      </c>
      <c r="CJN54" s="488">
        <v>2213</v>
      </c>
      <c r="CJO54" s="488">
        <v>2214</v>
      </c>
      <c r="CJP54" s="488">
        <v>2215</v>
      </c>
      <c r="CJQ54" s="488">
        <v>2216</v>
      </c>
      <c r="CJR54" s="488">
        <v>2217</v>
      </c>
      <c r="CJS54" s="488">
        <v>2218</v>
      </c>
      <c r="CJT54" s="488">
        <v>2219</v>
      </c>
      <c r="CJU54" s="488">
        <v>2220</v>
      </c>
      <c r="CJV54" s="488">
        <v>2221</v>
      </c>
      <c r="CJW54" s="488">
        <v>2222</v>
      </c>
      <c r="CJX54" s="488">
        <v>2223</v>
      </c>
      <c r="CJY54" s="488">
        <v>2224</v>
      </c>
      <c r="CJZ54" s="488">
        <v>2225</v>
      </c>
      <c r="CKA54" s="488">
        <v>2226</v>
      </c>
      <c r="CKB54" s="488">
        <v>2227</v>
      </c>
      <c r="CKC54" s="488">
        <v>2228</v>
      </c>
      <c r="CKD54" s="488">
        <v>2229</v>
      </c>
      <c r="CKE54" s="488">
        <v>2230</v>
      </c>
      <c r="CKF54" s="488">
        <v>2231</v>
      </c>
      <c r="CKG54" s="488">
        <v>2232</v>
      </c>
      <c r="CKH54" s="488">
        <v>2233</v>
      </c>
      <c r="CKI54" s="488">
        <v>2234</v>
      </c>
      <c r="CKJ54" s="488">
        <v>2235</v>
      </c>
      <c r="CKK54" s="488">
        <v>2236</v>
      </c>
      <c r="CKL54" s="488">
        <v>2237</v>
      </c>
      <c r="CKM54" s="488">
        <v>2238</v>
      </c>
      <c r="CKN54" s="488">
        <v>2239</v>
      </c>
      <c r="CKO54" s="488">
        <v>2240</v>
      </c>
      <c r="CKP54" s="488">
        <v>2241</v>
      </c>
      <c r="CKQ54" s="488">
        <v>2242</v>
      </c>
      <c r="CKR54" s="488">
        <v>2243</v>
      </c>
      <c r="CKS54" s="488">
        <v>2244</v>
      </c>
      <c r="CKT54" s="488">
        <v>2245</v>
      </c>
      <c r="CKU54" s="488">
        <v>2246</v>
      </c>
      <c r="CKV54" s="488">
        <v>2247</v>
      </c>
      <c r="CKW54" s="488">
        <v>2248</v>
      </c>
      <c r="CKX54" s="488">
        <v>2249</v>
      </c>
      <c r="CKY54" s="488">
        <v>2250</v>
      </c>
      <c r="CKZ54" s="488">
        <v>2251</v>
      </c>
      <c r="CLA54" s="488">
        <v>2252</v>
      </c>
      <c r="CLB54" s="488">
        <v>2253</v>
      </c>
      <c r="CLC54" s="488">
        <v>2254</v>
      </c>
      <c r="CLD54" s="488">
        <v>2255</v>
      </c>
      <c r="CLE54" s="488">
        <v>2256</v>
      </c>
      <c r="CLF54" s="488">
        <v>2257</v>
      </c>
      <c r="CLG54" s="488">
        <v>2258</v>
      </c>
      <c r="CLH54" s="488">
        <v>2259</v>
      </c>
      <c r="CLI54" s="488">
        <v>2260</v>
      </c>
      <c r="CLJ54" s="488">
        <v>2261</v>
      </c>
      <c r="CLK54" s="488">
        <v>2262</v>
      </c>
      <c r="CLL54" s="488">
        <v>2263</v>
      </c>
      <c r="CLM54" s="488">
        <v>2264</v>
      </c>
      <c r="CLN54" s="488">
        <v>2265</v>
      </c>
      <c r="CLO54" s="488">
        <v>2266</v>
      </c>
      <c r="CLP54" s="488">
        <v>2267</v>
      </c>
      <c r="CLQ54" s="488">
        <v>2268</v>
      </c>
      <c r="CLR54" s="488">
        <v>2269</v>
      </c>
      <c r="CLS54" s="488">
        <v>2270</v>
      </c>
      <c r="CLT54" s="488">
        <v>2271</v>
      </c>
      <c r="CLU54" s="488">
        <v>2272</v>
      </c>
      <c r="CLV54" s="488">
        <v>2273</v>
      </c>
      <c r="CLW54" s="488">
        <v>2274</v>
      </c>
      <c r="CLX54" s="488">
        <v>2275</v>
      </c>
      <c r="CLY54" s="488">
        <v>2276</v>
      </c>
      <c r="CLZ54" s="488">
        <v>2277</v>
      </c>
      <c r="CMA54" s="488">
        <v>2278</v>
      </c>
      <c r="CMB54" s="488">
        <v>2279</v>
      </c>
      <c r="CMC54" s="488">
        <v>2280</v>
      </c>
      <c r="CMD54" s="488">
        <v>2281</v>
      </c>
      <c r="CME54" s="488">
        <v>2282</v>
      </c>
      <c r="CMF54" s="488">
        <v>2283</v>
      </c>
      <c r="CMG54" s="488">
        <v>2284</v>
      </c>
      <c r="CMH54" s="488">
        <v>2285</v>
      </c>
      <c r="PEL54" s="487" t="s">
        <v>19</v>
      </c>
    </row>
    <row r="55" spans="1:2374 10958:10958" ht="16" customHeight="1" x14ac:dyDescent="0.2">
      <c r="A55" s="210"/>
      <c r="B55" s="210"/>
      <c r="C55" s="210"/>
      <c r="D55" s="213"/>
      <c r="E55" s="382" t="s">
        <v>120</v>
      </c>
      <c r="F55" s="383"/>
      <c r="G55" s="383"/>
      <c r="H55" s="383"/>
      <c r="I55" s="383"/>
      <c r="J55" s="383"/>
      <c r="K55" s="383"/>
      <c r="L55" s="383"/>
      <c r="M55" s="383"/>
      <c r="N55" s="384"/>
      <c r="O55" s="100"/>
      <c r="P55" s="521" t="s">
        <v>829</v>
      </c>
      <c r="Q55" s="521"/>
      <c r="R55" s="521"/>
      <c r="S55" s="100"/>
      <c r="T55" s="100"/>
      <c r="U55" s="100"/>
      <c r="V55" s="100"/>
      <c r="W55" s="100"/>
      <c r="X55" s="100"/>
      <c r="Y55" s="100"/>
      <c r="Z55" s="100"/>
      <c r="AA55" s="100"/>
      <c r="AB55" s="100"/>
      <c r="AC55" s="100"/>
      <c r="AD55" s="100"/>
      <c r="AE55" s="475"/>
      <c r="AF55" s="488"/>
      <c r="AH55" s="487" t="s">
        <v>82</v>
      </c>
      <c r="AI55" s="487"/>
      <c r="AJ55" s="487"/>
      <c r="AK55" s="487"/>
      <c r="AL55" s="487"/>
      <c r="AM55" s="487"/>
      <c r="AN55" s="487"/>
      <c r="AO55" s="487"/>
      <c r="AP55" s="487"/>
      <c r="AQ55" s="487"/>
      <c r="AR55" s="487"/>
      <c r="AS55" s="487"/>
      <c r="AT55" s="487"/>
      <c r="AU55" s="487" t="s">
        <v>41</v>
      </c>
      <c r="AV55" s="487"/>
      <c r="AW55" s="487"/>
      <c r="AX55" s="487"/>
      <c r="AY55" s="487"/>
      <c r="AZ55" s="501"/>
      <c r="BA55" s="514"/>
      <c r="BB55" s="514"/>
      <c r="BD55" s="514"/>
      <c r="BE55" s="492"/>
      <c r="BF55" s="492"/>
      <c r="BG55" s="514"/>
      <c r="BH55" s="514"/>
      <c r="BI55" s="514"/>
      <c r="BJ55" s="514"/>
      <c r="BK55" s="514"/>
      <c r="BL55" s="514"/>
      <c r="BM55" s="514"/>
      <c r="BN55" s="514"/>
      <c r="BO55" s="514"/>
      <c r="BP55" s="514"/>
      <c r="BQ55" s="514"/>
      <c r="BR55" s="514"/>
      <c r="BS55" s="514"/>
      <c r="CC55" s="212" t="s">
        <v>334</v>
      </c>
      <c r="CI55" s="487" t="s">
        <v>65</v>
      </c>
      <c r="CK55" s="487" t="s">
        <v>66</v>
      </c>
      <c r="CL55" s="487">
        <f t="shared" ref="CL55:DZ55" ca="1" si="29">SUM(CL57:CL62)</f>
        <v>6</v>
      </c>
      <c r="CM55" s="487">
        <f t="shared" ca="1" si="29"/>
        <v>0</v>
      </c>
      <c r="CN55" s="487">
        <f t="shared" ca="1" si="29"/>
        <v>0</v>
      </c>
      <c r="CO55" s="487">
        <f t="shared" ca="1" si="29"/>
        <v>0</v>
      </c>
      <c r="CP55" s="487">
        <f t="shared" ca="1" si="29"/>
        <v>0</v>
      </c>
      <c r="CQ55" s="487">
        <f t="shared" ca="1" si="29"/>
        <v>0</v>
      </c>
      <c r="CR55" s="487">
        <f t="shared" ca="1" si="29"/>
        <v>0</v>
      </c>
      <c r="CS55" s="487">
        <f t="shared" ca="1" si="29"/>
        <v>0</v>
      </c>
      <c r="CT55" s="487">
        <f t="shared" ca="1" si="29"/>
        <v>0</v>
      </c>
      <c r="CU55" s="487">
        <f t="shared" ca="1" si="29"/>
        <v>0</v>
      </c>
      <c r="CV55" s="487">
        <f t="shared" ca="1" si="29"/>
        <v>0</v>
      </c>
      <c r="CW55" s="487">
        <f t="shared" ca="1" si="29"/>
        <v>0</v>
      </c>
      <c r="CX55" s="487">
        <f t="shared" ca="1" si="29"/>
        <v>0</v>
      </c>
      <c r="CY55" s="487">
        <f t="shared" ca="1" si="29"/>
        <v>0</v>
      </c>
      <c r="CZ55" s="487">
        <f t="shared" ca="1" si="29"/>
        <v>0</v>
      </c>
      <c r="DA55" s="487">
        <f t="shared" ca="1" si="29"/>
        <v>0</v>
      </c>
      <c r="DB55" s="487">
        <f t="shared" ca="1" si="29"/>
        <v>0</v>
      </c>
      <c r="DC55" s="487">
        <f t="shared" ca="1" si="29"/>
        <v>0</v>
      </c>
      <c r="DD55" s="487">
        <f t="shared" ca="1" si="29"/>
        <v>0</v>
      </c>
      <c r="DE55" s="487">
        <f t="shared" ca="1" si="29"/>
        <v>0</v>
      </c>
      <c r="DF55" s="487">
        <f t="shared" ca="1" si="29"/>
        <v>0</v>
      </c>
      <c r="DG55" s="487">
        <f t="shared" ca="1" si="29"/>
        <v>0</v>
      </c>
      <c r="DH55" s="487">
        <f t="shared" ca="1" si="29"/>
        <v>0</v>
      </c>
      <c r="DI55" s="487">
        <f t="shared" ca="1" si="29"/>
        <v>0</v>
      </c>
      <c r="DJ55" s="487">
        <f t="shared" ca="1" si="29"/>
        <v>0</v>
      </c>
      <c r="DK55" s="487">
        <f t="shared" ca="1" si="29"/>
        <v>0</v>
      </c>
      <c r="DL55" s="487">
        <f t="shared" ca="1" si="29"/>
        <v>0</v>
      </c>
      <c r="DM55" s="487">
        <f t="shared" ca="1" si="29"/>
        <v>0</v>
      </c>
      <c r="DN55" s="487">
        <f t="shared" ca="1" si="29"/>
        <v>0</v>
      </c>
      <c r="DO55" s="487">
        <f t="shared" ca="1" si="29"/>
        <v>0</v>
      </c>
      <c r="DP55" s="487">
        <f t="shared" ca="1" si="29"/>
        <v>0</v>
      </c>
      <c r="DQ55" s="487">
        <f t="shared" ca="1" si="29"/>
        <v>0</v>
      </c>
      <c r="DR55" s="487">
        <f t="shared" ca="1" si="29"/>
        <v>0</v>
      </c>
      <c r="DS55" s="487">
        <f t="shared" ca="1" si="29"/>
        <v>0</v>
      </c>
      <c r="DT55" s="487">
        <f t="shared" ca="1" si="29"/>
        <v>0</v>
      </c>
      <c r="DU55" s="487">
        <f t="shared" ca="1" si="29"/>
        <v>0</v>
      </c>
      <c r="DV55" s="487">
        <f t="shared" ca="1" si="29"/>
        <v>0</v>
      </c>
      <c r="DW55" s="487">
        <f t="shared" ca="1" si="29"/>
        <v>0</v>
      </c>
      <c r="DX55" s="487">
        <f t="shared" ca="1" si="29"/>
        <v>0</v>
      </c>
      <c r="DY55" s="487">
        <f t="shared" ca="1" si="29"/>
        <v>0</v>
      </c>
      <c r="DZ55" s="487">
        <f t="shared" ca="1" si="29"/>
        <v>0</v>
      </c>
      <c r="EA55" s="487">
        <f t="shared" ref="EA55:EM55" ca="1" si="30">SUM(EA57:EA62)</f>
        <v>0</v>
      </c>
      <c r="EB55" s="487">
        <f t="shared" ca="1" si="30"/>
        <v>0</v>
      </c>
      <c r="EC55" s="487">
        <f t="shared" ca="1" si="30"/>
        <v>0</v>
      </c>
      <c r="ED55" s="487">
        <f t="shared" ca="1" si="30"/>
        <v>0</v>
      </c>
      <c r="EE55" s="487">
        <f t="shared" ca="1" si="30"/>
        <v>0</v>
      </c>
      <c r="EF55" s="487">
        <f t="shared" ca="1" si="30"/>
        <v>0</v>
      </c>
      <c r="EG55" s="487">
        <f t="shared" ca="1" si="30"/>
        <v>0</v>
      </c>
      <c r="EH55" s="487">
        <f t="shared" ca="1" si="30"/>
        <v>0</v>
      </c>
      <c r="EI55" s="487">
        <f t="shared" ca="1" si="30"/>
        <v>0</v>
      </c>
      <c r="EJ55" s="487">
        <f t="shared" ca="1" si="30"/>
        <v>0</v>
      </c>
      <c r="EK55" s="487">
        <f t="shared" ca="1" si="30"/>
        <v>0</v>
      </c>
      <c r="EL55" s="487">
        <f t="shared" ca="1" si="30"/>
        <v>0</v>
      </c>
      <c r="EM55" s="487">
        <f t="shared" ca="1" si="30"/>
        <v>0</v>
      </c>
      <c r="EN55" s="487">
        <f t="shared" ref="EN55:FC55" ca="1" si="31">SUM(EN57:EN62)</f>
        <v>0</v>
      </c>
      <c r="EO55" s="487">
        <f t="shared" ca="1" si="31"/>
        <v>0</v>
      </c>
      <c r="EP55" s="487">
        <f t="shared" ca="1" si="31"/>
        <v>0</v>
      </c>
      <c r="EQ55" s="487">
        <f t="shared" ca="1" si="31"/>
        <v>0</v>
      </c>
      <c r="ER55" s="487">
        <f t="shared" ca="1" si="31"/>
        <v>0</v>
      </c>
      <c r="ES55" s="487">
        <f t="shared" ca="1" si="31"/>
        <v>0</v>
      </c>
      <c r="ET55" s="487">
        <f t="shared" ca="1" si="31"/>
        <v>0</v>
      </c>
      <c r="EU55" s="487">
        <f t="shared" ca="1" si="31"/>
        <v>0</v>
      </c>
      <c r="EV55" s="487">
        <f t="shared" ca="1" si="31"/>
        <v>0</v>
      </c>
      <c r="EW55" s="487">
        <f t="shared" ca="1" si="31"/>
        <v>0</v>
      </c>
      <c r="EX55" s="487">
        <f t="shared" ca="1" si="31"/>
        <v>0</v>
      </c>
      <c r="EY55" s="487">
        <f t="shared" ca="1" si="31"/>
        <v>0</v>
      </c>
      <c r="EZ55" s="487">
        <f t="shared" ca="1" si="31"/>
        <v>0</v>
      </c>
      <c r="FA55" s="487">
        <f t="shared" ca="1" si="31"/>
        <v>0</v>
      </c>
      <c r="FB55" s="487">
        <f t="shared" ca="1" si="31"/>
        <v>0</v>
      </c>
      <c r="FC55" s="487">
        <f t="shared" ca="1" si="31"/>
        <v>0</v>
      </c>
      <c r="FD55" s="487">
        <f t="shared" ref="FD55:FV55" ca="1" si="32">SUM(FD57:FD62)</f>
        <v>0</v>
      </c>
      <c r="FE55" s="487">
        <f t="shared" ca="1" si="32"/>
        <v>0</v>
      </c>
      <c r="FF55" s="487">
        <f t="shared" ca="1" si="32"/>
        <v>0</v>
      </c>
      <c r="FG55" s="487">
        <f t="shared" ca="1" si="32"/>
        <v>0</v>
      </c>
      <c r="FH55" s="487">
        <f t="shared" ca="1" si="32"/>
        <v>0</v>
      </c>
      <c r="FI55" s="487">
        <f t="shared" ca="1" si="32"/>
        <v>0</v>
      </c>
      <c r="FJ55" s="487">
        <f t="shared" ca="1" si="32"/>
        <v>0</v>
      </c>
      <c r="FK55" s="487">
        <f t="shared" ca="1" si="32"/>
        <v>0</v>
      </c>
      <c r="FL55" s="487">
        <f t="shared" ca="1" si="32"/>
        <v>0</v>
      </c>
      <c r="FM55" s="487">
        <f t="shared" ca="1" si="32"/>
        <v>0</v>
      </c>
      <c r="FN55" s="487">
        <f t="shared" ca="1" si="32"/>
        <v>0</v>
      </c>
      <c r="FO55" s="487">
        <f t="shared" ca="1" si="32"/>
        <v>0</v>
      </c>
      <c r="FP55" s="487">
        <f t="shared" ca="1" si="32"/>
        <v>0</v>
      </c>
      <c r="FQ55" s="487">
        <f t="shared" ca="1" si="32"/>
        <v>0</v>
      </c>
      <c r="FR55" s="487">
        <f t="shared" ca="1" si="32"/>
        <v>0</v>
      </c>
      <c r="FS55" s="487">
        <f t="shared" ca="1" si="32"/>
        <v>0</v>
      </c>
      <c r="FT55" s="487">
        <f t="shared" ca="1" si="32"/>
        <v>0</v>
      </c>
      <c r="FU55" s="487">
        <f t="shared" ca="1" si="32"/>
        <v>0</v>
      </c>
      <c r="FV55" s="487">
        <f t="shared" ca="1" si="32"/>
        <v>0</v>
      </c>
      <c r="FW55" s="487">
        <f t="shared" ref="FW55:GF55" ca="1" si="33">SUM(FW57:FW62)</f>
        <v>0</v>
      </c>
      <c r="FX55" s="487">
        <f t="shared" ca="1" si="33"/>
        <v>0</v>
      </c>
      <c r="FY55" s="487">
        <f t="shared" ca="1" si="33"/>
        <v>0</v>
      </c>
      <c r="FZ55" s="487">
        <f t="shared" ca="1" si="33"/>
        <v>0</v>
      </c>
      <c r="GA55" s="487">
        <f t="shared" ca="1" si="33"/>
        <v>0</v>
      </c>
      <c r="GB55" s="487">
        <f t="shared" ca="1" si="33"/>
        <v>0</v>
      </c>
      <c r="GC55" s="487">
        <f t="shared" ca="1" si="33"/>
        <v>0</v>
      </c>
      <c r="GD55" s="487">
        <f t="shared" ca="1" si="33"/>
        <v>0</v>
      </c>
      <c r="GE55" s="487">
        <f t="shared" ca="1" si="33"/>
        <v>0</v>
      </c>
      <c r="GF55" s="487">
        <f t="shared" ca="1" si="33"/>
        <v>0</v>
      </c>
      <c r="GG55" s="487">
        <f t="shared" ref="GG55:GL55" ca="1" si="34">SUM(GG57:GG62)</f>
        <v>0</v>
      </c>
      <c r="GH55" s="487">
        <f t="shared" ca="1" si="34"/>
        <v>0</v>
      </c>
      <c r="GI55" s="487">
        <f t="shared" ca="1" si="34"/>
        <v>0</v>
      </c>
      <c r="GJ55" s="487">
        <f t="shared" ca="1" si="34"/>
        <v>0</v>
      </c>
      <c r="GK55" s="487">
        <f t="shared" ca="1" si="34"/>
        <v>0</v>
      </c>
      <c r="GL55" s="487">
        <f t="shared" ca="1" si="34"/>
        <v>0</v>
      </c>
      <c r="GM55" s="487">
        <f t="shared" ref="GM55:IX55" ca="1" si="35">SUM(GM57:GM62)</f>
        <v>0</v>
      </c>
      <c r="GN55" s="487">
        <f t="shared" ca="1" si="35"/>
        <v>0</v>
      </c>
      <c r="GO55" s="487">
        <f t="shared" ca="1" si="35"/>
        <v>0</v>
      </c>
      <c r="GP55" s="487">
        <f t="shared" ca="1" si="35"/>
        <v>0</v>
      </c>
      <c r="GQ55" s="487">
        <f t="shared" ca="1" si="35"/>
        <v>0</v>
      </c>
      <c r="GR55" s="487">
        <f t="shared" ca="1" si="35"/>
        <v>0</v>
      </c>
      <c r="GS55" s="487">
        <f t="shared" ca="1" si="35"/>
        <v>0</v>
      </c>
      <c r="GT55" s="487">
        <f t="shared" ca="1" si="35"/>
        <v>0</v>
      </c>
      <c r="GU55" s="487">
        <f t="shared" ca="1" si="35"/>
        <v>0</v>
      </c>
      <c r="GV55" s="487">
        <f t="shared" ca="1" si="35"/>
        <v>0</v>
      </c>
      <c r="GW55" s="487">
        <f t="shared" ca="1" si="35"/>
        <v>0</v>
      </c>
      <c r="GX55" s="487">
        <f t="shared" ca="1" si="35"/>
        <v>0</v>
      </c>
      <c r="GY55" s="487">
        <f t="shared" ca="1" si="35"/>
        <v>0</v>
      </c>
      <c r="GZ55" s="487">
        <f t="shared" ca="1" si="35"/>
        <v>0</v>
      </c>
      <c r="HA55" s="487">
        <f t="shared" ca="1" si="35"/>
        <v>0</v>
      </c>
      <c r="HB55" s="487">
        <f t="shared" ca="1" si="35"/>
        <v>0</v>
      </c>
      <c r="HC55" s="487">
        <f t="shared" ca="1" si="35"/>
        <v>0</v>
      </c>
      <c r="HD55" s="487">
        <f t="shared" ca="1" si="35"/>
        <v>0</v>
      </c>
      <c r="HE55" s="487">
        <f t="shared" ca="1" si="35"/>
        <v>0</v>
      </c>
      <c r="HF55" s="487">
        <f t="shared" ca="1" si="35"/>
        <v>0</v>
      </c>
      <c r="HG55" s="487">
        <f t="shared" ca="1" si="35"/>
        <v>0</v>
      </c>
      <c r="HH55" s="487">
        <f t="shared" ca="1" si="35"/>
        <v>0</v>
      </c>
      <c r="HI55" s="487">
        <f t="shared" ca="1" si="35"/>
        <v>0</v>
      </c>
      <c r="HJ55" s="487">
        <f t="shared" ca="1" si="35"/>
        <v>0</v>
      </c>
      <c r="HK55" s="487">
        <f t="shared" ca="1" si="35"/>
        <v>0</v>
      </c>
      <c r="HL55" s="487">
        <f t="shared" ca="1" si="35"/>
        <v>0</v>
      </c>
      <c r="HM55" s="487">
        <f t="shared" ca="1" si="35"/>
        <v>0</v>
      </c>
      <c r="HN55" s="487">
        <f t="shared" ca="1" si="35"/>
        <v>0</v>
      </c>
      <c r="HO55" s="487">
        <f t="shared" ca="1" si="35"/>
        <v>0</v>
      </c>
      <c r="HP55" s="487">
        <f t="shared" ca="1" si="35"/>
        <v>0</v>
      </c>
      <c r="HQ55" s="487">
        <f t="shared" ca="1" si="35"/>
        <v>0</v>
      </c>
      <c r="HR55" s="487">
        <f t="shared" ca="1" si="35"/>
        <v>0</v>
      </c>
      <c r="HS55" s="487">
        <f t="shared" ca="1" si="35"/>
        <v>0</v>
      </c>
      <c r="HT55" s="487">
        <f t="shared" ca="1" si="35"/>
        <v>0</v>
      </c>
      <c r="HU55" s="487">
        <f t="shared" ca="1" si="35"/>
        <v>0</v>
      </c>
      <c r="HV55" s="487">
        <f t="shared" ca="1" si="35"/>
        <v>0</v>
      </c>
      <c r="HW55" s="487">
        <f t="shared" ca="1" si="35"/>
        <v>0</v>
      </c>
      <c r="HX55" s="487">
        <f t="shared" ca="1" si="35"/>
        <v>0</v>
      </c>
      <c r="HY55" s="487">
        <f t="shared" ca="1" si="35"/>
        <v>0</v>
      </c>
      <c r="HZ55" s="487">
        <f t="shared" ca="1" si="35"/>
        <v>0</v>
      </c>
      <c r="IA55" s="487">
        <f t="shared" ca="1" si="35"/>
        <v>0</v>
      </c>
      <c r="IB55" s="487">
        <f t="shared" ca="1" si="35"/>
        <v>0</v>
      </c>
      <c r="IC55" s="487">
        <f t="shared" ca="1" si="35"/>
        <v>0</v>
      </c>
      <c r="ID55" s="487">
        <f t="shared" ca="1" si="35"/>
        <v>0</v>
      </c>
      <c r="IE55" s="487">
        <f t="shared" ca="1" si="35"/>
        <v>0</v>
      </c>
      <c r="IF55" s="487">
        <f t="shared" ca="1" si="35"/>
        <v>0</v>
      </c>
      <c r="IG55" s="487">
        <f t="shared" ca="1" si="35"/>
        <v>0</v>
      </c>
      <c r="IH55" s="487">
        <f t="shared" ca="1" si="35"/>
        <v>0</v>
      </c>
      <c r="II55" s="487">
        <f t="shared" ca="1" si="35"/>
        <v>0</v>
      </c>
      <c r="IJ55" s="487">
        <f t="shared" ca="1" si="35"/>
        <v>0</v>
      </c>
      <c r="IK55" s="487">
        <f t="shared" ca="1" si="35"/>
        <v>0</v>
      </c>
      <c r="IL55" s="487">
        <f t="shared" ca="1" si="35"/>
        <v>0</v>
      </c>
      <c r="IM55" s="487">
        <f t="shared" ca="1" si="35"/>
        <v>0</v>
      </c>
      <c r="IN55" s="487">
        <f t="shared" ca="1" si="35"/>
        <v>0</v>
      </c>
      <c r="IO55" s="487">
        <f t="shared" ca="1" si="35"/>
        <v>0</v>
      </c>
      <c r="IP55" s="487">
        <f t="shared" ca="1" si="35"/>
        <v>0</v>
      </c>
      <c r="IQ55" s="487">
        <f t="shared" ca="1" si="35"/>
        <v>0</v>
      </c>
      <c r="IR55" s="487">
        <f t="shared" ca="1" si="35"/>
        <v>0</v>
      </c>
      <c r="IS55" s="487">
        <f t="shared" ca="1" si="35"/>
        <v>0</v>
      </c>
      <c r="IT55" s="487">
        <f t="shared" ca="1" si="35"/>
        <v>0</v>
      </c>
      <c r="IU55" s="487">
        <f t="shared" ca="1" si="35"/>
        <v>0</v>
      </c>
      <c r="IV55" s="487">
        <f t="shared" ca="1" si="35"/>
        <v>0</v>
      </c>
      <c r="IW55" s="487">
        <f t="shared" ca="1" si="35"/>
        <v>0</v>
      </c>
      <c r="IX55" s="487">
        <f t="shared" ca="1" si="35"/>
        <v>0</v>
      </c>
      <c r="IY55" s="487">
        <f t="shared" ref="IY55:KL55" ca="1" si="36">SUM(IY57:IY62)</f>
        <v>0</v>
      </c>
      <c r="IZ55" s="487">
        <f t="shared" ca="1" si="36"/>
        <v>0</v>
      </c>
      <c r="JA55" s="487">
        <f t="shared" ca="1" si="36"/>
        <v>0</v>
      </c>
      <c r="JB55" s="487">
        <f t="shared" ca="1" si="36"/>
        <v>0</v>
      </c>
      <c r="JC55" s="487">
        <f t="shared" ca="1" si="36"/>
        <v>0</v>
      </c>
      <c r="JD55" s="487">
        <f t="shared" ca="1" si="36"/>
        <v>0</v>
      </c>
      <c r="JE55" s="487">
        <f t="shared" ca="1" si="36"/>
        <v>0</v>
      </c>
      <c r="JF55" s="487">
        <f t="shared" ca="1" si="36"/>
        <v>0</v>
      </c>
      <c r="JG55" s="487">
        <f t="shared" ca="1" si="36"/>
        <v>0</v>
      </c>
      <c r="JH55" s="487">
        <f t="shared" ca="1" si="36"/>
        <v>0</v>
      </c>
      <c r="JI55" s="487">
        <f t="shared" ca="1" si="36"/>
        <v>0</v>
      </c>
      <c r="JJ55" s="487">
        <f t="shared" ca="1" si="36"/>
        <v>0</v>
      </c>
      <c r="JK55" s="487">
        <f t="shared" ca="1" si="36"/>
        <v>0</v>
      </c>
      <c r="JL55" s="487">
        <f t="shared" ca="1" si="36"/>
        <v>0</v>
      </c>
      <c r="JM55" s="487">
        <f t="shared" ca="1" si="36"/>
        <v>0</v>
      </c>
      <c r="JN55" s="487">
        <f t="shared" ca="1" si="36"/>
        <v>0</v>
      </c>
      <c r="JO55" s="487">
        <f t="shared" ca="1" si="36"/>
        <v>0</v>
      </c>
      <c r="JP55" s="487">
        <f t="shared" ca="1" si="36"/>
        <v>0</v>
      </c>
      <c r="JQ55" s="487">
        <f t="shared" ca="1" si="36"/>
        <v>0</v>
      </c>
      <c r="JR55" s="487">
        <f t="shared" ca="1" si="36"/>
        <v>0</v>
      </c>
      <c r="JS55" s="487">
        <f t="shared" ca="1" si="36"/>
        <v>0</v>
      </c>
      <c r="JT55" s="487">
        <f t="shared" ca="1" si="36"/>
        <v>0</v>
      </c>
      <c r="JU55" s="487">
        <f t="shared" ca="1" si="36"/>
        <v>0</v>
      </c>
      <c r="JV55" s="487">
        <f t="shared" ca="1" si="36"/>
        <v>0</v>
      </c>
      <c r="JW55" s="487">
        <f t="shared" ca="1" si="36"/>
        <v>0</v>
      </c>
      <c r="JX55" s="487">
        <f t="shared" ca="1" si="36"/>
        <v>0</v>
      </c>
      <c r="JY55" s="487">
        <f t="shared" ca="1" si="36"/>
        <v>0</v>
      </c>
      <c r="JZ55" s="487">
        <f t="shared" ca="1" si="36"/>
        <v>0</v>
      </c>
      <c r="KA55" s="487">
        <f t="shared" ca="1" si="36"/>
        <v>0</v>
      </c>
      <c r="KB55" s="487">
        <f t="shared" ca="1" si="36"/>
        <v>0</v>
      </c>
      <c r="KC55" s="487">
        <f t="shared" ca="1" si="36"/>
        <v>0</v>
      </c>
      <c r="KD55" s="487">
        <f t="shared" ca="1" si="36"/>
        <v>0</v>
      </c>
      <c r="KE55" s="487">
        <f t="shared" ca="1" si="36"/>
        <v>0</v>
      </c>
      <c r="KF55" s="487">
        <f t="shared" ca="1" si="36"/>
        <v>0</v>
      </c>
      <c r="KG55" s="487">
        <f t="shared" ca="1" si="36"/>
        <v>0</v>
      </c>
      <c r="KH55" s="487">
        <f t="shared" ca="1" si="36"/>
        <v>0</v>
      </c>
      <c r="KI55" s="487">
        <f t="shared" ca="1" si="36"/>
        <v>0</v>
      </c>
      <c r="KJ55" s="487">
        <f t="shared" ca="1" si="36"/>
        <v>0</v>
      </c>
      <c r="KK55" s="487">
        <f t="shared" ca="1" si="36"/>
        <v>0</v>
      </c>
      <c r="KL55" s="487">
        <f t="shared" ca="1" si="36"/>
        <v>0</v>
      </c>
      <c r="KM55" s="487">
        <f ca="1">SUM(KM57:KM62)</f>
        <v>0</v>
      </c>
      <c r="KN55" s="487">
        <f t="shared" ref="KN55:MZ55" ca="1" si="37">SUM(KN57:KN62)</f>
        <v>0</v>
      </c>
      <c r="KO55" s="487">
        <f t="shared" ca="1" si="37"/>
        <v>0</v>
      </c>
      <c r="KP55" s="487">
        <f t="shared" ca="1" si="37"/>
        <v>0</v>
      </c>
      <c r="KQ55" s="487">
        <f t="shared" ca="1" si="37"/>
        <v>0</v>
      </c>
      <c r="KR55" s="487">
        <f t="shared" ca="1" si="37"/>
        <v>0</v>
      </c>
      <c r="KS55" s="487">
        <f t="shared" ca="1" si="37"/>
        <v>0</v>
      </c>
      <c r="KT55" s="487">
        <f t="shared" ca="1" si="37"/>
        <v>0</v>
      </c>
      <c r="KU55" s="487">
        <f t="shared" ca="1" si="37"/>
        <v>0</v>
      </c>
      <c r="KV55" s="487">
        <f t="shared" ca="1" si="37"/>
        <v>0</v>
      </c>
      <c r="KW55" s="487">
        <f t="shared" ca="1" si="37"/>
        <v>0</v>
      </c>
      <c r="KX55" s="487">
        <f t="shared" ca="1" si="37"/>
        <v>0</v>
      </c>
      <c r="KY55" s="487">
        <f t="shared" ca="1" si="37"/>
        <v>0</v>
      </c>
      <c r="KZ55" s="487">
        <f t="shared" ca="1" si="37"/>
        <v>0</v>
      </c>
      <c r="LA55" s="487">
        <f t="shared" ca="1" si="37"/>
        <v>0</v>
      </c>
      <c r="LB55" s="487">
        <f t="shared" ca="1" si="37"/>
        <v>0</v>
      </c>
      <c r="LC55" s="487">
        <f t="shared" ca="1" si="37"/>
        <v>0</v>
      </c>
      <c r="LD55" s="487">
        <f t="shared" ca="1" si="37"/>
        <v>0</v>
      </c>
      <c r="LE55" s="487">
        <f t="shared" ca="1" si="37"/>
        <v>0</v>
      </c>
      <c r="LF55" s="487">
        <f t="shared" ca="1" si="37"/>
        <v>0</v>
      </c>
      <c r="LG55" s="487">
        <f t="shared" ca="1" si="37"/>
        <v>0</v>
      </c>
      <c r="LH55" s="487">
        <f t="shared" ca="1" si="37"/>
        <v>0</v>
      </c>
      <c r="LI55" s="487">
        <f t="shared" ca="1" si="37"/>
        <v>0</v>
      </c>
      <c r="LJ55" s="487">
        <f t="shared" ca="1" si="37"/>
        <v>0</v>
      </c>
      <c r="LK55" s="487">
        <f t="shared" ca="1" si="37"/>
        <v>0</v>
      </c>
      <c r="LL55" s="487">
        <f t="shared" ca="1" si="37"/>
        <v>0</v>
      </c>
      <c r="LM55" s="487">
        <f t="shared" ca="1" si="37"/>
        <v>0</v>
      </c>
      <c r="LN55" s="487">
        <f t="shared" ca="1" si="37"/>
        <v>0</v>
      </c>
      <c r="LO55" s="487">
        <f t="shared" ca="1" si="37"/>
        <v>0</v>
      </c>
      <c r="LP55" s="487">
        <f t="shared" ca="1" si="37"/>
        <v>0</v>
      </c>
      <c r="LQ55" s="487">
        <f t="shared" ca="1" si="37"/>
        <v>0</v>
      </c>
      <c r="LR55" s="487">
        <f t="shared" ca="1" si="37"/>
        <v>0</v>
      </c>
      <c r="LS55" s="487">
        <f t="shared" ca="1" si="37"/>
        <v>0</v>
      </c>
      <c r="LT55" s="487">
        <f t="shared" ca="1" si="37"/>
        <v>0</v>
      </c>
      <c r="LU55" s="487">
        <f t="shared" ca="1" si="37"/>
        <v>0</v>
      </c>
      <c r="LV55" s="487">
        <f t="shared" ca="1" si="37"/>
        <v>0</v>
      </c>
      <c r="LW55" s="487">
        <f t="shared" ca="1" si="37"/>
        <v>0</v>
      </c>
      <c r="LX55" s="487">
        <f t="shared" ca="1" si="37"/>
        <v>0</v>
      </c>
      <c r="LY55" s="487">
        <f t="shared" ca="1" si="37"/>
        <v>0</v>
      </c>
      <c r="LZ55" s="487">
        <f t="shared" ca="1" si="37"/>
        <v>0</v>
      </c>
      <c r="MA55" s="487">
        <f t="shared" ca="1" si="37"/>
        <v>0</v>
      </c>
      <c r="MB55" s="487">
        <f t="shared" ca="1" si="37"/>
        <v>0</v>
      </c>
      <c r="MC55" s="487">
        <f t="shared" ca="1" si="37"/>
        <v>0</v>
      </c>
      <c r="MD55" s="487">
        <f t="shared" ca="1" si="37"/>
        <v>0</v>
      </c>
      <c r="ME55" s="487">
        <f t="shared" ca="1" si="37"/>
        <v>0</v>
      </c>
      <c r="MF55" s="487">
        <f t="shared" ca="1" si="37"/>
        <v>0</v>
      </c>
      <c r="MG55" s="487">
        <f t="shared" ca="1" si="37"/>
        <v>0</v>
      </c>
      <c r="MH55" s="487">
        <f t="shared" ca="1" si="37"/>
        <v>0</v>
      </c>
      <c r="MI55" s="487">
        <f t="shared" ca="1" si="37"/>
        <v>0</v>
      </c>
      <c r="MJ55" s="487">
        <f t="shared" ca="1" si="37"/>
        <v>0</v>
      </c>
      <c r="MK55" s="487">
        <f t="shared" ca="1" si="37"/>
        <v>0</v>
      </c>
      <c r="ML55" s="487">
        <f t="shared" ca="1" si="37"/>
        <v>0</v>
      </c>
      <c r="MM55" s="487">
        <f t="shared" ca="1" si="37"/>
        <v>0</v>
      </c>
      <c r="MN55" s="487">
        <f t="shared" ca="1" si="37"/>
        <v>0</v>
      </c>
      <c r="MO55" s="487">
        <f t="shared" ca="1" si="37"/>
        <v>0</v>
      </c>
      <c r="MP55" s="487">
        <f t="shared" ca="1" si="37"/>
        <v>0</v>
      </c>
      <c r="MQ55" s="487">
        <f t="shared" ca="1" si="37"/>
        <v>0</v>
      </c>
      <c r="MR55" s="487">
        <f t="shared" ca="1" si="37"/>
        <v>0</v>
      </c>
      <c r="MS55" s="487">
        <f t="shared" ca="1" si="37"/>
        <v>0</v>
      </c>
      <c r="MT55" s="487">
        <f t="shared" ca="1" si="37"/>
        <v>0</v>
      </c>
      <c r="MU55" s="487">
        <f t="shared" ca="1" si="37"/>
        <v>0</v>
      </c>
      <c r="MV55" s="487">
        <f t="shared" ca="1" si="37"/>
        <v>0</v>
      </c>
      <c r="MW55" s="487">
        <f t="shared" ca="1" si="37"/>
        <v>0</v>
      </c>
      <c r="MX55" s="487">
        <f t="shared" ca="1" si="37"/>
        <v>0</v>
      </c>
      <c r="MY55" s="487">
        <f t="shared" ca="1" si="37"/>
        <v>0</v>
      </c>
      <c r="MZ55" s="487">
        <f t="shared" ca="1" si="37"/>
        <v>0</v>
      </c>
      <c r="NA55" s="487">
        <f t="shared" ref="NA55:PL55" ca="1" si="38">SUM(NA57:NA62)</f>
        <v>0</v>
      </c>
      <c r="NB55" s="487">
        <f t="shared" ca="1" si="38"/>
        <v>0</v>
      </c>
      <c r="NC55" s="487">
        <f t="shared" ca="1" si="38"/>
        <v>0</v>
      </c>
      <c r="ND55" s="487">
        <f t="shared" ca="1" si="38"/>
        <v>0</v>
      </c>
      <c r="NE55" s="487">
        <f t="shared" ca="1" si="38"/>
        <v>0</v>
      </c>
      <c r="NF55" s="487">
        <f t="shared" ca="1" si="38"/>
        <v>0</v>
      </c>
      <c r="NG55" s="487">
        <f t="shared" ca="1" si="38"/>
        <v>0</v>
      </c>
      <c r="NH55" s="487">
        <f t="shared" ca="1" si="38"/>
        <v>0</v>
      </c>
      <c r="NI55" s="487">
        <f t="shared" ca="1" si="38"/>
        <v>0</v>
      </c>
      <c r="NJ55" s="487">
        <f t="shared" ca="1" si="38"/>
        <v>0</v>
      </c>
      <c r="NK55" s="487">
        <f t="shared" ca="1" si="38"/>
        <v>0</v>
      </c>
      <c r="NL55" s="487">
        <f t="shared" ca="1" si="38"/>
        <v>0</v>
      </c>
      <c r="NM55" s="487">
        <f t="shared" ca="1" si="38"/>
        <v>0</v>
      </c>
      <c r="NN55" s="487">
        <f t="shared" ca="1" si="38"/>
        <v>0</v>
      </c>
      <c r="NO55" s="487">
        <f t="shared" ca="1" si="38"/>
        <v>0</v>
      </c>
      <c r="NP55" s="487">
        <f t="shared" ca="1" si="38"/>
        <v>0</v>
      </c>
      <c r="NQ55" s="487">
        <f t="shared" ca="1" si="38"/>
        <v>0</v>
      </c>
      <c r="NR55" s="487">
        <f t="shared" ca="1" si="38"/>
        <v>0</v>
      </c>
      <c r="NS55" s="487">
        <f t="shared" ca="1" si="38"/>
        <v>0</v>
      </c>
      <c r="NT55" s="487">
        <f t="shared" ca="1" si="38"/>
        <v>0</v>
      </c>
      <c r="NU55" s="487">
        <f t="shared" ca="1" si="38"/>
        <v>0</v>
      </c>
      <c r="NV55" s="487">
        <f t="shared" ca="1" si="38"/>
        <v>0</v>
      </c>
      <c r="NW55" s="487">
        <f t="shared" ca="1" si="38"/>
        <v>0</v>
      </c>
      <c r="NX55" s="487">
        <f t="shared" ca="1" si="38"/>
        <v>0</v>
      </c>
      <c r="NY55" s="487">
        <f t="shared" ca="1" si="38"/>
        <v>0</v>
      </c>
      <c r="NZ55" s="487">
        <f t="shared" ca="1" si="38"/>
        <v>0</v>
      </c>
      <c r="OA55" s="487">
        <f t="shared" ca="1" si="38"/>
        <v>0</v>
      </c>
      <c r="OB55" s="487">
        <f t="shared" ca="1" si="38"/>
        <v>0</v>
      </c>
      <c r="OC55" s="487">
        <f t="shared" ca="1" si="38"/>
        <v>0</v>
      </c>
      <c r="OD55" s="487">
        <f t="shared" ca="1" si="38"/>
        <v>0</v>
      </c>
      <c r="OE55" s="487">
        <f t="shared" ca="1" si="38"/>
        <v>0</v>
      </c>
      <c r="OF55" s="487">
        <f t="shared" ca="1" si="38"/>
        <v>0</v>
      </c>
      <c r="OG55" s="487">
        <f t="shared" ca="1" si="38"/>
        <v>0</v>
      </c>
      <c r="OH55" s="487">
        <f t="shared" ca="1" si="38"/>
        <v>0</v>
      </c>
      <c r="OI55" s="487">
        <f t="shared" ca="1" si="38"/>
        <v>0</v>
      </c>
      <c r="OJ55" s="487">
        <f t="shared" ca="1" si="38"/>
        <v>0</v>
      </c>
      <c r="OK55" s="487">
        <f t="shared" ca="1" si="38"/>
        <v>0</v>
      </c>
      <c r="OL55" s="487">
        <f t="shared" ca="1" si="38"/>
        <v>0</v>
      </c>
      <c r="OM55" s="487">
        <f t="shared" ca="1" si="38"/>
        <v>0</v>
      </c>
      <c r="ON55" s="487">
        <f t="shared" ca="1" si="38"/>
        <v>0</v>
      </c>
      <c r="OO55" s="487">
        <f t="shared" ca="1" si="38"/>
        <v>0</v>
      </c>
      <c r="OP55" s="487">
        <f t="shared" ca="1" si="38"/>
        <v>0</v>
      </c>
      <c r="OQ55" s="487">
        <f t="shared" ca="1" si="38"/>
        <v>0</v>
      </c>
      <c r="OR55" s="487">
        <f t="shared" ca="1" si="38"/>
        <v>0</v>
      </c>
      <c r="OS55" s="487">
        <f t="shared" ca="1" si="38"/>
        <v>0</v>
      </c>
      <c r="OT55" s="487">
        <f t="shared" ca="1" si="38"/>
        <v>0</v>
      </c>
      <c r="OU55" s="487">
        <f t="shared" ca="1" si="38"/>
        <v>0</v>
      </c>
      <c r="OV55" s="487">
        <f t="shared" ca="1" si="38"/>
        <v>0</v>
      </c>
      <c r="OW55" s="487">
        <f t="shared" ca="1" si="38"/>
        <v>0</v>
      </c>
      <c r="OX55" s="487">
        <f t="shared" ca="1" si="38"/>
        <v>0</v>
      </c>
      <c r="OY55" s="487">
        <f t="shared" ca="1" si="38"/>
        <v>0</v>
      </c>
      <c r="OZ55" s="487">
        <f t="shared" ca="1" si="38"/>
        <v>0</v>
      </c>
      <c r="PA55" s="487">
        <f t="shared" ca="1" si="38"/>
        <v>0</v>
      </c>
      <c r="PB55" s="487">
        <f t="shared" ca="1" si="38"/>
        <v>0</v>
      </c>
      <c r="PC55" s="487">
        <f t="shared" ca="1" si="38"/>
        <v>0</v>
      </c>
      <c r="PD55" s="487">
        <f t="shared" ca="1" si="38"/>
        <v>0</v>
      </c>
      <c r="PE55" s="487">
        <f t="shared" ca="1" si="38"/>
        <v>0</v>
      </c>
      <c r="PF55" s="487">
        <f t="shared" ca="1" si="38"/>
        <v>0</v>
      </c>
      <c r="PG55" s="487">
        <f t="shared" ca="1" si="38"/>
        <v>0</v>
      </c>
      <c r="PH55" s="487">
        <f t="shared" ca="1" si="38"/>
        <v>0</v>
      </c>
      <c r="PI55" s="487">
        <f t="shared" ca="1" si="38"/>
        <v>0</v>
      </c>
      <c r="PJ55" s="487">
        <f t="shared" ca="1" si="38"/>
        <v>0</v>
      </c>
      <c r="PK55" s="487">
        <f t="shared" ca="1" si="38"/>
        <v>0</v>
      </c>
      <c r="PL55" s="487">
        <f t="shared" ca="1" si="38"/>
        <v>0</v>
      </c>
      <c r="PM55" s="487">
        <f t="shared" ref="PM55:RS55" ca="1" si="39">SUM(PM57:PM62)</f>
        <v>0</v>
      </c>
      <c r="PN55" s="487">
        <f t="shared" ca="1" si="39"/>
        <v>0</v>
      </c>
      <c r="PO55" s="487">
        <f t="shared" ca="1" si="39"/>
        <v>0</v>
      </c>
      <c r="PP55" s="487">
        <f t="shared" ca="1" si="39"/>
        <v>0</v>
      </c>
      <c r="PQ55" s="487">
        <f t="shared" ca="1" si="39"/>
        <v>0</v>
      </c>
      <c r="PR55" s="487">
        <f t="shared" ca="1" si="39"/>
        <v>0</v>
      </c>
      <c r="PS55" s="487">
        <f t="shared" ca="1" si="39"/>
        <v>0</v>
      </c>
      <c r="PT55" s="487">
        <f t="shared" ca="1" si="39"/>
        <v>0</v>
      </c>
      <c r="PU55" s="487">
        <f t="shared" ca="1" si="39"/>
        <v>0</v>
      </c>
      <c r="PV55" s="487">
        <f t="shared" ca="1" si="39"/>
        <v>0</v>
      </c>
      <c r="PW55" s="487">
        <f t="shared" ca="1" si="39"/>
        <v>0</v>
      </c>
      <c r="PX55" s="487">
        <f t="shared" ca="1" si="39"/>
        <v>0</v>
      </c>
      <c r="PY55" s="487">
        <f t="shared" ca="1" si="39"/>
        <v>0</v>
      </c>
      <c r="PZ55" s="487">
        <f t="shared" ca="1" si="39"/>
        <v>0</v>
      </c>
      <c r="QA55" s="487">
        <f t="shared" ca="1" si="39"/>
        <v>0</v>
      </c>
      <c r="QB55" s="487">
        <f t="shared" ca="1" si="39"/>
        <v>0</v>
      </c>
      <c r="QC55" s="487">
        <f t="shared" ca="1" si="39"/>
        <v>0</v>
      </c>
      <c r="QD55" s="487">
        <f t="shared" ca="1" si="39"/>
        <v>0</v>
      </c>
      <c r="QE55" s="487">
        <f t="shared" ca="1" si="39"/>
        <v>0</v>
      </c>
      <c r="QF55" s="487">
        <f t="shared" ca="1" si="39"/>
        <v>0</v>
      </c>
      <c r="QG55" s="487">
        <f t="shared" ca="1" si="39"/>
        <v>0</v>
      </c>
      <c r="QH55" s="487">
        <f t="shared" ca="1" si="39"/>
        <v>0</v>
      </c>
      <c r="QI55" s="487">
        <f t="shared" ca="1" si="39"/>
        <v>0</v>
      </c>
      <c r="QJ55" s="487">
        <f t="shared" ca="1" si="39"/>
        <v>0</v>
      </c>
      <c r="QK55" s="487">
        <f t="shared" ca="1" si="39"/>
        <v>0</v>
      </c>
      <c r="QL55" s="487">
        <f t="shared" ca="1" si="39"/>
        <v>0</v>
      </c>
      <c r="QM55" s="487">
        <f t="shared" ca="1" si="39"/>
        <v>0</v>
      </c>
      <c r="QN55" s="487">
        <f t="shared" ca="1" si="39"/>
        <v>0</v>
      </c>
      <c r="QO55" s="487">
        <f t="shared" ca="1" si="39"/>
        <v>0</v>
      </c>
      <c r="QP55" s="487">
        <f t="shared" ca="1" si="39"/>
        <v>0</v>
      </c>
      <c r="QQ55" s="487">
        <f t="shared" ca="1" si="39"/>
        <v>0</v>
      </c>
      <c r="QR55" s="487">
        <f t="shared" ca="1" si="39"/>
        <v>0</v>
      </c>
      <c r="QS55" s="487">
        <f t="shared" ca="1" si="39"/>
        <v>0</v>
      </c>
      <c r="QT55" s="487">
        <f t="shared" ca="1" si="39"/>
        <v>0</v>
      </c>
      <c r="QU55" s="487">
        <f t="shared" ca="1" si="39"/>
        <v>0</v>
      </c>
      <c r="QV55" s="487">
        <f t="shared" ca="1" si="39"/>
        <v>0</v>
      </c>
      <c r="QW55" s="487">
        <f t="shared" ca="1" si="39"/>
        <v>0</v>
      </c>
      <c r="QX55" s="487">
        <f t="shared" ca="1" si="39"/>
        <v>0</v>
      </c>
      <c r="QY55" s="487">
        <f t="shared" ca="1" si="39"/>
        <v>0</v>
      </c>
      <c r="QZ55" s="487">
        <f t="shared" ca="1" si="39"/>
        <v>0</v>
      </c>
      <c r="RA55" s="487">
        <f t="shared" ca="1" si="39"/>
        <v>0</v>
      </c>
      <c r="RB55" s="487">
        <f t="shared" ca="1" si="39"/>
        <v>0</v>
      </c>
      <c r="RC55" s="487">
        <f t="shared" ca="1" si="39"/>
        <v>0</v>
      </c>
      <c r="RD55" s="487">
        <f t="shared" ca="1" si="39"/>
        <v>0</v>
      </c>
      <c r="RE55" s="487">
        <f t="shared" ca="1" si="39"/>
        <v>0</v>
      </c>
      <c r="RF55" s="487">
        <f t="shared" ca="1" si="39"/>
        <v>0</v>
      </c>
      <c r="RG55" s="487">
        <f t="shared" ca="1" si="39"/>
        <v>0</v>
      </c>
      <c r="RH55" s="487">
        <f t="shared" ca="1" si="39"/>
        <v>0</v>
      </c>
      <c r="RI55" s="487">
        <f t="shared" ca="1" si="39"/>
        <v>0</v>
      </c>
      <c r="RJ55" s="487">
        <f t="shared" ca="1" si="39"/>
        <v>0</v>
      </c>
      <c r="RK55" s="487">
        <f t="shared" ca="1" si="39"/>
        <v>0</v>
      </c>
      <c r="RL55" s="487">
        <f t="shared" ca="1" si="39"/>
        <v>0</v>
      </c>
      <c r="RM55" s="487">
        <f t="shared" ca="1" si="39"/>
        <v>0</v>
      </c>
      <c r="RN55" s="487">
        <f t="shared" ca="1" si="39"/>
        <v>0</v>
      </c>
      <c r="RO55" s="487">
        <f t="shared" ca="1" si="39"/>
        <v>0</v>
      </c>
      <c r="RP55" s="487">
        <f t="shared" ca="1" si="39"/>
        <v>0</v>
      </c>
      <c r="RQ55" s="487">
        <f t="shared" ca="1" si="39"/>
        <v>0</v>
      </c>
      <c r="RR55" s="487">
        <f t="shared" ca="1" si="39"/>
        <v>0</v>
      </c>
      <c r="RS55" s="487">
        <f t="shared" ca="1" si="39"/>
        <v>0</v>
      </c>
      <c r="RT55" s="487">
        <f t="shared" ref="RT55:RY55" ca="1" si="40">SUM(RT57:RT62)</f>
        <v>0</v>
      </c>
      <c r="RU55" s="487">
        <f t="shared" ca="1" si="40"/>
        <v>0</v>
      </c>
      <c r="RV55" s="487">
        <f t="shared" ca="1" si="40"/>
        <v>0</v>
      </c>
      <c r="RW55" s="487">
        <f t="shared" ca="1" si="40"/>
        <v>0</v>
      </c>
      <c r="RX55" s="487">
        <f t="shared" ca="1" si="40"/>
        <v>0</v>
      </c>
      <c r="RY55" s="487">
        <f t="shared" ca="1" si="40"/>
        <v>0</v>
      </c>
      <c r="RZ55" s="487">
        <f t="shared" ref="RZ55:UK55" ca="1" si="41">SUM(RZ57:RZ62)</f>
        <v>0</v>
      </c>
      <c r="SA55" s="487">
        <f t="shared" ca="1" si="41"/>
        <v>0</v>
      </c>
      <c r="SB55" s="487">
        <f t="shared" ref="SB55:SO55" ca="1" si="42">SUM(SB57:SB62)</f>
        <v>0</v>
      </c>
      <c r="SC55" s="487">
        <f t="shared" ca="1" si="42"/>
        <v>0</v>
      </c>
      <c r="SD55" s="487">
        <f t="shared" ca="1" si="42"/>
        <v>0</v>
      </c>
      <c r="SE55" s="487">
        <f t="shared" ca="1" si="42"/>
        <v>0</v>
      </c>
      <c r="SF55" s="487">
        <f t="shared" ca="1" si="42"/>
        <v>0</v>
      </c>
      <c r="SG55" s="487">
        <f t="shared" ca="1" si="42"/>
        <v>0</v>
      </c>
      <c r="SH55" s="487">
        <f t="shared" ca="1" si="42"/>
        <v>0</v>
      </c>
      <c r="SI55" s="487">
        <f t="shared" ca="1" si="42"/>
        <v>0</v>
      </c>
      <c r="SJ55" s="487">
        <f t="shared" ca="1" si="42"/>
        <v>0</v>
      </c>
      <c r="SK55" s="487">
        <f t="shared" ca="1" si="42"/>
        <v>0</v>
      </c>
      <c r="SL55" s="487">
        <f t="shared" ca="1" si="42"/>
        <v>0</v>
      </c>
      <c r="SM55" s="487">
        <f t="shared" ca="1" si="42"/>
        <v>0</v>
      </c>
      <c r="SN55" s="487">
        <f t="shared" ca="1" si="42"/>
        <v>0</v>
      </c>
      <c r="SO55" s="487">
        <f t="shared" ca="1" si="42"/>
        <v>0</v>
      </c>
      <c r="SP55" s="487">
        <f t="shared" ca="1" si="41"/>
        <v>0</v>
      </c>
      <c r="SQ55" s="487">
        <f t="shared" ca="1" si="41"/>
        <v>0</v>
      </c>
      <c r="SR55" s="487">
        <f t="shared" ca="1" si="41"/>
        <v>0</v>
      </c>
      <c r="SS55" s="487">
        <f t="shared" ca="1" si="41"/>
        <v>0</v>
      </c>
      <c r="ST55" s="487">
        <f t="shared" ca="1" si="41"/>
        <v>0</v>
      </c>
      <c r="SU55" s="487">
        <f t="shared" ca="1" si="41"/>
        <v>0</v>
      </c>
      <c r="SV55" s="487">
        <f t="shared" ca="1" si="41"/>
        <v>0</v>
      </c>
      <c r="SW55" s="487">
        <f t="shared" ca="1" si="41"/>
        <v>0</v>
      </c>
      <c r="SX55" s="487">
        <f t="shared" ca="1" si="41"/>
        <v>0</v>
      </c>
      <c r="SY55" s="487">
        <f t="shared" ca="1" si="41"/>
        <v>0</v>
      </c>
      <c r="SZ55" s="487">
        <f t="shared" ca="1" si="41"/>
        <v>0</v>
      </c>
      <c r="TA55" s="487">
        <f t="shared" ca="1" si="41"/>
        <v>0</v>
      </c>
      <c r="TB55" s="487">
        <f t="shared" ca="1" si="41"/>
        <v>0</v>
      </c>
      <c r="TC55" s="487">
        <f t="shared" ca="1" si="41"/>
        <v>0</v>
      </c>
      <c r="TD55" s="487">
        <f t="shared" ca="1" si="41"/>
        <v>0</v>
      </c>
      <c r="TE55" s="487">
        <f t="shared" ca="1" si="41"/>
        <v>0</v>
      </c>
      <c r="TF55" s="487">
        <f t="shared" ca="1" si="41"/>
        <v>0</v>
      </c>
      <c r="TG55" s="487">
        <f t="shared" ca="1" si="41"/>
        <v>0</v>
      </c>
      <c r="TH55" s="487">
        <f t="shared" ca="1" si="41"/>
        <v>0</v>
      </c>
      <c r="TI55" s="487">
        <f t="shared" ca="1" si="41"/>
        <v>0</v>
      </c>
      <c r="TJ55" s="487">
        <f t="shared" ca="1" si="41"/>
        <v>0</v>
      </c>
      <c r="TK55" s="487">
        <f t="shared" ca="1" si="41"/>
        <v>0</v>
      </c>
      <c r="TL55" s="487">
        <f t="shared" ca="1" si="41"/>
        <v>0</v>
      </c>
      <c r="TM55" s="487">
        <f t="shared" ca="1" si="41"/>
        <v>0</v>
      </c>
      <c r="TN55" s="487">
        <f t="shared" ca="1" si="41"/>
        <v>0</v>
      </c>
      <c r="TO55" s="487">
        <f t="shared" ca="1" si="41"/>
        <v>0</v>
      </c>
      <c r="TP55" s="487">
        <f t="shared" ca="1" si="41"/>
        <v>0</v>
      </c>
      <c r="TQ55" s="487">
        <f t="shared" ca="1" si="41"/>
        <v>0</v>
      </c>
      <c r="TR55" s="487">
        <f t="shared" ca="1" si="41"/>
        <v>0</v>
      </c>
      <c r="TS55" s="487">
        <f t="shared" ca="1" si="41"/>
        <v>0</v>
      </c>
      <c r="TT55" s="487">
        <f t="shared" ca="1" si="41"/>
        <v>0</v>
      </c>
      <c r="TU55" s="487">
        <f t="shared" ca="1" si="41"/>
        <v>0</v>
      </c>
      <c r="TV55" s="487">
        <f t="shared" ca="1" si="41"/>
        <v>0</v>
      </c>
      <c r="TW55" s="487">
        <f t="shared" ca="1" si="41"/>
        <v>0</v>
      </c>
      <c r="TX55" s="487">
        <f t="shared" ca="1" si="41"/>
        <v>0</v>
      </c>
      <c r="TY55" s="487">
        <f t="shared" ca="1" si="41"/>
        <v>0</v>
      </c>
      <c r="TZ55" s="487">
        <f t="shared" ca="1" si="41"/>
        <v>0</v>
      </c>
      <c r="UA55" s="487">
        <f t="shared" ca="1" si="41"/>
        <v>0</v>
      </c>
      <c r="UB55" s="487">
        <f t="shared" ca="1" si="41"/>
        <v>0</v>
      </c>
      <c r="UC55" s="487">
        <f t="shared" ca="1" si="41"/>
        <v>0</v>
      </c>
      <c r="UD55" s="487">
        <f t="shared" ca="1" si="41"/>
        <v>0</v>
      </c>
      <c r="UE55" s="487">
        <f t="shared" ca="1" si="41"/>
        <v>0</v>
      </c>
      <c r="UF55" s="487">
        <f t="shared" ca="1" si="41"/>
        <v>0</v>
      </c>
      <c r="UG55" s="487">
        <f t="shared" ca="1" si="41"/>
        <v>0</v>
      </c>
      <c r="UH55" s="487">
        <f t="shared" ca="1" si="41"/>
        <v>0</v>
      </c>
      <c r="UI55" s="487">
        <f t="shared" ca="1" si="41"/>
        <v>0</v>
      </c>
      <c r="UJ55" s="487">
        <f t="shared" ca="1" si="41"/>
        <v>0</v>
      </c>
      <c r="UK55" s="487">
        <f t="shared" ca="1" si="41"/>
        <v>0</v>
      </c>
      <c r="UL55" s="487">
        <f t="shared" ref="UL55:WW55" ca="1" si="43">SUM(UL57:UL62)</f>
        <v>0</v>
      </c>
      <c r="UM55" s="487">
        <f t="shared" ca="1" si="43"/>
        <v>0</v>
      </c>
      <c r="UN55" s="487">
        <f t="shared" ca="1" si="43"/>
        <v>0</v>
      </c>
      <c r="UO55" s="487">
        <f t="shared" ca="1" si="43"/>
        <v>0</v>
      </c>
      <c r="UP55" s="487">
        <f t="shared" ca="1" si="43"/>
        <v>0</v>
      </c>
      <c r="UQ55" s="487">
        <f t="shared" ca="1" si="43"/>
        <v>0</v>
      </c>
      <c r="UR55" s="487">
        <f t="shared" ca="1" si="43"/>
        <v>0</v>
      </c>
      <c r="US55" s="487">
        <f t="shared" ca="1" si="43"/>
        <v>0</v>
      </c>
      <c r="UT55" s="487">
        <f t="shared" ca="1" si="43"/>
        <v>0</v>
      </c>
      <c r="UU55" s="487">
        <f t="shared" ca="1" si="43"/>
        <v>0</v>
      </c>
      <c r="UV55" s="487">
        <f t="shared" ca="1" si="43"/>
        <v>0</v>
      </c>
      <c r="UW55" s="487">
        <f t="shared" ca="1" si="43"/>
        <v>0</v>
      </c>
      <c r="UX55" s="487">
        <f t="shared" ca="1" si="43"/>
        <v>0</v>
      </c>
      <c r="UY55" s="487">
        <f t="shared" ca="1" si="43"/>
        <v>0</v>
      </c>
      <c r="UZ55" s="487">
        <f t="shared" ca="1" si="43"/>
        <v>0</v>
      </c>
      <c r="VA55" s="487">
        <f t="shared" ca="1" si="43"/>
        <v>0</v>
      </c>
      <c r="VB55" s="487">
        <f t="shared" ca="1" si="43"/>
        <v>0</v>
      </c>
      <c r="VC55" s="487">
        <f t="shared" ca="1" si="43"/>
        <v>0</v>
      </c>
      <c r="VD55" s="487">
        <f t="shared" ca="1" si="43"/>
        <v>0</v>
      </c>
      <c r="VE55" s="487">
        <f t="shared" ca="1" si="43"/>
        <v>0</v>
      </c>
      <c r="VF55" s="487">
        <f t="shared" ca="1" si="43"/>
        <v>0</v>
      </c>
      <c r="VG55" s="487">
        <f t="shared" ca="1" si="43"/>
        <v>0</v>
      </c>
      <c r="VH55" s="487">
        <f t="shared" ca="1" si="43"/>
        <v>0</v>
      </c>
      <c r="VI55" s="487">
        <f t="shared" ca="1" si="43"/>
        <v>0</v>
      </c>
      <c r="VJ55" s="487">
        <f t="shared" ca="1" si="43"/>
        <v>0</v>
      </c>
      <c r="VK55" s="487">
        <f t="shared" ca="1" si="43"/>
        <v>0</v>
      </c>
      <c r="VL55" s="487">
        <f t="shared" ca="1" si="43"/>
        <v>0</v>
      </c>
      <c r="VM55" s="487">
        <f t="shared" ca="1" si="43"/>
        <v>0</v>
      </c>
      <c r="VN55" s="487">
        <f t="shared" ca="1" si="43"/>
        <v>0</v>
      </c>
      <c r="VO55" s="487">
        <f t="shared" ca="1" si="43"/>
        <v>0</v>
      </c>
      <c r="VP55" s="487">
        <f t="shared" ca="1" si="43"/>
        <v>0</v>
      </c>
      <c r="VQ55" s="487">
        <f t="shared" ca="1" si="43"/>
        <v>0</v>
      </c>
      <c r="VR55" s="487">
        <f t="shared" ca="1" si="43"/>
        <v>0</v>
      </c>
      <c r="VS55" s="487">
        <f t="shared" ca="1" si="43"/>
        <v>0</v>
      </c>
      <c r="VT55" s="487">
        <f t="shared" ca="1" si="43"/>
        <v>0</v>
      </c>
      <c r="VU55" s="487">
        <f t="shared" ca="1" si="43"/>
        <v>0</v>
      </c>
      <c r="VV55" s="487">
        <f t="shared" ca="1" si="43"/>
        <v>0</v>
      </c>
      <c r="VW55" s="487">
        <f t="shared" ca="1" si="43"/>
        <v>0</v>
      </c>
      <c r="VX55" s="487">
        <f t="shared" ca="1" si="43"/>
        <v>0</v>
      </c>
      <c r="VY55" s="487">
        <f t="shared" ca="1" si="43"/>
        <v>0</v>
      </c>
      <c r="VZ55" s="487">
        <f t="shared" ca="1" si="43"/>
        <v>0</v>
      </c>
      <c r="WA55" s="487">
        <f t="shared" ca="1" si="43"/>
        <v>0</v>
      </c>
      <c r="WB55" s="487">
        <f t="shared" ca="1" si="43"/>
        <v>0</v>
      </c>
      <c r="WC55" s="487">
        <f t="shared" ca="1" si="43"/>
        <v>0</v>
      </c>
      <c r="WD55" s="487">
        <f t="shared" ca="1" si="43"/>
        <v>0</v>
      </c>
      <c r="WE55" s="487">
        <f t="shared" ca="1" si="43"/>
        <v>0</v>
      </c>
      <c r="WF55" s="487">
        <f t="shared" ca="1" si="43"/>
        <v>0</v>
      </c>
      <c r="WG55" s="487">
        <f t="shared" ca="1" si="43"/>
        <v>0</v>
      </c>
      <c r="WH55" s="487">
        <f t="shared" ca="1" si="43"/>
        <v>0</v>
      </c>
      <c r="WI55" s="487">
        <f t="shared" ca="1" si="43"/>
        <v>0</v>
      </c>
      <c r="WJ55" s="487">
        <f t="shared" ca="1" si="43"/>
        <v>0</v>
      </c>
      <c r="WK55" s="487">
        <f t="shared" ca="1" si="43"/>
        <v>0</v>
      </c>
      <c r="WL55" s="487">
        <f t="shared" ca="1" si="43"/>
        <v>0</v>
      </c>
      <c r="WM55" s="487">
        <f t="shared" ca="1" si="43"/>
        <v>0</v>
      </c>
      <c r="WN55" s="487">
        <f t="shared" ca="1" si="43"/>
        <v>0</v>
      </c>
      <c r="WO55" s="487">
        <f t="shared" ca="1" si="43"/>
        <v>0</v>
      </c>
      <c r="WP55" s="487">
        <f t="shared" ca="1" si="43"/>
        <v>0</v>
      </c>
      <c r="WQ55" s="487">
        <f t="shared" ca="1" si="43"/>
        <v>0</v>
      </c>
      <c r="WR55" s="487">
        <f t="shared" ca="1" si="43"/>
        <v>0</v>
      </c>
      <c r="WS55" s="487">
        <f t="shared" ca="1" si="43"/>
        <v>0</v>
      </c>
      <c r="WT55" s="487">
        <f t="shared" ca="1" si="43"/>
        <v>0</v>
      </c>
      <c r="WU55" s="487">
        <f t="shared" ca="1" si="43"/>
        <v>0</v>
      </c>
      <c r="WV55" s="487">
        <f t="shared" ca="1" si="43"/>
        <v>0</v>
      </c>
      <c r="WW55" s="487">
        <f t="shared" ca="1" si="43"/>
        <v>0</v>
      </c>
      <c r="WX55" s="487">
        <f t="shared" ref="WX55:ZI55" ca="1" si="44">SUM(WX57:WX62)</f>
        <v>0</v>
      </c>
      <c r="WY55" s="487">
        <f t="shared" ca="1" si="44"/>
        <v>0</v>
      </c>
      <c r="WZ55" s="487">
        <f t="shared" ca="1" si="44"/>
        <v>0</v>
      </c>
      <c r="XA55" s="487">
        <f t="shared" ca="1" si="44"/>
        <v>0</v>
      </c>
      <c r="XB55" s="487">
        <f t="shared" ca="1" si="44"/>
        <v>0</v>
      </c>
      <c r="XC55" s="487">
        <f t="shared" ca="1" si="44"/>
        <v>0</v>
      </c>
      <c r="XD55" s="487">
        <f t="shared" ca="1" si="44"/>
        <v>0</v>
      </c>
      <c r="XE55" s="487">
        <f t="shared" ca="1" si="44"/>
        <v>0</v>
      </c>
      <c r="XF55" s="487">
        <f t="shared" ca="1" si="44"/>
        <v>0</v>
      </c>
      <c r="XG55" s="487">
        <f t="shared" ca="1" si="44"/>
        <v>0</v>
      </c>
      <c r="XH55" s="487">
        <f t="shared" ca="1" si="44"/>
        <v>0</v>
      </c>
      <c r="XI55" s="487">
        <f t="shared" ca="1" si="44"/>
        <v>0</v>
      </c>
      <c r="XJ55" s="487">
        <f t="shared" ca="1" si="44"/>
        <v>0</v>
      </c>
      <c r="XK55" s="487">
        <f t="shared" ca="1" si="44"/>
        <v>0</v>
      </c>
      <c r="XL55" s="487">
        <f t="shared" ca="1" si="44"/>
        <v>0</v>
      </c>
      <c r="XM55" s="487">
        <f t="shared" ca="1" si="44"/>
        <v>0</v>
      </c>
      <c r="XN55" s="487">
        <f t="shared" ca="1" si="44"/>
        <v>0</v>
      </c>
      <c r="XO55" s="487">
        <f t="shared" ca="1" si="44"/>
        <v>0</v>
      </c>
      <c r="XP55" s="487">
        <f t="shared" ca="1" si="44"/>
        <v>0</v>
      </c>
      <c r="XQ55" s="487">
        <f t="shared" ca="1" si="44"/>
        <v>0</v>
      </c>
      <c r="XR55" s="487">
        <f t="shared" ca="1" si="44"/>
        <v>0</v>
      </c>
      <c r="XS55" s="487">
        <f t="shared" ca="1" si="44"/>
        <v>0</v>
      </c>
      <c r="XT55" s="487">
        <f t="shared" ca="1" si="44"/>
        <v>0</v>
      </c>
      <c r="XU55" s="487">
        <f t="shared" ca="1" si="44"/>
        <v>0</v>
      </c>
      <c r="XV55" s="487">
        <f t="shared" ca="1" si="44"/>
        <v>0</v>
      </c>
      <c r="XW55" s="487">
        <f t="shared" ca="1" si="44"/>
        <v>0</v>
      </c>
      <c r="XX55" s="487">
        <f t="shared" ca="1" si="44"/>
        <v>0</v>
      </c>
      <c r="XY55" s="487">
        <f t="shared" ca="1" si="44"/>
        <v>0</v>
      </c>
      <c r="XZ55" s="487">
        <f t="shared" ca="1" si="44"/>
        <v>0</v>
      </c>
      <c r="YA55" s="487">
        <f t="shared" ca="1" si="44"/>
        <v>0</v>
      </c>
      <c r="YB55" s="487">
        <f t="shared" ca="1" si="44"/>
        <v>0</v>
      </c>
      <c r="YC55" s="487">
        <f t="shared" ca="1" si="44"/>
        <v>0</v>
      </c>
      <c r="YD55" s="487">
        <f t="shared" ca="1" si="44"/>
        <v>0</v>
      </c>
      <c r="YE55" s="487">
        <f t="shared" ca="1" si="44"/>
        <v>0</v>
      </c>
      <c r="YF55" s="487">
        <f t="shared" ca="1" si="44"/>
        <v>0</v>
      </c>
      <c r="YG55" s="487">
        <f t="shared" ca="1" si="44"/>
        <v>0</v>
      </c>
      <c r="YH55" s="487">
        <f t="shared" ca="1" si="44"/>
        <v>0</v>
      </c>
      <c r="YI55" s="487">
        <f t="shared" ca="1" si="44"/>
        <v>0</v>
      </c>
      <c r="YJ55" s="487">
        <f t="shared" ca="1" si="44"/>
        <v>0</v>
      </c>
      <c r="YK55" s="487">
        <f t="shared" ca="1" si="44"/>
        <v>0</v>
      </c>
      <c r="YL55" s="487">
        <f t="shared" ca="1" si="44"/>
        <v>0</v>
      </c>
      <c r="YM55" s="487">
        <f t="shared" ca="1" si="44"/>
        <v>0</v>
      </c>
      <c r="YN55" s="487">
        <f t="shared" ca="1" si="44"/>
        <v>0</v>
      </c>
      <c r="YO55" s="487">
        <f t="shared" ca="1" si="44"/>
        <v>0</v>
      </c>
      <c r="YP55" s="487">
        <f t="shared" ca="1" si="44"/>
        <v>0</v>
      </c>
      <c r="YQ55" s="487">
        <f t="shared" ca="1" si="44"/>
        <v>0</v>
      </c>
      <c r="YR55" s="487">
        <f t="shared" ca="1" si="44"/>
        <v>0</v>
      </c>
      <c r="YS55" s="487">
        <f t="shared" ca="1" si="44"/>
        <v>0</v>
      </c>
      <c r="YT55" s="487">
        <f t="shared" ca="1" si="44"/>
        <v>0</v>
      </c>
      <c r="YU55" s="487">
        <f t="shared" ca="1" si="44"/>
        <v>0</v>
      </c>
      <c r="YV55" s="487">
        <f t="shared" ca="1" si="44"/>
        <v>0</v>
      </c>
      <c r="YW55" s="487">
        <f t="shared" ca="1" si="44"/>
        <v>0</v>
      </c>
      <c r="YX55" s="487">
        <f t="shared" ca="1" si="44"/>
        <v>0</v>
      </c>
      <c r="YY55" s="487">
        <f t="shared" ca="1" si="44"/>
        <v>0</v>
      </c>
      <c r="YZ55" s="487">
        <f t="shared" ca="1" si="44"/>
        <v>0</v>
      </c>
      <c r="ZA55" s="487">
        <f t="shared" ca="1" si="44"/>
        <v>0</v>
      </c>
      <c r="ZB55" s="487">
        <f t="shared" ca="1" si="44"/>
        <v>0</v>
      </c>
      <c r="ZC55" s="487">
        <f t="shared" ca="1" si="44"/>
        <v>0</v>
      </c>
      <c r="ZD55" s="487">
        <f t="shared" ca="1" si="44"/>
        <v>0</v>
      </c>
      <c r="ZE55" s="487">
        <f t="shared" ca="1" si="44"/>
        <v>0</v>
      </c>
      <c r="ZF55" s="487">
        <f t="shared" ca="1" si="44"/>
        <v>0</v>
      </c>
      <c r="ZG55" s="487">
        <f t="shared" ca="1" si="44"/>
        <v>0</v>
      </c>
      <c r="ZH55" s="487">
        <f t="shared" ca="1" si="44"/>
        <v>0</v>
      </c>
      <c r="ZI55" s="487">
        <f t="shared" ca="1" si="44"/>
        <v>0</v>
      </c>
      <c r="ZJ55" s="487">
        <f t="shared" ref="ZJ55:ABU55" ca="1" si="45">SUM(ZJ57:ZJ62)</f>
        <v>0</v>
      </c>
      <c r="ZK55" s="487">
        <f t="shared" ca="1" si="45"/>
        <v>0</v>
      </c>
      <c r="ZL55" s="487">
        <f t="shared" ca="1" si="45"/>
        <v>0</v>
      </c>
      <c r="ZM55" s="487">
        <f t="shared" ca="1" si="45"/>
        <v>0</v>
      </c>
      <c r="ZN55" s="487">
        <f t="shared" ca="1" si="45"/>
        <v>0</v>
      </c>
      <c r="ZO55" s="487">
        <f t="shared" ca="1" si="45"/>
        <v>0</v>
      </c>
      <c r="ZP55" s="487">
        <f t="shared" ca="1" si="45"/>
        <v>0</v>
      </c>
      <c r="ZQ55" s="487">
        <f t="shared" ca="1" si="45"/>
        <v>0</v>
      </c>
      <c r="ZR55" s="487">
        <f t="shared" ca="1" si="45"/>
        <v>0</v>
      </c>
      <c r="ZS55" s="487">
        <f t="shared" ca="1" si="45"/>
        <v>0</v>
      </c>
      <c r="ZT55" s="487">
        <f t="shared" ca="1" si="45"/>
        <v>0</v>
      </c>
      <c r="ZU55" s="487">
        <f t="shared" ca="1" si="45"/>
        <v>0</v>
      </c>
      <c r="ZV55" s="487">
        <f t="shared" ca="1" si="45"/>
        <v>0</v>
      </c>
      <c r="ZW55" s="487">
        <f t="shared" ca="1" si="45"/>
        <v>0</v>
      </c>
      <c r="ZX55" s="487">
        <f t="shared" ca="1" si="45"/>
        <v>0</v>
      </c>
      <c r="ZY55" s="487">
        <f t="shared" ca="1" si="45"/>
        <v>0</v>
      </c>
      <c r="ZZ55" s="487">
        <f t="shared" ca="1" si="45"/>
        <v>0</v>
      </c>
      <c r="AAA55" s="487">
        <f t="shared" ca="1" si="45"/>
        <v>0</v>
      </c>
      <c r="AAB55" s="487">
        <f t="shared" ca="1" si="45"/>
        <v>0</v>
      </c>
      <c r="AAC55" s="487">
        <f t="shared" ca="1" si="45"/>
        <v>0</v>
      </c>
      <c r="AAD55" s="487">
        <f t="shared" ca="1" si="45"/>
        <v>0</v>
      </c>
      <c r="AAE55" s="487">
        <f t="shared" ca="1" si="45"/>
        <v>0</v>
      </c>
      <c r="AAF55" s="487">
        <f t="shared" ca="1" si="45"/>
        <v>0</v>
      </c>
      <c r="AAG55" s="487">
        <f t="shared" ca="1" si="45"/>
        <v>0</v>
      </c>
      <c r="AAH55" s="487">
        <f t="shared" ca="1" si="45"/>
        <v>0</v>
      </c>
      <c r="AAI55" s="487">
        <f t="shared" ca="1" si="45"/>
        <v>0</v>
      </c>
      <c r="AAJ55" s="487">
        <f t="shared" ca="1" si="45"/>
        <v>0</v>
      </c>
      <c r="AAK55" s="487">
        <f t="shared" ca="1" si="45"/>
        <v>0</v>
      </c>
      <c r="AAL55" s="487">
        <f t="shared" ca="1" si="45"/>
        <v>0</v>
      </c>
      <c r="AAM55" s="487">
        <f t="shared" ca="1" si="45"/>
        <v>0</v>
      </c>
      <c r="AAN55" s="487">
        <f t="shared" ca="1" si="45"/>
        <v>0</v>
      </c>
      <c r="AAO55" s="487">
        <f t="shared" ca="1" si="45"/>
        <v>0</v>
      </c>
      <c r="AAP55" s="487">
        <f t="shared" ca="1" si="45"/>
        <v>0</v>
      </c>
      <c r="AAQ55" s="487">
        <f t="shared" ca="1" si="45"/>
        <v>0</v>
      </c>
      <c r="AAR55" s="487">
        <f t="shared" ca="1" si="45"/>
        <v>0</v>
      </c>
      <c r="AAS55" s="487">
        <f t="shared" ca="1" si="45"/>
        <v>0</v>
      </c>
      <c r="AAT55" s="487">
        <f t="shared" ca="1" si="45"/>
        <v>0</v>
      </c>
      <c r="AAU55" s="487">
        <f t="shared" ca="1" si="45"/>
        <v>0</v>
      </c>
      <c r="AAV55" s="487">
        <f t="shared" ca="1" si="45"/>
        <v>0</v>
      </c>
      <c r="AAW55" s="487">
        <f t="shared" ca="1" si="45"/>
        <v>0</v>
      </c>
      <c r="AAX55" s="487">
        <f t="shared" ca="1" si="45"/>
        <v>0</v>
      </c>
      <c r="AAY55" s="487">
        <f t="shared" ca="1" si="45"/>
        <v>0</v>
      </c>
      <c r="AAZ55" s="487">
        <f t="shared" ca="1" si="45"/>
        <v>0</v>
      </c>
      <c r="ABA55" s="487">
        <f t="shared" ca="1" si="45"/>
        <v>0</v>
      </c>
      <c r="ABB55" s="487">
        <f t="shared" ca="1" si="45"/>
        <v>0</v>
      </c>
      <c r="ABC55" s="487">
        <f t="shared" ca="1" si="45"/>
        <v>0</v>
      </c>
      <c r="ABD55" s="487">
        <f t="shared" ca="1" si="45"/>
        <v>0</v>
      </c>
      <c r="ABE55" s="487">
        <f t="shared" ca="1" si="45"/>
        <v>0</v>
      </c>
      <c r="ABF55" s="487">
        <f t="shared" ca="1" si="45"/>
        <v>0</v>
      </c>
      <c r="ABG55" s="487">
        <f t="shared" ca="1" si="45"/>
        <v>0</v>
      </c>
      <c r="ABH55" s="487">
        <f t="shared" ca="1" si="45"/>
        <v>0</v>
      </c>
      <c r="ABI55" s="487">
        <f t="shared" ca="1" si="45"/>
        <v>0</v>
      </c>
      <c r="ABJ55" s="487">
        <f t="shared" ca="1" si="45"/>
        <v>0</v>
      </c>
      <c r="ABK55" s="487">
        <f t="shared" ca="1" si="45"/>
        <v>0</v>
      </c>
      <c r="ABL55" s="487">
        <f t="shared" ca="1" si="45"/>
        <v>0</v>
      </c>
      <c r="ABM55" s="487">
        <f t="shared" ca="1" si="45"/>
        <v>0</v>
      </c>
      <c r="ABN55" s="487">
        <f t="shared" ca="1" si="45"/>
        <v>0</v>
      </c>
      <c r="ABO55" s="487">
        <f t="shared" ca="1" si="45"/>
        <v>0</v>
      </c>
      <c r="ABP55" s="487">
        <f t="shared" ca="1" si="45"/>
        <v>0</v>
      </c>
      <c r="ABQ55" s="487">
        <f t="shared" ca="1" si="45"/>
        <v>0</v>
      </c>
      <c r="ABR55" s="487">
        <f t="shared" ca="1" si="45"/>
        <v>0</v>
      </c>
      <c r="ABS55" s="487">
        <f t="shared" ca="1" si="45"/>
        <v>0</v>
      </c>
      <c r="ABT55" s="487">
        <f t="shared" ca="1" si="45"/>
        <v>0</v>
      </c>
      <c r="ABU55" s="487">
        <f t="shared" ca="1" si="45"/>
        <v>0</v>
      </c>
      <c r="ABV55" s="487">
        <f t="shared" ref="ABV55:AEG55" ca="1" si="46">SUM(ABV57:ABV62)</f>
        <v>0</v>
      </c>
      <c r="ABW55" s="487">
        <f t="shared" ca="1" si="46"/>
        <v>0</v>
      </c>
      <c r="ABX55" s="487">
        <f t="shared" ca="1" si="46"/>
        <v>0</v>
      </c>
      <c r="ABY55" s="487">
        <f t="shared" ca="1" si="46"/>
        <v>0</v>
      </c>
      <c r="ABZ55" s="487">
        <f t="shared" ca="1" si="46"/>
        <v>0</v>
      </c>
      <c r="ACA55" s="487">
        <f t="shared" ca="1" si="46"/>
        <v>0</v>
      </c>
      <c r="ACB55" s="487">
        <f t="shared" ca="1" si="46"/>
        <v>0</v>
      </c>
      <c r="ACC55" s="487">
        <f t="shared" ca="1" si="46"/>
        <v>0</v>
      </c>
      <c r="ACD55" s="487">
        <f t="shared" ca="1" si="46"/>
        <v>0</v>
      </c>
      <c r="ACE55" s="487">
        <f t="shared" ca="1" si="46"/>
        <v>0</v>
      </c>
      <c r="ACF55" s="487">
        <f t="shared" ca="1" si="46"/>
        <v>0</v>
      </c>
      <c r="ACG55" s="487">
        <f t="shared" ca="1" si="46"/>
        <v>0</v>
      </c>
      <c r="ACH55" s="487">
        <f t="shared" ca="1" si="46"/>
        <v>0</v>
      </c>
      <c r="ACI55" s="487">
        <f t="shared" ca="1" si="46"/>
        <v>0</v>
      </c>
      <c r="ACJ55" s="487">
        <f t="shared" ca="1" si="46"/>
        <v>0</v>
      </c>
      <c r="ACK55" s="487">
        <f t="shared" ca="1" si="46"/>
        <v>0</v>
      </c>
      <c r="ACL55" s="487">
        <f t="shared" ca="1" si="46"/>
        <v>0</v>
      </c>
      <c r="ACM55" s="487">
        <f t="shared" ca="1" si="46"/>
        <v>0</v>
      </c>
      <c r="ACN55" s="487">
        <f t="shared" ca="1" si="46"/>
        <v>0</v>
      </c>
      <c r="ACO55" s="487">
        <f t="shared" ca="1" si="46"/>
        <v>0</v>
      </c>
      <c r="ACP55" s="487">
        <f t="shared" ca="1" si="46"/>
        <v>0</v>
      </c>
      <c r="ACQ55" s="487">
        <f t="shared" ca="1" si="46"/>
        <v>0</v>
      </c>
      <c r="ACR55" s="487">
        <f t="shared" ca="1" si="46"/>
        <v>0</v>
      </c>
      <c r="ACS55" s="487">
        <f t="shared" ca="1" si="46"/>
        <v>0</v>
      </c>
      <c r="ACT55" s="487">
        <f t="shared" ca="1" si="46"/>
        <v>0</v>
      </c>
      <c r="ACU55" s="487">
        <f t="shared" ca="1" si="46"/>
        <v>0</v>
      </c>
      <c r="ACV55" s="487">
        <f t="shared" ca="1" si="46"/>
        <v>0</v>
      </c>
      <c r="ACW55" s="487">
        <f t="shared" ca="1" si="46"/>
        <v>0</v>
      </c>
      <c r="ACX55" s="487">
        <f t="shared" ca="1" si="46"/>
        <v>0</v>
      </c>
      <c r="ACY55" s="487">
        <f t="shared" ca="1" si="46"/>
        <v>0</v>
      </c>
      <c r="ACZ55" s="487">
        <f t="shared" ca="1" si="46"/>
        <v>0</v>
      </c>
      <c r="ADA55" s="487">
        <f t="shared" ca="1" si="46"/>
        <v>0</v>
      </c>
      <c r="ADB55" s="487">
        <f t="shared" ca="1" si="46"/>
        <v>0</v>
      </c>
      <c r="ADC55" s="487">
        <f t="shared" ca="1" si="46"/>
        <v>0</v>
      </c>
      <c r="ADD55" s="487">
        <f t="shared" ca="1" si="46"/>
        <v>0</v>
      </c>
      <c r="ADE55" s="487">
        <f t="shared" ca="1" si="46"/>
        <v>0</v>
      </c>
      <c r="ADF55" s="487">
        <f t="shared" ca="1" si="46"/>
        <v>0</v>
      </c>
      <c r="ADG55" s="487">
        <f t="shared" ca="1" si="46"/>
        <v>0</v>
      </c>
      <c r="ADH55" s="487">
        <f t="shared" ca="1" si="46"/>
        <v>0</v>
      </c>
      <c r="ADI55" s="487">
        <f t="shared" ca="1" si="46"/>
        <v>0</v>
      </c>
      <c r="ADJ55" s="487">
        <f t="shared" ca="1" si="46"/>
        <v>0</v>
      </c>
      <c r="ADK55" s="487">
        <f t="shared" ca="1" si="46"/>
        <v>0</v>
      </c>
      <c r="ADL55" s="487">
        <f t="shared" ca="1" si="46"/>
        <v>0</v>
      </c>
      <c r="ADM55" s="487">
        <f t="shared" ca="1" si="46"/>
        <v>0</v>
      </c>
      <c r="ADN55" s="487">
        <f t="shared" ca="1" si="46"/>
        <v>0</v>
      </c>
      <c r="ADO55" s="487">
        <f t="shared" ca="1" si="46"/>
        <v>0</v>
      </c>
      <c r="ADP55" s="487">
        <f t="shared" ca="1" si="46"/>
        <v>0</v>
      </c>
      <c r="ADQ55" s="487">
        <f t="shared" ca="1" si="46"/>
        <v>0</v>
      </c>
      <c r="ADR55" s="487">
        <f t="shared" ca="1" si="46"/>
        <v>0</v>
      </c>
      <c r="ADS55" s="487">
        <f t="shared" ca="1" si="46"/>
        <v>0</v>
      </c>
      <c r="ADT55" s="487">
        <f t="shared" ca="1" si="46"/>
        <v>0</v>
      </c>
      <c r="ADU55" s="487">
        <f t="shared" ca="1" si="46"/>
        <v>0</v>
      </c>
      <c r="ADV55" s="487">
        <f t="shared" ca="1" si="46"/>
        <v>0</v>
      </c>
      <c r="ADW55" s="487">
        <f t="shared" ca="1" si="46"/>
        <v>0</v>
      </c>
      <c r="ADX55" s="487">
        <f t="shared" ca="1" si="46"/>
        <v>0</v>
      </c>
      <c r="ADY55" s="487">
        <f t="shared" ca="1" si="46"/>
        <v>0</v>
      </c>
      <c r="ADZ55" s="487">
        <f t="shared" ca="1" si="46"/>
        <v>0</v>
      </c>
      <c r="AEA55" s="487">
        <f t="shared" ca="1" si="46"/>
        <v>0</v>
      </c>
      <c r="AEB55" s="487">
        <f t="shared" ca="1" si="46"/>
        <v>0</v>
      </c>
      <c r="AEC55" s="487">
        <f t="shared" ca="1" si="46"/>
        <v>0</v>
      </c>
      <c r="AED55" s="487">
        <f t="shared" ca="1" si="46"/>
        <v>0</v>
      </c>
      <c r="AEE55" s="487">
        <f t="shared" ca="1" si="46"/>
        <v>0</v>
      </c>
      <c r="AEF55" s="487">
        <f t="shared" ca="1" si="46"/>
        <v>0</v>
      </c>
      <c r="AEG55" s="487">
        <f t="shared" ca="1" si="46"/>
        <v>0</v>
      </c>
      <c r="AEH55" s="487">
        <f t="shared" ref="AEH55:AGS55" ca="1" si="47">SUM(AEH57:AEH62)</f>
        <v>0</v>
      </c>
      <c r="AEI55" s="487">
        <f t="shared" ca="1" si="47"/>
        <v>0</v>
      </c>
      <c r="AEJ55" s="487">
        <f t="shared" ca="1" si="47"/>
        <v>0</v>
      </c>
      <c r="AEK55" s="487">
        <f t="shared" ca="1" si="47"/>
        <v>0</v>
      </c>
      <c r="AEL55" s="487">
        <f t="shared" ca="1" si="47"/>
        <v>0</v>
      </c>
      <c r="AEM55" s="487">
        <f t="shared" ca="1" si="47"/>
        <v>0</v>
      </c>
      <c r="AEN55" s="487">
        <f t="shared" ca="1" si="47"/>
        <v>0</v>
      </c>
      <c r="AEO55" s="487">
        <f t="shared" ca="1" si="47"/>
        <v>0</v>
      </c>
      <c r="AEP55" s="487">
        <f t="shared" ca="1" si="47"/>
        <v>0</v>
      </c>
      <c r="AEQ55" s="487">
        <f t="shared" ca="1" si="47"/>
        <v>0</v>
      </c>
      <c r="AER55" s="487">
        <f t="shared" ca="1" si="47"/>
        <v>0</v>
      </c>
      <c r="AES55" s="487">
        <f t="shared" ca="1" si="47"/>
        <v>0</v>
      </c>
      <c r="AET55" s="487">
        <f t="shared" ca="1" si="47"/>
        <v>0</v>
      </c>
      <c r="AEU55" s="487">
        <f t="shared" ca="1" si="47"/>
        <v>0</v>
      </c>
      <c r="AEV55" s="487">
        <f t="shared" ca="1" si="47"/>
        <v>0</v>
      </c>
      <c r="AEW55" s="487">
        <f t="shared" ca="1" si="47"/>
        <v>0</v>
      </c>
      <c r="AEX55" s="487">
        <f t="shared" ca="1" si="47"/>
        <v>0</v>
      </c>
      <c r="AEY55" s="487">
        <f t="shared" ca="1" si="47"/>
        <v>0</v>
      </c>
      <c r="AEZ55" s="487">
        <f t="shared" ca="1" si="47"/>
        <v>0</v>
      </c>
      <c r="AFA55" s="487">
        <f t="shared" ca="1" si="47"/>
        <v>0</v>
      </c>
      <c r="AFB55" s="487">
        <f t="shared" ca="1" si="47"/>
        <v>0</v>
      </c>
      <c r="AFC55" s="487">
        <f t="shared" ca="1" si="47"/>
        <v>0</v>
      </c>
      <c r="AFD55" s="487">
        <f t="shared" ca="1" si="47"/>
        <v>0</v>
      </c>
      <c r="AFE55" s="487">
        <f t="shared" ca="1" si="47"/>
        <v>0</v>
      </c>
      <c r="AFF55" s="487">
        <f t="shared" ca="1" si="47"/>
        <v>0</v>
      </c>
      <c r="AFG55" s="487">
        <f t="shared" ca="1" si="47"/>
        <v>0</v>
      </c>
      <c r="AFH55" s="487">
        <f t="shared" ca="1" si="47"/>
        <v>0</v>
      </c>
      <c r="AFI55" s="487">
        <f t="shared" ca="1" si="47"/>
        <v>0</v>
      </c>
      <c r="AFJ55" s="487">
        <f t="shared" ca="1" si="47"/>
        <v>0</v>
      </c>
      <c r="AFK55" s="487">
        <f t="shared" ca="1" si="47"/>
        <v>0</v>
      </c>
      <c r="AFL55" s="487">
        <f t="shared" ca="1" si="47"/>
        <v>0</v>
      </c>
      <c r="AFM55" s="487">
        <f t="shared" ca="1" si="47"/>
        <v>0</v>
      </c>
      <c r="AFN55" s="487">
        <f t="shared" ca="1" si="47"/>
        <v>0</v>
      </c>
      <c r="AFO55" s="487">
        <f t="shared" ca="1" si="47"/>
        <v>0</v>
      </c>
      <c r="AFP55" s="487">
        <f t="shared" ca="1" si="47"/>
        <v>0</v>
      </c>
      <c r="AFQ55" s="487">
        <f t="shared" ca="1" si="47"/>
        <v>0</v>
      </c>
      <c r="AFR55" s="487">
        <f t="shared" ca="1" si="47"/>
        <v>0</v>
      </c>
      <c r="AFS55" s="487">
        <f t="shared" ca="1" si="47"/>
        <v>0</v>
      </c>
      <c r="AFT55" s="487">
        <f t="shared" ca="1" si="47"/>
        <v>0</v>
      </c>
      <c r="AFU55" s="487">
        <f t="shared" ca="1" si="47"/>
        <v>0</v>
      </c>
      <c r="AFV55" s="487">
        <f t="shared" ca="1" si="47"/>
        <v>0</v>
      </c>
      <c r="AFW55" s="487">
        <f t="shared" ca="1" si="47"/>
        <v>0</v>
      </c>
      <c r="AFX55" s="487">
        <f t="shared" ca="1" si="47"/>
        <v>0</v>
      </c>
      <c r="AFY55" s="487">
        <f t="shared" ca="1" si="47"/>
        <v>0</v>
      </c>
      <c r="AFZ55" s="487">
        <f t="shared" ca="1" si="47"/>
        <v>0</v>
      </c>
      <c r="AGA55" s="487">
        <f t="shared" ca="1" si="47"/>
        <v>0</v>
      </c>
      <c r="AGB55" s="487">
        <f t="shared" ca="1" si="47"/>
        <v>0</v>
      </c>
      <c r="AGC55" s="487">
        <f t="shared" ca="1" si="47"/>
        <v>0</v>
      </c>
      <c r="AGD55" s="487">
        <f t="shared" ca="1" si="47"/>
        <v>0</v>
      </c>
      <c r="AGE55" s="487">
        <f t="shared" ca="1" si="47"/>
        <v>0</v>
      </c>
      <c r="AGF55" s="487">
        <f t="shared" ca="1" si="47"/>
        <v>0</v>
      </c>
      <c r="AGG55" s="487">
        <f t="shared" ca="1" si="47"/>
        <v>0</v>
      </c>
      <c r="AGH55" s="487">
        <f t="shared" ca="1" si="47"/>
        <v>0</v>
      </c>
      <c r="AGI55" s="487">
        <f t="shared" ca="1" si="47"/>
        <v>0</v>
      </c>
      <c r="AGJ55" s="487">
        <f t="shared" ca="1" si="47"/>
        <v>0</v>
      </c>
      <c r="AGK55" s="487">
        <f t="shared" ca="1" si="47"/>
        <v>0</v>
      </c>
      <c r="AGL55" s="487">
        <f t="shared" ca="1" si="47"/>
        <v>0</v>
      </c>
      <c r="AGM55" s="487">
        <f t="shared" ca="1" si="47"/>
        <v>0</v>
      </c>
      <c r="AGN55" s="487">
        <f t="shared" ca="1" si="47"/>
        <v>0</v>
      </c>
      <c r="AGO55" s="487">
        <f t="shared" ca="1" si="47"/>
        <v>0</v>
      </c>
      <c r="AGP55" s="487">
        <f t="shared" ca="1" si="47"/>
        <v>0</v>
      </c>
      <c r="AGQ55" s="487">
        <f t="shared" ca="1" si="47"/>
        <v>0</v>
      </c>
      <c r="AGR55" s="487">
        <f t="shared" ca="1" si="47"/>
        <v>0</v>
      </c>
      <c r="AGS55" s="487">
        <f t="shared" ca="1" si="47"/>
        <v>0</v>
      </c>
      <c r="AGT55" s="487">
        <f t="shared" ref="AGT55:AIX55" ca="1" si="48">SUM(AGT57:AGT62)</f>
        <v>0</v>
      </c>
      <c r="AGU55" s="487">
        <f t="shared" ca="1" si="48"/>
        <v>0</v>
      </c>
      <c r="AGV55" s="487">
        <f t="shared" ca="1" si="48"/>
        <v>0</v>
      </c>
      <c r="AGW55" s="487">
        <f t="shared" ca="1" si="48"/>
        <v>0</v>
      </c>
      <c r="AGX55" s="487">
        <f t="shared" ca="1" si="48"/>
        <v>0</v>
      </c>
      <c r="AGY55" s="487">
        <f t="shared" ca="1" si="48"/>
        <v>0</v>
      </c>
      <c r="AGZ55" s="487">
        <f t="shared" ca="1" si="48"/>
        <v>0</v>
      </c>
      <c r="AHA55" s="487">
        <f t="shared" ca="1" si="48"/>
        <v>0</v>
      </c>
      <c r="AHB55" s="487">
        <f t="shared" ca="1" si="48"/>
        <v>0</v>
      </c>
      <c r="AHC55" s="487">
        <f t="shared" ca="1" si="48"/>
        <v>0</v>
      </c>
      <c r="AHD55" s="487">
        <f t="shared" ca="1" si="48"/>
        <v>0</v>
      </c>
      <c r="AHE55" s="487">
        <f t="shared" ca="1" si="48"/>
        <v>0</v>
      </c>
      <c r="AHF55" s="487">
        <f t="shared" ca="1" si="48"/>
        <v>0</v>
      </c>
      <c r="AHG55" s="487">
        <f t="shared" ca="1" si="48"/>
        <v>0</v>
      </c>
      <c r="AHH55" s="487">
        <f t="shared" ca="1" si="48"/>
        <v>0</v>
      </c>
      <c r="AHI55" s="487">
        <f t="shared" ca="1" si="48"/>
        <v>0</v>
      </c>
      <c r="AHJ55" s="487">
        <f t="shared" ca="1" si="48"/>
        <v>0</v>
      </c>
      <c r="AHK55" s="487">
        <f t="shared" ca="1" si="48"/>
        <v>0</v>
      </c>
      <c r="AHL55" s="487">
        <f t="shared" ca="1" si="48"/>
        <v>0</v>
      </c>
      <c r="AHM55" s="487">
        <f t="shared" ca="1" si="48"/>
        <v>0</v>
      </c>
      <c r="AHN55" s="487">
        <f t="shared" ca="1" si="48"/>
        <v>0</v>
      </c>
      <c r="AHO55" s="487">
        <f t="shared" ca="1" si="48"/>
        <v>0</v>
      </c>
      <c r="AHP55" s="487">
        <f t="shared" ca="1" si="48"/>
        <v>0</v>
      </c>
      <c r="AHQ55" s="487">
        <f t="shared" ca="1" si="48"/>
        <v>0</v>
      </c>
      <c r="AHR55" s="487">
        <f t="shared" ca="1" si="48"/>
        <v>0</v>
      </c>
      <c r="AHS55" s="487">
        <f t="shared" ca="1" si="48"/>
        <v>0</v>
      </c>
      <c r="AHT55" s="487">
        <f t="shared" ca="1" si="48"/>
        <v>0</v>
      </c>
      <c r="AHU55" s="487">
        <f t="shared" ca="1" si="48"/>
        <v>0</v>
      </c>
      <c r="AHV55" s="487">
        <f t="shared" ca="1" si="48"/>
        <v>0</v>
      </c>
      <c r="AHW55" s="487">
        <f t="shared" ca="1" si="48"/>
        <v>0</v>
      </c>
      <c r="AHX55" s="487">
        <f t="shared" ca="1" si="48"/>
        <v>0</v>
      </c>
      <c r="AHY55" s="487">
        <f t="shared" ca="1" si="48"/>
        <v>0</v>
      </c>
      <c r="AHZ55" s="487">
        <f t="shared" ca="1" si="48"/>
        <v>0</v>
      </c>
      <c r="AIA55" s="487">
        <f t="shared" ca="1" si="48"/>
        <v>0</v>
      </c>
      <c r="AIB55" s="487">
        <f t="shared" ca="1" si="48"/>
        <v>0</v>
      </c>
      <c r="AIC55" s="487">
        <f t="shared" ca="1" si="48"/>
        <v>0</v>
      </c>
      <c r="AID55" s="487">
        <f t="shared" ca="1" si="48"/>
        <v>0</v>
      </c>
      <c r="AIE55" s="487">
        <f t="shared" ca="1" si="48"/>
        <v>0</v>
      </c>
      <c r="AIF55" s="487">
        <f t="shared" ca="1" si="48"/>
        <v>0</v>
      </c>
      <c r="AIG55" s="487">
        <f t="shared" ca="1" si="48"/>
        <v>0</v>
      </c>
      <c r="AIH55" s="487">
        <f t="shared" ca="1" si="48"/>
        <v>0</v>
      </c>
      <c r="AII55" s="487">
        <f t="shared" ca="1" si="48"/>
        <v>0</v>
      </c>
      <c r="AIJ55" s="487">
        <f t="shared" ca="1" si="48"/>
        <v>0</v>
      </c>
      <c r="AIK55" s="487">
        <f t="shared" ca="1" si="48"/>
        <v>0</v>
      </c>
      <c r="AIL55" s="487">
        <f t="shared" ca="1" si="48"/>
        <v>0</v>
      </c>
      <c r="AIM55" s="487">
        <f t="shared" ca="1" si="48"/>
        <v>0</v>
      </c>
      <c r="AIN55" s="487">
        <f t="shared" ca="1" si="48"/>
        <v>0</v>
      </c>
      <c r="AIO55" s="487">
        <f t="shared" ca="1" si="48"/>
        <v>0</v>
      </c>
      <c r="AIP55" s="487">
        <f t="shared" ca="1" si="48"/>
        <v>0</v>
      </c>
      <c r="AIQ55" s="487">
        <f t="shared" ca="1" si="48"/>
        <v>0</v>
      </c>
      <c r="AIR55" s="487">
        <f t="shared" ca="1" si="48"/>
        <v>0</v>
      </c>
      <c r="AIS55" s="487">
        <f t="shared" ca="1" si="48"/>
        <v>0</v>
      </c>
      <c r="AIT55" s="487">
        <f t="shared" ca="1" si="48"/>
        <v>0</v>
      </c>
      <c r="AIU55" s="487">
        <f t="shared" ca="1" si="48"/>
        <v>0</v>
      </c>
      <c r="AIV55" s="487">
        <f t="shared" ca="1" si="48"/>
        <v>0</v>
      </c>
      <c r="AIW55" s="487">
        <f t="shared" ca="1" si="48"/>
        <v>0</v>
      </c>
      <c r="AIX55" s="487">
        <f t="shared" ca="1" si="48"/>
        <v>0</v>
      </c>
      <c r="AIY55" s="487">
        <f t="shared" ref="AIY55:ALJ55" ca="1" si="49">SUM(AIY57:AIY62)</f>
        <v>0</v>
      </c>
      <c r="AIZ55" s="487">
        <f t="shared" ca="1" si="49"/>
        <v>0</v>
      </c>
      <c r="AJA55" s="487">
        <f t="shared" ca="1" si="49"/>
        <v>0</v>
      </c>
      <c r="AJB55" s="487">
        <f t="shared" ca="1" si="49"/>
        <v>0</v>
      </c>
      <c r="AJC55" s="487">
        <f t="shared" ca="1" si="49"/>
        <v>0</v>
      </c>
      <c r="AJD55" s="487">
        <f t="shared" ca="1" si="49"/>
        <v>0</v>
      </c>
      <c r="AJE55" s="487">
        <f t="shared" ca="1" si="49"/>
        <v>0</v>
      </c>
      <c r="AJF55" s="487">
        <f t="shared" ca="1" si="49"/>
        <v>0</v>
      </c>
      <c r="AJG55" s="487">
        <f t="shared" ca="1" si="49"/>
        <v>0</v>
      </c>
      <c r="AJH55" s="487">
        <f t="shared" ca="1" si="49"/>
        <v>0</v>
      </c>
      <c r="AJI55" s="487">
        <f t="shared" ca="1" si="49"/>
        <v>0</v>
      </c>
      <c r="AJJ55" s="487">
        <f t="shared" ca="1" si="49"/>
        <v>0</v>
      </c>
      <c r="AJK55" s="487">
        <f t="shared" ca="1" si="49"/>
        <v>0</v>
      </c>
      <c r="AJL55" s="487">
        <f t="shared" ca="1" si="49"/>
        <v>0</v>
      </c>
      <c r="AJM55" s="487">
        <f t="shared" ca="1" si="49"/>
        <v>0</v>
      </c>
      <c r="AJN55" s="487">
        <f t="shared" ca="1" si="49"/>
        <v>0</v>
      </c>
      <c r="AJO55" s="487">
        <f t="shared" ca="1" si="49"/>
        <v>0</v>
      </c>
      <c r="AJP55" s="487">
        <f t="shared" ca="1" si="49"/>
        <v>0</v>
      </c>
      <c r="AJQ55" s="487">
        <f t="shared" ca="1" si="49"/>
        <v>0</v>
      </c>
      <c r="AJR55" s="487">
        <f t="shared" ca="1" si="49"/>
        <v>0</v>
      </c>
      <c r="AJS55" s="487">
        <f t="shared" ca="1" si="49"/>
        <v>0</v>
      </c>
      <c r="AJT55" s="487">
        <f t="shared" ca="1" si="49"/>
        <v>0</v>
      </c>
      <c r="AJU55" s="487">
        <f t="shared" ca="1" si="49"/>
        <v>0</v>
      </c>
      <c r="AJV55" s="487">
        <f t="shared" ca="1" si="49"/>
        <v>0</v>
      </c>
      <c r="AJW55" s="487">
        <f t="shared" ca="1" si="49"/>
        <v>0</v>
      </c>
      <c r="AJX55" s="487">
        <f t="shared" ca="1" si="49"/>
        <v>0</v>
      </c>
      <c r="AJY55" s="487">
        <f t="shared" ca="1" si="49"/>
        <v>0</v>
      </c>
      <c r="AJZ55" s="487">
        <f t="shared" ca="1" si="49"/>
        <v>0</v>
      </c>
      <c r="AKA55" s="487">
        <f t="shared" ca="1" si="49"/>
        <v>0</v>
      </c>
      <c r="AKB55" s="487">
        <f t="shared" ca="1" si="49"/>
        <v>0</v>
      </c>
      <c r="AKC55" s="487">
        <f t="shared" ca="1" si="49"/>
        <v>0</v>
      </c>
      <c r="AKD55" s="487">
        <f t="shared" ca="1" si="49"/>
        <v>0</v>
      </c>
      <c r="AKE55" s="487">
        <f t="shared" ca="1" si="49"/>
        <v>0</v>
      </c>
      <c r="AKF55" s="487">
        <f t="shared" ca="1" si="49"/>
        <v>0</v>
      </c>
      <c r="AKG55" s="487">
        <f t="shared" ca="1" si="49"/>
        <v>0</v>
      </c>
      <c r="AKH55" s="487">
        <f t="shared" ca="1" si="49"/>
        <v>0</v>
      </c>
      <c r="AKI55" s="487">
        <f t="shared" ca="1" si="49"/>
        <v>0</v>
      </c>
      <c r="AKJ55" s="487">
        <f t="shared" ca="1" si="49"/>
        <v>0</v>
      </c>
      <c r="AKK55" s="487">
        <f t="shared" ca="1" si="49"/>
        <v>0</v>
      </c>
      <c r="AKL55" s="487">
        <f t="shared" ca="1" si="49"/>
        <v>0</v>
      </c>
      <c r="AKM55" s="487">
        <f t="shared" ca="1" si="49"/>
        <v>0</v>
      </c>
      <c r="AKN55" s="487">
        <f t="shared" ca="1" si="49"/>
        <v>0</v>
      </c>
      <c r="AKO55" s="487">
        <f t="shared" ca="1" si="49"/>
        <v>0</v>
      </c>
      <c r="AKP55" s="487">
        <f t="shared" ca="1" si="49"/>
        <v>0</v>
      </c>
      <c r="AKQ55" s="487">
        <f t="shared" ca="1" si="49"/>
        <v>0</v>
      </c>
      <c r="AKR55" s="487">
        <f t="shared" ca="1" si="49"/>
        <v>0</v>
      </c>
      <c r="AKS55" s="487">
        <f t="shared" ca="1" si="49"/>
        <v>0</v>
      </c>
      <c r="AKT55" s="487">
        <f t="shared" ca="1" si="49"/>
        <v>0</v>
      </c>
      <c r="AKU55" s="487">
        <f t="shared" ca="1" si="49"/>
        <v>0</v>
      </c>
      <c r="AKV55" s="487">
        <f t="shared" ca="1" si="49"/>
        <v>0</v>
      </c>
      <c r="AKW55" s="487">
        <f t="shared" ca="1" si="49"/>
        <v>0</v>
      </c>
      <c r="AKX55" s="487">
        <f t="shared" ca="1" si="49"/>
        <v>0</v>
      </c>
      <c r="AKY55" s="487">
        <f t="shared" ca="1" si="49"/>
        <v>0</v>
      </c>
      <c r="AKZ55" s="487">
        <f t="shared" ca="1" si="49"/>
        <v>0</v>
      </c>
      <c r="ALA55" s="487">
        <f t="shared" ca="1" si="49"/>
        <v>0</v>
      </c>
      <c r="ALB55" s="487">
        <f t="shared" ca="1" si="49"/>
        <v>0</v>
      </c>
      <c r="ALC55" s="487">
        <f t="shared" ca="1" si="49"/>
        <v>0</v>
      </c>
      <c r="ALD55" s="487">
        <f t="shared" ca="1" si="49"/>
        <v>0</v>
      </c>
      <c r="ALE55" s="487">
        <f t="shared" ca="1" si="49"/>
        <v>0</v>
      </c>
      <c r="ALF55" s="487">
        <f t="shared" ca="1" si="49"/>
        <v>0</v>
      </c>
      <c r="ALG55" s="487">
        <f t="shared" ca="1" si="49"/>
        <v>0</v>
      </c>
      <c r="ALH55" s="487">
        <f t="shared" ca="1" si="49"/>
        <v>0</v>
      </c>
      <c r="ALI55" s="487">
        <f t="shared" ca="1" si="49"/>
        <v>0</v>
      </c>
      <c r="ALJ55" s="487">
        <f t="shared" ca="1" si="49"/>
        <v>0</v>
      </c>
      <c r="ALK55" s="487">
        <f t="shared" ref="ALK55:ANV55" ca="1" si="50">SUM(ALK57:ALK62)</f>
        <v>0</v>
      </c>
      <c r="ALL55" s="487">
        <f t="shared" ca="1" si="50"/>
        <v>0</v>
      </c>
      <c r="ALM55" s="487">
        <f t="shared" ca="1" si="50"/>
        <v>0</v>
      </c>
      <c r="ALN55" s="487">
        <f t="shared" ca="1" si="50"/>
        <v>0</v>
      </c>
      <c r="ALO55" s="487">
        <f t="shared" ca="1" si="50"/>
        <v>0</v>
      </c>
      <c r="ALP55" s="487">
        <f t="shared" ca="1" si="50"/>
        <v>0</v>
      </c>
      <c r="ALQ55" s="487">
        <f t="shared" ca="1" si="50"/>
        <v>0</v>
      </c>
      <c r="ALR55" s="487">
        <f t="shared" ca="1" si="50"/>
        <v>0</v>
      </c>
      <c r="ALS55" s="487">
        <f t="shared" ca="1" si="50"/>
        <v>0</v>
      </c>
      <c r="ALT55" s="487">
        <f t="shared" ca="1" si="50"/>
        <v>0</v>
      </c>
      <c r="ALU55" s="487">
        <f t="shared" ca="1" si="50"/>
        <v>0</v>
      </c>
      <c r="ALV55" s="487">
        <f t="shared" ca="1" si="50"/>
        <v>0</v>
      </c>
      <c r="ALW55" s="487">
        <f t="shared" ca="1" si="50"/>
        <v>0</v>
      </c>
      <c r="ALX55" s="487">
        <f t="shared" ca="1" si="50"/>
        <v>0</v>
      </c>
      <c r="ALY55" s="487">
        <f t="shared" ca="1" si="50"/>
        <v>0</v>
      </c>
      <c r="ALZ55" s="487">
        <f t="shared" ca="1" si="50"/>
        <v>0</v>
      </c>
      <c r="AMA55" s="487">
        <f t="shared" ca="1" si="50"/>
        <v>0</v>
      </c>
      <c r="AMB55" s="487">
        <f t="shared" ca="1" si="50"/>
        <v>0</v>
      </c>
      <c r="AMC55" s="487">
        <f t="shared" ca="1" si="50"/>
        <v>0</v>
      </c>
      <c r="AMD55" s="487">
        <f t="shared" ca="1" si="50"/>
        <v>0</v>
      </c>
      <c r="AME55" s="487">
        <f t="shared" ca="1" si="50"/>
        <v>0</v>
      </c>
      <c r="AMF55" s="487">
        <f t="shared" ca="1" si="50"/>
        <v>0</v>
      </c>
      <c r="AMG55" s="487">
        <f t="shared" ca="1" si="50"/>
        <v>0</v>
      </c>
      <c r="AMH55" s="487">
        <f t="shared" ca="1" si="50"/>
        <v>0</v>
      </c>
      <c r="AMI55" s="487">
        <f t="shared" ca="1" si="50"/>
        <v>0</v>
      </c>
      <c r="AMJ55" s="487">
        <f t="shared" ca="1" si="50"/>
        <v>0</v>
      </c>
      <c r="AMK55" s="487">
        <f t="shared" ca="1" si="50"/>
        <v>0</v>
      </c>
      <c r="AML55" s="487">
        <f t="shared" ca="1" si="50"/>
        <v>0</v>
      </c>
      <c r="AMM55" s="487">
        <f t="shared" ca="1" si="50"/>
        <v>0</v>
      </c>
      <c r="AMN55" s="487">
        <f t="shared" ca="1" si="50"/>
        <v>0</v>
      </c>
      <c r="AMO55" s="487">
        <f t="shared" ca="1" si="50"/>
        <v>0</v>
      </c>
      <c r="AMP55" s="487">
        <f t="shared" ca="1" si="50"/>
        <v>0</v>
      </c>
      <c r="AMQ55" s="487">
        <f t="shared" ca="1" si="50"/>
        <v>0</v>
      </c>
      <c r="AMR55" s="487">
        <f t="shared" ca="1" si="50"/>
        <v>0</v>
      </c>
      <c r="AMS55" s="487">
        <f t="shared" ca="1" si="50"/>
        <v>0</v>
      </c>
      <c r="AMT55" s="487">
        <f t="shared" ca="1" si="50"/>
        <v>0</v>
      </c>
      <c r="AMU55" s="487">
        <f t="shared" ca="1" si="50"/>
        <v>0</v>
      </c>
      <c r="AMV55" s="487">
        <f t="shared" ca="1" si="50"/>
        <v>0</v>
      </c>
      <c r="AMW55" s="487">
        <f t="shared" ca="1" si="50"/>
        <v>0</v>
      </c>
      <c r="AMX55" s="487">
        <f t="shared" ca="1" si="50"/>
        <v>0</v>
      </c>
      <c r="AMY55" s="487">
        <f t="shared" ca="1" si="50"/>
        <v>0</v>
      </c>
      <c r="AMZ55" s="487">
        <f t="shared" ca="1" si="50"/>
        <v>0</v>
      </c>
      <c r="ANA55" s="487">
        <f t="shared" ca="1" si="50"/>
        <v>0</v>
      </c>
      <c r="ANB55" s="487">
        <f t="shared" ca="1" si="50"/>
        <v>0</v>
      </c>
      <c r="ANC55" s="487">
        <f t="shared" ca="1" si="50"/>
        <v>0</v>
      </c>
      <c r="AND55" s="487">
        <f t="shared" ca="1" si="50"/>
        <v>0</v>
      </c>
      <c r="ANE55" s="487">
        <f t="shared" ca="1" si="50"/>
        <v>0</v>
      </c>
      <c r="ANF55" s="487">
        <f t="shared" ca="1" si="50"/>
        <v>0</v>
      </c>
      <c r="ANG55" s="487">
        <f t="shared" ca="1" si="50"/>
        <v>0</v>
      </c>
      <c r="ANH55" s="487">
        <f t="shared" ca="1" si="50"/>
        <v>0</v>
      </c>
      <c r="ANI55" s="487">
        <f t="shared" ca="1" si="50"/>
        <v>0</v>
      </c>
      <c r="ANJ55" s="487">
        <f t="shared" ca="1" si="50"/>
        <v>0</v>
      </c>
      <c r="ANK55" s="487">
        <f t="shared" ca="1" si="50"/>
        <v>0</v>
      </c>
      <c r="ANL55" s="487">
        <f t="shared" ca="1" si="50"/>
        <v>0</v>
      </c>
      <c r="ANM55" s="487">
        <f t="shared" ca="1" si="50"/>
        <v>0</v>
      </c>
      <c r="ANN55" s="487">
        <f t="shared" ca="1" si="50"/>
        <v>0</v>
      </c>
      <c r="ANO55" s="487">
        <f t="shared" ca="1" si="50"/>
        <v>0</v>
      </c>
      <c r="ANP55" s="487">
        <f t="shared" ca="1" si="50"/>
        <v>0</v>
      </c>
      <c r="ANQ55" s="487">
        <f t="shared" ca="1" si="50"/>
        <v>0</v>
      </c>
      <c r="ANR55" s="487">
        <f t="shared" ca="1" si="50"/>
        <v>0</v>
      </c>
      <c r="ANS55" s="487">
        <f t="shared" ca="1" si="50"/>
        <v>0</v>
      </c>
      <c r="ANT55" s="487">
        <f t="shared" ca="1" si="50"/>
        <v>0</v>
      </c>
      <c r="ANU55" s="487">
        <f t="shared" ca="1" si="50"/>
        <v>0</v>
      </c>
      <c r="ANV55" s="487">
        <f t="shared" ca="1" si="50"/>
        <v>0</v>
      </c>
      <c r="ANW55" s="487">
        <f t="shared" ref="ANW55:APV55" ca="1" si="51">SUM(ANW57:ANW62)</f>
        <v>0</v>
      </c>
      <c r="ANX55" s="487">
        <f t="shared" ca="1" si="51"/>
        <v>0</v>
      </c>
      <c r="ANY55" s="487">
        <f t="shared" ca="1" si="51"/>
        <v>0</v>
      </c>
      <c r="ANZ55" s="487">
        <f t="shared" ca="1" si="51"/>
        <v>0</v>
      </c>
      <c r="AOA55" s="487">
        <f t="shared" ca="1" si="51"/>
        <v>0</v>
      </c>
      <c r="AOB55" s="487">
        <f t="shared" ca="1" si="51"/>
        <v>0</v>
      </c>
      <c r="AOC55" s="487">
        <f t="shared" ca="1" si="51"/>
        <v>0</v>
      </c>
      <c r="AOD55" s="487">
        <f t="shared" ca="1" si="51"/>
        <v>0</v>
      </c>
      <c r="AOE55" s="487">
        <f t="shared" ca="1" si="51"/>
        <v>0</v>
      </c>
      <c r="AOF55" s="487">
        <f t="shared" ca="1" si="51"/>
        <v>0</v>
      </c>
      <c r="AOG55" s="487">
        <f t="shared" ca="1" si="51"/>
        <v>0</v>
      </c>
      <c r="AOH55" s="487">
        <f t="shared" ca="1" si="51"/>
        <v>0</v>
      </c>
      <c r="AOI55" s="487">
        <f t="shared" ca="1" si="51"/>
        <v>0</v>
      </c>
      <c r="AOJ55" s="487">
        <f t="shared" ca="1" si="51"/>
        <v>0</v>
      </c>
      <c r="AOK55" s="487">
        <f t="shared" ca="1" si="51"/>
        <v>0</v>
      </c>
      <c r="AOL55" s="487">
        <f t="shared" ca="1" si="51"/>
        <v>0</v>
      </c>
      <c r="AOM55" s="487">
        <f t="shared" ca="1" si="51"/>
        <v>0</v>
      </c>
      <c r="AON55" s="487">
        <f t="shared" ca="1" si="51"/>
        <v>0</v>
      </c>
      <c r="AOO55" s="487">
        <f t="shared" ca="1" si="51"/>
        <v>0</v>
      </c>
      <c r="AOP55" s="487">
        <f t="shared" ca="1" si="51"/>
        <v>0</v>
      </c>
      <c r="AOQ55" s="487">
        <f t="shared" ca="1" si="51"/>
        <v>0</v>
      </c>
      <c r="AOR55" s="487">
        <f t="shared" ca="1" si="51"/>
        <v>0</v>
      </c>
      <c r="AOS55" s="487">
        <f t="shared" ca="1" si="51"/>
        <v>0</v>
      </c>
      <c r="AOT55" s="487">
        <f t="shared" ca="1" si="51"/>
        <v>0</v>
      </c>
      <c r="AOU55" s="487">
        <f t="shared" ca="1" si="51"/>
        <v>0</v>
      </c>
      <c r="AOV55" s="487">
        <f t="shared" ca="1" si="51"/>
        <v>0</v>
      </c>
      <c r="AOW55" s="487">
        <f t="shared" ca="1" si="51"/>
        <v>0</v>
      </c>
      <c r="AOX55" s="487">
        <f t="shared" ca="1" si="51"/>
        <v>0</v>
      </c>
      <c r="AOY55" s="487">
        <f t="shared" ca="1" si="51"/>
        <v>0</v>
      </c>
      <c r="AOZ55" s="487">
        <f t="shared" ca="1" si="51"/>
        <v>0</v>
      </c>
      <c r="APA55" s="487">
        <f t="shared" ca="1" si="51"/>
        <v>0</v>
      </c>
      <c r="APB55" s="487">
        <f t="shared" ca="1" si="51"/>
        <v>0</v>
      </c>
      <c r="APC55" s="487">
        <f t="shared" ca="1" si="51"/>
        <v>0</v>
      </c>
      <c r="APD55" s="487">
        <f t="shared" ca="1" si="51"/>
        <v>0</v>
      </c>
      <c r="APE55" s="487">
        <f t="shared" ca="1" si="51"/>
        <v>0</v>
      </c>
      <c r="APF55" s="487">
        <f t="shared" ca="1" si="51"/>
        <v>0</v>
      </c>
      <c r="APG55" s="487">
        <f t="shared" ca="1" si="51"/>
        <v>0</v>
      </c>
      <c r="APH55" s="487">
        <f t="shared" ca="1" si="51"/>
        <v>0</v>
      </c>
      <c r="API55" s="487">
        <f t="shared" ca="1" si="51"/>
        <v>0</v>
      </c>
      <c r="APJ55" s="487">
        <f t="shared" ca="1" si="51"/>
        <v>0</v>
      </c>
      <c r="APK55" s="487">
        <f t="shared" ca="1" si="51"/>
        <v>0</v>
      </c>
      <c r="APL55" s="487">
        <f t="shared" ca="1" si="51"/>
        <v>0</v>
      </c>
      <c r="APM55" s="487">
        <f t="shared" ca="1" si="51"/>
        <v>0</v>
      </c>
      <c r="APN55" s="487">
        <f t="shared" ca="1" si="51"/>
        <v>0</v>
      </c>
      <c r="APO55" s="487">
        <f t="shared" ca="1" si="51"/>
        <v>0</v>
      </c>
      <c r="APP55" s="487">
        <f t="shared" ca="1" si="51"/>
        <v>0</v>
      </c>
      <c r="APQ55" s="487">
        <f t="shared" ca="1" si="51"/>
        <v>0</v>
      </c>
      <c r="APR55" s="487">
        <f t="shared" ca="1" si="51"/>
        <v>0</v>
      </c>
      <c r="APS55" s="487">
        <f t="shared" ca="1" si="51"/>
        <v>0</v>
      </c>
      <c r="APT55" s="487">
        <f t="shared" ca="1" si="51"/>
        <v>0</v>
      </c>
      <c r="APU55" s="487">
        <f t="shared" ca="1" si="51"/>
        <v>0</v>
      </c>
      <c r="APV55" s="487">
        <f t="shared" ca="1" si="51"/>
        <v>0</v>
      </c>
      <c r="APW55" s="487">
        <f t="shared" ref="APW55:ASH55" ca="1" si="52">SUM(APW57:APW62)</f>
        <v>0</v>
      </c>
      <c r="APX55" s="487">
        <f t="shared" ca="1" si="52"/>
        <v>0</v>
      </c>
      <c r="APY55" s="487">
        <f t="shared" ca="1" si="52"/>
        <v>0</v>
      </c>
      <c r="APZ55" s="487">
        <f t="shared" ca="1" si="52"/>
        <v>0</v>
      </c>
      <c r="AQA55" s="487">
        <f t="shared" ca="1" si="52"/>
        <v>0</v>
      </c>
      <c r="AQB55" s="487">
        <f t="shared" ca="1" si="52"/>
        <v>0</v>
      </c>
      <c r="AQC55" s="487">
        <f t="shared" ca="1" si="52"/>
        <v>0</v>
      </c>
      <c r="AQD55" s="487">
        <f t="shared" ca="1" si="52"/>
        <v>0</v>
      </c>
      <c r="AQE55" s="487">
        <f t="shared" ca="1" si="52"/>
        <v>0</v>
      </c>
      <c r="AQF55" s="487">
        <f t="shared" ca="1" si="52"/>
        <v>0</v>
      </c>
      <c r="AQG55" s="487">
        <f t="shared" ca="1" si="52"/>
        <v>0</v>
      </c>
      <c r="AQH55" s="487">
        <f t="shared" ca="1" si="52"/>
        <v>0</v>
      </c>
      <c r="AQI55" s="487">
        <f t="shared" ca="1" si="52"/>
        <v>0</v>
      </c>
      <c r="AQJ55" s="487">
        <f t="shared" ca="1" si="52"/>
        <v>0</v>
      </c>
      <c r="AQK55" s="487">
        <f t="shared" ca="1" si="52"/>
        <v>0</v>
      </c>
      <c r="AQL55" s="487">
        <f t="shared" ca="1" si="52"/>
        <v>0</v>
      </c>
      <c r="AQM55" s="487">
        <f t="shared" ca="1" si="52"/>
        <v>0</v>
      </c>
      <c r="AQN55" s="487">
        <f t="shared" ca="1" si="52"/>
        <v>0</v>
      </c>
      <c r="AQO55" s="487">
        <f t="shared" ca="1" si="52"/>
        <v>0</v>
      </c>
      <c r="AQP55" s="487">
        <f t="shared" ca="1" si="52"/>
        <v>0</v>
      </c>
      <c r="AQQ55" s="487">
        <f t="shared" ca="1" si="52"/>
        <v>0</v>
      </c>
      <c r="AQR55" s="487">
        <f t="shared" ca="1" si="52"/>
        <v>0</v>
      </c>
      <c r="AQS55" s="487">
        <f t="shared" ca="1" si="52"/>
        <v>0</v>
      </c>
      <c r="AQT55" s="487">
        <f t="shared" ca="1" si="52"/>
        <v>0</v>
      </c>
      <c r="AQU55" s="487">
        <f t="shared" ca="1" si="52"/>
        <v>0</v>
      </c>
      <c r="AQV55" s="487">
        <f t="shared" ca="1" si="52"/>
        <v>0</v>
      </c>
      <c r="AQW55" s="487">
        <f t="shared" ca="1" si="52"/>
        <v>0</v>
      </c>
      <c r="AQX55" s="487">
        <f t="shared" ca="1" si="52"/>
        <v>0</v>
      </c>
      <c r="AQY55" s="487">
        <f t="shared" ca="1" si="52"/>
        <v>0</v>
      </c>
      <c r="AQZ55" s="487">
        <f t="shared" ca="1" si="52"/>
        <v>0</v>
      </c>
      <c r="ARA55" s="487">
        <f t="shared" ca="1" si="52"/>
        <v>0</v>
      </c>
      <c r="ARB55" s="487">
        <f t="shared" ca="1" si="52"/>
        <v>0</v>
      </c>
      <c r="ARC55" s="487">
        <f t="shared" ca="1" si="52"/>
        <v>0</v>
      </c>
      <c r="ARD55" s="487">
        <f t="shared" ca="1" si="52"/>
        <v>0</v>
      </c>
      <c r="ARE55" s="487">
        <f t="shared" ca="1" si="52"/>
        <v>0</v>
      </c>
      <c r="ARF55" s="487">
        <f t="shared" ca="1" si="52"/>
        <v>0</v>
      </c>
      <c r="ARG55" s="487">
        <f t="shared" ca="1" si="52"/>
        <v>0</v>
      </c>
      <c r="ARH55" s="487">
        <f t="shared" ca="1" si="52"/>
        <v>0</v>
      </c>
      <c r="ARI55" s="487">
        <f t="shared" ca="1" si="52"/>
        <v>0</v>
      </c>
      <c r="ARJ55" s="487">
        <f t="shared" ca="1" si="52"/>
        <v>0</v>
      </c>
      <c r="ARK55" s="487">
        <f t="shared" ca="1" si="52"/>
        <v>0</v>
      </c>
      <c r="ARL55" s="487">
        <f t="shared" ca="1" si="52"/>
        <v>0</v>
      </c>
      <c r="ARM55" s="487">
        <f t="shared" ca="1" si="52"/>
        <v>0</v>
      </c>
      <c r="ARN55" s="487">
        <f t="shared" ca="1" si="52"/>
        <v>0</v>
      </c>
      <c r="ARO55" s="487">
        <f t="shared" ca="1" si="52"/>
        <v>0</v>
      </c>
      <c r="ARP55" s="487">
        <f t="shared" ca="1" si="52"/>
        <v>0</v>
      </c>
      <c r="ARQ55" s="487">
        <f t="shared" ca="1" si="52"/>
        <v>0</v>
      </c>
      <c r="ARR55" s="487">
        <f t="shared" ca="1" si="52"/>
        <v>0</v>
      </c>
      <c r="ARS55" s="487">
        <f t="shared" ca="1" si="52"/>
        <v>0</v>
      </c>
      <c r="ART55" s="487">
        <f t="shared" ca="1" si="52"/>
        <v>0</v>
      </c>
      <c r="ARU55" s="487">
        <f t="shared" ca="1" si="52"/>
        <v>0</v>
      </c>
      <c r="ARV55" s="487">
        <f t="shared" ca="1" si="52"/>
        <v>0</v>
      </c>
      <c r="ARW55" s="487">
        <f t="shared" ca="1" si="52"/>
        <v>0</v>
      </c>
      <c r="ARX55" s="487">
        <f t="shared" ca="1" si="52"/>
        <v>0</v>
      </c>
      <c r="ARY55" s="487">
        <f t="shared" ca="1" si="52"/>
        <v>0</v>
      </c>
      <c r="ARZ55" s="487">
        <f t="shared" ca="1" si="52"/>
        <v>0</v>
      </c>
      <c r="ASA55" s="487">
        <f t="shared" ca="1" si="52"/>
        <v>0</v>
      </c>
      <c r="ASB55" s="487">
        <f t="shared" ca="1" si="52"/>
        <v>0</v>
      </c>
      <c r="ASC55" s="487">
        <f t="shared" ca="1" si="52"/>
        <v>0</v>
      </c>
      <c r="ASD55" s="487">
        <f t="shared" ca="1" si="52"/>
        <v>0</v>
      </c>
      <c r="ASE55" s="487">
        <f t="shared" ca="1" si="52"/>
        <v>0</v>
      </c>
      <c r="ASF55" s="487">
        <f t="shared" ca="1" si="52"/>
        <v>0</v>
      </c>
      <c r="ASG55" s="487">
        <f t="shared" ca="1" si="52"/>
        <v>0</v>
      </c>
      <c r="ASH55" s="487">
        <f t="shared" ca="1" si="52"/>
        <v>0</v>
      </c>
      <c r="ASI55" s="487">
        <f t="shared" ref="ASI55:AUT55" ca="1" si="53">SUM(ASI57:ASI62)</f>
        <v>0</v>
      </c>
      <c r="ASJ55" s="487">
        <f t="shared" ca="1" si="53"/>
        <v>0</v>
      </c>
      <c r="ASK55" s="487">
        <f t="shared" ca="1" si="53"/>
        <v>0</v>
      </c>
      <c r="ASL55" s="487">
        <f t="shared" ca="1" si="53"/>
        <v>0</v>
      </c>
      <c r="ASM55" s="487">
        <f t="shared" ca="1" si="53"/>
        <v>0</v>
      </c>
      <c r="ASN55" s="487">
        <f t="shared" ca="1" si="53"/>
        <v>0</v>
      </c>
      <c r="ASO55" s="487">
        <f t="shared" ca="1" si="53"/>
        <v>0</v>
      </c>
      <c r="ASP55" s="487">
        <f t="shared" ca="1" si="53"/>
        <v>0</v>
      </c>
      <c r="ASQ55" s="487">
        <f t="shared" ca="1" si="53"/>
        <v>0</v>
      </c>
      <c r="ASR55" s="487">
        <f t="shared" ca="1" si="53"/>
        <v>0</v>
      </c>
      <c r="ASS55" s="487">
        <f t="shared" ca="1" si="53"/>
        <v>0</v>
      </c>
      <c r="AST55" s="487">
        <f t="shared" ca="1" si="53"/>
        <v>0</v>
      </c>
      <c r="ASU55" s="487">
        <f t="shared" ca="1" si="53"/>
        <v>0</v>
      </c>
      <c r="ASV55" s="487">
        <f t="shared" ca="1" si="53"/>
        <v>0</v>
      </c>
      <c r="ASW55" s="487">
        <f t="shared" ca="1" si="53"/>
        <v>0</v>
      </c>
      <c r="ASX55" s="487">
        <f t="shared" ca="1" si="53"/>
        <v>0</v>
      </c>
      <c r="ASY55" s="487">
        <f t="shared" ca="1" si="53"/>
        <v>0</v>
      </c>
      <c r="ASZ55" s="487">
        <f t="shared" ca="1" si="53"/>
        <v>0</v>
      </c>
      <c r="ATA55" s="487">
        <f t="shared" ca="1" si="53"/>
        <v>0</v>
      </c>
      <c r="ATB55" s="487">
        <f t="shared" ca="1" si="53"/>
        <v>0</v>
      </c>
      <c r="ATC55" s="487">
        <f t="shared" ca="1" si="53"/>
        <v>0</v>
      </c>
      <c r="ATD55" s="487">
        <f t="shared" ca="1" si="53"/>
        <v>0</v>
      </c>
      <c r="ATE55" s="487">
        <f t="shared" ca="1" si="53"/>
        <v>0</v>
      </c>
      <c r="ATF55" s="487">
        <f t="shared" ca="1" si="53"/>
        <v>0</v>
      </c>
      <c r="ATG55" s="487">
        <f t="shared" ca="1" si="53"/>
        <v>0</v>
      </c>
      <c r="ATH55" s="487">
        <f t="shared" ca="1" si="53"/>
        <v>0</v>
      </c>
      <c r="ATI55" s="487">
        <f t="shared" ca="1" si="53"/>
        <v>0</v>
      </c>
      <c r="ATJ55" s="487">
        <f t="shared" ca="1" si="53"/>
        <v>0</v>
      </c>
      <c r="ATK55" s="487">
        <f t="shared" ca="1" si="53"/>
        <v>0</v>
      </c>
      <c r="ATL55" s="487">
        <f t="shared" ca="1" si="53"/>
        <v>0</v>
      </c>
      <c r="ATM55" s="487">
        <f t="shared" ca="1" si="53"/>
        <v>0</v>
      </c>
      <c r="ATN55" s="487">
        <f t="shared" ca="1" si="53"/>
        <v>0</v>
      </c>
      <c r="ATO55" s="487">
        <f t="shared" ca="1" si="53"/>
        <v>0</v>
      </c>
      <c r="ATP55" s="487">
        <f t="shared" ca="1" si="53"/>
        <v>0</v>
      </c>
      <c r="ATQ55" s="487">
        <f t="shared" ca="1" si="53"/>
        <v>0</v>
      </c>
      <c r="ATR55" s="487">
        <f t="shared" ca="1" si="53"/>
        <v>0</v>
      </c>
      <c r="ATS55" s="487">
        <f t="shared" ca="1" si="53"/>
        <v>0</v>
      </c>
      <c r="ATT55" s="487">
        <f t="shared" ca="1" si="53"/>
        <v>0</v>
      </c>
      <c r="ATU55" s="487">
        <f t="shared" ca="1" si="53"/>
        <v>0</v>
      </c>
      <c r="ATV55" s="487">
        <f t="shared" ca="1" si="53"/>
        <v>0</v>
      </c>
      <c r="ATW55" s="487">
        <f t="shared" ca="1" si="53"/>
        <v>0</v>
      </c>
      <c r="ATX55" s="487">
        <f t="shared" ca="1" si="53"/>
        <v>0</v>
      </c>
      <c r="ATY55" s="487">
        <f t="shared" ca="1" si="53"/>
        <v>0</v>
      </c>
      <c r="ATZ55" s="487">
        <f t="shared" ca="1" si="53"/>
        <v>0</v>
      </c>
      <c r="AUA55" s="487">
        <f t="shared" ca="1" si="53"/>
        <v>0</v>
      </c>
      <c r="AUB55" s="487">
        <f t="shared" ca="1" si="53"/>
        <v>0</v>
      </c>
      <c r="AUC55" s="487">
        <f t="shared" ca="1" si="53"/>
        <v>0</v>
      </c>
      <c r="AUD55" s="487">
        <f t="shared" ca="1" si="53"/>
        <v>0</v>
      </c>
      <c r="AUE55" s="487">
        <f t="shared" ca="1" si="53"/>
        <v>0</v>
      </c>
      <c r="AUF55" s="487">
        <f t="shared" ca="1" si="53"/>
        <v>0</v>
      </c>
      <c r="AUG55" s="487">
        <f t="shared" ca="1" si="53"/>
        <v>0</v>
      </c>
      <c r="AUH55" s="487">
        <f t="shared" ca="1" si="53"/>
        <v>0</v>
      </c>
      <c r="AUI55" s="487">
        <f t="shared" ca="1" si="53"/>
        <v>0</v>
      </c>
      <c r="AUJ55" s="487">
        <f t="shared" ca="1" si="53"/>
        <v>0</v>
      </c>
      <c r="AUK55" s="487">
        <f t="shared" ca="1" si="53"/>
        <v>0</v>
      </c>
      <c r="AUL55" s="487">
        <f t="shared" ca="1" si="53"/>
        <v>0</v>
      </c>
      <c r="AUM55" s="487">
        <f t="shared" ca="1" si="53"/>
        <v>0</v>
      </c>
      <c r="AUN55" s="487">
        <f t="shared" ca="1" si="53"/>
        <v>0</v>
      </c>
      <c r="AUO55" s="487">
        <f t="shared" ca="1" si="53"/>
        <v>0</v>
      </c>
      <c r="AUP55" s="487">
        <f t="shared" ca="1" si="53"/>
        <v>0</v>
      </c>
      <c r="AUQ55" s="487">
        <f t="shared" ca="1" si="53"/>
        <v>0</v>
      </c>
      <c r="AUR55" s="487">
        <f t="shared" ca="1" si="53"/>
        <v>0</v>
      </c>
      <c r="AUS55" s="487">
        <f t="shared" ca="1" si="53"/>
        <v>0</v>
      </c>
      <c r="AUT55" s="487">
        <f t="shared" ca="1" si="53"/>
        <v>0</v>
      </c>
      <c r="AUU55" s="487">
        <f t="shared" ref="AUU55:AXF55" ca="1" si="54">SUM(AUU57:AUU62)</f>
        <v>0</v>
      </c>
      <c r="AUV55" s="487">
        <f t="shared" ca="1" si="54"/>
        <v>0</v>
      </c>
      <c r="AUW55" s="487">
        <f t="shared" ca="1" si="54"/>
        <v>0</v>
      </c>
      <c r="AUX55" s="487">
        <f t="shared" ca="1" si="54"/>
        <v>0</v>
      </c>
      <c r="AUY55" s="487">
        <f t="shared" ca="1" si="54"/>
        <v>0</v>
      </c>
      <c r="AUZ55" s="487">
        <f t="shared" ca="1" si="54"/>
        <v>0</v>
      </c>
      <c r="AVA55" s="487">
        <f t="shared" ca="1" si="54"/>
        <v>0</v>
      </c>
      <c r="AVB55" s="487">
        <f t="shared" ca="1" si="54"/>
        <v>0</v>
      </c>
      <c r="AVC55" s="487">
        <f t="shared" ca="1" si="54"/>
        <v>0</v>
      </c>
      <c r="AVD55" s="487">
        <f t="shared" ca="1" si="54"/>
        <v>0</v>
      </c>
      <c r="AVE55" s="487">
        <f t="shared" ca="1" si="54"/>
        <v>0</v>
      </c>
      <c r="AVF55" s="487">
        <f t="shared" ca="1" si="54"/>
        <v>0</v>
      </c>
      <c r="AVG55" s="487">
        <f t="shared" ca="1" si="54"/>
        <v>0</v>
      </c>
      <c r="AVH55" s="487">
        <f t="shared" ca="1" si="54"/>
        <v>0</v>
      </c>
      <c r="AVI55" s="487">
        <f t="shared" ca="1" si="54"/>
        <v>0</v>
      </c>
      <c r="AVJ55" s="487">
        <f t="shared" ca="1" si="54"/>
        <v>0</v>
      </c>
      <c r="AVK55" s="487">
        <f t="shared" ca="1" si="54"/>
        <v>0</v>
      </c>
      <c r="AVL55" s="487">
        <f t="shared" ca="1" si="54"/>
        <v>0</v>
      </c>
      <c r="AVM55" s="487">
        <f t="shared" ca="1" si="54"/>
        <v>0</v>
      </c>
      <c r="AVN55" s="487">
        <f t="shared" ca="1" si="54"/>
        <v>0</v>
      </c>
      <c r="AVO55" s="487">
        <f t="shared" ca="1" si="54"/>
        <v>0</v>
      </c>
      <c r="AVP55" s="487">
        <f t="shared" ca="1" si="54"/>
        <v>0</v>
      </c>
      <c r="AVQ55" s="487">
        <f t="shared" ca="1" si="54"/>
        <v>0</v>
      </c>
      <c r="AVR55" s="487">
        <f t="shared" ca="1" si="54"/>
        <v>0</v>
      </c>
      <c r="AVS55" s="487">
        <f t="shared" ca="1" si="54"/>
        <v>0</v>
      </c>
      <c r="AVT55" s="487">
        <f t="shared" ca="1" si="54"/>
        <v>0</v>
      </c>
      <c r="AVU55" s="487">
        <f t="shared" ca="1" si="54"/>
        <v>0</v>
      </c>
      <c r="AVV55" s="487">
        <f t="shared" ca="1" si="54"/>
        <v>0</v>
      </c>
      <c r="AVW55" s="487">
        <f t="shared" ca="1" si="54"/>
        <v>0</v>
      </c>
      <c r="AVX55" s="487">
        <f t="shared" ca="1" si="54"/>
        <v>0</v>
      </c>
      <c r="AVY55" s="487">
        <f t="shared" ca="1" si="54"/>
        <v>0</v>
      </c>
      <c r="AVZ55" s="487">
        <f t="shared" ca="1" si="54"/>
        <v>0</v>
      </c>
      <c r="AWA55" s="487">
        <f t="shared" ca="1" si="54"/>
        <v>0</v>
      </c>
      <c r="AWB55" s="487">
        <f t="shared" ca="1" si="54"/>
        <v>0</v>
      </c>
      <c r="AWC55" s="487">
        <f t="shared" ca="1" si="54"/>
        <v>0</v>
      </c>
      <c r="AWD55" s="487">
        <f t="shared" ca="1" si="54"/>
        <v>0</v>
      </c>
      <c r="AWE55" s="487">
        <f t="shared" ca="1" si="54"/>
        <v>0</v>
      </c>
      <c r="AWF55" s="487">
        <f t="shared" ca="1" si="54"/>
        <v>0</v>
      </c>
      <c r="AWG55" s="487">
        <f t="shared" ca="1" si="54"/>
        <v>0</v>
      </c>
      <c r="AWH55" s="487">
        <f t="shared" ca="1" si="54"/>
        <v>0</v>
      </c>
      <c r="AWI55" s="487">
        <f t="shared" ca="1" si="54"/>
        <v>0</v>
      </c>
      <c r="AWJ55" s="487">
        <f t="shared" ca="1" si="54"/>
        <v>0</v>
      </c>
      <c r="AWK55" s="487">
        <f t="shared" ca="1" si="54"/>
        <v>0</v>
      </c>
      <c r="AWL55" s="487">
        <f t="shared" ca="1" si="54"/>
        <v>0</v>
      </c>
      <c r="AWM55" s="487">
        <f t="shared" ca="1" si="54"/>
        <v>0</v>
      </c>
      <c r="AWN55" s="487">
        <f t="shared" ca="1" si="54"/>
        <v>0</v>
      </c>
      <c r="AWO55" s="487">
        <f t="shared" ca="1" si="54"/>
        <v>0</v>
      </c>
      <c r="AWP55" s="487">
        <f t="shared" ca="1" si="54"/>
        <v>0</v>
      </c>
      <c r="AWQ55" s="487">
        <f t="shared" ca="1" si="54"/>
        <v>0</v>
      </c>
      <c r="AWR55" s="487">
        <f t="shared" ca="1" si="54"/>
        <v>0</v>
      </c>
      <c r="AWS55" s="487">
        <f t="shared" ca="1" si="54"/>
        <v>0</v>
      </c>
      <c r="AWT55" s="487">
        <f t="shared" ca="1" si="54"/>
        <v>0</v>
      </c>
      <c r="AWU55" s="487">
        <f t="shared" ca="1" si="54"/>
        <v>0</v>
      </c>
      <c r="AWV55" s="487">
        <f t="shared" ca="1" si="54"/>
        <v>0</v>
      </c>
      <c r="AWW55" s="487">
        <f t="shared" ca="1" si="54"/>
        <v>0</v>
      </c>
      <c r="AWX55" s="487">
        <f t="shared" ca="1" si="54"/>
        <v>0</v>
      </c>
      <c r="AWY55" s="487">
        <f t="shared" ca="1" si="54"/>
        <v>0</v>
      </c>
      <c r="AWZ55" s="487">
        <f t="shared" ca="1" si="54"/>
        <v>0</v>
      </c>
      <c r="AXA55" s="487">
        <f t="shared" ca="1" si="54"/>
        <v>0</v>
      </c>
      <c r="AXB55" s="487">
        <f t="shared" ca="1" si="54"/>
        <v>0</v>
      </c>
      <c r="AXC55" s="487">
        <f t="shared" ca="1" si="54"/>
        <v>0</v>
      </c>
      <c r="AXD55" s="487">
        <f t="shared" ca="1" si="54"/>
        <v>0</v>
      </c>
      <c r="AXE55" s="487">
        <f t="shared" ca="1" si="54"/>
        <v>0</v>
      </c>
      <c r="AXF55" s="487">
        <f t="shared" ca="1" si="54"/>
        <v>0</v>
      </c>
      <c r="AXG55" s="487">
        <f t="shared" ref="AXG55:AZR55" ca="1" si="55">SUM(AXG57:AXG62)</f>
        <v>0</v>
      </c>
      <c r="AXH55" s="487">
        <f t="shared" ca="1" si="55"/>
        <v>0</v>
      </c>
      <c r="AXI55" s="487">
        <f t="shared" ca="1" si="55"/>
        <v>0</v>
      </c>
      <c r="AXJ55" s="487">
        <f t="shared" ca="1" si="55"/>
        <v>0</v>
      </c>
      <c r="AXK55" s="487">
        <f t="shared" ca="1" si="55"/>
        <v>0</v>
      </c>
      <c r="AXL55" s="487">
        <f t="shared" ca="1" si="55"/>
        <v>0</v>
      </c>
      <c r="AXM55" s="487">
        <f t="shared" ca="1" si="55"/>
        <v>0</v>
      </c>
      <c r="AXN55" s="487">
        <f t="shared" ca="1" si="55"/>
        <v>0</v>
      </c>
      <c r="AXO55" s="487">
        <f t="shared" ca="1" si="55"/>
        <v>0</v>
      </c>
      <c r="AXP55" s="487">
        <f t="shared" ca="1" si="55"/>
        <v>0</v>
      </c>
      <c r="AXQ55" s="487">
        <f t="shared" ca="1" si="55"/>
        <v>0</v>
      </c>
      <c r="AXR55" s="487">
        <f t="shared" ca="1" si="55"/>
        <v>0</v>
      </c>
      <c r="AXS55" s="487">
        <f t="shared" ca="1" si="55"/>
        <v>0</v>
      </c>
      <c r="AXT55" s="487">
        <f t="shared" ca="1" si="55"/>
        <v>0</v>
      </c>
      <c r="AXU55" s="487">
        <f t="shared" ca="1" si="55"/>
        <v>0</v>
      </c>
      <c r="AXV55" s="487">
        <f t="shared" ca="1" si="55"/>
        <v>0</v>
      </c>
      <c r="AXW55" s="487">
        <f t="shared" ca="1" si="55"/>
        <v>0</v>
      </c>
      <c r="AXX55" s="487">
        <f t="shared" ca="1" si="55"/>
        <v>0</v>
      </c>
      <c r="AXY55" s="487">
        <f t="shared" ca="1" si="55"/>
        <v>0</v>
      </c>
      <c r="AXZ55" s="487">
        <f t="shared" ca="1" si="55"/>
        <v>0</v>
      </c>
      <c r="AYA55" s="487">
        <f t="shared" ca="1" si="55"/>
        <v>0</v>
      </c>
      <c r="AYB55" s="487">
        <f t="shared" ca="1" si="55"/>
        <v>0</v>
      </c>
      <c r="AYC55" s="487">
        <f t="shared" ca="1" si="55"/>
        <v>0</v>
      </c>
      <c r="AYD55" s="487">
        <f t="shared" ca="1" si="55"/>
        <v>0</v>
      </c>
      <c r="AYE55" s="487">
        <f t="shared" ca="1" si="55"/>
        <v>0</v>
      </c>
      <c r="AYF55" s="487">
        <f t="shared" ca="1" si="55"/>
        <v>0</v>
      </c>
      <c r="AYG55" s="487">
        <f t="shared" ca="1" si="55"/>
        <v>0</v>
      </c>
      <c r="AYH55" s="487">
        <f t="shared" ca="1" si="55"/>
        <v>0</v>
      </c>
      <c r="AYI55" s="487">
        <f t="shared" ca="1" si="55"/>
        <v>0</v>
      </c>
      <c r="AYJ55" s="487">
        <f t="shared" ca="1" si="55"/>
        <v>0</v>
      </c>
      <c r="AYK55" s="487">
        <f t="shared" ca="1" si="55"/>
        <v>0</v>
      </c>
      <c r="AYL55" s="487">
        <f t="shared" ca="1" si="55"/>
        <v>0</v>
      </c>
      <c r="AYM55" s="487">
        <f t="shared" ca="1" si="55"/>
        <v>0</v>
      </c>
      <c r="AYN55" s="487">
        <f t="shared" ca="1" si="55"/>
        <v>0</v>
      </c>
      <c r="AYO55" s="487">
        <f t="shared" ca="1" si="55"/>
        <v>0</v>
      </c>
      <c r="AYP55" s="487">
        <f t="shared" ca="1" si="55"/>
        <v>0</v>
      </c>
      <c r="AYQ55" s="487">
        <f t="shared" ca="1" si="55"/>
        <v>0</v>
      </c>
      <c r="AYR55" s="487">
        <f t="shared" ca="1" si="55"/>
        <v>0</v>
      </c>
      <c r="AYS55" s="487">
        <f t="shared" ca="1" si="55"/>
        <v>0</v>
      </c>
      <c r="AYT55" s="487">
        <f t="shared" ca="1" si="55"/>
        <v>0</v>
      </c>
      <c r="AYU55" s="487">
        <f t="shared" ca="1" si="55"/>
        <v>0</v>
      </c>
      <c r="AYV55" s="487">
        <f t="shared" ca="1" si="55"/>
        <v>0</v>
      </c>
      <c r="AYW55" s="487">
        <f t="shared" ca="1" si="55"/>
        <v>0</v>
      </c>
      <c r="AYX55" s="487">
        <f t="shared" ca="1" si="55"/>
        <v>0</v>
      </c>
      <c r="AYY55" s="487">
        <f t="shared" ca="1" si="55"/>
        <v>0</v>
      </c>
      <c r="AYZ55" s="487">
        <f t="shared" ca="1" si="55"/>
        <v>0</v>
      </c>
      <c r="AZA55" s="487">
        <f t="shared" ca="1" si="55"/>
        <v>0</v>
      </c>
      <c r="AZB55" s="487">
        <f t="shared" ca="1" si="55"/>
        <v>0</v>
      </c>
      <c r="AZC55" s="487">
        <f t="shared" ca="1" si="55"/>
        <v>0</v>
      </c>
      <c r="AZD55" s="487">
        <f t="shared" ca="1" si="55"/>
        <v>0</v>
      </c>
      <c r="AZE55" s="487">
        <f t="shared" ca="1" si="55"/>
        <v>0</v>
      </c>
      <c r="AZF55" s="487">
        <f t="shared" ca="1" si="55"/>
        <v>0</v>
      </c>
      <c r="AZG55" s="487">
        <f t="shared" ca="1" si="55"/>
        <v>0</v>
      </c>
      <c r="AZH55" s="487">
        <f t="shared" ca="1" si="55"/>
        <v>0</v>
      </c>
      <c r="AZI55" s="487">
        <f t="shared" ca="1" si="55"/>
        <v>0</v>
      </c>
      <c r="AZJ55" s="487">
        <f t="shared" ca="1" si="55"/>
        <v>0</v>
      </c>
      <c r="AZK55" s="487">
        <f t="shared" ca="1" si="55"/>
        <v>0</v>
      </c>
      <c r="AZL55" s="487">
        <f t="shared" ca="1" si="55"/>
        <v>0</v>
      </c>
      <c r="AZM55" s="487">
        <f t="shared" ca="1" si="55"/>
        <v>0</v>
      </c>
      <c r="AZN55" s="487">
        <f t="shared" ca="1" si="55"/>
        <v>0</v>
      </c>
      <c r="AZO55" s="487">
        <f t="shared" ca="1" si="55"/>
        <v>0</v>
      </c>
      <c r="AZP55" s="487">
        <f t="shared" ca="1" si="55"/>
        <v>0</v>
      </c>
      <c r="AZQ55" s="487">
        <f t="shared" ca="1" si="55"/>
        <v>0</v>
      </c>
      <c r="AZR55" s="487">
        <f t="shared" ca="1" si="55"/>
        <v>0</v>
      </c>
      <c r="AZS55" s="487">
        <f t="shared" ref="AZS55:BCD55" ca="1" si="56">SUM(AZS57:AZS62)</f>
        <v>0</v>
      </c>
      <c r="AZT55" s="487">
        <f t="shared" ca="1" si="56"/>
        <v>0</v>
      </c>
      <c r="AZU55" s="487">
        <f t="shared" ca="1" si="56"/>
        <v>0</v>
      </c>
      <c r="AZV55" s="487">
        <f t="shared" ca="1" si="56"/>
        <v>0</v>
      </c>
      <c r="AZW55" s="487">
        <f t="shared" ca="1" si="56"/>
        <v>0</v>
      </c>
      <c r="AZX55" s="487">
        <f t="shared" ca="1" si="56"/>
        <v>0</v>
      </c>
      <c r="AZY55" s="487">
        <f t="shared" ca="1" si="56"/>
        <v>0</v>
      </c>
      <c r="AZZ55" s="487">
        <f t="shared" ca="1" si="56"/>
        <v>0</v>
      </c>
      <c r="BAA55" s="487">
        <f t="shared" ca="1" si="56"/>
        <v>0</v>
      </c>
      <c r="BAB55" s="487">
        <f t="shared" ca="1" si="56"/>
        <v>0</v>
      </c>
      <c r="BAC55" s="487">
        <f t="shared" ca="1" si="56"/>
        <v>0</v>
      </c>
      <c r="BAD55" s="487">
        <f t="shared" ca="1" si="56"/>
        <v>0</v>
      </c>
      <c r="BAE55" s="487">
        <f t="shared" ca="1" si="56"/>
        <v>0</v>
      </c>
      <c r="BAF55" s="487">
        <f t="shared" ca="1" si="56"/>
        <v>0</v>
      </c>
      <c r="BAG55" s="487">
        <f t="shared" ca="1" si="56"/>
        <v>0</v>
      </c>
      <c r="BAH55" s="487">
        <f t="shared" ca="1" si="56"/>
        <v>0</v>
      </c>
      <c r="BAI55" s="487">
        <f t="shared" ca="1" si="56"/>
        <v>0</v>
      </c>
      <c r="BAJ55" s="487">
        <f t="shared" ca="1" si="56"/>
        <v>0</v>
      </c>
      <c r="BAK55" s="487">
        <f t="shared" ca="1" si="56"/>
        <v>0</v>
      </c>
      <c r="BAL55" s="487">
        <f t="shared" ca="1" si="56"/>
        <v>0</v>
      </c>
      <c r="BAM55" s="487">
        <f t="shared" ca="1" si="56"/>
        <v>0</v>
      </c>
      <c r="BAN55" s="487">
        <f t="shared" ca="1" si="56"/>
        <v>0</v>
      </c>
      <c r="BAO55" s="487">
        <f t="shared" ca="1" si="56"/>
        <v>0</v>
      </c>
      <c r="BAP55" s="487">
        <f t="shared" ca="1" si="56"/>
        <v>0</v>
      </c>
      <c r="BAQ55" s="487">
        <f t="shared" ca="1" si="56"/>
        <v>0</v>
      </c>
      <c r="BAR55" s="487">
        <f t="shared" ca="1" si="56"/>
        <v>0</v>
      </c>
      <c r="BAS55" s="487">
        <f t="shared" ca="1" si="56"/>
        <v>0</v>
      </c>
      <c r="BAT55" s="487">
        <f t="shared" ca="1" si="56"/>
        <v>0</v>
      </c>
      <c r="BAU55" s="487">
        <f t="shared" ca="1" si="56"/>
        <v>0</v>
      </c>
      <c r="BAV55" s="487">
        <f t="shared" ca="1" si="56"/>
        <v>0</v>
      </c>
      <c r="BAW55" s="487">
        <f t="shared" ca="1" si="56"/>
        <v>0</v>
      </c>
      <c r="BAX55" s="487">
        <f t="shared" ca="1" si="56"/>
        <v>0</v>
      </c>
      <c r="BAY55" s="487">
        <f t="shared" ca="1" si="56"/>
        <v>0</v>
      </c>
      <c r="BAZ55" s="487">
        <f t="shared" ca="1" si="56"/>
        <v>0</v>
      </c>
      <c r="BBA55" s="487">
        <f t="shared" ca="1" si="56"/>
        <v>0</v>
      </c>
      <c r="BBB55" s="487">
        <f t="shared" ca="1" si="56"/>
        <v>0</v>
      </c>
      <c r="BBC55" s="487">
        <f t="shared" ca="1" si="56"/>
        <v>0</v>
      </c>
      <c r="BBD55" s="487">
        <f t="shared" ca="1" si="56"/>
        <v>0</v>
      </c>
      <c r="BBE55" s="487">
        <f t="shared" ca="1" si="56"/>
        <v>0</v>
      </c>
      <c r="BBF55" s="487">
        <f t="shared" ca="1" si="56"/>
        <v>0</v>
      </c>
      <c r="BBG55" s="487">
        <f t="shared" ca="1" si="56"/>
        <v>0</v>
      </c>
      <c r="BBH55" s="487">
        <f t="shared" ca="1" si="56"/>
        <v>0</v>
      </c>
      <c r="BBI55" s="487">
        <f t="shared" ca="1" si="56"/>
        <v>0</v>
      </c>
      <c r="BBJ55" s="487">
        <f t="shared" ca="1" si="56"/>
        <v>0</v>
      </c>
      <c r="BBK55" s="487">
        <f t="shared" ca="1" si="56"/>
        <v>0</v>
      </c>
      <c r="BBL55" s="487">
        <f t="shared" ca="1" si="56"/>
        <v>0</v>
      </c>
      <c r="BBM55" s="487">
        <f t="shared" ca="1" si="56"/>
        <v>0</v>
      </c>
      <c r="BBN55" s="487">
        <f t="shared" ca="1" si="56"/>
        <v>0</v>
      </c>
      <c r="BBO55" s="487">
        <f t="shared" ca="1" si="56"/>
        <v>0</v>
      </c>
      <c r="BBP55" s="487">
        <f t="shared" ca="1" si="56"/>
        <v>0</v>
      </c>
      <c r="BBQ55" s="487">
        <f t="shared" ca="1" si="56"/>
        <v>0</v>
      </c>
      <c r="BBR55" s="487">
        <f t="shared" ca="1" si="56"/>
        <v>0</v>
      </c>
      <c r="BBS55" s="487">
        <f t="shared" ca="1" si="56"/>
        <v>0</v>
      </c>
      <c r="BBT55" s="487">
        <f t="shared" ca="1" si="56"/>
        <v>0</v>
      </c>
      <c r="BBU55" s="487">
        <f t="shared" ca="1" si="56"/>
        <v>0</v>
      </c>
      <c r="BBV55" s="487">
        <f t="shared" ca="1" si="56"/>
        <v>0</v>
      </c>
      <c r="BBW55" s="487">
        <f t="shared" ca="1" si="56"/>
        <v>0</v>
      </c>
      <c r="BBX55" s="487">
        <f t="shared" ca="1" si="56"/>
        <v>0</v>
      </c>
      <c r="BBY55" s="487">
        <f t="shared" ca="1" si="56"/>
        <v>0</v>
      </c>
      <c r="BBZ55" s="487">
        <f t="shared" ca="1" si="56"/>
        <v>0</v>
      </c>
      <c r="BCA55" s="487">
        <f t="shared" ca="1" si="56"/>
        <v>0</v>
      </c>
      <c r="BCB55" s="487">
        <f t="shared" ca="1" si="56"/>
        <v>0</v>
      </c>
      <c r="BCC55" s="487">
        <f t="shared" ca="1" si="56"/>
        <v>0</v>
      </c>
      <c r="BCD55" s="487">
        <f t="shared" ca="1" si="56"/>
        <v>0</v>
      </c>
      <c r="BCE55" s="487">
        <f t="shared" ref="BCE55:BEP55" ca="1" si="57">SUM(BCE57:BCE62)</f>
        <v>0</v>
      </c>
      <c r="BCF55" s="487">
        <f t="shared" ca="1" si="57"/>
        <v>0</v>
      </c>
      <c r="BCG55" s="487">
        <f t="shared" ca="1" si="57"/>
        <v>0</v>
      </c>
      <c r="BCH55" s="487">
        <f t="shared" ca="1" si="57"/>
        <v>0</v>
      </c>
      <c r="BCI55" s="487">
        <f t="shared" ca="1" si="57"/>
        <v>0</v>
      </c>
      <c r="BCJ55" s="487">
        <f t="shared" ca="1" si="57"/>
        <v>0</v>
      </c>
      <c r="BCK55" s="487">
        <f t="shared" ca="1" si="57"/>
        <v>0</v>
      </c>
      <c r="BCL55" s="487">
        <f t="shared" ca="1" si="57"/>
        <v>0</v>
      </c>
      <c r="BCM55" s="487">
        <f t="shared" ca="1" si="57"/>
        <v>0</v>
      </c>
      <c r="BCN55" s="487">
        <f t="shared" ca="1" si="57"/>
        <v>0</v>
      </c>
      <c r="BCO55" s="487">
        <f t="shared" ca="1" si="57"/>
        <v>0</v>
      </c>
      <c r="BCP55" s="487">
        <f t="shared" ca="1" si="57"/>
        <v>0</v>
      </c>
      <c r="BCQ55" s="487">
        <f t="shared" ca="1" si="57"/>
        <v>0</v>
      </c>
      <c r="BCR55" s="487">
        <f t="shared" ca="1" si="57"/>
        <v>0</v>
      </c>
      <c r="BCS55" s="487">
        <f t="shared" ca="1" si="57"/>
        <v>0</v>
      </c>
      <c r="BCT55" s="487">
        <f t="shared" ca="1" si="57"/>
        <v>0</v>
      </c>
      <c r="BCU55" s="487">
        <f t="shared" ca="1" si="57"/>
        <v>0</v>
      </c>
      <c r="BCV55" s="487">
        <f t="shared" ca="1" si="57"/>
        <v>0</v>
      </c>
      <c r="BCW55" s="487">
        <f t="shared" ca="1" si="57"/>
        <v>0</v>
      </c>
      <c r="BCX55" s="487">
        <f t="shared" ca="1" si="57"/>
        <v>0</v>
      </c>
      <c r="BCY55" s="487">
        <f t="shared" ca="1" si="57"/>
        <v>0</v>
      </c>
      <c r="BCZ55" s="487">
        <f t="shared" ca="1" si="57"/>
        <v>0</v>
      </c>
      <c r="BDA55" s="487">
        <f t="shared" ca="1" si="57"/>
        <v>0</v>
      </c>
      <c r="BDB55" s="487">
        <f t="shared" ca="1" si="57"/>
        <v>0</v>
      </c>
      <c r="BDC55" s="487">
        <f t="shared" ca="1" si="57"/>
        <v>0</v>
      </c>
      <c r="BDD55" s="487">
        <f t="shared" ca="1" si="57"/>
        <v>0</v>
      </c>
      <c r="BDE55" s="487">
        <f t="shared" ca="1" si="57"/>
        <v>0</v>
      </c>
      <c r="BDF55" s="487">
        <f t="shared" ca="1" si="57"/>
        <v>0</v>
      </c>
      <c r="BDG55" s="487">
        <f t="shared" ca="1" si="57"/>
        <v>0</v>
      </c>
      <c r="BDH55" s="487">
        <f t="shared" ca="1" si="57"/>
        <v>0</v>
      </c>
      <c r="BDI55" s="487">
        <f t="shared" ca="1" si="57"/>
        <v>0</v>
      </c>
      <c r="BDJ55" s="487">
        <f t="shared" ca="1" si="57"/>
        <v>0</v>
      </c>
      <c r="BDK55" s="487">
        <f t="shared" ca="1" si="57"/>
        <v>0</v>
      </c>
      <c r="BDL55" s="487">
        <f t="shared" ca="1" si="57"/>
        <v>0</v>
      </c>
      <c r="BDM55" s="487">
        <f t="shared" ca="1" si="57"/>
        <v>0</v>
      </c>
      <c r="BDN55" s="487">
        <f t="shared" ca="1" si="57"/>
        <v>0</v>
      </c>
      <c r="BDO55" s="487">
        <f t="shared" ca="1" si="57"/>
        <v>0</v>
      </c>
      <c r="BDP55" s="487">
        <f t="shared" ca="1" si="57"/>
        <v>0</v>
      </c>
      <c r="BDQ55" s="487">
        <f t="shared" ca="1" si="57"/>
        <v>0</v>
      </c>
      <c r="BDR55" s="487">
        <f t="shared" ca="1" si="57"/>
        <v>0</v>
      </c>
      <c r="BDS55" s="487">
        <f t="shared" ca="1" si="57"/>
        <v>0</v>
      </c>
      <c r="BDT55" s="487">
        <f t="shared" ca="1" si="57"/>
        <v>0</v>
      </c>
      <c r="BDU55" s="487">
        <f t="shared" ca="1" si="57"/>
        <v>0</v>
      </c>
      <c r="BDV55" s="487">
        <f t="shared" ca="1" si="57"/>
        <v>0</v>
      </c>
      <c r="BDW55" s="487">
        <f t="shared" ca="1" si="57"/>
        <v>0</v>
      </c>
      <c r="BDX55" s="487">
        <f t="shared" ca="1" si="57"/>
        <v>0</v>
      </c>
      <c r="BDY55" s="487">
        <f t="shared" ca="1" si="57"/>
        <v>0</v>
      </c>
      <c r="BDZ55" s="487">
        <f t="shared" ca="1" si="57"/>
        <v>0</v>
      </c>
      <c r="BEA55" s="487">
        <f t="shared" ca="1" si="57"/>
        <v>0</v>
      </c>
      <c r="BEB55" s="487">
        <f t="shared" ca="1" si="57"/>
        <v>0</v>
      </c>
      <c r="BEC55" s="487">
        <f t="shared" ca="1" si="57"/>
        <v>0</v>
      </c>
      <c r="BED55" s="487">
        <f t="shared" ca="1" si="57"/>
        <v>0</v>
      </c>
      <c r="BEE55" s="487">
        <f t="shared" ca="1" si="57"/>
        <v>0</v>
      </c>
      <c r="BEF55" s="487">
        <f t="shared" ca="1" si="57"/>
        <v>0</v>
      </c>
      <c r="BEG55" s="487">
        <f t="shared" ca="1" si="57"/>
        <v>0</v>
      </c>
      <c r="BEH55" s="487">
        <f t="shared" ca="1" si="57"/>
        <v>0</v>
      </c>
      <c r="BEI55" s="487">
        <f t="shared" ca="1" si="57"/>
        <v>0</v>
      </c>
      <c r="BEJ55" s="487">
        <f t="shared" ca="1" si="57"/>
        <v>0</v>
      </c>
      <c r="BEK55" s="487">
        <f t="shared" ca="1" si="57"/>
        <v>0</v>
      </c>
      <c r="BEL55" s="487">
        <f t="shared" ca="1" si="57"/>
        <v>0</v>
      </c>
      <c r="BEM55" s="487">
        <f t="shared" ca="1" si="57"/>
        <v>0</v>
      </c>
      <c r="BEN55" s="487">
        <f t="shared" ca="1" si="57"/>
        <v>0</v>
      </c>
      <c r="BEO55" s="487">
        <f t="shared" ca="1" si="57"/>
        <v>0</v>
      </c>
      <c r="BEP55" s="487">
        <f t="shared" ca="1" si="57"/>
        <v>0</v>
      </c>
      <c r="BEQ55" s="487">
        <f t="shared" ref="BEQ55:BHB55" ca="1" si="58">SUM(BEQ57:BEQ62)</f>
        <v>0</v>
      </c>
      <c r="BER55" s="487">
        <f t="shared" ca="1" si="58"/>
        <v>0</v>
      </c>
      <c r="BES55" s="487">
        <f t="shared" ca="1" si="58"/>
        <v>0</v>
      </c>
      <c r="BET55" s="487">
        <f t="shared" ca="1" si="58"/>
        <v>0</v>
      </c>
      <c r="BEU55" s="487">
        <f t="shared" ca="1" si="58"/>
        <v>0</v>
      </c>
      <c r="BEV55" s="487">
        <f t="shared" ca="1" si="58"/>
        <v>0</v>
      </c>
      <c r="BEW55" s="487">
        <f t="shared" ca="1" si="58"/>
        <v>0</v>
      </c>
      <c r="BEX55" s="487">
        <f t="shared" ca="1" si="58"/>
        <v>0</v>
      </c>
      <c r="BEY55" s="487">
        <f t="shared" ca="1" si="58"/>
        <v>0</v>
      </c>
      <c r="BEZ55" s="487">
        <f t="shared" ca="1" si="58"/>
        <v>0</v>
      </c>
      <c r="BFA55" s="487">
        <f t="shared" ca="1" si="58"/>
        <v>0</v>
      </c>
      <c r="BFB55" s="487">
        <f t="shared" ca="1" si="58"/>
        <v>0</v>
      </c>
      <c r="BFC55" s="487">
        <f t="shared" ca="1" si="58"/>
        <v>0</v>
      </c>
      <c r="BFD55" s="487">
        <f t="shared" ca="1" si="58"/>
        <v>0</v>
      </c>
      <c r="BFE55" s="487">
        <f t="shared" ca="1" si="58"/>
        <v>0</v>
      </c>
      <c r="BFF55" s="487">
        <f t="shared" ca="1" si="58"/>
        <v>0</v>
      </c>
      <c r="BFG55" s="487">
        <f t="shared" ca="1" si="58"/>
        <v>0</v>
      </c>
      <c r="BFH55" s="487">
        <f t="shared" ca="1" si="58"/>
        <v>0</v>
      </c>
      <c r="BFI55" s="487">
        <f t="shared" ca="1" si="58"/>
        <v>0</v>
      </c>
      <c r="BFJ55" s="487">
        <f t="shared" ca="1" si="58"/>
        <v>0</v>
      </c>
      <c r="BFK55" s="487">
        <f t="shared" ca="1" si="58"/>
        <v>0</v>
      </c>
      <c r="BFL55" s="487">
        <f t="shared" ca="1" si="58"/>
        <v>0</v>
      </c>
      <c r="BFM55" s="487">
        <f t="shared" ca="1" si="58"/>
        <v>0</v>
      </c>
      <c r="BFN55" s="487">
        <f t="shared" ca="1" si="58"/>
        <v>0</v>
      </c>
      <c r="BFO55" s="487">
        <f t="shared" ca="1" si="58"/>
        <v>0</v>
      </c>
      <c r="BFP55" s="487">
        <f t="shared" ca="1" si="58"/>
        <v>0</v>
      </c>
      <c r="BFQ55" s="487">
        <f t="shared" ca="1" si="58"/>
        <v>0</v>
      </c>
      <c r="BFR55" s="487">
        <f t="shared" ca="1" si="58"/>
        <v>0</v>
      </c>
      <c r="BFS55" s="487">
        <f t="shared" ca="1" si="58"/>
        <v>0</v>
      </c>
      <c r="BFT55" s="487">
        <f t="shared" ca="1" si="58"/>
        <v>0</v>
      </c>
      <c r="BFU55" s="487">
        <f t="shared" ca="1" si="58"/>
        <v>0</v>
      </c>
      <c r="BFV55" s="487">
        <f t="shared" ca="1" si="58"/>
        <v>0</v>
      </c>
      <c r="BFW55" s="487">
        <f t="shared" ca="1" si="58"/>
        <v>0</v>
      </c>
      <c r="BFX55" s="487">
        <f t="shared" ca="1" si="58"/>
        <v>0</v>
      </c>
      <c r="BFY55" s="487">
        <f t="shared" ca="1" si="58"/>
        <v>0</v>
      </c>
      <c r="BFZ55" s="487">
        <f t="shared" ca="1" si="58"/>
        <v>0</v>
      </c>
      <c r="BGA55" s="487">
        <f t="shared" ca="1" si="58"/>
        <v>0</v>
      </c>
      <c r="BGB55" s="487">
        <f t="shared" ca="1" si="58"/>
        <v>0</v>
      </c>
      <c r="BGC55" s="487">
        <f t="shared" ca="1" si="58"/>
        <v>0</v>
      </c>
      <c r="BGD55" s="487">
        <f t="shared" ca="1" si="58"/>
        <v>0</v>
      </c>
      <c r="BGE55" s="487">
        <f t="shared" ca="1" si="58"/>
        <v>0</v>
      </c>
      <c r="BGF55" s="487">
        <f t="shared" ca="1" si="58"/>
        <v>0</v>
      </c>
      <c r="BGG55" s="487">
        <f t="shared" ca="1" si="58"/>
        <v>0</v>
      </c>
      <c r="BGH55" s="487">
        <f t="shared" ca="1" si="58"/>
        <v>0</v>
      </c>
      <c r="BGI55" s="487">
        <f t="shared" ca="1" si="58"/>
        <v>0</v>
      </c>
      <c r="BGJ55" s="487">
        <f t="shared" ca="1" si="58"/>
        <v>0</v>
      </c>
      <c r="BGK55" s="487">
        <f t="shared" ca="1" si="58"/>
        <v>0</v>
      </c>
      <c r="BGL55" s="487">
        <f t="shared" ca="1" si="58"/>
        <v>0</v>
      </c>
      <c r="BGM55" s="487">
        <f t="shared" ca="1" si="58"/>
        <v>0</v>
      </c>
      <c r="BGN55" s="487">
        <f t="shared" ca="1" si="58"/>
        <v>0</v>
      </c>
      <c r="BGO55" s="487">
        <f t="shared" ca="1" si="58"/>
        <v>0</v>
      </c>
      <c r="BGP55" s="487">
        <f t="shared" ca="1" si="58"/>
        <v>0</v>
      </c>
      <c r="BGQ55" s="487">
        <f t="shared" ca="1" si="58"/>
        <v>0</v>
      </c>
      <c r="BGR55" s="487">
        <f t="shared" ca="1" si="58"/>
        <v>0</v>
      </c>
      <c r="BGS55" s="487">
        <f t="shared" ca="1" si="58"/>
        <v>0</v>
      </c>
      <c r="BGT55" s="487">
        <f t="shared" ca="1" si="58"/>
        <v>0</v>
      </c>
      <c r="BGU55" s="487">
        <f t="shared" ca="1" si="58"/>
        <v>0</v>
      </c>
      <c r="BGV55" s="487">
        <f t="shared" ca="1" si="58"/>
        <v>0</v>
      </c>
      <c r="BGW55" s="487">
        <f t="shared" ca="1" si="58"/>
        <v>0</v>
      </c>
      <c r="BGX55" s="487">
        <f t="shared" ca="1" si="58"/>
        <v>0</v>
      </c>
      <c r="BGY55" s="487">
        <f t="shared" ca="1" si="58"/>
        <v>0</v>
      </c>
      <c r="BGZ55" s="487">
        <f t="shared" ca="1" si="58"/>
        <v>0</v>
      </c>
      <c r="BHA55" s="487">
        <f t="shared" ca="1" si="58"/>
        <v>0</v>
      </c>
      <c r="BHB55" s="487">
        <f t="shared" ca="1" si="58"/>
        <v>0</v>
      </c>
      <c r="BHC55" s="487">
        <f t="shared" ref="BHC55:BJN55" ca="1" si="59">SUM(BHC57:BHC62)</f>
        <v>0</v>
      </c>
      <c r="BHD55" s="487">
        <f t="shared" ca="1" si="59"/>
        <v>0</v>
      </c>
      <c r="BHE55" s="487">
        <f t="shared" ca="1" si="59"/>
        <v>0</v>
      </c>
      <c r="BHF55" s="487">
        <f t="shared" ca="1" si="59"/>
        <v>0</v>
      </c>
      <c r="BHG55" s="487">
        <f t="shared" ca="1" si="59"/>
        <v>0</v>
      </c>
      <c r="BHH55" s="487">
        <f t="shared" ca="1" si="59"/>
        <v>0</v>
      </c>
      <c r="BHI55" s="487">
        <f t="shared" ca="1" si="59"/>
        <v>0</v>
      </c>
      <c r="BHJ55" s="487">
        <f t="shared" ca="1" si="59"/>
        <v>0</v>
      </c>
      <c r="BHK55" s="487">
        <f t="shared" ca="1" si="59"/>
        <v>0</v>
      </c>
      <c r="BHL55" s="487">
        <f t="shared" ca="1" si="59"/>
        <v>0</v>
      </c>
      <c r="BHM55" s="487">
        <f t="shared" ca="1" si="59"/>
        <v>0</v>
      </c>
      <c r="BHN55" s="487">
        <f t="shared" ca="1" si="59"/>
        <v>0</v>
      </c>
      <c r="BHO55" s="487">
        <f t="shared" ca="1" si="59"/>
        <v>0</v>
      </c>
      <c r="BHP55" s="487">
        <f t="shared" ca="1" si="59"/>
        <v>0</v>
      </c>
      <c r="BHQ55" s="487">
        <f t="shared" ca="1" si="59"/>
        <v>0</v>
      </c>
      <c r="BHR55" s="487">
        <f t="shared" ca="1" si="59"/>
        <v>0</v>
      </c>
      <c r="BHS55" s="487">
        <f t="shared" ca="1" si="59"/>
        <v>0</v>
      </c>
      <c r="BHT55" s="487">
        <f t="shared" ca="1" si="59"/>
        <v>0</v>
      </c>
      <c r="BHU55" s="487">
        <f t="shared" ca="1" si="59"/>
        <v>0</v>
      </c>
      <c r="BHV55" s="487">
        <f t="shared" ca="1" si="59"/>
        <v>0</v>
      </c>
      <c r="BHW55" s="487">
        <f t="shared" ca="1" si="59"/>
        <v>0</v>
      </c>
      <c r="BHX55" s="487">
        <f t="shared" ca="1" si="59"/>
        <v>0</v>
      </c>
      <c r="BHY55" s="487">
        <f t="shared" ca="1" si="59"/>
        <v>0</v>
      </c>
      <c r="BHZ55" s="487">
        <f t="shared" ca="1" si="59"/>
        <v>0</v>
      </c>
      <c r="BIA55" s="487">
        <f t="shared" ca="1" si="59"/>
        <v>0</v>
      </c>
      <c r="BIB55" s="487">
        <f t="shared" ca="1" si="59"/>
        <v>0</v>
      </c>
      <c r="BIC55" s="487">
        <f t="shared" ca="1" si="59"/>
        <v>0</v>
      </c>
      <c r="BID55" s="487">
        <f t="shared" ca="1" si="59"/>
        <v>0</v>
      </c>
      <c r="BIE55" s="487">
        <f t="shared" ca="1" si="59"/>
        <v>0</v>
      </c>
      <c r="BIF55" s="487">
        <f t="shared" ca="1" si="59"/>
        <v>0</v>
      </c>
      <c r="BIG55" s="487">
        <f t="shared" ca="1" si="59"/>
        <v>0</v>
      </c>
      <c r="BIH55" s="487">
        <f t="shared" ca="1" si="59"/>
        <v>0</v>
      </c>
      <c r="BII55" s="487">
        <f t="shared" ca="1" si="59"/>
        <v>0</v>
      </c>
      <c r="BIJ55" s="487">
        <f t="shared" ca="1" si="59"/>
        <v>0</v>
      </c>
      <c r="BIK55" s="487">
        <f t="shared" ca="1" si="59"/>
        <v>0</v>
      </c>
      <c r="BIL55" s="487">
        <f t="shared" ca="1" si="59"/>
        <v>0</v>
      </c>
      <c r="BIM55" s="487">
        <f t="shared" ca="1" si="59"/>
        <v>0</v>
      </c>
      <c r="BIN55" s="487">
        <f t="shared" ca="1" si="59"/>
        <v>0</v>
      </c>
      <c r="BIO55" s="487">
        <f t="shared" ca="1" si="59"/>
        <v>0</v>
      </c>
      <c r="BIP55" s="487">
        <f t="shared" ca="1" si="59"/>
        <v>0</v>
      </c>
      <c r="BIQ55" s="487">
        <f t="shared" ca="1" si="59"/>
        <v>0</v>
      </c>
      <c r="BIR55" s="487">
        <f t="shared" ca="1" si="59"/>
        <v>0</v>
      </c>
      <c r="BIS55" s="487">
        <f t="shared" ca="1" si="59"/>
        <v>0</v>
      </c>
      <c r="BIT55" s="487">
        <f t="shared" ca="1" si="59"/>
        <v>0</v>
      </c>
      <c r="BIU55" s="487">
        <f t="shared" ca="1" si="59"/>
        <v>0</v>
      </c>
      <c r="BIV55" s="487">
        <f t="shared" ca="1" si="59"/>
        <v>0</v>
      </c>
      <c r="BIW55" s="487">
        <f t="shared" ca="1" si="59"/>
        <v>0</v>
      </c>
      <c r="BIX55" s="487">
        <f t="shared" ca="1" si="59"/>
        <v>0</v>
      </c>
      <c r="BIY55" s="487">
        <f t="shared" ca="1" si="59"/>
        <v>0</v>
      </c>
      <c r="BIZ55" s="487">
        <f t="shared" ca="1" si="59"/>
        <v>0</v>
      </c>
      <c r="BJA55" s="487">
        <f t="shared" ca="1" si="59"/>
        <v>0</v>
      </c>
      <c r="BJB55" s="487">
        <f t="shared" ca="1" si="59"/>
        <v>0</v>
      </c>
      <c r="BJC55" s="487">
        <f t="shared" ca="1" si="59"/>
        <v>0</v>
      </c>
      <c r="BJD55" s="487">
        <f t="shared" ca="1" si="59"/>
        <v>0</v>
      </c>
      <c r="BJE55" s="487">
        <f t="shared" ca="1" si="59"/>
        <v>0</v>
      </c>
      <c r="BJF55" s="487">
        <f t="shared" ca="1" si="59"/>
        <v>0</v>
      </c>
      <c r="BJG55" s="487">
        <f t="shared" ca="1" si="59"/>
        <v>0</v>
      </c>
      <c r="BJH55" s="487">
        <f t="shared" ca="1" si="59"/>
        <v>0</v>
      </c>
      <c r="BJI55" s="487">
        <f t="shared" ca="1" si="59"/>
        <v>0</v>
      </c>
      <c r="BJJ55" s="487">
        <f t="shared" ca="1" si="59"/>
        <v>0</v>
      </c>
      <c r="BJK55" s="487">
        <f t="shared" ca="1" si="59"/>
        <v>0</v>
      </c>
      <c r="BJL55" s="487">
        <f t="shared" ca="1" si="59"/>
        <v>0</v>
      </c>
      <c r="BJM55" s="487">
        <f t="shared" ca="1" si="59"/>
        <v>0</v>
      </c>
      <c r="BJN55" s="487">
        <f t="shared" ca="1" si="59"/>
        <v>0</v>
      </c>
      <c r="BJO55" s="487">
        <f t="shared" ref="BJO55:BLZ55" ca="1" si="60">SUM(BJO57:BJO62)</f>
        <v>0</v>
      </c>
      <c r="BJP55" s="487">
        <f t="shared" ca="1" si="60"/>
        <v>0</v>
      </c>
      <c r="BJQ55" s="487">
        <f t="shared" ca="1" si="60"/>
        <v>0</v>
      </c>
      <c r="BJR55" s="487">
        <f t="shared" ca="1" si="60"/>
        <v>0</v>
      </c>
      <c r="BJS55" s="487">
        <f t="shared" ca="1" si="60"/>
        <v>0</v>
      </c>
      <c r="BJT55" s="487">
        <f t="shared" ca="1" si="60"/>
        <v>0</v>
      </c>
      <c r="BJU55" s="487">
        <f t="shared" ca="1" si="60"/>
        <v>0</v>
      </c>
      <c r="BJV55" s="487">
        <f t="shared" ca="1" si="60"/>
        <v>0</v>
      </c>
      <c r="BJW55" s="487">
        <f t="shared" ca="1" si="60"/>
        <v>0</v>
      </c>
      <c r="BJX55" s="487">
        <f t="shared" ca="1" si="60"/>
        <v>0</v>
      </c>
      <c r="BJY55" s="487">
        <f t="shared" ca="1" si="60"/>
        <v>0</v>
      </c>
      <c r="BJZ55" s="487">
        <f t="shared" ca="1" si="60"/>
        <v>0</v>
      </c>
      <c r="BKA55" s="487">
        <f t="shared" ca="1" si="60"/>
        <v>0</v>
      </c>
      <c r="BKB55" s="487">
        <f t="shared" ca="1" si="60"/>
        <v>0</v>
      </c>
      <c r="BKC55" s="487">
        <f t="shared" ca="1" si="60"/>
        <v>0</v>
      </c>
      <c r="BKD55" s="487">
        <f t="shared" ca="1" si="60"/>
        <v>0</v>
      </c>
      <c r="BKE55" s="487">
        <f t="shared" ca="1" si="60"/>
        <v>0</v>
      </c>
      <c r="BKF55" s="487">
        <f t="shared" ca="1" si="60"/>
        <v>0</v>
      </c>
      <c r="BKG55" s="487">
        <f ca="1">SUM(BKG57:BKG62)</f>
        <v>0</v>
      </c>
      <c r="BKH55" s="487">
        <f ca="1">SUM(BKH57:BKH62)</f>
        <v>0</v>
      </c>
      <c r="BKI55" s="487">
        <f t="shared" ca="1" si="60"/>
        <v>0</v>
      </c>
      <c r="BKJ55" s="487">
        <f t="shared" ca="1" si="60"/>
        <v>0</v>
      </c>
      <c r="BKK55" s="487">
        <f t="shared" ca="1" si="60"/>
        <v>0</v>
      </c>
      <c r="BKL55" s="487">
        <f t="shared" ca="1" si="60"/>
        <v>0</v>
      </c>
      <c r="BKM55" s="487">
        <f t="shared" ca="1" si="60"/>
        <v>0</v>
      </c>
      <c r="BKN55" s="487">
        <f t="shared" ca="1" si="60"/>
        <v>0</v>
      </c>
      <c r="BKO55" s="487">
        <f t="shared" ca="1" si="60"/>
        <v>0</v>
      </c>
      <c r="BKP55" s="487">
        <f t="shared" ca="1" si="60"/>
        <v>0</v>
      </c>
      <c r="BKQ55" s="487">
        <f t="shared" ca="1" si="60"/>
        <v>0</v>
      </c>
      <c r="BKR55" s="487">
        <f t="shared" ca="1" si="60"/>
        <v>0</v>
      </c>
      <c r="BKS55" s="487">
        <f t="shared" ca="1" si="60"/>
        <v>0</v>
      </c>
      <c r="BKT55" s="487">
        <f t="shared" ca="1" si="60"/>
        <v>0</v>
      </c>
      <c r="BKU55" s="487">
        <f t="shared" ca="1" si="60"/>
        <v>0</v>
      </c>
      <c r="BKV55" s="487">
        <f t="shared" ca="1" si="60"/>
        <v>0</v>
      </c>
      <c r="BKW55" s="487">
        <f t="shared" ca="1" si="60"/>
        <v>0</v>
      </c>
      <c r="BKX55" s="487">
        <f t="shared" ca="1" si="60"/>
        <v>0</v>
      </c>
      <c r="BKY55" s="487">
        <f t="shared" ca="1" si="60"/>
        <v>0</v>
      </c>
      <c r="BKZ55" s="487">
        <f t="shared" ca="1" si="60"/>
        <v>0</v>
      </c>
      <c r="BLA55" s="487">
        <f t="shared" ca="1" si="60"/>
        <v>0</v>
      </c>
      <c r="BLB55" s="487">
        <f t="shared" ca="1" si="60"/>
        <v>0</v>
      </c>
      <c r="BLC55" s="487">
        <f t="shared" ca="1" si="60"/>
        <v>0</v>
      </c>
      <c r="BLD55" s="487">
        <f t="shared" ca="1" si="60"/>
        <v>0</v>
      </c>
      <c r="BLE55" s="487">
        <f t="shared" ca="1" si="60"/>
        <v>0</v>
      </c>
      <c r="BLF55" s="487">
        <f t="shared" ca="1" si="60"/>
        <v>0</v>
      </c>
      <c r="BLG55" s="487">
        <f t="shared" ca="1" si="60"/>
        <v>0</v>
      </c>
      <c r="BLH55" s="487">
        <f t="shared" ca="1" si="60"/>
        <v>0</v>
      </c>
      <c r="BLI55" s="487">
        <f t="shared" ca="1" si="60"/>
        <v>0</v>
      </c>
      <c r="BLJ55" s="487">
        <f t="shared" ca="1" si="60"/>
        <v>0</v>
      </c>
      <c r="BLK55" s="487">
        <f t="shared" ca="1" si="60"/>
        <v>0</v>
      </c>
      <c r="BLL55" s="487">
        <f t="shared" ca="1" si="60"/>
        <v>0</v>
      </c>
      <c r="BLM55" s="487">
        <f t="shared" ca="1" si="60"/>
        <v>0</v>
      </c>
      <c r="BLN55" s="487">
        <f t="shared" ca="1" si="60"/>
        <v>0</v>
      </c>
      <c r="BLO55" s="487">
        <f t="shared" ca="1" si="60"/>
        <v>0</v>
      </c>
      <c r="BLP55" s="487">
        <f t="shared" ca="1" si="60"/>
        <v>0</v>
      </c>
      <c r="BLQ55" s="487">
        <f t="shared" ca="1" si="60"/>
        <v>0</v>
      </c>
      <c r="BLR55" s="487">
        <f t="shared" ca="1" si="60"/>
        <v>0</v>
      </c>
      <c r="BLS55" s="487">
        <f t="shared" ca="1" si="60"/>
        <v>0</v>
      </c>
      <c r="BLT55" s="487">
        <f t="shared" ca="1" si="60"/>
        <v>0</v>
      </c>
      <c r="BLU55" s="487">
        <f t="shared" ca="1" si="60"/>
        <v>0</v>
      </c>
      <c r="BLV55" s="487">
        <f t="shared" ca="1" si="60"/>
        <v>0</v>
      </c>
      <c r="BLW55" s="487">
        <f t="shared" ca="1" si="60"/>
        <v>0</v>
      </c>
      <c r="BLX55" s="487">
        <f t="shared" ca="1" si="60"/>
        <v>0</v>
      </c>
      <c r="BLY55" s="487">
        <f t="shared" ca="1" si="60"/>
        <v>0</v>
      </c>
      <c r="BLZ55" s="487">
        <f t="shared" ca="1" si="60"/>
        <v>0</v>
      </c>
      <c r="BMA55" s="487">
        <f t="shared" ref="BMA55:BOL55" ca="1" si="61">SUM(BMA57:BMA62)</f>
        <v>0</v>
      </c>
      <c r="BMB55" s="487">
        <f t="shared" ca="1" si="61"/>
        <v>0</v>
      </c>
      <c r="BMC55" s="487">
        <f t="shared" ca="1" si="61"/>
        <v>0</v>
      </c>
      <c r="BMD55" s="487">
        <f t="shared" ca="1" si="61"/>
        <v>0</v>
      </c>
      <c r="BME55" s="487">
        <f t="shared" ca="1" si="61"/>
        <v>0</v>
      </c>
      <c r="BMF55" s="487">
        <f t="shared" ca="1" si="61"/>
        <v>0</v>
      </c>
      <c r="BMG55" s="487">
        <f t="shared" ca="1" si="61"/>
        <v>0</v>
      </c>
      <c r="BMH55" s="487">
        <f t="shared" ca="1" si="61"/>
        <v>0</v>
      </c>
      <c r="BMI55" s="487">
        <f t="shared" ca="1" si="61"/>
        <v>0</v>
      </c>
      <c r="BMJ55" s="487">
        <f t="shared" ca="1" si="61"/>
        <v>0</v>
      </c>
      <c r="BMK55" s="487">
        <f t="shared" ca="1" si="61"/>
        <v>0</v>
      </c>
      <c r="BML55" s="487">
        <f t="shared" ca="1" si="61"/>
        <v>0</v>
      </c>
      <c r="BMM55" s="487">
        <f t="shared" ca="1" si="61"/>
        <v>0</v>
      </c>
      <c r="BMN55" s="487">
        <f t="shared" ca="1" si="61"/>
        <v>0</v>
      </c>
      <c r="BMO55" s="487">
        <f t="shared" ca="1" si="61"/>
        <v>0</v>
      </c>
      <c r="BMP55" s="487">
        <f t="shared" ca="1" si="61"/>
        <v>0</v>
      </c>
      <c r="BMQ55" s="487">
        <f t="shared" ca="1" si="61"/>
        <v>0</v>
      </c>
      <c r="BMR55" s="487">
        <f t="shared" ca="1" si="61"/>
        <v>0</v>
      </c>
      <c r="BMS55" s="487">
        <f t="shared" ca="1" si="61"/>
        <v>0</v>
      </c>
      <c r="BMT55" s="487">
        <f t="shared" ca="1" si="61"/>
        <v>0</v>
      </c>
      <c r="BMU55" s="487">
        <f t="shared" ca="1" si="61"/>
        <v>0</v>
      </c>
      <c r="BMV55" s="487">
        <f t="shared" ca="1" si="61"/>
        <v>0</v>
      </c>
      <c r="BMW55" s="487">
        <f t="shared" ca="1" si="61"/>
        <v>0</v>
      </c>
      <c r="BMX55" s="487">
        <f t="shared" ca="1" si="61"/>
        <v>0</v>
      </c>
      <c r="BMY55" s="487">
        <f t="shared" ca="1" si="61"/>
        <v>0</v>
      </c>
      <c r="BMZ55" s="487">
        <f t="shared" ca="1" si="61"/>
        <v>0</v>
      </c>
      <c r="BNA55" s="487">
        <f t="shared" ca="1" si="61"/>
        <v>0</v>
      </c>
      <c r="BNB55" s="487">
        <f t="shared" ca="1" si="61"/>
        <v>0</v>
      </c>
      <c r="BNC55" s="487">
        <f t="shared" ca="1" si="61"/>
        <v>0</v>
      </c>
      <c r="BND55" s="487">
        <f t="shared" ca="1" si="61"/>
        <v>0</v>
      </c>
      <c r="BNE55" s="487">
        <f t="shared" ca="1" si="61"/>
        <v>0</v>
      </c>
      <c r="BNF55" s="487">
        <f t="shared" ca="1" si="61"/>
        <v>0</v>
      </c>
      <c r="BNG55" s="487">
        <f t="shared" ca="1" si="61"/>
        <v>0</v>
      </c>
      <c r="BNH55" s="487">
        <f t="shared" ca="1" si="61"/>
        <v>0</v>
      </c>
      <c r="BNI55" s="487">
        <f t="shared" ca="1" si="61"/>
        <v>0</v>
      </c>
      <c r="BNJ55" s="487">
        <f t="shared" ca="1" si="61"/>
        <v>0</v>
      </c>
      <c r="BNK55" s="487">
        <f t="shared" ca="1" si="61"/>
        <v>0</v>
      </c>
      <c r="BNL55" s="487">
        <f t="shared" ca="1" si="61"/>
        <v>0</v>
      </c>
      <c r="BNM55" s="487">
        <f t="shared" ca="1" si="61"/>
        <v>0</v>
      </c>
      <c r="BNN55" s="487">
        <f t="shared" ca="1" si="61"/>
        <v>0</v>
      </c>
      <c r="BNO55" s="487">
        <f t="shared" ca="1" si="61"/>
        <v>0</v>
      </c>
      <c r="BNP55" s="487">
        <f t="shared" ca="1" si="61"/>
        <v>0</v>
      </c>
      <c r="BNQ55" s="487">
        <f t="shared" ca="1" si="61"/>
        <v>0</v>
      </c>
      <c r="BNR55" s="487">
        <f t="shared" ca="1" si="61"/>
        <v>0</v>
      </c>
      <c r="BNS55" s="487">
        <f t="shared" ca="1" si="61"/>
        <v>0</v>
      </c>
      <c r="BNT55" s="487">
        <f t="shared" ca="1" si="61"/>
        <v>0</v>
      </c>
      <c r="BNU55" s="487">
        <f t="shared" ca="1" si="61"/>
        <v>0</v>
      </c>
      <c r="BNV55" s="487">
        <f t="shared" ca="1" si="61"/>
        <v>0</v>
      </c>
      <c r="BNW55" s="487">
        <f t="shared" ca="1" si="61"/>
        <v>0</v>
      </c>
      <c r="BNX55" s="487">
        <f t="shared" ca="1" si="61"/>
        <v>0</v>
      </c>
      <c r="BNY55" s="487">
        <f t="shared" ca="1" si="61"/>
        <v>0</v>
      </c>
      <c r="BNZ55" s="487">
        <f t="shared" ca="1" si="61"/>
        <v>0</v>
      </c>
      <c r="BOA55" s="487">
        <f t="shared" ca="1" si="61"/>
        <v>0</v>
      </c>
      <c r="BOB55" s="487">
        <f t="shared" ca="1" si="61"/>
        <v>0</v>
      </c>
      <c r="BOC55" s="487">
        <f t="shared" ca="1" si="61"/>
        <v>0</v>
      </c>
      <c r="BOD55" s="487">
        <f t="shared" ca="1" si="61"/>
        <v>0</v>
      </c>
      <c r="BOE55" s="487">
        <f t="shared" ca="1" si="61"/>
        <v>0</v>
      </c>
      <c r="BOF55" s="487">
        <f t="shared" ca="1" si="61"/>
        <v>0</v>
      </c>
      <c r="BOG55" s="487">
        <f t="shared" ca="1" si="61"/>
        <v>0</v>
      </c>
      <c r="BOH55" s="487">
        <f t="shared" ca="1" si="61"/>
        <v>0</v>
      </c>
      <c r="BOI55" s="487">
        <f t="shared" ca="1" si="61"/>
        <v>0</v>
      </c>
      <c r="BOJ55" s="487">
        <f t="shared" ca="1" si="61"/>
        <v>0</v>
      </c>
      <c r="BOK55" s="487">
        <f t="shared" ca="1" si="61"/>
        <v>0</v>
      </c>
      <c r="BOL55" s="487">
        <f t="shared" ca="1" si="61"/>
        <v>0</v>
      </c>
      <c r="BOM55" s="487">
        <f t="shared" ref="BOM55:BQX55" ca="1" si="62">SUM(BOM57:BOM62)</f>
        <v>0</v>
      </c>
      <c r="BON55" s="487">
        <f t="shared" ca="1" si="62"/>
        <v>0</v>
      </c>
      <c r="BOO55" s="487">
        <f t="shared" ca="1" si="62"/>
        <v>0</v>
      </c>
      <c r="BOP55" s="487">
        <f t="shared" ca="1" si="62"/>
        <v>0</v>
      </c>
      <c r="BOQ55" s="487">
        <f t="shared" ca="1" si="62"/>
        <v>0</v>
      </c>
      <c r="BOR55" s="487">
        <f t="shared" ca="1" si="62"/>
        <v>0</v>
      </c>
      <c r="BOS55" s="487">
        <f t="shared" ca="1" si="62"/>
        <v>0</v>
      </c>
      <c r="BOT55" s="487">
        <f t="shared" ca="1" si="62"/>
        <v>0</v>
      </c>
      <c r="BOU55" s="487">
        <f t="shared" ca="1" si="62"/>
        <v>0</v>
      </c>
      <c r="BOV55" s="487">
        <f t="shared" ca="1" si="62"/>
        <v>0</v>
      </c>
      <c r="BOW55" s="487">
        <f t="shared" ca="1" si="62"/>
        <v>0</v>
      </c>
      <c r="BOX55" s="487">
        <f t="shared" ca="1" si="62"/>
        <v>0</v>
      </c>
      <c r="BOY55" s="487">
        <f t="shared" ca="1" si="62"/>
        <v>0</v>
      </c>
      <c r="BOZ55" s="487">
        <f t="shared" ca="1" si="62"/>
        <v>0</v>
      </c>
      <c r="BPA55" s="487">
        <f t="shared" ca="1" si="62"/>
        <v>0</v>
      </c>
      <c r="BPB55" s="487">
        <f t="shared" ca="1" si="62"/>
        <v>0</v>
      </c>
      <c r="BPC55" s="487">
        <f t="shared" ca="1" si="62"/>
        <v>0</v>
      </c>
      <c r="BPD55" s="487">
        <f t="shared" ca="1" si="62"/>
        <v>0</v>
      </c>
      <c r="BPE55" s="487">
        <f t="shared" ca="1" si="62"/>
        <v>0</v>
      </c>
      <c r="BPF55" s="487">
        <f t="shared" ca="1" si="62"/>
        <v>0</v>
      </c>
      <c r="BPG55" s="487">
        <f t="shared" ca="1" si="62"/>
        <v>0</v>
      </c>
      <c r="BPH55" s="487">
        <f t="shared" ca="1" si="62"/>
        <v>0</v>
      </c>
      <c r="BPI55" s="487">
        <f t="shared" ca="1" si="62"/>
        <v>0</v>
      </c>
      <c r="BPJ55" s="487">
        <f t="shared" ca="1" si="62"/>
        <v>0</v>
      </c>
      <c r="BPK55" s="487">
        <f t="shared" ca="1" si="62"/>
        <v>0</v>
      </c>
      <c r="BPL55" s="487">
        <f t="shared" ca="1" si="62"/>
        <v>0</v>
      </c>
      <c r="BPM55" s="487">
        <f t="shared" ca="1" si="62"/>
        <v>0</v>
      </c>
      <c r="BPN55" s="487">
        <f t="shared" ca="1" si="62"/>
        <v>0</v>
      </c>
      <c r="BPO55" s="487">
        <f t="shared" ca="1" si="62"/>
        <v>0</v>
      </c>
      <c r="BPP55" s="487">
        <f t="shared" ca="1" si="62"/>
        <v>0</v>
      </c>
      <c r="BPQ55" s="487">
        <f t="shared" ca="1" si="62"/>
        <v>0</v>
      </c>
      <c r="BPR55" s="487">
        <f t="shared" ca="1" si="62"/>
        <v>0</v>
      </c>
      <c r="BPS55" s="487">
        <f t="shared" ca="1" si="62"/>
        <v>0</v>
      </c>
      <c r="BPT55" s="487">
        <f t="shared" ca="1" si="62"/>
        <v>0</v>
      </c>
      <c r="BPU55" s="487">
        <f t="shared" ca="1" si="62"/>
        <v>0</v>
      </c>
      <c r="BPV55" s="487">
        <f t="shared" ca="1" si="62"/>
        <v>0</v>
      </c>
      <c r="BPW55" s="487">
        <f t="shared" ca="1" si="62"/>
        <v>0</v>
      </c>
      <c r="BPX55" s="487">
        <f t="shared" ca="1" si="62"/>
        <v>0</v>
      </c>
      <c r="BPY55" s="487">
        <f t="shared" ca="1" si="62"/>
        <v>0</v>
      </c>
      <c r="BPZ55" s="487">
        <f t="shared" ca="1" si="62"/>
        <v>0</v>
      </c>
      <c r="BQA55" s="487">
        <f t="shared" ca="1" si="62"/>
        <v>0</v>
      </c>
      <c r="BQB55" s="487">
        <f t="shared" ca="1" si="62"/>
        <v>0</v>
      </c>
      <c r="BQC55" s="487">
        <f t="shared" ca="1" si="62"/>
        <v>0</v>
      </c>
      <c r="BQD55" s="487">
        <f t="shared" ca="1" si="62"/>
        <v>0</v>
      </c>
      <c r="BQE55" s="487">
        <f t="shared" ca="1" si="62"/>
        <v>0</v>
      </c>
      <c r="BQF55" s="487">
        <f t="shared" ca="1" si="62"/>
        <v>0</v>
      </c>
      <c r="BQG55" s="487">
        <f t="shared" ca="1" si="62"/>
        <v>0</v>
      </c>
      <c r="BQH55" s="487">
        <f t="shared" ca="1" si="62"/>
        <v>0</v>
      </c>
      <c r="BQI55" s="487">
        <f t="shared" ca="1" si="62"/>
        <v>0</v>
      </c>
      <c r="BQJ55" s="487">
        <f t="shared" ca="1" si="62"/>
        <v>0</v>
      </c>
      <c r="BQK55" s="487">
        <f t="shared" ca="1" si="62"/>
        <v>0</v>
      </c>
      <c r="BQL55" s="487">
        <f t="shared" ca="1" si="62"/>
        <v>0</v>
      </c>
      <c r="BQM55" s="487">
        <f t="shared" ca="1" si="62"/>
        <v>0</v>
      </c>
      <c r="BQN55" s="487">
        <f t="shared" ca="1" si="62"/>
        <v>0</v>
      </c>
      <c r="BQO55" s="487">
        <f t="shared" ca="1" si="62"/>
        <v>0</v>
      </c>
      <c r="BQP55" s="487">
        <f t="shared" ca="1" si="62"/>
        <v>0</v>
      </c>
      <c r="BQQ55" s="487">
        <f t="shared" ca="1" si="62"/>
        <v>0</v>
      </c>
      <c r="BQR55" s="487">
        <f t="shared" ca="1" si="62"/>
        <v>0</v>
      </c>
      <c r="BQS55" s="487">
        <f t="shared" ca="1" si="62"/>
        <v>0</v>
      </c>
      <c r="BQT55" s="487">
        <f t="shared" ca="1" si="62"/>
        <v>0</v>
      </c>
      <c r="BQU55" s="487">
        <f t="shared" ca="1" si="62"/>
        <v>0</v>
      </c>
      <c r="BQV55" s="487">
        <f t="shared" ca="1" si="62"/>
        <v>0</v>
      </c>
      <c r="BQW55" s="487">
        <f t="shared" ca="1" si="62"/>
        <v>0</v>
      </c>
      <c r="BQX55" s="487">
        <f t="shared" ca="1" si="62"/>
        <v>0</v>
      </c>
      <c r="BQY55" s="487">
        <f t="shared" ref="BQY55:BTJ55" ca="1" si="63">SUM(BQY57:BQY62)</f>
        <v>0</v>
      </c>
      <c r="BQZ55" s="487">
        <f t="shared" ca="1" si="63"/>
        <v>0</v>
      </c>
      <c r="BRA55" s="487">
        <f t="shared" ca="1" si="63"/>
        <v>0</v>
      </c>
      <c r="BRB55" s="487">
        <f t="shared" ca="1" si="63"/>
        <v>0</v>
      </c>
      <c r="BRC55" s="487">
        <f t="shared" ca="1" si="63"/>
        <v>0</v>
      </c>
      <c r="BRD55" s="487">
        <f t="shared" ca="1" si="63"/>
        <v>0</v>
      </c>
      <c r="BRE55" s="487">
        <f t="shared" ca="1" si="63"/>
        <v>0</v>
      </c>
      <c r="BRF55" s="487">
        <f t="shared" ca="1" si="63"/>
        <v>0</v>
      </c>
      <c r="BRG55" s="487">
        <f t="shared" ca="1" si="63"/>
        <v>0</v>
      </c>
      <c r="BRH55" s="487">
        <f t="shared" ca="1" si="63"/>
        <v>0</v>
      </c>
      <c r="BRI55" s="487">
        <f t="shared" ca="1" si="63"/>
        <v>0</v>
      </c>
      <c r="BRJ55" s="487">
        <f t="shared" ca="1" si="63"/>
        <v>0</v>
      </c>
      <c r="BRK55" s="487">
        <f t="shared" ca="1" si="63"/>
        <v>0</v>
      </c>
      <c r="BRL55" s="487">
        <f t="shared" ca="1" si="63"/>
        <v>0</v>
      </c>
      <c r="BRM55" s="487">
        <f t="shared" ca="1" si="63"/>
        <v>0</v>
      </c>
      <c r="BRN55" s="487">
        <f t="shared" ca="1" si="63"/>
        <v>0</v>
      </c>
      <c r="BRO55" s="487">
        <f t="shared" ca="1" si="63"/>
        <v>0</v>
      </c>
      <c r="BRP55" s="487">
        <f t="shared" ca="1" si="63"/>
        <v>0</v>
      </c>
      <c r="BRQ55" s="487">
        <f t="shared" ca="1" si="63"/>
        <v>0</v>
      </c>
      <c r="BRR55" s="487">
        <f t="shared" ca="1" si="63"/>
        <v>0</v>
      </c>
      <c r="BRS55" s="487">
        <f t="shared" ca="1" si="63"/>
        <v>0</v>
      </c>
      <c r="BRT55" s="487">
        <f t="shared" ca="1" si="63"/>
        <v>0</v>
      </c>
      <c r="BRU55" s="487">
        <f t="shared" ca="1" si="63"/>
        <v>0</v>
      </c>
      <c r="BRV55" s="487">
        <f t="shared" ca="1" si="63"/>
        <v>0</v>
      </c>
      <c r="BRW55" s="487">
        <f t="shared" ca="1" si="63"/>
        <v>0</v>
      </c>
      <c r="BRX55" s="487">
        <f t="shared" ca="1" si="63"/>
        <v>0</v>
      </c>
      <c r="BRY55" s="487">
        <f t="shared" ca="1" si="63"/>
        <v>0</v>
      </c>
      <c r="BRZ55" s="487">
        <f t="shared" ca="1" si="63"/>
        <v>0</v>
      </c>
      <c r="BSA55" s="487">
        <f t="shared" ca="1" si="63"/>
        <v>0</v>
      </c>
      <c r="BSB55" s="487">
        <f t="shared" ca="1" si="63"/>
        <v>0</v>
      </c>
      <c r="BSC55" s="487">
        <f t="shared" ca="1" si="63"/>
        <v>0</v>
      </c>
      <c r="BSD55" s="487">
        <f t="shared" ca="1" si="63"/>
        <v>0</v>
      </c>
      <c r="BSE55" s="487">
        <f t="shared" ca="1" si="63"/>
        <v>0</v>
      </c>
      <c r="BSF55" s="487">
        <f t="shared" ca="1" si="63"/>
        <v>0</v>
      </c>
      <c r="BSG55" s="487">
        <f t="shared" ca="1" si="63"/>
        <v>0</v>
      </c>
      <c r="BSH55" s="487">
        <f t="shared" ca="1" si="63"/>
        <v>0</v>
      </c>
      <c r="BSI55" s="487">
        <f t="shared" ca="1" si="63"/>
        <v>0</v>
      </c>
      <c r="BSJ55" s="487">
        <f t="shared" ca="1" si="63"/>
        <v>0</v>
      </c>
      <c r="BSK55" s="487">
        <f t="shared" ca="1" si="63"/>
        <v>0</v>
      </c>
      <c r="BSL55" s="487">
        <f t="shared" ca="1" si="63"/>
        <v>0</v>
      </c>
      <c r="BSM55" s="487">
        <f t="shared" ca="1" si="63"/>
        <v>0</v>
      </c>
      <c r="BSN55" s="487">
        <f t="shared" ca="1" si="63"/>
        <v>0</v>
      </c>
      <c r="BSO55" s="487">
        <f t="shared" ca="1" si="63"/>
        <v>0</v>
      </c>
      <c r="BSP55" s="487">
        <f t="shared" ca="1" si="63"/>
        <v>0</v>
      </c>
      <c r="BSQ55" s="487">
        <f t="shared" ca="1" si="63"/>
        <v>0</v>
      </c>
      <c r="BSR55" s="487">
        <f t="shared" ca="1" si="63"/>
        <v>0</v>
      </c>
      <c r="BSS55" s="487">
        <f t="shared" ca="1" si="63"/>
        <v>0</v>
      </c>
      <c r="BST55" s="487">
        <f t="shared" ca="1" si="63"/>
        <v>0</v>
      </c>
      <c r="BSU55" s="487">
        <f t="shared" ca="1" si="63"/>
        <v>0</v>
      </c>
      <c r="BSV55" s="487">
        <f t="shared" ca="1" si="63"/>
        <v>0</v>
      </c>
      <c r="BSW55" s="487">
        <f t="shared" ca="1" si="63"/>
        <v>0</v>
      </c>
      <c r="BSX55" s="487">
        <f t="shared" ca="1" si="63"/>
        <v>0</v>
      </c>
      <c r="BSY55" s="487">
        <f t="shared" ca="1" si="63"/>
        <v>0</v>
      </c>
      <c r="BSZ55" s="487">
        <f t="shared" ca="1" si="63"/>
        <v>0</v>
      </c>
      <c r="BTA55" s="487">
        <f t="shared" ca="1" si="63"/>
        <v>0</v>
      </c>
      <c r="BTB55" s="487">
        <f t="shared" ca="1" si="63"/>
        <v>0</v>
      </c>
      <c r="BTC55" s="487">
        <f t="shared" ca="1" si="63"/>
        <v>0</v>
      </c>
      <c r="BTD55" s="487">
        <f t="shared" ca="1" si="63"/>
        <v>0</v>
      </c>
      <c r="BTE55" s="487">
        <f t="shared" ca="1" si="63"/>
        <v>0</v>
      </c>
      <c r="BTF55" s="487">
        <f t="shared" ca="1" si="63"/>
        <v>0</v>
      </c>
      <c r="BTG55" s="487">
        <f t="shared" ca="1" si="63"/>
        <v>0</v>
      </c>
      <c r="BTH55" s="487">
        <f t="shared" ca="1" si="63"/>
        <v>0</v>
      </c>
      <c r="BTI55" s="487">
        <f t="shared" ca="1" si="63"/>
        <v>0</v>
      </c>
      <c r="BTJ55" s="487">
        <f t="shared" ca="1" si="63"/>
        <v>0</v>
      </c>
      <c r="BTK55" s="487">
        <f t="shared" ref="BTK55:BVV55" ca="1" si="64">SUM(BTK57:BTK62)</f>
        <v>0</v>
      </c>
      <c r="BTL55" s="487">
        <f t="shared" ca="1" si="64"/>
        <v>0</v>
      </c>
      <c r="BTM55" s="487">
        <f t="shared" ca="1" si="64"/>
        <v>0</v>
      </c>
      <c r="BTN55" s="487">
        <f t="shared" ca="1" si="64"/>
        <v>0</v>
      </c>
      <c r="BTO55" s="487">
        <f t="shared" ca="1" si="64"/>
        <v>0</v>
      </c>
      <c r="BTP55" s="487">
        <f t="shared" ca="1" si="64"/>
        <v>0</v>
      </c>
      <c r="BTQ55" s="487">
        <f t="shared" ca="1" si="64"/>
        <v>0</v>
      </c>
      <c r="BTR55" s="487">
        <f t="shared" ca="1" si="64"/>
        <v>0</v>
      </c>
      <c r="BTS55" s="487">
        <f t="shared" ca="1" si="64"/>
        <v>0</v>
      </c>
      <c r="BTT55" s="487">
        <f t="shared" ca="1" si="64"/>
        <v>0</v>
      </c>
      <c r="BTU55" s="487">
        <f t="shared" ca="1" si="64"/>
        <v>0</v>
      </c>
      <c r="BTV55" s="487">
        <f t="shared" ca="1" si="64"/>
        <v>0</v>
      </c>
      <c r="BTW55" s="487">
        <f t="shared" ca="1" si="64"/>
        <v>0</v>
      </c>
      <c r="BTX55" s="487">
        <f t="shared" ca="1" si="64"/>
        <v>0</v>
      </c>
      <c r="BTY55" s="487">
        <f t="shared" ca="1" si="64"/>
        <v>0</v>
      </c>
      <c r="BTZ55" s="487">
        <f t="shared" ca="1" si="64"/>
        <v>0</v>
      </c>
      <c r="BUA55" s="487">
        <f t="shared" ca="1" si="64"/>
        <v>0</v>
      </c>
      <c r="BUB55" s="487">
        <f t="shared" ca="1" si="64"/>
        <v>0</v>
      </c>
      <c r="BUC55" s="487">
        <f t="shared" ca="1" si="64"/>
        <v>0</v>
      </c>
      <c r="BUD55" s="487">
        <f t="shared" ca="1" si="64"/>
        <v>0</v>
      </c>
      <c r="BUE55" s="487">
        <f t="shared" ca="1" si="64"/>
        <v>0</v>
      </c>
      <c r="BUF55" s="487">
        <f t="shared" ca="1" si="64"/>
        <v>0</v>
      </c>
      <c r="BUG55" s="487">
        <f t="shared" ca="1" si="64"/>
        <v>0</v>
      </c>
      <c r="BUH55" s="487">
        <f t="shared" ca="1" si="64"/>
        <v>0</v>
      </c>
      <c r="BUI55" s="487">
        <f t="shared" ca="1" si="64"/>
        <v>0</v>
      </c>
      <c r="BUJ55" s="487">
        <f t="shared" ca="1" si="64"/>
        <v>0</v>
      </c>
      <c r="BUK55" s="487">
        <f t="shared" ca="1" si="64"/>
        <v>0</v>
      </c>
      <c r="BUL55" s="487">
        <f t="shared" ca="1" si="64"/>
        <v>0</v>
      </c>
      <c r="BUM55" s="487">
        <f t="shared" ca="1" si="64"/>
        <v>0</v>
      </c>
      <c r="BUN55" s="487">
        <f t="shared" ca="1" si="64"/>
        <v>0</v>
      </c>
      <c r="BUO55" s="487">
        <f t="shared" ca="1" si="64"/>
        <v>0</v>
      </c>
      <c r="BUP55" s="487">
        <f t="shared" ca="1" si="64"/>
        <v>0</v>
      </c>
      <c r="BUQ55" s="487">
        <f t="shared" ca="1" si="64"/>
        <v>0</v>
      </c>
      <c r="BUR55" s="487">
        <f t="shared" ca="1" si="64"/>
        <v>0</v>
      </c>
      <c r="BUS55" s="487">
        <f t="shared" ca="1" si="64"/>
        <v>0</v>
      </c>
      <c r="BUT55" s="487">
        <f t="shared" ca="1" si="64"/>
        <v>0</v>
      </c>
      <c r="BUU55" s="487">
        <f t="shared" ca="1" si="64"/>
        <v>0</v>
      </c>
      <c r="BUV55" s="487">
        <f t="shared" ca="1" si="64"/>
        <v>0</v>
      </c>
      <c r="BUW55" s="487">
        <f t="shared" ca="1" si="64"/>
        <v>0</v>
      </c>
      <c r="BUX55" s="487">
        <f t="shared" ca="1" si="64"/>
        <v>0</v>
      </c>
      <c r="BUY55" s="487">
        <f t="shared" ca="1" si="64"/>
        <v>0</v>
      </c>
      <c r="BUZ55" s="487">
        <f t="shared" ca="1" si="64"/>
        <v>0</v>
      </c>
      <c r="BVA55" s="487">
        <f t="shared" ca="1" si="64"/>
        <v>0</v>
      </c>
      <c r="BVB55" s="487">
        <f t="shared" ca="1" si="64"/>
        <v>0</v>
      </c>
      <c r="BVC55" s="487">
        <f t="shared" ca="1" si="64"/>
        <v>0</v>
      </c>
      <c r="BVD55" s="487">
        <f t="shared" ca="1" si="64"/>
        <v>0</v>
      </c>
      <c r="BVE55" s="487">
        <f t="shared" ca="1" si="64"/>
        <v>0</v>
      </c>
      <c r="BVF55" s="487">
        <f t="shared" ca="1" si="64"/>
        <v>0</v>
      </c>
      <c r="BVG55" s="487">
        <f t="shared" ca="1" si="64"/>
        <v>0</v>
      </c>
      <c r="BVH55" s="487">
        <f t="shared" ca="1" si="64"/>
        <v>0</v>
      </c>
      <c r="BVI55" s="487">
        <f t="shared" ca="1" si="64"/>
        <v>0</v>
      </c>
      <c r="BVJ55" s="487">
        <f t="shared" ca="1" si="64"/>
        <v>0</v>
      </c>
      <c r="BVK55" s="487">
        <f t="shared" ca="1" si="64"/>
        <v>0</v>
      </c>
      <c r="BVL55" s="487">
        <f t="shared" ca="1" si="64"/>
        <v>0</v>
      </c>
      <c r="BVM55" s="487">
        <f t="shared" ca="1" si="64"/>
        <v>0</v>
      </c>
      <c r="BVN55" s="487">
        <f t="shared" ca="1" si="64"/>
        <v>0</v>
      </c>
      <c r="BVO55" s="487">
        <f t="shared" ca="1" si="64"/>
        <v>0</v>
      </c>
      <c r="BVP55" s="487">
        <f t="shared" ca="1" si="64"/>
        <v>0</v>
      </c>
      <c r="BVQ55" s="487">
        <f t="shared" ca="1" si="64"/>
        <v>0</v>
      </c>
      <c r="BVR55" s="487">
        <f t="shared" ca="1" si="64"/>
        <v>0</v>
      </c>
      <c r="BVS55" s="487">
        <f t="shared" ca="1" si="64"/>
        <v>0</v>
      </c>
      <c r="BVT55" s="487">
        <f t="shared" ca="1" si="64"/>
        <v>0</v>
      </c>
      <c r="BVU55" s="487">
        <f t="shared" ca="1" si="64"/>
        <v>0</v>
      </c>
      <c r="BVV55" s="487">
        <f t="shared" ca="1" si="64"/>
        <v>0</v>
      </c>
      <c r="BVW55" s="487">
        <f t="shared" ref="BVW55:BYH55" ca="1" si="65">SUM(BVW57:BVW62)</f>
        <v>0</v>
      </c>
      <c r="BVX55" s="487">
        <f t="shared" ca="1" si="65"/>
        <v>0</v>
      </c>
      <c r="BVY55" s="487">
        <f t="shared" ca="1" si="65"/>
        <v>0</v>
      </c>
      <c r="BVZ55" s="487">
        <f t="shared" ca="1" si="65"/>
        <v>0</v>
      </c>
      <c r="BWA55" s="487">
        <f t="shared" ca="1" si="65"/>
        <v>0</v>
      </c>
      <c r="BWB55" s="487">
        <f t="shared" ca="1" si="65"/>
        <v>0</v>
      </c>
      <c r="BWC55" s="487">
        <f t="shared" ca="1" si="65"/>
        <v>0</v>
      </c>
      <c r="BWD55" s="487">
        <f t="shared" ca="1" si="65"/>
        <v>0</v>
      </c>
      <c r="BWE55" s="487">
        <f t="shared" ca="1" si="65"/>
        <v>0</v>
      </c>
      <c r="BWF55" s="487">
        <f t="shared" ca="1" si="65"/>
        <v>0</v>
      </c>
      <c r="BWG55" s="487">
        <f t="shared" ca="1" si="65"/>
        <v>0</v>
      </c>
      <c r="BWH55" s="487">
        <f t="shared" ca="1" si="65"/>
        <v>0</v>
      </c>
      <c r="BWI55" s="487">
        <f t="shared" ca="1" si="65"/>
        <v>0</v>
      </c>
      <c r="BWJ55" s="487">
        <f t="shared" ca="1" si="65"/>
        <v>0</v>
      </c>
      <c r="BWK55" s="487">
        <f t="shared" ca="1" si="65"/>
        <v>0</v>
      </c>
      <c r="BWL55" s="487">
        <f t="shared" ca="1" si="65"/>
        <v>0</v>
      </c>
      <c r="BWM55" s="487">
        <f t="shared" ca="1" si="65"/>
        <v>0</v>
      </c>
      <c r="BWN55" s="487">
        <f t="shared" ca="1" si="65"/>
        <v>0</v>
      </c>
      <c r="BWO55" s="487">
        <f t="shared" ca="1" si="65"/>
        <v>0</v>
      </c>
      <c r="BWP55" s="487">
        <f t="shared" ca="1" si="65"/>
        <v>0</v>
      </c>
      <c r="BWQ55" s="487">
        <f t="shared" ca="1" si="65"/>
        <v>0</v>
      </c>
      <c r="BWR55" s="487">
        <f t="shared" ca="1" si="65"/>
        <v>0</v>
      </c>
      <c r="BWS55" s="487">
        <f t="shared" ca="1" si="65"/>
        <v>0</v>
      </c>
      <c r="BWT55" s="487">
        <f t="shared" ca="1" si="65"/>
        <v>0</v>
      </c>
      <c r="BWU55" s="487">
        <f t="shared" ca="1" si="65"/>
        <v>0</v>
      </c>
      <c r="BWV55" s="487">
        <f t="shared" ca="1" si="65"/>
        <v>0</v>
      </c>
      <c r="BWW55" s="487">
        <f t="shared" ca="1" si="65"/>
        <v>0</v>
      </c>
      <c r="BWX55" s="487">
        <f t="shared" ca="1" si="65"/>
        <v>0</v>
      </c>
      <c r="BWY55" s="487">
        <f t="shared" ca="1" si="65"/>
        <v>0</v>
      </c>
      <c r="BWZ55" s="487">
        <f t="shared" ca="1" si="65"/>
        <v>0</v>
      </c>
      <c r="BXA55" s="487">
        <f t="shared" ca="1" si="65"/>
        <v>0</v>
      </c>
      <c r="BXB55" s="487">
        <f t="shared" ca="1" si="65"/>
        <v>0</v>
      </c>
      <c r="BXC55" s="487">
        <f t="shared" ca="1" si="65"/>
        <v>0</v>
      </c>
      <c r="BXD55" s="487">
        <f t="shared" ca="1" si="65"/>
        <v>0</v>
      </c>
      <c r="BXE55" s="487">
        <f t="shared" ca="1" si="65"/>
        <v>0</v>
      </c>
      <c r="BXF55" s="487">
        <f t="shared" ca="1" si="65"/>
        <v>0</v>
      </c>
      <c r="BXG55" s="487">
        <f t="shared" ca="1" si="65"/>
        <v>0</v>
      </c>
      <c r="BXH55" s="487">
        <f t="shared" ca="1" si="65"/>
        <v>0</v>
      </c>
      <c r="BXI55" s="487">
        <f t="shared" ca="1" si="65"/>
        <v>0</v>
      </c>
      <c r="BXJ55" s="487">
        <f t="shared" ca="1" si="65"/>
        <v>0</v>
      </c>
      <c r="BXK55" s="487">
        <f t="shared" ca="1" si="65"/>
        <v>0</v>
      </c>
      <c r="BXL55" s="487">
        <f t="shared" ca="1" si="65"/>
        <v>0</v>
      </c>
      <c r="BXM55" s="487">
        <f t="shared" ca="1" si="65"/>
        <v>0</v>
      </c>
      <c r="BXN55" s="487">
        <f t="shared" ca="1" si="65"/>
        <v>0</v>
      </c>
      <c r="BXO55" s="487">
        <f t="shared" ca="1" si="65"/>
        <v>0</v>
      </c>
      <c r="BXP55" s="487">
        <f t="shared" ca="1" si="65"/>
        <v>0</v>
      </c>
      <c r="BXQ55" s="487">
        <f t="shared" ca="1" si="65"/>
        <v>0</v>
      </c>
      <c r="BXR55" s="487">
        <f t="shared" ca="1" si="65"/>
        <v>0</v>
      </c>
      <c r="BXS55" s="487">
        <f t="shared" ca="1" si="65"/>
        <v>0</v>
      </c>
      <c r="BXT55" s="487">
        <f t="shared" ca="1" si="65"/>
        <v>0</v>
      </c>
      <c r="BXU55" s="487">
        <f t="shared" ca="1" si="65"/>
        <v>0</v>
      </c>
      <c r="BXV55" s="487">
        <f t="shared" ca="1" si="65"/>
        <v>0</v>
      </c>
      <c r="BXW55" s="487">
        <f t="shared" ca="1" si="65"/>
        <v>0</v>
      </c>
      <c r="BXX55" s="487">
        <f t="shared" ca="1" si="65"/>
        <v>0</v>
      </c>
      <c r="BXY55" s="487">
        <f t="shared" ca="1" si="65"/>
        <v>0</v>
      </c>
      <c r="BXZ55" s="487">
        <f t="shared" ca="1" si="65"/>
        <v>0</v>
      </c>
      <c r="BYA55" s="487">
        <f t="shared" ca="1" si="65"/>
        <v>0</v>
      </c>
      <c r="BYB55" s="487">
        <f t="shared" ca="1" si="65"/>
        <v>0</v>
      </c>
      <c r="BYC55" s="487">
        <f t="shared" ca="1" si="65"/>
        <v>0</v>
      </c>
      <c r="BYD55" s="487">
        <f t="shared" ca="1" si="65"/>
        <v>0</v>
      </c>
      <c r="BYE55" s="487">
        <f t="shared" ca="1" si="65"/>
        <v>0</v>
      </c>
      <c r="BYF55" s="487">
        <f t="shared" ca="1" si="65"/>
        <v>0</v>
      </c>
      <c r="BYG55" s="487">
        <f t="shared" ca="1" si="65"/>
        <v>0</v>
      </c>
      <c r="BYH55" s="487">
        <f t="shared" ca="1" si="65"/>
        <v>0</v>
      </c>
      <c r="BYI55" s="487">
        <f t="shared" ref="BYI55:CAT55" ca="1" si="66">SUM(BYI57:BYI62)</f>
        <v>0</v>
      </c>
      <c r="BYJ55" s="487">
        <f t="shared" ca="1" si="66"/>
        <v>0</v>
      </c>
      <c r="BYK55" s="487">
        <f t="shared" ca="1" si="66"/>
        <v>0</v>
      </c>
      <c r="BYL55" s="487">
        <f t="shared" ca="1" si="66"/>
        <v>0</v>
      </c>
      <c r="BYM55" s="487">
        <f t="shared" ca="1" si="66"/>
        <v>0</v>
      </c>
      <c r="BYN55" s="487">
        <f t="shared" ca="1" si="66"/>
        <v>0</v>
      </c>
      <c r="BYO55" s="487">
        <f t="shared" ca="1" si="66"/>
        <v>0</v>
      </c>
      <c r="BYP55" s="487">
        <f t="shared" ca="1" si="66"/>
        <v>0</v>
      </c>
      <c r="BYQ55" s="487">
        <f t="shared" ca="1" si="66"/>
        <v>0</v>
      </c>
      <c r="BYR55" s="487">
        <f t="shared" ca="1" si="66"/>
        <v>0</v>
      </c>
      <c r="BYS55" s="487">
        <f t="shared" ca="1" si="66"/>
        <v>0</v>
      </c>
      <c r="BYT55" s="487">
        <f t="shared" ca="1" si="66"/>
        <v>0</v>
      </c>
      <c r="BYU55" s="487">
        <f t="shared" ca="1" si="66"/>
        <v>0</v>
      </c>
      <c r="BYV55" s="487">
        <f t="shared" ca="1" si="66"/>
        <v>0</v>
      </c>
      <c r="BYW55" s="487">
        <f t="shared" ca="1" si="66"/>
        <v>0</v>
      </c>
      <c r="BYX55" s="487">
        <f t="shared" ca="1" si="66"/>
        <v>0</v>
      </c>
      <c r="BYY55" s="487">
        <f t="shared" ca="1" si="66"/>
        <v>0</v>
      </c>
      <c r="BYZ55" s="487">
        <f t="shared" ca="1" si="66"/>
        <v>0</v>
      </c>
      <c r="BZA55" s="487">
        <f t="shared" ca="1" si="66"/>
        <v>0</v>
      </c>
      <c r="BZB55" s="487">
        <f t="shared" ca="1" si="66"/>
        <v>0</v>
      </c>
      <c r="BZC55" s="487">
        <f t="shared" ca="1" si="66"/>
        <v>0</v>
      </c>
      <c r="BZD55" s="487">
        <f t="shared" ca="1" si="66"/>
        <v>0</v>
      </c>
      <c r="BZE55" s="487">
        <f t="shared" ca="1" si="66"/>
        <v>0</v>
      </c>
      <c r="BZF55" s="487">
        <f t="shared" ca="1" si="66"/>
        <v>0</v>
      </c>
      <c r="BZG55" s="487">
        <f t="shared" ca="1" si="66"/>
        <v>0</v>
      </c>
      <c r="BZH55" s="487">
        <f t="shared" ca="1" si="66"/>
        <v>0</v>
      </c>
      <c r="BZI55" s="487">
        <f t="shared" ca="1" si="66"/>
        <v>0</v>
      </c>
      <c r="BZJ55" s="487">
        <f t="shared" ca="1" si="66"/>
        <v>0</v>
      </c>
      <c r="BZK55" s="487">
        <f t="shared" ca="1" si="66"/>
        <v>0</v>
      </c>
      <c r="BZL55" s="487">
        <f t="shared" ca="1" si="66"/>
        <v>0</v>
      </c>
      <c r="BZM55" s="487">
        <f t="shared" ca="1" si="66"/>
        <v>0</v>
      </c>
      <c r="BZN55" s="487">
        <f t="shared" ca="1" si="66"/>
        <v>0</v>
      </c>
      <c r="BZO55" s="487">
        <f t="shared" ca="1" si="66"/>
        <v>0</v>
      </c>
      <c r="BZP55" s="487">
        <f t="shared" ca="1" si="66"/>
        <v>0</v>
      </c>
      <c r="BZQ55" s="487">
        <f t="shared" ca="1" si="66"/>
        <v>0</v>
      </c>
      <c r="BZR55" s="487">
        <f t="shared" ca="1" si="66"/>
        <v>0</v>
      </c>
      <c r="BZS55" s="487">
        <f t="shared" ca="1" si="66"/>
        <v>0</v>
      </c>
      <c r="BZT55" s="487">
        <f t="shared" ca="1" si="66"/>
        <v>0</v>
      </c>
      <c r="BZU55" s="487">
        <f t="shared" ca="1" si="66"/>
        <v>0</v>
      </c>
      <c r="BZV55" s="487">
        <f t="shared" ca="1" si="66"/>
        <v>0</v>
      </c>
      <c r="BZW55" s="487">
        <f t="shared" ca="1" si="66"/>
        <v>0</v>
      </c>
      <c r="BZX55" s="487">
        <f t="shared" ca="1" si="66"/>
        <v>0</v>
      </c>
      <c r="BZY55" s="487">
        <f t="shared" ca="1" si="66"/>
        <v>0</v>
      </c>
      <c r="BZZ55" s="487">
        <f t="shared" ca="1" si="66"/>
        <v>0</v>
      </c>
      <c r="CAA55" s="487">
        <f t="shared" ca="1" si="66"/>
        <v>0</v>
      </c>
      <c r="CAB55" s="487">
        <f t="shared" ca="1" si="66"/>
        <v>0</v>
      </c>
      <c r="CAC55" s="487">
        <f t="shared" ca="1" si="66"/>
        <v>0</v>
      </c>
      <c r="CAD55" s="487">
        <f t="shared" ca="1" si="66"/>
        <v>0</v>
      </c>
      <c r="CAE55" s="487">
        <f t="shared" ca="1" si="66"/>
        <v>0</v>
      </c>
      <c r="CAF55" s="487">
        <f t="shared" ca="1" si="66"/>
        <v>0</v>
      </c>
      <c r="CAG55" s="487">
        <f t="shared" ca="1" si="66"/>
        <v>0</v>
      </c>
      <c r="CAH55" s="487">
        <f t="shared" ca="1" si="66"/>
        <v>0</v>
      </c>
      <c r="CAI55" s="487">
        <f ca="1">SUM(CAI57:CAI62)</f>
        <v>0</v>
      </c>
      <c r="CAJ55" s="487">
        <f t="shared" ca="1" si="66"/>
        <v>0</v>
      </c>
      <c r="CAK55" s="487">
        <f t="shared" ca="1" si="66"/>
        <v>0</v>
      </c>
      <c r="CAL55" s="487">
        <f t="shared" ca="1" si="66"/>
        <v>0</v>
      </c>
      <c r="CAM55" s="487">
        <f t="shared" ca="1" si="66"/>
        <v>0</v>
      </c>
      <c r="CAN55" s="487">
        <f t="shared" ca="1" si="66"/>
        <v>0</v>
      </c>
      <c r="CAO55" s="487">
        <f ca="1">SUM(CAO57:CAO62)</f>
        <v>0</v>
      </c>
      <c r="CAP55" s="487">
        <f t="shared" ca="1" si="66"/>
        <v>0</v>
      </c>
      <c r="CAQ55" s="487">
        <f t="shared" ca="1" si="66"/>
        <v>0</v>
      </c>
      <c r="CAR55" s="487">
        <f t="shared" ca="1" si="66"/>
        <v>0</v>
      </c>
      <c r="CAS55" s="487">
        <f t="shared" ca="1" si="66"/>
        <v>0</v>
      </c>
      <c r="CAT55" s="487">
        <f t="shared" ca="1" si="66"/>
        <v>0</v>
      </c>
      <c r="CAU55" s="487">
        <f t="shared" ref="CAU55:CDF55" ca="1" si="67">SUM(CAU57:CAU62)</f>
        <v>0</v>
      </c>
      <c r="CAV55" s="487">
        <f t="shared" ca="1" si="67"/>
        <v>0</v>
      </c>
      <c r="CAW55" s="487">
        <f t="shared" ca="1" si="67"/>
        <v>0</v>
      </c>
      <c r="CAX55" s="487">
        <f t="shared" ca="1" si="67"/>
        <v>0</v>
      </c>
      <c r="CAY55" s="487">
        <f t="shared" ca="1" si="67"/>
        <v>0</v>
      </c>
      <c r="CAZ55" s="487">
        <f t="shared" ca="1" si="67"/>
        <v>0</v>
      </c>
      <c r="CBA55" s="487">
        <f t="shared" ca="1" si="67"/>
        <v>0</v>
      </c>
      <c r="CBB55" s="487">
        <f t="shared" ca="1" si="67"/>
        <v>0</v>
      </c>
      <c r="CBC55" s="487">
        <f t="shared" ca="1" si="67"/>
        <v>0</v>
      </c>
      <c r="CBD55" s="487">
        <f t="shared" ca="1" si="67"/>
        <v>0</v>
      </c>
      <c r="CBE55" s="487">
        <f t="shared" ca="1" si="67"/>
        <v>0</v>
      </c>
      <c r="CBF55" s="487">
        <f t="shared" ca="1" si="67"/>
        <v>0</v>
      </c>
      <c r="CBG55" s="487">
        <f t="shared" ca="1" si="67"/>
        <v>0</v>
      </c>
      <c r="CBH55" s="487">
        <f t="shared" ca="1" si="67"/>
        <v>0</v>
      </c>
      <c r="CBI55" s="487">
        <f t="shared" ca="1" si="67"/>
        <v>0</v>
      </c>
      <c r="CBJ55" s="487">
        <f t="shared" ca="1" si="67"/>
        <v>0</v>
      </c>
      <c r="CBK55" s="487">
        <f t="shared" ca="1" si="67"/>
        <v>0</v>
      </c>
      <c r="CBL55" s="487">
        <f t="shared" ca="1" si="67"/>
        <v>0</v>
      </c>
      <c r="CBM55" s="487">
        <f t="shared" ca="1" si="67"/>
        <v>0</v>
      </c>
      <c r="CBN55" s="487">
        <f t="shared" ca="1" si="67"/>
        <v>0</v>
      </c>
      <c r="CBO55" s="487">
        <f t="shared" ca="1" si="67"/>
        <v>0</v>
      </c>
      <c r="CBP55" s="487">
        <f t="shared" ca="1" si="67"/>
        <v>0</v>
      </c>
      <c r="CBQ55" s="487">
        <f t="shared" ca="1" si="67"/>
        <v>0</v>
      </c>
      <c r="CBR55" s="487">
        <f t="shared" ca="1" si="67"/>
        <v>0</v>
      </c>
      <c r="CBS55" s="487">
        <f ca="1">SUM(CBS57:CBS62)</f>
        <v>0</v>
      </c>
      <c r="CBT55" s="487">
        <f t="shared" ca="1" si="67"/>
        <v>0</v>
      </c>
      <c r="CBU55" s="487">
        <f t="shared" ca="1" si="67"/>
        <v>0</v>
      </c>
      <c r="CBV55" s="487">
        <f t="shared" ca="1" si="67"/>
        <v>0</v>
      </c>
      <c r="CBW55" s="487">
        <f t="shared" ca="1" si="67"/>
        <v>0</v>
      </c>
      <c r="CBX55" s="487">
        <f t="shared" ca="1" si="67"/>
        <v>0</v>
      </c>
      <c r="CBY55" s="487">
        <f ca="1">SUM(CBY57:CBY62)</f>
        <v>0</v>
      </c>
      <c r="CBZ55" s="487">
        <f t="shared" ca="1" si="67"/>
        <v>0</v>
      </c>
      <c r="CCA55" s="487">
        <f t="shared" ca="1" si="67"/>
        <v>0</v>
      </c>
      <c r="CCB55" s="487">
        <f t="shared" ca="1" si="67"/>
        <v>0</v>
      </c>
      <c r="CCC55" s="487">
        <f t="shared" ca="1" si="67"/>
        <v>0</v>
      </c>
      <c r="CCD55" s="487">
        <f t="shared" ca="1" si="67"/>
        <v>0</v>
      </c>
      <c r="CCE55" s="487">
        <f t="shared" ca="1" si="67"/>
        <v>0</v>
      </c>
      <c r="CCF55" s="487">
        <f t="shared" ca="1" si="67"/>
        <v>0</v>
      </c>
      <c r="CCG55" s="487">
        <f t="shared" ca="1" si="67"/>
        <v>0</v>
      </c>
      <c r="CCH55" s="487">
        <f t="shared" ca="1" si="67"/>
        <v>0</v>
      </c>
      <c r="CCI55" s="487">
        <f t="shared" ca="1" si="67"/>
        <v>0</v>
      </c>
      <c r="CCJ55" s="487">
        <f t="shared" ca="1" si="67"/>
        <v>0</v>
      </c>
      <c r="CCK55" s="487">
        <f t="shared" ca="1" si="67"/>
        <v>0</v>
      </c>
      <c r="CCL55" s="487">
        <f t="shared" ca="1" si="67"/>
        <v>0</v>
      </c>
      <c r="CCM55" s="487">
        <f t="shared" ca="1" si="67"/>
        <v>0</v>
      </c>
      <c r="CCN55" s="487">
        <f t="shared" ca="1" si="67"/>
        <v>0</v>
      </c>
      <c r="CCO55" s="487">
        <f t="shared" ca="1" si="67"/>
        <v>0</v>
      </c>
      <c r="CCP55" s="487">
        <f t="shared" ca="1" si="67"/>
        <v>0</v>
      </c>
      <c r="CCQ55" s="487">
        <f t="shared" ca="1" si="67"/>
        <v>0</v>
      </c>
      <c r="CCR55" s="487">
        <f t="shared" ca="1" si="67"/>
        <v>0</v>
      </c>
      <c r="CCS55" s="487">
        <f t="shared" ca="1" si="67"/>
        <v>0</v>
      </c>
      <c r="CCT55" s="487">
        <f t="shared" ca="1" si="67"/>
        <v>0</v>
      </c>
      <c r="CCU55" s="487">
        <f t="shared" ca="1" si="67"/>
        <v>0</v>
      </c>
      <c r="CCV55" s="487">
        <f t="shared" ca="1" si="67"/>
        <v>0</v>
      </c>
      <c r="CCW55" s="487">
        <f t="shared" ca="1" si="67"/>
        <v>0</v>
      </c>
      <c r="CCX55" s="487">
        <f t="shared" ca="1" si="67"/>
        <v>0</v>
      </c>
      <c r="CCY55" s="487">
        <f t="shared" ca="1" si="67"/>
        <v>0</v>
      </c>
      <c r="CCZ55" s="487">
        <f t="shared" ca="1" si="67"/>
        <v>0</v>
      </c>
      <c r="CDA55" s="487">
        <f t="shared" ca="1" si="67"/>
        <v>0</v>
      </c>
      <c r="CDB55" s="487">
        <f t="shared" ca="1" si="67"/>
        <v>0</v>
      </c>
      <c r="CDC55" s="487">
        <f t="shared" ca="1" si="67"/>
        <v>0</v>
      </c>
      <c r="CDD55" s="487">
        <f t="shared" ca="1" si="67"/>
        <v>0</v>
      </c>
      <c r="CDE55" s="487">
        <f t="shared" ca="1" si="67"/>
        <v>0</v>
      </c>
      <c r="CDF55" s="487">
        <f t="shared" ca="1" si="67"/>
        <v>0</v>
      </c>
      <c r="CDG55" s="487">
        <f t="shared" ref="CDG55:CFR55" ca="1" si="68">SUM(CDG57:CDG62)</f>
        <v>0</v>
      </c>
      <c r="CDH55" s="487">
        <f t="shared" ca="1" si="68"/>
        <v>0</v>
      </c>
      <c r="CDI55" s="487">
        <f t="shared" ca="1" si="68"/>
        <v>0</v>
      </c>
      <c r="CDJ55" s="487">
        <f t="shared" ca="1" si="68"/>
        <v>0</v>
      </c>
      <c r="CDK55" s="487">
        <f t="shared" ca="1" si="68"/>
        <v>0</v>
      </c>
      <c r="CDL55" s="487">
        <f t="shared" ca="1" si="68"/>
        <v>0</v>
      </c>
      <c r="CDM55" s="487">
        <f t="shared" ca="1" si="68"/>
        <v>0</v>
      </c>
      <c r="CDN55" s="487">
        <f t="shared" ca="1" si="68"/>
        <v>0</v>
      </c>
      <c r="CDO55" s="487">
        <f t="shared" ca="1" si="68"/>
        <v>0</v>
      </c>
      <c r="CDP55" s="487">
        <f t="shared" ca="1" si="68"/>
        <v>0</v>
      </c>
      <c r="CDQ55" s="487">
        <f t="shared" ca="1" si="68"/>
        <v>0</v>
      </c>
      <c r="CDR55" s="487">
        <f t="shared" ca="1" si="68"/>
        <v>0</v>
      </c>
      <c r="CDS55" s="487">
        <f t="shared" ca="1" si="68"/>
        <v>0</v>
      </c>
      <c r="CDT55" s="487">
        <f t="shared" ca="1" si="68"/>
        <v>0</v>
      </c>
      <c r="CDU55" s="487">
        <f t="shared" ca="1" si="68"/>
        <v>0</v>
      </c>
      <c r="CDV55" s="487">
        <f t="shared" ca="1" si="68"/>
        <v>0</v>
      </c>
      <c r="CDW55" s="487">
        <f t="shared" ca="1" si="68"/>
        <v>0</v>
      </c>
      <c r="CDX55" s="487">
        <f t="shared" ca="1" si="68"/>
        <v>0</v>
      </c>
      <c r="CDY55" s="487">
        <f t="shared" ca="1" si="68"/>
        <v>0</v>
      </c>
      <c r="CDZ55" s="487">
        <f t="shared" ca="1" si="68"/>
        <v>0</v>
      </c>
      <c r="CEA55" s="487">
        <f t="shared" ca="1" si="68"/>
        <v>0</v>
      </c>
      <c r="CEB55" s="487">
        <f t="shared" ca="1" si="68"/>
        <v>0</v>
      </c>
      <c r="CEC55" s="487">
        <f t="shared" ca="1" si="68"/>
        <v>0</v>
      </c>
      <c r="CED55" s="487">
        <f t="shared" ca="1" si="68"/>
        <v>0</v>
      </c>
      <c r="CEE55" s="487">
        <f t="shared" ca="1" si="68"/>
        <v>0</v>
      </c>
      <c r="CEF55" s="487">
        <f t="shared" ca="1" si="68"/>
        <v>0</v>
      </c>
      <c r="CEG55" s="487">
        <f t="shared" ca="1" si="68"/>
        <v>0</v>
      </c>
      <c r="CEH55" s="487">
        <f t="shared" ca="1" si="68"/>
        <v>0</v>
      </c>
      <c r="CEI55" s="487">
        <f t="shared" ca="1" si="68"/>
        <v>0</v>
      </c>
      <c r="CEJ55" s="487">
        <f t="shared" ca="1" si="68"/>
        <v>0</v>
      </c>
      <c r="CEK55" s="487">
        <f t="shared" ca="1" si="68"/>
        <v>0</v>
      </c>
      <c r="CEL55" s="487">
        <f t="shared" ca="1" si="68"/>
        <v>0</v>
      </c>
      <c r="CEM55" s="487">
        <f t="shared" ca="1" si="68"/>
        <v>0</v>
      </c>
      <c r="CEN55" s="487">
        <f t="shared" ca="1" si="68"/>
        <v>0</v>
      </c>
      <c r="CEO55" s="487">
        <f t="shared" ca="1" si="68"/>
        <v>0</v>
      </c>
      <c r="CEP55" s="487">
        <f t="shared" ca="1" si="68"/>
        <v>0</v>
      </c>
      <c r="CEQ55" s="487">
        <f t="shared" ca="1" si="68"/>
        <v>0</v>
      </c>
      <c r="CER55" s="487">
        <f t="shared" ca="1" si="68"/>
        <v>0</v>
      </c>
      <c r="CES55" s="487">
        <f t="shared" ca="1" si="68"/>
        <v>0</v>
      </c>
      <c r="CET55" s="487">
        <f t="shared" ca="1" si="68"/>
        <v>0</v>
      </c>
      <c r="CEU55" s="487">
        <f t="shared" ca="1" si="68"/>
        <v>0</v>
      </c>
      <c r="CEV55" s="487">
        <f t="shared" ca="1" si="68"/>
        <v>0</v>
      </c>
      <c r="CEW55" s="487">
        <f t="shared" ca="1" si="68"/>
        <v>0</v>
      </c>
      <c r="CEX55" s="487">
        <f t="shared" ca="1" si="68"/>
        <v>0</v>
      </c>
      <c r="CEY55" s="487">
        <f t="shared" ca="1" si="68"/>
        <v>0</v>
      </c>
      <c r="CEZ55" s="487">
        <f t="shared" ca="1" si="68"/>
        <v>0</v>
      </c>
      <c r="CFA55" s="487">
        <f t="shared" ca="1" si="68"/>
        <v>0</v>
      </c>
      <c r="CFB55" s="487">
        <f t="shared" ca="1" si="68"/>
        <v>0</v>
      </c>
      <c r="CFC55" s="487">
        <f t="shared" ca="1" si="68"/>
        <v>0</v>
      </c>
      <c r="CFD55" s="487">
        <f t="shared" ca="1" si="68"/>
        <v>0</v>
      </c>
      <c r="CFE55" s="487">
        <f t="shared" ca="1" si="68"/>
        <v>0</v>
      </c>
      <c r="CFF55" s="487">
        <f t="shared" ca="1" si="68"/>
        <v>0</v>
      </c>
      <c r="CFG55" s="487">
        <f t="shared" ca="1" si="68"/>
        <v>0</v>
      </c>
      <c r="CFH55" s="487">
        <f t="shared" ca="1" si="68"/>
        <v>0</v>
      </c>
      <c r="CFI55" s="487">
        <f t="shared" ca="1" si="68"/>
        <v>0</v>
      </c>
      <c r="CFJ55" s="487">
        <f t="shared" ca="1" si="68"/>
        <v>0</v>
      </c>
      <c r="CFK55" s="487">
        <f t="shared" ca="1" si="68"/>
        <v>0</v>
      </c>
      <c r="CFL55" s="487">
        <f t="shared" ca="1" si="68"/>
        <v>0</v>
      </c>
      <c r="CFM55" s="487">
        <f t="shared" ca="1" si="68"/>
        <v>0</v>
      </c>
      <c r="CFN55" s="487">
        <f t="shared" ca="1" si="68"/>
        <v>0</v>
      </c>
      <c r="CFO55" s="487">
        <f t="shared" ca="1" si="68"/>
        <v>0</v>
      </c>
      <c r="CFP55" s="487">
        <f t="shared" ca="1" si="68"/>
        <v>0</v>
      </c>
      <c r="CFQ55" s="487">
        <f t="shared" ca="1" si="68"/>
        <v>0</v>
      </c>
      <c r="CFR55" s="487">
        <f t="shared" ca="1" si="68"/>
        <v>0</v>
      </c>
      <c r="CFS55" s="487">
        <f t="shared" ref="CFS55:CID55" ca="1" si="69">SUM(CFS57:CFS62)</f>
        <v>0</v>
      </c>
      <c r="CFT55" s="487">
        <f t="shared" ca="1" si="69"/>
        <v>0</v>
      </c>
      <c r="CFU55" s="487">
        <f t="shared" ca="1" si="69"/>
        <v>0</v>
      </c>
      <c r="CFV55" s="487">
        <f t="shared" ca="1" si="69"/>
        <v>0</v>
      </c>
      <c r="CFW55" s="487">
        <f t="shared" ca="1" si="69"/>
        <v>0</v>
      </c>
      <c r="CFX55" s="487">
        <f t="shared" ca="1" si="69"/>
        <v>0</v>
      </c>
      <c r="CFY55" s="487">
        <f t="shared" ca="1" si="69"/>
        <v>0</v>
      </c>
      <c r="CFZ55" s="487">
        <f t="shared" ca="1" si="69"/>
        <v>0</v>
      </c>
      <c r="CGA55" s="487">
        <f t="shared" ca="1" si="69"/>
        <v>0</v>
      </c>
      <c r="CGB55" s="487">
        <f t="shared" ca="1" si="69"/>
        <v>0</v>
      </c>
      <c r="CGC55" s="487">
        <f t="shared" ca="1" si="69"/>
        <v>0</v>
      </c>
      <c r="CGD55" s="487">
        <f t="shared" ca="1" si="69"/>
        <v>0</v>
      </c>
      <c r="CGE55" s="487">
        <f t="shared" ca="1" si="69"/>
        <v>0</v>
      </c>
      <c r="CGF55" s="487">
        <f t="shared" ca="1" si="69"/>
        <v>0</v>
      </c>
      <c r="CGG55" s="487">
        <f t="shared" ca="1" si="69"/>
        <v>0</v>
      </c>
      <c r="CGH55" s="487">
        <f t="shared" ca="1" si="69"/>
        <v>0</v>
      </c>
      <c r="CGI55" s="487">
        <f t="shared" ca="1" si="69"/>
        <v>0</v>
      </c>
      <c r="CGJ55" s="487">
        <f t="shared" ca="1" si="69"/>
        <v>0</v>
      </c>
      <c r="CGK55" s="487">
        <f t="shared" ca="1" si="69"/>
        <v>0</v>
      </c>
      <c r="CGL55" s="487">
        <f t="shared" ca="1" si="69"/>
        <v>0</v>
      </c>
      <c r="CGM55" s="487">
        <f t="shared" ca="1" si="69"/>
        <v>0</v>
      </c>
      <c r="CGN55" s="487">
        <f t="shared" ca="1" si="69"/>
        <v>0</v>
      </c>
      <c r="CGO55" s="487">
        <f t="shared" ca="1" si="69"/>
        <v>0</v>
      </c>
      <c r="CGP55" s="487">
        <f t="shared" ca="1" si="69"/>
        <v>0</v>
      </c>
      <c r="CGQ55" s="487">
        <f t="shared" ca="1" si="69"/>
        <v>0</v>
      </c>
      <c r="CGR55" s="487">
        <f t="shared" ca="1" si="69"/>
        <v>0</v>
      </c>
      <c r="CGS55" s="487">
        <f t="shared" ca="1" si="69"/>
        <v>0</v>
      </c>
      <c r="CGT55" s="487">
        <f t="shared" ca="1" si="69"/>
        <v>0</v>
      </c>
      <c r="CGU55" s="487">
        <f t="shared" ca="1" si="69"/>
        <v>0</v>
      </c>
      <c r="CGV55" s="487">
        <f t="shared" ca="1" si="69"/>
        <v>0</v>
      </c>
      <c r="CGW55" s="487">
        <f t="shared" ca="1" si="69"/>
        <v>0</v>
      </c>
      <c r="CGX55" s="487">
        <f t="shared" ca="1" si="69"/>
        <v>0</v>
      </c>
      <c r="CGY55" s="487">
        <f t="shared" ca="1" si="69"/>
        <v>0</v>
      </c>
      <c r="CGZ55" s="487">
        <f t="shared" ca="1" si="69"/>
        <v>0</v>
      </c>
      <c r="CHA55" s="487">
        <f t="shared" ca="1" si="69"/>
        <v>0</v>
      </c>
      <c r="CHB55" s="487">
        <f t="shared" ca="1" si="69"/>
        <v>0</v>
      </c>
      <c r="CHC55" s="487">
        <f t="shared" ca="1" si="69"/>
        <v>0</v>
      </c>
      <c r="CHD55" s="487">
        <f t="shared" ca="1" si="69"/>
        <v>0</v>
      </c>
      <c r="CHE55" s="487">
        <f t="shared" ca="1" si="69"/>
        <v>0</v>
      </c>
      <c r="CHF55" s="487">
        <f t="shared" ca="1" si="69"/>
        <v>0</v>
      </c>
      <c r="CHG55" s="487">
        <f t="shared" ca="1" si="69"/>
        <v>0</v>
      </c>
      <c r="CHH55" s="487">
        <f t="shared" ca="1" si="69"/>
        <v>0</v>
      </c>
      <c r="CHI55" s="487">
        <f t="shared" ca="1" si="69"/>
        <v>0</v>
      </c>
      <c r="CHJ55" s="487">
        <f t="shared" ca="1" si="69"/>
        <v>0</v>
      </c>
      <c r="CHK55" s="487">
        <f t="shared" ca="1" si="69"/>
        <v>0</v>
      </c>
      <c r="CHL55" s="487">
        <f t="shared" ca="1" si="69"/>
        <v>0</v>
      </c>
      <c r="CHM55" s="487">
        <f t="shared" ca="1" si="69"/>
        <v>0</v>
      </c>
      <c r="CHN55" s="487">
        <f t="shared" ca="1" si="69"/>
        <v>0</v>
      </c>
      <c r="CHO55" s="487">
        <f t="shared" ca="1" si="69"/>
        <v>0</v>
      </c>
      <c r="CHP55" s="487">
        <f t="shared" ca="1" si="69"/>
        <v>0</v>
      </c>
      <c r="CHQ55" s="487">
        <f t="shared" ca="1" si="69"/>
        <v>0</v>
      </c>
      <c r="CHR55" s="487">
        <f t="shared" ca="1" si="69"/>
        <v>0</v>
      </c>
      <c r="CHS55" s="487">
        <f t="shared" ca="1" si="69"/>
        <v>0</v>
      </c>
      <c r="CHT55" s="487">
        <f t="shared" ca="1" si="69"/>
        <v>0</v>
      </c>
      <c r="CHU55" s="487">
        <f t="shared" ca="1" si="69"/>
        <v>0</v>
      </c>
      <c r="CHV55" s="487">
        <f t="shared" ca="1" si="69"/>
        <v>0</v>
      </c>
      <c r="CHW55" s="487">
        <f t="shared" ca="1" si="69"/>
        <v>0</v>
      </c>
      <c r="CHX55" s="487">
        <f t="shared" ca="1" si="69"/>
        <v>0</v>
      </c>
      <c r="CHY55" s="487">
        <f t="shared" ca="1" si="69"/>
        <v>0</v>
      </c>
      <c r="CHZ55" s="487">
        <f t="shared" ca="1" si="69"/>
        <v>0</v>
      </c>
      <c r="CIA55" s="487">
        <f t="shared" ca="1" si="69"/>
        <v>0</v>
      </c>
      <c r="CIB55" s="487">
        <f t="shared" ca="1" si="69"/>
        <v>0</v>
      </c>
      <c r="CIC55" s="487">
        <f t="shared" ca="1" si="69"/>
        <v>0</v>
      </c>
      <c r="CID55" s="487">
        <f t="shared" ca="1" si="69"/>
        <v>0</v>
      </c>
      <c r="CIE55" s="487">
        <f t="shared" ref="CIE55:CKP55" ca="1" si="70">SUM(CIE57:CIE62)</f>
        <v>0</v>
      </c>
      <c r="CIF55" s="487">
        <f t="shared" ca="1" si="70"/>
        <v>0</v>
      </c>
      <c r="CIG55" s="487">
        <f t="shared" ca="1" si="70"/>
        <v>0</v>
      </c>
      <c r="CIH55" s="487">
        <f t="shared" ca="1" si="70"/>
        <v>0</v>
      </c>
      <c r="CII55" s="487">
        <f t="shared" ca="1" si="70"/>
        <v>0</v>
      </c>
      <c r="CIJ55" s="487">
        <f t="shared" ca="1" si="70"/>
        <v>0</v>
      </c>
      <c r="CIK55" s="487">
        <f t="shared" ca="1" si="70"/>
        <v>0</v>
      </c>
      <c r="CIL55" s="487">
        <f t="shared" ca="1" si="70"/>
        <v>0</v>
      </c>
      <c r="CIM55" s="487">
        <f t="shared" ca="1" si="70"/>
        <v>0</v>
      </c>
      <c r="CIN55" s="487">
        <f t="shared" ca="1" si="70"/>
        <v>0</v>
      </c>
      <c r="CIO55" s="487">
        <f t="shared" ca="1" si="70"/>
        <v>0</v>
      </c>
      <c r="CIP55" s="487">
        <f t="shared" ca="1" si="70"/>
        <v>0</v>
      </c>
      <c r="CIQ55" s="487">
        <f t="shared" ca="1" si="70"/>
        <v>0</v>
      </c>
      <c r="CIR55" s="487">
        <f t="shared" ca="1" si="70"/>
        <v>0</v>
      </c>
      <c r="CIS55" s="487">
        <f t="shared" ca="1" si="70"/>
        <v>0</v>
      </c>
      <c r="CIT55" s="487">
        <f t="shared" ca="1" si="70"/>
        <v>0</v>
      </c>
      <c r="CIU55" s="487">
        <f t="shared" ca="1" si="70"/>
        <v>0</v>
      </c>
      <c r="CIV55" s="487">
        <f t="shared" ca="1" si="70"/>
        <v>0</v>
      </c>
      <c r="CIW55" s="487">
        <f t="shared" ca="1" si="70"/>
        <v>0</v>
      </c>
      <c r="CIX55" s="487">
        <f t="shared" ca="1" si="70"/>
        <v>0</v>
      </c>
      <c r="CIY55" s="487">
        <f t="shared" ca="1" si="70"/>
        <v>0</v>
      </c>
      <c r="CIZ55" s="487">
        <f t="shared" ca="1" si="70"/>
        <v>0</v>
      </c>
      <c r="CJA55" s="487">
        <f t="shared" ca="1" si="70"/>
        <v>0</v>
      </c>
      <c r="CJB55" s="487">
        <f t="shared" ca="1" si="70"/>
        <v>0</v>
      </c>
      <c r="CJC55" s="487">
        <f t="shared" ca="1" si="70"/>
        <v>0</v>
      </c>
      <c r="CJD55" s="487">
        <f t="shared" ca="1" si="70"/>
        <v>0</v>
      </c>
      <c r="CJE55" s="487">
        <f t="shared" ca="1" si="70"/>
        <v>0</v>
      </c>
      <c r="CJF55" s="487">
        <f t="shared" ca="1" si="70"/>
        <v>0</v>
      </c>
      <c r="CJG55" s="487">
        <f t="shared" ca="1" si="70"/>
        <v>0</v>
      </c>
      <c r="CJH55" s="487">
        <f t="shared" ca="1" si="70"/>
        <v>0</v>
      </c>
      <c r="CJI55" s="487">
        <f t="shared" ca="1" si="70"/>
        <v>0</v>
      </c>
      <c r="CJJ55" s="487">
        <f t="shared" ca="1" si="70"/>
        <v>0</v>
      </c>
      <c r="CJK55" s="487">
        <f t="shared" ca="1" si="70"/>
        <v>0</v>
      </c>
      <c r="CJL55" s="487">
        <f t="shared" ca="1" si="70"/>
        <v>0</v>
      </c>
      <c r="CJM55" s="487">
        <f t="shared" ca="1" si="70"/>
        <v>0</v>
      </c>
      <c r="CJN55" s="487">
        <f t="shared" ca="1" si="70"/>
        <v>0</v>
      </c>
      <c r="CJO55" s="487">
        <f t="shared" ca="1" si="70"/>
        <v>0</v>
      </c>
      <c r="CJP55" s="487">
        <f t="shared" ca="1" si="70"/>
        <v>0</v>
      </c>
      <c r="CJQ55" s="487">
        <f t="shared" ca="1" si="70"/>
        <v>0</v>
      </c>
      <c r="CJR55" s="487">
        <f t="shared" ca="1" si="70"/>
        <v>0</v>
      </c>
      <c r="CJS55" s="487">
        <f t="shared" ca="1" si="70"/>
        <v>0</v>
      </c>
      <c r="CJT55" s="487">
        <f t="shared" ca="1" si="70"/>
        <v>0</v>
      </c>
      <c r="CJU55" s="487">
        <f t="shared" ca="1" si="70"/>
        <v>0</v>
      </c>
      <c r="CJV55" s="487">
        <f t="shared" ca="1" si="70"/>
        <v>0</v>
      </c>
      <c r="CJW55" s="487">
        <f t="shared" ca="1" si="70"/>
        <v>0</v>
      </c>
      <c r="CJX55" s="487">
        <f t="shared" ca="1" si="70"/>
        <v>0</v>
      </c>
      <c r="CJY55" s="487">
        <f t="shared" ca="1" si="70"/>
        <v>0</v>
      </c>
      <c r="CJZ55" s="487">
        <f t="shared" ca="1" si="70"/>
        <v>0</v>
      </c>
      <c r="CKA55" s="487">
        <f t="shared" ca="1" si="70"/>
        <v>0</v>
      </c>
      <c r="CKB55" s="487">
        <f t="shared" ca="1" si="70"/>
        <v>0</v>
      </c>
      <c r="CKC55" s="487">
        <f t="shared" ca="1" si="70"/>
        <v>0</v>
      </c>
      <c r="CKD55" s="487">
        <f t="shared" ca="1" si="70"/>
        <v>0</v>
      </c>
      <c r="CKE55" s="487">
        <f t="shared" ca="1" si="70"/>
        <v>0</v>
      </c>
      <c r="CKF55" s="487">
        <f t="shared" ca="1" si="70"/>
        <v>0</v>
      </c>
      <c r="CKG55" s="487">
        <f t="shared" ca="1" si="70"/>
        <v>0</v>
      </c>
      <c r="CKH55" s="487">
        <f t="shared" ca="1" si="70"/>
        <v>0</v>
      </c>
      <c r="CKI55" s="487">
        <f t="shared" ca="1" si="70"/>
        <v>0</v>
      </c>
      <c r="CKJ55" s="487">
        <f t="shared" ca="1" si="70"/>
        <v>0</v>
      </c>
      <c r="CKK55" s="487">
        <f t="shared" ca="1" si="70"/>
        <v>0</v>
      </c>
      <c r="CKL55" s="487">
        <f t="shared" ca="1" si="70"/>
        <v>0</v>
      </c>
      <c r="CKM55" s="487">
        <f t="shared" ca="1" si="70"/>
        <v>0</v>
      </c>
      <c r="CKN55" s="487">
        <f t="shared" ca="1" si="70"/>
        <v>0</v>
      </c>
      <c r="CKO55" s="487">
        <f t="shared" ca="1" si="70"/>
        <v>0</v>
      </c>
      <c r="CKP55" s="487">
        <f t="shared" ca="1" si="70"/>
        <v>0</v>
      </c>
      <c r="CKQ55" s="487">
        <f t="shared" ref="CKQ55:CMH55" ca="1" si="71">SUM(CKQ57:CKQ62)</f>
        <v>0</v>
      </c>
      <c r="CKR55" s="487">
        <f t="shared" ca="1" si="71"/>
        <v>0</v>
      </c>
      <c r="CKS55" s="487">
        <f t="shared" ca="1" si="71"/>
        <v>0</v>
      </c>
      <c r="CKT55" s="487">
        <f t="shared" ca="1" si="71"/>
        <v>0</v>
      </c>
      <c r="CKU55" s="487">
        <f t="shared" ca="1" si="71"/>
        <v>0</v>
      </c>
      <c r="CKV55" s="487">
        <f t="shared" ca="1" si="71"/>
        <v>0</v>
      </c>
      <c r="CKW55" s="487">
        <f t="shared" ca="1" si="71"/>
        <v>0</v>
      </c>
      <c r="CKX55" s="487">
        <f t="shared" ca="1" si="71"/>
        <v>0</v>
      </c>
      <c r="CKY55" s="487">
        <f t="shared" ca="1" si="71"/>
        <v>0</v>
      </c>
      <c r="CKZ55" s="487">
        <f t="shared" ca="1" si="71"/>
        <v>0</v>
      </c>
      <c r="CLA55" s="487">
        <f t="shared" ca="1" si="71"/>
        <v>0</v>
      </c>
      <c r="CLB55" s="487">
        <f t="shared" ca="1" si="71"/>
        <v>0</v>
      </c>
      <c r="CLC55" s="487">
        <f t="shared" ca="1" si="71"/>
        <v>0</v>
      </c>
      <c r="CLD55" s="487">
        <f t="shared" ca="1" si="71"/>
        <v>0</v>
      </c>
      <c r="CLE55" s="487">
        <f t="shared" ca="1" si="71"/>
        <v>0</v>
      </c>
      <c r="CLF55" s="487">
        <f t="shared" ca="1" si="71"/>
        <v>0</v>
      </c>
      <c r="CLG55" s="487">
        <f t="shared" ca="1" si="71"/>
        <v>0</v>
      </c>
      <c r="CLH55" s="487">
        <f t="shared" ca="1" si="71"/>
        <v>0</v>
      </c>
      <c r="CLI55" s="487">
        <f t="shared" ca="1" si="71"/>
        <v>0</v>
      </c>
      <c r="CLJ55" s="487">
        <f t="shared" ca="1" si="71"/>
        <v>0</v>
      </c>
      <c r="CLK55" s="487">
        <f t="shared" ca="1" si="71"/>
        <v>0</v>
      </c>
      <c r="CLL55" s="487">
        <f t="shared" ca="1" si="71"/>
        <v>0</v>
      </c>
      <c r="CLM55" s="487">
        <f t="shared" ca="1" si="71"/>
        <v>0</v>
      </c>
      <c r="CLN55" s="487">
        <f t="shared" ca="1" si="71"/>
        <v>0</v>
      </c>
      <c r="CLO55" s="487">
        <f t="shared" ca="1" si="71"/>
        <v>0</v>
      </c>
      <c r="CLP55" s="487">
        <f t="shared" ca="1" si="71"/>
        <v>0</v>
      </c>
      <c r="CLQ55" s="487">
        <f t="shared" ca="1" si="71"/>
        <v>0</v>
      </c>
      <c r="CLR55" s="487">
        <f t="shared" ca="1" si="71"/>
        <v>0</v>
      </c>
      <c r="CLS55" s="487">
        <f t="shared" ca="1" si="71"/>
        <v>0</v>
      </c>
      <c r="CLT55" s="487">
        <f t="shared" ca="1" si="71"/>
        <v>0</v>
      </c>
      <c r="CLU55" s="487">
        <f t="shared" ca="1" si="71"/>
        <v>0</v>
      </c>
      <c r="CLV55" s="487">
        <f t="shared" ca="1" si="71"/>
        <v>0</v>
      </c>
      <c r="CLW55" s="487">
        <f t="shared" ca="1" si="71"/>
        <v>0</v>
      </c>
      <c r="CLX55" s="487">
        <f t="shared" ca="1" si="71"/>
        <v>0</v>
      </c>
      <c r="CLY55" s="487">
        <f t="shared" ca="1" si="71"/>
        <v>0</v>
      </c>
      <c r="CLZ55" s="487">
        <f t="shared" ca="1" si="71"/>
        <v>0</v>
      </c>
      <c r="CMA55" s="487">
        <f t="shared" ca="1" si="71"/>
        <v>0</v>
      </c>
      <c r="CMB55" s="487">
        <f t="shared" ca="1" si="71"/>
        <v>0</v>
      </c>
      <c r="CMC55" s="487">
        <f t="shared" ca="1" si="71"/>
        <v>0</v>
      </c>
      <c r="CMD55" s="487">
        <f t="shared" ca="1" si="71"/>
        <v>0</v>
      </c>
      <c r="CME55" s="487">
        <f t="shared" ca="1" si="71"/>
        <v>0</v>
      </c>
      <c r="CMF55" s="487">
        <f t="shared" ca="1" si="71"/>
        <v>0</v>
      </c>
      <c r="CMG55" s="487">
        <f t="shared" ca="1" si="71"/>
        <v>0</v>
      </c>
      <c r="CMH55" s="487">
        <f t="shared" ca="1" si="71"/>
        <v>0</v>
      </c>
    </row>
    <row r="56" spans="1:2374 10958:10958" ht="16" thickBot="1" x14ac:dyDescent="0.25">
      <c r="A56" s="210"/>
      <c r="B56" s="210"/>
      <c r="C56" s="210"/>
      <c r="D56" s="213"/>
      <c r="E56" s="388" t="s">
        <v>18</v>
      </c>
      <c r="F56" s="389" t="s">
        <v>121</v>
      </c>
      <c r="G56" s="390" t="s">
        <v>80</v>
      </c>
      <c r="H56" s="390" t="s">
        <v>6</v>
      </c>
      <c r="I56" s="390" t="s">
        <v>7</v>
      </c>
      <c r="J56" s="390" t="s">
        <v>3</v>
      </c>
      <c r="K56" s="390" t="s">
        <v>8</v>
      </c>
      <c r="L56" s="390" t="s">
        <v>9</v>
      </c>
      <c r="M56" s="390" t="s">
        <v>10</v>
      </c>
      <c r="N56" s="391" t="s">
        <v>119</v>
      </c>
      <c r="O56" s="122">
        <f ca="1">COUNTIF(O57:O59,"&lt;100")</f>
        <v>0</v>
      </c>
      <c r="P56" s="521"/>
      <c r="Q56" s="521"/>
      <c r="R56" s="521"/>
      <c r="S56" s="100"/>
      <c r="T56" s="100"/>
      <c r="U56" s="100"/>
      <c r="V56" s="100"/>
      <c r="W56" s="100"/>
      <c r="X56" s="100"/>
      <c r="Y56" s="100"/>
      <c r="Z56" s="100"/>
      <c r="AA56" s="100"/>
      <c r="AB56" s="100"/>
      <c r="AC56" s="100"/>
      <c r="AD56" s="100"/>
      <c r="AE56" s="475"/>
      <c r="AF56" s="488"/>
      <c r="AG56" s="492" t="s">
        <v>41</v>
      </c>
      <c r="AH56" s="492" t="s">
        <v>13</v>
      </c>
      <c r="AI56" s="492" t="s">
        <v>5</v>
      </c>
      <c r="AJ56" s="492" t="s">
        <v>14</v>
      </c>
      <c r="AK56" s="492" t="s">
        <v>6</v>
      </c>
      <c r="AL56" s="492" t="s">
        <v>7</v>
      </c>
      <c r="AM56" s="492" t="s">
        <v>3</v>
      </c>
      <c r="AN56" s="492" t="s">
        <v>8</v>
      </c>
      <c r="AO56" s="492" t="s">
        <v>9</v>
      </c>
      <c r="AP56" s="492" t="s">
        <v>10</v>
      </c>
      <c r="AQ56" s="492" t="s">
        <v>11</v>
      </c>
      <c r="AR56" s="492" t="s">
        <v>15</v>
      </c>
      <c r="AS56" s="492" t="s">
        <v>13</v>
      </c>
      <c r="AT56" s="487"/>
      <c r="AU56" s="487"/>
      <c r="AV56" s="487"/>
      <c r="AW56" s="487"/>
      <c r="AX56" s="487"/>
      <c r="AY56" s="487"/>
      <c r="AZ56" s="501"/>
      <c r="BA56" s="514"/>
      <c r="BB56" s="514"/>
      <c r="BD56" s="514"/>
      <c r="BE56" s="514"/>
      <c r="BF56" s="514"/>
      <c r="BG56" s="514"/>
      <c r="BH56" s="514"/>
      <c r="BI56" s="514"/>
      <c r="BJ56" s="514"/>
      <c r="BK56" s="514"/>
      <c r="BL56" s="514"/>
      <c r="BM56" s="514"/>
      <c r="BN56" s="514"/>
      <c r="BO56" s="514"/>
      <c r="BP56" s="514"/>
      <c r="BQ56" s="514"/>
      <c r="BR56" s="514"/>
      <c r="BS56" s="514"/>
      <c r="BU56" s="494"/>
      <c r="BV56" s="494" t="s">
        <v>42</v>
      </c>
      <c r="BW56" s="494"/>
      <c r="BX56" s="494" t="s">
        <v>43</v>
      </c>
      <c r="BY56" s="494"/>
      <c r="CA56" s="494"/>
      <c r="CB56" s="494" t="s">
        <v>5</v>
      </c>
      <c r="CC56" s="494" t="s">
        <v>14</v>
      </c>
      <c r="CD56" s="494" t="s">
        <v>62</v>
      </c>
      <c r="CE56" s="494" t="s">
        <v>11</v>
      </c>
      <c r="CF56" s="494" t="s">
        <v>63</v>
      </c>
      <c r="CG56" s="494" t="s">
        <v>276</v>
      </c>
      <c r="CK56" s="487" t="s">
        <v>67</v>
      </c>
      <c r="CL56" s="487" t="s">
        <v>46</v>
      </c>
      <c r="CM56" s="487" t="s">
        <v>55</v>
      </c>
      <c r="CN56" s="487" t="s">
        <v>56</v>
      </c>
      <c r="CO56" s="487" t="s">
        <v>57</v>
      </c>
      <c r="CP56" s="487" t="s">
        <v>58</v>
      </c>
      <c r="CQ56" s="487" t="s">
        <v>59</v>
      </c>
      <c r="CR56" s="487" t="s">
        <v>60</v>
      </c>
      <c r="CS56" s="487" t="s">
        <v>61</v>
      </c>
      <c r="CT56" s="487" t="s">
        <v>277</v>
      </c>
      <c r="CU56" s="487" t="s">
        <v>278</v>
      </c>
      <c r="CV56" s="487" t="s">
        <v>279</v>
      </c>
      <c r="CW56" s="487" t="s">
        <v>280</v>
      </c>
      <c r="CX56" s="487" t="s">
        <v>281</v>
      </c>
      <c r="CY56" s="487" t="s">
        <v>282</v>
      </c>
      <c r="CZ56" s="487" t="s">
        <v>283</v>
      </c>
      <c r="DA56" s="487" t="s">
        <v>284</v>
      </c>
      <c r="DB56" s="487" t="s">
        <v>285</v>
      </c>
      <c r="DC56" s="487" t="s">
        <v>286</v>
      </c>
      <c r="DD56" s="487" t="s">
        <v>287</v>
      </c>
      <c r="DE56" s="487" t="s">
        <v>288</v>
      </c>
      <c r="DF56" s="487" t="s">
        <v>289</v>
      </c>
      <c r="DG56" s="487" t="s">
        <v>290</v>
      </c>
      <c r="DH56" s="487" t="s">
        <v>291</v>
      </c>
      <c r="DI56" s="487" t="s">
        <v>292</v>
      </c>
      <c r="DJ56" s="487" t="s">
        <v>293</v>
      </c>
      <c r="DK56" s="487" t="s">
        <v>294</v>
      </c>
      <c r="DL56" s="487" t="s">
        <v>295</v>
      </c>
      <c r="DM56" s="487" t="s">
        <v>296</v>
      </c>
      <c r="DN56" s="487" t="s">
        <v>297</v>
      </c>
      <c r="DO56" s="487" t="s">
        <v>298</v>
      </c>
      <c r="DP56" s="487" t="s">
        <v>299</v>
      </c>
      <c r="DQ56" s="487" t="s">
        <v>336</v>
      </c>
      <c r="DR56" s="487" t="s">
        <v>55</v>
      </c>
      <c r="DS56" s="487" t="s">
        <v>56</v>
      </c>
      <c r="DT56" s="487" t="s">
        <v>57</v>
      </c>
      <c r="DU56" s="487" t="s">
        <v>58</v>
      </c>
      <c r="DV56" s="487" t="s">
        <v>59</v>
      </c>
      <c r="DW56" s="487" t="s">
        <v>60</v>
      </c>
      <c r="DX56" s="487" t="s">
        <v>61</v>
      </c>
      <c r="DY56" s="487" t="s">
        <v>277</v>
      </c>
      <c r="DZ56" s="487" t="s">
        <v>278</v>
      </c>
      <c r="EA56" s="487" t="s">
        <v>279</v>
      </c>
      <c r="EB56" s="487" t="s">
        <v>280</v>
      </c>
      <c r="EC56" s="487" t="s">
        <v>281</v>
      </c>
      <c r="ED56" s="487" t="s">
        <v>282</v>
      </c>
      <c r="EE56" s="487" t="s">
        <v>283</v>
      </c>
      <c r="EF56" s="487" t="s">
        <v>284</v>
      </c>
      <c r="EG56" s="487" t="s">
        <v>285</v>
      </c>
      <c r="EH56" s="487" t="s">
        <v>286</v>
      </c>
      <c r="EI56" s="487" t="s">
        <v>287</v>
      </c>
      <c r="EJ56" s="487" t="s">
        <v>288</v>
      </c>
      <c r="EK56" s="487" t="s">
        <v>289</v>
      </c>
      <c r="EL56" s="487" t="s">
        <v>290</v>
      </c>
      <c r="EM56" s="487" t="s">
        <v>291</v>
      </c>
      <c r="EN56" s="487" t="s">
        <v>292</v>
      </c>
      <c r="EO56" s="487" t="s">
        <v>293</v>
      </c>
      <c r="EP56" s="487" t="s">
        <v>294</v>
      </c>
      <c r="EQ56" s="487" t="s">
        <v>295</v>
      </c>
      <c r="ER56" s="487" t="s">
        <v>296</v>
      </c>
      <c r="ES56" s="487" t="s">
        <v>297</v>
      </c>
      <c r="ET56" s="487" t="s">
        <v>298</v>
      </c>
      <c r="EU56" s="487" t="s">
        <v>299</v>
      </c>
      <c r="EV56" s="487" t="s">
        <v>336</v>
      </c>
      <c r="EW56" s="487" t="s">
        <v>55</v>
      </c>
      <c r="EX56" s="487" t="s">
        <v>56</v>
      </c>
      <c r="EY56" s="487" t="s">
        <v>57</v>
      </c>
      <c r="EZ56" s="487" t="s">
        <v>58</v>
      </c>
      <c r="FA56" s="487" t="s">
        <v>59</v>
      </c>
      <c r="FB56" s="487" t="s">
        <v>60</v>
      </c>
      <c r="FC56" s="487" t="s">
        <v>61</v>
      </c>
      <c r="FD56" s="487" t="s">
        <v>277</v>
      </c>
      <c r="FE56" s="487" t="s">
        <v>278</v>
      </c>
      <c r="FF56" s="487" t="s">
        <v>279</v>
      </c>
      <c r="FG56" s="487" t="s">
        <v>280</v>
      </c>
      <c r="FH56" s="487" t="s">
        <v>281</v>
      </c>
      <c r="FI56" s="487" t="s">
        <v>282</v>
      </c>
      <c r="FJ56" s="487" t="s">
        <v>283</v>
      </c>
      <c r="FK56" s="487" t="s">
        <v>284</v>
      </c>
      <c r="FL56" s="487" t="s">
        <v>285</v>
      </c>
      <c r="FM56" s="487" t="s">
        <v>286</v>
      </c>
      <c r="FN56" s="487" t="s">
        <v>287</v>
      </c>
      <c r="FO56" s="487" t="s">
        <v>288</v>
      </c>
      <c r="FP56" s="487" t="s">
        <v>289</v>
      </c>
      <c r="FQ56" s="487" t="s">
        <v>290</v>
      </c>
      <c r="FR56" s="487" t="s">
        <v>291</v>
      </c>
      <c r="FS56" s="487" t="s">
        <v>292</v>
      </c>
      <c r="FT56" s="487" t="s">
        <v>293</v>
      </c>
      <c r="FU56" s="487" t="s">
        <v>294</v>
      </c>
      <c r="FV56" s="487" t="s">
        <v>295</v>
      </c>
      <c r="FW56" s="487" t="s">
        <v>296</v>
      </c>
      <c r="FX56" s="487" t="s">
        <v>297</v>
      </c>
      <c r="FY56" s="487" t="s">
        <v>298</v>
      </c>
      <c r="FZ56" s="487" t="s">
        <v>299</v>
      </c>
      <c r="GA56" s="487" t="s">
        <v>336</v>
      </c>
      <c r="GB56" s="487" t="s">
        <v>55</v>
      </c>
      <c r="GC56" s="487" t="s">
        <v>56</v>
      </c>
      <c r="GD56" s="487" t="s">
        <v>57</v>
      </c>
      <c r="GE56" s="487" t="s">
        <v>58</v>
      </c>
      <c r="GF56" s="487" t="s">
        <v>59</v>
      </c>
      <c r="GG56" s="487" t="s">
        <v>60</v>
      </c>
      <c r="GH56" s="487" t="s">
        <v>61</v>
      </c>
      <c r="GI56" s="487" t="s">
        <v>277</v>
      </c>
      <c r="GJ56" s="487" t="s">
        <v>278</v>
      </c>
      <c r="GK56" s="487" t="s">
        <v>279</v>
      </c>
      <c r="GL56" s="487" t="s">
        <v>280</v>
      </c>
      <c r="GM56" s="487" t="s">
        <v>281</v>
      </c>
      <c r="GN56" s="487" t="s">
        <v>282</v>
      </c>
      <c r="GO56" s="487" t="s">
        <v>283</v>
      </c>
      <c r="GP56" s="487" t="s">
        <v>284</v>
      </c>
      <c r="GQ56" s="487" t="s">
        <v>285</v>
      </c>
      <c r="GR56" s="487" t="s">
        <v>286</v>
      </c>
      <c r="GS56" s="487" t="s">
        <v>287</v>
      </c>
      <c r="GT56" s="487" t="s">
        <v>288</v>
      </c>
      <c r="GU56" s="487" t="s">
        <v>289</v>
      </c>
      <c r="GV56" s="487" t="s">
        <v>290</v>
      </c>
      <c r="GW56" s="487" t="s">
        <v>291</v>
      </c>
      <c r="GX56" s="487" t="s">
        <v>292</v>
      </c>
      <c r="GY56" s="487" t="s">
        <v>293</v>
      </c>
      <c r="GZ56" s="487" t="s">
        <v>294</v>
      </c>
      <c r="HA56" s="487" t="s">
        <v>295</v>
      </c>
      <c r="HB56" s="487" t="s">
        <v>296</v>
      </c>
      <c r="HC56" s="487" t="s">
        <v>297</v>
      </c>
      <c r="HD56" s="487" t="s">
        <v>298</v>
      </c>
      <c r="HE56" s="487" t="s">
        <v>299</v>
      </c>
      <c r="HF56" s="487" t="s">
        <v>336</v>
      </c>
      <c r="HG56" s="487" t="s">
        <v>57</v>
      </c>
      <c r="HH56" s="487" t="s">
        <v>59</v>
      </c>
      <c r="HI56" s="487" t="s">
        <v>61</v>
      </c>
      <c r="HJ56" s="487" t="s">
        <v>278</v>
      </c>
      <c r="HK56" s="487" t="s">
        <v>280</v>
      </c>
      <c r="HL56" s="487" t="s">
        <v>283</v>
      </c>
      <c r="HM56" s="487" t="s">
        <v>284</v>
      </c>
      <c r="HN56" s="487" t="s">
        <v>286</v>
      </c>
      <c r="HO56" s="487" t="s">
        <v>288</v>
      </c>
      <c r="HP56" s="487" t="s">
        <v>291</v>
      </c>
      <c r="HQ56" s="487" t="s">
        <v>292</v>
      </c>
      <c r="HR56" s="487" t="s">
        <v>294</v>
      </c>
      <c r="HS56" s="487" t="s">
        <v>296</v>
      </c>
      <c r="HT56" s="487" t="s">
        <v>298</v>
      </c>
      <c r="HU56" s="487" t="s">
        <v>336</v>
      </c>
      <c r="HV56" s="487" t="s">
        <v>57</v>
      </c>
      <c r="HW56" s="487" t="s">
        <v>60</v>
      </c>
      <c r="HX56" s="487" t="s">
        <v>61</v>
      </c>
      <c r="HY56" s="487" t="s">
        <v>279</v>
      </c>
      <c r="HZ56" s="487" t="s">
        <v>280</v>
      </c>
      <c r="IA56" s="487" t="s">
        <v>282</v>
      </c>
      <c r="IB56" s="487" t="s">
        <v>284</v>
      </c>
      <c r="IC56" s="487" t="s">
        <v>287</v>
      </c>
      <c r="ID56" s="487" t="s">
        <v>288</v>
      </c>
      <c r="IE56" s="487" t="s">
        <v>290</v>
      </c>
      <c r="IF56" s="487" t="s">
        <v>292</v>
      </c>
      <c r="IG56" s="487" t="s">
        <v>295</v>
      </c>
      <c r="IH56" s="487" t="s">
        <v>296</v>
      </c>
      <c r="II56" s="487" t="s">
        <v>299</v>
      </c>
      <c r="IJ56" s="487" t="s">
        <v>336</v>
      </c>
      <c r="IK56" s="487" t="s">
        <v>61</v>
      </c>
      <c r="IL56" s="487" t="s">
        <v>280</v>
      </c>
      <c r="IM56" s="487" t="s">
        <v>284</v>
      </c>
      <c r="IN56" s="487" t="s">
        <v>288</v>
      </c>
      <c r="IO56" s="487" t="s">
        <v>292</v>
      </c>
      <c r="IP56" s="487" t="s">
        <v>296</v>
      </c>
      <c r="IQ56" s="487" t="s">
        <v>336</v>
      </c>
      <c r="IR56" s="487" t="s">
        <v>59</v>
      </c>
      <c r="IS56" s="487" t="s">
        <v>60</v>
      </c>
      <c r="IT56" s="487" t="s">
        <v>61</v>
      </c>
      <c r="IU56" s="487" t="s">
        <v>281</v>
      </c>
      <c r="IV56" s="487" t="s">
        <v>282</v>
      </c>
      <c r="IW56" s="487" t="s">
        <v>283</v>
      </c>
      <c r="IX56" s="487" t="s">
        <v>284</v>
      </c>
      <c r="IY56" s="487" t="s">
        <v>289</v>
      </c>
      <c r="IZ56" s="487" t="s">
        <v>290</v>
      </c>
      <c r="JA56" s="487" t="s">
        <v>291</v>
      </c>
      <c r="JB56" s="487" t="s">
        <v>292</v>
      </c>
      <c r="JC56" s="487" t="s">
        <v>297</v>
      </c>
      <c r="JD56" s="487" t="s">
        <v>298</v>
      </c>
      <c r="JE56" s="487" t="s">
        <v>299</v>
      </c>
      <c r="JF56" s="487" t="s">
        <v>336</v>
      </c>
      <c r="JG56" s="487" t="s">
        <v>61</v>
      </c>
      <c r="JH56" s="487" t="s">
        <v>283</v>
      </c>
      <c r="JI56" s="487" t="s">
        <v>284</v>
      </c>
      <c r="JJ56" s="487" t="s">
        <v>291</v>
      </c>
      <c r="JK56" s="487" t="s">
        <v>292</v>
      </c>
      <c r="JL56" s="487" t="s">
        <v>298</v>
      </c>
      <c r="JM56" s="487" t="s">
        <v>336</v>
      </c>
      <c r="JN56" s="487" t="s">
        <v>61</v>
      </c>
      <c r="JO56" s="487" t="s">
        <v>282</v>
      </c>
      <c r="JP56" s="487" t="s">
        <v>284</v>
      </c>
      <c r="JQ56" s="487" t="s">
        <v>290</v>
      </c>
      <c r="JR56" s="487" t="s">
        <v>292</v>
      </c>
      <c r="JS56" s="487" t="s">
        <v>299</v>
      </c>
      <c r="JT56" s="487" t="s">
        <v>336</v>
      </c>
      <c r="JU56" s="487" t="s">
        <v>284</v>
      </c>
      <c r="JV56" s="487" t="s">
        <v>292</v>
      </c>
      <c r="JW56" s="487" t="s">
        <v>336</v>
      </c>
      <c r="JX56" s="487" t="s">
        <v>278</v>
      </c>
      <c r="JY56" s="487" t="s">
        <v>279</v>
      </c>
      <c r="JZ56" s="487" t="s">
        <v>280</v>
      </c>
      <c r="KA56" s="487" t="s">
        <v>281</v>
      </c>
      <c r="KB56" s="487" t="s">
        <v>282</v>
      </c>
      <c r="KC56" s="487" t="s">
        <v>283</v>
      </c>
      <c r="KD56" s="487" t="s">
        <v>284</v>
      </c>
      <c r="KE56" s="487" t="s">
        <v>293</v>
      </c>
      <c r="KF56" s="487" t="s">
        <v>294</v>
      </c>
      <c r="KG56" s="487" t="s">
        <v>295</v>
      </c>
      <c r="KH56" s="487" t="s">
        <v>296</v>
      </c>
      <c r="KI56" s="487" t="s">
        <v>297</v>
      </c>
      <c r="KJ56" s="487" t="s">
        <v>298</v>
      </c>
      <c r="KK56" s="487" t="s">
        <v>299</v>
      </c>
      <c r="KL56" s="487" t="s">
        <v>336</v>
      </c>
      <c r="KM56" s="487" t="s">
        <v>280</v>
      </c>
      <c r="KN56" s="487" t="s">
        <v>283</v>
      </c>
      <c r="KO56" s="487" t="s">
        <v>284</v>
      </c>
      <c r="KP56" s="487" t="s">
        <v>294</v>
      </c>
      <c r="KQ56" s="487" t="s">
        <v>296</v>
      </c>
      <c r="KR56" s="487" t="s">
        <v>298</v>
      </c>
      <c r="KS56" s="487" t="s">
        <v>336</v>
      </c>
      <c r="KT56" s="487" t="s">
        <v>280</v>
      </c>
      <c r="KU56" s="487" t="s">
        <v>282</v>
      </c>
      <c r="KV56" s="487" t="s">
        <v>284</v>
      </c>
      <c r="KW56" s="487" t="s">
        <v>295</v>
      </c>
      <c r="KX56" s="487" t="s">
        <v>296</v>
      </c>
      <c r="KY56" s="487" t="s">
        <v>299</v>
      </c>
      <c r="KZ56" s="487" t="s">
        <v>336</v>
      </c>
      <c r="LA56" s="487" t="s">
        <v>284</v>
      </c>
      <c r="LB56" s="487" t="s">
        <v>296</v>
      </c>
      <c r="LC56" s="487" t="s">
        <v>336</v>
      </c>
      <c r="LD56" s="487" t="s">
        <v>282</v>
      </c>
      <c r="LE56" s="487" t="s">
        <v>283</v>
      </c>
      <c r="LF56" s="487" t="s">
        <v>284</v>
      </c>
      <c r="LG56" s="487" t="s">
        <v>297</v>
      </c>
      <c r="LH56" s="487" t="s">
        <v>298</v>
      </c>
      <c r="LI56" s="487" t="s">
        <v>299</v>
      </c>
      <c r="LJ56" s="487" t="s">
        <v>336</v>
      </c>
      <c r="LK56" s="487" t="s">
        <v>284</v>
      </c>
      <c r="LL56" s="487" t="s">
        <v>299</v>
      </c>
      <c r="LM56" s="487" t="s">
        <v>336</v>
      </c>
      <c r="LN56" s="487" t="s">
        <v>284</v>
      </c>
      <c r="LO56" s="487" t="s">
        <v>298</v>
      </c>
      <c r="LP56" s="487" t="s">
        <v>336</v>
      </c>
      <c r="LQ56" s="487" t="s">
        <v>336</v>
      </c>
      <c r="LR56" s="487" t="s">
        <v>286</v>
      </c>
      <c r="LS56" s="487" t="s">
        <v>287</v>
      </c>
      <c r="LT56" s="487" t="s">
        <v>288</v>
      </c>
      <c r="LU56" s="487" t="s">
        <v>289</v>
      </c>
      <c r="LV56" s="487" t="s">
        <v>290</v>
      </c>
      <c r="LW56" s="487" t="s">
        <v>291</v>
      </c>
      <c r="LX56" s="487" t="s">
        <v>292</v>
      </c>
      <c r="LY56" s="487" t="s">
        <v>293</v>
      </c>
      <c r="LZ56" s="487" t="s">
        <v>294</v>
      </c>
      <c r="MA56" s="487" t="s">
        <v>295</v>
      </c>
      <c r="MB56" s="487" t="s">
        <v>296</v>
      </c>
      <c r="MC56" s="487" t="s">
        <v>297</v>
      </c>
      <c r="MD56" s="487" t="s">
        <v>298</v>
      </c>
      <c r="ME56" s="487" t="s">
        <v>299</v>
      </c>
      <c r="MF56" s="487" t="s">
        <v>336</v>
      </c>
      <c r="MG56" s="487" t="s">
        <v>288</v>
      </c>
      <c r="MH56" s="487" t="s">
        <v>291</v>
      </c>
      <c r="MI56" s="487" t="s">
        <v>292</v>
      </c>
      <c r="MJ56" s="487" t="s">
        <v>294</v>
      </c>
      <c r="MK56" s="487" t="s">
        <v>296</v>
      </c>
      <c r="ML56" s="487" t="s">
        <v>298</v>
      </c>
      <c r="MM56" s="487" t="s">
        <v>336</v>
      </c>
      <c r="MN56" s="487" t="s">
        <v>288</v>
      </c>
      <c r="MO56" s="487" t="s">
        <v>290</v>
      </c>
      <c r="MP56" s="487" t="s">
        <v>292</v>
      </c>
      <c r="MQ56" s="487" t="s">
        <v>295</v>
      </c>
      <c r="MR56" s="487" t="s">
        <v>296</v>
      </c>
      <c r="MS56" s="487" t="s">
        <v>299</v>
      </c>
      <c r="MT56" s="487" t="s">
        <v>336</v>
      </c>
      <c r="MU56" s="487" t="s">
        <v>292</v>
      </c>
      <c r="MV56" s="487" t="s">
        <v>296</v>
      </c>
      <c r="MW56" s="487" t="s">
        <v>336</v>
      </c>
      <c r="MX56" s="487" t="s">
        <v>290</v>
      </c>
      <c r="MY56" s="487" t="s">
        <v>291</v>
      </c>
      <c r="MZ56" s="487" t="s">
        <v>292</v>
      </c>
      <c r="NA56" s="487" t="s">
        <v>297</v>
      </c>
      <c r="NB56" s="487" t="s">
        <v>298</v>
      </c>
      <c r="NC56" s="487" t="s">
        <v>299</v>
      </c>
      <c r="ND56" s="487" t="s">
        <v>336</v>
      </c>
      <c r="NE56" s="487" t="s">
        <v>292</v>
      </c>
      <c r="NF56" s="487" t="s">
        <v>299</v>
      </c>
      <c r="NG56" s="487" t="s">
        <v>336</v>
      </c>
      <c r="NH56" s="487" t="s">
        <v>292</v>
      </c>
      <c r="NI56" s="487" t="s">
        <v>298</v>
      </c>
      <c r="NJ56" s="487" t="s">
        <v>336</v>
      </c>
      <c r="NK56" s="487" t="s">
        <v>336</v>
      </c>
      <c r="NL56" s="487" t="s">
        <v>294</v>
      </c>
      <c r="NM56" s="487" t="s">
        <v>295</v>
      </c>
      <c r="NN56" s="487" t="s">
        <v>296</v>
      </c>
      <c r="NO56" s="487" t="s">
        <v>297</v>
      </c>
      <c r="NP56" s="487" t="s">
        <v>298</v>
      </c>
      <c r="NQ56" s="487" t="s">
        <v>299</v>
      </c>
      <c r="NR56" s="487" t="s">
        <v>336</v>
      </c>
      <c r="NS56" s="487" t="s">
        <v>296</v>
      </c>
      <c r="NT56" s="487" t="s">
        <v>298</v>
      </c>
      <c r="NU56" s="487" t="s">
        <v>336</v>
      </c>
      <c r="NV56" s="487" t="s">
        <v>296</v>
      </c>
      <c r="NW56" s="487" t="s">
        <v>299</v>
      </c>
      <c r="NX56" s="487" t="s">
        <v>336</v>
      </c>
      <c r="NY56" s="487" t="s">
        <v>336</v>
      </c>
      <c r="NZ56" s="487" t="s">
        <v>298</v>
      </c>
      <c r="OA56" s="487" t="s">
        <v>299</v>
      </c>
      <c r="OB56" s="487" t="s">
        <v>336</v>
      </c>
      <c r="OC56" s="487" t="s">
        <v>336</v>
      </c>
      <c r="OD56" s="487" t="s">
        <v>336</v>
      </c>
      <c r="OE56" s="487" t="s">
        <v>57</v>
      </c>
      <c r="OF56" s="487" t="s">
        <v>59</v>
      </c>
      <c r="OG56" s="487" t="s">
        <v>61</v>
      </c>
      <c r="OH56" s="487" t="s">
        <v>278</v>
      </c>
      <c r="OI56" s="487" t="s">
        <v>280</v>
      </c>
      <c r="OJ56" s="487" t="s">
        <v>283</v>
      </c>
      <c r="OK56" s="487" t="s">
        <v>284</v>
      </c>
      <c r="OL56" s="487" t="s">
        <v>286</v>
      </c>
      <c r="OM56" s="487" t="s">
        <v>288</v>
      </c>
      <c r="ON56" s="487" t="s">
        <v>291</v>
      </c>
      <c r="OO56" s="487" t="s">
        <v>292</v>
      </c>
      <c r="OP56" s="487" t="s">
        <v>294</v>
      </c>
      <c r="OQ56" s="487" t="s">
        <v>296</v>
      </c>
      <c r="OR56" s="487" t="s">
        <v>298</v>
      </c>
      <c r="OS56" s="487" t="s">
        <v>336</v>
      </c>
      <c r="OT56" s="487" t="s">
        <v>57</v>
      </c>
      <c r="OU56" s="487" t="s">
        <v>60</v>
      </c>
      <c r="OV56" s="487" t="s">
        <v>61</v>
      </c>
      <c r="OW56" s="487" t="s">
        <v>279</v>
      </c>
      <c r="OX56" s="487" t="s">
        <v>280</v>
      </c>
      <c r="OY56" s="487" t="s">
        <v>282</v>
      </c>
      <c r="OZ56" s="487" t="s">
        <v>284</v>
      </c>
      <c r="PA56" s="487" t="s">
        <v>287</v>
      </c>
      <c r="PB56" s="487" t="s">
        <v>288</v>
      </c>
      <c r="PC56" s="487" t="s">
        <v>290</v>
      </c>
      <c r="PD56" s="487" t="s">
        <v>292</v>
      </c>
      <c r="PE56" s="487" t="s">
        <v>295</v>
      </c>
      <c r="PF56" s="487" t="s">
        <v>296</v>
      </c>
      <c r="PG56" s="487" t="s">
        <v>299</v>
      </c>
      <c r="PH56" s="487" t="s">
        <v>336</v>
      </c>
      <c r="PI56" s="487" t="s">
        <v>61</v>
      </c>
      <c r="PJ56" s="487" t="s">
        <v>280</v>
      </c>
      <c r="PK56" s="487" t="s">
        <v>284</v>
      </c>
      <c r="PL56" s="487" t="s">
        <v>288</v>
      </c>
      <c r="PM56" s="487" t="s">
        <v>292</v>
      </c>
      <c r="PN56" s="487" t="s">
        <v>296</v>
      </c>
      <c r="PO56" s="487" t="s">
        <v>336</v>
      </c>
      <c r="PP56" s="487" t="s">
        <v>59</v>
      </c>
      <c r="PQ56" s="487" t="s">
        <v>60</v>
      </c>
      <c r="PR56" s="487" t="s">
        <v>61</v>
      </c>
      <c r="PS56" s="487" t="s">
        <v>281</v>
      </c>
      <c r="PT56" s="487" t="s">
        <v>282</v>
      </c>
      <c r="PU56" s="487" t="s">
        <v>283</v>
      </c>
      <c r="PV56" s="487" t="s">
        <v>284</v>
      </c>
      <c r="PW56" s="487" t="s">
        <v>289</v>
      </c>
      <c r="PX56" s="487" t="s">
        <v>290</v>
      </c>
      <c r="PY56" s="487" t="s">
        <v>291</v>
      </c>
      <c r="PZ56" s="487" t="s">
        <v>292</v>
      </c>
      <c r="QA56" s="487" t="s">
        <v>297</v>
      </c>
      <c r="QB56" s="487" t="s">
        <v>298</v>
      </c>
      <c r="QC56" s="487" t="s">
        <v>299</v>
      </c>
      <c r="QD56" s="487" t="s">
        <v>336</v>
      </c>
      <c r="QE56" s="487" t="s">
        <v>61</v>
      </c>
      <c r="QF56" s="487" t="s">
        <v>283</v>
      </c>
      <c r="QG56" s="487" t="s">
        <v>284</v>
      </c>
      <c r="QH56" s="487" t="s">
        <v>291</v>
      </c>
      <c r="QI56" s="487" t="s">
        <v>292</v>
      </c>
      <c r="QJ56" s="487" t="s">
        <v>298</v>
      </c>
      <c r="QK56" s="487" t="s">
        <v>336</v>
      </c>
      <c r="QL56" s="487" t="s">
        <v>61</v>
      </c>
      <c r="QM56" s="487" t="s">
        <v>282</v>
      </c>
      <c r="QN56" s="487" t="s">
        <v>284</v>
      </c>
      <c r="QO56" s="487" t="s">
        <v>290</v>
      </c>
      <c r="QP56" s="487" t="s">
        <v>292</v>
      </c>
      <c r="QQ56" s="487" t="s">
        <v>299</v>
      </c>
      <c r="QR56" s="487" t="s">
        <v>336</v>
      </c>
      <c r="QS56" s="487" t="s">
        <v>284</v>
      </c>
      <c r="QT56" s="487" t="s">
        <v>292</v>
      </c>
      <c r="QU56" s="487" t="s">
        <v>336</v>
      </c>
      <c r="QV56" s="487" t="s">
        <v>278</v>
      </c>
      <c r="QW56" s="487" t="s">
        <v>279</v>
      </c>
      <c r="QX56" s="487" t="s">
        <v>280</v>
      </c>
      <c r="QY56" s="487" t="s">
        <v>281</v>
      </c>
      <c r="QZ56" s="487" t="s">
        <v>282</v>
      </c>
      <c r="RA56" s="487" t="s">
        <v>283</v>
      </c>
      <c r="RB56" s="487" t="s">
        <v>284</v>
      </c>
      <c r="RC56" s="487" t="s">
        <v>293</v>
      </c>
      <c r="RD56" s="487" t="s">
        <v>294</v>
      </c>
      <c r="RE56" s="487" t="s">
        <v>295</v>
      </c>
      <c r="RF56" s="487" t="s">
        <v>296</v>
      </c>
      <c r="RG56" s="487" t="s">
        <v>297</v>
      </c>
      <c r="RH56" s="487" t="s">
        <v>298</v>
      </c>
      <c r="RI56" s="487" t="s">
        <v>299</v>
      </c>
      <c r="RJ56" s="487" t="s">
        <v>336</v>
      </c>
      <c r="RK56" s="487" t="s">
        <v>280</v>
      </c>
      <c r="RL56" s="487" t="s">
        <v>283</v>
      </c>
      <c r="RM56" s="487" t="s">
        <v>284</v>
      </c>
      <c r="RN56" s="487" t="s">
        <v>294</v>
      </c>
      <c r="RO56" s="487" t="s">
        <v>296</v>
      </c>
      <c r="RP56" s="487" t="s">
        <v>298</v>
      </c>
      <c r="RQ56" s="487" t="s">
        <v>336</v>
      </c>
      <c r="RR56" s="487" t="s">
        <v>280</v>
      </c>
      <c r="RS56" s="487" t="s">
        <v>282</v>
      </c>
      <c r="RT56" s="487" t="s">
        <v>284</v>
      </c>
      <c r="RU56" s="487" t="s">
        <v>295</v>
      </c>
      <c r="RV56" s="487" t="s">
        <v>296</v>
      </c>
      <c r="RW56" s="487" t="s">
        <v>299</v>
      </c>
      <c r="RX56" s="487" t="s">
        <v>336</v>
      </c>
      <c r="RY56" s="487" t="s">
        <v>284</v>
      </c>
      <c r="RZ56" s="487" t="s">
        <v>296</v>
      </c>
      <c r="SA56" s="487" t="s">
        <v>336</v>
      </c>
      <c r="SB56" s="487" t="s">
        <v>282</v>
      </c>
      <c r="SC56" s="487" t="s">
        <v>283</v>
      </c>
      <c r="SD56" s="487" t="s">
        <v>284</v>
      </c>
      <c r="SE56" s="487" t="s">
        <v>297</v>
      </c>
      <c r="SF56" s="487" t="s">
        <v>298</v>
      </c>
      <c r="SG56" s="487" t="s">
        <v>299</v>
      </c>
      <c r="SH56" s="487" t="s">
        <v>336</v>
      </c>
      <c r="SI56" s="487" t="s">
        <v>284</v>
      </c>
      <c r="SJ56" s="487" t="s">
        <v>299</v>
      </c>
      <c r="SK56" s="487" t="s">
        <v>336</v>
      </c>
      <c r="SL56" s="487" t="s">
        <v>284</v>
      </c>
      <c r="SM56" s="487" t="s">
        <v>298</v>
      </c>
      <c r="SN56" s="487" t="s">
        <v>336</v>
      </c>
      <c r="SO56" s="487" t="s">
        <v>336</v>
      </c>
      <c r="SP56" s="487" t="s">
        <v>286</v>
      </c>
      <c r="SQ56" s="487" t="s">
        <v>287</v>
      </c>
      <c r="SR56" s="487" t="s">
        <v>288</v>
      </c>
      <c r="SS56" s="487" t="s">
        <v>289</v>
      </c>
      <c r="ST56" s="487" t="s">
        <v>290</v>
      </c>
      <c r="SU56" s="487" t="s">
        <v>291</v>
      </c>
      <c r="SV56" s="487" t="s">
        <v>292</v>
      </c>
      <c r="SW56" s="487" t="s">
        <v>293</v>
      </c>
      <c r="SX56" s="487" t="s">
        <v>294</v>
      </c>
      <c r="SY56" s="487" t="s">
        <v>295</v>
      </c>
      <c r="SZ56" s="487" t="s">
        <v>296</v>
      </c>
      <c r="TA56" s="487" t="s">
        <v>297</v>
      </c>
      <c r="TB56" s="487" t="s">
        <v>298</v>
      </c>
      <c r="TC56" s="487" t="s">
        <v>299</v>
      </c>
      <c r="TD56" s="487" t="s">
        <v>336</v>
      </c>
      <c r="TE56" s="487" t="s">
        <v>288</v>
      </c>
      <c r="TF56" s="487" t="s">
        <v>291</v>
      </c>
      <c r="TG56" s="487" t="s">
        <v>292</v>
      </c>
      <c r="TH56" s="487" t="s">
        <v>294</v>
      </c>
      <c r="TI56" s="487" t="s">
        <v>296</v>
      </c>
      <c r="TJ56" s="487" t="s">
        <v>298</v>
      </c>
      <c r="TK56" s="487" t="s">
        <v>336</v>
      </c>
      <c r="TL56" s="487" t="s">
        <v>288</v>
      </c>
      <c r="TM56" s="487" t="s">
        <v>290</v>
      </c>
      <c r="TN56" s="487" t="s">
        <v>292</v>
      </c>
      <c r="TO56" s="487" t="s">
        <v>295</v>
      </c>
      <c r="TP56" s="487" t="s">
        <v>296</v>
      </c>
      <c r="TQ56" s="487" t="s">
        <v>299</v>
      </c>
      <c r="TR56" s="487" t="s">
        <v>336</v>
      </c>
      <c r="TS56" s="487" t="s">
        <v>292</v>
      </c>
      <c r="TT56" s="487" t="s">
        <v>296</v>
      </c>
      <c r="TU56" s="487" t="s">
        <v>336</v>
      </c>
      <c r="TV56" s="487" t="s">
        <v>290</v>
      </c>
      <c r="TW56" s="487" t="s">
        <v>291</v>
      </c>
      <c r="TX56" s="487" t="s">
        <v>292</v>
      </c>
      <c r="TY56" s="487" t="s">
        <v>297</v>
      </c>
      <c r="TZ56" s="487" t="s">
        <v>298</v>
      </c>
      <c r="UA56" s="487" t="s">
        <v>299</v>
      </c>
      <c r="UB56" s="487" t="s">
        <v>336</v>
      </c>
      <c r="UC56" s="487" t="s">
        <v>292</v>
      </c>
      <c r="UD56" s="487" t="s">
        <v>299</v>
      </c>
      <c r="UE56" s="487" t="s">
        <v>336</v>
      </c>
      <c r="UF56" s="487" t="s">
        <v>292</v>
      </c>
      <c r="UG56" s="487" t="s">
        <v>298</v>
      </c>
      <c r="UH56" s="487" t="s">
        <v>336</v>
      </c>
      <c r="UI56" s="487" t="s">
        <v>336</v>
      </c>
      <c r="UJ56" s="487" t="s">
        <v>294</v>
      </c>
      <c r="UK56" s="487" t="s">
        <v>295</v>
      </c>
      <c r="UL56" s="487" t="s">
        <v>296</v>
      </c>
      <c r="UM56" s="487" t="s">
        <v>297</v>
      </c>
      <c r="UN56" s="487" t="s">
        <v>298</v>
      </c>
      <c r="UO56" s="487" t="s">
        <v>299</v>
      </c>
      <c r="UP56" s="487" t="s">
        <v>336</v>
      </c>
      <c r="UQ56" s="487" t="s">
        <v>296</v>
      </c>
      <c r="UR56" s="487" t="s">
        <v>298</v>
      </c>
      <c r="US56" s="487" t="s">
        <v>336</v>
      </c>
      <c r="UT56" s="487" t="s">
        <v>296</v>
      </c>
      <c r="UU56" s="487" t="s">
        <v>299</v>
      </c>
      <c r="UV56" s="487" t="s">
        <v>336</v>
      </c>
      <c r="UW56" s="487" t="s">
        <v>336</v>
      </c>
      <c r="UX56" s="487" t="s">
        <v>298</v>
      </c>
      <c r="UY56" s="487" t="s">
        <v>299</v>
      </c>
      <c r="UZ56" s="487" t="s">
        <v>336</v>
      </c>
      <c r="VA56" s="487" t="s">
        <v>336</v>
      </c>
      <c r="VB56" s="487" t="s">
        <v>336</v>
      </c>
      <c r="VC56" s="487" t="s">
        <v>57</v>
      </c>
      <c r="VD56" s="487" t="s">
        <v>59</v>
      </c>
      <c r="VE56" s="487" t="s">
        <v>61</v>
      </c>
      <c r="VF56" s="487" t="s">
        <v>278</v>
      </c>
      <c r="VG56" s="487" t="s">
        <v>280</v>
      </c>
      <c r="VH56" s="487" t="s">
        <v>283</v>
      </c>
      <c r="VI56" s="487" t="s">
        <v>284</v>
      </c>
      <c r="VJ56" s="487" t="s">
        <v>286</v>
      </c>
      <c r="VK56" s="487" t="s">
        <v>288</v>
      </c>
      <c r="VL56" s="487" t="s">
        <v>291</v>
      </c>
      <c r="VM56" s="487" t="s">
        <v>292</v>
      </c>
      <c r="VN56" s="487" t="s">
        <v>294</v>
      </c>
      <c r="VO56" s="487" t="s">
        <v>296</v>
      </c>
      <c r="VP56" s="487" t="s">
        <v>298</v>
      </c>
      <c r="VQ56" s="487" t="s">
        <v>336</v>
      </c>
      <c r="VR56" s="487" t="s">
        <v>57</v>
      </c>
      <c r="VS56" s="487" t="s">
        <v>60</v>
      </c>
      <c r="VT56" s="487" t="s">
        <v>61</v>
      </c>
      <c r="VU56" s="487" t="s">
        <v>279</v>
      </c>
      <c r="VV56" s="487" t="s">
        <v>280</v>
      </c>
      <c r="VW56" s="487" t="s">
        <v>282</v>
      </c>
      <c r="VX56" s="487" t="s">
        <v>284</v>
      </c>
      <c r="VY56" s="487" t="s">
        <v>287</v>
      </c>
      <c r="VZ56" s="487" t="s">
        <v>288</v>
      </c>
      <c r="WA56" s="487" t="s">
        <v>290</v>
      </c>
      <c r="WB56" s="487" t="s">
        <v>292</v>
      </c>
      <c r="WC56" s="487" t="s">
        <v>295</v>
      </c>
      <c r="WD56" s="487" t="s">
        <v>296</v>
      </c>
      <c r="WE56" s="487" t="s">
        <v>299</v>
      </c>
      <c r="WF56" s="487" t="s">
        <v>336</v>
      </c>
      <c r="WG56" s="487" t="s">
        <v>61</v>
      </c>
      <c r="WH56" s="487" t="s">
        <v>280</v>
      </c>
      <c r="WI56" s="487" t="s">
        <v>284</v>
      </c>
      <c r="WJ56" s="487" t="s">
        <v>288</v>
      </c>
      <c r="WK56" s="487" t="s">
        <v>292</v>
      </c>
      <c r="WL56" s="487" t="s">
        <v>296</v>
      </c>
      <c r="WM56" s="487" t="s">
        <v>336</v>
      </c>
      <c r="WN56" s="487" t="s">
        <v>59</v>
      </c>
      <c r="WO56" s="487" t="s">
        <v>60</v>
      </c>
      <c r="WP56" s="487" t="s">
        <v>61</v>
      </c>
      <c r="WQ56" s="487" t="s">
        <v>281</v>
      </c>
      <c r="WR56" s="487" t="s">
        <v>282</v>
      </c>
      <c r="WS56" s="487" t="s">
        <v>283</v>
      </c>
      <c r="WT56" s="487" t="s">
        <v>284</v>
      </c>
      <c r="WU56" s="487" t="s">
        <v>289</v>
      </c>
      <c r="WV56" s="487" t="s">
        <v>290</v>
      </c>
      <c r="WW56" s="487" t="s">
        <v>291</v>
      </c>
      <c r="WX56" s="487" t="s">
        <v>292</v>
      </c>
      <c r="WY56" s="487" t="s">
        <v>297</v>
      </c>
      <c r="WZ56" s="487" t="s">
        <v>298</v>
      </c>
      <c r="XA56" s="487" t="s">
        <v>299</v>
      </c>
      <c r="XB56" s="487" t="s">
        <v>336</v>
      </c>
      <c r="XC56" s="487" t="s">
        <v>61</v>
      </c>
      <c r="XD56" s="487" t="s">
        <v>283</v>
      </c>
      <c r="XE56" s="487" t="s">
        <v>284</v>
      </c>
      <c r="XF56" s="487" t="s">
        <v>291</v>
      </c>
      <c r="XG56" s="487" t="s">
        <v>292</v>
      </c>
      <c r="XH56" s="487" t="s">
        <v>298</v>
      </c>
      <c r="XI56" s="487" t="s">
        <v>336</v>
      </c>
      <c r="XJ56" s="487" t="s">
        <v>61</v>
      </c>
      <c r="XK56" s="487" t="s">
        <v>282</v>
      </c>
      <c r="XL56" s="487" t="s">
        <v>284</v>
      </c>
      <c r="XM56" s="487" t="s">
        <v>290</v>
      </c>
      <c r="XN56" s="487" t="s">
        <v>292</v>
      </c>
      <c r="XO56" s="487" t="s">
        <v>299</v>
      </c>
      <c r="XP56" s="487" t="s">
        <v>336</v>
      </c>
      <c r="XQ56" s="487" t="s">
        <v>284</v>
      </c>
      <c r="XR56" s="487" t="s">
        <v>292</v>
      </c>
      <c r="XS56" s="487" t="s">
        <v>336</v>
      </c>
      <c r="XT56" s="487" t="s">
        <v>278</v>
      </c>
      <c r="XU56" s="487" t="s">
        <v>279</v>
      </c>
      <c r="XV56" s="487" t="s">
        <v>280</v>
      </c>
      <c r="XW56" s="487" t="s">
        <v>281</v>
      </c>
      <c r="XX56" s="487" t="s">
        <v>282</v>
      </c>
      <c r="XY56" s="487" t="s">
        <v>283</v>
      </c>
      <c r="XZ56" s="487" t="s">
        <v>284</v>
      </c>
      <c r="YA56" s="487" t="s">
        <v>293</v>
      </c>
      <c r="YB56" s="487" t="s">
        <v>294</v>
      </c>
      <c r="YC56" s="487" t="s">
        <v>295</v>
      </c>
      <c r="YD56" s="487" t="s">
        <v>296</v>
      </c>
      <c r="YE56" s="487" t="s">
        <v>297</v>
      </c>
      <c r="YF56" s="487" t="s">
        <v>298</v>
      </c>
      <c r="YG56" s="487" t="s">
        <v>299</v>
      </c>
      <c r="YH56" s="487" t="s">
        <v>336</v>
      </c>
      <c r="YI56" s="487" t="s">
        <v>280</v>
      </c>
      <c r="YJ56" s="487" t="s">
        <v>283</v>
      </c>
      <c r="YK56" s="487" t="s">
        <v>284</v>
      </c>
      <c r="YL56" s="487" t="s">
        <v>294</v>
      </c>
      <c r="YM56" s="487" t="s">
        <v>296</v>
      </c>
      <c r="YN56" s="487" t="s">
        <v>298</v>
      </c>
      <c r="YO56" s="487" t="s">
        <v>336</v>
      </c>
      <c r="YP56" s="487" t="s">
        <v>280</v>
      </c>
      <c r="YQ56" s="487" t="s">
        <v>282</v>
      </c>
      <c r="YR56" s="487" t="s">
        <v>284</v>
      </c>
      <c r="YS56" s="487" t="s">
        <v>295</v>
      </c>
      <c r="YT56" s="487" t="s">
        <v>296</v>
      </c>
      <c r="YU56" s="487" t="s">
        <v>299</v>
      </c>
      <c r="YV56" s="487" t="s">
        <v>336</v>
      </c>
      <c r="YW56" s="487" t="s">
        <v>284</v>
      </c>
      <c r="YX56" s="487" t="s">
        <v>296</v>
      </c>
      <c r="YY56" s="487" t="s">
        <v>336</v>
      </c>
      <c r="YZ56" s="487" t="s">
        <v>282</v>
      </c>
      <c r="ZA56" s="487" t="s">
        <v>283</v>
      </c>
      <c r="ZB56" s="487" t="s">
        <v>284</v>
      </c>
      <c r="ZC56" s="487" t="s">
        <v>297</v>
      </c>
      <c r="ZD56" s="487" t="s">
        <v>298</v>
      </c>
      <c r="ZE56" s="487" t="s">
        <v>299</v>
      </c>
      <c r="ZF56" s="487" t="s">
        <v>336</v>
      </c>
      <c r="ZG56" s="487" t="s">
        <v>284</v>
      </c>
      <c r="ZH56" s="487" t="s">
        <v>299</v>
      </c>
      <c r="ZI56" s="487" t="s">
        <v>336</v>
      </c>
      <c r="ZJ56" s="487" t="s">
        <v>284</v>
      </c>
      <c r="ZK56" s="487" t="s">
        <v>298</v>
      </c>
      <c r="ZL56" s="487" t="s">
        <v>336</v>
      </c>
      <c r="ZM56" s="487" t="s">
        <v>336</v>
      </c>
      <c r="ZN56" s="487" t="s">
        <v>286</v>
      </c>
      <c r="ZO56" s="487" t="s">
        <v>287</v>
      </c>
      <c r="ZP56" s="487" t="s">
        <v>288</v>
      </c>
      <c r="ZQ56" s="487" t="s">
        <v>289</v>
      </c>
      <c r="ZR56" s="487" t="s">
        <v>290</v>
      </c>
      <c r="ZS56" s="487" t="s">
        <v>291</v>
      </c>
      <c r="ZT56" s="487" t="s">
        <v>292</v>
      </c>
      <c r="ZU56" s="487" t="s">
        <v>293</v>
      </c>
      <c r="ZV56" s="487" t="s">
        <v>294</v>
      </c>
      <c r="ZW56" s="487" t="s">
        <v>295</v>
      </c>
      <c r="ZX56" s="487" t="s">
        <v>296</v>
      </c>
      <c r="ZY56" s="487" t="s">
        <v>297</v>
      </c>
      <c r="ZZ56" s="487" t="s">
        <v>298</v>
      </c>
      <c r="AAA56" s="487" t="s">
        <v>299</v>
      </c>
      <c r="AAB56" s="487" t="s">
        <v>336</v>
      </c>
      <c r="AAC56" s="487" t="s">
        <v>288</v>
      </c>
      <c r="AAD56" s="487" t="s">
        <v>291</v>
      </c>
      <c r="AAE56" s="487" t="s">
        <v>292</v>
      </c>
      <c r="AAF56" s="487" t="s">
        <v>294</v>
      </c>
      <c r="AAG56" s="487" t="s">
        <v>296</v>
      </c>
      <c r="AAH56" s="487" t="s">
        <v>298</v>
      </c>
      <c r="AAI56" s="487" t="s">
        <v>336</v>
      </c>
      <c r="AAJ56" s="487" t="s">
        <v>288</v>
      </c>
      <c r="AAK56" s="487" t="s">
        <v>290</v>
      </c>
      <c r="AAL56" s="487" t="s">
        <v>292</v>
      </c>
      <c r="AAM56" s="487" t="s">
        <v>295</v>
      </c>
      <c r="AAN56" s="487" t="s">
        <v>296</v>
      </c>
      <c r="AAO56" s="487" t="s">
        <v>299</v>
      </c>
      <c r="AAP56" s="487" t="s">
        <v>336</v>
      </c>
      <c r="AAQ56" s="487" t="s">
        <v>292</v>
      </c>
      <c r="AAR56" s="487" t="s">
        <v>296</v>
      </c>
      <c r="AAS56" s="487" t="s">
        <v>336</v>
      </c>
      <c r="AAT56" s="487" t="s">
        <v>290</v>
      </c>
      <c r="AAU56" s="487" t="s">
        <v>291</v>
      </c>
      <c r="AAV56" s="487" t="s">
        <v>292</v>
      </c>
      <c r="AAW56" s="487" t="s">
        <v>297</v>
      </c>
      <c r="AAX56" s="487" t="s">
        <v>298</v>
      </c>
      <c r="AAY56" s="487" t="s">
        <v>299</v>
      </c>
      <c r="AAZ56" s="487" t="s">
        <v>336</v>
      </c>
      <c r="ABA56" s="487" t="s">
        <v>292</v>
      </c>
      <c r="ABB56" s="487" t="s">
        <v>299</v>
      </c>
      <c r="ABC56" s="487" t="s">
        <v>336</v>
      </c>
      <c r="ABD56" s="487" t="s">
        <v>292</v>
      </c>
      <c r="ABE56" s="487" t="s">
        <v>298</v>
      </c>
      <c r="ABF56" s="487" t="s">
        <v>336</v>
      </c>
      <c r="ABG56" s="487" t="s">
        <v>336</v>
      </c>
      <c r="ABH56" s="487" t="s">
        <v>294</v>
      </c>
      <c r="ABI56" s="487" t="s">
        <v>295</v>
      </c>
      <c r="ABJ56" s="487" t="s">
        <v>296</v>
      </c>
      <c r="ABK56" s="487" t="s">
        <v>297</v>
      </c>
      <c r="ABL56" s="487" t="s">
        <v>298</v>
      </c>
      <c r="ABM56" s="487" t="s">
        <v>299</v>
      </c>
      <c r="ABN56" s="487" t="s">
        <v>336</v>
      </c>
      <c r="ABO56" s="487" t="s">
        <v>296</v>
      </c>
      <c r="ABP56" s="487" t="s">
        <v>298</v>
      </c>
      <c r="ABQ56" s="487" t="s">
        <v>336</v>
      </c>
      <c r="ABR56" s="487" t="s">
        <v>296</v>
      </c>
      <c r="ABS56" s="487" t="s">
        <v>299</v>
      </c>
      <c r="ABT56" s="487" t="s">
        <v>336</v>
      </c>
      <c r="ABU56" s="487" t="s">
        <v>336</v>
      </c>
      <c r="ABV56" s="487" t="s">
        <v>298</v>
      </c>
      <c r="ABW56" s="487" t="s">
        <v>299</v>
      </c>
      <c r="ABX56" s="487" t="s">
        <v>336</v>
      </c>
      <c r="ABY56" s="487" t="s">
        <v>336</v>
      </c>
      <c r="ABZ56" s="487" t="s">
        <v>336</v>
      </c>
      <c r="ACA56" s="487" t="s">
        <v>57</v>
      </c>
      <c r="ACB56" s="487" t="s">
        <v>59</v>
      </c>
      <c r="ACC56" s="487" t="s">
        <v>61</v>
      </c>
      <c r="ACD56" s="487" t="s">
        <v>278</v>
      </c>
      <c r="ACE56" s="487" t="s">
        <v>280</v>
      </c>
      <c r="ACF56" s="487" t="s">
        <v>283</v>
      </c>
      <c r="ACG56" s="487" t="s">
        <v>284</v>
      </c>
      <c r="ACH56" s="487" t="s">
        <v>286</v>
      </c>
      <c r="ACI56" s="487" t="s">
        <v>288</v>
      </c>
      <c r="ACJ56" s="487" t="s">
        <v>291</v>
      </c>
      <c r="ACK56" s="487" t="s">
        <v>292</v>
      </c>
      <c r="ACL56" s="487" t="s">
        <v>294</v>
      </c>
      <c r="ACM56" s="487" t="s">
        <v>296</v>
      </c>
      <c r="ACN56" s="487" t="s">
        <v>298</v>
      </c>
      <c r="ACO56" s="487" t="s">
        <v>336</v>
      </c>
      <c r="ACP56" s="487" t="s">
        <v>57</v>
      </c>
      <c r="ACQ56" s="487" t="s">
        <v>60</v>
      </c>
      <c r="ACR56" s="487" t="s">
        <v>61</v>
      </c>
      <c r="ACS56" s="487" t="s">
        <v>279</v>
      </c>
      <c r="ACT56" s="487" t="s">
        <v>280</v>
      </c>
      <c r="ACU56" s="487" t="s">
        <v>282</v>
      </c>
      <c r="ACV56" s="487" t="s">
        <v>284</v>
      </c>
      <c r="ACW56" s="487" t="s">
        <v>287</v>
      </c>
      <c r="ACX56" s="487" t="s">
        <v>288</v>
      </c>
      <c r="ACY56" s="487" t="s">
        <v>290</v>
      </c>
      <c r="ACZ56" s="487" t="s">
        <v>292</v>
      </c>
      <c r="ADA56" s="487" t="s">
        <v>295</v>
      </c>
      <c r="ADB56" s="487" t="s">
        <v>296</v>
      </c>
      <c r="ADC56" s="487" t="s">
        <v>299</v>
      </c>
      <c r="ADD56" s="487" t="s">
        <v>336</v>
      </c>
      <c r="ADE56" s="487" t="s">
        <v>61</v>
      </c>
      <c r="ADF56" s="487" t="s">
        <v>280</v>
      </c>
      <c r="ADG56" s="487" t="s">
        <v>284</v>
      </c>
      <c r="ADH56" s="487" t="s">
        <v>288</v>
      </c>
      <c r="ADI56" s="487" t="s">
        <v>292</v>
      </c>
      <c r="ADJ56" s="487" t="s">
        <v>296</v>
      </c>
      <c r="ADK56" s="487" t="s">
        <v>336</v>
      </c>
      <c r="ADL56" s="487" t="s">
        <v>59</v>
      </c>
      <c r="ADM56" s="487" t="s">
        <v>60</v>
      </c>
      <c r="ADN56" s="487" t="s">
        <v>61</v>
      </c>
      <c r="ADO56" s="487" t="s">
        <v>281</v>
      </c>
      <c r="ADP56" s="487" t="s">
        <v>282</v>
      </c>
      <c r="ADQ56" s="487" t="s">
        <v>283</v>
      </c>
      <c r="ADR56" s="487" t="s">
        <v>284</v>
      </c>
      <c r="ADS56" s="487" t="s">
        <v>289</v>
      </c>
      <c r="ADT56" s="487" t="s">
        <v>290</v>
      </c>
      <c r="ADU56" s="487" t="s">
        <v>291</v>
      </c>
      <c r="ADV56" s="487" t="s">
        <v>292</v>
      </c>
      <c r="ADW56" s="487" t="s">
        <v>297</v>
      </c>
      <c r="ADX56" s="487" t="s">
        <v>298</v>
      </c>
      <c r="ADY56" s="487" t="s">
        <v>299</v>
      </c>
      <c r="ADZ56" s="487" t="s">
        <v>336</v>
      </c>
      <c r="AEA56" s="487" t="s">
        <v>61</v>
      </c>
      <c r="AEB56" s="487" t="s">
        <v>283</v>
      </c>
      <c r="AEC56" s="487" t="s">
        <v>284</v>
      </c>
      <c r="AED56" s="487" t="s">
        <v>291</v>
      </c>
      <c r="AEE56" s="487" t="s">
        <v>292</v>
      </c>
      <c r="AEF56" s="487" t="s">
        <v>298</v>
      </c>
      <c r="AEG56" s="487" t="s">
        <v>336</v>
      </c>
      <c r="AEH56" s="487" t="s">
        <v>61</v>
      </c>
      <c r="AEI56" s="487" t="s">
        <v>282</v>
      </c>
      <c r="AEJ56" s="487" t="s">
        <v>284</v>
      </c>
      <c r="AEK56" s="487" t="s">
        <v>290</v>
      </c>
      <c r="AEL56" s="487" t="s">
        <v>292</v>
      </c>
      <c r="AEM56" s="487" t="s">
        <v>299</v>
      </c>
      <c r="AEN56" s="487" t="s">
        <v>336</v>
      </c>
      <c r="AEO56" s="487" t="s">
        <v>284</v>
      </c>
      <c r="AEP56" s="487" t="s">
        <v>292</v>
      </c>
      <c r="AEQ56" s="487" t="s">
        <v>336</v>
      </c>
      <c r="AER56" s="487" t="s">
        <v>278</v>
      </c>
      <c r="AES56" s="487" t="s">
        <v>279</v>
      </c>
      <c r="AET56" s="487" t="s">
        <v>280</v>
      </c>
      <c r="AEU56" s="487" t="s">
        <v>281</v>
      </c>
      <c r="AEV56" s="487" t="s">
        <v>282</v>
      </c>
      <c r="AEW56" s="487" t="s">
        <v>283</v>
      </c>
      <c r="AEX56" s="487" t="s">
        <v>284</v>
      </c>
      <c r="AEY56" s="487" t="s">
        <v>293</v>
      </c>
      <c r="AEZ56" s="487" t="s">
        <v>294</v>
      </c>
      <c r="AFA56" s="487" t="s">
        <v>295</v>
      </c>
      <c r="AFB56" s="487" t="s">
        <v>296</v>
      </c>
      <c r="AFC56" s="487" t="s">
        <v>297</v>
      </c>
      <c r="AFD56" s="487" t="s">
        <v>298</v>
      </c>
      <c r="AFE56" s="487" t="s">
        <v>299</v>
      </c>
      <c r="AFF56" s="487" t="s">
        <v>336</v>
      </c>
      <c r="AFG56" s="487" t="s">
        <v>280</v>
      </c>
      <c r="AFH56" s="487" t="s">
        <v>283</v>
      </c>
      <c r="AFI56" s="487" t="s">
        <v>284</v>
      </c>
      <c r="AFJ56" s="487" t="s">
        <v>294</v>
      </c>
      <c r="AFK56" s="487" t="s">
        <v>296</v>
      </c>
      <c r="AFL56" s="487" t="s">
        <v>298</v>
      </c>
      <c r="AFM56" s="487" t="s">
        <v>336</v>
      </c>
      <c r="AFN56" s="487" t="s">
        <v>280</v>
      </c>
      <c r="AFO56" s="487" t="s">
        <v>282</v>
      </c>
      <c r="AFP56" s="487" t="s">
        <v>284</v>
      </c>
      <c r="AFQ56" s="487" t="s">
        <v>295</v>
      </c>
      <c r="AFR56" s="487" t="s">
        <v>296</v>
      </c>
      <c r="AFS56" s="487" t="s">
        <v>299</v>
      </c>
      <c r="AFT56" s="487" t="s">
        <v>336</v>
      </c>
      <c r="AFU56" s="487" t="s">
        <v>284</v>
      </c>
      <c r="AFV56" s="487" t="s">
        <v>296</v>
      </c>
      <c r="AFW56" s="487" t="s">
        <v>336</v>
      </c>
      <c r="AFX56" s="487" t="s">
        <v>282</v>
      </c>
      <c r="AFY56" s="487" t="s">
        <v>283</v>
      </c>
      <c r="AFZ56" s="487" t="s">
        <v>284</v>
      </c>
      <c r="AGA56" s="487" t="s">
        <v>297</v>
      </c>
      <c r="AGB56" s="487" t="s">
        <v>298</v>
      </c>
      <c r="AGC56" s="487" t="s">
        <v>299</v>
      </c>
      <c r="AGD56" s="487" t="s">
        <v>336</v>
      </c>
      <c r="AGE56" s="487" t="s">
        <v>284</v>
      </c>
      <c r="AGF56" s="487" t="s">
        <v>299</v>
      </c>
      <c r="AGG56" s="487" t="s">
        <v>336</v>
      </c>
      <c r="AGH56" s="487" t="s">
        <v>284</v>
      </c>
      <c r="AGI56" s="487" t="s">
        <v>298</v>
      </c>
      <c r="AGJ56" s="487" t="s">
        <v>336</v>
      </c>
      <c r="AGK56" s="487" t="s">
        <v>336</v>
      </c>
      <c r="AGL56" s="487" t="s">
        <v>286</v>
      </c>
      <c r="AGM56" s="487" t="s">
        <v>287</v>
      </c>
      <c r="AGN56" s="487" t="s">
        <v>288</v>
      </c>
      <c r="AGO56" s="487" t="s">
        <v>289</v>
      </c>
      <c r="AGP56" s="487" t="s">
        <v>290</v>
      </c>
      <c r="AGQ56" s="487" t="s">
        <v>291</v>
      </c>
      <c r="AGR56" s="487" t="s">
        <v>292</v>
      </c>
      <c r="AGS56" s="487" t="s">
        <v>293</v>
      </c>
      <c r="AGT56" s="487" t="s">
        <v>294</v>
      </c>
      <c r="AGU56" s="487" t="s">
        <v>295</v>
      </c>
      <c r="AGV56" s="487" t="s">
        <v>296</v>
      </c>
      <c r="AGW56" s="487" t="s">
        <v>297</v>
      </c>
      <c r="AGX56" s="487" t="s">
        <v>298</v>
      </c>
      <c r="AGY56" s="487" t="s">
        <v>299</v>
      </c>
      <c r="AGZ56" s="487" t="s">
        <v>336</v>
      </c>
      <c r="AHA56" s="487" t="s">
        <v>288</v>
      </c>
      <c r="AHB56" s="487" t="s">
        <v>291</v>
      </c>
      <c r="AHC56" s="487" t="s">
        <v>292</v>
      </c>
      <c r="AHD56" s="487" t="s">
        <v>294</v>
      </c>
      <c r="AHE56" s="487" t="s">
        <v>296</v>
      </c>
      <c r="AHF56" s="487" t="s">
        <v>298</v>
      </c>
      <c r="AHG56" s="487" t="s">
        <v>336</v>
      </c>
      <c r="AHH56" s="487" t="s">
        <v>288</v>
      </c>
      <c r="AHI56" s="487" t="s">
        <v>290</v>
      </c>
      <c r="AHJ56" s="487" t="s">
        <v>292</v>
      </c>
      <c r="AHK56" s="487" t="s">
        <v>295</v>
      </c>
      <c r="AHL56" s="487" t="s">
        <v>296</v>
      </c>
      <c r="AHM56" s="487" t="s">
        <v>299</v>
      </c>
      <c r="AHN56" s="487" t="s">
        <v>336</v>
      </c>
      <c r="AHO56" s="487" t="s">
        <v>292</v>
      </c>
      <c r="AHP56" s="487" t="s">
        <v>296</v>
      </c>
      <c r="AHQ56" s="487" t="s">
        <v>336</v>
      </c>
      <c r="AHR56" s="487" t="s">
        <v>290</v>
      </c>
      <c r="AHS56" s="487" t="s">
        <v>291</v>
      </c>
      <c r="AHT56" s="487" t="s">
        <v>292</v>
      </c>
      <c r="AHU56" s="487" t="s">
        <v>297</v>
      </c>
      <c r="AHV56" s="487" t="s">
        <v>298</v>
      </c>
      <c r="AHW56" s="487" t="s">
        <v>299</v>
      </c>
      <c r="AHX56" s="487" t="s">
        <v>336</v>
      </c>
      <c r="AHY56" s="487" t="s">
        <v>292</v>
      </c>
      <c r="AHZ56" s="487" t="s">
        <v>299</v>
      </c>
      <c r="AIA56" s="487" t="s">
        <v>336</v>
      </c>
      <c r="AIB56" s="487" t="s">
        <v>292</v>
      </c>
      <c r="AIC56" s="487" t="s">
        <v>298</v>
      </c>
      <c r="AID56" s="487" t="s">
        <v>336</v>
      </c>
      <c r="AIE56" s="487" t="s">
        <v>336</v>
      </c>
      <c r="AIF56" s="487" t="s">
        <v>294</v>
      </c>
      <c r="AIG56" s="487" t="s">
        <v>295</v>
      </c>
      <c r="AIH56" s="487" t="s">
        <v>296</v>
      </c>
      <c r="AII56" s="487" t="s">
        <v>297</v>
      </c>
      <c r="AIJ56" s="487" t="s">
        <v>298</v>
      </c>
      <c r="AIK56" s="487" t="s">
        <v>299</v>
      </c>
      <c r="AIL56" s="487" t="s">
        <v>336</v>
      </c>
      <c r="AIM56" s="487" t="s">
        <v>296</v>
      </c>
      <c r="AIN56" s="487" t="s">
        <v>298</v>
      </c>
      <c r="AIO56" s="487" t="s">
        <v>336</v>
      </c>
      <c r="AIP56" s="487" t="s">
        <v>296</v>
      </c>
      <c r="AIQ56" s="487" t="s">
        <v>299</v>
      </c>
      <c r="AIR56" s="487" t="s">
        <v>336</v>
      </c>
      <c r="AIS56" s="487" t="s">
        <v>336</v>
      </c>
      <c r="AIT56" s="487" t="s">
        <v>298</v>
      </c>
      <c r="AIU56" s="487" t="s">
        <v>299</v>
      </c>
      <c r="AIV56" s="487" t="s">
        <v>336</v>
      </c>
      <c r="AIW56" s="487" t="s">
        <v>336</v>
      </c>
      <c r="AIX56" s="487" t="s">
        <v>336</v>
      </c>
      <c r="AIY56" s="487" t="s">
        <v>57</v>
      </c>
      <c r="AIZ56" s="487" t="s">
        <v>59</v>
      </c>
      <c r="AJA56" s="487" t="s">
        <v>61</v>
      </c>
      <c r="AJB56" s="487" t="s">
        <v>278</v>
      </c>
      <c r="AJC56" s="487" t="s">
        <v>280</v>
      </c>
      <c r="AJD56" s="487" t="s">
        <v>283</v>
      </c>
      <c r="AJE56" s="487" t="s">
        <v>284</v>
      </c>
      <c r="AJF56" s="487" t="s">
        <v>286</v>
      </c>
      <c r="AJG56" s="487" t="s">
        <v>288</v>
      </c>
      <c r="AJH56" s="487" t="s">
        <v>291</v>
      </c>
      <c r="AJI56" s="487" t="s">
        <v>292</v>
      </c>
      <c r="AJJ56" s="487" t="s">
        <v>294</v>
      </c>
      <c r="AJK56" s="487" t="s">
        <v>296</v>
      </c>
      <c r="AJL56" s="487" t="s">
        <v>298</v>
      </c>
      <c r="AJM56" s="487" t="s">
        <v>336</v>
      </c>
      <c r="AJN56" s="487" t="s">
        <v>57</v>
      </c>
      <c r="AJO56" s="487" t="s">
        <v>60</v>
      </c>
      <c r="AJP56" s="487" t="s">
        <v>61</v>
      </c>
      <c r="AJQ56" s="487" t="s">
        <v>279</v>
      </c>
      <c r="AJR56" s="487" t="s">
        <v>280</v>
      </c>
      <c r="AJS56" s="487" t="s">
        <v>282</v>
      </c>
      <c r="AJT56" s="487" t="s">
        <v>284</v>
      </c>
      <c r="AJU56" s="487" t="s">
        <v>287</v>
      </c>
      <c r="AJV56" s="487" t="s">
        <v>288</v>
      </c>
      <c r="AJW56" s="487" t="s">
        <v>290</v>
      </c>
      <c r="AJX56" s="487" t="s">
        <v>292</v>
      </c>
      <c r="AJY56" s="487" t="s">
        <v>295</v>
      </c>
      <c r="AJZ56" s="487" t="s">
        <v>296</v>
      </c>
      <c r="AKA56" s="487" t="s">
        <v>299</v>
      </c>
      <c r="AKB56" s="487" t="s">
        <v>336</v>
      </c>
      <c r="AKC56" s="487" t="s">
        <v>61</v>
      </c>
      <c r="AKD56" s="487" t="s">
        <v>280</v>
      </c>
      <c r="AKE56" s="487" t="s">
        <v>284</v>
      </c>
      <c r="AKF56" s="487" t="s">
        <v>288</v>
      </c>
      <c r="AKG56" s="487" t="s">
        <v>292</v>
      </c>
      <c r="AKH56" s="487" t="s">
        <v>296</v>
      </c>
      <c r="AKI56" s="487" t="s">
        <v>336</v>
      </c>
      <c r="AKJ56" s="487" t="s">
        <v>59</v>
      </c>
      <c r="AKK56" s="487" t="s">
        <v>60</v>
      </c>
      <c r="AKL56" s="487" t="s">
        <v>61</v>
      </c>
      <c r="AKM56" s="487" t="s">
        <v>281</v>
      </c>
      <c r="AKN56" s="487" t="s">
        <v>282</v>
      </c>
      <c r="AKO56" s="487" t="s">
        <v>283</v>
      </c>
      <c r="AKP56" s="487" t="s">
        <v>284</v>
      </c>
      <c r="AKQ56" s="487" t="s">
        <v>289</v>
      </c>
      <c r="AKR56" s="487" t="s">
        <v>290</v>
      </c>
      <c r="AKS56" s="487" t="s">
        <v>291</v>
      </c>
      <c r="AKT56" s="487" t="s">
        <v>292</v>
      </c>
      <c r="AKU56" s="487" t="s">
        <v>297</v>
      </c>
      <c r="AKV56" s="487" t="s">
        <v>298</v>
      </c>
      <c r="AKW56" s="487" t="s">
        <v>299</v>
      </c>
      <c r="AKX56" s="487" t="s">
        <v>336</v>
      </c>
      <c r="AKY56" s="487" t="s">
        <v>61</v>
      </c>
      <c r="AKZ56" s="487" t="s">
        <v>283</v>
      </c>
      <c r="ALA56" s="487" t="s">
        <v>284</v>
      </c>
      <c r="ALB56" s="487" t="s">
        <v>291</v>
      </c>
      <c r="ALC56" s="487" t="s">
        <v>292</v>
      </c>
      <c r="ALD56" s="487" t="s">
        <v>298</v>
      </c>
      <c r="ALE56" s="487" t="s">
        <v>336</v>
      </c>
      <c r="ALF56" s="487" t="s">
        <v>61</v>
      </c>
      <c r="ALG56" s="487" t="s">
        <v>282</v>
      </c>
      <c r="ALH56" s="487" t="s">
        <v>284</v>
      </c>
      <c r="ALI56" s="487" t="s">
        <v>290</v>
      </c>
      <c r="ALJ56" s="487" t="s">
        <v>292</v>
      </c>
      <c r="ALK56" s="487" t="s">
        <v>299</v>
      </c>
      <c r="ALL56" s="487" t="s">
        <v>336</v>
      </c>
      <c r="ALM56" s="487" t="s">
        <v>284</v>
      </c>
      <c r="ALN56" s="487" t="s">
        <v>292</v>
      </c>
      <c r="ALO56" s="487" t="s">
        <v>336</v>
      </c>
      <c r="ALP56" s="487" t="s">
        <v>278</v>
      </c>
      <c r="ALQ56" s="487" t="s">
        <v>279</v>
      </c>
      <c r="ALR56" s="487" t="s">
        <v>280</v>
      </c>
      <c r="ALS56" s="487" t="s">
        <v>281</v>
      </c>
      <c r="ALT56" s="487" t="s">
        <v>282</v>
      </c>
      <c r="ALU56" s="487" t="s">
        <v>283</v>
      </c>
      <c r="ALV56" s="487" t="s">
        <v>284</v>
      </c>
      <c r="ALW56" s="487" t="s">
        <v>293</v>
      </c>
      <c r="ALX56" s="487" t="s">
        <v>294</v>
      </c>
      <c r="ALY56" s="487" t="s">
        <v>295</v>
      </c>
      <c r="ALZ56" s="487" t="s">
        <v>296</v>
      </c>
      <c r="AMA56" s="487" t="s">
        <v>297</v>
      </c>
      <c r="AMB56" s="487" t="s">
        <v>298</v>
      </c>
      <c r="AMC56" s="487" t="s">
        <v>299</v>
      </c>
      <c r="AMD56" s="487" t="s">
        <v>336</v>
      </c>
      <c r="AME56" s="487" t="s">
        <v>280</v>
      </c>
      <c r="AMF56" s="487" t="s">
        <v>283</v>
      </c>
      <c r="AMG56" s="487" t="s">
        <v>284</v>
      </c>
      <c r="AMH56" s="487" t="s">
        <v>294</v>
      </c>
      <c r="AMI56" s="487" t="s">
        <v>296</v>
      </c>
      <c r="AMJ56" s="487" t="s">
        <v>298</v>
      </c>
      <c r="AMK56" s="487" t="s">
        <v>336</v>
      </c>
      <c r="AML56" s="487" t="s">
        <v>280</v>
      </c>
      <c r="AMM56" s="487" t="s">
        <v>282</v>
      </c>
      <c r="AMN56" s="487" t="s">
        <v>284</v>
      </c>
      <c r="AMO56" s="487" t="s">
        <v>295</v>
      </c>
      <c r="AMP56" s="487" t="s">
        <v>296</v>
      </c>
      <c r="AMQ56" s="487" t="s">
        <v>299</v>
      </c>
      <c r="AMR56" s="487" t="s">
        <v>336</v>
      </c>
      <c r="AMS56" s="487" t="s">
        <v>284</v>
      </c>
      <c r="AMT56" s="487" t="s">
        <v>296</v>
      </c>
      <c r="AMU56" s="487" t="s">
        <v>336</v>
      </c>
      <c r="AMV56" s="487" t="s">
        <v>282</v>
      </c>
      <c r="AMW56" s="487" t="s">
        <v>283</v>
      </c>
      <c r="AMX56" s="487" t="s">
        <v>284</v>
      </c>
      <c r="AMY56" s="487" t="s">
        <v>297</v>
      </c>
      <c r="AMZ56" s="487" t="s">
        <v>298</v>
      </c>
      <c r="ANA56" s="487" t="s">
        <v>299</v>
      </c>
      <c r="ANB56" s="487" t="s">
        <v>336</v>
      </c>
      <c r="ANC56" s="487" t="s">
        <v>284</v>
      </c>
      <c r="AND56" s="487" t="s">
        <v>299</v>
      </c>
      <c r="ANE56" s="487" t="s">
        <v>336</v>
      </c>
      <c r="ANF56" s="487" t="s">
        <v>284</v>
      </c>
      <c r="ANG56" s="487" t="s">
        <v>298</v>
      </c>
      <c r="ANH56" s="487" t="s">
        <v>336</v>
      </c>
      <c r="ANI56" s="487" t="s">
        <v>336</v>
      </c>
      <c r="ANJ56" s="487" t="s">
        <v>286</v>
      </c>
      <c r="ANK56" s="487" t="s">
        <v>287</v>
      </c>
      <c r="ANL56" s="487" t="s">
        <v>288</v>
      </c>
      <c r="ANM56" s="487" t="s">
        <v>289</v>
      </c>
      <c r="ANN56" s="487" t="s">
        <v>290</v>
      </c>
      <c r="ANO56" s="487" t="s">
        <v>291</v>
      </c>
      <c r="ANP56" s="487" t="s">
        <v>292</v>
      </c>
      <c r="ANQ56" s="487" t="s">
        <v>293</v>
      </c>
      <c r="ANR56" s="487" t="s">
        <v>294</v>
      </c>
      <c r="ANS56" s="487" t="s">
        <v>295</v>
      </c>
      <c r="ANT56" s="487" t="s">
        <v>296</v>
      </c>
      <c r="ANU56" s="487" t="s">
        <v>297</v>
      </c>
      <c r="ANV56" s="487" t="s">
        <v>298</v>
      </c>
      <c r="ANW56" s="487" t="s">
        <v>299</v>
      </c>
      <c r="ANX56" s="487" t="s">
        <v>336</v>
      </c>
      <c r="ANY56" s="487" t="s">
        <v>288</v>
      </c>
      <c r="ANZ56" s="487" t="s">
        <v>291</v>
      </c>
      <c r="AOA56" s="487" t="s">
        <v>292</v>
      </c>
      <c r="AOB56" s="487" t="s">
        <v>294</v>
      </c>
      <c r="AOC56" s="487" t="s">
        <v>296</v>
      </c>
      <c r="AOD56" s="487" t="s">
        <v>298</v>
      </c>
      <c r="AOE56" s="487" t="s">
        <v>336</v>
      </c>
      <c r="AOF56" s="487" t="s">
        <v>288</v>
      </c>
      <c r="AOG56" s="487" t="s">
        <v>290</v>
      </c>
      <c r="AOH56" s="487" t="s">
        <v>292</v>
      </c>
      <c r="AOI56" s="487" t="s">
        <v>295</v>
      </c>
      <c r="AOJ56" s="487" t="s">
        <v>296</v>
      </c>
      <c r="AOK56" s="487" t="s">
        <v>299</v>
      </c>
      <c r="AOL56" s="487" t="s">
        <v>336</v>
      </c>
      <c r="AOM56" s="487" t="s">
        <v>292</v>
      </c>
      <c r="AON56" s="487" t="s">
        <v>296</v>
      </c>
      <c r="AOO56" s="487" t="s">
        <v>336</v>
      </c>
      <c r="AOP56" s="487" t="s">
        <v>290</v>
      </c>
      <c r="AOQ56" s="487" t="s">
        <v>291</v>
      </c>
      <c r="AOR56" s="487" t="s">
        <v>292</v>
      </c>
      <c r="AOS56" s="487" t="s">
        <v>297</v>
      </c>
      <c r="AOT56" s="487" t="s">
        <v>298</v>
      </c>
      <c r="AOU56" s="487" t="s">
        <v>299</v>
      </c>
      <c r="AOV56" s="487" t="s">
        <v>336</v>
      </c>
      <c r="AOW56" s="487" t="s">
        <v>292</v>
      </c>
      <c r="AOX56" s="487" t="s">
        <v>299</v>
      </c>
      <c r="AOY56" s="487" t="s">
        <v>336</v>
      </c>
      <c r="AOZ56" s="487" t="s">
        <v>292</v>
      </c>
      <c r="APA56" s="487" t="s">
        <v>298</v>
      </c>
      <c r="APB56" s="487" t="s">
        <v>336</v>
      </c>
      <c r="APC56" s="487" t="s">
        <v>336</v>
      </c>
      <c r="APD56" s="487" t="s">
        <v>294</v>
      </c>
      <c r="APE56" s="487" t="s">
        <v>295</v>
      </c>
      <c r="APF56" s="487" t="s">
        <v>296</v>
      </c>
      <c r="APG56" s="487" t="s">
        <v>297</v>
      </c>
      <c r="APH56" s="487" t="s">
        <v>298</v>
      </c>
      <c r="API56" s="487" t="s">
        <v>299</v>
      </c>
      <c r="APJ56" s="487" t="s">
        <v>336</v>
      </c>
      <c r="APK56" s="487" t="s">
        <v>296</v>
      </c>
      <c r="APL56" s="487" t="s">
        <v>298</v>
      </c>
      <c r="APM56" s="487" t="s">
        <v>336</v>
      </c>
      <c r="APN56" s="487" t="s">
        <v>296</v>
      </c>
      <c r="APO56" s="487" t="s">
        <v>299</v>
      </c>
      <c r="APP56" s="487" t="s">
        <v>336</v>
      </c>
      <c r="APQ56" s="487" t="s">
        <v>336</v>
      </c>
      <c r="APR56" s="487" t="s">
        <v>298</v>
      </c>
      <c r="APS56" s="487" t="s">
        <v>299</v>
      </c>
      <c r="APT56" s="487" t="s">
        <v>336</v>
      </c>
      <c r="APU56" s="487" t="s">
        <v>336</v>
      </c>
      <c r="APV56" s="487" t="s">
        <v>336</v>
      </c>
      <c r="APW56" s="487" t="s">
        <v>57</v>
      </c>
      <c r="APX56" s="487" t="s">
        <v>59</v>
      </c>
      <c r="APY56" s="487" t="s">
        <v>61</v>
      </c>
      <c r="APZ56" s="487" t="s">
        <v>278</v>
      </c>
      <c r="AQA56" s="487" t="s">
        <v>280</v>
      </c>
      <c r="AQB56" s="487" t="s">
        <v>283</v>
      </c>
      <c r="AQC56" s="487" t="s">
        <v>284</v>
      </c>
      <c r="AQD56" s="487" t="s">
        <v>286</v>
      </c>
      <c r="AQE56" s="487" t="s">
        <v>288</v>
      </c>
      <c r="AQF56" s="487" t="s">
        <v>291</v>
      </c>
      <c r="AQG56" s="487" t="s">
        <v>292</v>
      </c>
      <c r="AQH56" s="487" t="s">
        <v>294</v>
      </c>
      <c r="AQI56" s="487" t="s">
        <v>296</v>
      </c>
      <c r="AQJ56" s="487" t="s">
        <v>298</v>
      </c>
      <c r="AQK56" s="487" t="s">
        <v>336</v>
      </c>
      <c r="AQL56" s="487" t="s">
        <v>57</v>
      </c>
      <c r="AQM56" s="487" t="s">
        <v>60</v>
      </c>
      <c r="AQN56" s="487" t="s">
        <v>61</v>
      </c>
      <c r="AQO56" s="487" t="s">
        <v>279</v>
      </c>
      <c r="AQP56" s="487" t="s">
        <v>280</v>
      </c>
      <c r="AQQ56" s="487" t="s">
        <v>282</v>
      </c>
      <c r="AQR56" s="487" t="s">
        <v>284</v>
      </c>
      <c r="AQS56" s="487" t="s">
        <v>287</v>
      </c>
      <c r="AQT56" s="487" t="s">
        <v>288</v>
      </c>
      <c r="AQU56" s="487" t="s">
        <v>290</v>
      </c>
      <c r="AQV56" s="487" t="s">
        <v>292</v>
      </c>
      <c r="AQW56" s="487" t="s">
        <v>295</v>
      </c>
      <c r="AQX56" s="487" t="s">
        <v>296</v>
      </c>
      <c r="AQY56" s="487" t="s">
        <v>299</v>
      </c>
      <c r="AQZ56" s="487" t="s">
        <v>336</v>
      </c>
      <c r="ARA56" s="487" t="s">
        <v>61</v>
      </c>
      <c r="ARB56" s="487" t="s">
        <v>280</v>
      </c>
      <c r="ARC56" s="487" t="s">
        <v>284</v>
      </c>
      <c r="ARD56" s="487" t="s">
        <v>288</v>
      </c>
      <c r="ARE56" s="487" t="s">
        <v>292</v>
      </c>
      <c r="ARF56" s="487" t="s">
        <v>296</v>
      </c>
      <c r="ARG56" s="487" t="s">
        <v>336</v>
      </c>
      <c r="ARH56" s="487" t="s">
        <v>59</v>
      </c>
      <c r="ARI56" s="487" t="s">
        <v>60</v>
      </c>
      <c r="ARJ56" s="487" t="s">
        <v>61</v>
      </c>
      <c r="ARK56" s="487" t="s">
        <v>281</v>
      </c>
      <c r="ARL56" s="487" t="s">
        <v>282</v>
      </c>
      <c r="ARM56" s="487" t="s">
        <v>283</v>
      </c>
      <c r="ARN56" s="487" t="s">
        <v>284</v>
      </c>
      <c r="ARO56" s="487" t="s">
        <v>289</v>
      </c>
      <c r="ARP56" s="487" t="s">
        <v>290</v>
      </c>
      <c r="ARQ56" s="487" t="s">
        <v>291</v>
      </c>
      <c r="ARR56" s="487" t="s">
        <v>292</v>
      </c>
      <c r="ARS56" s="487" t="s">
        <v>297</v>
      </c>
      <c r="ART56" s="487" t="s">
        <v>298</v>
      </c>
      <c r="ARU56" s="487" t="s">
        <v>299</v>
      </c>
      <c r="ARV56" s="487" t="s">
        <v>336</v>
      </c>
      <c r="ARW56" s="487" t="s">
        <v>61</v>
      </c>
      <c r="ARX56" s="487" t="s">
        <v>283</v>
      </c>
      <c r="ARY56" s="487" t="s">
        <v>284</v>
      </c>
      <c r="ARZ56" s="487" t="s">
        <v>291</v>
      </c>
      <c r="ASA56" s="487" t="s">
        <v>292</v>
      </c>
      <c r="ASB56" s="487" t="s">
        <v>298</v>
      </c>
      <c r="ASC56" s="487" t="s">
        <v>336</v>
      </c>
      <c r="ASD56" s="487" t="s">
        <v>61</v>
      </c>
      <c r="ASE56" s="487" t="s">
        <v>282</v>
      </c>
      <c r="ASF56" s="487" t="s">
        <v>284</v>
      </c>
      <c r="ASG56" s="487" t="s">
        <v>290</v>
      </c>
      <c r="ASH56" s="487" t="s">
        <v>292</v>
      </c>
      <c r="ASI56" s="487" t="s">
        <v>299</v>
      </c>
      <c r="ASJ56" s="487" t="s">
        <v>336</v>
      </c>
      <c r="ASK56" s="487" t="s">
        <v>284</v>
      </c>
      <c r="ASL56" s="487" t="s">
        <v>292</v>
      </c>
      <c r="ASM56" s="487" t="s">
        <v>336</v>
      </c>
      <c r="ASN56" s="487" t="s">
        <v>278</v>
      </c>
      <c r="ASO56" s="487" t="s">
        <v>279</v>
      </c>
      <c r="ASP56" s="487" t="s">
        <v>280</v>
      </c>
      <c r="ASQ56" s="487" t="s">
        <v>281</v>
      </c>
      <c r="ASR56" s="487" t="s">
        <v>282</v>
      </c>
      <c r="ASS56" s="487" t="s">
        <v>283</v>
      </c>
      <c r="AST56" s="487" t="s">
        <v>284</v>
      </c>
      <c r="ASU56" s="487" t="s">
        <v>293</v>
      </c>
      <c r="ASV56" s="487" t="s">
        <v>294</v>
      </c>
      <c r="ASW56" s="487" t="s">
        <v>295</v>
      </c>
      <c r="ASX56" s="487" t="s">
        <v>296</v>
      </c>
      <c r="ASY56" s="487" t="s">
        <v>297</v>
      </c>
      <c r="ASZ56" s="487" t="s">
        <v>298</v>
      </c>
      <c r="ATA56" s="487" t="s">
        <v>299</v>
      </c>
      <c r="ATB56" s="487" t="s">
        <v>336</v>
      </c>
      <c r="ATC56" s="487" t="s">
        <v>280</v>
      </c>
      <c r="ATD56" s="487" t="s">
        <v>283</v>
      </c>
      <c r="ATE56" s="487" t="s">
        <v>284</v>
      </c>
      <c r="ATF56" s="487" t="s">
        <v>294</v>
      </c>
      <c r="ATG56" s="487" t="s">
        <v>296</v>
      </c>
      <c r="ATH56" s="487" t="s">
        <v>298</v>
      </c>
      <c r="ATI56" s="487" t="s">
        <v>336</v>
      </c>
      <c r="ATJ56" s="487" t="s">
        <v>280</v>
      </c>
      <c r="ATK56" s="487" t="s">
        <v>282</v>
      </c>
      <c r="ATL56" s="487" t="s">
        <v>284</v>
      </c>
      <c r="ATM56" s="487" t="s">
        <v>295</v>
      </c>
      <c r="ATN56" s="487" t="s">
        <v>296</v>
      </c>
      <c r="ATO56" s="487" t="s">
        <v>299</v>
      </c>
      <c r="ATP56" s="487" t="s">
        <v>336</v>
      </c>
      <c r="ATQ56" s="487" t="s">
        <v>284</v>
      </c>
      <c r="ATR56" s="487" t="s">
        <v>296</v>
      </c>
      <c r="ATS56" s="487" t="s">
        <v>336</v>
      </c>
      <c r="ATT56" s="487" t="s">
        <v>282</v>
      </c>
      <c r="ATU56" s="487" t="s">
        <v>283</v>
      </c>
      <c r="ATV56" s="487" t="s">
        <v>284</v>
      </c>
      <c r="ATW56" s="487" t="s">
        <v>297</v>
      </c>
      <c r="ATX56" s="487" t="s">
        <v>298</v>
      </c>
      <c r="ATY56" s="487" t="s">
        <v>299</v>
      </c>
      <c r="ATZ56" s="487" t="s">
        <v>336</v>
      </c>
      <c r="AUA56" s="487" t="s">
        <v>284</v>
      </c>
      <c r="AUB56" s="487" t="s">
        <v>299</v>
      </c>
      <c r="AUC56" s="487" t="s">
        <v>336</v>
      </c>
      <c r="AUD56" s="487" t="s">
        <v>284</v>
      </c>
      <c r="AUE56" s="487" t="s">
        <v>298</v>
      </c>
      <c r="AUF56" s="487" t="s">
        <v>336</v>
      </c>
      <c r="AUG56" s="487" t="s">
        <v>336</v>
      </c>
      <c r="AUH56" s="487" t="s">
        <v>286</v>
      </c>
      <c r="AUI56" s="487" t="s">
        <v>287</v>
      </c>
      <c r="AUJ56" s="487" t="s">
        <v>288</v>
      </c>
      <c r="AUK56" s="487" t="s">
        <v>289</v>
      </c>
      <c r="AUL56" s="487" t="s">
        <v>290</v>
      </c>
      <c r="AUM56" s="487" t="s">
        <v>291</v>
      </c>
      <c r="AUN56" s="487" t="s">
        <v>292</v>
      </c>
      <c r="AUO56" s="487" t="s">
        <v>293</v>
      </c>
      <c r="AUP56" s="487" t="s">
        <v>294</v>
      </c>
      <c r="AUQ56" s="487" t="s">
        <v>295</v>
      </c>
      <c r="AUR56" s="487" t="s">
        <v>296</v>
      </c>
      <c r="AUS56" s="487" t="s">
        <v>297</v>
      </c>
      <c r="AUT56" s="487" t="s">
        <v>298</v>
      </c>
      <c r="AUU56" s="487" t="s">
        <v>299</v>
      </c>
      <c r="AUV56" s="487" t="s">
        <v>336</v>
      </c>
      <c r="AUW56" s="487" t="s">
        <v>288</v>
      </c>
      <c r="AUX56" s="487" t="s">
        <v>291</v>
      </c>
      <c r="AUY56" s="487" t="s">
        <v>292</v>
      </c>
      <c r="AUZ56" s="487" t="s">
        <v>294</v>
      </c>
      <c r="AVA56" s="487" t="s">
        <v>296</v>
      </c>
      <c r="AVB56" s="487" t="s">
        <v>298</v>
      </c>
      <c r="AVC56" s="487" t="s">
        <v>336</v>
      </c>
      <c r="AVD56" s="487" t="s">
        <v>288</v>
      </c>
      <c r="AVE56" s="487" t="s">
        <v>290</v>
      </c>
      <c r="AVF56" s="487" t="s">
        <v>292</v>
      </c>
      <c r="AVG56" s="487" t="s">
        <v>295</v>
      </c>
      <c r="AVH56" s="487" t="s">
        <v>296</v>
      </c>
      <c r="AVI56" s="487" t="s">
        <v>299</v>
      </c>
      <c r="AVJ56" s="487" t="s">
        <v>336</v>
      </c>
      <c r="AVK56" s="487" t="s">
        <v>292</v>
      </c>
      <c r="AVL56" s="487" t="s">
        <v>296</v>
      </c>
      <c r="AVM56" s="487" t="s">
        <v>336</v>
      </c>
      <c r="AVN56" s="487" t="s">
        <v>290</v>
      </c>
      <c r="AVO56" s="487" t="s">
        <v>291</v>
      </c>
      <c r="AVP56" s="487" t="s">
        <v>292</v>
      </c>
      <c r="AVQ56" s="487" t="s">
        <v>297</v>
      </c>
      <c r="AVR56" s="487" t="s">
        <v>298</v>
      </c>
      <c r="AVS56" s="487" t="s">
        <v>299</v>
      </c>
      <c r="AVT56" s="487" t="s">
        <v>336</v>
      </c>
      <c r="AVU56" s="487" t="s">
        <v>292</v>
      </c>
      <c r="AVV56" s="487" t="s">
        <v>299</v>
      </c>
      <c r="AVW56" s="487" t="s">
        <v>336</v>
      </c>
      <c r="AVX56" s="487" t="s">
        <v>292</v>
      </c>
      <c r="AVY56" s="487" t="s">
        <v>298</v>
      </c>
      <c r="AVZ56" s="487" t="s">
        <v>336</v>
      </c>
      <c r="AWA56" s="487" t="s">
        <v>336</v>
      </c>
      <c r="AWB56" s="487" t="s">
        <v>294</v>
      </c>
      <c r="AWC56" s="487" t="s">
        <v>295</v>
      </c>
      <c r="AWD56" s="487" t="s">
        <v>296</v>
      </c>
      <c r="AWE56" s="487" t="s">
        <v>297</v>
      </c>
      <c r="AWF56" s="487" t="s">
        <v>298</v>
      </c>
      <c r="AWG56" s="487" t="s">
        <v>299</v>
      </c>
      <c r="AWH56" s="487" t="s">
        <v>336</v>
      </c>
      <c r="AWI56" s="487" t="s">
        <v>296</v>
      </c>
      <c r="AWJ56" s="487" t="s">
        <v>298</v>
      </c>
      <c r="AWK56" s="487" t="s">
        <v>336</v>
      </c>
      <c r="AWL56" s="487" t="s">
        <v>296</v>
      </c>
      <c r="AWM56" s="487" t="s">
        <v>299</v>
      </c>
      <c r="AWN56" s="487" t="s">
        <v>336</v>
      </c>
      <c r="AWO56" s="487" t="s">
        <v>336</v>
      </c>
      <c r="AWP56" s="487" t="s">
        <v>298</v>
      </c>
      <c r="AWQ56" s="487" t="s">
        <v>299</v>
      </c>
      <c r="AWR56" s="487" t="s">
        <v>336</v>
      </c>
      <c r="AWS56" s="487" t="s">
        <v>336</v>
      </c>
      <c r="AWT56" s="487" t="s">
        <v>336</v>
      </c>
      <c r="AWU56" s="487" t="s">
        <v>61</v>
      </c>
      <c r="AWV56" s="487" t="s">
        <v>61</v>
      </c>
      <c r="AWW56" s="487" t="s">
        <v>61</v>
      </c>
      <c r="AWX56" s="487" t="s">
        <v>61</v>
      </c>
      <c r="AWY56" s="487" t="s">
        <v>61</v>
      </c>
      <c r="AWZ56" s="487" t="s">
        <v>61</v>
      </c>
      <c r="AXA56" s="487" t="s">
        <v>61</v>
      </c>
      <c r="AXB56" s="487" t="s">
        <v>61</v>
      </c>
      <c r="AXC56" s="487" t="s">
        <v>61</v>
      </c>
      <c r="AXD56" s="487" t="s">
        <v>61</v>
      </c>
      <c r="AXE56" s="487" t="s">
        <v>61</v>
      </c>
      <c r="AXF56" s="487" t="s">
        <v>61</v>
      </c>
      <c r="AXG56" s="487" t="s">
        <v>61</v>
      </c>
      <c r="AXH56" s="487" t="s">
        <v>61</v>
      </c>
      <c r="AXI56" s="487" t="s">
        <v>61</v>
      </c>
      <c r="AXJ56" s="487" t="s">
        <v>61</v>
      </c>
      <c r="AXK56" s="487" t="s">
        <v>61</v>
      </c>
      <c r="AXL56" s="487" t="s">
        <v>61</v>
      </c>
      <c r="AXM56" s="487" t="s">
        <v>61</v>
      </c>
      <c r="AXN56" s="487" t="s">
        <v>61</v>
      </c>
      <c r="AXO56" s="487" t="s">
        <v>61</v>
      </c>
      <c r="AXP56" s="487" t="s">
        <v>61</v>
      </c>
      <c r="AXQ56" s="487" t="s">
        <v>61</v>
      </c>
      <c r="AXR56" s="487" t="s">
        <v>61</v>
      </c>
      <c r="AXS56" s="487" t="s">
        <v>280</v>
      </c>
      <c r="AXT56" s="487" t="s">
        <v>280</v>
      </c>
      <c r="AXU56" s="487" t="s">
        <v>280</v>
      </c>
      <c r="AXV56" s="487" t="s">
        <v>280</v>
      </c>
      <c r="AXW56" s="487" t="s">
        <v>280</v>
      </c>
      <c r="AXX56" s="487" t="s">
        <v>280</v>
      </c>
      <c r="AXY56" s="487" t="s">
        <v>280</v>
      </c>
      <c r="AXZ56" s="487" t="s">
        <v>280</v>
      </c>
      <c r="AYA56" s="487" t="s">
        <v>280</v>
      </c>
      <c r="AYB56" s="487" t="s">
        <v>280</v>
      </c>
      <c r="AYC56" s="487" t="s">
        <v>280</v>
      </c>
      <c r="AYD56" s="487" t="s">
        <v>280</v>
      </c>
      <c r="AYE56" s="487" t="s">
        <v>280</v>
      </c>
      <c r="AYF56" s="487" t="s">
        <v>280</v>
      </c>
      <c r="AYG56" s="487" t="s">
        <v>280</v>
      </c>
      <c r="AYH56" s="487" t="s">
        <v>280</v>
      </c>
      <c r="AYI56" s="487" t="s">
        <v>280</v>
      </c>
      <c r="AYJ56" s="487" t="s">
        <v>280</v>
      </c>
      <c r="AYK56" s="487" t="s">
        <v>280</v>
      </c>
      <c r="AYL56" s="487" t="s">
        <v>280</v>
      </c>
      <c r="AYM56" s="487" t="s">
        <v>280</v>
      </c>
      <c r="AYN56" s="487" t="s">
        <v>280</v>
      </c>
      <c r="AYO56" s="487" t="s">
        <v>280</v>
      </c>
      <c r="AYP56" s="487" t="s">
        <v>280</v>
      </c>
      <c r="AYQ56" s="487" t="s">
        <v>282</v>
      </c>
      <c r="AYR56" s="487" t="s">
        <v>282</v>
      </c>
      <c r="AYS56" s="487" t="s">
        <v>282</v>
      </c>
      <c r="AYT56" s="487" t="s">
        <v>282</v>
      </c>
      <c r="AYU56" s="487" t="s">
        <v>282</v>
      </c>
      <c r="AYV56" s="487" t="s">
        <v>282</v>
      </c>
      <c r="AYW56" s="487" t="s">
        <v>282</v>
      </c>
      <c r="AYX56" s="487" t="s">
        <v>282</v>
      </c>
      <c r="AYY56" s="487" t="s">
        <v>282</v>
      </c>
      <c r="AYZ56" s="487" t="s">
        <v>282</v>
      </c>
      <c r="AZA56" s="487" t="s">
        <v>282</v>
      </c>
      <c r="AZB56" s="487" t="s">
        <v>282</v>
      </c>
      <c r="AZC56" s="487" t="s">
        <v>282</v>
      </c>
      <c r="AZD56" s="487" t="s">
        <v>282</v>
      </c>
      <c r="AZE56" s="487" t="s">
        <v>282</v>
      </c>
      <c r="AZF56" s="487" t="s">
        <v>282</v>
      </c>
      <c r="AZG56" s="487" t="s">
        <v>282</v>
      </c>
      <c r="AZH56" s="487" t="s">
        <v>282</v>
      </c>
      <c r="AZI56" s="487" t="s">
        <v>282</v>
      </c>
      <c r="AZJ56" s="487" t="s">
        <v>282</v>
      </c>
      <c r="AZK56" s="487" t="s">
        <v>282</v>
      </c>
      <c r="AZL56" s="487" t="s">
        <v>282</v>
      </c>
      <c r="AZM56" s="487" t="s">
        <v>282</v>
      </c>
      <c r="AZN56" s="487" t="s">
        <v>282</v>
      </c>
      <c r="AZO56" s="487" t="s">
        <v>283</v>
      </c>
      <c r="AZP56" s="487" t="s">
        <v>283</v>
      </c>
      <c r="AZQ56" s="487" t="s">
        <v>283</v>
      </c>
      <c r="AZR56" s="487" t="s">
        <v>283</v>
      </c>
      <c r="AZS56" s="487" t="s">
        <v>283</v>
      </c>
      <c r="AZT56" s="487" t="s">
        <v>283</v>
      </c>
      <c r="AZU56" s="487" t="s">
        <v>283</v>
      </c>
      <c r="AZV56" s="487" t="s">
        <v>283</v>
      </c>
      <c r="AZW56" s="487" t="s">
        <v>283</v>
      </c>
      <c r="AZX56" s="487" t="s">
        <v>283</v>
      </c>
      <c r="AZY56" s="487" t="s">
        <v>283</v>
      </c>
      <c r="AZZ56" s="487" t="s">
        <v>283</v>
      </c>
      <c r="BAA56" s="487" t="s">
        <v>283</v>
      </c>
      <c r="BAB56" s="487" t="s">
        <v>283</v>
      </c>
      <c r="BAC56" s="487" t="s">
        <v>283</v>
      </c>
      <c r="BAD56" s="487" t="s">
        <v>283</v>
      </c>
      <c r="BAE56" s="487" t="s">
        <v>283</v>
      </c>
      <c r="BAF56" s="487" t="s">
        <v>283</v>
      </c>
      <c r="BAG56" s="487" t="s">
        <v>283</v>
      </c>
      <c r="BAH56" s="487" t="s">
        <v>283</v>
      </c>
      <c r="BAI56" s="487" t="s">
        <v>283</v>
      </c>
      <c r="BAJ56" s="487" t="s">
        <v>283</v>
      </c>
      <c r="BAK56" s="487" t="s">
        <v>283</v>
      </c>
      <c r="BAL56" s="487" t="s">
        <v>283</v>
      </c>
      <c r="BAM56" s="487" t="s">
        <v>284</v>
      </c>
      <c r="BAN56" s="487" t="s">
        <v>284</v>
      </c>
      <c r="BAO56" s="487" t="s">
        <v>284</v>
      </c>
      <c r="BAP56" s="487" t="s">
        <v>284</v>
      </c>
      <c r="BAQ56" s="487" t="s">
        <v>284</v>
      </c>
      <c r="BAR56" s="487" t="s">
        <v>284</v>
      </c>
      <c r="BAS56" s="487" t="s">
        <v>284</v>
      </c>
      <c r="BAT56" s="487" t="s">
        <v>284</v>
      </c>
      <c r="BAU56" s="487" t="s">
        <v>284</v>
      </c>
      <c r="BAV56" s="487" t="s">
        <v>284</v>
      </c>
      <c r="BAW56" s="487" t="s">
        <v>284</v>
      </c>
      <c r="BAX56" s="487" t="s">
        <v>284</v>
      </c>
      <c r="BAY56" s="487" t="s">
        <v>284</v>
      </c>
      <c r="BAZ56" s="487" t="s">
        <v>284</v>
      </c>
      <c r="BBA56" s="487" t="s">
        <v>284</v>
      </c>
      <c r="BBB56" s="487" t="s">
        <v>284</v>
      </c>
      <c r="BBC56" s="487" t="s">
        <v>284</v>
      </c>
      <c r="BBD56" s="487" t="s">
        <v>284</v>
      </c>
      <c r="BBE56" s="487" t="s">
        <v>284</v>
      </c>
      <c r="BBF56" s="487" t="s">
        <v>284</v>
      </c>
      <c r="BBG56" s="487" t="s">
        <v>284</v>
      </c>
      <c r="BBH56" s="487" t="s">
        <v>284</v>
      </c>
      <c r="BBI56" s="487" t="s">
        <v>284</v>
      </c>
      <c r="BBJ56" s="487" t="s">
        <v>284</v>
      </c>
      <c r="BBK56" s="487" t="s">
        <v>284</v>
      </c>
      <c r="BBL56" s="487" t="s">
        <v>284</v>
      </c>
      <c r="BBM56" s="487" t="s">
        <v>284</v>
      </c>
      <c r="BBN56" s="487" t="s">
        <v>284</v>
      </c>
      <c r="BBO56" s="487" t="s">
        <v>284</v>
      </c>
      <c r="BBP56" s="487" t="s">
        <v>284</v>
      </c>
      <c r="BBQ56" s="487" t="s">
        <v>284</v>
      </c>
      <c r="BBR56" s="487" t="s">
        <v>284</v>
      </c>
      <c r="BBS56" s="487" t="s">
        <v>284</v>
      </c>
      <c r="BBT56" s="487" t="s">
        <v>284</v>
      </c>
      <c r="BBU56" s="487" t="s">
        <v>284</v>
      </c>
      <c r="BBV56" s="487" t="s">
        <v>284</v>
      </c>
      <c r="BBW56" s="487" t="s">
        <v>284</v>
      </c>
      <c r="BBX56" s="487" t="s">
        <v>284</v>
      </c>
      <c r="BBY56" s="487" t="s">
        <v>284</v>
      </c>
      <c r="BBZ56" s="487" t="s">
        <v>284</v>
      </c>
      <c r="BCA56" s="487" t="s">
        <v>284</v>
      </c>
      <c r="BCB56" s="487" t="s">
        <v>284</v>
      </c>
      <c r="BCC56" s="487" t="s">
        <v>284</v>
      </c>
      <c r="BCD56" s="487" t="s">
        <v>284</v>
      </c>
      <c r="BCE56" s="487" t="s">
        <v>284</v>
      </c>
      <c r="BCF56" s="487" t="s">
        <v>284</v>
      </c>
      <c r="BCG56" s="487" t="s">
        <v>284</v>
      </c>
      <c r="BCH56" s="487" t="s">
        <v>284</v>
      </c>
      <c r="BCI56" s="487" t="s">
        <v>284</v>
      </c>
      <c r="BCJ56" s="487" t="s">
        <v>284</v>
      </c>
      <c r="BCK56" s="487" t="s">
        <v>284</v>
      </c>
      <c r="BCL56" s="487" t="s">
        <v>284</v>
      </c>
      <c r="BCM56" s="487" t="s">
        <v>284</v>
      </c>
      <c r="BCN56" s="487" t="s">
        <v>284</v>
      </c>
      <c r="BCO56" s="487" t="s">
        <v>284</v>
      </c>
      <c r="BCP56" s="487" t="s">
        <v>284</v>
      </c>
      <c r="BCQ56" s="487" t="s">
        <v>284</v>
      </c>
      <c r="BCR56" s="487" t="s">
        <v>284</v>
      </c>
      <c r="BCS56" s="487" t="s">
        <v>284</v>
      </c>
      <c r="BCT56" s="487" t="s">
        <v>284</v>
      </c>
      <c r="BCU56" s="487" t="s">
        <v>284</v>
      </c>
      <c r="BCV56" s="487" t="s">
        <v>284</v>
      </c>
      <c r="BCW56" s="487" t="s">
        <v>284</v>
      </c>
      <c r="BCX56" s="487" t="s">
        <v>284</v>
      </c>
      <c r="BCY56" s="487" t="s">
        <v>284</v>
      </c>
      <c r="BCZ56" s="487" t="s">
        <v>284</v>
      </c>
      <c r="BDA56" s="487" t="s">
        <v>284</v>
      </c>
      <c r="BDB56" s="487" t="s">
        <v>284</v>
      </c>
      <c r="BDC56" s="487" t="s">
        <v>284</v>
      </c>
      <c r="BDD56" s="487" t="s">
        <v>284</v>
      </c>
      <c r="BDE56" s="487" t="s">
        <v>284</v>
      </c>
      <c r="BDF56" s="487" t="s">
        <v>284</v>
      </c>
      <c r="BDG56" s="487" t="s">
        <v>284</v>
      </c>
      <c r="BDH56" s="487" t="s">
        <v>284</v>
      </c>
      <c r="BDI56" s="487" t="s">
        <v>284</v>
      </c>
      <c r="BDJ56" s="487" t="s">
        <v>284</v>
      </c>
      <c r="BDK56" s="487" t="s">
        <v>284</v>
      </c>
      <c r="BDL56" s="487" t="s">
        <v>284</v>
      </c>
      <c r="BDM56" s="487" t="s">
        <v>284</v>
      </c>
      <c r="BDN56" s="487" t="s">
        <v>284</v>
      </c>
      <c r="BDO56" s="487" t="s">
        <v>284</v>
      </c>
      <c r="BDP56" s="487" t="s">
        <v>284</v>
      </c>
      <c r="BDQ56" s="487" t="s">
        <v>284</v>
      </c>
      <c r="BDR56" s="487" t="s">
        <v>284</v>
      </c>
      <c r="BDS56" s="487" t="s">
        <v>284</v>
      </c>
      <c r="BDT56" s="487" t="s">
        <v>284</v>
      </c>
      <c r="BDU56" s="487" t="s">
        <v>284</v>
      </c>
      <c r="BDV56" s="487" t="s">
        <v>284</v>
      </c>
      <c r="BDW56" s="487" t="s">
        <v>284</v>
      </c>
      <c r="BDX56" s="487" t="s">
        <v>284</v>
      </c>
      <c r="BDY56" s="487" t="s">
        <v>284</v>
      </c>
      <c r="BDZ56" s="487" t="s">
        <v>284</v>
      </c>
      <c r="BEA56" s="487" t="s">
        <v>284</v>
      </c>
      <c r="BEB56" s="487" t="s">
        <v>284</v>
      </c>
      <c r="BEC56" s="487" t="s">
        <v>284</v>
      </c>
      <c r="BED56" s="487" t="s">
        <v>284</v>
      </c>
      <c r="BEE56" s="487" t="s">
        <v>284</v>
      </c>
      <c r="BEF56" s="487" t="s">
        <v>284</v>
      </c>
      <c r="BEG56" s="487" t="s">
        <v>284</v>
      </c>
      <c r="BEH56" s="487" t="s">
        <v>284</v>
      </c>
      <c r="BEI56" s="487" t="s">
        <v>284</v>
      </c>
      <c r="BEJ56" s="487" t="s">
        <v>284</v>
      </c>
      <c r="BEK56" s="487" t="s">
        <v>284</v>
      </c>
      <c r="BEL56" s="487" t="s">
        <v>284</v>
      </c>
      <c r="BEM56" s="487" t="s">
        <v>284</v>
      </c>
      <c r="BEN56" s="487" t="s">
        <v>284</v>
      </c>
      <c r="BEO56" s="487" t="s">
        <v>284</v>
      </c>
      <c r="BEP56" s="487" t="s">
        <v>284</v>
      </c>
      <c r="BEQ56" s="487" t="s">
        <v>284</v>
      </c>
      <c r="BER56" s="487" t="s">
        <v>284</v>
      </c>
      <c r="BES56" s="487" t="s">
        <v>284</v>
      </c>
      <c r="BET56" s="487" t="s">
        <v>284</v>
      </c>
      <c r="BEU56" s="487" t="s">
        <v>284</v>
      </c>
      <c r="BEV56" s="487" t="s">
        <v>284</v>
      </c>
      <c r="BEW56" s="487" t="s">
        <v>284</v>
      </c>
      <c r="BEX56" s="487" t="s">
        <v>284</v>
      </c>
      <c r="BEY56" s="487" t="s">
        <v>284</v>
      </c>
      <c r="BEZ56" s="487" t="s">
        <v>284</v>
      </c>
      <c r="BFA56" s="487" t="s">
        <v>284</v>
      </c>
      <c r="BFB56" s="487" t="s">
        <v>284</v>
      </c>
      <c r="BFC56" s="487" t="s">
        <v>284</v>
      </c>
      <c r="BFD56" s="487" t="s">
        <v>284</v>
      </c>
      <c r="BFE56" s="487" t="s">
        <v>284</v>
      </c>
      <c r="BFF56" s="487" t="s">
        <v>284</v>
      </c>
      <c r="BFG56" s="487" t="s">
        <v>284</v>
      </c>
      <c r="BFH56" s="487" t="s">
        <v>284</v>
      </c>
      <c r="BFI56" s="487" t="s">
        <v>284</v>
      </c>
      <c r="BFJ56" s="487" t="s">
        <v>284</v>
      </c>
      <c r="BFK56" s="487" t="s">
        <v>284</v>
      </c>
      <c r="BFL56" s="487" t="s">
        <v>284</v>
      </c>
      <c r="BFM56" s="487" t="s">
        <v>284</v>
      </c>
      <c r="BFN56" s="487" t="s">
        <v>284</v>
      </c>
      <c r="BFO56" s="487" t="s">
        <v>284</v>
      </c>
      <c r="BFP56" s="487" t="s">
        <v>284</v>
      </c>
      <c r="BFQ56" s="487" t="s">
        <v>284</v>
      </c>
      <c r="BFR56" s="487" t="s">
        <v>284</v>
      </c>
      <c r="BFS56" s="487" t="s">
        <v>284</v>
      </c>
      <c r="BFT56" s="487" t="s">
        <v>284</v>
      </c>
      <c r="BFU56" s="487" t="s">
        <v>284</v>
      </c>
      <c r="BFV56" s="487" t="s">
        <v>284</v>
      </c>
      <c r="BFW56" s="487" t="s">
        <v>284</v>
      </c>
      <c r="BFX56" s="487" t="s">
        <v>284</v>
      </c>
      <c r="BFY56" s="487" t="s">
        <v>284</v>
      </c>
      <c r="BFZ56" s="487" t="s">
        <v>284</v>
      </c>
      <c r="BGA56" s="487" t="s">
        <v>288</v>
      </c>
      <c r="BGB56" s="487" t="s">
        <v>288</v>
      </c>
      <c r="BGC56" s="487" t="s">
        <v>288</v>
      </c>
      <c r="BGD56" s="487" t="s">
        <v>288</v>
      </c>
      <c r="BGE56" s="487" t="s">
        <v>288</v>
      </c>
      <c r="BGF56" s="487" t="s">
        <v>288</v>
      </c>
      <c r="BGG56" s="487" t="s">
        <v>288</v>
      </c>
      <c r="BGH56" s="487" t="s">
        <v>288</v>
      </c>
      <c r="BGI56" s="487" t="s">
        <v>288</v>
      </c>
      <c r="BGJ56" s="487" t="s">
        <v>288</v>
      </c>
      <c r="BGK56" s="487" t="s">
        <v>288</v>
      </c>
      <c r="BGL56" s="487" t="s">
        <v>288</v>
      </c>
      <c r="BGM56" s="487" t="s">
        <v>288</v>
      </c>
      <c r="BGN56" s="487" t="s">
        <v>288</v>
      </c>
      <c r="BGO56" s="487" t="s">
        <v>288</v>
      </c>
      <c r="BGP56" s="487" t="s">
        <v>288</v>
      </c>
      <c r="BGQ56" s="487" t="s">
        <v>288</v>
      </c>
      <c r="BGR56" s="487" t="s">
        <v>288</v>
      </c>
      <c r="BGS56" s="487" t="s">
        <v>288</v>
      </c>
      <c r="BGT56" s="487" t="s">
        <v>288</v>
      </c>
      <c r="BGU56" s="487" t="s">
        <v>288</v>
      </c>
      <c r="BGV56" s="487" t="s">
        <v>288</v>
      </c>
      <c r="BGW56" s="487" t="s">
        <v>288</v>
      </c>
      <c r="BGX56" s="487" t="s">
        <v>288</v>
      </c>
      <c r="BGY56" s="487" t="s">
        <v>290</v>
      </c>
      <c r="BGZ56" s="487" t="s">
        <v>290</v>
      </c>
      <c r="BHA56" s="487" t="s">
        <v>290</v>
      </c>
      <c r="BHB56" s="487" t="s">
        <v>290</v>
      </c>
      <c r="BHC56" s="487" t="s">
        <v>290</v>
      </c>
      <c r="BHD56" s="487" t="s">
        <v>290</v>
      </c>
      <c r="BHE56" s="487" t="s">
        <v>290</v>
      </c>
      <c r="BHF56" s="487" t="s">
        <v>290</v>
      </c>
      <c r="BHG56" s="487" t="s">
        <v>290</v>
      </c>
      <c r="BHH56" s="487" t="s">
        <v>290</v>
      </c>
      <c r="BHI56" s="487" t="s">
        <v>290</v>
      </c>
      <c r="BHJ56" s="487" t="s">
        <v>290</v>
      </c>
      <c r="BHK56" s="487" t="s">
        <v>290</v>
      </c>
      <c r="BHL56" s="487" t="s">
        <v>290</v>
      </c>
      <c r="BHM56" s="487" t="s">
        <v>290</v>
      </c>
      <c r="BHN56" s="487" t="s">
        <v>290</v>
      </c>
      <c r="BHO56" s="487" t="s">
        <v>290</v>
      </c>
      <c r="BHP56" s="487" t="s">
        <v>290</v>
      </c>
      <c r="BHQ56" s="487" t="s">
        <v>290</v>
      </c>
      <c r="BHR56" s="487" t="s">
        <v>290</v>
      </c>
      <c r="BHS56" s="487" t="s">
        <v>290</v>
      </c>
      <c r="BHT56" s="487" t="s">
        <v>290</v>
      </c>
      <c r="BHU56" s="487" t="s">
        <v>290</v>
      </c>
      <c r="BHV56" s="487" t="s">
        <v>290</v>
      </c>
      <c r="BHW56" s="487" t="s">
        <v>291</v>
      </c>
      <c r="BHX56" s="487" t="s">
        <v>291</v>
      </c>
      <c r="BHY56" s="487" t="s">
        <v>291</v>
      </c>
      <c r="BHZ56" s="487" t="s">
        <v>291</v>
      </c>
      <c r="BIA56" s="487" t="s">
        <v>291</v>
      </c>
      <c r="BIB56" s="487" t="s">
        <v>291</v>
      </c>
      <c r="BIC56" s="487" t="s">
        <v>291</v>
      </c>
      <c r="BID56" s="487" t="s">
        <v>291</v>
      </c>
      <c r="BIE56" s="487" t="s">
        <v>291</v>
      </c>
      <c r="BIF56" s="487" t="s">
        <v>291</v>
      </c>
      <c r="BIG56" s="487" t="s">
        <v>291</v>
      </c>
      <c r="BIH56" s="487" t="s">
        <v>291</v>
      </c>
      <c r="BII56" s="487" t="s">
        <v>291</v>
      </c>
      <c r="BIJ56" s="487" t="s">
        <v>291</v>
      </c>
      <c r="BIK56" s="487" t="s">
        <v>291</v>
      </c>
      <c r="BIL56" s="487" t="s">
        <v>291</v>
      </c>
      <c r="BIM56" s="487" t="s">
        <v>291</v>
      </c>
      <c r="BIN56" s="487" t="s">
        <v>291</v>
      </c>
      <c r="BIO56" s="487" t="s">
        <v>291</v>
      </c>
      <c r="BIP56" s="487" t="s">
        <v>291</v>
      </c>
      <c r="BIQ56" s="487" t="s">
        <v>291</v>
      </c>
      <c r="BIR56" s="487" t="s">
        <v>291</v>
      </c>
      <c r="BIS56" s="487" t="s">
        <v>291</v>
      </c>
      <c r="BIT56" s="487" t="s">
        <v>291</v>
      </c>
      <c r="BIU56" s="487" t="s">
        <v>292</v>
      </c>
      <c r="BIV56" s="487" t="s">
        <v>292</v>
      </c>
      <c r="BIW56" s="487" t="s">
        <v>292</v>
      </c>
      <c r="BIX56" s="487" t="s">
        <v>292</v>
      </c>
      <c r="BIY56" s="487" t="s">
        <v>292</v>
      </c>
      <c r="BIZ56" s="487" t="s">
        <v>292</v>
      </c>
      <c r="BJA56" s="487" t="s">
        <v>292</v>
      </c>
      <c r="BJB56" s="487" t="s">
        <v>292</v>
      </c>
      <c r="BJC56" s="487" t="s">
        <v>292</v>
      </c>
      <c r="BJD56" s="487" t="s">
        <v>292</v>
      </c>
      <c r="BJE56" s="487" t="s">
        <v>292</v>
      </c>
      <c r="BJF56" s="487" t="s">
        <v>292</v>
      </c>
      <c r="BJG56" s="487" t="s">
        <v>292</v>
      </c>
      <c r="BJH56" s="487" t="s">
        <v>292</v>
      </c>
      <c r="BJI56" s="487" t="s">
        <v>292</v>
      </c>
      <c r="BJJ56" s="487" t="s">
        <v>292</v>
      </c>
      <c r="BJK56" s="487" t="s">
        <v>292</v>
      </c>
      <c r="BJL56" s="487" t="s">
        <v>292</v>
      </c>
      <c r="BJM56" s="487" t="s">
        <v>292</v>
      </c>
      <c r="BJN56" s="487" t="s">
        <v>292</v>
      </c>
      <c r="BJO56" s="487" t="s">
        <v>292</v>
      </c>
      <c r="BJP56" s="487" t="s">
        <v>292</v>
      </c>
      <c r="BJQ56" s="487" t="s">
        <v>292</v>
      </c>
      <c r="BJR56" s="487" t="s">
        <v>292</v>
      </c>
      <c r="BJS56" s="487" t="s">
        <v>292</v>
      </c>
      <c r="BJT56" s="487" t="s">
        <v>292</v>
      </c>
      <c r="BJU56" s="487" t="s">
        <v>292</v>
      </c>
      <c r="BJV56" s="487" t="s">
        <v>292</v>
      </c>
      <c r="BJW56" s="487" t="s">
        <v>292</v>
      </c>
      <c r="BJX56" s="487" t="s">
        <v>292</v>
      </c>
      <c r="BJY56" s="487" t="s">
        <v>292</v>
      </c>
      <c r="BJZ56" s="487" t="s">
        <v>292</v>
      </c>
      <c r="BKA56" s="487" t="s">
        <v>292</v>
      </c>
      <c r="BKB56" s="487" t="s">
        <v>292</v>
      </c>
      <c r="BKC56" s="487" t="s">
        <v>292</v>
      </c>
      <c r="BKD56" s="487" t="s">
        <v>292</v>
      </c>
      <c r="BKE56" s="487" t="s">
        <v>292</v>
      </c>
      <c r="BKF56" s="487" t="s">
        <v>292</v>
      </c>
      <c r="BKG56" s="487" t="s">
        <v>292</v>
      </c>
      <c r="BKH56" s="487" t="s">
        <v>292</v>
      </c>
      <c r="BKI56" s="487" t="s">
        <v>292</v>
      </c>
      <c r="BKJ56" s="487" t="s">
        <v>292</v>
      </c>
      <c r="BKK56" s="487" t="s">
        <v>292</v>
      </c>
      <c r="BKL56" s="487" t="s">
        <v>292</v>
      </c>
      <c r="BKM56" s="487" t="s">
        <v>292</v>
      </c>
      <c r="BKN56" s="487" t="s">
        <v>292</v>
      </c>
      <c r="BKO56" s="487" t="s">
        <v>292</v>
      </c>
      <c r="BKP56" s="487" t="s">
        <v>292</v>
      </c>
      <c r="BKQ56" s="487" t="s">
        <v>292</v>
      </c>
      <c r="BKR56" s="487" t="s">
        <v>292</v>
      </c>
      <c r="BKS56" s="487" t="s">
        <v>292</v>
      </c>
      <c r="BKT56" s="487" t="s">
        <v>292</v>
      </c>
      <c r="BKU56" s="487" t="s">
        <v>292</v>
      </c>
      <c r="BKV56" s="487" t="s">
        <v>292</v>
      </c>
      <c r="BKW56" s="487" t="s">
        <v>292</v>
      </c>
      <c r="BKX56" s="487" t="s">
        <v>292</v>
      </c>
      <c r="BKY56" s="487" t="s">
        <v>292</v>
      </c>
      <c r="BKZ56" s="487" t="s">
        <v>292</v>
      </c>
      <c r="BLA56" s="487" t="s">
        <v>292</v>
      </c>
      <c r="BLB56" s="487" t="s">
        <v>292</v>
      </c>
      <c r="BLC56" s="487" t="s">
        <v>292</v>
      </c>
      <c r="BLD56" s="487" t="s">
        <v>292</v>
      </c>
      <c r="BLE56" s="487" t="s">
        <v>292</v>
      </c>
      <c r="BLF56" s="487" t="s">
        <v>292</v>
      </c>
      <c r="BLG56" s="487" t="s">
        <v>292</v>
      </c>
      <c r="BLH56" s="487" t="s">
        <v>292</v>
      </c>
      <c r="BLI56" s="487" t="s">
        <v>292</v>
      </c>
      <c r="BLJ56" s="487" t="s">
        <v>292</v>
      </c>
      <c r="BLK56" s="487" t="s">
        <v>292</v>
      </c>
      <c r="BLL56" s="487" t="s">
        <v>292</v>
      </c>
      <c r="BLM56" s="487" t="s">
        <v>292</v>
      </c>
      <c r="BLN56" s="487" t="s">
        <v>292</v>
      </c>
      <c r="BLO56" s="487" t="s">
        <v>292</v>
      </c>
      <c r="BLP56" s="487" t="s">
        <v>292</v>
      </c>
      <c r="BLQ56" s="487" t="s">
        <v>292</v>
      </c>
      <c r="BLR56" s="487" t="s">
        <v>292</v>
      </c>
      <c r="BLS56" s="487" t="s">
        <v>292</v>
      </c>
      <c r="BLT56" s="487" t="s">
        <v>292</v>
      </c>
      <c r="BLU56" s="487" t="s">
        <v>292</v>
      </c>
      <c r="BLV56" s="487" t="s">
        <v>292</v>
      </c>
      <c r="BLW56" s="487" t="s">
        <v>292</v>
      </c>
      <c r="BLX56" s="487" t="s">
        <v>292</v>
      </c>
      <c r="BLY56" s="487" t="s">
        <v>292</v>
      </c>
      <c r="BLZ56" s="487" t="s">
        <v>292</v>
      </c>
      <c r="BMA56" s="487" t="s">
        <v>292</v>
      </c>
      <c r="BMB56" s="487" t="s">
        <v>292</v>
      </c>
      <c r="BMC56" s="487" t="s">
        <v>292</v>
      </c>
      <c r="BMD56" s="487" t="s">
        <v>292</v>
      </c>
      <c r="BME56" s="487" t="s">
        <v>292</v>
      </c>
      <c r="BMF56" s="487" t="s">
        <v>292</v>
      </c>
      <c r="BMG56" s="487" t="s">
        <v>292</v>
      </c>
      <c r="BMH56" s="487" t="s">
        <v>292</v>
      </c>
      <c r="BMI56" s="487" t="s">
        <v>292</v>
      </c>
      <c r="BMJ56" s="487" t="s">
        <v>292</v>
      </c>
      <c r="BMK56" s="487" t="s">
        <v>292</v>
      </c>
      <c r="BML56" s="487" t="s">
        <v>292</v>
      </c>
      <c r="BMM56" s="487" t="s">
        <v>292</v>
      </c>
      <c r="BMN56" s="487" t="s">
        <v>292</v>
      </c>
      <c r="BMO56" s="487" t="s">
        <v>292</v>
      </c>
      <c r="BMP56" s="487" t="s">
        <v>292</v>
      </c>
      <c r="BMQ56" s="487" t="s">
        <v>292</v>
      </c>
      <c r="BMR56" s="487" t="s">
        <v>292</v>
      </c>
      <c r="BMS56" s="487" t="s">
        <v>292</v>
      </c>
      <c r="BMT56" s="487" t="s">
        <v>292</v>
      </c>
      <c r="BMU56" s="487" t="s">
        <v>292</v>
      </c>
      <c r="BMV56" s="487" t="s">
        <v>292</v>
      </c>
      <c r="BMW56" s="487" t="s">
        <v>292</v>
      </c>
      <c r="BMX56" s="487" t="s">
        <v>292</v>
      </c>
      <c r="BMY56" s="487" t="s">
        <v>292</v>
      </c>
      <c r="BMZ56" s="487" t="s">
        <v>292</v>
      </c>
      <c r="BNA56" s="487" t="s">
        <v>292</v>
      </c>
      <c r="BNB56" s="487" t="s">
        <v>292</v>
      </c>
      <c r="BNC56" s="487" t="s">
        <v>292</v>
      </c>
      <c r="BND56" s="487" t="s">
        <v>292</v>
      </c>
      <c r="BNE56" s="487" t="s">
        <v>292</v>
      </c>
      <c r="BNF56" s="487" t="s">
        <v>292</v>
      </c>
      <c r="BNG56" s="487" t="s">
        <v>292</v>
      </c>
      <c r="BNH56" s="487" t="s">
        <v>292</v>
      </c>
      <c r="BNI56" s="487" t="s">
        <v>292</v>
      </c>
      <c r="BNJ56" s="487" t="s">
        <v>292</v>
      </c>
      <c r="BNK56" s="487" t="s">
        <v>292</v>
      </c>
      <c r="BNL56" s="487" t="s">
        <v>292</v>
      </c>
      <c r="BNM56" s="487" t="s">
        <v>292</v>
      </c>
      <c r="BNN56" s="487" t="s">
        <v>292</v>
      </c>
      <c r="BNO56" s="487" t="s">
        <v>292</v>
      </c>
      <c r="BNP56" s="487" t="s">
        <v>292</v>
      </c>
      <c r="BNQ56" s="487" t="s">
        <v>292</v>
      </c>
      <c r="BNR56" s="487" t="s">
        <v>292</v>
      </c>
      <c r="BNS56" s="487" t="s">
        <v>292</v>
      </c>
      <c r="BNT56" s="487" t="s">
        <v>292</v>
      </c>
      <c r="BNU56" s="487" t="s">
        <v>292</v>
      </c>
      <c r="BNV56" s="487" t="s">
        <v>292</v>
      </c>
      <c r="BNW56" s="487" t="s">
        <v>292</v>
      </c>
      <c r="BNX56" s="487" t="s">
        <v>292</v>
      </c>
      <c r="BNY56" s="487" t="s">
        <v>292</v>
      </c>
      <c r="BNZ56" s="487" t="s">
        <v>292</v>
      </c>
      <c r="BOA56" s="487" t="s">
        <v>292</v>
      </c>
      <c r="BOB56" s="487" t="s">
        <v>292</v>
      </c>
      <c r="BOC56" s="487" t="s">
        <v>292</v>
      </c>
      <c r="BOD56" s="487" t="s">
        <v>292</v>
      </c>
      <c r="BOE56" s="487" t="s">
        <v>292</v>
      </c>
      <c r="BOF56" s="487" t="s">
        <v>292</v>
      </c>
      <c r="BOG56" s="487" t="s">
        <v>292</v>
      </c>
      <c r="BOH56" s="487" t="s">
        <v>292</v>
      </c>
      <c r="BOI56" s="487" t="s">
        <v>294</v>
      </c>
      <c r="BOJ56" s="487" t="s">
        <v>294</v>
      </c>
      <c r="BOK56" s="487" t="s">
        <v>294</v>
      </c>
      <c r="BOL56" s="487" t="s">
        <v>294</v>
      </c>
      <c r="BOM56" s="487" t="s">
        <v>294</v>
      </c>
      <c r="BON56" s="487" t="s">
        <v>294</v>
      </c>
      <c r="BOO56" s="487" t="s">
        <v>294</v>
      </c>
      <c r="BOP56" s="487" t="s">
        <v>294</v>
      </c>
      <c r="BOQ56" s="487" t="s">
        <v>294</v>
      </c>
      <c r="BOR56" s="487" t="s">
        <v>294</v>
      </c>
      <c r="BOS56" s="487" t="s">
        <v>294</v>
      </c>
      <c r="BOT56" s="487" t="s">
        <v>294</v>
      </c>
      <c r="BOU56" s="487" t="s">
        <v>294</v>
      </c>
      <c r="BOV56" s="487" t="s">
        <v>294</v>
      </c>
      <c r="BOW56" s="487" t="s">
        <v>294</v>
      </c>
      <c r="BOX56" s="487" t="s">
        <v>294</v>
      </c>
      <c r="BOY56" s="487" t="s">
        <v>294</v>
      </c>
      <c r="BOZ56" s="487" t="s">
        <v>294</v>
      </c>
      <c r="BPA56" s="487" t="s">
        <v>294</v>
      </c>
      <c r="BPB56" s="487" t="s">
        <v>294</v>
      </c>
      <c r="BPC56" s="487" t="s">
        <v>294</v>
      </c>
      <c r="BPD56" s="487" t="s">
        <v>294</v>
      </c>
      <c r="BPE56" s="487" t="s">
        <v>294</v>
      </c>
      <c r="BPF56" s="487" t="s">
        <v>294</v>
      </c>
      <c r="BPG56" s="487" t="s">
        <v>295</v>
      </c>
      <c r="BPH56" s="487" t="s">
        <v>295</v>
      </c>
      <c r="BPI56" s="487" t="s">
        <v>295</v>
      </c>
      <c r="BPJ56" s="487" t="s">
        <v>295</v>
      </c>
      <c r="BPK56" s="487" t="s">
        <v>295</v>
      </c>
      <c r="BPL56" s="487" t="s">
        <v>295</v>
      </c>
      <c r="BPM56" s="487" t="s">
        <v>295</v>
      </c>
      <c r="BPN56" s="487" t="s">
        <v>295</v>
      </c>
      <c r="BPO56" s="487" t="s">
        <v>295</v>
      </c>
      <c r="BPP56" s="487" t="s">
        <v>295</v>
      </c>
      <c r="BPQ56" s="487" t="s">
        <v>295</v>
      </c>
      <c r="BPR56" s="487" t="s">
        <v>295</v>
      </c>
      <c r="BPS56" s="487" t="s">
        <v>295</v>
      </c>
      <c r="BPT56" s="487" t="s">
        <v>295</v>
      </c>
      <c r="BPU56" s="487" t="s">
        <v>295</v>
      </c>
      <c r="BPV56" s="487" t="s">
        <v>295</v>
      </c>
      <c r="BPW56" s="487" t="s">
        <v>295</v>
      </c>
      <c r="BPX56" s="487" t="s">
        <v>295</v>
      </c>
      <c r="BPY56" s="487" t="s">
        <v>295</v>
      </c>
      <c r="BPZ56" s="487" t="s">
        <v>295</v>
      </c>
      <c r="BQA56" s="487" t="s">
        <v>295</v>
      </c>
      <c r="BQB56" s="487" t="s">
        <v>295</v>
      </c>
      <c r="BQC56" s="487" t="s">
        <v>295</v>
      </c>
      <c r="BQD56" s="487" t="s">
        <v>295</v>
      </c>
      <c r="BQE56" s="487" t="s">
        <v>296</v>
      </c>
      <c r="BQF56" s="487" t="s">
        <v>296</v>
      </c>
      <c r="BQG56" s="487" t="s">
        <v>296</v>
      </c>
      <c r="BQH56" s="487" t="s">
        <v>296</v>
      </c>
      <c r="BQI56" s="487" t="s">
        <v>296</v>
      </c>
      <c r="BQJ56" s="487" t="s">
        <v>296</v>
      </c>
      <c r="BQK56" s="487" t="s">
        <v>296</v>
      </c>
      <c r="BQL56" s="487" t="s">
        <v>296</v>
      </c>
      <c r="BQM56" s="487" t="s">
        <v>296</v>
      </c>
      <c r="BQN56" s="487" t="s">
        <v>296</v>
      </c>
      <c r="BQO56" s="487" t="s">
        <v>296</v>
      </c>
      <c r="BQP56" s="487" t="s">
        <v>296</v>
      </c>
      <c r="BQQ56" s="487" t="s">
        <v>296</v>
      </c>
      <c r="BQR56" s="487" t="s">
        <v>296</v>
      </c>
      <c r="BQS56" s="487" t="s">
        <v>296</v>
      </c>
      <c r="BQT56" s="487" t="s">
        <v>296</v>
      </c>
      <c r="BQU56" s="487" t="s">
        <v>296</v>
      </c>
      <c r="BQV56" s="487" t="s">
        <v>296</v>
      </c>
      <c r="BQW56" s="487" t="s">
        <v>296</v>
      </c>
      <c r="BQX56" s="487" t="s">
        <v>296</v>
      </c>
      <c r="BQY56" s="487" t="s">
        <v>296</v>
      </c>
      <c r="BQZ56" s="487" t="s">
        <v>296</v>
      </c>
      <c r="BRA56" s="487" t="s">
        <v>296</v>
      </c>
      <c r="BRB56" s="487" t="s">
        <v>296</v>
      </c>
      <c r="BRC56" s="487" t="s">
        <v>296</v>
      </c>
      <c r="BRD56" s="487" t="s">
        <v>296</v>
      </c>
      <c r="BRE56" s="487" t="s">
        <v>296</v>
      </c>
      <c r="BRF56" s="487" t="s">
        <v>296</v>
      </c>
      <c r="BRG56" s="487" t="s">
        <v>296</v>
      </c>
      <c r="BRH56" s="487" t="s">
        <v>296</v>
      </c>
      <c r="BRI56" s="487" t="s">
        <v>296</v>
      </c>
      <c r="BRJ56" s="487" t="s">
        <v>296</v>
      </c>
      <c r="BRK56" s="487" t="s">
        <v>296</v>
      </c>
      <c r="BRL56" s="487" t="s">
        <v>296</v>
      </c>
      <c r="BRM56" s="487" t="s">
        <v>296</v>
      </c>
      <c r="BRN56" s="487" t="s">
        <v>296</v>
      </c>
      <c r="BRO56" s="487" t="s">
        <v>296</v>
      </c>
      <c r="BRP56" s="487" t="s">
        <v>296</v>
      </c>
      <c r="BRQ56" s="487" t="s">
        <v>296</v>
      </c>
      <c r="BRR56" s="487" t="s">
        <v>296</v>
      </c>
      <c r="BRS56" s="487" t="s">
        <v>296</v>
      </c>
      <c r="BRT56" s="487" t="s">
        <v>296</v>
      </c>
      <c r="BRU56" s="487" t="s">
        <v>296</v>
      </c>
      <c r="BRV56" s="487" t="s">
        <v>296</v>
      </c>
      <c r="BRW56" s="487" t="s">
        <v>296</v>
      </c>
      <c r="BRX56" s="487" t="s">
        <v>296</v>
      </c>
      <c r="BRY56" s="487" t="s">
        <v>296</v>
      </c>
      <c r="BRZ56" s="487" t="s">
        <v>296</v>
      </c>
      <c r="BSA56" s="487" t="s">
        <v>296</v>
      </c>
      <c r="BSB56" s="487" t="s">
        <v>296</v>
      </c>
      <c r="BSC56" s="487" t="s">
        <v>296</v>
      </c>
      <c r="BSD56" s="487" t="s">
        <v>296</v>
      </c>
      <c r="BSE56" s="487" t="s">
        <v>296</v>
      </c>
      <c r="BSF56" s="487" t="s">
        <v>296</v>
      </c>
      <c r="BSG56" s="487" t="s">
        <v>296</v>
      </c>
      <c r="BSH56" s="487" t="s">
        <v>296</v>
      </c>
      <c r="BSI56" s="487" t="s">
        <v>296</v>
      </c>
      <c r="BSJ56" s="487" t="s">
        <v>296</v>
      </c>
      <c r="BSK56" s="487" t="s">
        <v>296</v>
      </c>
      <c r="BSL56" s="487" t="s">
        <v>296</v>
      </c>
      <c r="BSM56" s="487" t="s">
        <v>296</v>
      </c>
      <c r="BSN56" s="487" t="s">
        <v>296</v>
      </c>
      <c r="BSO56" s="487" t="s">
        <v>296</v>
      </c>
      <c r="BSP56" s="487" t="s">
        <v>296</v>
      </c>
      <c r="BSQ56" s="487" t="s">
        <v>296</v>
      </c>
      <c r="BSR56" s="487" t="s">
        <v>296</v>
      </c>
      <c r="BSS56" s="487" t="s">
        <v>296</v>
      </c>
      <c r="BST56" s="487" t="s">
        <v>296</v>
      </c>
      <c r="BSU56" s="487" t="s">
        <v>296</v>
      </c>
      <c r="BSV56" s="487" t="s">
        <v>296</v>
      </c>
      <c r="BSW56" s="487" t="s">
        <v>296</v>
      </c>
      <c r="BSX56" s="487" t="s">
        <v>296</v>
      </c>
      <c r="BSY56" s="487" t="s">
        <v>296</v>
      </c>
      <c r="BSZ56" s="487" t="s">
        <v>296</v>
      </c>
      <c r="BTA56" s="487" t="s">
        <v>296</v>
      </c>
      <c r="BTB56" s="487" t="s">
        <v>296</v>
      </c>
      <c r="BTC56" s="487" t="s">
        <v>296</v>
      </c>
      <c r="BTD56" s="487" t="s">
        <v>296</v>
      </c>
      <c r="BTE56" s="487" t="s">
        <v>296</v>
      </c>
      <c r="BTF56" s="487" t="s">
        <v>296</v>
      </c>
      <c r="BTG56" s="487" t="s">
        <v>296</v>
      </c>
      <c r="BTH56" s="487" t="s">
        <v>296</v>
      </c>
      <c r="BTI56" s="487" t="s">
        <v>296</v>
      </c>
      <c r="BTJ56" s="487" t="s">
        <v>296</v>
      </c>
      <c r="BTK56" s="487" t="s">
        <v>296</v>
      </c>
      <c r="BTL56" s="487" t="s">
        <v>296</v>
      </c>
      <c r="BTM56" s="487" t="s">
        <v>296</v>
      </c>
      <c r="BTN56" s="487" t="s">
        <v>296</v>
      </c>
      <c r="BTO56" s="487" t="s">
        <v>296</v>
      </c>
      <c r="BTP56" s="487" t="s">
        <v>296</v>
      </c>
      <c r="BTQ56" s="487" t="s">
        <v>296</v>
      </c>
      <c r="BTR56" s="487" t="s">
        <v>296</v>
      </c>
      <c r="BTS56" s="487" t="s">
        <v>296</v>
      </c>
      <c r="BTT56" s="487" t="s">
        <v>296</v>
      </c>
      <c r="BTU56" s="487" t="s">
        <v>296</v>
      </c>
      <c r="BTV56" s="487" t="s">
        <v>296</v>
      </c>
      <c r="BTW56" s="487" t="s">
        <v>296</v>
      </c>
      <c r="BTX56" s="487" t="s">
        <v>296</v>
      </c>
      <c r="BTY56" s="487" t="s">
        <v>296</v>
      </c>
      <c r="BTZ56" s="487" t="s">
        <v>296</v>
      </c>
      <c r="BUA56" s="487" t="s">
        <v>296</v>
      </c>
      <c r="BUB56" s="487" t="s">
        <v>296</v>
      </c>
      <c r="BUC56" s="487" t="s">
        <v>296</v>
      </c>
      <c r="BUD56" s="487" t="s">
        <v>296</v>
      </c>
      <c r="BUE56" s="487" t="s">
        <v>296</v>
      </c>
      <c r="BUF56" s="487" t="s">
        <v>296</v>
      </c>
      <c r="BUG56" s="487" t="s">
        <v>296</v>
      </c>
      <c r="BUH56" s="487" t="s">
        <v>296</v>
      </c>
      <c r="BUI56" s="487" t="s">
        <v>296</v>
      </c>
      <c r="BUJ56" s="487" t="s">
        <v>296</v>
      </c>
      <c r="BUK56" s="487" t="s">
        <v>296</v>
      </c>
      <c r="BUL56" s="487" t="s">
        <v>296</v>
      </c>
      <c r="BUM56" s="487" t="s">
        <v>296</v>
      </c>
      <c r="BUN56" s="487" t="s">
        <v>296</v>
      </c>
      <c r="BUO56" s="487" t="s">
        <v>296</v>
      </c>
      <c r="BUP56" s="487" t="s">
        <v>296</v>
      </c>
      <c r="BUQ56" s="487" t="s">
        <v>296</v>
      </c>
      <c r="BUR56" s="487" t="s">
        <v>296</v>
      </c>
      <c r="BUS56" s="487" t="s">
        <v>296</v>
      </c>
      <c r="BUT56" s="487" t="s">
        <v>296</v>
      </c>
      <c r="BUU56" s="487" t="s">
        <v>296</v>
      </c>
      <c r="BUV56" s="487" t="s">
        <v>296</v>
      </c>
      <c r="BUW56" s="487" t="s">
        <v>296</v>
      </c>
      <c r="BUX56" s="487" t="s">
        <v>296</v>
      </c>
      <c r="BUY56" s="487" t="s">
        <v>296</v>
      </c>
      <c r="BUZ56" s="487" t="s">
        <v>296</v>
      </c>
      <c r="BVA56" s="487" t="s">
        <v>296</v>
      </c>
      <c r="BVB56" s="487" t="s">
        <v>296</v>
      </c>
      <c r="BVC56" s="487" t="s">
        <v>296</v>
      </c>
      <c r="BVD56" s="487" t="s">
        <v>296</v>
      </c>
      <c r="BVE56" s="487" t="s">
        <v>296</v>
      </c>
      <c r="BVF56" s="487" t="s">
        <v>296</v>
      </c>
      <c r="BVG56" s="487" t="s">
        <v>296</v>
      </c>
      <c r="BVH56" s="487" t="s">
        <v>296</v>
      </c>
      <c r="BVI56" s="487" t="s">
        <v>296</v>
      </c>
      <c r="BVJ56" s="487" t="s">
        <v>296</v>
      </c>
      <c r="BVK56" s="487" t="s">
        <v>296</v>
      </c>
      <c r="BVL56" s="487" t="s">
        <v>296</v>
      </c>
      <c r="BVM56" s="487" t="s">
        <v>296</v>
      </c>
      <c r="BVN56" s="487" t="s">
        <v>296</v>
      </c>
      <c r="BVO56" s="487" t="s">
        <v>296</v>
      </c>
      <c r="BVP56" s="487" t="s">
        <v>296</v>
      </c>
      <c r="BVQ56" s="487" t="s">
        <v>296</v>
      </c>
      <c r="BVR56" s="487" t="s">
        <v>296</v>
      </c>
      <c r="BVS56" s="487" t="s">
        <v>297</v>
      </c>
      <c r="BVT56" s="487" t="s">
        <v>297</v>
      </c>
      <c r="BVU56" s="487" t="s">
        <v>297</v>
      </c>
      <c r="BVV56" s="487" t="s">
        <v>297</v>
      </c>
      <c r="BVW56" s="487" t="s">
        <v>297</v>
      </c>
      <c r="BVX56" s="487" t="s">
        <v>297</v>
      </c>
      <c r="BVY56" s="487" t="s">
        <v>297</v>
      </c>
      <c r="BVZ56" s="487" t="s">
        <v>297</v>
      </c>
      <c r="BWA56" s="487" t="s">
        <v>297</v>
      </c>
      <c r="BWB56" s="487" t="s">
        <v>297</v>
      </c>
      <c r="BWC56" s="487" t="s">
        <v>297</v>
      </c>
      <c r="BWD56" s="487" t="s">
        <v>297</v>
      </c>
      <c r="BWE56" s="487" t="s">
        <v>297</v>
      </c>
      <c r="BWF56" s="487" t="s">
        <v>297</v>
      </c>
      <c r="BWG56" s="487" t="s">
        <v>297</v>
      </c>
      <c r="BWH56" s="487" t="s">
        <v>297</v>
      </c>
      <c r="BWI56" s="487" t="s">
        <v>297</v>
      </c>
      <c r="BWJ56" s="487" t="s">
        <v>297</v>
      </c>
      <c r="BWK56" s="487" t="s">
        <v>297</v>
      </c>
      <c r="BWL56" s="487" t="s">
        <v>297</v>
      </c>
      <c r="BWM56" s="487" t="s">
        <v>297</v>
      </c>
      <c r="BWN56" s="487" t="s">
        <v>297</v>
      </c>
      <c r="BWO56" s="487" t="s">
        <v>297</v>
      </c>
      <c r="BWP56" s="487" t="s">
        <v>297</v>
      </c>
      <c r="BWQ56" s="487" t="s">
        <v>298</v>
      </c>
      <c r="BWR56" s="487" t="s">
        <v>298</v>
      </c>
      <c r="BWS56" s="487" t="s">
        <v>298</v>
      </c>
      <c r="BWT56" s="487" t="s">
        <v>298</v>
      </c>
      <c r="BWU56" s="487" t="s">
        <v>298</v>
      </c>
      <c r="BWV56" s="487" t="s">
        <v>298</v>
      </c>
      <c r="BWW56" s="487" t="s">
        <v>298</v>
      </c>
      <c r="BWX56" s="487" t="s">
        <v>298</v>
      </c>
      <c r="BWY56" s="487" t="s">
        <v>298</v>
      </c>
      <c r="BWZ56" s="487" t="s">
        <v>298</v>
      </c>
      <c r="BXA56" s="487" t="s">
        <v>298</v>
      </c>
      <c r="BXB56" s="487" t="s">
        <v>298</v>
      </c>
      <c r="BXC56" s="487" t="s">
        <v>298</v>
      </c>
      <c r="BXD56" s="487" t="s">
        <v>298</v>
      </c>
      <c r="BXE56" s="487" t="s">
        <v>298</v>
      </c>
      <c r="BXF56" s="487" t="s">
        <v>298</v>
      </c>
      <c r="BXG56" s="487" t="s">
        <v>298</v>
      </c>
      <c r="BXH56" s="487" t="s">
        <v>298</v>
      </c>
      <c r="BXI56" s="487" t="s">
        <v>298</v>
      </c>
      <c r="BXJ56" s="487" t="s">
        <v>298</v>
      </c>
      <c r="BXK56" s="487" t="s">
        <v>298</v>
      </c>
      <c r="BXL56" s="487" t="s">
        <v>298</v>
      </c>
      <c r="BXM56" s="487" t="s">
        <v>298</v>
      </c>
      <c r="BXN56" s="487" t="s">
        <v>298</v>
      </c>
      <c r="BXO56" s="487" t="s">
        <v>298</v>
      </c>
      <c r="BXP56" s="487" t="s">
        <v>298</v>
      </c>
      <c r="BXQ56" s="487" t="s">
        <v>298</v>
      </c>
      <c r="BXR56" s="487" t="s">
        <v>298</v>
      </c>
      <c r="BXS56" s="487" t="s">
        <v>298</v>
      </c>
      <c r="BXT56" s="487" t="s">
        <v>298</v>
      </c>
      <c r="BXU56" s="487" t="s">
        <v>298</v>
      </c>
      <c r="BXV56" s="487" t="s">
        <v>298</v>
      </c>
      <c r="BXW56" s="487" t="s">
        <v>298</v>
      </c>
      <c r="BXX56" s="487" t="s">
        <v>298</v>
      </c>
      <c r="BXY56" s="487" t="s">
        <v>298</v>
      </c>
      <c r="BXZ56" s="487" t="s">
        <v>298</v>
      </c>
      <c r="BYA56" s="487" t="s">
        <v>298</v>
      </c>
      <c r="BYB56" s="487" t="s">
        <v>298</v>
      </c>
      <c r="BYC56" s="487" t="s">
        <v>298</v>
      </c>
      <c r="BYD56" s="487" t="s">
        <v>298</v>
      </c>
      <c r="BYE56" s="487" t="s">
        <v>298</v>
      </c>
      <c r="BYF56" s="487" t="s">
        <v>298</v>
      </c>
      <c r="BYG56" s="487" t="s">
        <v>298</v>
      </c>
      <c r="BYH56" s="487" t="s">
        <v>298</v>
      </c>
      <c r="BYI56" s="487" t="s">
        <v>298</v>
      </c>
      <c r="BYJ56" s="487" t="s">
        <v>298</v>
      </c>
      <c r="BYK56" s="487" t="s">
        <v>298</v>
      </c>
      <c r="BYL56" s="487" t="s">
        <v>298</v>
      </c>
      <c r="BYM56" s="487" t="s">
        <v>298</v>
      </c>
      <c r="BYN56" s="487" t="s">
        <v>298</v>
      </c>
      <c r="BYO56" s="487" t="s">
        <v>298</v>
      </c>
      <c r="BYP56" s="487" t="s">
        <v>298</v>
      </c>
      <c r="BYQ56" s="487" t="s">
        <v>298</v>
      </c>
      <c r="BYR56" s="487" t="s">
        <v>298</v>
      </c>
      <c r="BYS56" s="487" t="s">
        <v>298</v>
      </c>
      <c r="BYT56" s="487" t="s">
        <v>298</v>
      </c>
      <c r="BYU56" s="487" t="s">
        <v>298</v>
      </c>
      <c r="BYV56" s="487" t="s">
        <v>298</v>
      </c>
      <c r="BYW56" s="487" t="s">
        <v>298</v>
      </c>
      <c r="BYX56" s="487" t="s">
        <v>298</v>
      </c>
      <c r="BYY56" s="487" t="s">
        <v>298</v>
      </c>
      <c r="BYZ56" s="487" t="s">
        <v>298</v>
      </c>
      <c r="BZA56" s="487" t="s">
        <v>298</v>
      </c>
      <c r="BZB56" s="487" t="s">
        <v>298</v>
      </c>
      <c r="BZC56" s="487" t="s">
        <v>298</v>
      </c>
      <c r="BZD56" s="487" t="s">
        <v>298</v>
      </c>
      <c r="BZE56" s="487" t="s">
        <v>298</v>
      </c>
      <c r="BZF56" s="487" t="s">
        <v>298</v>
      </c>
      <c r="BZG56" s="487" t="s">
        <v>298</v>
      </c>
      <c r="BZH56" s="487" t="s">
        <v>298</v>
      </c>
      <c r="BZI56" s="487" t="s">
        <v>298</v>
      </c>
      <c r="BZJ56" s="487" t="s">
        <v>298</v>
      </c>
      <c r="BZK56" s="487" t="s">
        <v>298</v>
      </c>
      <c r="BZL56" s="487" t="s">
        <v>298</v>
      </c>
      <c r="BZM56" s="487" t="s">
        <v>298</v>
      </c>
      <c r="BZN56" s="487" t="s">
        <v>298</v>
      </c>
      <c r="BZO56" s="487" t="s">
        <v>298</v>
      </c>
      <c r="BZP56" s="487" t="s">
        <v>298</v>
      </c>
      <c r="BZQ56" s="487" t="s">
        <v>298</v>
      </c>
      <c r="BZR56" s="487" t="s">
        <v>298</v>
      </c>
      <c r="BZS56" s="487" t="s">
        <v>298</v>
      </c>
      <c r="BZT56" s="487" t="s">
        <v>298</v>
      </c>
      <c r="BZU56" s="487" t="s">
        <v>298</v>
      </c>
      <c r="BZV56" s="487" t="s">
        <v>298</v>
      </c>
      <c r="BZW56" s="487" t="s">
        <v>298</v>
      </c>
      <c r="BZX56" s="487" t="s">
        <v>298</v>
      </c>
      <c r="BZY56" s="487" t="s">
        <v>298</v>
      </c>
      <c r="BZZ56" s="487" t="s">
        <v>298</v>
      </c>
      <c r="CAA56" s="487" t="s">
        <v>298</v>
      </c>
      <c r="CAB56" s="487" t="s">
        <v>298</v>
      </c>
      <c r="CAC56" s="487" t="s">
        <v>298</v>
      </c>
      <c r="CAD56" s="487" t="s">
        <v>298</v>
      </c>
      <c r="CAE56" s="487" t="s">
        <v>298</v>
      </c>
      <c r="CAF56" s="487" t="s">
        <v>298</v>
      </c>
      <c r="CAG56" s="487" t="s">
        <v>298</v>
      </c>
      <c r="CAH56" s="487" t="s">
        <v>298</v>
      </c>
      <c r="CAI56" s="487" t="s">
        <v>298</v>
      </c>
      <c r="CAJ56" s="487" t="s">
        <v>298</v>
      </c>
      <c r="CAK56" s="487" t="s">
        <v>298</v>
      </c>
      <c r="CAL56" s="487" t="s">
        <v>298</v>
      </c>
      <c r="CAM56" s="487" t="s">
        <v>298</v>
      </c>
      <c r="CAN56" s="487" t="s">
        <v>298</v>
      </c>
      <c r="CAO56" s="487" t="s">
        <v>298</v>
      </c>
      <c r="CAP56" s="487" t="s">
        <v>298</v>
      </c>
      <c r="CAQ56" s="487" t="s">
        <v>298</v>
      </c>
      <c r="CAR56" s="487" t="s">
        <v>298</v>
      </c>
      <c r="CAS56" s="487" t="s">
        <v>298</v>
      </c>
      <c r="CAT56" s="487" t="s">
        <v>298</v>
      </c>
      <c r="CAU56" s="487" t="s">
        <v>298</v>
      </c>
      <c r="CAV56" s="487" t="s">
        <v>298</v>
      </c>
      <c r="CAW56" s="487" t="s">
        <v>298</v>
      </c>
      <c r="CAX56" s="487" t="s">
        <v>298</v>
      </c>
      <c r="CAY56" s="487" t="s">
        <v>298</v>
      </c>
      <c r="CAZ56" s="487" t="s">
        <v>298</v>
      </c>
      <c r="CBA56" s="487" t="s">
        <v>298</v>
      </c>
      <c r="CBB56" s="487" t="s">
        <v>298</v>
      </c>
      <c r="CBC56" s="487" t="s">
        <v>298</v>
      </c>
      <c r="CBD56" s="487" t="s">
        <v>298</v>
      </c>
      <c r="CBE56" s="487" t="s">
        <v>298</v>
      </c>
      <c r="CBF56" s="487" t="s">
        <v>298</v>
      </c>
      <c r="CBG56" s="487" t="s">
        <v>298</v>
      </c>
      <c r="CBH56" s="487" t="s">
        <v>298</v>
      </c>
      <c r="CBI56" s="487" t="s">
        <v>298</v>
      </c>
      <c r="CBJ56" s="487" t="s">
        <v>298</v>
      </c>
      <c r="CBK56" s="487" t="s">
        <v>298</v>
      </c>
      <c r="CBL56" s="487" t="s">
        <v>298</v>
      </c>
      <c r="CBM56" s="487" t="s">
        <v>298</v>
      </c>
      <c r="CBN56" s="487" t="s">
        <v>298</v>
      </c>
      <c r="CBO56" s="487" t="s">
        <v>298</v>
      </c>
      <c r="CBP56" s="487" t="s">
        <v>298</v>
      </c>
      <c r="CBQ56" s="487" t="s">
        <v>298</v>
      </c>
      <c r="CBR56" s="487" t="s">
        <v>298</v>
      </c>
      <c r="CBS56" s="487" t="s">
        <v>298</v>
      </c>
      <c r="CBT56" s="487" t="s">
        <v>298</v>
      </c>
      <c r="CBU56" s="487" t="s">
        <v>298</v>
      </c>
      <c r="CBV56" s="487" t="s">
        <v>298</v>
      </c>
      <c r="CBW56" s="487" t="s">
        <v>298</v>
      </c>
      <c r="CBX56" s="487" t="s">
        <v>298</v>
      </c>
      <c r="CBY56" s="487" t="s">
        <v>298</v>
      </c>
      <c r="CBZ56" s="487" t="s">
        <v>298</v>
      </c>
      <c r="CCA56" s="487" t="s">
        <v>298</v>
      </c>
      <c r="CCB56" s="487" t="s">
        <v>298</v>
      </c>
      <c r="CCC56" s="487" t="s">
        <v>298</v>
      </c>
      <c r="CCD56" s="487" t="s">
        <v>298</v>
      </c>
      <c r="CCE56" s="487" t="s">
        <v>299</v>
      </c>
      <c r="CCF56" s="487" t="s">
        <v>299</v>
      </c>
      <c r="CCG56" s="487" t="s">
        <v>299</v>
      </c>
      <c r="CCH56" s="487" t="s">
        <v>299</v>
      </c>
      <c r="CCI56" s="487" t="s">
        <v>299</v>
      </c>
      <c r="CCJ56" s="487" t="s">
        <v>299</v>
      </c>
      <c r="CCK56" s="487" t="s">
        <v>299</v>
      </c>
      <c r="CCL56" s="487" t="s">
        <v>299</v>
      </c>
      <c r="CCM56" s="487" t="s">
        <v>299</v>
      </c>
      <c r="CCN56" s="487" t="s">
        <v>299</v>
      </c>
      <c r="CCO56" s="487" t="s">
        <v>299</v>
      </c>
      <c r="CCP56" s="487" t="s">
        <v>299</v>
      </c>
      <c r="CCQ56" s="487" t="s">
        <v>299</v>
      </c>
      <c r="CCR56" s="487" t="s">
        <v>299</v>
      </c>
      <c r="CCS56" s="487" t="s">
        <v>299</v>
      </c>
      <c r="CCT56" s="487" t="s">
        <v>299</v>
      </c>
      <c r="CCU56" s="487" t="s">
        <v>299</v>
      </c>
      <c r="CCV56" s="487" t="s">
        <v>299</v>
      </c>
      <c r="CCW56" s="487" t="s">
        <v>299</v>
      </c>
      <c r="CCX56" s="487" t="s">
        <v>299</v>
      </c>
      <c r="CCY56" s="487" t="s">
        <v>299</v>
      </c>
      <c r="CCZ56" s="487" t="s">
        <v>299</v>
      </c>
      <c r="CDA56" s="487" t="s">
        <v>299</v>
      </c>
      <c r="CDB56" s="487" t="s">
        <v>299</v>
      </c>
      <c r="CDC56" s="487" t="s">
        <v>299</v>
      </c>
      <c r="CDD56" s="487" t="s">
        <v>299</v>
      </c>
      <c r="CDE56" s="487" t="s">
        <v>299</v>
      </c>
      <c r="CDF56" s="487" t="s">
        <v>299</v>
      </c>
      <c r="CDG56" s="487" t="s">
        <v>299</v>
      </c>
      <c r="CDH56" s="487" t="s">
        <v>299</v>
      </c>
      <c r="CDI56" s="487" t="s">
        <v>299</v>
      </c>
      <c r="CDJ56" s="487" t="s">
        <v>299</v>
      </c>
      <c r="CDK56" s="487" t="s">
        <v>299</v>
      </c>
      <c r="CDL56" s="487" t="s">
        <v>299</v>
      </c>
      <c r="CDM56" s="487" t="s">
        <v>299</v>
      </c>
      <c r="CDN56" s="487" t="s">
        <v>299</v>
      </c>
      <c r="CDO56" s="487" t="s">
        <v>299</v>
      </c>
      <c r="CDP56" s="487" t="s">
        <v>299</v>
      </c>
      <c r="CDQ56" s="487" t="s">
        <v>299</v>
      </c>
      <c r="CDR56" s="487" t="s">
        <v>299</v>
      </c>
      <c r="CDS56" s="487" t="s">
        <v>299</v>
      </c>
      <c r="CDT56" s="487" t="s">
        <v>299</v>
      </c>
      <c r="CDU56" s="487" t="s">
        <v>299</v>
      </c>
      <c r="CDV56" s="487" t="s">
        <v>299</v>
      </c>
      <c r="CDW56" s="487" t="s">
        <v>299</v>
      </c>
      <c r="CDX56" s="487" t="s">
        <v>299</v>
      </c>
      <c r="CDY56" s="487" t="s">
        <v>299</v>
      </c>
      <c r="CDZ56" s="487" t="s">
        <v>299</v>
      </c>
      <c r="CEA56" s="487" t="s">
        <v>299</v>
      </c>
      <c r="CEB56" s="487" t="s">
        <v>299</v>
      </c>
      <c r="CEC56" s="487" t="s">
        <v>299</v>
      </c>
      <c r="CED56" s="487" t="s">
        <v>299</v>
      </c>
      <c r="CEE56" s="487" t="s">
        <v>299</v>
      </c>
      <c r="CEF56" s="487" t="s">
        <v>299</v>
      </c>
      <c r="CEG56" s="487" t="s">
        <v>299</v>
      </c>
      <c r="CEH56" s="487" t="s">
        <v>299</v>
      </c>
      <c r="CEI56" s="487" t="s">
        <v>299</v>
      </c>
      <c r="CEJ56" s="487" t="s">
        <v>299</v>
      </c>
      <c r="CEK56" s="487" t="s">
        <v>299</v>
      </c>
      <c r="CEL56" s="487" t="s">
        <v>299</v>
      </c>
      <c r="CEM56" s="487" t="s">
        <v>299</v>
      </c>
      <c r="CEN56" s="487" t="s">
        <v>299</v>
      </c>
      <c r="CEO56" s="487" t="s">
        <v>299</v>
      </c>
      <c r="CEP56" s="487" t="s">
        <v>299</v>
      </c>
      <c r="CEQ56" s="487" t="s">
        <v>299</v>
      </c>
      <c r="CER56" s="487" t="s">
        <v>299</v>
      </c>
      <c r="CES56" s="487" t="s">
        <v>299</v>
      </c>
      <c r="CET56" s="487" t="s">
        <v>299</v>
      </c>
      <c r="CEU56" s="487" t="s">
        <v>299</v>
      </c>
      <c r="CEV56" s="487" t="s">
        <v>299</v>
      </c>
      <c r="CEW56" s="487" t="s">
        <v>299</v>
      </c>
      <c r="CEX56" s="487" t="s">
        <v>299</v>
      </c>
      <c r="CEY56" s="487" t="s">
        <v>299</v>
      </c>
      <c r="CEZ56" s="487" t="s">
        <v>299</v>
      </c>
      <c r="CFA56" s="487" t="s">
        <v>299</v>
      </c>
      <c r="CFB56" s="487" t="s">
        <v>299</v>
      </c>
      <c r="CFC56" s="487" t="s">
        <v>299</v>
      </c>
      <c r="CFD56" s="487" t="s">
        <v>299</v>
      </c>
      <c r="CFE56" s="487" t="s">
        <v>299</v>
      </c>
      <c r="CFF56" s="487" t="s">
        <v>299</v>
      </c>
      <c r="CFG56" s="487" t="s">
        <v>299</v>
      </c>
      <c r="CFH56" s="487" t="s">
        <v>299</v>
      </c>
      <c r="CFI56" s="487" t="s">
        <v>299</v>
      </c>
      <c r="CFJ56" s="487" t="s">
        <v>299</v>
      </c>
      <c r="CFK56" s="487" t="s">
        <v>299</v>
      </c>
      <c r="CFL56" s="487" t="s">
        <v>299</v>
      </c>
      <c r="CFM56" s="487" t="s">
        <v>299</v>
      </c>
      <c r="CFN56" s="487" t="s">
        <v>299</v>
      </c>
      <c r="CFO56" s="487" t="s">
        <v>299</v>
      </c>
      <c r="CFP56" s="487" t="s">
        <v>299</v>
      </c>
      <c r="CFQ56" s="487" t="s">
        <v>299</v>
      </c>
      <c r="CFR56" s="487" t="s">
        <v>299</v>
      </c>
      <c r="CFS56" s="487" t="s">
        <v>299</v>
      </c>
      <c r="CFT56" s="487" t="s">
        <v>299</v>
      </c>
      <c r="CFU56" s="487" t="s">
        <v>299</v>
      </c>
      <c r="CFV56" s="487" t="s">
        <v>299</v>
      </c>
      <c r="CFW56" s="487" t="s">
        <v>299</v>
      </c>
      <c r="CFX56" s="487" t="s">
        <v>299</v>
      </c>
      <c r="CFY56" s="487" t="s">
        <v>299</v>
      </c>
      <c r="CFZ56" s="487" t="s">
        <v>299</v>
      </c>
      <c r="CGA56" s="487" t="s">
        <v>299</v>
      </c>
      <c r="CGB56" s="487" t="s">
        <v>299</v>
      </c>
      <c r="CGC56" s="487" t="s">
        <v>299</v>
      </c>
      <c r="CGD56" s="487" t="s">
        <v>299</v>
      </c>
      <c r="CGE56" s="487" t="s">
        <v>299</v>
      </c>
      <c r="CGF56" s="487" t="s">
        <v>299</v>
      </c>
      <c r="CGG56" s="487" t="s">
        <v>299</v>
      </c>
      <c r="CGH56" s="487" t="s">
        <v>299</v>
      </c>
      <c r="CGI56" s="487" t="s">
        <v>299</v>
      </c>
      <c r="CGJ56" s="487" t="s">
        <v>299</v>
      </c>
      <c r="CGK56" s="487" t="s">
        <v>299</v>
      </c>
      <c r="CGL56" s="487" t="s">
        <v>299</v>
      </c>
      <c r="CGM56" s="487" t="s">
        <v>299</v>
      </c>
      <c r="CGN56" s="487" t="s">
        <v>299</v>
      </c>
      <c r="CGO56" s="487" t="s">
        <v>299</v>
      </c>
      <c r="CGP56" s="487" t="s">
        <v>299</v>
      </c>
      <c r="CGQ56" s="487" t="s">
        <v>299</v>
      </c>
      <c r="CGR56" s="487" t="s">
        <v>299</v>
      </c>
      <c r="CGS56" s="487" t="s">
        <v>299</v>
      </c>
      <c r="CGT56" s="487" t="s">
        <v>299</v>
      </c>
      <c r="CGU56" s="487" t="s">
        <v>299</v>
      </c>
      <c r="CGV56" s="487" t="s">
        <v>299</v>
      </c>
      <c r="CGW56" s="487" t="s">
        <v>299</v>
      </c>
      <c r="CGX56" s="487" t="s">
        <v>299</v>
      </c>
      <c r="CGY56" s="487" t="s">
        <v>299</v>
      </c>
      <c r="CGZ56" s="487" t="s">
        <v>299</v>
      </c>
      <c r="CHA56" s="487" t="s">
        <v>299</v>
      </c>
      <c r="CHB56" s="487" t="s">
        <v>299</v>
      </c>
      <c r="CHC56" s="487" t="s">
        <v>299</v>
      </c>
      <c r="CHD56" s="487" t="s">
        <v>299</v>
      </c>
      <c r="CHE56" s="487" t="s">
        <v>299</v>
      </c>
      <c r="CHF56" s="487" t="s">
        <v>299</v>
      </c>
      <c r="CHG56" s="487" t="s">
        <v>299</v>
      </c>
      <c r="CHH56" s="487" t="s">
        <v>299</v>
      </c>
      <c r="CHI56" s="487" t="s">
        <v>299</v>
      </c>
      <c r="CHJ56" s="487" t="s">
        <v>299</v>
      </c>
      <c r="CHK56" s="487" t="s">
        <v>299</v>
      </c>
      <c r="CHL56" s="487" t="s">
        <v>299</v>
      </c>
      <c r="CHM56" s="487" t="s">
        <v>299</v>
      </c>
      <c r="CHN56" s="487" t="s">
        <v>299</v>
      </c>
      <c r="CHO56" s="487" t="s">
        <v>299</v>
      </c>
      <c r="CHP56" s="487" t="s">
        <v>299</v>
      </c>
      <c r="CHQ56" s="487" t="s">
        <v>299</v>
      </c>
      <c r="CHR56" s="487" t="s">
        <v>299</v>
      </c>
      <c r="CHS56" s="212" t="s">
        <v>284</v>
      </c>
      <c r="CHT56" s="212" t="s">
        <v>284</v>
      </c>
      <c r="CHU56" s="212" t="s">
        <v>284</v>
      </c>
      <c r="CHV56" s="212" t="s">
        <v>284</v>
      </c>
      <c r="CHW56" s="212" t="s">
        <v>284</v>
      </c>
      <c r="CHX56" s="212" t="s">
        <v>284</v>
      </c>
      <c r="CHY56" s="212" t="s">
        <v>284</v>
      </c>
      <c r="CHZ56" s="212" t="s">
        <v>284</v>
      </c>
      <c r="CIA56" s="212" t="s">
        <v>284</v>
      </c>
      <c r="CIB56" s="212" t="s">
        <v>284</v>
      </c>
      <c r="CIC56" s="212" t="s">
        <v>284</v>
      </c>
      <c r="CID56" s="212" t="s">
        <v>284</v>
      </c>
      <c r="CIE56" s="212" t="s">
        <v>284</v>
      </c>
      <c r="CIF56" s="212" t="s">
        <v>284</v>
      </c>
      <c r="CIG56" s="212" t="s">
        <v>284</v>
      </c>
      <c r="CIH56" s="212" t="s">
        <v>284</v>
      </c>
      <c r="CII56" s="212" t="s">
        <v>284</v>
      </c>
      <c r="CIJ56" s="212" t="s">
        <v>284</v>
      </c>
      <c r="CIK56" s="212" t="s">
        <v>284</v>
      </c>
      <c r="CIL56" s="212" t="s">
        <v>284</v>
      </c>
      <c r="CIM56" s="212" t="s">
        <v>284</v>
      </c>
      <c r="CIN56" s="212" t="s">
        <v>284</v>
      </c>
      <c r="CIO56" s="212" t="s">
        <v>284</v>
      </c>
      <c r="CIP56" s="212" t="s">
        <v>284</v>
      </c>
      <c r="CIQ56" s="212" t="s">
        <v>292</v>
      </c>
      <c r="CIR56" s="212" t="s">
        <v>292</v>
      </c>
      <c r="CIS56" s="212" t="s">
        <v>292</v>
      </c>
      <c r="CIT56" s="212" t="s">
        <v>292</v>
      </c>
      <c r="CIU56" s="212" t="s">
        <v>292</v>
      </c>
      <c r="CIV56" s="212" t="s">
        <v>292</v>
      </c>
      <c r="CIW56" s="212" t="s">
        <v>292</v>
      </c>
      <c r="CIX56" s="212" t="s">
        <v>292</v>
      </c>
      <c r="CIY56" s="212" t="s">
        <v>292</v>
      </c>
      <c r="CIZ56" s="212" t="s">
        <v>292</v>
      </c>
      <c r="CJA56" s="212" t="s">
        <v>292</v>
      </c>
      <c r="CJB56" s="212" t="s">
        <v>292</v>
      </c>
      <c r="CJC56" s="212" t="s">
        <v>292</v>
      </c>
      <c r="CJD56" s="212" t="s">
        <v>292</v>
      </c>
      <c r="CJE56" s="212" t="s">
        <v>292</v>
      </c>
      <c r="CJF56" s="212" t="s">
        <v>292</v>
      </c>
      <c r="CJG56" s="212" t="s">
        <v>292</v>
      </c>
      <c r="CJH56" s="212" t="s">
        <v>292</v>
      </c>
      <c r="CJI56" s="212" t="s">
        <v>292</v>
      </c>
      <c r="CJJ56" s="212" t="s">
        <v>292</v>
      </c>
      <c r="CJK56" s="212" t="s">
        <v>292</v>
      </c>
      <c r="CJL56" s="212" t="s">
        <v>292</v>
      </c>
      <c r="CJM56" s="212" t="s">
        <v>292</v>
      </c>
      <c r="CJN56" s="212" t="s">
        <v>292</v>
      </c>
      <c r="CJO56" s="212" t="s">
        <v>296</v>
      </c>
      <c r="CJP56" s="212" t="s">
        <v>296</v>
      </c>
      <c r="CJQ56" s="212" t="s">
        <v>296</v>
      </c>
      <c r="CJR56" s="212" t="s">
        <v>296</v>
      </c>
      <c r="CJS56" s="212" t="s">
        <v>296</v>
      </c>
      <c r="CJT56" s="212" t="s">
        <v>296</v>
      </c>
      <c r="CJU56" s="212" t="s">
        <v>296</v>
      </c>
      <c r="CJV56" s="212" t="s">
        <v>296</v>
      </c>
      <c r="CJW56" s="212" t="s">
        <v>296</v>
      </c>
      <c r="CJX56" s="212" t="s">
        <v>296</v>
      </c>
      <c r="CJY56" s="212" t="s">
        <v>296</v>
      </c>
      <c r="CJZ56" s="212" t="s">
        <v>296</v>
      </c>
      <c r="CKA56" s="212" t="s">
        <v>296</v>
      </c>
      <c r="CKB56" s="212" t="s">
        <v>296</v>
      </c>
      <c r="CKC56" s="212" t="s">
        <v>296</v>
      </c>
      <c r="CKD56" s="212" t="s">
        <v>296</v>
      </c>
      <c r="CKE56" s="212" t="s">
        <v>296</v>
      </c>
      <c r="CKF56" s="212" t="s">
        <v>296</v>
      </c>
      <c r="CKG56" s="212" t="s">
        <v>296</v>
      </c>
      <c r="CKH56" s="212" t="s">
        <v>296</v>
      </c>
      <c r="CKI56" s="212" t="s">
        <v>296</v>
      </c>
      <c r="CKJ56" s="212" t="s">
        <v>296</v>
      </c>
      <c r="CKK56" s="212" t="s">
        <v>296</v>
      </c>
      <c r="CKL56" s="212" t="s">
        <v>296</v>
      </c>
      <c r="CKM56" s="212" t="s">
        <v>298</v>
      </c>
      <c r="CKN56" s="212" t="s">
        <v>298</v>
      </c>
      <c r="CKO56" s="212" t="s">
        <v>298</v>
      </c>
      <c r="CKP56" s="212" t="s">
        <v>298</v>
      </c>
      <c r="CKQ56" s="212" t="s">
        <v>298</v>
      </c>
      <c r="CKR56" s="212" t="s">
        <v>298</v>
      </c>
      <c r="CKS56" s="212" t="s">
        <v>298</v>
      </c>
      <c r="CKT56" s="212" t="s">
        <v>298</v>
      </c>
      <c r="CKU56" s="212" t="s">
        <v>298</v>
      </c>
      <c r="CKV56" s="212" t="s">
        <v>298</v>
      </c>
      <c r="CKW56" s="212" t="s">
        <v>298</v>
      </c>
      <c r="CKX56" s="212" t="s">
        <v>298</v>
      </c>
      <c r="CKY56" s="212" t="s">
        <v>298</v>
      </c>
      <c r="CKZ56" s="212" t="s">
        <v>298</v>
      </c>
      <c r="CLA56" s="212" t="s">
        <v>298</v>
      </c>
      <c r="CLB56" s="212" t="s">
        <v>298</v>
      </c>
      <c r="CLC56" s="212" t="s">
        <v>298</v>
      </c>
      <c r="CLD56" s="212" t="s">
        <v>298</v>
      </c>
      <c r="CLE56" s="212" t="s">
        <v>298</v>
      </c>
      <c r="CLF56" s="212" t="s">
        <v>298</v>
      </c>
      <c r="CLG56" s="212" t="s">
        <v>298</v>
      </c>
      <c r="CLH56" s="212" t="s">
        <v>298</v>
      </c>
      <c r="CLI56" s="212" t="s">
        <v>298</v>
      </c>
      <c r="CLJ56" s="212" t="s">
        <v>298</v>
      </c>
      <c r="CLK56" s="212" t="s">
        <v>299</v>
      </c>
      <c r="CLL56" s="212" t="s">
        <v>299</v>
      </c>
      <c r="CLM56" s="212" t="s">
        <v>299</v>
      </c>
      <c r="CLN56" s="212" t="s">
        <v>299</v>
      </c>
      <c r="CLO56" s="212" t="s">
        <v>299</v>
      </c>
      <c r="CLP56" s="212" t="s">
        <v>299</v>
      </c>
      <c r="CLQ56" s="212" t="s">
        <v>299</v>
      </c>
      <c r="CLR56" s="212" t="s">
        <v>299</v>
      </c>
      <c r="CLS56" s="212" t="s">
        <v>299</v>
      </c>
      <c r="CLT56" s="212" t="s">
        <v>299</v>
      </c>
      <c r="CLU56" s="212" t="s">
        <v>299</v>
      </c>
      <c r="CLV56" s="212" t="s">
        <v>299</v>
      </c>
      <c r="CLW56" s="212" t="s">
        <v>299</v>
      </c>
      <c r="CLX56" s="212" t="s">
        <v>299</v>
      </c>
      <c r="CLY56" s="212" t="s">
        <v>299</v>
      </c>
      <c r="CLZ56" s="212" t="s">
        <v>299</v>
      </c>
      <c r="CMA56" s="212" t="s">
        <v>299</v>
      </c>
      <c r="CMB56" s="212" t="s">
        <v>299</v>
      </c>
      <c r="CMC56" s="212" t="s">
        <v>299</v>
      </c>
      <c r="CMD56" s="212" t="s">
        <v>299</v>
      </c>
      <c r="CME56" s="212" t="s">
        <v>299</v>
      </c>
      <c r="CMF56" s="212" t="s">
        <v>299</v>
      </c>
      <c r="CMG56" s="212" t="s">
        <v>299</v>
      </c>
      <c r="CMH56" s="212" t="s">
        <v>299</v>
      </c>
    </row>
    <row r="57" spans="1:2374 10958:10958" x14ac:dyDescent="0.2">
      <c r="A57" s="210" t="str">
        <f ca="1">IF(SUM($AK$6:$AK$9)=12,R8,"3A")</f>
        <v>3A</v>
      </c>
      <c r="B57" s="210"/>
      <c r="C57" s="210"/>
      <c r="D57" s="213"/>
      <c r="E57" s="392">
        <v>1</v>
      </c>
      <c r="F57" s="393" t="str">
        <f ca="1">IF(SUM($AK$77:$AK$82)=18,VLOOKUP(E57,$AG$57:$AI$62,3,0),"3A")</f>
        <v>3A</v>
      </c>
      <c r="G57" s="394" t="str">
        <f ca="1">IF(SUM($AK$77:$AK$82)=18,VLOOKUP(F57,$AI$57:$AR$62,2,FALSE),"3A")</f>
        <v>3A</v>
      </c>
      <c r="H57" s="394" t="str">
        <f ca="1">IF(SUM($AK$77:$AK$82)=18,VLOOKUP($F57,$AI$57:$AR$62,3,FALSE),"3A")</f>
        <v>3A</v>
      </c>
      <c r="I57" s="394" t="str">
        <f ca="1">IF(SUM($AK$77:$AK$82)=18,VLOOKUP($F57,$AI$57:$AR$62,4,FALSE),"3A")</f>
        <v>3A</v>
      </c>
      <c r="J57" s="394" t="str">
        <f ca="1">IF(SUM($AK$77:$AK$82)=18,VLOOKUP($F57,$AI$57:$AR$62,5,FALSE),"3A")</f>
        <v>3A</v>
      </c>
      <c r="K57" s="395" t="str">
        <f ca="1">IF(SUM($AK$77:$AK$82)=18,VLOOKUP($F57,$AI$57:$AR$62,6,FALSE),"3A")</f>
        <v>3A</v>
      </c>
      <c r="L57" s="395" t="str">
        <f ca="1">IF(SUM($AK$77:$AK$82)=18,VLOOKUP($F57,$AI$57:$AR$62,7,FALSE),"3A")</f>
        <v>3A</v>
      </c>
      <c r="M57" s="395" t="str">
        <f ca="1">IF(SUM($AK$77:$AK$82)=18,VLOOKUP($F57,$AI$57:$AR$62,8,FALSE),"3A")</f>
        <v>3A</v>
      </c>
      <c r="N57" s="396" t="str">
        <f ca="1">IF(SUM($AK$77:$AK$82)=18,VLOOKUP($F57,$AI$57:$AR$62,9,FALSE),"3A")</f>
        <v>3A</v>
      </c>
      <c r="O57" s="96">
        <f t="shared" ref="O57:O61" ca="1" si="72">IF(SUM($AK$57:$AK$62)=18,MIN(ABS(BY56-BY57),ABS(BY57-BY58)),100)</f>
        <v>100</v>
      </c>
      <c r="P57" s="123" t="str">
        <f t="shared" ref="P57:P62" ca="1" si="73">IF(AND(O57&gt;=0,O57&lt;90),VLOOKUP(E57,$BU$57:$BV$62,2,0),"")</f>
        <v/>
      </c>
      <c r="Q57" s="262"/>
      <c r="R57" s="93"/>
      <c r="S57" s="100"/>
      <c r="T57" s="100"/>
      <c r="U57" s="100"/>
      <c r="V57" s="100"/>
      <c r="W57" s="100"/>
      <c r="X57" s="100"/>
      <c r="Y57" s="100"/>
      <c r="Z57" s="100"/>
      <c r="AA57" s="100"/>
      <c r="AB57" s="100"/>
      <c r="AC57" s="100"/>
      <c r="AD57" s="100"/>
      <c r="AE57" s="475"/>
      <c r="AF57" s="488">
        <f t="shared" ref="AF57:AF62" ca="1" si="74">VLOOKUP($F57,$AI$57:$AR$62,10,FALSE)</f>
        <v>1</v>
      </c>
      <c r="AG57" s="487">
        <f t="shared" ref="AG57:AG62" ca="1" si="75">RANK(AU57,$AU$57:$AU$62)</f>
        <v>6</v>
      </c>
      <c r="AH57" s="487">
        <f t="shared" ref="AH57:AH62" ca="1" si="76">RANK(AR57,$AR$57:$AR$62)</f>
        <v>6</v>
      </c>
      <c r="AI57" s="212" t="str">
        <f ca="1">IF($AH$76=72,VLOOKUP(3,$AG$6:$AI$9,3,0),"3A")</f>
        <v>3A</v>
      </c>
      <c r="AJ57" s="212">
        <f ca="1">IF($AH$76=72,VLOOKUP(3,$AG$6:$AR$9,4,0),0)</f>
        <v>0</v>
      </c>
      <c r="AK57" s="212">
        <f ca="1">IF($AH$76=72,VLOOKUP(3,$AG$6:$AR$9,5,0),0)</f>
        <v>0</v>
      </c>
      <c r="AL57" s="212">
        <f ca="1">IF($AH$76=72,VLOOKUP(3,$AG$6:$AR$9,6,0),0)</f>
        <v>0</v>
      </c>
      <c r="AM57" s="212">
        <f ca="1">IF($AH$76=72,VLOOKUP(3,$AG$6:$AR$9,7,0),0)</f>
        <v>0</v>
      </c>
      <c r="AN57" s="212">
        <f ca="1">IF($AH$76=72,VLOOKUP(3,$AG$6:$AR$9,8,0),0)</f>
        <v>0</v>
      </c>
      <c r="AO57" s="212">
        <f ca="1">IF($AH$76=72,VLOOKUP(3,$AG$6:$AR$9,9,0),0)</f>
        <v>0</v>
      </c>
      <c r="AP57" s="212">
        <f ca="1">IF($AH$76=72,VLOOKUP(3,$AG$6:$AR$9,10,0),0)</f>
        <v>0</v>
      </c>
      <c r="AQ57" s="212">
        <f ca="1">IF($AH$76=72,VLOOKUP(3,$AG$6:$AR$9,11,0),0)</f>
        <v>0</v>
      </c>
      <c r="AR57" s="487">
        <f ca="1">IF(AK57=0,1,AJ57*$AW$4+AQ57*$AW$11+AO57*$AW$12+AL57*$AW$13-($AW$14*VLOOKUP(AI57,Tabla3[[NombreEquipo]:[Rank]],3,FALSE)/100))</f>
        <v>1</v>
      </c>
      <c r="AS57" s="487">
        <f t="shared" ref="AS57:AS62" ca="1" si="77">AH57</f>
        <v>6</v>
      </c>
      <c r="AT57" s="487"/>
      <c r="AU57" s="487">
        <f t="shared" ref="AU57:AU62" ca="1" si="78">IFERROR(AR57-VLOOKUP(AI57,$P$57:$Q$62,2,0),AR57)</f>
        <v>1</v>
      </c>
      <c r="AV57" s="487"/>
      <c r="AW57" s="487"/>
      <c r="AX57" s="487"/>
      <c r="AY57" s="487"/>
      <c r="AZ57" s="501"/>
      <c r="BA57" s="514"/>
      <c r="BB57" s="514"/>
      <c r="BD57" s="514"/>
      <c r="BE57" s="514"/>
      <c r="BF57" s="514"/>
      <c r="BG57" s="514"/>
      <c r="BH57" s="514"/>
      <c r="BI57" s="514"/>
      <c r="BJ57" s="514"/>
      <c r="BK57" s="514"/>
      <c r="BL57" s="514"/>
      <c r="BM57" s="514"/>
      <c r="BN57" s="514"/>
      <c r="BO57" s="514"/>
      <c r="BP57" s="514"/>
      <c r="BQ57" s="514"/>
      <c r="BR57" s="514"/>
      <c r="BS57" s="514"/>
      <c r="BT57" s="212">
        <v>1</v>
      </c>
      <c r="BU57" s="212">
        <f ca="1">IF(SUM($AK$77:$AK$82)=18,RANK(BW57,$BW$57:$BW$62),1)</f>
        <v>1</v>
      </c>
      <c r="BV57" s="212" t="str">
        <f t="shared" ref="BV57:BV62" ca="1" si="79">A57</f>
        <v>3A</v>
      </c>
      <c r="BW57" s="487" t="str">
        <f ca="1">IF(SUM($AK$6:$AK$9)=12,AJ57*$AW$4+AQ57*$AW$11+AO57*$AW$12+AL57*$AW$13-($AW$14*1/100),"3A")</f>
        <v>3A</v>
      </c>
      <c r="BX57" s="212" t="str">
        <f t="shared" ref="BX57:BX62" ca="1" si="80">VLOOKUP(E57,$AH$57:$AI$62,2,0)</f>
        <v>3F</v>
      </c>
      <c r="BY57" s="212">
        <f t="shared" ref="BY57:BY62" ca="1" si="81">VLOOKUP($BX57,$AI$57:$AR$62,10,FALSE)</f>
        <v>6</v>
      </c>
      <c r="CA57" s="212">
        <v>1</v>
      </c>
      <c r="CB57" s="212" t="str">
        <f t="shared" ref="CB57:CB62" ca="1" si="82">VLOOKUP(CA57,$AH$57:$AI$62,2,0)</f>
        <v>3F</v>
      </c>
      <c r="CC57" s="212">
        <f t="shared" ref="CC57:CC62" ca="1" si="83">VLOOKUP(CB57,$AI$57:$AR$62,2,FALSE)</f>
        <v>0</v>
      </c>
      <c r="CD57" s="497">
        <f t="shared" ref="CD57:CD62" ca="1" si="84">IF(SUM($AK$57:$AK$62)=18,MIN(ABS(BY56-BY57),ABS(BY57-BY58)),100)</f>
        <v>100</v>
      </c>
      <c r="CE57" s="212">
        <f t="shared" ref="CE57:CE62" ca="1" si="85">VLOOKUP($CB57,$AI$57:$AR$62,9,FALSE)</f>
        <v>0</v>
      </c>
      <c r="CF57" s="212">
        <f t="shared" ref="CF57:CF62" ca="1" si="86">VLOOKUP($CB57,$AI$57:$AR$62,7,FALSE)</f>
        <v>0</v>
      </c>
      <c r="CG57" s="212">
        <f t="shared" ref="CG57:CG62" ca="1" si="87">VLOOKUP($CB57,$AI$57:$AR$62,4,FALSE)</f>
        <v>0</v>
      </c>
      <c r="CH57" s="212">
        <f t="array" aca="1" ref="CH57" ca="1">IF($CJ$57=$D$64,$D$66:$D$71,IF($CJ$57=$E$64,$E$66:$E$70,IF($CJ$57=$F$64,$F$66:$F$69,IF($CJ$57=$G$64,$G$66:$G$68,IF($CJ$57=$H$64,$H$66:$H$67,$I$66)))))</f>
        <v>1</v>
      </c>
      <c r="CI57" s="487" t="str">
        <f t="shared" ref="CI57:CI62" ca="1" si="88">IFERROR(HLOOKUP(6,$CL$55:$CMH$56,2,0),$DQ$56)</f>
        <v>COM_1</v>
      </c>
      <c r="CJ57" s="487" t="str">
        <f ca="1">IF(CI57="COM_1","OP1",IF(CI57="COM_2","OP2",IF(OR(CI57="COM_3",CI57="COM_4"),"OP3",IF(OR(CI57="COM_5",CI57="COM_6",CI57="COM_7",CI57="COM_8"),"OP4",IF(OR(CI57="COM_9",CI57="COM_10",CI57="COM_11",CI57="COM_12",CI57="COM_13",CI57="COM_14",CI57="COM_15",CI57="COM_16"),"OP5","OP6")))))</f>
        <v>OP1</v>
      </c>
      <c r="CK57" s="487">
        <v>1</v>
      </c>
      <c r="CL57" s="487">
        <f t="array" aca="1" ref="CL57" ca="1">IF(AND($CC$57:$CC$62=$CC$57,$CE$57:$CE$62=$CE$57,$CF$57:$CF$62=$CF$57,$CG$57:$CG$62=$CG$57),1,0)</f>
        <v>1</v>
      </c>
      <c r="CM57" s="487">
        <f t="array" aca="1" ref="CM57" ca="1">IF(AND($CC$57:$CC$62=$CC$57,$CE$57:$CE$62=$CE$57,$CF$57:$CF$62=$CF$57,$CG$57:$CG$61=$CG$57,$CG$61&lt;&gt;$CG$62),1,0)</f>
        <v>0</v>
      </c>
      <c r="CN57" s="487">
        <f t="array" aca="1" ref="CN57" ca="1">IF(AND($CC$57:$CC$62=$CC$57,$CE$57:$CE$62=$CE$57,$CF$57:$CF$62=$CF$57,$CG$57:$CG$60=$CG$57,$CG$60&lt;&gt;$CG$61,$CG$61:$CG$62=$CG$61),1,0)</f>
        <v>0</v>
      </c>
      <c r="CO57" s="487">
        <f t="array" aca="1" ref="CO57" ca="1">IF(AND($CC$57:$CC$62=$CC$57,$CE$57:$CE$62=$CE$57,$CF$57:$CF$62=$CF$57,$CG$57:$CG$60=$CG$57,$CG$60&lt;&gt;$CG$61,$CG$61&lt;&gt;$CG$62),1,0)</f>
        <v>0</v>
      </c>
      <c r="CP57" s="487">
        <f t="array" aca="1" ref="CP57" ca="1">IF(AND($CC$57:$CC$62=$CC$57,$CE$57:$CE$62=$CE$57,$CF$57:$CF$62=$CF$57,$CG$57:$CG$59=$CG$57,$CG$59&lt;&gt;$CG$60,$CG$60:$CG$62=$CG$60),1,0)</f>
        <v>0</v>
      </c>
      <c r="CQ57" s="487">
        <f t="array" aca="1" ref="CQ57" ca="1">IF(AND($CC$57:$CC$62=$CC$57,$CE$57:$CE$62=$CE$57,$CF$57:$CF$62=$CF$57,$CG$59&lt;&gt;$CG$60,$CG$57:$CG$59=$CG$57,$CG$60:$CG$61=$CG$60,$CG$61&lt;&gt;$CG$62),1,0)</f>
        <v>0</v>
      </c>
      <c r="CR57" s="487">
        <f t="array" aca="1" ref="CR57" ca="1">IF(AND($CC$57:$CC$62=$CC$57,$CE$57:$CE$62=$CE$57,$CF$57:$CF$62=$CF$57,$CG$59&lt;&gt;$CG$60,$CG$57:$CG$59=$CG$57,$CG$60&lt;&gt;$CG$61,$CG$61:$CG$62=$CG$61),1,0)</f>
        <v>0</v>
      </c>
      <c r="CS57" s="487">
        <f t="array" aca="1" ref="CS57" ca="1">IF(AND($CC$57:$CC$62=$CC$57,$CE$57:$CE$62=$CE$57,$CF$57:$CF$62=$CF$57,$CG$57:$CG$59=$CG$57,$CG$59&lt;&gt;$CG$60,$CG$60&lt;&gt;$CG$61,$CG$61&lt;&gt;$CG$62),1,0)</f>
        <v>0</v>
      </c>
      <c r="CT57" s="487">
        <f t="array" aca="1" ref="CT57" ca="1">IF(AND($CC$57:$CC$62=$CC$57,$CE$57:$CE$62=$CE$57,$CF$57:$CF$62=$CF$57,$CG$57:$CG$58=$CG$57,$CG$58&lt;&gt;$CG$59,$CG$59:$CG$62=$CG$59),1,0)</f>
        <v>0</v>
      </c>
      <c r="CU57" s="487">
        <f t="array" aca="1" ref="CU57" ca="1">IF(AND($CC$57:$CC$62=$CC$57,$CE$57:$CE$62=$CE$57,$CF$57:$CF$62=$CF$57,$CG$57:$CG$58=$CG$57,$CG$58&lt;&gt;$CG$59,$CG$59:$CG$61=$CG$59,$CG$59:$CG$61&lt;&gt;$CG$62),1,0)</f>
        <v>0</v>
      </c>
      <c r="CV57" s="487">
        <f t="array" aca="1" ref="CV57" ca="1">IF(AND($CC$57:$CC$62=$CC$57,$CE$57:$CE$62=$CE$57,$CF$57:$CF$62=$CF$57,$CG$57:$CG$58=$CG$57,$CG$58&lt;&gt;$CG$59,$CG$59:$CG$60=$CG$59,$CG$59:$CG$60&lt;&gt;$CG$61,$CG$61:$CG$62=$CG$61),1,0)</f>
        <v>0</v>
      </c>
      <c r="CW57" s="487">
        <f t="array" aca="1" ref="CW57" ca="1">IF(AND($CC$57:$CC$62=$CC$57,$CE$57:$CE$62=$CE$57,$CF$57:$CF$62=$CF$57,$CG$57:$CG$58=$CG$57,$CG$58&lt;&gt;$CG$59,$CG$59:$CG$60=$CG$59,$CG$60&lt;&gt;$CG$61,$CG$61&lt;&gt;$CG$62),1,0)</f>
        <v>0</v>
      </c>
      <c r="CX57" s="487">
        <f t="array" aca="1" ref="CX57" ca="1">IF(AND($CC$57:$CC$62=$CC$57,$CE$57:$CE$62=$CE$57,$CF$57:$CF$62=$CF$57,$CG$57:$CG$58=$CG$57,$CG$58&lt;&gt;$CG$59,$CG$60:$CG$62&lt;&gt;$CG$59,$CG$60:$CG$62=$CG$60),1,0)</f>
        <v>0</v>
      </c>
      <c r="CY57" s="487">
        <f t="array" aca="1" ref="CY57" ca="1">IF(AND($CC$57:$CC$62=$CC$57,$CE$57:$CE$62=$CE$57,$CF$57:$CF$62=$CF$57,$CG$57:$CG$58=$CG$57,$CG$58&lt;&gt;$CG$59,$CG$59&lt;&gt;$CG$60,$CG$61:$CG$62&lt;&gt;$CG$60,$CG$61:$CG$62=$CG$61),1,0)</f>
        <v>0</v>
      </c>
      <c r="CZ57" s="487">
        <f t="array" aca="1" ref="CZ57" ca="1">IF(AND($CC$57:$CC$62=$CC$57,$CE$57:$CE$62=$CE$57,$CF$57:$CF$62=$CF$57,$CG$57:$CG$58=$CG$57,$CG$58&lt;&gt;$CG$59,$CG$60:$CG$61&lt;&gt;$CG$59,$CG$60:$CG$61=$CG$60,$CG$60:$CG$61&lt;&gt;$CG$62),1,0)</f>
        <v>0</v>
      </c>
      <c r="DA57" s="487">
        <f t="array" aca="1" ref="DA57" ca="1">IF(AND($CC$57:$CC$62=$CC$57,$CE$57:$CE$62=$CE$57,$CF$57:$CF$62=$CF$57,$CG$57:$CG$58=$CG$57,$CG$58&lt;&gt;$CG$59,$CG$59&lt;&gt;$CG$60,$CG$60&lt;&gt;$CG$61,$CG$61&lt;&gt;$CG$62),1,0)</f>
        <v>0</v>
      </c>
      <c r="DB57" s="487">
        <f t="array" aca="1" ref="DB57" ca="1">IF(AND($CC$57:$CC$62=$CC$57,$CE$57:$CE$62=$CE$57,$CF$57:$CF$62=$CF$57,$CG$57&lt;&gt;$CG$58,$CG$58:$CG$62=$CG$58),1,0)</f>
        <v>0</v>
      </c>
      <c r="DC57" s="487">
        <f t="array" aca="1" ref="DC57" ca="1">IF(AND($CC$57:$CC$62=$CC$57,$CE$57:$CE$62=$CE$57,$CF$57:$CF$62=$CF$57,$CG$57&lt;&gt;$CG$58,$CG$58:$CG$61=$CG$58,$CG$61&lt;&gt;$CG$62),1,0)</f>
        <v>0</v>
      </c>
      <c r="DD57" s="487">
        <f t="array" aca="1" ref="DD57" ca="1">IF(AND($CC$57:$CC$62=$CC$57,$CE$57:$CE$62=$CE$57,$CF$57:$CF$62=$CF$57,$CG$57&lt;&gt;$CG$58,$CG$58:$CG$60=$CG$58,$CG$60&lt;&gt;$CG$61,$CG$61:$CG$62=$CG$61),1,0)</f>
        <v>0</v>
      </c>
      <c r="DE57" s="487">
        <f t="array" aca="1" ref="DE57" ca="1">IF(AND($CC$57:$CC$62=$CC$57,$CE$57:$CE$62=$CE$57,$CF$57:$CF$62=$CF$57,$CG$57&lt;&gt;$CG$58,$CG$58:$CG$60=$CG$58,$CG$60&lt;&gt;$CG$61,$CG$61&lt;&gt;$CG$62),1,0)</f>
        <v>0</v>
      </c>
      <c r="DF57" s="487">
        <f t="array" aca="1" ref="DF57" ca="1">IF(AND($CC$57:$CC$62=$CC$57,$CE$57:$CE$62=$CE$57,$CF$57:$CF$62=$CF$57,$CG$57&lt;&gt;$CG$58,$CG$58:$CG$59=$CG$58,$CG$59&lt;&gt;$CG$60,$CG$60:$CG$62=$CG$60),1,0)</f>
        <v>0</v>
      </c>
      <c r="DG57" s="487">
        <f t="array" aca="1" ref="DG57" ca="1">IF(AND($CC$57:$CC$62=$CC$57,$CE$57:$CE$62=$CE$57,$CF$57:$CF$62=$CF$57,$CG$57&lt;&gt;$CG$58,$CG$58:$CG$59=$CG$58,$CG$59&lt;&gt;$CG$60,$CG$60&lt;&gt;$CG$61,$CG$61:$CG$62=$CG$61),1,0)</f>
        <v>0</v>
      </c>
      <c r="DH57" s="487">
        <f t="array" aca="1" ref="DH57" ca="1">IF(AND($CC$57:$CC$62=$CC$57,$CE$57:$CE$62=$CE$57,$CF$57:$CF$62=$CF$57,$CG$57&lt;&gt;$CG$58,$CG$58:$CG$59=$CG$58,$CG$59&lt;&gt;$CG$60,$CG$60:$CG$61=$CG$60,$CG$61&lt;&gt;$CG$62),1,0)</f>
        <v>0</v>
      </c>
      <c r="DI57" s="487">
        <f t="array" aca="1" ref="DI57" ca="1">IF(AND($CC$57:$CC$62=$CC$57,$CE$57:$CE$62=$CE$57,$CF$57:$CF$62=$CF$57,$CG$57&lt;&gt;$CG$58,$CG$58:$CG$59=$CG$58,$CG$59&lt;&gt;$CG$60,$CG$60&lt;&gt;$CG$61,$CG$61&lt;&gt;$CG$62),1,0)</f>
        <v>0</v>
      </c>
      <c r="DJ57" s="487">
        <f t="array" aca="1" ref="DJ57" ca="1">IF(AND($CC$57:$CC$62=$CC$57,$CE$57:$CE$62=$CE$57,$CF$57:$CF$62=$CF$57,$CG$57&lt;&gt;$CG$58,$CG$58&lt;&gt;$CG$59,$CG$59:$CG$62=$CG$59),1,0)</f>
        <v>0</v>
      </c>
      <c r="DK57" s="487">
        <f t="array" aca="1" ref="DK57" ca="1">IF(AND($CC$57:$CC$62=$CC$57,$CE$57:$CE$62=$CE$57,$CF$57:$CF$62=$CF$57,$CG$57&lt;&gt;$CG$58,$CG$58&lt;&gt;$CG$59,$CG$59:$CG$61=$CG$59,$CG$61&lt;&gt;$CG$62),1,0)</f>
        <v>0</v>
      </c>
      <c r="DL57" s="487">
        <f t="array" aca="1" ref="DL57" ca="1">IF(AND($CC$57:$CC$62=$CC$57,$CE$57:$CE$62=$CE$57,$CF$57:$CF$62=$CF$57,$CG$57&lt;&gt;$CG$58,$CG$58&lt;&gt;$CG$59,$CG$59:$CG$60=$CG$59,$CG$60&lt;&gt;$CG$61,$CG$61:$CG$62=$CG$61),1,0)</f>
        <v>0</v>
      </c>
      <c r="DM57" s="487">
        <f t="array" aca="1" ref="DM57" ca="1">IF(AND($CC$57:$CC$62=$CC$57,$CE$57:$CE$62=$CE$57,$CF$57:$CF$62=$CF$57,$CG$57&lt;&gt;$CG$58,$CG$58&lt;&gt;$CG$59,$CG$59:$CG$60=$CG$59,$CG$60&lt;&gt;$CG$61,$CG$61&lt;&gt;$CG$62),1,0)</f>
        <v>0</v>
      </c>
      <c r="DN57" s="487">
        <f t="array" aca="1" ref="DN57" ca="1">IF(AND($CC$57:$CC$62=$CC$57,$CE$57:$CE$62=$CE$57,$CF$57:$CF$62=$CF$57,$CG$57&lt;&gt;$CG$58,$CG$58&lt;&gt;$CG$59,$CG$59&lt;&gt;$CG$60,$CG$60:$CG$62=$CG$60),1,0)</f>
        <v>0</v>
      </c>
      <c r="DO57" s="487">
        <f t="array" aca="1" ref="DO57" ca="1">IF(AND($CC$57:$CC$62=$CC$57,$CE$57:$CE$62=$CE$57,$CF$57:$CF$62=$CF$57,$CG$57&lt;&gt;$CG$58,$CG$58&lt;&gt;$CG$59,$CG$59&lt;&gt;$CG$60,$CG$60:$CG$61=$CG$60,$CG$61&lt;&gt;$CG$62),1,0)</f>
        <v>0</v>
      </c>
      <c r="DP57" s="487">
        <f t="array" aca="1" ref="DP57" ca="1">IF(AND($CC$57:$CC$62=$CC$57,$CE$57:$CE$62=$CE$57,$CF$57:$CF$62=$CF$57,$CG$57&lt;&gt;$CG$58,$CG$58&lt;&gt;$CG$59,$CG$59&lt;&gt;$CG$60,$CG$60&lt;&gt;$CG$61,$CG$61:$CG$62=$CG$61),1,0)</f>
        <v>0</v>
      </c>
      <c r="DQ57" s="487">
        <f t="array" aca="1" ref="DQ57" ca="1">IF(AND($CC$57:$CC$62=$CC$57,$CE$57:$CE$62=$CE$57,$CF$57:$CF$62=$CF$57,$CG$57&lt;&gt;$CG$58,$CG$58&lt;&gt;$CG$59,$CG$59&lt;&gt;$CG$60,$CG$60&lt;&gt;$CG$61,$CG$61&lt;&gt;$CG$62),1,0)</f>
        <v>0</v>
      </c>
      <c r="DR57" s="487">
        <f t="array" aca="1" ref="DR57" ca="1">IF(AND($CC$57:$CC$62=$CC$57,$CE$57:$CE$62=$CE$57,$CF$57:$CF$61=$CF$57,$CF$61&lt;&gt;$CF$62,$CG$57:$CG$61=$CG$57),1,0)</f>
        <v>0</v>
      </c>
      <c r="DS57" s="487">
        <f t="array" aca="1" ref="DS57" ca="1">IF(AND($CC$57:$CC$62=$CC$57,$CE$57:$CE$62=$CE$57,$CF$57:$CF$60=$CF$57,$CF$60&lt;&gt;$CF$61,$CF$61:$CF$62=$CF$61,$CG$57:$CG$60=$CG$57,$CG$61:$CG$62=$CG$61),1,0)</f>
        <v>0</v>
      </c>
      <c r="DT57" s="487">
        <f t="array" aca="1" ref="DT57" ca="1">IF(AND($CC$57:$CC$62=$CC$57,$CE$57:$CE$62=$CE$57,$CF$57:$CF$60=$CF$57,$CF$60&lt;&gt;$CF$61,$CF$61&lt;&gt;$CF$62,$CG$57:$CG$60=$CG$57),1,0)</f>
        <v>0</v>
      </c>
      <c r="DU57" s="487">
        <f t="array" aca="1" ref="DU57" ca="1">IF(AND($CC$57:$CC$62=$CC$57,$CE$57:$CE$62=$CE$57,$CF$57:$CF$59=$CF$57,$CF$59&lt;&gt;$CF$60,$CF$60:$CF$62=$CF$60,$CG$57:$CG$59=$CG$57,$CG$60:$CG$62=$CG$60),1,0)</f>
        <v>0</v>
      </c>
      <c r="DV57" s="487">
        <f t="array" aca="1" ref="DV57" ca="1">IF(AND($CC$57:$CC$62=$CC$57,$CE$57:$CE$62=$CE$57,$CF$57:$CF$59=$CF$57,$CF$59&lt;&gt;$CF$60,$CF$60:$CF$61=$CF$60,$CF$61&lt;&gt;$CF$62,$CG$57:$CG$59=$CG$57,$CG$60:$CG$61=$CG$60),1,0)</f>
        <v>0</v>
      </c>
      <c r="DW57" s="487">
        <f t="array" aca="1" ref="DW57" ca="1">IF(AND($CC$57:$CC$62=$CC$57,$CE$57:$CE$62=$CE$57,$CF$57:$CF$59=$CF$57,$CF$59&lt;&gt;$CF$60,$CF$60&lt;&gt;$CF$61,$CF$61:$CF$62=$CF$61,$CG$57:$CG$59=$CG$57,$CG$61:$CG$62=$CG$61),1,0)</f>
        <v>0</v>
      </c>
      <c r="DX57" s="487">
        <f t="array" aca="1" ref="DX57" ca="1">IF(AND($CC$57:$CC$62=$CC$57,$CE$57:$CE$62=$CE$57,$CF$57:$CF$59=$CF$57,$CF$59&lt;&gt;$CF$60,$CF$60&lt;&gt;$CF$61,$CF$61&lt;&gt;$CF$62,$CG$57:$CG$59=$CG$57),1,0)</f>
        <v>0</v>
      </c>
      <c r="DY57" s="487">
        <f t="array" aca="1" ref="DY57" ca="1">IF(AND($CC$57:$CC$62=$CC$57,$CE$57:$CE$62=$CE$57,$CF$57:$CF$58=$CF$57,$CF$58&lt;&gt;$CF$59,$CF$59:$CF$62=$CF$59,$CG$57:$CG$58=$CG$57,$CG$59:$CG$62=$CG$59),1,0)</f>
        <v>0</v>
      </c>
      <c r="DZ57" s="487">
        <f t="array" aca="1" ref="DZ57" ca="1">IF(AND($CC$57:$CC$62=$CC$57,$CE$57:$CE$62=$CE$57,$CF$57:$CF$58=$CF$57,$CF$58&lt;&gt;$CF$59,$CF$59:$CF$61=$CF$59,$CF$61&lt;&gt;$CF$62,$CG$57:$CG$58=$CG$57,$CG$59:$CG$61=$CG$59),1,0)</f>
        <v>0</v>
      </c>
      <c r="EA57" s="487">
        <f t="array" aca="1" ref="EA57" ca="1">IF(AND($CC$57:$CC$62=$CC$57,$CE$57:$CE$62=$CE$57,$CF$57:$CF$58=$CF$57,$CF$58&lt;&gt;$CF$59,$CF$59:$CF$60=$CF$59,$CF$60&lt;&gt;$CF$61,$CF$61:$CF$62=$CF$61,$CG$57:$CG$58=$CG$57,$CG$59:$CG$60=$CG$59,$CG$61:$CG$62=$CG$61),1,0)</f>
        <v>0</v>
      </c>
      <c r="EB57" s="487">
        <f t="array" aca="1" ref="EB57" ca="1">IF(AND($CC$57:$CC$62=$CC$57,$CE$57:$CE$62=$CE$57,$CF$57:$CF$58=$CF$57,$CF$58&lt;&gt;$CF$59,$CF$59:$CF$60=$CF$59,$CF$60&lt;&gt;$CF$61,$CF$61&lt;&gt;$CF$62,$CG$57:$CG$58=$CG$57,$CG$59:$CG$60=$CG$59),1,0)</f>
        <v>0</v>
      </c>
      <c r="EC57" s="487">
        <f t="array" aca="1" ref="EC57" ca="1">IF(AND($CC$57:$CC$62=$CC$57,$CE$57:$CE$62=$CE$57,$CF$57:$CF$58=$CF$57,$CF$58&lt;&gt;$CF$59,$CF$59&lt;&gt;$CF$60,$CF$60:$CF$62=$CF$60,$CG$57:$CG$58=$CG$57,$CG$60:$CG$62=$CG$60),1,0)</f>
        <v>0</v>
      </c>
      <c r="ED57" s="487">
        <f t="array" aca="1" ref="ED57" ca="1">IF(AND($CC$57:$CC$62=$CC$57,$CE$57:$CE$62=$CE$57,$CF$57:$CF$58=$CF$57,$CF$58&lt;&gt;$CF$59,$CF$59&lt;&gt;$CF$60,$CF$60&lt;&gt;$CF$61,$CF$61:$CF$62=$CF$61,$CG$57:$CG$58=$CG$57,$CG$61:$CG$62=$CG$61),1,0)</f>
        <v>0</v>
      </c>
      <c r="EE57" s="487">
        <f t="array" aca="1" ref="EE57" ca="1">IF(AND($CC$57:$CC$62=$CC$57,$CE$57:$CE$62=$CE$57,$CF$57:$CF$58=$CF$57,$CF$58&lt;&gt;$CF$59,$CF$59&lt;&gt;$CF$60,$CF$60:$CF$61=$CF$60,$CF$61&lt;&gt;$CF$62,$CG$57:$CG$58=$CG$57,$CG$60:$CG$61=$CG$60),1,0)</f>
        <v>0</v>
      </c>
      <c r="EF57" s="487">
        <f t="array" aca="1" ref="EF57" ca="1">IF(AND($CC$57:$CC$62=$CC$57,$CE$57:$CE$62=$CE$57,$CF$57:$CF$58=$CF$57,$CF$58&lt;&gt;$CF$59,$CF$59&lt;&gt;$CF$60,$CF$60&lt;&gt;$CF$61,$CF$61&lt;&gt;$CF$62,$CG$57:$CG$58=$CG$57),1,0)</f>
        <v>0</v>
      </c>
      <c r="EG57" s="487">
        <f t="array" aca="1" ref="EG57" ca="1">IF(AND($CC$57:$CC$62=$CC$57,$CE$57:$CE$62=$CE$57,$CF$57&lt;&gt;$CF$58,$CF$58:$CF$62=$CF$58,$CG$58:$CG$62=$CG$58),1,0)</f>
        <v>0</v>
      </c>
      <c r="EH57" s="487">
        <f t="array" aca="1" ref="EH57" ca="1">IF(AND($CC$57:$CC$62=$CC$57,$CE$57:$CE$62=$CE$57,$CF$57&lt;&gt;$CF$58,$CF$58:$CF$61=$CF$58,$CF$61&lt;&gt;$CF$62,$CG$58:$CG$61=$CG$58),1,0)</f>
        <v>0</v>
      </c>
      <c r="EI57" s="487">
        <f t="array" aca="1" ref="EI57" ca="1">IF(AND($CC$57:$CC$62=$CC$57,$CE$57:$CE$62=$CE$57,$CF$57&lt;&gt;$CF$58,$CF$58:$CF$60=$CF$58,$CF$60&lt;&gt;$CF$61,$CF$61:$CF$62=$CF$61,$CG$58:$CG$60=$CG$58,$CG$61:$CG$62=$CG$61),1,0)</f>
        <v>0</v>
      </c>
      <c r="EJ57" s="487">
        <f t="array" aca="1" ref="EJ57" ca="1">IF(AND($CC$57:$CC$62=$CC$57,$CE$57:$CE$62=$CE$57,$CF$57&lt;&gt;$CF$58,$CF$58:$CF$60=$CF$58,$CF$60&lt;&gt;$CF$61,$CF$61&lt;&gt;$CF$62,$CG$58:$CG$60=$CG$58),1,0)</f>
        <v>0</v>
      </c>
      <c r="EK57" s="487">
        <f t="array" aca="1" ref="EK57" ca="1">IF(AND($CC$57:$CC$62=$CC$57,$CE$57:$CE$62=$CE$57,$CF$57&lt;&gt;$CF$58,$CF$58:$CF$59=$CF$58,$CF$59&lt;&gt;$CF$60,$CF$60:$CF$62=$CF$60,$CG$58:$CG$59=$CG$58,$CG$60:$CG$62=$CG$60),1,0)</f>
        <v>0</v>
      </c>
      <c r="EL57" s="487">
        <f t="array" aca="1" ref="EL57" ca="1">IF(AND($CC$57:$CC$62=$CC$57,$CE$57:$CE$62=$CE$57,$CF$57&lt;&gt;$CF$58,$CF$58:$CF$59=$CF$58,$CF$59&lt;&gt;$CF$60,$CF$60&lt;&gt;$CF$61,$CF$61:$CF$62=$CF$61,$CG$58:$CG$59=$CG$58,$CG$61:$CG$62=$CG$61),1,0)</f>
        <v>0</v>
      </c>
      <c r="EM57" s="487">
        <f t="array" aca="1" ref="EM57" ca="1">IF(AND($CC$57:$CC$62=$CC$57,$CE$57:$CE$62=$CE$57,$CF$57&lt;&gt;$CF$58,$CF$58:$CF$59=$CF$58,$CF$59&lt;&gt;$CF$60,$CF$60:$CF$61=$CF$60,$CF$61&lt;&gt;$CF$62,$CG$58:$CG$59=$CG$58,$CG$60:$CG$61=$CG$60),1,0)</f>
        <v>0</v>
      </c>
      <c r="EN57" s="487">
        <f t="array" aca="1" ref="EN57" ca="1">IF(AND($CC$57:$CC$62=$CC$57,$CE$57:$CE$62=$CE$57,$CF$57&lt;&gt;$CF$58,$CF$58:$CF$59=$CF$58,$CF$59&lt;&gt;$CF$60,$CF$60&lt;&gt;$CF$61,$CF$61&lt;&gt;$CF$62,$CG$58:$CG$59=$CG$58),1,0)</f>
        <v>0</v>
      </c>
      <c r="EO57" s="487">
        <f t="array" aca="1" ref="EO57" ca="1">IF(AND($CC$57:$CC$62=$CC$57,$CE$57:$CE$62=$CE$57,$CF$57&lt;&gt;$CF$58,$CF$58&lt;&gt;$CF$59,$CF$59:$CF$62=$CF$59,$CG$59:$CG$62=$CG$59),1,0)</f>
        <v>0</v>
      </c>
      <c r="EP57" s="487">
        <f t="array" aca="1" ref="EP57" ca="1">IF(AND($CC$57:$CC$62=$CC$57,$CE$57:$CE$62=$CE$57,$CF$57&lt;&gt;$CF$58,$CF$58&lt;&gt;$CF$59,$CF$59:$CF$61=$CF$59,$CF$61&lt;&gt;$CF$62,$CG$59:$CG$61=$CG$59),1,0)</f>
        <v>0</v>
      </c>
      <c r="EQ57" s="487">
        <f t="array" aca="1" ref="EQ57" ca="1">IF(AND($CC$57:$CC$62=$CC$57,$CE$57:$CE$62=$CE$57,$CF$57&lt;&gt;$CF$58,$CF$58&lt;&gt;$CF$59,$CF$59:$CF$60=$CF$59,$CF$60&lt;&gt;$CF$61,$CF$61:$CF$62=$CF$61,$CG$59:$CG$60=$CG$59,$CG$61:$CG$62=$CG$61),1,0)</f>
        <v>0</v>
      </c>
      <c r="ER57" s="487">
        <f t="array" aca="1" ref="ER57" ca="1">IF(AND($CC$57:$CC$62=$CC$57,$CE$57:$CE$62=$CE$57,$CF$57&lt;&gt;$CF$58,$CF$58&lt;&gt;$CF$59,$CF$59:$CF$60=$CF$59,$CF$60&lt;&gt;$CF$61,$CF$61&lt;&gt;$CF$62,$CG$59:$CG$60=$CG$59),1,0)</f>
        <v>0</v>
      </c>
      <c r="ES57" s="487">
        <f t="array" aca="1" ref="ES57" ca="1">IF(AND($CC$57:$CC$62=$CC$57,$CE$57:$CE$62=$CE$57,$CF$57&lt;&gt;$CF$58,$CF$58&lt;&gt;$CF$59,$CF$59&lt;&gt;$CF$60,$CF$60:$CF$62=$CF$60,$CG$60:$CG$62=$CG$60),1,0)</f>
        <v>0</v>
      </c>
      <c r="ET57" s="487">
        <f t="array" aca="1" ref="ET57" ca="1">IF(AND($CC$57:$CC$62=$CC$57,$CE$57:$CE$62=$CE$57,$CF$57&lt;&gt;$CF$58,$CF$58&lt;&gt;$CF$59,$CF$59&lt;&gt;$CF$60,$CF$60:$CF$61=$CF$60,$CF$61&lt;&gt;$CF$62,$CG$60:$CG$61=$CG$60),1,0)</f>
        <v>0</v>
      </c>
      <c r="EU57" s="487">
        <f t="array" aca="1" ref="EU57" ca="1">IF(AND($CC$57:$CC$62=$CC$57,$CE$57:$CE$62=$CE$57,$CF$57&lt;&gt;$CF$58,$CF$58&lt;&gt;$CF$59,$CF$59&lt;&gt;$CF$60,$CF$60&lt;&gt;$CF$61,$CF$61:$CF$62=$CF$61,$CG$61:$CG$62=$CG$61),1,0)</f>
        <v>0</v>
      </c>
      <c r="EV57" s="487">
        <f t="array" aca="1" ref="EV57" ca="1">IF(AND($CC$57:$CC$62=$CC$57,$CE$57:$CE$62=$CE$57,$CF$57&lt;&gt;$CF$58,$CF$58&lt;&gt;$CF$59,$CF$59&lt;&gt;$CF$60,$CF$60&lt;&gt;$CF$61,$CF$61&lt;&gt;$CF$62),1,0)</f>
        <v>0</v>
      </c>
      <c r="EW57" s="487">
        <f t="array" aca="1" ref="EW57" ca="1">IF(AND($CC$57:$CC$62=$CC$57,$CE$57:$CE$61=$CE$57,$CE$61&lt;&gt;$CE$62,$CF$57:$CF$61=$CF$57,$CG$57:$CG$61=$CG$57),1,0)</f>
        <v>0</v>
      </c>
      <c r="EX57" s="487">
        <f t="array" aca="1" ref="EX57" ca="1">IF(AND($CC$57:$CC$62=$CC$57,$CE$57:$CE$60=$CE$57,$CE$60&lt;&gt;$CE$61,$CE$61:$CE$62=$CE$61,$CF$57:$CF$60=$CF$57,$CF$61:$CF$62=$CF$61,$CG$57:$CG$60=$CG$57,$CG$61:$CG$62=$CG$61),1,0)</f>
        <v>0</v>
      </c>
      <c r="EY57" s="487">
        <f t="array" aca="1" ref="EY57" ca="1">IF(AND($CC$57:$CC$62=$CC$57,$CE$57:$CE$60=$CE$57,$CE$60&lt;&gt;$CE$61,$CE$61&lt;&gt;$CE$62,$CF$57:$CF$60=$CF$57,$CG$57:$CG$60=$CG$57),1,0)</f>
        <v>0</v>
      </c>
      <c r="EZ57" s="487">
        <f t="array" aca="1" ref="EZ57" ca="1">IF(AND($CC$57:$CC$62=$CC$57,$CE$57:$CE$59=$CE$57,$CE$59&lt;&gt;$CE$60,$CE$60:$CE$62=$CE$60,$CF$57:$CF$59=$CF$57,$CF$60:$CF$62=$CF$60,$CG$57:$CG$59=$CG$57,$CG$60:$CG$62=$CG$60),1,0)</f>
        <v>0</v>
      </c>
      <c r="FA57" s="487">
        <f t="array" aca="1" ref="FA57" ca="1">IF(AND($CC$57:$CC$62=$CC$57,$CE$57:$CE$59=$CE$57,$CE$59&lt;&gt;$CE$60,$CE$60:$CE$61=$CE$60,$CE$61&lt;&gt;$CE$62,$CF$57:$CF$59=$CF$57,$CF$60:$CF$61=$CF$60,$CG$57:$CG$59=$CG$57,$CG$60:$CG$61=$CG$60),1,0)</f>
        <v>0</v>
      </c>
      <c r="FB57" s="487">
        <f t="array" aca="1" ref="FB57" ca="1">IF(AND($CC$57:$CC$62=$CC$57,$CE$57:$CE$59=$CE$57,$CE$59&lt;&gt;$CE$60,$CE$60&lt;&gt;$CE$61,$CE$61:$CE$62=$CE$61,$CF$57:$CF$59=$CF$57,$CF$61:$CF$62=$CF$61,$CG$57:$CG$59=$CG$57,$CG$61:$CG$62=$CG$61),1,0)</f>
        <v>0</v>
      </c>
      <c r="FC57" s="487">
        <f t="array" aca="1" ref="FC57" ca="1">IF(AND($CC$57:$CC$62=$CC$57,$CE$57:$CE$59=$CE$57,$CE$59&lt;&gt;$CE$60,$CE$60&lt;&gt;$CE$61,$CE$61&lt;&gt;$CE$62,$CF$57:$CF$59=$CF$57,$CG$57:$CG$59=$CG$57),1,0)</f>
        <v>0</v>
      </c>
      <c r="FD57" s="487">
        <f t="array" aca="1" ref="FD57" ca="1">IF(AND($CC$57:$CC$62=$CC$57,$CE$57:$CE$58=$CE$57,$CE$58&lt;&gt;$CE$59,$CE$59:$CE$62=$CE$59,$CF$57:$CF$58=$CF$57,$CF$59:$CF$62=$CF$59,$CG$57:$CG$58=$CG$57,$CG$59:$CG$62=$CG$59),1,0)</f>
        <v>0</v>
      </c>
      <c r="FE57" s="487">
        <f t="array" aca="1" ref="FE57" ca="1">IF(AND($CC$57:$CC$62=$CC$57,$CE$57:$CE$58=$CE$57,$CE$58&lt;&gt;$CE$59,$CE$59:$CE$61=$CE$59,$CE$61&lt;&gt;$CE$62,$CF$57:$CF$58=$CF$57,$CF$59:$CF$61=$CF$59,$CG$57:$CG$58=$CG$57,$CG$59:$CG$61=$CG$59),1,0)</f>
        <v>0</v>
      </c>
      <c r="FF57" s="487">
        <f t="array" aca="1" ref="FF57" ca="1">IF(AND($CC$57:$CC$62=$CC$57,$CE$57:$CE$58=$CE$57,$CE$58&lt;&gt;$CE$59,$CE$59:$CE$60=$CE$59,$CE$60&lt;&gt;$CE$61,$CE$61:$CE$62=$CE$61,$CF$57:$CF$58=$CF$57,$CF$59:$CF$60=$CF$59,$CF$61:$CF$62=$CF$61,$CG$57:$CG$58=$CG$57,$CG$59:$CG$60=$CG$59,$CG$61:$CG$62=$CG$61),1,0)</f>
        <v>0</v>
      </c>
      <c r="FG57" s="487">
        <f t="array" aca="1" ref="FG57" ca="1">IF(AND($CC$57:$CC$62=$CC$57,$CE$57:$CE$58=$CE$57,$CE$58&lt;&gt;$CE$59,$CE$59:$CE$60=$CE$59,$CE$60&lt;&gt;$CE$61,$CE$61&lt;&gt;$CE$62,$CF$57:$CF$58=$CF$57,$CF$59:$CF$60=$CF$59,$CG$57:$CG$58=$CG$57,$CG$59:$CG$60=$CG$59),1,0)</f>
        <v>0</v>
      </c>
      <c r="FH57" s="487">
        <f t="array" aca="1" ref="FH57" ca="1">IF(AND($CC$57:$CC$62=$CC$57,$CE$57:$CE$58=$CE$57,$CE$58&lt;&gt;$CE$59,$CE$59&lt;&gt;$CE$60,$CE$60:$CE$62=$CE$60,$CF$57:$CF$58=$CF$57,$CF$60:$CF$62=$CF$60,$CG$57:$CG$58=$CG$57,$CG$60:$CG$62=$CG$60),1,0)</f>
        <v>0</v>
      </c>
      <c r="FI57" s="487">
        <f t="array" aca="1" ref="FI57" ca="1">IF(AND($CC$57:$CC$62=$CC$57,$CE$57:$CE$58=$CE$57,$CE$58&lt;&gt;$CE$59,$CE$59&lt;&gt;$CE$60,$CE$60&lt;&gt;$CE$61,CE$61:$CE$62=$CE$61,$CF$57:$CF$58=$CF$57,$CF$61:$CF$62=$CF$61,$CG$57:$CG$58=$CG$57,$CG$61:$CG$62=$CG$61),1,0)</f>
        <v>0</v>
      </c>
      <c r="FJ57" s="487">
        <f t="array" aca="1" ref="FJ57" ca="1">IF(AND($CC$57:$CC$62=$CC$57,$CE$57:$CE$58=$CE$57,$CE$58&lt;&gt;$CE$59,$CE$59&lt;&gt;$CE$60,$CE$60:$CE$61=$CE$60,$CE$61&lt;&gt;$CE$62,$CF$57:$CF$58=$CF$57,$CF$60:$CF$61=$CF$60,$CG$57:$CG$58=$CG$57,$CG$60:$CG$61=$CG$60),1,0)</f>
        <v>0</v>
      </c>
      <c r="FK57" s="487">
        <f t="array" aca="1" ref="FK57" ca="1">IF(AND($CC$57:$CC$62=$CC$57,$CE$57:$CE$58=$CE$57,$CE$58&lt;&gt;$CE$59,$CE$59&lt;&gt;$CE$60,$CE$60&lt;&gt;$CE$61,$CE$61&lt;&gt;$CE$62,$CF$57:$CF$58=$CF$57,$CG$57:$CG$58=$CG$57),1,0)</f>
        <v>0</v>
      </c>
      <c r="FL57" s="487">
        <f t="array" aca="1" ref="FL57" ca="1">IF(AND($CC$57:$CC$62=$CC$57,$CE$57&lt;&gt;$CE$58,$CE$58:$CE$62=$CE$58,$CF$58:$CF$62=$CF$58,$CG$58:$CG$62=$CG$58),1,0)</f>
        <v>0</v>
      </c>
      <c r="FM57" s="487">
        <f t="array" aca="1" ref="FM57" ca="1">IF(AND($CC$57:$CC$62=$CC$57,$CE$57&lt;&gt;$CE$58,$CE$58:$CE$61=$CE$58,$CE$61&lt;&gt;$CE$62,$CF$58:$CF$61=$CF$58,$CG$58:$CG$61=$CG$58),1,0)</f>
        <v>0</v>
      </c>
      <c r="FN57" s="487">
        <f t="array" aca="1" ref="FN57" ca="1">IF(AND($CC$57:$CC$62=$CC$57,$CE$57&lt;&gt;$CE$58,$CE$58:$CE$60=$CE$58,$CE$60&lt;&gt;$CE$61,$CE$61:$CE$62=$CE$61,$CF$58:$CF$60=$CF$58,$CF$61:$CF$62=$CF$61,$CG$58:$CG$60=$CG$58,$CG$61:$CG$62=$CG$61),1,0)</f>
        <v>0</v>
      </c>
      <c r="FO57" s="487">
        <f t="array" aca="1" ref="FO57" ca="1">IF(AND($CC$57:$CC$62=$CC$57,$CE$57&lt;&gt;$CE$58,$CE$58:$CE$60=$CE$58,$CE$60&lt;&gt;$CE$61,$CE$61&lt;&gt;$CE$62,$CF$58:$CF$60=$CF$58,$CG$58:$CG$60=$CG$58),1,0)</f>
        <v>0</v>
      </c>
      <c r="FP57" s="487">
        <f t="array" aca="1" ref="FP57" ca="1">IF(AND($CC$57:$CC$62=$CC$57,$CE$57&lt;&gt;$CE$58,$CE$58:$CE$59=$CE$58,$CE$59&lt;&gt;$CE$60,$CE$60:$CE$62=$CE$60,$CF$58:$CF$59=$CF$58,$CF$60:$CF$62=$CF$60,$CG$58:$CG$59=$CG$58,$CG$60:$CG$62=$CG$60),1,0)</f>
        <v>0</v>
      </c>
      <c r="FQ57" s="487">
        <f t="array" aca="1" ref="FQ57" ca="1">IF(AND($CC$57:$CC$62=$CC$57,$CE$57&lt;&gt;$CE$58,$CE$58:$CE$59=$CE$58,$CE$59&lt;&gt;$CE$60,$CE$60&lt;&gt;$CE$61,$CE$61:$CE$62=$CE$61,$CF$58:$CF$59=$CF$58,$CF$61:$CF$62=$CF$61,$CG$58:$CG$59=$CG$58,$CG$61:$CG$62=$CG$61),1,0)</f>
        <v>0</v>
      </c>
      <c r="FR57" s="487">
        <f t="array" aca="1" ref="FR57" ca="1">IF(AND($CC$57:$CC$62=$CC$57,$CE$57&lt;&gt;$CE$58,$CE$58:$CE$59=$CE$58,$CE$59&lt;&gt;$CE$60,$CE$60:$CE$61=$CE$60,$CE$61&lt;&gt;$CE$62,$CF$58:$CF$59=$CF$58,$CF$60:$CF$61=$CF$60,$CG$58:$CG$59=$CG$58,$CG$60:$CG$61=$CG$60),1,0)</f>
        <v>0</v>
      </c>
      <c r="FS57" s="487">
        <f t="array" aca="1" ref="FS57" ca="1">IF(AND($CC$57:$CC$62=$CC$57,$CE$57&lt;&gt;$CE$58,$CE$58:$CE$59=$CE$58,$CE$59&lt;&gt;$CE$60,$CE$60&lt;&gt;$CE$61,$CE$61&lt;&gt;$CE$62,$CF$58:$CF$59=$CF$58,$CG$58:$CG$59=$CG$58),1,0)</f>
        <v>0</v>
      </c>
      <c r="FT57" s="487">
        <f t="array" aca="1" ref="FT57" ca="1">IF(AND($CC$57:$CC$62=$CC$57,$CE$57&lt;&gt;$CE$58,$CE$58&lt;&gt;$CE$59,$CE$59:$CE$62=$CE$59,$CF$59:$CF$62=$CF$59,$CG$59:$CG$62=$CG$59),1,0)</f>
        <v>0</v>
      </c>
      <c r="FU57" s="487">
        <f t="array" aca="1" ref="FU57" ca="1">IF(AND($CC$57:$CC$62=$CC$57,$CE$57&lt;&gt;$CE$58,$CE$58&lt;&gt;$CE$59,$CE$59:$CE$61=$CE$59,$CE$61&lt;&gt;$CE$62,$CF$59:$CF$61=$CF$59,$CG$59:$CG$61=$CG$59),1,0)</f>
        <v>0</v>
      </c>
      <c r="FV57" s="487">
        <f t="array" aca="1" ref="FV57" ca="1">IF(AND($CC$57:$CC$62=$CC$57,$CE$57&lt;&gt;$CE$58,$CE$58&lt;&gt;$CE$59,$CE$59:$CE$60=$CE$59,$CE$60&lt;&gt;$CE$61,$CE$61:$CE$62=$CE$61,$CF$59:$CF$60=$CF$59,$CF$61:$CF$62=$CF$61,$CG$59:$CG$60=$CG$59,$CG$61:$CG$62=$CG$61),1,0)</f>
        <v>0</v>
      </c>
      <c r="FW57" s="487">
        <f t="array" aca="1" ref="FW57" ca="1">IF(AND($CC$57:$CC$62=$CC$57,$CE$57&lt;&gt;$CE$58,$CE$58&lt;&gt;$CE$59,$CE$59:$CE$60=$CE$59,$CE$60&lt;&gt;$CE$61,$CE$61&lt;&gt;$CE$62,$CF$59:$CF$60=$CF$59,$CG$59:$CG$60=$CG$59),1,0)</f>
        <v>0</v>
      </c>
      <c r="FX57" s="487">
        <f t="array" aca="1" ref="FX57" ca="1">IF(AND($CC$57:$CC$62=$CC$57,$CE$57&lt;&gt;$CE$58,$CE$58&lt;&gt;$CE$59,$CE$59&lt;&gt;$CE$60,$CE$60:$CE$62=$CE$60,$CF$60:$CF$62=$CF$60,$CG$60:$CG$62=$CG$60),1,0)</f>
        <v>0</v>
      </c>
      <c r="FY57" s="487">
        <f t="array" aca="1" ref="FY57" ca="1">IF(AND($CC$57:$CC$62=$CC$57,$CE$57&lt;&gt;$CE$58,$CE$58&lt;&gt;$CE$59,$CE$59&lt;&gt;$CE$60,$CE$60:$CE$61=$CE$60,$CE$61&lt;&gt;$CE$62,$CF$60:$CF$61=$CF$60,$CG$60:$CG$61=$CG$60),1,0)</f>
        <v>0</v>
      </c>
      <c r="FZ57" s="487">
        <f t="array" aca="1" ref="FZ57" ca="1">IF(AND($CC$57:$CC$62=$CC$57,$CE$57&lt;&gt;$CE$58,$CE$58&lt;&gt;$CE$59,$CE$59&lt;&gt;$CE$60,$CE$60&lt;&gt;$CE$61,$CE$61:$CE$62=$CE$61,$CF$61:$CF$62=$CF$61,$CG$61:$CG$62=$CG$61),1,0)</f>
        <v>0</v>
      </c>
      <c r="GA57" s="487">
        <f t="array" aca="1" ref="GA57" ca="1">IF(AND($CC$57:$CC$62=$CC$57,$CE$57&lt;&gt;$CE$58,$CE$58&lt;&gt;$CE$59,$CE$59&lt;&gt;$CE$60,$CE$60&lt;&gt;$CE$61,$CE$61&lt;&gt;$CE$62),1,0)</f>
        <v>0</v>
      </c>
      <c r="GB57" s="487">
        <f ca="1">IF(AND($CC$57:$CC$61=$CC$57,$CC$61&lt;&gt;$CC$62,$CE$57:$CE$61=$CE$57,$CF$57:$CF$61=$CF$57,$CG$57:$CG$61=$CG$57),1,0)</f>
        <v>0</v>
      </c>
      <c r="GC57" s="487">
        <f t="array" aca="1" ref="GC57" ca="1">IF(AND($CC$57:$CC$60=$CC$57,$CC$60&lt;&gt;$CC$61,$CC$61:$CC$62=$CC$61,$CE$57:$CE$60=$CE$57,$CE$61:$CE$62=$CE$61,$CF$57:$CF$60=$CF$57,$CF$61:$CF$62=$CF$61,$CG$57:$CG$60=$CG$57,$CG$61:$CG$62=$CG$61),1,0)</f>
        <v>0</v>
      </c>
      <c r="GD57" s="487">
        <f t="array" aca="1" ref="GD57" ca="1">IF(AND($CC$57:$CC$60=$CC$57,$CC$60&lt;&gt;$CC$61,$CC$61&lt;&gt;$CC$62,$CE$57:$CE$60=$CE$57,$CF$57:$CF$60=$CF$57,$CG$57:$CG$60=$CG$57),1,0)</f>
        <v>0</v>
      </c>
      <c r="GE57" s="487">
        <f t="array" aca="1" ref="GE57" ca="1">IF(AND($CC$57:$CC$59=$CC$57,$CC$59&lt;&gt;$CC$60,$CC$60:$CC$62=$CC$60,$CE$57:$CE$59=$CE$57,$CE$60:$CE$62=$CE$60,$CF$57:$CF$59=$CF$57,$CF$60:$CF$62=$CF$60,$CG$57:$CG$59=$CG$57,$CG$60:$CG$62=$CG$60),1,0)</f>
        <v>0</v>
      </c>
      <c r="GF57" s="487">
        <f t="array" aca="1" ref="GF57" ca="1">IF(AND($CC$57:$CC$59=$CC$57,$CC$59&lt;&gt;$CC$60,$CC$60:$CC$61=$CC$60,$CC$61&lt;&gt;$CC$62,$CE$57:$CE$59=$CE$57,$CE$60:$CE$61=$CE$60,$CF$57:$CF$59=$CF$57,$CF$60:$CF$61=$CF$60,$CG$57:$CG$59=$CG$57,$CG$60:$CG$61=$CG$60),1,0)</f>
        <v>0</v>
      </c>
      <c r="GG57" s="487">
        <f t="array" aca="1" ref="GG57" ca="1">IF(AND($CC$57:$CC$59=$CC$57,$CC$59&lt;&gt;$CC$60,$CC$60&lt;&gt;$CC$61,$CC$61:$CC$62=$CC$61,$CE$57:$CE$59=$CE$57,$CE$61:$CE$62=$CE$61,$CF$57:$CF$59=$CF$57,$CF$61:$CF$62=$CF$61,$CG$57:$CG$59=$CG$57,$CG$61:$CG$62=$CG$61),1,0)</f>
        <v>0</v>
      </c>
      <c r="GH57" s="487">
        <f t="array" aca="1" ref="GH57" ca="1">IF(AND($CC$57:$CC$59=$CC$57,$CC$59&lt;&gt;$CC$60,$CC$60&lt;&gt;$CC$61,$CC$61&lt;&gt;$CC$62,$CE$57:$CE$59=$CE$57,$CF$57:$CF$59=$CF$57,$CG$57:$CG$59=$CG$57),1,0)</f>
        <v>0</v>
      </c>
      <c r="GI57" s="487">
        <f t="array" aca="1" ref="GI57" ca="1">IF(AND($CC$57:$CC$58=$CC$57,$CC$58&lt;&gt;$CC$59,$CC$59:$CC$62=$CC$59,$CE$57:$CE$58=$CE$57,$CE$59:$CE$62=$CE$59,$CF$57:$CF$58=$CF$57,$CF$59:$CF$62=$CF$59,$CG$57:$CG$58=$CG$57,$CG$59:$CG$62=$CG$59),1,0)</f>
        <v>0</v>
      </c>
      <c r="GJ57" s="487">
        <f t="array" aca="1" ref="GJ57" ca="1">IF(AND($CC$57:$CC$58=$CC$57,$CC$58&lt;&gt;$CC$59,$CC$59:$CC$61=$CC$59,$CC$61&lt;&gt;$CC$62,$CE$57:$CE$58=$CE$57,$CE$59:$CE$61=$CE$59,$CF$57:$CF$58=$CF$57,$CF$59:$CF$61=$CF$59,$CG$57:$CG$58=$CG$57,$CG$59:$CG$61=$CG$59),1,0)</f>
        <v>0</v>
      </c>
      <c r="GK57" s="487">
        <f t="array" aca="1" ref="GK57" ca="1">IF(AND($CC$57:$CC$58=$CC$57,$CC$58&lt;&gt;$CC$59,$CC$59:$CC$60=$CC$59,$CC$60&lt;&gt;$CC$61,$CC$61:$CC$62=$CC$61,$CE$57:$CE$58=$CE$57,$CE$59:$CE$60=$CE$59,$CE$61:$CE$62=$CE$61,$CF$57:$CF$58=$CF$57,$CF$59:$CF$60=$CF$59,$CF$61:$CF$62=$CF$61,$CG$57:$CG$58=$CG$57,$CG$59:$CG$60=$CG$59,$CG$61:$CG$62=$CG$61),1,0)</f>
        <v>0</v>
      </c>
      <c r="GL57" s="487">
        <f t="array" aca="1" ref="GL57" ca="1">IF(AND($CC$57:$CC$58=$CC$57,$CC$58&lt;&gt;$CC$59,$CC$59:$CC$60=$CC$59,$CC$60&lt;&gt;$CC$61,$CC$61&lt;&gt;$CC$62,$CE$57:$CE$58=$CE$57,$CE$59:$CE$60=$CE$59,$CF$57:$CF$58=$CF$57,$CF$59:$CF$60=$CF$59,$CG$57:$CG$58=$CG$57,$CG$59:$CG$60=$CG$59),1,0)</f>
        <v>0</v>
      </c>
      <c r="GM57" s="487">
        <f t="array" aca="1" ref="GM57" ca="1">IF(AND($CC$57:$CC$58=$CC$57,$CC$58&lt;&gt;$CC$59,$CC$59&lt;&gt;$CC$60,$CC$60:$CC$62=$CC$60,$CE$57:$CE$58=$CE$57,$CE$60:$CE$62=$CE$60,$CF$57:$CF$58=$CF$57,$CF$60:$CF$62=$CF$60,$CG$57:$CG$58=$CG$57,$CG$60:$CG$62=$CG$60),1,0)</f>
        <v>0</v>
      </c>
      <c r="GN57" s="487">
        <f t="array" aca="1" ref="GN57" ca="1">IF(AND($CC$57:$CC$58=$CC$57,$CC$58&lt;&gt;$CC$59,$CC$59&lt;&gt;$CC$60,$CC$60&lt;&gt;$CC$61,$CC$61:$CC$62=$CC$61,$CE$57:$CE$58=$CE$57,$CE$61:$CE$62=$CE$61,$CF$57:$CF$58=$CF$57,$CF$61:$CF$62=$CF$61,$CG$57:$CG$58=$CG$57,$CG$61:$CG$62=$CG$61),1,0)</f>
        <v>0</v>
      </c>
      <c r="GO57" s="487">
        <f t="array" aca="1" ref="GO57" ca="1">IF(AND($CC$57:$CC$58=$CC$57,$CC$58&lt;&gt;$CC$59,$CC$59&lt;&gt;$CC$60,$CC$60:$CC$61=$CC$60,$CC$61&lt;&gt;$CC$62,$CE$57:$CE$58=$CE$57,$CE$60:$CE$61=$CE$60,$CF$57:$CF$58=$CF$57,$CF$60:$CF$61=$CF$60,$CG$57:$CG$58=$CG$57,$CG$60:$CG$61=$CG$60),1,0)</f>
        <v>0</v>
      </c>
      <c r="GP57" s="487">
        <f t="array" aca="1" ref="GP57" ca="1">IF(AND($CC$57:$CC$58=$CC$57,$CC$58&lt;&gt;$CC$59,$CC$59&lt;&gt;$CC$60,$CC$60&lt;&gt;$CC$61,$CC$61&lt;&gt;$CC$62,$CE$57:$CE$58=$CE$57,$CF$57:$CF$58=$CF$57,$CG$57:$CG$58=$CG$57),1,0)</f>
        <v>0</v>
      </c>
      <c r="GQ57" s="487">
        <f t="array" aca="1" ref="GQ57" ca="1">IF(AND($CC$57&lt;&gt;$CC$58,$CC$58:$CC$62=$CC$58,$CE$58:$CE$62=$CE$58,$CF$58:$CF$62=$CF$58,$CG$58:$CG$62=$CG$58),1,0)</f>
        <v>0</v>
      </c>
      <c r="GR57" s="487">
        <f t="array" aca="1" ref="GR57" ca="1">IF(AND($CC$57&lt;&gt;$CC$58,$CC$58:$CC$61=$CC$58,$CC$61&lt;&gt;$CC$62,$CE$58:$CE$61=$CE$58,$CF$58:$CF$61=$CF$58,$CG$58:$CG$61=$CG$58),1,0)</f>
        <v>0</v>
      </c>
      <c r="GS57" s="487">
        <f t="array" aca="1" ref="GS57" ca="1">IF(AND($CC$57&lt;&gt;$CC$58,$CC$58:$CC$60=$CC$58,$CC$60&lt;&gt;$CC$61,$CC$61:$CC$62=$CC$61,$CE$58:$CE$60=$CE$58,$CE$61:$CE$62=$CE$61,$CF$58:$CF$60=$CF$58,$CF$61:$CF$62=$CF$61,$CG$58:$CG$60=$CG$58,$CG$61:$CG$62=$CG$61),1,0)</f>
        <v>0</v>
      </c>
      <c r="GT57" s="487">
        <f t="array" aca="1" ref="GT57" ca="1">IF(AND($CC$57&lt;&gt;$CC$58,$CC$58:$CC$60=$CC$58,$CC$60&lt;&gt;$CC$61,$CC$61&lt;&gt;$CC$62,$CE$58:$CE$60=$CE$58,$CF$58:$CF$60=$CF$58,$CG$58:$CG$60=$CG$58),1,0)</f>
        <v>0</v>
      </c>
      <c r="GU57" s="487">
        <f t="array" aca="1" ref="GU57" ca="1">IF(AND($CC$57&lt;&gt;$CC$58,$CC$58:$CC$59=$CC$58,$CC$59&lt;&gt;$CC$60,$CC$60:$CC$62=$CC$60,$CE$58:$CE$59=$CE$58,$CE$60:$CE$62=$CE$60,$CF$58:$CF$59=$CF$58,$CF$60:$CF$62=$CF$60,$CG$58:$CG$59=$CG$58,$CG$60:$CG$62=$CG$60),1,0)</f>
        <v>0</v>
      </c>
      <c r="GV57" s="487">
        <f t="array" aca="1" ref="GV57" ca="1">IF(AND($CC$57&lt;&gt;$CC$58,$CC$58:$CC$59=$CC$58,$CC$59&lt;&gt;$CC$60,$CC$60&lt;&gt;$CC$61,$CC$61:$CC$62=$CC$61,$CE$58:$CE$59=$CE$58,$CE$61:$CE$62=$CE$61,$CF$58:$CF$59=$CF$58,$CF$61:$CF$62=$CF$61,$CG$58:$CG$59=$CG$58,$CG$61:$CG$62=$CG$61),1,0)</f>
        <v>0</v>
      </c>
      <c r="GW57" s="487">
        <f t="array" aca="1" ref="GW57" ca="1">IF(AND($CC$57&lt;&gt;$CC$58,$CC$58:$CC$59=$CC$58,$CC$59&lt;&gt;$CC$60,$CC$60:$CC$61=$CC$60,$CC$61&lt;&gt;$CC$62,$CE$58:$CE$59=$CE$58,$CE$60:$CE$61=$CE$60,$CF$58:$CF$59=$CF$58,$CF$60:$CF$61=$CF$60,$CG$58:$CG$59=$CG$58,$CG$60:$CG$61=$CG$60),1,0)</f>
        <v>0</v>
      </c>
      <c r="GX57" s="487">
        <f t="array" aca="1" ref="GX57" ca="1">IF(AND($CC$57&lt;&gt;$CC$58,$CC$58:$CC$59=$CC$58,$CC$59&lt;&gt;$CC$60,$CC$60&lt;&gt;$CC$61,$CC$61&lt;&gt;$CC$62,$CE$58:$CE$59=$CE$58,$CF$58:$CF$59=$CF$58,$CG$58:$CG$59=$CG$58),1,0)</f>
        <v>0</v>
      </c>
      <c r="GY57" s="487">
        <f t="array" aca="1" ref="GY57" ca="1">IF(AND($CC$57&lt;&gt;$CC$58,$CC$58&lt;&gt;$CC$59,$CC$59:$CC$62=$CC$59,$CE$59:$CE$62=$CE$59,$CF$59:$CF$62=$CF$59,$CG$59:$CG$62=$CG$59),1,0)</f>
        <v>0</v>
      </c>
      <c r="GZ57" s="487">
        <f t="array" aca="1" ref="GZ57" ca="1">IF(AND($CC$57&lt;&gt;$CC$58,$CC$58&lt;&gt;$CC$59,$CC$59:$CC$61=$CC$59,$CC$61&lt;&gt;$CC$62,$CE$59:$CE$61=$CE$59,$CF$59:$CF$61=$CF$59,$CG$59:$CG$61=$CG$59),1,0)</f>
        <v>0</v>
      </c>
      <c r="HA57" s="487">
        <f t="array" aca="1" ref="HA57" ca="1">IF(AND($CC$57&lt;&gt;$CC$58,$CC$58&lt;&gt;$CC$59,$CC$59:$CC$60=$CC$59,$CC$60&lt;&gt;$CC$61,$CC$61:$CC$62=$CC$61,$CE$59:$CE$60=$CE$59,$CE$61:$CE$62=$CE$61,$CF$59:$CF$60=$CF$59,$CF$61:$CF$62=$CF$61,$CG$59:$CG$60=$CG$59,$CG$61:$CG$62=$CG$61),1,0)</f>
        <v>0</v>
      </c>
      <c r="HB57" s="487">
        <f t="array" aca="1" ref="HB57" ca="1">IF(AND($CC$57&lt;&gt;$CC$58,$CC$58&lt;&gt;$CC$59,$CC$59:$CC$60=$CC$59,$CC$60&lt;&gt;$CC$61,$CC$61&lt;&gt;$CC$62,$CE$59:$CE$60=$CE$59,$CF$59:$CF$60=$CF$59,$CG$59:$CG$60=$CG$59),1,0)</f>
        <v>0</v>
      </c>
      <c r="HC57" s="487">
        <f t="array" aca="1" ref="HC57" ca="1">IF(AND($CC$57&lt;&gt;$CC$58,$CC$58&lt;&gt;$CC$59,$CC$59&lt;&gt;$CC$60,$CC$60:$CC$62=$CC$60,$CE$60:$CE$62=$CE$60,$CF$60:$CF$62=$CF$60,$CG$60:$CG$62=$CG$60),1,0)</f>
        <v>0</v>
      </c>
      <c r="HD57" s="487">
        <f t="array" aca="1" ref="HD57" ca="1">IF(AND($CC$57&lt;&gt;$CC$58,$CC$58&lt;&gt;$CC$59,$CC$59&lt;&gt;$CC$60,$CC$60:$CC$61=$CC$60,$CC$61&lt;&gt;$CC$62,$CE$60:$CE$61=$CE$60,$CF$60:$CF$61=$CF$60,$CG$60:$CG$61=$CG$60),1,0)</f>
        <v>0</v>
      </c>
      <c r="HE57" s="487">
        <f t="array" aca="1" ref="HE57" ca="1">IF(AND($CC$57&lt;&gt;$CC$58,$CC$58&lt;&gt;$CC$59,$CC$59&lt;&gt;$CC$60,$CC$60&lt;&gt;$CC$61,$CC$61:$CC$62=$CC$61,$CE$61:$CE$62=$CE$61,$CF$61:$CF$62=$CF$61,$CG$61:$CG$62=$CG$61),1,0)</f>
        <v>0</v>
      </c>
      <c r="HF57" s="487">
        <f t="array" aca="1" ref="HF57" ca="1">IF(AND($CC$57&lt;&gt;$CC$58,$CC$58&lt;&gt;$CC$59,$CC$59&lt;&gt;$CC$60,$CC$60&lt;&gt;$CC$61,$CC$61&lt;&gt;$CC$62),1,0)</f>
        <v>0</v>
      </c>
      <c r="HG57" s="487">
        <f t="array" aca="1" ref="HG57" ca="1">IF(AND($CC$57:$CC$62=$CC$57,$CE$57:$CE$62=$CE$57,$CF$57:$CF$61=$CF$57,$CF$61&lt;&gt;$CF$62,$CG$57:$CG$60=$CG$57,$CG$60&lt;&gt;$CG$61),1,0)</f>
        <v>0</v>
      </c>
      <c r="HH57" s="487">
        <f t="array" aca="1" ref="HH57" ca="1">IF(AND($CC$57:$CC$62=$CC$57,$CE$57:$CE$62=$CE$57,$CF$57:$CF$61=$CF$57,$CF$61&lt;&gt;$CF$62,$CG$57:$CG$59=$CG$57,$CG$59&lt;&gt;$CG$60,$CG$60:$CG$61=$CG$60),1,0)</f>
        <v>0</v>
      </c>
      <c r="HI57" s="487">
        <f t="array" aca="1" ref="HI57" ca="1">IF(AND($CC$57:$CC$62=$CC$57,$CE$57:$CE$62=$CE$57,$CF$57:$CF$61=$CF$57,$CF$61&lt;&gt;$CF$62,$CG$57:$CG$59=$CG$57,$CG$59&lt;&gt;$CG$60,$CG$60&lt;&gt;$CG$61),1,0)</f>
        <v>0</v>
      </c>
      <c r="HJ57" s="487">
        <f t="array" aca="1" ref="HJ57" ca="1">IF(AND($CC$57:$CC$62=$CC$57,$CE$57:$CE$62=$CE$57,$CF$57:$CF$61=$CF$57,$CF$61&lt;&gt;$CF$62,$CG$57:$CG$58=$CG$57,$CG$58&lt;&gt;$CG$59,$CG$59:$CG$61=$CG$59),1,0)</f>
        <v>0</v>
      </c>
      <c r="HK57" s="487">
        <f t="array" aca="1" ref="HK57" ca="1">IF(AND($CC$57:$CC$62=$CC$57,$CE$57:$CE$62=$CE$57,$CF$57:$CF$61=$CF$57,$CF$61&lt;&gt;$CF$62,$CG$57:$CG$58=$CG$57,$CG$58&lt;&gt;$CG$59,$CG$59:$CG$60=$CG$59,$CG$60&lt;&gt;$CG$61),1,0)</f>
        <v>0</v>
      </c>
      <c r="HL57" s="487">
        <f t="array" aca="1" ref="HL57" ca="1">IF(AND($CC$57:$CC$62=$CC$57,$CE$57:$CE$62=$CE$57,$CF$57:$CF$61=$CF$57,$CF$61&lt;&gt;$CF$62,$CG$57:$CG$58=$CG$57,$CG$58&lt;&gt;$CG$59,$CG$59&lt;&gt;$CG$60,$CG$60:$CG$61=$CG$60),1,0)</f>
        <v>0</v>
      </c>
      <c r="HM57" s="487">
        <f t="array" aca="1" ref="HM57" ca="1">IF(AND($CC$57:$CC$62=$CC$57,$CE$57:$CE$62=$CE$57,$CF$57:$CF$61=$CF$57,$CF$61&lt;&gt;$CF$62,$CG$57:$CG$58=$CG$57,$CG$58&lt;&gt;$CG$59,$CG$59&lt;&gt;$CG$60,$CG$60&lt;&gt;$CG$61),1,0)</f>
        <v>0</v>
      </c>
      <c r="HN57" s="487">
        <f t="array" aca="1" ref="HN57" ca="1">IF(AND($CC$57:$CC$62=$CC$57,$CE$57:$CE$62=$CE$57,$CF$57:$CF$61=$CF$57,$CF$61&lt;&gt;$CF$62,$CG$57&lt;&gt;$CG$58,$CG$58:$CG$61=$CG$58),1,0)</f>
        <v>0</v>
      </c>
      <c r="HO57" s="487">
        <f t="array" aca="1" ref="HO57" ca="1">IF(AND($CC$57:$CC$62=$CC$57,$CE$57:$CE$62=$CE$57,$CF$57:$CF$61=$CF$57,$CF$61&lt;&gt;$CF$62,$CG$57&lt;&gt;$CG$58,$CG$58:$CG$60=$CG$58,$CG$60&lt;&gt;$CG$61),1,0)</f>
        <v>0</v>
      </c>
      <c r="HP57" s="487">
        <f t="array" aca="1" ref="HP57" ca="1">IF(AND($CC$57:$CC$62=$CC$57,$CE$57:$CE$62=$CE$57,$CF$57:$CF$61=$CF$57,$CF$61&lt;&gt;$CF$62,$CG$57&lt;&gt;$CG$58,$CG$58:$CG$59=$CG$58,$CG$59&lt;&gt;$CG$60,$CG$60:$CG$61=$CG$60),1,0)</f>
        <v>0</v>
      </c>
      <c r="HQ57" s="487">
        <f t="array" aca="1" ref="HQ57" ca="1">IF(AND($CC$57:$CC$62=$CC$57,$CE$57:$CE$62=$CE$57,$CF$57:$CF$61=$CF$57,$CF$61&lt;&gt;$CF$62,$CG$57&lt;&gt;$CG$58,$CG$58:$CG$59=$CG$58,$CG$59&lt;&gt;$CG$60,$CG$60&lt;&gt;$CG$61),1,0)</f>
        <v>0</v>
      </c>
      <c r="HR57" s="487">
        <f t="array" aca="1" ref="HR57" ca="1">IF(AND($CC$57:$CC$62=$CC$57,$CE$57:$CE$62=$CE$57,$CF$57:$CF$61=$CF$57,$CF$61&lt;&gt;$CF$62,$CG$57&lt;&gt;$CG$58,$CG$58&lt;&gt;$CG$59,$CG$59:$CG$61=$CG$59),1,0)</f>
        <v>0</v>
      </c>
      <c r="HS57" s="487">
        <f t="array" aca="1" ref="HS57" ca="1">IF(AND($CC$57:$CC$62=$CC$57,$CE$57:$CE$62=$CE$57,$CF$57:$CF$61=$CF$57,$CF$61&lt;&gt;$CF$62,$CG$57&lt;&gt;$CG$58,$CG$58&lt;&gt;$CG$59,$CG$59:$CG$60=$CG$59,$CG$60&lt;&gt;$CG$61),1,0)</f>
        <v>0</v>
      </c>
      <c r="HT57" s="487">
        <f t="array" aca="1" ref="HT57" ca="1">IF(AND($CC$57:$CC$62=$CC$57,$CE$57:$CE$62=$CE$57,$CF$57:$CF$61=$CF$57,$CF$61&lt;&gt;$CF$62,$CG$57&lt;&gt;$CG$58,$CG$58&lt;&gt;$CG$59,$CG$59&lt;&gt;$CG$60,$CG$60:$CG$61=$CG$60),1,0)</f>
        <v>0</v>
      </c>
      <c r="HU57" s="487">
        <f t="array" aca="1" ref="HU57" ca="1">IF(AND($CC$57:$CC$62=$CC$57,$CE$57:$CE$62=$CE$57,$CF$57:$CF$61=$CF$57,$CF$61&lt;&gt;$CF$62,$CG$57&lt;&gt;$CG$58,$CG$58&lt;&gt;$CG$59,$CG$59&lt;&gt;$CG$60,$CG$60&lt;&gt;$CG$61),1,0)</f>
        <v>0</v>
      </c>
      <c r="HV57" s="487">
        <f t="array" aca="1" ref="HV57" ca="1">IF(AND($CC$57:$CC$62=$CC$57,$CE$57:$CE$62=$CE$57,$CF$57:$CF$60=$CF$57,$CF$60&lt;&gt;$CF$61,$CF$61:$CF$62=$CF$61,$CG$57:$CG$60=$CG$57,$CG$61&lt;&gt;$CG$62),1,0)</f>
        <v>0</v>
      </c>
      <c r="HW57" s="487">
        <f t="array" aca="1" ref="HW57" ca="1">IF(AND($CC$57:$CC$62=$CC$57,$CE$57:$CE$62=$CE$57,$CF$57:$CF$60=$CF$57,$CF$60&lt;&gt;$CF$61,$CF$61:$CF$62=$CF$61,$CG$57:$CG$59=$CG$57,$CG$59&lt;&gt;$CG$60,$CG$61:$CG$62=$CG$61),1,0)</f>
        <v>0</v>
      </c>
      <c r="HX57" s="487">
        <f t="array" aca="1" ref="HX57" ca="1">IF(AND($CC$57:$CC$62=$CC$57,$CE$57:$CE$62=$CE$57,$CF$57:$CF$60=$CF$57,$CF$60&lt;&gt;$CF$61,$CF$61:$CF$62=$CF$61,$CG$57:$CG$59=$CG$57,$CG$59&lt;&gt;$CG$60,$CG$61&lt;&gt;$CG$62),1,0)</f>
        <v>0</v>
      </c>
      <c r="HY57" s="487">
        <f t="array" aca="1" ref="HY57" ca="1">IF(AND($CC$57:$CC$62=$CC$57,$CE$57:$CE$62=$CE$57,$CF$57:$CF$60=$CF$57,$CF$60&lt;&gt;$CF$61,$CF$61:$CF$62=$CF$61,$CG$57:$CG$58=$CG$57,$CG$58&lt;&gt;$CG$59,$CG$59:$CG$60=$CG$59,$CG$61:$CG$62=$CG$61),1,0)</f>
        <v>0</v>
      </c>
      <c r="HZ57" s="487">
        <f t="array" aca="1" ref="HZ57" ca="1">IF(AND($CC$57:$CC$62=$CC$57,$CE$57:$CE$62=$CE$57,$CF$57:$CF$60=$CF$57,$CF$60&lt;&gt;$CF$61,$CF$61:$CF$62=$CF$61,$CG$57:$CG$58=$CG$57,$CG$58&lt;&gt;$CG$59,$CG$59:$CG$60=$CG$59,$CG$61&lt;&gt;$CG$62),1,0)</f>
        <v>0</v>
      </c>
      <c r="IA57" s="487">
        <f t="array" aca="1" ref="IA57" ca="1">IF(AND($CC$57:$CC$62=$CC$57,$CE$57:$CE$62=$CE$57,$CF$57:$CF$60=$CF$57,$CF$60&lt;&gt;$CF$61,$CF$61:$CF$62=$CF$61,$CG$57:$CG$58=$CG$57,$CG$58&lt;&gt;$CG$59,$CG$59&lt;&gt;$CG$60,$CG$61:$CG$62=$CG$61),1,0)</f>
        <v>0</v>
      </c>
      <c r="IB57" s="487">
        <f t="array" aca="1" ref="IB57" ca="1">IF(AND($CC$57:$CC$62=$CC$57,$CE$57:$CE$62=$CE$57,$CF$57:$CF$60=$CF$57,$CF$60&lt;&gt;$CF$61,$CF$61:$CF$62=$CF$61,$CG$57:$CG$58=$CG$57,$CG$58&lt;&gt;$CG$59,$CG$59&lt;&gt;$CG$60,$CG$61&lt;&gt;$CG$62),1,0)</f>
        <v>0</v>
      </c>
      <c r="IC57" s="487">
        <f t="array" aca="1" ref="IC57" ca="1">IF(AND($CC$57:$CC$62=$CC$57,$CE$57:$CE$62=$CE$57,$CF$57:$CF$60=$CF$57,$CF$60&lt;&gt;$CF$61,$CF$61:$CF$62=$CF$61,$CG$57&lt;&gt;$CG$58,$CG$58:$CG$60=$CG$58,$CG$61:$CG$62=$CG$61),1,0)</f>
        <v>0</v>
      </c>
      <c r="ID57" s="487">
        <f t="array" aca="1" ref="ID57" ca="1">IF(AND($CC$57:$CC$62=$CC$57,$CE$57:$CE$62=$CE$57,$CF$57:$CF$60=$CF$57,$CF$60&lt;&gt;$CF$61,$CF$61:$CF$62=$CF$61,$CG$57&lt;&gt;$CG$58,$CG$58:$CG$60=$CG$58,$CG$61&lt;&gt;$CG$62),1,0)</f>
        <v>0</v>
      </c>
      <c r="IE57" s="487">
        <f t="array" aca="1" ref="IE57" ca="1">IF(AND($CC$57:$CC$62=$CC$57,$CE$57:$CE$62=$CE$57,$CF$57:$CF$60=$CF$57,$CF$60&lt;&gt;$CF$61,$CF$61:$CF$62=$CF$61,$CG$57&lt;&gt;$CG$58,$CG$58:$CG$59=$CG$58,$CG$59&lt;&gt;$CG$60,$CG$61:$CG$62=$CG$61),1,0)</f>
        <v>0</v>
      </c>
      <c r="IF57" s="487">
        <f t="array" aca="1" ref="IF57" ca="1">IF(AND($CC$57:$CC$62=$CC$57,$CE$57:$CE$62=$CE$57,$CF$57:$CF$60=$CF$57,$CF$60&lt;&gt;$CF$61,$CF$61:$CF$62=$CF$61,$CG$57&lt;&gt;$CG$58,$CG$58:$CG$59=$CG$58,$CG$59&lt;&gt;$CG$60,$CG$61&lt;&gt;$CG$62),1,0)</f>
        <v>0</v>
      </c>
      <c r="IG57" s="487">
        <f t="array" aca="1" ref="IG57" ca="1">IF(AND($CC$57:$CC$62=$CC$57,$CE$57:$CE$62=$CE$57,$CF$57:$CF$60=$CF$57,$CF$60&lt;&gt;$CF$61,$CF$61:$CF$62=$CF$61,$CG$57&lt;&gt;$CG$58,$CG$58&lt;&gt;$CG$59,$CG$59:$CG$60=$CG$59,$CG$61:$CG$62=$CG$61),1,0)</f>
        <v>0</v>
      </c>
      <c r="IH57" s="487">
        <f t="array" aca="1" ref="IH57" ca="1">IF(AND($CC$57:$CC$62=$CC$57,$CE$57:$CE$62=$CE$57,$CF$57:$CF$60=$CF$57,$CF$60&lt;&gt;$CF$61,$CF$61:$CF$62=$CF$61,$CG$57&lt;&gt;$CG$58,$CG$58&lt;&gt;$CG$59,$CG$59:$CG$60=$CG$59,$CG$61&lt;&gt;$CG$62),1,0)</f>
        <v>0</v>
      </c>
      <c r="II57" s="487">
        <f t="array" aca="1" ref="II57" ca="1">IF(AND($CC$57:$CC$62=$CC$57,$CE$57:$CE$62=$CE$57,$CF$57:$CF$60=$CF$57,$CF$60&lt;&gt;$CF$61,$CF$61:$CF$62=$CF$61,$CG$57&lt;&gt;$CG$58,$CG$58&lt;&gt;$CG$59,$CG$59&lt;&gt;$CG$60,$CG$61:$CG$62=$CG$61),1,0)</f>
        <v>0</v>
      </c>
      <c r="IJ57" s="487">
        <f t="array" aca="1" ref="IJ57" ca="1">IF(AND($CC$57:$CC$62=$CC$57,$CE$57:$CE$62=$CE$57,$CF$57:$CF$60=$CF$57,$CF$60&lt;&gt;$CF$61,$CF$61:$CF$62=$CF$61,$CG$57&lt;&gt;$CG$58,$CG$58&lt;&gt;$CG$59,$CG$59&lt;&gt;$CG$60,$CG$61&lt;&gt;$CG$62),1,0)</f>
        <v>0</v>
      </c>
      <c r="IK57" s="487">
        <f t="array" aca="1" ref="IK57" ca="1">IF(AND($CC$57:$CC$62=$CC$57,$CE$57:$CE$62=$CE$57,$CF$57:$CF$60=$CF$57,$CF$60&lt;&gt;$CF$61,$CF$61&lt;&gt;$CF$62,$CG$57:$CG$59=$CG$57,$CG$59&lt;&gt;$CG$60),1,0)</f>
        <v>0</v>
      </c>
      <c r="IL57" s="487">
        <f t="array" aca="1" ref="IL57" ca="1">IF(AND($CC$57:$CC$62=$CC$57,$CE$57:$CE$62=$CE$57,$CF$57:$CF$60=$CF$57,$CF$60&lt;&gt;$CF$61,$CF$61&lt;&gt;$CF$62,$CG$57:$CG$58=$CG$57,$CG$58&lt;&gt;$CG$59,$CG$59:$CG$60=$CG$59),1,0)</f>
        <v>0</v>
      </c>
      <c r="IM57" s="487">
        <f t="array" aca="1" ref="IM57" ca="1">IF(AND($CC$57:$CC$62=$CC$57,$CE$57:$CE$62=$CE$57,$CF$57:$CF$60=$CF$57,$CF$60&lt;&gt;$CF$61,$CF$61&lt;&gt;$CF$62,$CG$57:$CG$58=$CG$57,$CG$58&lt;&gt;$CG$59,$CG$59&lt;&gt;$CG$60),1,0)</f>
        <v>0</v>
      </c>
      <c r="IN57" s="487">
        <f t="array" aca="1" ref="IN57" ca="1">IF(AND($CC$57:$CC$62=$CC$57,$CE$57:$CE$62=$CE$57,$CF$57:$CF$60=$CF$57,$CF$60&lt;&gt;$CF$61,$CF$61&lt;&gt;$CF$62,$CG$57&lt;&gt;$CG$58,$CG$58:$CG$60=$CG$58),1,0)</f>
        <v>0</v>
      </c>
      <c r="IO57" s="487">
        <f t="array" aca="1" ref="IO57" ca="1">IF(AND($CC$57:$CC$62=$CC$57,$CE$57:$CE$62=$CE$57,$CF$57:$CF$60=$CF$57,$CF$60&lt;&gt;$CF$61,$CF$61&lt;&gt;$CF$62,$CG$57&lt;&gt;$CG$58,$CG$58:$CG$59=$CG$58,$CG$59&lt;&gt;$CG$60),1,0)</f>
        <v>0</v>
      </c>
      <c r="IP57" s="487">
        <f t="array" aca="1" ref="IP57" ca="1">IF(AND($CC$57:$CC$62=$CC$57,$CE$57:$CE$62=$CE$57,$CF$57:$CF$60=$CF$57,$CF$60&lt;&gt;$CF$61,$CF$61&lt;&gt;$CF$62,$CG$57&lt;&gt;$CG$58,$CG$58&lt;&gt;$CG$59,$CG$59:$CG$60=$CG$59),1,0)</f>
        <v>0</v>
      </c>
      <c r="IQ57" s="487">
        <f t="array" aca="1" ref="IQ57" ca="1">IF(AND($CC$57:$CC$62=$CC$57,$CE$57:$CE$62=$CE$57,$CF$57:$CF$60=$CF$57,$CF$60&lt;&gt;$CF$61,$CF$61&lt;&gt;$CF$62,$CG$57&lt;&gt;$CG$58,$CG$58&lt;&gt;$CG$59,$CG$59&lt;&gt;$CG$60),1,0)</f>
        <v>0</v>
      </c>
      <c r="IR57" s="487">
        <f t="array" aca="1" ref="IR57" ca="1">IF(AND($CC$57:$CC$62=$CC$57,$CE$57:$CE$62=$CE$57,$CF$57:$CF$59=$CF$57,$CF$59&lt;&gt;$CF$60,$CF$60:$CF$62=$CF$60,$CG$57:$CG$59=$CG$57,$CG$60:$CG$61=$CG$60,$CG$61&lt;&gt;$CG$62),1,0)</f>
        <v>0</v>
      </c>
      <c r="IS57" s="487">
        <f t="array" aca="1" ref="IS57" ca="1">IF(AND($CC$57:$CC$62=$CC$57,$CE$57:$CE$62=$CE$57,$CF$57:$CF$59=$CF$57,$CF$59&lt;&gt;$CF$60,$CF$60:$CF$62=$CF$60,$CG$57:$CG$59=$CG$57,$CG$60&lt;&gt;$CG$61,$CG$61:$CG$62=$CG$61),1,0)</f>
        <v>0</v>
      </c>
      <c r="IT57" s="487">
        <f t="array" aca="1" ref="IT57" ca="1">IF(AND($CC$57:$CC$62=$CC$57,$CE$57:$CE$62=$CE$57,$CF$57:$CF$59=$CF$57,$CF$59&lt;&gt;$CF$60,$CF$60:$CF$62=$CF$60,$CG$57:$CG$59=$CG$57,$CG$60&lt;&gt;$CG$61,$CG$61&lt;&gt;$CG$62),1,0)</f>
        <v>0</v>
      </c>
      <c r="IU57" s="487">
        <f t="array" aca="1" ref="IU57" ca="1">IF(AND($CC$57:$CC$62=$CC$57,$CE$57:$CE$62=$CE$57,$CF$57:$CF$59=$CF$57,$CF$59&lt;&gt;$CF$60,$CF$60:$CF$62=$CF$60,$CG$57:$CG$58=$CG$57,$CG$58&lt;&gt;$CG$59,$CG$60:$CG$62=$CG$60),1,0)</f>
        <v>0</v>
      </c>
      <c r="IV57" s="487">
        <f t="array" aca="1" ref="IV57" ca="1">IF(AND($CC$57:$CC$62=$CC$57,$CE$57:$CE$62=$CE$57,$CF$57:$CF$59=$CF$57,$CF$59&lt;&gt;$CF$60,$CF$60:$CF$62=$CF$60,$CG$57:$CG$58=$CG$57,$CG$58&lt;&gt;$CG$59,$CG$60&lt;&gt;$CG$61,$CG$61:$CG$62=$CG$61),1,0)</f>
        <v>0</v>
      </c>
      <c r="IW57" s="487">
        <f t="array" aca="1" ref="IW57" ca="1">IF(AND($CC$57:$CC$62=$CC$57,$CE$57:$CE$62=$CE$57,$CF$57:$CF$59=$CF$57,$CF$59&lt;&gt;$CF$60,$CF$60:$CF$62=$CF$60,$CG$57:$CG$58=$CG$57,$CG$58&lt;&gt;$CG$59,$CG$60:$CG$61=$CG$60,$CG$61&lt;&gt;$CG$62),1,0)</f>
        <v>0</v>
      </c>
      <c r="IX57" s="487">
        <f t="array" aca="1" ref="IX57" ca="1">IF(AND($CC$57:$CC$62=$CC$57,$CE$57:$CE$62=$CE$57,$CF$57:$CF$59=$CF$57,$CF$59&lt;&gt;$CF$60,$CF$60:$CF$62=$CF$60,$CG$57:$CG$58=$CG$57,$CG$58&lt;&gt;$CG$59,$CG$60&lt;&gt;$CG$61,$CG$61&lt;&gt;$CG$62),1,0)</f>
        <v>0</v>
      </c>
      <c r="IY57" s="487">
        <f t="array" aca="1" ref="IY57" ca="1">IF(AND($CC$57:$CC$62=$CC$57,$CE$57:$CE$62=$CE$57,$CF$57:$CF$59=$CF$57,$CF$59&lt;&gt;$CF$60,$CF$60:$CF$62=$CF$60,$CG$57&lt;&gt;$CG$58,$CG$58:$CG$59=$CG$58,$CG$60:$CG$62=$CG$60),1,0)</f>
        <v>0</v>
      </c>
      <c r="IZ57" s="487">
        <f t="array" aca="1" ref="IZ57" ca="1">IF(AND($CC$57:$CC$62=$CC$57,$CE$57:$CE$62=$CE$57,$CF$57:$CF$59=$CF$57,$CF$59&lt;&gt;$CF$60,$CF$60:$CF$62=$CF$60,$CG$57&lt;&gt;$CG$58,$CG$58:$CG$59=$CG$58,$CG$60&lt;&gt;$CG$61,$CG$61:$CG$62=$CG$61),1,0)</f>
        <v>0</v>
      </c>
      <c r="JA57" s="487">
        <f t="array" aca="1" ref="JA57" ca="1">IF(AND($CC$57:$CC$62=$CC$57,$CE$57:$CE$62=$CE$57,$CF$57:$CF$59=$CF$57,$CF$59&lt;&gt;$CF$60,$CF$60:$CF$62=$CF$60,$CG$57&lt;&gt;$CG$58,$CG$58:$CG$59=$CG$58,$CG$60:$CG$61=$CG$60,$CG$61&lt;&gt;$CG$62),1,0)</f>
        <v>0</v>
      </c>
      <c r="JB57" s="487">
        <f t="array" aca="1" ref="JB57" ca="1">IF(AND($CC$57:$CC$62=$CC$57,$CE$57:$CE$62=$CE$57,$CF$57:$CF$59=$CF$57,$CF$59&lt;&gt;$CF$60,$CF$60:$CF$62=$CF$60,$CG$57&lt;&gt;$CG$58,$CG$58:$CG$59=$CG$58,$CG$60&lt;&gt;$CG$61,$CG$61&lt;&gt;$CG$62),1,0)</f>
        <v>0</v>
      </c>
      <c r="JC57" s="487">
        <f t="array" aca="1" ref="JC57" ca="1">IF(AND($CC$57:$CC$62=$CC$57,$CE$57:$CE$62=$CE$57,$CF$57:$CF$59=$CF$57,$CF$59&lt;&gt;$CF$60,$CF$60:$CF$62=$CF$60,$CG$57&lt;&gt;$CG$58,$CG$58&lt;&gt;$CG$59,$CG$60:$CG$62=$CG$60),1,0)</f>
        <v>0</v>
      </c>
      <c r="JD57" s="487">
        <f t="array" aca="1" ref="JD57" ca="1">IF(AND($CC$57:$CC$62=$CC$57,$CE$57:$CE$62=$CE$57,$CF$57:$CF$59=$CF$57,$CF$59&lt;&gt;$CF$60,$CF$60:$CF$62=$CF$60,$CG$57&lt;&gt;$CG$58,$CG$58&lt;&gt;$CG$59,$CG$60:$CG$61=$CG$60,$CG$61&lt;&gt;$CG$62),1,0)</f>
        <v>0</v>
      </c>
      <c r="JE57" s="487">
        <f t="array" aca="1" ref="JE57" ca="1">IF(AND($CC$57:$CC$62=$CC$57,$CE$57:$CE$62=$CE$57,$CF$57:$CF$59=$CF$57,$CF$59&lt;&gt;$CF$60,$CF$60:$CF$62=$CF$60,$CG$57&lt;&gt;$CG$58,$CG$58&lt;&gt;$CG$59,$CG$60&lt;&gt;$CG$61,$CG$61:$CG$62=$CG$61),1,0)</f>
        <v>0</v>
      </c>
      <c r="JF57" s="487">
        <f t="array" aca="1" ref="JF57" ca="1">IF(AND($CC$57:$CC$62=$CC$57,$CE$57:$CE$62=$CE$57,$CF$57:$CF$59=$CF$57,$CF$59&lt;&gt;$CF$60,$CF$60:$CF$62=$CF$60,$CG$57&lt;&gt;$CG$58,$CG$58&lt;&gt;$CG$59,$CG$60&lt;&gt;$CG$61,$CG$61&lt;&gt;$CG$62),1,0)</f>
        <v>0</v>
      </c>
      <c r="JG57" s="487">
        <f t="array" aca="1" ref="JG57" ca="1">IF(AND($CC$57:$CC$62=$CC$57,$CE$57:$CE$62=$CE$57,$CF$57:$CF$59=$CF$57,$CF$59&lt;&gt;$CF$60,$CF$60:$CF$61=$CF$60,$CF$61&lt;&gt;$CF$62,$CG$57:$CG$59=$CG$57,$CG$60&lt;&gt;$CG$61),1,0)</f>
        <v>0</v>
      </c>
      <c r="JH57" s="487">
        <f t="array" aca="1" ref="JH57" ca="1">IF(AND($CC$57:$CC$62=$CC$57,$CE$57:$CE$62=$CE$57,$CF$57:$CF$59=$CF$57,$CF$59&lt;&gt;$CF$60,$CF$60:$CF$61=$CF$60,$CF$61&lt;&gt;$CF$62,$CG$57:$CG$58=$CG$57,$CG$58&lt;&gt;$CG$59,$CG$60:$CG$61=$CG$60),1,0)</f>
        <v>0</v>
      </c>
      <c r="JI57" s="487">
        <f t="array" aca="1" ref="JI57" ca="1">IF(AND($CC$57:$CC$62=$CC$57,$CE$57:$CE$62=$CE$57,$CF$57:$CF$59=$CF$57,$CF$59&lt;&gt;$CF$60,$CF$60:$CF$61=$CF$60,$CF$61&lt;&gt;$CF$62,$CG$57:$CG$58=$CG$57,$CG$58&lt;&gt;$CG$59,$CG$60&lt;&gt;$CG$61),1,0)</f>
        <v>0</v>
      </c>
      <c r="JJ57" s="487">
        <f t="array" aca="1" ref="JJ57" ca="1">IF(AND($CC$57:$CC$62=$CC$57,$CE$57:$CE$62=$CE$57,$CF$57:$CF$59=$CF$57,$CF$59&lt;&gt;$CF$60,$CF$60:$CF$61=$CF$60,$CF$61&lt;&gt;$CF$62,$CG$57&lt;&gt;$CG$58,$CG$58:$CG$59=$CG$58,$CG$60:$CG$61=$CG$60),1,0)</f>
        <v>0</v>
      </c>
      <c r="JK57" s="487">
        <f t="array" aca="1" ref="JK57" ca="1">IF(AND($CC$57:$CC$62=$CC$57,$CE$57:$CE$62=$CE$57,$CF$57:$CF$59=$CF$57,$CF$59&lt;&gt;$CF$60,$CF$60:$CF$61=$CF$60,$CF$61&lt;&gt;$CF$62,$CG$57&lt;&gt;$CG$58,$CG$58:$CG$59=$CG$58,$CG$60&lt;&gt;$CG$61),1,0)</f>
        <v>0</v>
      </c>
      <c r="JL57" s="487">
        <f t="array" aca="1" ref="JL57" ca="1">IF(AND($CC$57:$CC$62=$CC$57,$CE$57:$CE$62=$CE$57,$CF$57:$CF$59=$CF$57,$CF$59&lt;&gt;$CF$60,$CF$60:$CF$61=$CF$60,$CF$61&lt;&gt;$CF$62,$CG$57&lt;&gt;$CG$58,$CG$58&lt;&gt;$CG$59,$CG$60:$CG$61=$CG$60),1,0)</f>
        <v>0</v>
      </c>
      <c r="JM57" s="487">
        <f t="array" aca="1" ref="JM57" ca="1">IF(AND($CC$57:$CC$62=$CC$57,$CE$57:$CE$62=$CE$57,$CF$57:$CF$59=$CF$57,$CF$59&lt;&gt;$CF$60,$CF$60:$CF$61=$CF$60,$CF$61&lt;&gt;$CF$62,$CG$57&lt;&gt;$CG$58,$CG$58&lt;&gt;$CG$59,$CG$60&lt;&gt;$CG$61),1,0)</f>
        <v>0</v>
      </c>
      <c r="JN57" s="487">
        <f t="array" aca="1" ref="JN57" ca="1">IF(AND($CC$57:$CC$62=$CC$57,$CE$57:$CE$62=$CE$57,$CF$57:$CF$59=$CF$57,$CF$59&lt;&gt;$CF$60,$CF$60&lt;&gt;$CF$61,$CF$61:$CF$62=$CF$61,$CG$57:$CG$59=$CG$57,$CG$61&lt;&gt;$CG$62),1,0)</f>
        <v>0</v>
      </c>
      <c r="JO57" s="487">
        <f t="array" aca="1" ref="JO57" ca="1">IF(AND($CC$57:$CC$62=$CC$57,$CE$57:$CE$62=$CE$57,$CF$57:$CF$59=$CF$57,$CF$59&lt;&gt;$CF$60,$CF$60&lt;&gt;$CF$61,$CF$61:$CF$62=$CF$61,$CG$57:$CG$58=$CG$57,$CG$58&lt;&gt;$CG$59,$CG$61:$CG$62=$CG$61),1,0)</f>
        <v>0</v>
      </c>
      <c r="JP57" s="487">
        <f t="array" aca="1" ref="JP57" ca="1">IF(AND($CC$57:$CC$62=$CC$57,$CE$57:$CE$62=$CE$57,$CF$57:$CF$59=$CF$57,$CF$59&lt;&gt;$CF$60,$CF$60&lt;&gt;$CF$61,$CF$61:$CF$62=$CF$61,$CG$57:$CG$58=$CG$57,$CG$58&lt;&gt;$CG$59,$CG$61&lt;&gt;$CG$62),1,0)</f>
        <v>0</v>
      </c>
      <c r="JQ57" s="487">
        <f t="array" aca="1" ref="JQ57" ca="1">IF(AND($CC$57:$CC$62=$CC$57,$CE$57:$CE$62=$CE$57,$CF$57:$CF$59=$CF$57,$CF$59&lt;&gt;$CF$60,$CF$60&lt;&gt;$CF$61,$CF$61:$CF$62=$CF$61,$CG$57&lt;&gt;$CG$58,$CG$58:$CG$59=$CG$58,$CG$61:$CG$62=$CG$61),1,0)</f>
        <v>0</v>
      </c>
      <c r="JR57" s="487">
        <f t="array" aca="1" ref="JR57" ca="1">IF(AND($CC$57:$CC$62=$CC$57,$CE$57:$CE$62=$CE$57,$CF$57:$CF$59=$CF$57,$CF$59&lt;&gt;$CF$60,$CF$60&lt;&gt;$CF$61,$CF$61:$CF$62=$CF$61,$CG$57&lt;&gt;$CG$58,$CG$58:$CG$59=$CG$58,$CG$61&lt;&gt;$CG$62),1,0)</f>
        <v>0</v>
      </c>
      <c r="JS57" s="487">
        <f t="array" aca="1" ref="JS57" ca="1">IF(AND($CC$57:$CC$62=$CC$57,$CE$57:$CE$62=$CE$57,$CF$57:$CF$59=$CF$57,$CF$59&lt;&gt;$CF$60,$CF$60&lt;&gt;$CF$61,$CF$61:$CF$62=$CF$61,$CG$57&lt;&gt;$CG$58,$CG$58&lt;&gt;$CG$59,$CG$61:$CG$62=$CG$61),1,0)</f>
        <v>0</v>
      </c>
      <c r="JT57" s="487">
        <f t="array" aca="1" ref="JT57" ca="1">IF(AND($CC$57:$CC$62=$CC$57,$CE$57:$CE$62=$CE$57,$CF$57:$CF$59=$CF$57,$CF$59&lt;&gt;$CF$60,$CF$60&lt;&gt;$CF$61,$CF$61:$CF$62=$CF$61,$CG$57&lt;&gt;$CG$58,$CG$58&lt;&gt;$CG$59,$CG$61&lt;&gt;$CG$62),1,0)</f>
        <v>0</v>
      </c>
      <c r="JU57" s="487">
        <f t="array" aca="1" ref="JU57" ca="1">IF(AND($CC$57:$CC$62=$CC$57,$CE$57:$CE$62=$CE$57,$CF$57:$CF$59=$CF$57,$CF$59&lt;&gt;$CF$60,$CF$60&lt;&gt;$CF$61,$CF$61&lt;&gt;$CF$62,$CG$57:$CG$58=$CG$57,$CG$58&lt;&gt;$CG$59),1,0)</f>
        <v>0</v>
      </c>
      <c r="JV57" s="487">
        <f t="array" aca="1" ref="JV57" ca="1">IF(AND($CC$57:$CC$62=$CC$57,$CE$57:$CE$62=$CE$57,$CF$57:$CF$59=$CF$57,$CF$59&lt;&gt;$CF$60,$CF$60&lt;&gt;$CF$61,$CF$61&lt;&gt;$CF$62,$CG$57&lt;&gt;$CG$58,$CG$58:$CG$59=$CG$58),1,0)</f>
        <v>0</v>
      </c>
      <c r="JW57" s="487">
        <f t="array" aca="1" ref="JW57" ca="1">IF(AND($CC$57:$CC$62=$CC$57,$CE$57:$CE$62=$CE$57,$CF$57:$CF$59=$CF$57,$CF$59&lt;&gt;$CF$60,$CF$60&lt;&gt;$CF$61,$CF$61&lt;&gt;$CF$62,$CG$57&lt;&gt;$CG$58,$CG$58&lt;&gt;$CG$59),1,0)</f>
        <v>0</v>
      </c>
      <c r="JX57" s="487">
        <f t="array" aca="1" ref="JX57" ca="1">IF(AND($CC$57:$CC$62=$CC$57,$CE$57:$CE$62=$CE$57,$CF$57:$CF$58=$CF$57,$CF$58&lt;&gt;$CF$59,$CF$59:$CF$62=$CF$59,$CG$57:$CG$58=$CG$57,$CG$59:$CG$61=$CG$59,$CG$61&lt;&gt;$CG$62),1,0)</f>
        <v>0</v>
      </c>
      <c r="JY57" s="487">
        <f t="array" aca="1" ref="JY57" ca="1">IF(AND($CC$57:$CC$62=$CC$57,$CE$57:$CE$62=$CE$57,$CF$57:$CF$58=$CF$57,$CF$58&lt;&gt;$CF$59,$CF$59:$CF$62=$CF$59,$CG$57:$CG$58=$CG$57,$CG$59:$CG$60=$CG$59,$CG$60&lt;&gt;$CG$61,$CG$61:$CG$62=$CG$61),1,0)</f>
        <v>0</v>
      </c>
      <c r="JZ57" s="487">
        <f t="array" aca="1" ref="JZ57" ca="1">IF(AND($CC$57:$CC$62=$CC$57,$CE$57:$CE$62=$CE$57,$CF$57:$CF$58=$CF$57,$CF$58&lt;&gt;$CF$59,$CF$59:$CF$62=$CF$59,$CG$57:$CG$58=$CG$57,$CG$59:$CG$60=$CG$59,$CG$60&lt;&gt;$CG$61,$CG$61&lt;&gt;$CG$62),1,0)</f>
        <v>0</v>
      </c>
      <c r="KA57" s="487">
        <f t="array" aca="1" ref="KA57" ca="1">IF(AND($CC$57:$CC$62=$CC$57,$CE$57:$CE$62=$CE$57,$CF$57:$CF$58=$CF$57,$CF$58&lt;&gt;$CF$59,$CF$59:$CF$62=$CF$59,$CG$57:$CG$58=$CG$57,$CG$59&lt;&gt;$CG$60,$CG$60:$CG$62=$CG$60),1,0)</f>
        <v>0</v>
      </c>
      <c r="KB57" s="487">
        <f t="array" aca="1" ref="KB57" ca="1">IF(AND($CC$57:$CC$62=$CC$57,$CE$57:$CE$62=$CE$57,$CF$57:$CF$58=$CF$57,$CF$58&lt;&gt;$CF$59,$CF$59:$CF$62=$CF$59,$CG$57:$CG$58=$CG$57,$CG$59&lt;&gt;$CG$60,$CG$60&lt;&gt;$CG$61,$CG$61:$CG$62=$CG$61),1,0)</f>
        <v>0</v>
      </c>
      <c r="KC57" s="487">
        <f t="array" aca="1" ref="KC57" ca="1">IF(AND($CC$57:$CC$62=$CC$57,$CE$57:$CE$62=$CE$57,$CF$57:$CF$58=$CF$57,$CF$58&lt;&gt;$CF$59,$CF$59:$CF$62=$CF$59,$CG$57:$CG$58=$CG$57,$CG$59&lt;&gt;$CG$60,$CG$60:$CG$61=$CG$60,$CG$61&lt;&gt;$CG$62),1,0)</f>
        <v>0</v>
      </c>
      <c r="KD57" s="487">
        <f t="array" aca="1" ref="KD57" ca="1">IF(AND($CC$57:$CC$62=$CC$57,$CE$57:$CE$62=$CE$57,$CF$57:$CF$58=$CF$57,$CF$58&lt;&gt;$CF$59,$CF$59:$CF$62=$CF$59,$CG$57:$CG$58=$CG$57,$CG$59&lt;&gt;$CG$60,$CG$60&lt;&gt;$CG$61,$CG$61&lt;&gt;$CG$62),1,0)</f>
        <v>0</v>
      </c>
      <c r="KE57" s="487">
        <f t="array" aca="1" ref="KE57" ca="1">IF(AND($CC$57:$CC$62=$CC$57,$CE$57:$CE$62=$CE$57,$CF$57:$CF$58=$CF$57,$CF$58&lt;&gt;$CF$59,$CF$59:$CF$62=$CF$59,$CG$57&lt;&gt;$CG$58,$CG$59:$CG$62=$CG$59),1,0)</f>
        <v>0</v>
      </c>
      <c r="KF57" s="487">
        <f t="array" aca="1" ref="KF57" ca="1">IF(AND($CC$57:$CC$62=$CC$57,$CE$57:$CE$62=$CE$57,$CF$57:$CF$58=$CF$57,$CF$58&lt;&gt;$CF$59,$CF$59:$CF$62=$CF$59,$CG$57&lt;&gt;$CG$58,$CG$59:$CG$61=$CG$59,$CG$61&lt;&gt;$CG$62),1,0)</f>
        <v>0</v>
      </c>
      <c r="KG57" s="487">
        <f t="array" aca="1" ref="KG57" ca="1">IF(AND($CC$57:$CC$62=$CC$57,$CE$57:$CE$62=$CE$57,$CF$57:$CF$58=$CF$57,$CF$58&lt;&gt;$CF$59,$CF$59:$CF$62=$CF$59,$CG$57&lt;&gt;$CG$58,$CG$59:$CG$60=$CG$60,$CG$60&lt;&gt;$CG$61,$CG$61:$CG$62=$CG$61),1,0)</f>
        <v>0</v>
      </c>
      <c r="KH57" s="487">
        <f t="array" aca="1" ref="KH57" ca="1">IF(AND($CC$57:$CC$62=$CC$57,$CE$57:$CE$62=$CE$57,$CF$57:$CF$58=$CF$57,$CF$58&lt;&gt;$CF$59,$CF$59:$CF$62=$CF$59,$CG$57&lt;&gt;$CG$58,$CG$59:$CG$60=$CG$60,$CG$60&lt;&gt;$CG$61,$CG$61&lt;&gt;$CG$62),1,0)</f>
        <v>0</v>
      </c>
      <c r="KI57" s="487">
        <f t="array" aca="1" ref="KI57" ca="1">IF(AND($CC$57:$CC$62=$CC$57,$CE$57:$CE$62=$CE$57,$CF$57:$CF$58=$CF$57,$CF$58&lt;&gt;$CF$59,$CF$59:$CF$62=$CF$59,$CG$57&lt;&gt;$CG$58,$CG$59&lt;&gt;$CG$60,$CG$60:$CG$62=$CG$60),1,0)</f>
        <v>0</v>
      </c>
      <c r="KJ57" s="487">
        <f t="array" aca="1" ref="KJ57" ca="1">IF(AND($CC$57:$CC$62=$CC$57,$CE$57:$CE$62=$CE$57,$CF$57:$CF$58=$CF$57,$CF$58&lt;&gt;$CF$59,$CF$59:$CF$62=$CF$59,$CG$57&lt;&gt;$CG$58,$CG$59&lt;&gt;$CG$60,$CG$60:$CG$61=$CG$60,$CG$61&lt;&gt;$CG$62),1,0)</f>
        <v>0</v>
      </c>
      <c r="KK57" s="487">
        <f t="array" aca="1" ref="KK57" ca="1">IF(AND($CC$57:$CC$62=$CC$57,$CE$57:$CE$62=$CE$57,$CF$57:$CF$58=$CF$57,$CF$58&lt;&gt;$CF$59,$CF$59:$CF$62=$CF$59,$CG$57&lt;&gt;$CG$58,$CG$59&lt;&gt;$CG$60,$CG$60&lt;&gt;$CG$61,$CG$61:$CG$62=$CG$61),1,0)</f>
        <v>0</v>
      </c>
      <c r="KL57" s="487">
        <f t="array" aca="1" ref="KL57" ca="1">IF(AND($CC$57:$CC$62=$CC$57,$CE$57:$CE$62=$CE$57,$CF$57:$CF$58=$CF$57,$CF$58&lt;&gt;$CF$59,$CF$59:$CF$62=$CF$59,$CG$57&lt;&gt;$CG$58,$CG$59&lt;&gt;$CG$60,$CG$60&lt;&gt;$CG$61,$CG$61&lt;&gt;$CG$62),1,0)</f>
        <v>0</v>
      </c>
      <c r="KM57" s="487">
        <f t="array" aca="1" ref="KM57" ca="1">IF(AND($CC$57:$CC$62=$CC$57,$CE$57:$CE$62=$CE$57,$CF$57:$CF$58=$CF$57,$CF$58&lt;&gt;$CF$59,$CF$59:$CF$61=$CF$59,$CF$61&lt;&gt;$CF$62,$CG$57:$CG$58=$CG$57,$CG$59:$CG$60=$CG$59,$CG$60&lt;&gt;$CG$61),1,0)</f>
        <v>0</v>
      </c>
      <c r="KN57" s="487">
        <f t="array" aca="1" ref="KN57" ca="1">IF(AND($CC$57:$CC$62=$CC$57,$CE$57:$CE$62=$CE$57,$CF$57:$CF$58=$CF$57,$CF$58&lt;&gt;$CF$59,$CF$59:$CF$61=$CF$59,$CF$61&lt;&gt;$CF$62,$CG$57:$CG$58=$CG$57,$CG$59&lt;&gt;$CG$60,$CG$60:$CG$61=$CG$60),1,0)</f>
        <v>0</v>
      </c>
      <c r="KO57" s="487">
        <f t="array" aca="1" ref="KO57" ca="1">IF(AND($CC$57:$CC$62=$CC$57,$CE$57:$CE$62=$CE$57,$CF$57:$CF$58=$CF$57,$CF$58&lt;&gt;$CF$59,$CF$59:$CF$61=$CF$59,$CF$61&lt;&gt;$CF$62,$CG$57:$CG$58=$CG$57,$CG$59&lt;&gt;$CG$60,$CG$60&lt;&gt;$CG$61),1,0)</f>
        <v>0</v>
      </c>
      <c r="KP57" s="487">
        <f t="array" aca="1" ref="KP57" ca="1">IF(AND($CC$57:$CC$62=$CC$57,$CE$57:$CE$62=$CE$57,$CF$57:$CF$58=$CF$57,$CF$58&lt;&gt;$CF$59,$CF$59:$CF$61=$CF$59,$CF$61&lt;&gt;$CF$62,$CG$57&lt;&gt;$CG$58,$CG$59:$CG$61=$CG$59),1,0)</f>
        <v>0</v>
      </c>
      <c r="KQ57" s="487">
        <f t="array" aca="1" ref="KQ57" ca="1">IF(AND($CC$57:$CC$62=$CC$57,$CE$57:$CE$62=$CE$57,$CF$57:$CF$58=$CF$57,$CF$58&lt;&gt;$CF$59,$CF$59:$CF$61=$CF$59,$CF$61&lt;&gt;$CF$62,$CG$57&lt;&gt;$CG$58,$CG$59:$CG$60=$CG$59,$CG$60&lt;&gt;$CG$61),1,0)</f>
        <v>0</v>
      </c>
      <c r="KR57" s="487">
        <f t="array" aca="1" ref="KR57" ca="1">IF(AND($CC$57:$CC$62=$CC$57,$CE$57:$CE$62=$CE$57,$CF$57:$CF$58=$CF$57,$CF$58&lt;&gt;$CF$59,$CF$59:$CF$61=$CF$59,$CF$61&lt;&gt;$CF$62,$CG$57&lt;&gt;$CG$58,$CG$59&lt;&gt;$CG$60,$CG$60:$CG$61=$CG$60),1,0)</f>
        <v>0</v>
      </c>
      <c r="KS57" s="487">
        <f t="array" aca="1" ref="KS57" ca="1">IF(AND($CC$57:$CC$62=$CC$57,$CE$57:$CE$62=$CE$57,$CF$57:$CF$58=$CF$57,$CF$58&lt;&gt;$CF$59,$CF$59:$CF$61=$CF$59,$CF$61&lt;&gt;$CF$62,$CG$57&lt;&gt;$CG$58,$CG$59&lt;&gt;$CG$60,$CG$60&lt;&gt;$CG$61),1,0)</f>
        <v>0</v>
      </c>
      <c r="KT57" s="487">
        <f t="array" aca="1" ref="KT57" ca="1">IF(AND($CC$57:$CC$62=$CC$57,$CE$57:$CE$62=$CE$57,$CF$57:$CF$58=$CF$57,$CF$58&lt;&gt;$CF$59,$CF$59:$CF$60=$CF$59,$CF$60&lt;&gt;$CF$61,$CF$61:$CF$62=$CF$61,$CG$57:$CG$58=$CG$57,$CG$59:$CG$60=$CG$59,$CG$61&lt;&gt;$CG$62),1,0)</f>
        <v>0</v>
      </c>
      <c r="KU57" s="487">
        <f t="array" aca="1" ref="KU57" ca="1">IF(AND($CC$57:$CC$62=$CC$57,$CE$57:$CE$62=$CE$57,$CF$57:$CF$58=$CF$57,$CF$58&lt;&gt;$CF$59,$CF$59:$CF$60=$CF$59,$CF$60&lt;&gt;$CF$61,$CF$61:$CF$62=$CF$61,$CG$57:$CG$58=$CG$57,$CG$59&lt;&gt;$CG$60,$CG$61:$CG$62=$CG$61),1,0)</f>
        <v>0</v>
      </c>
      <c r="KV57" s="487">
        <f t="array" aca="1" ref="KV57" ca="1">IF(AND($CC$57:$CC$62=$CC$57,$CE$57:$CE$62=$CE$57,$CF$57:$CF$58=$CF$57,$CF$58&lt;&gt;$CF$59,$CF$59:$CF$60=$CF$59,$CF$60&lt;&gt;$CF$61,$CF$61:$CF$62=$CF$61,$CG$57:$CG$58=$CG$57,$CG$59&lt;&gt;$CG$60,$CG$61&lt;&gt;$CG$62),1,0)</f>
        <v>0</v>
      </c>
      <c r="KW57" s="487">
        <f t="array" aca="1" ref="KW57" ca="1">IF(AND($CC$57:$CC$62=$CC$57,$CE$57:$CE$62=$CE$57,$CF$57:$CF$58=$CF$57,$CF$58&lt;&gt;$CF$59,$CF$59:$CF$60=$CF$59,$CF$60&lt;&gt;$CF$61,$CF$61:$CF$62=$CF$61,$CG$57&lt;&gt;$CG$58,$CG$59:$CG$60=$CG$59,$CG$61:$CG$62=$CG$61),1,0)</f>
        <v>0</v>
      </c>
      <c r="KX57" s="487">
        <f t="array" aca="1" ref="KX57" ca="1">IF(AND($CC$57:$CC$62=$CC$57,$CE$57:$CE$62=$CE$57,$CF$57:$CF$58=$CF$57,$CF$58&lt;&gt;$CF$59,$CF$59:$CF$60=$CF$59,$CF$60&lt;&gt;$CF$61,$CF$61:$CF$62=$CF$61,$CG$57&lt;&gt;$CG$58,$CG$59:$CG$60=$CG$59,$CG$61&lt;&gt;$CG$62),1,0)</f>
        <v>0</v>
      </c>
      <c r="KY57" s="487">
        <f t="array" aca="1" ref="KY57" ca="1">IF(AND($CC$57:$CC$62=$CC$57,$CE$57:$CE$62=$CE$57,$CF$57:$CF$58=$CF$57,$CF$58&lt;&gt;$CF$59,$CF$59:$CF$60=$CF$59,$CF$60&lt;&gt;$CF$61,$CF$61:$CF$62=$CF$61,$CG$57&lt;&gt;$CG$58,$CG$59&lt;&gt;$CG$60,$CG$61:$CG$62=$CG$61),1,0)</f>
        <v>0</v>
      </c>
      <c r="KZ57" s="487">
        <f t="array" aca="1" ref="KZ57" ca="1">IF(AND($CC$57:$CC$62=$CC$57,$CE$57:$CE$62=$CE$57,$CF$57:$CF$58=$CF$57,$CF$58&lt;&gt;$CF$59,$CF$59:$CF$60=$CF$59,$CF$60&lt;&gt;$CF$61,$CF$61:$CF$62=$CF$61,$CG$57&lt;&gt;$CG$58,$CG$59&lt;&gt;$CG$60,$CG$61&lt;&gt;$CG$62),1,0)</f>
        <v>0</v>
      </c>
      <c r="LA57" s="487">
        <f t="array" aca="1" ref="LA57" ca="1">IF(AND($CC$57:$CC$62=$CC$57,$CE$57:$CE$62=$CE$57,$CF$57:$CF$58=$CF$57,$CF$58&lt;&gt;$CF$59,$CF$59:$CF$60=$CF$59,$CF$60&lt;&gt;$CF$61,$CF$61&lt;&gt;$CF$62,$CG$57:$CG$58=$CG$57,$CG$59&lt;&gt;$CG$60),1,0)</f>
        <v>0</v>
      </c>
      <c r="LB57" s="487">
        <f t="array" aca="1" ref="LB57" ca="1">IF(AND($CC$57:$CC$62=$CC$57,$CE$57:$CE$62=$CE$57,$CF$57:$CF$58=$CF$57,$CF$58&lt;&gt;$CF$59,$CF$59:$CF$60=$CF$59,$CF$60&lt;&gt;$CF$61,$CF$61&lt;&gt;$CF$62,$CG$57&lt;&gt;$CG$58,$CG$59:$CG$60=$CG$59),1,0)</f>
        <v>0</v>
      </c>
      <c r="LC57" s="487">
        <f t="array" aca="1" ref="LC57" ca="1">IF(AND($CC$57:$CC$62=$CC$57,$CE$57:$CE$62=$CE$57,$CF$57:$CF$58=$CF$57,$CF$58&lt;&gt;$CF$59,$CF$59:$CF$60=$CF$59,$CF$60&lt;&gt;$CF$61,$CF$61&lt;&gt;$CF$62,$CG$57&lt;&gt;$CG$58,$CG$59&lt;&gt;$CG$60),1,0)</f>
        <v>0</v>
      </c>
      <c r="LD57" s="487">
        <f t="array" aca="1" ref="LD57" ca="1">IF(AND($CC$57:$CC$62=$CC$57,$CE$57:$CE$62=$CE$57,$CF$57:$CF$58=$CF$57,$CF$58&lt;&gt;$CF$59,$CF$59&lt;&gt;$CF$60,$CF$60:$CF$62=$CF$60,$CG$57:$CG$58=$CG$57,$CG$60&lt;&gt;$CG$61,$CG$61:$CG$62=$CG$61),1,0)</f>
        <v>0</v>
      </c>
      <c r="LE57" s="487">
        <f t="array" aca="1" ref="LE57" ca="1">IF(AND($CC$57:$CC$62=$CC$57,$CE$57:$CE$62=$CE$57,$CF$57:$CF$58=$CF$57,$CF$58&lt;&gt;$CF$59,$CF$59&lt;&gt;$CF$60,$CF$60:$CF$62=$CF$60,$CG$57:$CG$58=$CG$57,$CG$60:$CG$61=$CG$60,$CG$61&lt;&gt;$CG$62),1,0)</f>
        <v>0</v>
      </c>
      <c r="LF57" s="487">
        <f t="array" aca="1" ref="LF57" ca="1">IF(AND($CC$57:$CC$62=$CC$57,$CE$57:$CE$62=$CE$57,$CF$57:$CF$58=$CF$57,$CF$58&lt;&gt;$CF$59,$CF$59&lt;&gt;$CF$60,$CF$60:$CF$62=$CF$60,$CG$57:$CG$58=$CG$57,$CG$60&lt;&gt;$CG$61,$CG$61&lt;&gt;$CG$62),1,0)</f>
        <v>0</v>
      </c>
      <c r="LG57" s="487">
        <f t="array" aca="1" ref="LG57" ca="1">IF(AND($CC$57:$CC$62=$CC$57,$CE$57:$CE$62=$CE$57,$CF$57:$CF$58=$CF$57,$CF$58&lt;&gt;$CF$59,$CF$59&lt;&gt;$CF$60,$CF$60:$CF$62=$CF$60,$CG$57&lt;&gt;$CG$58,$CG$60:$CG$62=$CG$60),1,0)</f>
        <v>0</v>
      </c>
      <c r="LH57" s="487">
        <f t="array" aca="1" ref="LH57" ca="1">IF(AND($CC$57:$CC$62=$CC$57,$CE$57:$CE$62=$CE$57,$CF$57:$CF$58=$CF$57,$CF$58&lt;&gt;$CF$59,$CF$59&lt;&gt;$CF$60,$CF$60:$CF$62=$CF$60,$CG$57&lt;&gt;$CG$58,$CG$60:$CG$61=$CG$60,$CG$61&lt;&gt;$CG$62),1,0)</f>
        <v>0</v>
      </c>
      <c r="LI57" s="487">
        <f t="array" aca="1" ref="LI57" ca="1">IF(AND($CC$57:$CC$62=$CC$57,$CE$57:$CE$62=$CE$57,$CF$57:$CF$58=$CF$57,$CF$58&lt;&gt;$CF$59,$CF$59&lt;&gt;$CF$60,$CF$60:$CF$62=$CF$60,$CG$57&lt;&gt;$CG$58,$CG$60&lt;&gt;$CG$61,$CG$61:$CG$62=$CG$61),1,0)</f>
        <v>0</v>
      </c>
      <c r="LJ57" s="487">
        <f t="array" aca="1" ref="LJ57" ca="1">IF(AND($CC$57:$CC$62=$CC$57,$CE$57:$CE$62=$CE$57,$CF$57:$CF$58=$CF$57,$CF$58&lt;&gt;$CF$59,$CF$59&lt;&gt;$CF$60,$CF$60:$CF$62=$CF$60,$CG$57&lt;&gt;$CG$58,$CG$60&lt;&gt;$CG$61,$CG$61&lt;&gt;$CG$62),1,0)</f>
        <v>0</v>
      </c>
      <c r="LK57" s="487">
        <f t="array" aca="1" ref="LK57" ca="1">IF(AND($CC$57:$CC$62=$CC$57,$CE$57:$CE$62=$CE$57,$CF$57:$CF$58=$CF$57,$CF$58&lt;&gt;$CF$59,$CF$59&lt;&gt;$CF$60,$CF$60&lt;&gt;$CF$61,$CF$61:$CF$62=$CF$61,$CG$57:$CG$58=$CG$57,$CG$61&lt;&gt;$CG$62),1,0)</f>
        <v>0</v>
      </c>
      <c r="LL57" s="487">
        <f t="array" aca="1" ref="LL57" ca="1">IF(AND($CC$57:$CC$62=$CC$57,$CE$57:$CE$62=$CE$57,$CF$57:$CF$58=$CF$57,$CF$58&lt;&gt;$CF$59,$CF$59&lt;&gt;$CF$60,$CF$60&lt;&gt;$CF$61,$CF$61:$CF$62=$CF$61,$CG$57&lt;&gt;$CG$58,$CG$61:$CG$62=$CG$61),1,0)</f>
        <v>0</v>
      </c>
      <c r="LM57" s="487">
        <f t="array" aca="1" ref="LM57" ca="1">IF(AND($CC$57:$CC$62=$CC$57,$CE$57:$CE$62=$CE$57,$CF$57:$CF$58=$CF$57,$CF$58&lt;&gt;$CF$59,$CF$59&lt;&gt;$CF$60,$CF$60&lt;&gt;$CF$61,$CF$61:$CF$62=$CF$61,$CG$57&lt;&gt;$CG$58,$CG$61&lt;&gt;$CG$62),1,0)</f>
        <v>0</v>
      </c>
      <c r="LN57" s="487">
        <f t="array" aca="1" ref="LN57" ca="1">IF(AND($CC$57:$CC$62=$CC$57,$CE$57:$CE$62=$CE$57,$CF$57:$CF$58=$CF$57,$CF$58&lt;&gt;$CF$59,$CF$59&lt;&gt;$CF$60,$CF$60:$CF$61=$CF$60,$CF$61&lt;&gt;$CF$62,$CG$57:$CG$58=$CG$57,$CG$60&lt;&gt;$CG$61),1,0)</f>
        <v>0</v>
      </c>
      <c r="LO57" s="487">
        <f t="array" aca="1" ref="LO57" ca="1">IF(AND($CC$57:$CC$62=$CC$57,$CE$57:$CE$62=$CE$57,$CF$57:$CF$58=$CF$57,$CF$58&lt;&gt;$CF$59,$CF$59&lt;&gt;$CF$60,$CF$60:$CF$61=$CF$60,$CF$61&lt;&gt;$CF$62,$CG$57&lt;&gt;$CG$58,$CG$60:$CG$61=$CG$60),1,0)</f>
        <v>0</v>
      </c>
      <c r="LP57" s="487">
        <f t="array" aca="1" ref="LP57" ca="1">IF(AND($CC$57:$CC$62=$CC$57,$CE$57:$CE$62=$CE$57,$CF$57:$CF$58=$CF$57,$CF$58&lt;&gt;$CF$59,$CF$59&lt;&gt;$CF$60,$CF$60:$CF$61=$CF$60,$CF$61&lt;&gt;$CF$62,$CG$57&lt;&gt;$CG$58,$CG$60&lt;&gt;$CG$61),1,0)</f>
        <v>0</v>
      </c>
      <c r="LQ57" s="487">
        <f t="array" aca="1" ref="LQ57" ca="1">IF(AND($CC$57:$CC$62=$CC$57,$CE$57:$CE$62=$CE$57,$CF$57:$CF$58=$CF$57,$CF$58&lt;&gt;$CF$59,$CF$59&lt;&gt;$CF$60,$CF$60&lt;&gt;$CF$61,$CF$61&lt;&gt;$CF$62,$CG$57&lt;&gt;$CG$58),1,0)</f>
        <v>0</v>
      </c>
      <c r="LR57" s="487">
        <f t="array" aca="1" ref="LR57" ca="1">IF(AND($CC$57:$CC$62=$CC$57,$CE$57:$CE$62=$CE$57,$CF$57&lt;&gt;$CF$58,$CF$58:$CF$62=$CF$58,$CG$58:$CG$61=$CG$58,$CG$61&lt;&gt;$CG$62),1,0)</f>
        <v>0</v>
      </c>
      <c r="LS57" s="487">
        <f t="array" aca="1" ref="LS57" ca="1">IF(AND($CC$57:$CC$62=$CC$57,$CE$57:$CE$62=$CE$57,$CF$57&lt;&gt;$CF$58,$CF$58:$CF$62=$CF$58,$CG$58:$CG$60=$CG$58,$CG$60&lt;&gt;$CG$61,$CG$61:$CG$62=$CG$61),1,0)</f>
        <v>0</v>
      </c>
      <c r="LT57" s="487">
        <f t="array" aca="1" ref="LT57" ca="1">IF(AND($CC$57:$CC$62=$CC$57,$CE$57:$CE$62=$CE$57,$CF$57&lt;&gt;$CF$58,$CF$58:$CF$62=$CF$58,$CG$58:$CG$60=$CG$58,$CG$60&lt;&gt;$CG$61,$CG$61&lt;&gt;$CG$62),1,0)</f>
        <v>0</v>
      </c>
      <c r="LU57" s="487">
        <f t="array" aca="1" ref="LU57" ca="1">IF(AND($CC$57:$CC$62=$CC$57,$CE$57:$CE$62=$CE$57,$CF$57&lt;&gt;$CF$58,$CF$58:$CF$62=$CF$58,$CG$58:$CG$59=$CG$58,$CG$59&lt;&gt;$CG$60,$CG$60:$CG$62=$CG$60),1,0)</f>
        <v>0</v>
      </c>
      <c r="LV57" s="487">
        <f t="array" aca="1" ref="LV57" ca="1">IF(AND($CC$57:$CC$62=$CC$57,$CE$57:$CE$62=$CE$57,$CF$57&lt;&gt;$CF$58,$CF$58:$CF$62=$CF$58,$CG$58:$CG$59=$CG$58,$CG$59&lt;&gt;$CG$60,$CG$60&lt;&gt;$CG$61,$CG$61:$CG$62=$CG$61),1,0)</f>
        <v>0</v>
      </c>
      <c r="LW57" s="487">
        <f t="array" aca="1" ref="LW57" ca="1">IF(AND($CC$57:$CC$62=$CC$57,$CE$57:$CE$62=$CE$57,$CF$57&lt;&gt;$CF$58,$CF$58:$CF$62=$CF$58,$CG$58:$CG$59=$CG$58,$CG$59&lt;&gt;$CG$60,$CG$60:$CG$61=$CG$60,$CG$61&lt;&gt;$CG$62),1,0)</f>
        <v>0</v>
      </c>
      <c r="LX57" s="487">
        <f t="array" aca="1" ref="LX57" ca="1">IF(AND($CC$57:$CC$62=$CC$57,$CE$57:$CE$62=$CE$57,$CF$57&lt;&gt;$CF$58,$CF$58:$CF$62=$CF$58,$CG$58:$CG$59=$CG$58,$CG$59&lt;&gt;$CG$60,$CG$60&lt;&gt;$CG$61,$CG$61&lt;&gt;$CG$62),1,0)</f>
        <v>0</v>
      </c>
      <c r="LY57" s="487">
        <f t="array" aca="1" ref="LY57" ca="1">IF(AND($CC$57:$CC$62=$CC$57,$CE$57:$CE$62=$CE$57,$CF$57&lt;&gt;$CF$58,$CF$58:$CF$62=$CF$58,$CG$58&lt;&gt;$CG$59,$CG$59:$CG$62=$CG$59),1,0)</f>
        <v>0</v>
      </c>
      <c r="LZ57" s="487">
        <f t="array" aca="1" ref="LZ57" ca="1">IF(AND($CC$57:$CC$62=$CC$57,$CE$57:$CE$62=$CE$57,$CF$57&lt;&gt;$CF$58,$CF$58:$CF$62=$CF$58,$CG$58&lt;&gt;$CG$59,$CG$59:$CG$61=$CG$59,$CG$61&lt;&gt;$CG$62),1,0)</f>
        <v>0</v>
      </c>
      <c r="MA57" s="487">
        <f t="array" aca="1" ref="MA57" ca="1">IF(AND($CC$57:$CC$62=$CC$57,$CE$57:$CE$62=$CE$57,$CF$57&lt;&gt;$CF$58,$CF$58:$CF$62=$CF$58,$CG$58&lt;&gt;$CG$59,$CG$59:$CG$60=$CG$59,$CG$60&lt;&gt;$CG$61,$CG$61:$CG$62=$CG$61),1,0)</f>
        <v>0</v>
      </c>
      <c r="MB57" s="487">
        <f t="array" aca="1" ref="MB57" ca="1">IF(AND($CC$57:$CC$62=$CC$57,$CE$57:$CE$62=$CE$57,$CF$57&lt;&gt;$CF$58,$CF$58:$CF$62=$CF$58,$CG$58&lt;&gt;$CG$59,$CG$59:$CG$60=$CG$59,$CG$60&lt;&gt;$CG$61,$CG$61&lt;&gt;$CG$62),1,0)</f>
        <v>0</v>
      </c>
      <c r="MC57" s="487">
        <f t="array" aca="1" ref="MC57" ca="1">IF(AND($CC$57:$CC$62=$CC$57,$CE$57:$CE$62=$CE$57,$CF$57&lt;&gt;$CF$58,$CF$58:$CF$62=$CF$58,$CG$58&lt;&gt;$CG$59,$CG$59&lt;&gt;$CG$60,$CG$60:$CG$62=$CG$60),1,0)</f>
        <v>0</v>
      </c>
      <c r="MD57" s="487">
        <f t="array" aca="1" ref="MD57" ca="1">IF(AND($CC$57:$CC$62=$CC$57,$CE$57:$CE$62=$CE$57,$CF$57&lt;&gt;$CF$58,$CF$58:$CF$62=$CF$58,$CG$58&lt;&gt;$CG$59,$CG$59&lt;&gt;$CG$60,$CG$60:$CG$61=$CG$60,$CG$61&lt;&gt;$CG$62),1,0)</f>
        <v>0</v>
      </c>
      <c r="ME57" s="487">
        <f t="array" aca="1" ref="ME57" ca="1">IF(AND($CC$57:$CC$62=$CC$57,$CE$57:$CE$62=$CE$57,$CF$57&lt;&gt;$CF$58,$CF$58:$CF$62=$CF$58,$CG$58&lt;&gt;$CG$59,$CG$59&lt;&gt;$CG$60,$CG$60&lt;&gt;$CG$61,$CG$61:$CG$62=$CG$61),1,0)</f>
        <v>0</v>
      </c>
      <c r="MF57" s="487">
        <f t="array" aca="1" ref="MF57" ca="1">IF(AND($CC$57:$CC$62=$CC$57,$CE$57:$CE$62=$CE$57,$CF$57&lt;&gt;$CF$58,$CF$58:$CF$62=$CF$58,$CG$58&lt;&gt;$CG$59,$CG$59&lt;&gt;$CG$60,$CG$60&lt;&gt;$CG$61,$CG$61&lt;&gt;$CG$62),1,0)</f>
        <v>0</v>
      </c>
      <c r="MG57" s="487">
        <f t="array" aca="1" ref="MG57" ca="1">IF(AND($CC$57:$CC$62=$CC$57,$CE$57:$CE$62=$CE$57,$CF$57&lt;&gt;$CF$58,$CF$58:$CF$61=$CF$58,$CF$61&lt;&gt;$CF$62,$CG$58:$CG$60=$CG$58,$CG$60&lt;&gt;$CG$61),1,0)</f>
        <v>0</v>
      </c>
      <c r="MH57" s="487">
        <f t="array" aca="1" ref="MH57" ca="1">IF(AND($CC$57:$CC$62=$CC$57,$CE$57:$CE$62=$CE$57,$CF$57&lt;&gt;$CF$58,$CF$58:$CF$61=$CF$58,$CF$61&lt;&gt;$CF$62,$CG$58:$CG$59=$CG$58,$CG$59&lt;&gt;$CG$60,$CG$60:$CG$61=$CG$60),1,0)</f>
        <v>0</v>
      </c>
      <c r="MI57" s="487">
        <f t="array" aca="1" ref="MI57" ca="1">IF(AND($CC$57:$CC$62=$CC$57,$CE$57:$CE$62=$CE$57,$CF$57&lt;&gt;$CF$58,$CF$58:$CF$61=$CF$58,$CF$61&lt;&gt;$CF$62,$CG$58:$CG$59=$CG$58,$CG$59&lt;&gt;$CG$60,$CG$60&lt;&gt;$CG$61),1,0)</f>
        <v>0</v>
      </c>
      <c r="MJ57" s="487">
        <f t="array" aca="1" ref="MJ57" ca="1">IF(AND($CC$57:$CC$62=$CC$57,$CE$57:$CE$62=$CE$57,$CF$57&lt;&gt;$CF$58,$CF$58:$CF$61=$CF$58,$CF$61&lt;&gt;$CF$62,$CG$58&lt;&gt;$CG$59,$CG$59:$CG$61=$CG$59),1,0)</f>
        <v>0</v>
      </c>
      <c r="MK57" s="487">
        <f t="array" aca="1" ref="MK57" ca="1">IF(AND($CC$57:$CC$62=$CC$57,$CE$57:$CE$62=$CE$57,$CF$57&lt;&gt;$CF$58,$CF$58:$CF$61=$CF$58,$CF$61&lt;&gt;$CF$62,$CG$58&lt;&gt;$CG$59,$CG$59:$CG$60=$CG$59,$CG$60&lt;&gt;$CG$61),1,0)</f>
        <v>0</v>
      </c>
      <c r="ML57" s="487">
        <f t="array" aca="1" ref="ML57" ca="1">IF(AND($CC$57:$CC$62=$CC$57,$CE$57:$CE$62=$CE$57,$CF$57&lt;&gt;$CF$58,$CF$58:$CF$61=$CF$58,$CF$61&lt;&gt;$CF$62,$CG$58&lt;&gt;$CG$59,$CG$59&lt;&gt;$CG$60,$CG$60:$CG$61=$CG$60),1,0)</f>
        <v>0</v>
      </c>
      <c r="MM57" s="487">
        <f t="array" aca="1" ref="MM57" ca="1">IF(AND($CC$57:$CC$62=$CC$57,$CE$57:$CE$62=$CE$57,$CF$57&lt;&gt;$CF$58,$CF$58:$CF$61=$CF$58,$CF$61&lt;&gt;$CF$62,$CG$58&lt;&gt;$CG$59,$CG$59&lt;&gt;$CG$60,$CG$60&lt;&gt;$CG$61),1,0)</f>
        <v>0</v>
      </c>
      <c r="MN57" s="487">
        <f t="array" aca="1" ref="MN57" ca="1">IF(AND($CC$57:$CC$62=$CC$57,$CE$57:$CE$62=$CE$57,$CF$57&lt;&gt;$CF$58,$CF$58:$CF$60=$CF$58,$CF$60&lt;&gt;$CF$61,$CF$61:$CF$62=$CF$61,$CG$58:$CG$60=$CG$58,$CG$61&lt;&gt;$CG$62),1,0)</f>
        <v>0</v>
      </c>
      <c r="MO57" s="487">
        <f t="array" aca="1" ref="MO57" ca="1">IF(AND($CC$57:$CC$62=$CC$57,$CE$57:$CE$62=$CE$57,$CF$57&lt;&gt;$CF$58,$CF$58:$CF$60=$CF$58,$CF$60&lt;&gt;$CF$61,$CF$61:$CF$62=$CF$61,$CG$58:$CG$59=$CG$58,$CG$59&lt;&gt;$CG$60,$CG$61:$CG$62=$CG$61),1,0)</f>
        <v>0</v>
      </c>
      <c r="MP57" s="487">
        <f t="array" aca="1" ref="MP57" ca="1">IF(AND($CC$57:$CC$62=$CC$57,$CE$57:$CE$62=$CE$57,$CF$57&lt;&gt;$CF$58,$CF$58:$CF$60=$CF$58,$CF$60&lt;&gt;$CF$61,$CF$61:$CF$62=$CF$61,$CG$58:$CG$59=$CG$58,$CG$59&lt;&gt;$CG$60,$CG$61&lt;&gt;$CG$62),1,0)</f>
        <v>0</v>
      </c>
      <c r="MQ57" s="487">
        <f t="array" aca="1" ref="MQ57" ca="1">IF(AND($CC$57:$CC$62=$CC$57,$CE$57:$CE$62=$CE$57,$CF$57&lt;&gt;$CF$58,$CF$58:$CF$60=$CF$58,$CF$60&lt;&gt;$CF$61,$CF$61:$CF$62=$CF$61,$CG$58&lt;&gt;$CG$59,$CG$59:$CG$60=$CG$59,$CG$61:$CG$62=$CG$61),1,0)</f>
        <v>0</v>
      </c>
      <c r="MR57" s="487">
        <f t="array" aca="1" ref="MR57" ca="1">IF(AND($CC$57:$CC$62=$CC$57,$CE$57:$CE$62=$CE$57,$CF$57&lt;&gt;$CF$58,$CF$58:$CF$60=$CF$58,$CF$60&lt;&gt;$CF$61,$CF$61:$CF$62=$CF$61,$CG$58&lt;&gt;$CG$59,$CG$59:$CG$60=$CG$59,$CG$61&lt;&gt;$CG$62),1,0)</f>
        <v>0</v>
      </c>
      <c r="MS57" s="487">
        <f t="array" aca="1" ref="MS57" ca="1">IF(AND($CC$57:$CC$62=$CC$57,$CE$57:$CE$62=$CE$57,$CF$57&lt;&gt;$CF$58,$CF$58:$CF$60=$CF$58,$CF$60&lt;&gt;$CF$61,$CF$61:$CF$62=$CF$61,$CG$58&lt;&gt;$CG$59,$CG$59&lt;&gt;$CG$60,$CG$61:$CG$62=$CG$61),1,0)</f>
        <v>0</v>
      </c>
      <c r="MT57" s="487">
        <f t="array" aca="1" ref="MT57" ca="1">IF(AND($CC$57:$CC$62=$CC$57,$CE$57:$CE$62=$CE$57,$CF$57&lt;&gt;$CF$58,$CF$58:$CF$60=$CF$58,$CF$60&lt;&gt;$CF$61,$CF$61:$CF$62=$CF$61,$CG$58&lt;&gt;$CG$59,$CG$59&lt;&gt;$CG$60,$CG$61&lt;&gt;$CG$62),1,0)</f>
        <v>0</v>
      </c>
      <c r="MU57" s="487">
        <f t="array" aca="1" ref="MU57" ca="1">IF(AND($CC$57:$CC$62=$CC$57,$CE$57:$CE$62=$CE$57,$CF$57&lt;&gt;$CF$58,$CF$58:$CF$60=$CF$58,$CF$60&lt;&gt;$CF$61,$CF$61&lt;&gt;$CF$62,$CG$58:$CG$59=$CG$58,$CG$59&lt;&gt;$CG$60),1,0)</f>
        <v>0</v>
      </c>
      <c r="MV57" s="487">
        <f t="array" aca="1" ref="MV57" ca="1">IF(AND($CC$57:$CC$62=$CC$57,$CE$57:$CE$62=$CE$57,$CF$57&lt;&gt;$CF$58,$CF$58:$CF$60=$CF$58,$CF$60&lt;&gt;$CF$61,$CF$61&lt;&gt;$CF$62,$CG$58&lt;&gt;$CG$59,$CG$59:$CG$60=$CG$59),1,0)</f>
        <v>0</v>
      </c>
      <c r="MW57" s="487">
        <f t="array" aca="1" ref="MW57" ca="1">IF(AND($CC$57:$CC$62=$CC$57,$CE$57:$CE$62=$CE$57,$CF$57&lt;&gt;$CF$58,$CF$58:$CF$60=$CF$58,$CF$60&lt;&gt;$CF$61,$CF$61&lt;&gt;$CF$62,$CG$58&lt;&gt;$CG$59,$CG$59&lt;&gt;$CG$60),1,0)</f>
        <v>0</v>
      </c>
      <c r="MX57" s="487">
        <f t="array" aca="1" ref="MX57" ca="1">IF(AND($CC$57:$CC$62=$CC$57,$CE$57:$CE$62=$CE$57,$CF$57&lt;&gt;$CF$58,$CF$58:$CF$59=$CF$58,$CF$59&lt;&gt;$CF$60,$CF$60:$CF$62=$CF$60,$CG$58:$CG$59=$CG$58,$CG$60&lt;&gt;$CG$61,$CG$61:$CG$62=$CG$61),1,0)</f>
        <v>0</v>
      </c>
      <c r="MY57" s="487">
        <f t="array" aca="1" ref="MY57" ca="1">IF(AND($CC$57:$CC$62=$CC$57,$CE$57:$CE$62=$CE$57,$CF$57&lt;&gt;$CF$58,$CF$58:$CF$59=$CF$58,$CF$59&lt;&gt;$CF$60,$CF$60:$CF$62=$CF$60,$CG$58:$CG$59=$CG$58,$CG$60:$CG$61=$CG$60,$CG$61&lt;&gt;$CG$62),1,0)</f>
        <v>0</v>
      </c>
      <c r="MZ57" s="487">
        <f t="array" aca="1" ref="MZ57" ca="1">IF(AND($CC$57:$CC$62=$CC$57,$CE$57:$CE$62=$CE$57,$CF$57&lt;&gt;$CF$58,$CF$58:$CF$59=$CF$58,$CF$59&lt;&gt;$CF$60,$CF$60:$CF$62=$CF$60,$CG$58:$CG$59=$CG$58,$CG$60&lt;&gt;$CG$61,$CG$61&lt;&gt;$CG$62),1,0)</f>
        <v>0</v>
      </c>
      <c r="NA57" s="487">
        <f t="array" aca="1" ref="NA57" ca="1">IF(AND($CC$57:$CC$62=$CC$57,$CE$57:$CE$62=$CE$57,$CF$57&lt;&gt;$CF$58,$CF$58:$CF$59=$CF$58,$CF$59&lt;&gt;$CF$60,$CF$60:$CF$62=$CF$60,$CG$58&lt;&gt;$CG$59,$CG$60:$CG$62=$CG$60),1,0)</f>
        <v>0</v>
      </c>
      <c r="NB57" s="487">
        <f t="array" aca="1" ref="NB57" ca="1">IF(AND($CC$57:$CC$62=$CC$57,$CE$57:$CE$62=$CE$57,$CF$57&lt;&gt;$CF$58,$CF$58:$CF$59=$CF$58,$CF$59&lt;&gt;$CF$60,$CF$60:$CF$62=$CF$60,$CG$58&lt;&gt;$CG$59,$CG$60:$CG$61=$CG$60,$CG$61&lt;&gt;$CG$62),1,0)</f>
        <v>0</v>
      </c>
      <c r="NC57" s="487">
        <f t="array" aca="1" ref="NC57" ca="1">IF(AND($CC$57:$CC$62=$CC$57,$CE$57:$CE$62=$CE$57,$CF$57&lt;&gt;$CF$58,$CF$58:$CF$59=$CF$58,$CF$59&lt;&gt;$CF$60,$CF$60:$CF$62=$CF$60,$CG$58&lt;&gt;$CG$59,$CG$60&lt;&gt;$CG$61,$CG$61:$CG$62=$CG$61),1,0)</f>
        <v>0</v>
      </c>
      <c r="ND57" s="487">
        <f t="array" aca="1" ref="ND57" ca="1">IF(AND($CC$57:$CC$62=$CC$57,$CE$57:$CE$62=$CE$57,$CF$57&lt;&gt;$CF$58,$CF$58:$CF$59=$CF$58,$CF$59&lt;&gt;$CF$60,$CF$60:$CF$62=$CF$60,$CG$58&lt;&gt;$CG$59,$CG$60&lt;&gt;$CG$61,$CG$61&lt;&gt;$CG$62),1,0)</f>
        <v>0</v>
      </c>
      <c r="NE57" s="487">
        <f t="array" aca="1" ref="NE57" ca="1">IF(AND($CC$57:$CC$62=$CC$57,$CE$57:$CE$62=$CE$57,$CF$57&lt;&gt;$CF$58,$CF$58:$CF$59=$CF$58,$CF$59&lt;&gt;$CF$60,$CF$60&lt;&gt;$CF$61,$CF$61:$CF$62=$CF$61,$CG$58:$CG$59=$CG$58,$CG$61&lt;&gt;$CG$62),1,0)</f>
        <v>0</v>
      </c>
      <c r="NF57" s="487">
        <f t="array" aca="1" ref="NF57" ca="1">IF(AND($CC$57:$CC$62=$CC$57,$CE$57:$CE$62=$CE$57,$CF$57&lt;&gt;$CF$58,$CF$58:$CF$59=$CF$58,$CF$59&lt;&gt;$CF$60,$CF$60&lt;&gt;$CF$61,$CF$61:$CF$62=$CF$61,$CG$58&lt;&gt;$CG$59,$CG$61:$CG$62=$CG$61),1,0)</f>
        <v>0</v>
      </c>
      <c r="NG57" s="487">
        <f t="array" aca="1" ref="NG57" ca="1">IF(AND($CC$57:$CC$62=$CC$57,$CE$57:$CE$62=$CE$57,$CF$57&lt;&gt;$CF$58,$CF$58:$CF$59=$CF$58,$CF$59&lt;&gt;$CF$60,$CF$60&lt;&gt;$CF$61,$CF$61:$CF$62=$CF$61,$CG$58&lt;&gt;$CG$59,$CG$61&lt;&gt;$CG$62),1,0)</f>
        <v>0</v>
      </c>
      <c r="NH57" s="487">
        <f t="array" aca="1" ref="NH57" ca="1">IF(AND($CC$57:$CC$62=$CC$57,$CE$57:$CE$62=$CE$57,$CF$57&lt;&gt;$CF$58,$CF$58:$CF$59=$CF$58,$CF$59&lt;&gt;$CF$60,$CF$60:$CF$61=$CF$60,$CF$61&lt;&gt;$CF$62,$CG$58:$CG$59=$CG$58,$CG$60&lt;&gt;$CG$61),1,0)</f>
        <v>0</v>
      </c>
      <c r="NI57" s="487">
        <f t="array" aca="1" ref="NI57" ca="1">IF(AND($CC$57:$CC$62=$CC$57,$CE$57:$CE$62=$CE$57,$CF$57&lt;&gt;$CF$58,$CF$58:$CF$59=$CF$58,$CF$59&lt;&gt;$CF$60,$CF$60:$CF$61=$CF$60,$CF$61&lt;&gt;$CF$62,$CG$58&lt;&gt;$CG$59,$CG$60:$CG$61=$CG$60),1,0)</f>
        <v>0</v>
      </c>
      <c r="NJ57" s="487">
        <f t="array" aca="1" ref="NJ57" ca="1">IF(AND($CC$57:$CC$62=$CC$57,$CE$57:$CE$62=$CE$57,$CF$57&lt;&gt;$CF$58,$CF$58:$CF$59=$CF$58,$CF$59&lt;&gt;$CF$60,$CF$60:$CF$61=$CF$60,$CF$61&lt;&gt;$CF$62,$CG$58&lt;&gt;$CG$59,$CG$60&lt;&gt;$CG$61),1,0)</f>
        <v>0</v>
      </c>
      <c r="NK57" s="487">
        <f t="array" aca="1" ref="NK57" ca="1">IF(AND($CC$57:$CC$62=$CC$57,$CE$57:$CE$62=$CE$57,$CF$57&lt;&gt;$CF$58,$CF$58:$CF$59=$CF$58,$CF$59&lt;&gt;$CF$60,$CF$60&lt;&gt;$CF$61,$CF$61&lt;&gt;$CF$62,$CG$58&lt;&gt;$CG$59),1,0)</f>
        <v>0</v>
      </c>
      <c r="NL57" s="487">
        <f t="array" aca="1" ref="NL57" ca="1">IF(AND($CC$57:$CC$62=$CC$57,$CE$57:$CE$62=$CE$57,$CF$57&lt;&gt;$CF$58,$CF$58&lt;&gt;$CF$59,$CF$59:$CF$62=$CF$59,$CG$59:$CG$61=$CG$59,$CG$61&lt;&gt;$CG$62),1,0)</f>
        <v>0</v>
      </c>
      <c r="NM57" s="487">
        <f t="array" aca="1" ref="NM57" ca="1">IF(AND($CC$57:$CC$62=$CC$57,$CE$57:$CE$62=$CE$57,$CF$57&lt;&gt;$CF$58,$CF$58&lt;&gt;$CF$59,$CF$59:$CF$62=$CF$59,$CG$59:$CG$60=$CG$59,$CG$60&lt;&gt;$CG$61,$CG$61:$CG$62=$CG$61),1,0)</f>
        <v>0</v>
      </c>
      <c r="NN57" s="487">
        <f t="array" aca="1" ref="NN57" ca="1">IF(AND($CC$57:$CC$62=$CC$57,$CE$57:$CE$62=$CE$57,$CF$57&lt;&gt;$CF$58,$CF$58&lt;&gt;$CF$59,$CF$59:$CF$62=$CF$59,$CG$59:$CG$60=$CG$59,$CG$60&lt;&gt;$CG$61,$CG$61&lt;&gt;$CG$62),1,0)</f>
        <v>0</v>
      </c>
      <c r="NO57" s="487">
        <f t="array" aca="1" ref="NO57" ca="1">IF(AND($CC$57:$CC$62=$CC$57,$CE$57:$CE$62=$CE$57,$CF$57&lt;&gt;$CF$58,$CF$58&lt;&gt;$CF$59,$CF$59:$CF$62=$CF$59,$CG$59&lt;&gt;$CG$60,$CG$60:$CG$62=$CG$60),1,0)</f>
        <v>0</v>
      </c>
      <c r="NP57" s="487">
        <f t="array" aca="1" ref="NP57" ca="1">IF(AND($CC$57:$CC$62=$CC$57,$CE$57:$CE$62=$CE$57,$CF$57&lt;&gt;$CF$58,$CF$58&lt;&gt;$CF$59,$CF$59:$CF$62=$CF$59,$CG$59&lt;&gt;$CG$60,$CG$60:$CG$61=$CG$60,$CG$61&lt;&gt;$CG$62),1,0)</f>
        <v>0</v>
      </c>
      <c r="NQ57" s="487">
        <f t="array" aca="1" ref="NQ57" ca="1">IF(AND($CC$57:$CC$62=$CC$57,$CE$57:$CE$62=$CE$57,$CF$57&lt;&gt;$CF$58,$CF$58&lt;&gt;$CF$59,$CF$59:$CF$62=$CF$59,$CG$59&lt;&gt;$CG$60,$CG$60&lt;&gt;$CG$61,$CG$61:$CG$62=$CG$61),1,0)</f>
        <v>0</v>
      </c>
      <c r="NR57" s="487">
        <f t="array" aca="1" ref="NR57" ca="1">IF(AND($CC$57:$CC$62=$CC$57,$CE$57:$CE$62=$CE$57,$CF$57&lt;&gt;$CF$58,$CF$58&lt;&gt;$CF$59,$CF$59:$CF$62=$CF$59,$CG$59&lt;&gt;$CG$60,$CG$60&lt;&gt;$CG$61,$CG$61&lt;&gt;$CG$62),1,0)</f>
        <v>0</v>
      </c>
      <c r="NS57" s="487">
        <f t="array" aca="1" ref="NS57" ca="1">IF(AND($CC$57:$CC$62=$CC$57,$CE$57:$CE$62=$CE$57,$CF$57&lt;&gt;$CF$58,$CF$58&lt;&gt;$CF$59,$CF$59:$CF$61=$CF$59,$CF$61&lt;&gt;$CF$62,$CG$59:$CG$60=$CG$59,$CG$60&lt;&gt;$CG$61),1,0)</f>
        <v>0</v>
      </c>
      <c r="NT57" s="487">
        <f t="array" aca="1" ref="NT57" ca="1">IF(AND($CC$57:$CC$62=$CC$57,$CE$57:$CE$62=$CE$57,$CF$57&lt;&gt;$CF$58,$CF$58&lt;&gt;$CF$59,$CF$59:$CF$61=$CF$59,$CF$61&lt;&gt;$CF$62,$CG$59&lt;&gt;$CG$60,$CG$60:$CG$61=$CG$60),1,0)</f>
        <v>0</v>
      </c>
      <c r="NU57" s="487">
        <f t="array" aca="1" ref="NU57" ca="1">IF(AND($CC$57:$CC$62=$CC$57,$CE$57:$CE$62=$CE$57,$CF$57&lt;&gt;$CF$58,$CF$58&lt;&gt;$CF$59,$CF$59:$CF$61=$CF$59,$CF$61&lt;&gt;$CF$62,$CG$59&lt;&gt;$CG$60,$CG$60&lt;&gt;$CG$61),1,0)</f>
        <v>0</v>
      </c>
      <c r="NV57" s="487">
        <f t="array" aca="1" ref="NV57" ca="1">IF(AND($CC$57:$CC$62=$CC$57,$CE$57:$CE$62=$CE$57,$CF$57&lt;&gt;$CF$58,$CF$58&lt;&gt;$CF$59,$CF$59:$CF$60=$CF$59,$CF$60&lt;&gt;$CF$61,$CF$61:$CF$62=$CF$61,$CG$59:$CG$60=$CG$59,$CG$61&lt;&gt;$CG$62),1,0)</f>
        <v>0</v>
      </c>
      <c r="NW57" s="487">
        <f t="array" aca="1" ref="NW57" ca="1">IF(AND($CC$57:$CC$62=$CC$57,$CE$57:$CE$62=$CE$57,$CF$57&lt;&gt;$CF$58,$CF$58&lt;&gt;$CF$59,$CF$59:$CF$60=$CF$59,$CF$60&lt;&gt;$CF$61,$CF$61:$CF$62=$CF$61,$CG$59&lt;&gt;$CG$60,$CG$61:$CG$62=$CG$61),1,0)</f>
        <v>0</v>
      </c>
      <c r="NX57" s="487">
        <f t="array" aca="1" ref="NX57" ca="1">IF(AND($CC$57:$CC$62=$CC$57,$CE$57:$CE$62=$CE$57,$CF$57&lt;&gt;$CF$58,$CF$58&lt;&gt;$CF$59,$CF$59:$CF$60=$CF$59,$CF$60&lt;&gt;$CF$61,$CF$61:$CF$62=$CF$61,$CG$59&lt;&gt;$CG$60,$CG$61&lt;&gt;$CG$62),1,0)</f>
        <v>0</v>
      </c>
      <c r="NY57" s="487">
        <f t="array" aca="1" ref="NY57" ca="1">IF(AND($CC$57:$CC$62=$CC$57,$CE$57:$CE$62=$CE$57,$CF$57&lt;&gt;$CF$58,$CF$58&lt;&gt;$CF$59,$CF$59:$CF$60=$CF$59,$CF$60&lt;&gt;$CF$61,$CF$61&lt;&gt;$CF$62,$CG$59&lt;&gt;$CG$60),1,0)</f>
        <v>0</v>
      </c>
      <c r="NZ57" s="487">
        <f t="array" aca="1" ref="NZ57" ca="1">IF(AND($CC$57:$CC$62=$CC$57,$CE$57:$CE$62=$CE$57,$CF$57&lt;&gt;$CF$58,$CF$58&lt;&gt;$CF$59,$CF$59&lt;&gt;$CF$60,$CF$60:$CF$62=$CF$60,$CG$60:$CG$61=$CG$60,$CG$61&lt;&gt;$CG$62,$CG$61&lt;&gt;$CG$62),1,0)</f>
        <v>0</v>
      </c>
      <c r="OA57" s="487">
        <f t="array" aca="1" ref="OA57" ca="1">IF(AND($CC$57:$CC$62=$CC$57,$CE$57:$CE$62=$CE$57,$CF$57&lt;&gt;$CF$58,$CF$58&lt;&gt;$CF$59,$CF$59&lt;&gt;$CF$60,$CF$60:$CF$62=$CF$60,$CG$60&lt;&gt;$CG$61,$CG$61:$CG$62=$CG$61),1,0)</f>
        <v>0</v>
      </c>
      <c r="OB57" s="487">
        <f t="array" aca="1" ref="OB57" ca="1">IF(AND($CC$57:$CC$62=$CC$57,$CE$57:$CE$62=$CE$57,$CF$57&lt;&gt;$CF$58,$CF$58&lt;&gt;$CF$59,$CF$59&lt;&gt;$CF$60,$CF$60:$CF$62=$CF$60,$CG$60&lt;&gt;$CG$61,$CG$61&lt;&gt;$CG$62),1,0)</f>
        <v>0</v>
      </c>
      <c r="OC57" s="487">
        <f t="array" aca="1" ref="OC57" ca="1">IF(AND($CC$57:$CC$62=$CC$57,$CE$57:$CE$62=$CE$57,$CF$57&lt;&gt;$CF$58,$CF$58&lt;&gt;$CF$59,$CF$59&lt;&gt;$CF$60,$CF$60:$CF$61=$CF$60,$CF$61&lt;&gt;$CF$62,$CG$60&lt;&gt;$CG$61),1,0)</f>
        <v>0</v>
      </c>
      <c r="OD57" s="487">
        <f t="array" aca="1" ref="OD57" ca="1">IF(AND($CC$57:$CC$62=$CC$57,$CE$57:$CE$62=$CE$57,$CF$57&lt;&gt;$CF$58,$CF$58&lt;&gt;$CF$59,$CF$59&lt;&gt;$CF$60,$CF$60&lt;&gt;$CF$61,$CF$61:$CF$62=$CF$61,$CG$61&lt;&gt;$CG$62),1,0)</f>
        <v>0</v>
      </c>
      <c r="OE57" s="487">
        <f t="array" aca="1" ref="OE57" ca="1">IF(AND($CC$57:$CC$62=$CC$57,$CE$57:$CE$61=$CE$57,$CE$61&lt;&gt;$CE$62,$CF$57:$CF$60=$CF$57,$CF$60&lt;&gt;$CF$61,$CG$57:$CG$60=$CG$57),1,0)</f>
        <v>0</v>
      </c>
      <c r="OF57" s="487">
        <f t="array" aca="1" ref="OF57" ca="1">IF(AND($CC$57:$CC$62=$CC$57,$CE$57:$CE$61=$CE$57,$CE$61&lt;&gt;$CE$62,$CF$57:$CF$59=$CF$57,$CF$59&lt;&gt;$CF$60,$CF$60:$CF$61=$CF$60,$CG$57:$CG$59=$CG$57,$CG$60:$CG$61=$CG$60),1,0)</f>
        <v>0</v>
      </c>
      <c r="OG57" s="487">
        <f t="array" aca="1" ref="OG57" ca="1">IF(AND($CC$57:$CC$62=$CC$57,$CE$57:$CE$61=$CE$57,$CE$61&lt;&gt;$CE$62,$CF$57:$CF$59=$CF$57,$CF$59&lt;&gt;$CF$60,$CF$60&lt;&gt;$CF$61,$CG$57:$CG$59=$CG$57),1,0)</f>
        <v>0</v>
      </c>
      <c r="OH57" s="487">
        <f t="array" aca="1" ref="OH57" ca="1">IF(AND($CC$57:$CC$62=$CC$57,$CE$57:$CE$61=$CE$57,$CE$61&lt;&gt;$CE$62,$CF$57:$CF$58=$CF$57,$CF$58&lt;&gt;$CF$59,$CF$59:$CF$61=$CF$59,$CG$57:$CG$58=$CG$57,$CG$59:$CG$61=$CG$59),1,0)</f>
        <v>0</v>
      </c>
      <c r="OI57" s="487">
        <f t="array" aca="1" ref="OI57" ca="1">IF(AND($CC$57:$CC$62=$CC$57,$CE$57:$CE$61=$CE$57,$CE$61&lt;&gt;$CE$62,$CF$57:$CF$58=$CF$57,$CF$58&lt;&gt;$CF$59,$CF$59:$CF$60=$CF$59,$CF$60&lt;&gt;$CF$61,$CG$57:$CG$58=$CG$57,$CG$59:$CG$60=$CG$59),1,0)</f>
        <v>0</v>
      </c>
      <c r="OJ57" s="487">
        <f t="array" aca="1" ref="OJ57" ca="1">IF(AND($CC$57:$CC$62=$CC$57,$CE$57:$CE$61=$CE$57,$CE$61&lt;&gt;$CE$62,$CF$57:$CF$58=$CF$57,$CF$58&lt;&gt;$CF$59,$CF$59&lt;&gt;$CF$60,$CF$60:$CF$61=$CF$60,$CG$57:$CG$58=$CG$57,$CG$60:$CG$61=$CG$60),1,0)</f>
        <v>0</v>
      </c>
      <c r="OK57" s="487">
        <f t="array" aca="1" ref="OK57" ca="1">IF(AND($CC$57:$CC$62=$CC$57,$CE$57:$CE$61=$CE$57,$CE$61&lt;&gt;$CE$62,$CF$57:$CF$58=$CF$57,$CF$58&lt;&gt;$CF$59,$CF$59&lt;&gt;$CF$60,$CF$60&lt;&gt;$CF$61,$CG$57:$CG$58=$CG$57),1,0)</f>
        <v>0</v>
      </c>
      <c r="OL57" s="487">
        <f t="array" aca="1" ref="OL57" ca="1">IF(AND($CC$57:$CC$62=$CC$57,$CE$57:$CE$61=$CE$57,$CE$61&lt;&gt;$CE$62,$CF$57&lt;&gt;$CF$58,$CF$58:$CF$61=$CF$58,$CG$58:$CG$61=$CG$58),1,0)</f>
        <v>0</v>
      </c>
      <c r="OM57" s="487">
        <f t="array" aca="1" ref="OM57" ca="1">IF(AND($CC$57:$CC$62=$CC$57,$CE$57:$CE$61=$CE$57,$CE$61&lt;&gt;$CE$62,$CF$57&lt;&gt;$CF$58,$CF$58:$CF$60=$CF$58,$CF$60&lt;&gt;$CF$61,$CG$58:$CG$60=$CG$58),1,0)</f>
        <v>0</v>
      </c>
      <c r="ON57" s="487">
        <f t="array" aca="1" ref="ON57" ca="1">IF(AND($CC$57:$CC$62=$CC$57,$CE$57:$CE$61=$CE$57,$CE$61&lt;&gt;$CE$62,$CF$57&lt;&gt;$CF$58,$CF$58:$CF$59=$CF$58,$CF$59&lt;&gt;$CF$60,$CF$60:$CF$61=$CF$60,$CG$58:$CG$59=$CG$58,$CG$60:$CG$61=$CG$60),1,0)</f>
        <v>0</v>
      </c>
      <c r="OO57" s="487">
        <f t="array" aca="1" ref="OO57" ca="1">IF(AND($CC$57:$CC$62=$CC$57,$CE$57:$CE$61=$CE$57,$CE$61&lt;&gt;$CE$62,$CF$57&lt;&gt;$CF$58,$CF$58:$CF$59=$CF$58,$CF$59&lt;&gt;$CF$60,$CF$60&lt;&gt;$CF$61,$CG$58:$CG$59=$CG$58),1,0)</f>
        <v>0</v>
      </c>
      <c r="OP57" s="487">
        <f t="array" aca="1" ref="OP57" ca="1">IF(AND($CC$57:$CC$62=$CC$57,$CE$57:$CE$61=$CE$57,$CE$61&lt;&gt;$CE$62,$CF$57&lt;&gt;$CF$58,$CF$58&lt;&gt;$CF$59,$CF$59:$CF$61=$CF$59,$CG$59:$CG$61=$CG$59),1,0)</f>
        <v>0</v>
      </c>
      <c r="OQ57" s="487">
        <f t="array" aca="1" ref="OQ57" ca="1">IF(AND($CC$57:$CC$62=$CC$57,$CE$57:$CE$61=$CE$57,$CE$61&lt;&gt;$CE$62,$CF$57&lt;&gt;$CF$58,$CF$58&lt;&gt;$CF$59,$CF$59:$CF$60=$CF$59,$CF$60&lt;&gt;$CF$61,$CG$59:$CG$60=$CG$59),1,0)</f>
        <v>0</v>
      </c>
      <c r="OR57" s="487">
        <f t="array" aca="1" ref="OR57" ca="1">IF(AND($CC$57:$CC$62=$CC$57,$CE$57:$CE$61=$CE$57,$CE$61&lt;&gt;$CE$62,$CF$57&lt;&gt;$CF$58,$CF$58&lt;&gt;$CF$59,$CF$59&lt;&gt;$CF$60,$CF$60:$CF$61=$CF$60,$CG$60:$CG$61=$CG$60),1,0)</f>
        <v>0</v>
      </c>
      <c r="OS57" s="487">
        <f t="array" aca="1" ref="OS57" ca="1">IF(AND($CC$57:$CC$62=$CC$57,$CE$57:$CE$61=$CE$57,$CE$61&lt;&gt;$CE$62,$CF$57&lt;&gt;$CF$58,$CF$58&lt;&gt;$CF$59,$CF$59&lt;&gt;$CF$60,$CF$60&lt;&gt;$CF$61),1,0)</f>
        <v>0</v>
      </c>
      <c r="OT57" s="487">
        <f t="array" aca="1" ref="OT57" ca="1">IF(AND($CC$57:$CC$62=$CC$57,$CE$57:$CE$60=$CE$57,$CE$60&lt;&gt;$CE$61,$CE$61:$CE$62=$CE$61,$CF$57:$CF$60=$CF$57,$CF$61&lt;&gt;$CF$62,$CG$57:$CG$60=$CG$57),1,0)</f>
        <v>0</v>
      </c>
      <c r="OU57" s="487">
        <f t="array" aca="1" ref="OU57" ca="1">IF(AND($CC$57:$CC$62=$CC$57,$CE$57:$CE$60=$CE$57,$CE$60&lt;&gt;$CE$61,$CE$61:$CE$62=$CE$61,$CF$57:$CF$59=$CF$57,$CF$59&lt;&gt;$CF$60,$CF$61:$CF$62=$CF$61,$CG$57:$CG$59=$CG$57,$CG$61:$CG$62=$CG$61),1,0)</f>
        <v>0</v>
      </c>
      <c r="OV57" s="487">
        <f t="array" aca="1" ref="OV57" ca="1">IF(AND($CC$57:$CC$62=$CC$57,$CE$57:$CE$60=$CE$57,$CE$60&lt;&gt;$CE$61,$CE$61:$CE$62=$CE$61,$CF$57:$CF$59=$CF$57,$CF$59&lt;&gt;$CF$60,$CF$61&lt;&gt;$CF$62,$CG$57:$CG$59=$CG$57),1,0)</f>
        <v>0</v>
      </c>
      <c r="OW57" s="487">
        <f t="array" aca="1" ref="OW57" ca="1">IF(AND($CC$57:$CC$62=$CC$57,$CE$57:$CE$60=$CE$57,$CE$60&lt;&gt;$CE$61,$CE$61:$CE$62=$CE$61,$CF$57:$CF$58=$CF$57,$CF$58&lt;&gt;$CF$59,$CF$59:$CF$60=$CF$59,$CF$61:$CF$62=$CF$61,$CG$57:$CG$58=$CG$57,$CG$59:$CG$60=$CG$59,$CG$61:$CG$62=$CG$61),1,0)</f>
        <v>0</v>
      </c>
      <c r="OX57" s="487">
        <f t="array" aca="1" ref="OX57" ca="1">IF(AND($CC$57:$CC$62=$CC$57,$CE$57:$CE$60=$CE$57,$CE$60&lt;&gt;$CE$61,$CE$61:$CE$62=$CE$61,$CF$57:$CF$58=$CF$57,$CF$58&lt;&gt;$CF$59,$CF$59:$CF$60=$CF$59,$CF$61&lt;&gt;$CF$62,$CG$57:$CG$58=$CG$57,$CG$59:$CG$60=$CG$59),1,0)</f>
        <v>0</v>
      </c>
      <c r="OY57" s="487">
        <f t="array" aca="1" ref="OY57" ca="1">IF(AND($CC$57:$CC$62=$CC$57,$CE$57:$CE$60=$CE$57,$CE$60&lt;&gt;$CE$61,$CE$61:$CE$62=$CE$61,$CF$57:$CF$58=$CF$57,$CF$58&lt;&gt;$CF$59,$CF$59&lt;&gt;$CF$60,$CF$61:$CF$62=$CF$61,$CG$57:$CG$58=$CG$57,$CG$61:$CG$62=$CG$61),1,0)</f>
        <v>0</v>
      </c>
      <c r="OZ57" s="487">
        <f t="array" aca="1" ref="OZ57" ca="1">IF(AND($CC$57:$CC$62=$CC$57,$CE$57:$CE$60=$CE$57,$CE$60&lt;&gt;$CE$61,$CE$61:$CE$62=$CE$61,$CF$57:$CF$58=$CF$57,$CF$58&lt;&gt;$CF$59,$CF$59&lt;&gt;$CF$60,$CF$61&lt;&gt;$CF$62,$CG$57:$CG$58=$CG$57),1,0)</f>
        <v>0</v>
      </c>
      <c r="PA57" s="487">
        <f t="array" aca="1" ref="PA57" ca="1">IF(AND($CC$57:$CC$62=$CC$57,$CE$57:$CE$60=$CE$57,$CE$60&lt;&gt;$CE$61,$CE$61:$CE$62=$CE$61,$CF$57&lt;&gt;$CF$58,$CF$58:$CF$60=$CF$58,$CF$61:$CF$62=$CF$61,$CG$58:$CG$60=$CG$58,$CG$61:$CG$62=$CG$61),1,0)</f>
        <v>0</v>
      </c>
      <c r="PB57" s="487">
        <f t="array" aca="1" ref="PB57" ca="1">IF(AND($CC$57:$CC$62=$CC$57,$CE$57:$CE$60=$CE$57,$CE$60&lt;&gt;$CE$61,$CE$61:$CE$62=$CE$61,$CF$57&lt;&gt;$CF$58,$CF$58:$CF$60=$CF$58,$CF$61&lt;&gt;$CF$62,$CG$58:$CG$60=$CG$58),1,0)</f>
        <v>0</v>
      </c>
      <c r="PC57" s="487">
        <f t="array" aca="1" ref="PC57" ca="1">IF(AND($CC$57:$CC$62=$CC$57,$CE$57:$CE$60=$CE$57,$CE$60&lt;&gt;$CE$61,$CE$61:$CE$62=$CE$61,$CF$57&lt;&gt;$CF$58,$CF$58:$CF$59=$CF$58,$CF$59&lt;&gt;$CF$60,$CF$61:$CF$62=$CF$61,$CG$58:$CG$59=$CG$58,$CG$61:$CG$62=$CG$61),1,0)</f>
        <v>0</v>
      </c>
      <c r="PD57" s="487">
        <f t="array" aca="1" ref="PD57" ca="1">IF(AND($CC$57:$CC$62=$CC$57,$CE$57:$CE$60=$CE$57,$CE$60&lt;&gt;$CE$61,$CE$61:$CE$62=$CE$61,$CF$57&lt;&gt;$CF$58,$CF$58:$CF$59=$CF$58,$CF$59&lt;&gt;$CF$60,$CF$61&lt;&gt;$CF$62,$CG$58:$CG$59=$CG$58),1,0)</f>
        <v>0</v>
      </c>
      <c r="PE57" s="487">
        <f t="array" aca="1" ref="PE57" ca="1">IF(AND($CC$57:$CC$62=$CC$57,$CE$57:$CE$60=$CE$57,$CE$60&lt;&gt;$CE$61,$CE$61:$CE$62=$CE$61,$CF$57&lt;&gt;$CF$58,$CF$58&lt;&gt;$CF$59,$CF$59:$CF$60=$CF$59,$CF$61:$CF$62=$CF$61,$CG$59:$CG$60=$CG$59,$CG$61:$CG$62=$CG$61),1,0)</f>
        <v>0</v>
      </c>
      <c r="PF57" s="487">
        <f t="array" aca="1" ref="PF57" ca="1">IF(AND($CC$57:$CC$62=$CC$57,$CE$57:$CE$60=$CE$57,$CE$60&lt;&gt;$CE$61,$CE$61:$CE$62=$CE$61,$CF$57&lt;&gt;$CF$58,$CF$58&lt;&gt;$CF$59,$CF$59:$CF$60=$CF$59,$CF$61&lt;&gt;$CF$62,$CG$59:$CG$60=$CG$59),1,0)</f>
        <v>0</v>
      </c>
      <c r="PG57" s="487">
        <f t="array" aca="1" ref="PG57" ca="1">IF(AND($CC$57:$CC$62=$CC$57,$CE$57:$CE$60=$CE$57,$CE$60&lt;&gt;$CE$61,$CE$61:$CE$62=$CE$61,$CF$57&lt;&gt;$CF$58,$CF$58&lt;&gt;$CF$59,$CF$59&lt;&gt;$CF$60,$CF$61:$CF$62=$CF$61,$CG$61:$CG$62=$CG$61),1,0)</f>
        <v>0</v>
      </c>
      <c r="PH57" s="487">
        <f t="array" aca="1" ref="PH57" ca="1">IF(AND($CC$57:$CC$62=$CC$57,$CE$57:$CE$60=$CE$57,$CE$60&lt;&gt;$CE$61,$CE$61:$CE$62=$CE$61,$CF$57&lt;&gt;$CF$58,$CF$58&lt;&gt;$CF$59,$CF$59&lt;&gt;$CF$60,$CF$61&lt;&gt;$CF$62),1,0)</f>
        <v>0</v>
      </c>
      <c r="PI57" s="487">
        <f t="array" aca="1" ref="PI57" ca="1">IF(AND($CC$57:$CC$62=$CC$57,$CE$57:$CE$60=$CE$57,$CE$60&lt;&gt;$CE$61,$CE$61&lt;&gt;$CE$62,$CF$57:$CF$59=$CF$57,$CF$59&lt;&gt;$CF$60,$CG$57:$CG$59=$CG$57),1,0)</f>
        <v>0</v>
      </c>
      <c r="PJ57" s="487">
        <f t="array" aca="1" ref="PJ57" ca="1">IF(AND($CC$57:$CC$62=$CC$57,$CE$57:$CE$60=$CE$57,$CE$60&lt;&gt;$CE$61,$CE$61&lt;&gt;$CE$62,$CF$57:$CF$58=$CF$57,$CF$58&lt;&gt;$CF$59,$CF$59:$CF$60=$CF$59,$CG$57:$CG$58=$CG$57,$CG$59:$CG$60=$CG$59),1,0)</f>
        <v>0</v>
      </c>
      <c r="PK57" s="487">
        <f t="array" aca="1" ref="PK57" ca="1">IF(AND($CC$57:$CC$62=$CC$57,$CE$57:$CE$60=$CE$57,$CE$60&lt;&gt;$CE$61,$CE$61&lt;&gt;$CE$62,$CF$57:$CF$58=$CF$57,$CF$58&lt;&gt;CF$59,$CF$59&lt;&gt;$CF$60,$CG$57:$CG$58=$CG$57),1,0)</f>
        <v>0</v>
      </c>
      <c r="PL57" s="487">
        <f t="array" aca="1" ref="PL57" ca="1">IF(AND($CC$57:$CC$62=$CC$57,$CE$57:$CE$60=$CE$57,$CE$60&lt;&gt;$CE$61,$CE$61&lt;&gt;$CE$62,$CF$57&lt;&gt;$CF$58,$CF$58:$CF$60=$CF$58,$CG$58:$CG$60=$CG$58),1,0)</f>
        <v>0</v>
      </c>
      <c r="PM57" s="487">
        <f t="array" aca="1" ref="PM57" ca="1">IF(AND($CC$57:$CC$62=$CC$57,$CE$57:$CE$60=$CE$57,$CE$60&lt;&gt;$CE$61,$CE$61&lt;&gt;$CE$62,$CF$57&lt;&gt;$CF$58,$CF$58:$CF$59=$CF$58,$CF$59&lt;&gt;$CF$60,$CG$58:$CG$59=$CG$58),1,0)</f>
        <v>0</v>
      </c>
      <c r="PN57" s="487">
        <f t="array" aca="1" ref="PN57" ca="1">IF(AND($CC$57:$CC$62=$CC$57,$CE$57:$CE$60=$CE$57,$CE$60&lt;&gt;$CE$61,$CE$61&lt;&gt;$CE$62,$CF$57&lt;&gt;$CF$58,$CF$58&lt;&gt;$CF$59,$CF$59:$CF$60=$CF$59,$CG$59:$CG$60=$CG$59),1,0)</f>
        <v>0</v>
      </c>
      <c r="PO57" s="487">
        <f t="array" aca="1" ref="PO57" ca="1">IF(AND($CC$57:$CC$62=$CC$57,$CE$57:$CE$60=$CE$57,$CE$60&lt;&gt;$CE$61,$CE$61&lt;&gt;$CE$62,$CF$57&lt;&gt;$CF$58,$CF$58&lt;&gt;$CF$59,$CF$59&lt;&gt;$CF$60),1,0)</f>
        <v>0</v>
      </c>
      <c r="PP57" s="487">
        <f t="array" aca="1" ref="PP57" ca="1">IF(AND($CC$57:$CC$62=$CC$57,$CE$57:$CE$59=$CE$57,$CE$59&lt;&gt;$CE$60,$CE$60:$CE$62=$CE$60,$CF$57:$CF$59=$CF$57,$CF$60:$CF$61=$CF$60,$CF$61&lt;&gt;$CF$62,$CG$57:$CG$59=$CG$57,$CG$60:$CG$61=$CG$60),1,0)</f>
        <v>0</v>
      </c>
      <c r="PQ57" s="487">
        <f t="array" aca="1" ref="PQ57" ca="1">IF(AND($CC$57:$CC$62=$CC$57,$CE$57:$CE$59=$CE$57,$CE$59&lt;&gt;$CE$60,$CE$60:$CE$62=$CE$60,$CF$57:$CF$59=$CF$57,$CF$60&lt;&gt;$CF$61,$CF$61:$CF$62=$CF$61,$CG$57:$CG$59=$CG$57,$CG$61:$CG$62=$CG$61),1,0)</f>
        <v>0</v>
      </c>
      <c r="PR57" s="487">
        <f t="array" aca="1" ref="PR57" ca="1">IF(AND($CC$57:$CC$62=$CC$57,$CE$57:$CE$59=$CE$57,$CE$59&lt;&gt;$CE$60,$CE$60:$CE$62=$CE$60,$CF$57:$CF$59=$CF$57,$CF$60&lt;&gt;$CF$61,$CF$61&lt;&gt;$CF$62,$CG$57:$CG$59=$CG$57),1,0)</f>
        <v>0</v>
      </c>
      <c r="PS57" s="487">
        <f t="array" aca="1" ref="PS57" ca="1">IF(AND($CC$57:$CC$62=$CC$57,$CE$57:$CE$59=$CE$57,$CE$59&lt;&gt;$CE$60,$CE$60:$CE$62=$CE$60,$CF$57:$CF$58=$CF$57,$CF$58&lt;&gt;$CF$59,$CF$60:$CF$62=$CF$60,$CG$57:$CG$58=$CG$57,$CG$60:$CG$62=$CG$60),1,0)</f>
        <v>0</v>
      </c>
      <c r="PT57" s="487">
        <f t="array" aca="1" ref="PT57" ca="1">IF(AND($CC$57:$CC$62=$CC$57,$CE$57:$CE$59=$CE$57,$CE$59&lt;&gt;$CE$60,$CE$60:$CE$62=$CE$60,$CF$57:$CF$58=$CF$57,$CF$58&lt;&gt;$CF$59,$CF$60&lt;&gt;$CF$61,$CF$61:$CF$62=$CF$61,$CG$57:$CG$58=$CG$57,$CG$61:$CG$62=$CG$61),1,0)</f>
        <v>0</v>
      </c>
      <c r="PU57" s="487">
        <f t="array" aca="1" ref="PU57" ca="1">IF(AND($CC$57:$CC$62=$CC$57,$CE$57:$CE$59=$CE$57,$CE$59&lt;&gt;$CE$60,$CE$60:$CE$62=$CE$60,$CF$57:$CF$58=$CF$57,$CF$58&lt;&gt;$CF$59,$CF$60:$CF$61=$CF$60,$CF$61&lt;&gt;$CF$62,$CG$57:$CG$58=$CG$57,$CG$60:$CG$61=$CG$60),1,0)</f>
        <v>0</v>
      </c>
      <c r="PV57" s="487">
        <f t="array" aca="1" ref="PV57" ca="1">IF(AND($CC$57:$CC$62=$CC$57,$CE$57:$CE$59=$CE$57,$CE$59&lt;&gt;$CE$60,$CE$60:$CE$62=$CE$60,$CF$57:$CF$58=$CF$57,$CF$58&lt;&gt;$CF$59,$CF$60&lt;&gt;$CF$61,$CF$61&lt;&gt;$CF$62,$CG$57:$CG$58=$CG$57),1,0)</f>
        <v>0</v>
      </c>
      <c r="PW57" s="487">
        <f t="array" aca="1" ref="PW57" ca="1">IF(AND($CC$57:$CC$62=$CC$57,$CE$57:$CE$59=$CE$57,$CE$59&lt;&gt;$CE$60,$CE$60:$CE$62=$CE$60,$CF$57&lt;&gt;$CF$58,$CF$58:$CF$59=$CF$58,$CF$60:$CF$62=$CF$60,$CG$58:$CG$59=$CG$58,$CG$60:$CG$62=$CG$60),1,0)</f>
        <v>0</v>
      </c>
      <c r="PX57" s="487">
        <f t="array" aca="1" ref="PX57" ca="1">IF(AND($CC$57:$CC$62=$CC$57,$CE$57:$CE$59=$CE$57,$CE$59&lt;&gt;$CE$60,$CE$60:$CE$62=$CE$60,$CF$57&lt;&gt;$CF$58,$CF$58:$CF$59=$CF$58,$CF$60&lt;&gt;$CF$61,$CF$61:$CF$62=$CF$61,$CG$58:$CG$59=$CG$58,$CG$61:$CG$62=$CG$61),1,0)</f>
        <v>0</v>
      </c>
      <c r="PY57" s="487">
        <f t="array" aca="1" ref="PY57" ca="1">IF(AND($CC$57:$CC$62=$CC$57,$CE$57:$CE$59=$CE$57,$CE$59&lt;&gt;$CE$60,$CE$60:$CE$62=$CE$60,$CF$57&lt;&gt;$CF$58,$CF$58:$CF$59=$CF$58,$CF$60:$CF$61=$CF$60,$CF$61&lt;&gt;$CF$62,$CG$58:$CG$59=$CG$58,$CG$60:$CG$61=$CG$60),1,0)</f>
        <v>0</v>
      </c>
      <c r="PZ57" s="487">
        <f t="array" aca="1" ref="PZ57" ca="1">IF(AND($CC$57:$CC$62=$CC$57,$CE$57:$CE$59=$CE$57,$CE$59&lt;&gt;$CE$60,$CE$60:$CE$62=$CE$60,$CF$57&lt;&gt;$CF$58,$CF$58:$CF$59=$CF$58,$CF$60&lt;&gt;$CF$61,$CF$61&lt;&gt;$CF$62,$CG$58:$CG$59=$CG$58),1,0)</f>
        <v>0</v>
      </c>
      <c r="QA57" s="487">
        <f t="array" aca="1" ref="QA57" ca="1">IF(AND($CC$57:$CC$62=$CC$57,$CE$57:$CE$59=$CE$57,$CE$59&lt;&gt;$CE$60,$CE$60:$CE$62=$CE$60,$CF$57&lt;&gt;$CF$58,$CF$58&lt;&gt;$CF$59,$CF$60:$CF$62=$CF$60,$CG$60:$CG$62=$CG$60),1,0)</f>
        <v>0</v>
      </c>
      <c r="QB57" s="487">
        <f t="array" aca="1" ref="QB57" ca="1">IF(AND($CC$57:$CC$62=$CC$57,$CE$57:$CE$59=$CE$57,$CE$59&lt;&gt;$CE$60,$CE$60:$CE$62=$CE$60,$CF$57&lt;&gt;$CF$58,$CF$58&lt;&gt;$CF$59,$CF$60:$CF$61=$CF$60,$CF$61&lt;&gt;$CF$62,$CG$60:$CG$61=$CG$60),1,0)</f>
        <v>0</v>
      </c>
      <c r="QC57" s="487">
        <f t="array" aca="1" ref="QC57" ca="1">IF(AND($CC$57:$CC$62=$CC$57,$CE$57:$CE$59=$CE$57,$CE$59&lt;&gt;$CE$60,$CE$60:$CE$62=$CE$60,$CF$57&lt;&gt;$CF$58,$CF$58&lt;&gt;$CF$59,$CF$60&lt;&gt;$CF$61,$CF$61:$CF$62=$CF$61,$CG$61:$CG$62=$CG$61),1,0)</f>
        <v>0</v>
      </c>
      <c r="QD57" s="487">
        <f t="array" aca="1" ref="QD57" ca="1">IF(AND($CC$57:$CC$62=$CC$57,$CE$57:$CE$59=$CE$57,$CE$59&lt;&gt;$CE$60,$CE$60:$CE$62=$CE$60,$CF$57&lt;&gt;$CF$58,$CF$58&lt;&gt;$CF$59,$CF$60&lt;&gt;$CF$61,$CF$61&lt;&gt;$CF$62),1,0)</f>
        <v>0</v>
      </c>
      <c r="QE57" s="487">
        <f t="array" aca="1" ref="QE57" ca="1">IF(AND($CC$57:$CC$62=$CC$57,$CE$57:$CE$59=$CE$57,$CE$59&lt;&gt;$CE$60,$CE$60:$CE$61=$CE$60,$CE$61&lt;&gt;$CE$62,$CF$57:$CF$59=$CF$57,$CF$60&lt;&gt;$CF$61,$CG$57:$CG$59=$CG$57),1,0)</f>
        <v>0</v>
      </c>
      <c r="QF57" s="487">
        <f t="array" aca="1" ref="QF57" ca="1">IF(AND($CC$57:$CC$62=$CC$57,$CE$57:$CE$59=$CE$57,$CE$59&lt;&gt;$CE$60,$CE$60:$CE$61=$CE$60,$CE$61&lt;&gt;$CE$62,$CF$57:$CF$58=$CF$57,$CF$58&lt;&gt;$CF$59,$CF$60:$CF$61=$CF$60,$CG$57:$CG$58=$CG$57,$CG$60:$CG$61=$CG$60),1,0)</f>
        <v>0</v>
      </c>
      <c r="QG57" s="487">
        <f t="array" aca="1" ref="QG57" ca="1">IF(AND($CC$57:$CC$62=$CC$57,$CE$57:$CE$59=$CE$57,$CE$59&lt;&gt;$CE$60,$CE$60:$CE$61=$CE$60,$CE$61&lt;&gt;$CE$62,$CF$57:$CF$58=$CF$57,$CF$58&lt;&gt;$CF$59,$CF$60&lt;&gt;$CF$61,$CG$57:$CG$58=$CG$57,$CG$60:$CG$61=$CG$60),1,0)</f>
        <v>0</v>
      </c>
      <c r="QH57" s="487">
        <f t="array" aca="1" ref="QH57" ca="1">IF(AND($CC$57:$CC$62=$CC$57,$CE$57:$CE$59=$CE$57,$CE$59&lt;&gt;$CE$60,$CE$60:$CE$61=$CE$60,$CE$61&lt;&gt;$CE$62,$CF$57&lt;&gt;$CF$58,$CF$58:$CF$59=$CF$58,$CF$60:$CF$61=$CF$60,$CG$58:$CG$59=$CG$58,$CG$60:$CG$61=$CG$60),1,0)</f>
        <v>0</v>
      </c>
      <c r="QI57" s="487">
        <f t="array" aca="1" ref="QI57" ca="1">IF(AND($CC$57:$CC$62=$CC$57,$CE$57:$CE$59=$CE$57,$CE$59&lt;&gt;$CE$60,$CE$60:$CE$61=$CE$60,$CE$61&lt;&gt;$CE$62,$CF$57&lt;&gt;$CF$58,$CF$58:$CF$59=$CF$58,$CF$60&lt;&gt;$CF$61,$CG$58:$CG$59=$CG$58),1,0)</f>
        <v>0</v>
      </c>
      <c r="QJ57" s="487">
        <f t="array" aca="1" ref="QJ57" ca="1">IF(AND($CC$57:$CC$62=$CC$57,$CE$57:$CE$59=$CE$57,$CE$59&lt;&gt;$CE$60,$CE$60:$CE$61=$CE$60,$CE$61&lt;&gt;$CE$62,$CF$57&lt;&gt;$CF$58,$CF$58&lt;&gt;$CF$59,$CF$60:$CF$61=$CF$60,$CG$60:$CG$61=$CG$60),1,0)</f>
        <v>0</v>
      </c>
      <c r="QK57" s="487">
        <f t="array" aca="1" ref="QK57" ca="1">IF(AND($CC$57:$CC$62=$CC$57,$CE$57:$CE$59=$CE$57,$CE$59&lt;&gt;$CE$60,$CE$60:$CE$61=$CE$60,$CE$61&lt;&gt;$CE$62,$CF$57&lt;&gt;$CF$58,$CF$58&lt;&gt;$CF$59,$CF$60&lt;&gt;$CF$61),1,0)</f>
        <v>0</v>
      </c>
      <c r="QL57" s="487">
        <f t="array" aca="1" ref="QL57" ca="1">IF(AND($CC$57:$CC$62=$CC$57,$CE$57:$CE$59=$CE$57,$CE$59&lt;&gt;$CE$60,$CE$60&lt;&gt;$CE$61,$CE$61:$CE$62=$CE$61,$CF$57:$CF$59=$CF$57,$CF$61&lt;&gt;$CF$62,$CG$57:$CG$59=$CG$57),1,0)</f>
        <v>0</v>
      </c>
      <c r="QM57" s="487">
        <f t="array" aca="1" ref="QM57" ca="1">IF(AND($CC$57:$CC$62=$CC$57,$CE$57:$CE$59=$CE$57,$CE$59&lt;&gt;$CE$60,$CE$60&lt;&gt;$CE$61,$CE$61:$CE$62=$CE$61,$CF$57:$CF$58=$CF$57,$CF$58&lt;&gt;$CF$59,$CF$61:$CF$62=$CF$61,$CG$57:$CG$58=$CG$57,$CG$61:$CG$62=$CG$61),1,0)</f>
        <v>0</v>
      </c>
      <c r="QN57" s="487">
        <f t="array" aca="1" ref="QN57" ca="1">IF(AND($CC$57:$CC$62=$CC$57,$CE$57:$CE$59=$CE$57,$CE$59&lt;&gt;$CE$60,$CE$60&lt;&gt;$CE$61,$CE$61:$CE$62=$CE$61,$CF$57:$CF$58=$CF$57,$CF$58&lt;&gt;$CF$59,$CF$61&lt;&gt;$CF$62,$CG$57:$CG$58=$CG$57),1,0)</f>
        <v>0</v>
      </c>
      <c r="QO57" s="487">
        <f t="array" aca="1" ref="QO57" ca="1">IF(AND($CC$57:$CC$62=$CC$57,$CE$57:$CE$59=$CE$57,$CE$59&lt;&gt;$CE$60,$CE$60&lt;&gt;$CE$61,$CE$61:$CE$62=$CE$61,$CF$57&lt;&gt;$CF$58,$CF$58:$CF$59=$CF$58,$CF$61:$CF$62=$CF$61,$CG$58:$CG$59=$CG$58,$CG$61:$CG$62=$CG$61),1,0)</f>
        <v>0</v>
      </c>
      <c r="QP57" s="487">
        <f t="array" aca="1" ref="QP57" ca="1">IF(AND($CC$57:$CC$62=$CC$57,$CE$57:$CE$59=$CE$57,$CE$59&lt;&gt;$CE$60,$CE$60&lt;&gt;$CE$61,$CE$61:$CE$62=$CE$61,$CF$57&lt;&gt;$CF$58,$CF$58:$CF$59=$CF$58,$CF$61&lt;&gt;$CF$62,$CG$58:$CG$59=$CG$58),1,0)</f>
        <v>0</v>
      </c>
      <c r="QQ57" s="487">
        <f t="array" aca="1" ref="QQ57" ca="1">IF(AND($CC$57:$CC$62=$CC$57,$CE$57:$CE$59=$CE$57,$CE$59&lt;&gt;$CE$60,$CE$60&lt;&gt;$CE$61,$CE$61:$CE$62=$CE$61,$CF$57&lt;&gt;$CF$58,$CF$58&lt;&gt;$CF$59,$CF$61:$CF$62=$CF$61,$CG$61:$CG$62=$CG$61),1,0)</f>
        <v>0</v>
      </c>
      <c r="QR57" s="487">
        <f t="array" aca="1" ref="QR57" ca="1">IF(AND($CC$57:$CC$62=$CC$57,$CE$57:$CE$59=$CE$57,$CE$59&lt;&gt;$CE$60,$CE$60&lt;&gt;$CE$61,$CE$61:$CE$62=$CE$61,$CF$57&lt;&gt;$CF$58,$CF$58&lt;&gt;$CF$59,$CF$61&lt;&gt;$CF$62),1,0)</f>
        <v>0</v>
      </c>
      <c r="QS57" s="487">
        <f t="array" aca="1" ref="QS57" ca="1">IF(AND($CC$57:$CC$62=$CC$57,$CE$57:$CE$59=$CE$57,$CE$59&lt;&gt;$CE$60,$CE$60&lt;&gt;$CE$61,$CE$61&lt;&gt;$CE$62,$CF$57:$CF$58=$CF$57,$CF$58&lt;&gt;$CF$59,$CG$57:$CG$58=$CG$57),1,0)</f>
        <v>0</v>
      </c>
      <c r="QT57" s="487">
        <f t="array" aca="1" ref="QT57" ca="1">IF(AND($CC$57:$CC$62=$CC$57,$CE$57:$CE$59=$CE$57,$CE$59&lt;&gt;$CE$60,$CE$60&lt;&gt;$CE$61,$CE$61&lt;&gt;$CE$62,$CF$57&lt;&gt;$CF$58,$CF$58:$CF$59=$CF$58,$CG$58:$CG$59=$CG$58),1,0)</f>
        <v>0</v>
      </c>
      <c r="QU57" s="487">
        <f t="array" aca="1" ref="QU57" ca="1">IF(AND($CC$57:$CC$62=$CC$57,$CE$57:$CE$59=$CE$57,$CE$59&lt;&gt;$CE$60,$CE$60&lt;&gt;$CE$61,$CE$61&lt;&gt;$CE$62,$CF$57&lt;&gt;$CF$58,$CF$58&lt;&gt;$CF$59),1,0)</f>
        <v>0</v>
      </c>
      <c r="QV57" s="487">
        <f t="array" aca="1" ref="QV57" ca="1">IF(AND($CC$57:$CC$62=$CC$57,$CE$57:$CE$58=$CE$57,$CE$58&lt;&gt;$CE$59,$CE$59:$CE$62=$CE$59,$CF$57:$CF$58=$CF$57,$CF$59:$CF$61=$CF$59,$CF$61&lt;&gt;$CF$62,$CG$57:$CG$58=$CG$57,$CG$59:$CG$61=$CG$59),1,0)</f>
        <v>0</v>
      </c>
      <c r="QW57" s="487">
        <f t="array" aca="1" ref="QW57" ca="1">IF(AND($CC$57:$CC$62=$CC$57,$CE$57:$CE$58=$CE$57,$CE$58&lt;&gt;$CE$59,$CE$59:$CE$62=$CE$59,$CF$57:$CF$58=$CF$57,$CF$59:$CF$60=$CF$59,$CF$60&lt;&gt;$CF$61,$CF$61:$CF$62=$CF$61,$CG$57:$CG$58=$CG$57,$CG$59:$CG$60=$CG$59,$CG$61:$CG$62=$CG$61),1,0)</f>
        <v>0</v>
      </c>
      <c r="QX57" s="487">
        <f t="array" aca="1" ref="QX57" ca="1">IF(AND($CC$57:$CC$62=$CC$57,$CE$57:$CE$58=$CE$57,$CE$58&lt;&gt;$CE$59,$CE$59:$CE$62=$CE$59,$CF$57:$CF$58=$CF$57,$CF$59:$CF$60=$CF$59,$CF$60&lt;&gt;$CF$61,$CF$61&lt;&gt;$CF$62,$CG$57:$CG$58=$CG$57,$CG$59:$CG$60=$CG$59),1,0)</f>
        <v>0</v>
      </c>
      <c r="QY57" s="487">
        <f t="array" aca="1" ref="QY57" ca="1">IF(AND($CC$57:$CC$62=$CC$57,$CE$57:$CE$58=$CE$57,$CE$58&lt;&gt;$CE$59,$CE$59:$CE$62=$CE$59,$CF$57:$CF$58=$CF$57,$CF$59&lt;&gt;$CF$60,$CF$60:$CF$62=$CF$60,$CG$57:$CG$58=$CG$57,$CG$60:$CG$62=$CG$60),1,0)</f>
        <v>0</v>
      </c>
      <c r="QZ57" s="487">
        <f t="array" aca="1" ref="QZ57" ca="1">IF(AND($CC$57:$CC$62=$CC$57,$CE$57:$CE$58=$CE$57,$CE$58&lt;&gt;$CE$59,$CE$59:$CE$62=$CE$59,$CF$57:$CF$58=$CF$57,$CF$59&lt;&gt;$CF$60,$CF$60&lt;&gt;$CF$61,$CF$61:$CF$62=$CF$61,$CG$57:$CG$58=$CG$57,$CG$61:$CG$62=$CG$61),1,0)</f>
        <v>0</v>
      </c>
      <c r="RA57" s="487">
        <f t="array" aca="1" ref="RA57" ca="1">IF(AND($CC$57:$CC$62=$CC$57,$CE$57:$CE$58=$CE$57,$CE$58&lt;&gt;$CE$59,$CE$59:$CE$62=$CE$59,$CF$57:$CF$58=$CF$57,$CF$59&lt;&gt;$CF$60,$CF$60:$CF$61=$CF$60,$CF$61&lt;&gt;$CF$62,$CG$57:$CG$58=$CG$57,$CG$60:$CG$61=$CG$60),1,0)</f>
        <v>0</v>
      </c>
      <c r="RB57" s="487">
        <f t="array" aca="1" ref="RB57" ca="1">IF(AND($CC$57:$CC$62=$CC$57,$CE$57:$CE$58=$CE$57,$CE$58&lt;&gt;$CE$59,$CE$59:$CE$62=$CE$59,$CF$57:$CF$58=$CF$57,$CF$59&lt;&gt;$CF$60,$CF$60&lt;&gt;$CF$61,$CF$61&lt;&gt;$CF$62,$CG$57:$CG$58=$CG$57),1,0)</f>
        <v>0</v>
      </c>
      <c r="RC57" s="487">
        <f t="array" aca="1" ref="RC57" ca="1">IF(AND($CC$57:$CC$62=$CC$57,$CE$57:$CE$58=$CE$57,$CE$58&lt;&gt;$CE$59,$CE$59:$CE$62=$CE$59,$CF$57&lt;&gt;$CF$58,$CF$59:$CF$62=$CF$59,$CG$59:$CG$62=$CG$59),1,0)</f>
        <v>0</v>
      </c>
      <c r="RD57" s="487">
        <f t="array" aca="1" ref="RD57" ca="1">IF(AND($CC$57:$CC$62=$CC$57,$CE$57:$CE$58=$CE$57,$CE$58&lt;&gt;$CE$59,$CE$59:$CE$62=$CE$59,$CF$57&lt;&gt;$CF$58,$CF$59:$CF$61=$CF$59,$CF$61&lt;&gt;$CF$62,$CG$59:$CG$61=$CG$59),1,0)</f>
        <v>0</v>
      </c>
      <c r="RE57" s="487">
        <f t="array" aca="1" ref="RE57" ca="1">IF(AND($CC$57:$CC$62=$CC$57,$CE$57:$CE$58=$CE$57,$CE$58&lt;&gt;$CE$59,$CE$59:$CE$62=$CE$59,$CF$57&lt;&gt;$CF$58,$CF$59:$CF$60=$CF$59,$CF$60&lt;&gt;$CF$61,$CF$61:$CF$62=$CF$61,$CG$59:$CG$60=$CG$59,$CG$61:$CG$62=$CG$61),1,0)</f>
        <v>0</v>
      </c>
      <c r="RF57" s="487">
        <f t="array" aca="1" ref="RF57" ca="1">IF(AND($CC$57:$CC$62=$CC$57,$CE$57:$CE$58=$CE$57,$CE$58&lt;&gt;$CE$59,$CE$59:$CE$62=$CE$59,$CF$57&lt;&gt;$CF$58,$CF$59:$CF$60=$CF$59,$CF$60&lt;&gt;$CF$61,$CF$61&lt;&gt;$CF$62,$CG$59:$CG$60=$CG$59),1,0)</f>
        <v>0</v>
      </c>
      <c r="RG57" s="487">
        <f t="array" aca="1" ref="RG57" ca="1">IF(AND($CC$57:$CC$62=$CC$57,$CE$57:$CE$58=$CE$57,$CE$58&lt;&gt;$CE$59,$CE$59:$CE$62=$CE$59,$CF$57&lt;&gt;$CF$58,$CF$59&lt;&gt;$CF$60,$CF$60:$CF$62=$CF$60,$CG$60:$CG$62=$CG$60),1,0)</f>
        <v>0</v>
      </c>
      <c r="RH57" s="487">
        <f t="array" aca="1" ref="RH57" ca="1">IF(AND($CC$57:$CC$62=$CC$57,$CE$57:$CE$58=$CE$57,$CE$58&lt;&gt;$CE$59,$CE$59:$CE$62=$CE$59,$CF$57&lt;&gt;$CF$58,$CF$59&lt;&gt;$CF$60,$CF$60:$CF$61=$CF$60,$CF$61&lt;&gt;$CF$62,$CG$60:$CG$61=$CG$60),1,0)</f>
        <v>0</v>
      </c>
      <c r="RI57" s="487">
        <f t="array" aca="1" ref="RI57" ca="1">IF(AND($CC$57:$CC$62=$CC$57,$CE$57:$CE$58=$CE$57,$CE$58&lt;&gt;$CE$59,$CE$59:$CE$62=$CE$59,$CF$57&lt;&gt;$CF$58,$CF$59&lt;&gt;$CF$60,$CF$60&lt;&gt;$CF$61,$CF$61:$CF$62=$CF$61,$CG$61:$CG$62=$CG$61),1,0)</f>
        <v>0</v>
      </c>
      <c r="RJ57" s="487">
        <f t="array" aca="1" ref="RJ57" ca="1">IF(AND($CC$57:$CC$62=$CC$57,$CE$57:$CE$58=$CE$57,$CE$58&lt;&gt;$CE$59,$CE$59:$CE$62=$CE$59,$CF$57&lt;&gt;$CF$58,$CF$59&lt;&gt;$CF$60,$CF$60&lt;&gt;$CF$61,$CF$61&lt;&gt;$CF$62),1,0)</f>
        <v>0</v>
      </c>
      <c r="RK57" s="487">
        <f t="array" aca="1" ref="RK57" ca="1">IF(AND($CC$57:$CC$62=$CC$57,$CE$57:$CE$58=$CE$57,$CE$58&lt;&gt;$CE$59,$CE$59:$CE$61=$CE$59,$CE$61&lt;&gt;$CE$62,$CF$57:$CF$58=$CF$57,$CF$59:$CF$60=$CF$59,$CF$60&lt;&gt;$CF$61,$CG$57:$CG$58=$CG$57,$CG$59:$CG$60=$CG$59),1,0)</f>
        <v>0</v>
      </c>
      <c r="RL57" s="487">
        <f t="array" aca="1" ref="RL57" ca="1">IF(AND($CC$57:$CC$62=$CC$57,$CE$57:$CE$58=$CE$57,$CE$58&lt;&gt;$CE$59,$CE$59:$CE$61=$CE$59,$CE$61&lt;&gt;$CE$62,$CF$57:$CF$58=$CF$57,$CF$59&lt;&gt;$CF$60,$CF$60:$CF$61=$CF$60,$CG$57:$CG$58=$CG$57,$CG$60:$CG$61=$CG$60),1,0)</f>
        <v>0</v>
      </c>
      <c r="RM57" s="487">
        <f t="array" aca="1" ref="RM57" ca="1">IF(AND($CC$57:$CC$62=$CC$57,$CE$57:$CE$58=$CE$57,$CE$58&lt;&gt;$CE$59,$CE$59:$CE$61=$CE$59,$CE$61&lt;&gt;$CE$62,$CF$57:$CF$58=$CF$57,$CF$59&lt;&gt;$CF$60,$CF$60&lt;&gt;$CF$61,$CG$57:$CG$58=$CG$57),1,0)</f>
        <v>0</v>
      </c>
      <c r="RN57" s="487">
        <f t="array" aca="1" ref="RN57" ca="1">IF(AND($CC$57:$CC$62=$CC$57,$CE$57:$CE$58=$CE$57,$CE$58&lt;&gt;$CE$59,$CE$59:$CE$61=$CE$59,$CE$61&lt;&gt;$CE$62,$CF$57&lt;&gt;$CF$58,$CF$59:$CF$61=$CF$59,$CG$59:$CG$61=$CG$59),1,0)</f>
        <v>0</v>
      </c>
      <c r="RO57" s="487">
        <f t="array" aca="1" ref="RO57" ca="1">IF(AND($CC$57:$CC$62=$CC$57,$CE$57:$CE$58=$CE$57,$CE$58&lt;&gt;$CE$59,$CE$59:$CE$61=$CE$59,$CE$61&lt;&gt;$CE$62,$CF$57&lt;&gt;$CF$58,$CF$59:$CF$60=$CF$59,$CF$60&lt;&gt;$CF$61,$CG$59:$CG$60=$CG$59),1,0)</f>
        <v>0</v>
      </c>
      <c r="RP57" s="487">
        <f t="array" aca="1" ref="RP57" ca="1">IF(AND($CC$57:$CC$62=$CC$57,$CE$57:$CE$58=$CE$57,$CE$58&lt;&gt;$CE$59,$CE$59:$CE$61=$CE$59,$CE$61&lt;&gt;$CE$62,$CF$57&lt;&gt;$CF$58,$CF$59&lt;&gt;$CF$60,$CF$60:$CF$61=$CF$60,$CG$60:$CG$61=$CG$60),1,0)</f>
        <v>0</v>
      </c>
      <c r="RQ57" s="487">
        <f t="array" aca="1" ref="RQ57" ca="1">IF(AND($CC$57:$CC$62=$CC$57,$CE$57:$CE$58=$CE$57,$CE$58&lt;&gt;$CE$59,$CE$59:$CE$61=$CE$59,$CE$61&lt;&gt;$CE$62,$CF$57&lt;&gt;$CF$58,$CF$59&lt;&gt;$CF$60,$CF$60&lt;&gt;$CF$61),1,0)</f>
        <v>0</v>
      </c>
      <c r="RR57" s="487">
        <f t="array" aca="1" ref="RR57" ca="1">IF(AND($CC$57:$CC$62=$CC$57,$CE$57:$CE$58=$CE$57,$CE$58&lt;&gt;$CE$59,$CE$59:$CE$60=$CE$59,$CE$60&lt;&gt;$CE$61,$CE$61:$CE$62=$CE$61,$CF$57:$CF$58=$CF$57,$CF$59:$CF$60=$CF$59,$CF$61&lt;&gt;$CF$62,$CG$57:$CG$58=$CG$57,$CG$59:$CG$60=$CG$59),1,0)</f>
        <v>0</v>
      </c>
      <c r="RS57" s="487">
        <f t="array" aca="1" ref="RS57" ca="1">IF(AND($CC$57:$CC$62=$CC$57,$CE$57:$CE$58=$CE$57,$CE$58&lt;&gt;$CE$59,$CE$59:$CE$60=$CE$59,$CE$60&lt;&gt;$CE$61,$CE$61:$CE$62=$CE$61,$CF$57:$CF$58=$CF$57,$CF$59&lt;&gt;$CF$60,$CF$59,$CF$61:$CF$62=$CF$61,$CG$57:$CG$58=$CG$57,$CG$61:$CG$62=$CG$61),1,0)</f>
        <v>0</v>
      </c>
      <c r="RT57" s="487">
        <f t="array" aca="1" ref="RT57" ca="1">IF(AND($CC$57:$CC$62=$CC$57,$CE$57:$CE$58=$CE$57,$CE$58&lt;&gt;$CE$59,$CE$59:$CE$60=$CE$59,$CE$60&lt;&gt;$CE$61,$CE$61:$CE$62=$CE$61,$CF$57:$CF$58=$CF$57,$CF$59&lt;&gt;$CF$60,$CF$59,$CF$61&lt;&gt;$CF$62,$CG$57:$CG$58=$CG$57),1,0)</f>
        <v>0</v>
      </c>
      <c r="RU57" s="487">
        <f t="array" aca="1" ref="RU57" ca="1">IF(AND($CC$57:$CC$62=$CC$57,$CE$57:$CE$58=$CE$57,$CE$58&lt;&gt;$CE$59,$CE$59:$CE$60=$CE$59,$CE$60&lt;&gt;$CE$61,$CE$61:$CE$62=$CE$61,$CF$57&lt;&gt;$CF$58,$CF$59:$CF$60=$CF$59,$CF$61:$CF$62=$CF$61,$CG$59:$CG$60=$CG$59,$CG$61:$CG$62=$CG$61),1,0)</f>
        <v>0</v>
      </c>
      <c r="RV57" s="487">
        <f t="array" aca="1" ref="RV57" ca="1">IF(AND($CC$57:$CC$62=$CC$57,$CE$57:$CE$58=$CE$57,$CE$58&lt;&gt;$CE$59,$CE$59:$CE$60=$CE$59,$CE$60&lt;&gt;$CE$61,$CE$61:$CE$62=$CE$61,$CF$57&lt;&gt;$CF$58,$CF$59:$CF$60=$CF$59,$CF$61&lt;&gt;$CF$62,$CG$59:$CG$60=$CG$59),1,0)</f>
        <v>0</v>
      </c>
      <c r="RW57" s="487">
        <f t="array" aca="1" ref="RW57" ca="1">IF(AND($CC$57:$CC$62=$CC$57,$CE$57:$CE$58=$CE$57,$CE$58&lt;&gt;$CE$59,$CE$59:$CE$60=$CE$59,$CE$60&lt;&gt;$CE$61,$CE$61:$CE$62=$CE$61,$CF$57&lt;&gt;$CF$58,$CF$59&lt;&gt;$CF$60,$CF$61:$CF$62=$CF$61,$CG$61:$CG$62=$CG$61),1,0)</f>
        <v>0</v>
      </c>
      <c r="RX57" s="487">
        <f t="array" aca="1" ref="RX57" ca="1">IF(AND($CC$57:$CC$62=$CC$57,$CE$57:$CE$58=$CE$57,$CE$58&lt;&gt;$CE$59,$CE$59:$CE$60=$CE$59,$CE$60&lt;&gt;$CE$61,$CE$61:$CE$62=$CE$61,$CF$57&lt;&gt;$CF$58,$CF$59&lt;&gt;$CF$60,$CF$61&lt;&gt;$CF$62),1,0)</f>
        <v>0</v>
      </c>
      <c r="RY57" s="487">
        <f t="array" aca="1" ref="RY57" ca="1">IF(AND($CC$57:$CC$62=$CC$57,$CE$57:$CE$58=$CE$57,$CE$58&lt;&gt;$CE$59,$CE$59:$CE$60=$CE$59,$CE$60&lt;&gt;$CE$61,$CE$61&lt;&gt;$CE$62,$CF$57:$CF$58=$CF$57,$CF$59&lt;&gt;$CF$60,$CG$57:$CG$58=$CG$57),1,0)</f>
        <v>0</v>
      </c>
      <c r="RZ57" s="487">
        <f t="array" aca="1" ref="RZ57" ca="1">IF(AND($CC$57:$CC$62=$CC$57,$CE$57:$CE$58=$CE$57,$CE$58&lt;&gt;$CE$59,$CE$59:$CE$60=$CE$59,$CE$60&lt;&gt;$CE$61,$CE$61&lt;&gt;$CE$62,$CF$57&lt;&gt;$CF$58,$CF$59:$CF$60=$CF$59,$CG$59:$CG$60=$CG$59),1,0)</f>
        <v>0</v>
      </c>
      <c r="SA57" s="487">
        <f t="array" aca="1" ref="SA57" ca="1">IF(AND($CC$57:$CC$62=$CC$57,$CE$57:$CE$58=$CE$57,$CE$58&lt;&gt;$CE$59,$CE$59:$CE$60=$CE$59,$CE$60&lt;&gt;$CE$61,$CE$61&lt;&gt;$CE$62,$CF$57&lt;&gt;$CF$58,$CF$59&lt;&gt;$CF$60),1,0)</f>
        <v>0</v>
      </c>
      <c r="SB57" s="487">
        <f t="array" aca="1" ref="SB57" ca="1">IF(AND($CC$57:$CC$62=$CC$57,$CE$57:$CE$58=$CE$57,$CE$58&lt;&gt;$CE$59,$CE$59&lt;&gt;$CE$60,$CE$60:$CE$62=$CE$60,$CF$57:$CF$58=$CF$57,$CF$60&lt;&gt;$CF$61,$CF$61:$CF$62=$CF$61,$CG$57:$CG$58=$CG$57,$CG$61:$CG$62=$CG$61),1,0)</f>
        <v>0</v>
      </c>
      <c r="SC57" s="487">
        <f t="array" aca="1" ref="SC57" ca="1">IF(AND($CC$57:$CC$62=$CC$57,$CE$57:$CE$58=$CE$57,$CE$58&lt;&gt;$CE$59,$CE$59&lt;&gt;$CE$60,$CE$60:$CE$62=$CE$60,$CF$57:$CF$58=$CF$57,$CF$60:$CF$61=$CF$60,$CF$61&lt;&gt;$CF$62,$CG$57:$CG$58=$CG$57,$CG$60:$CG$61=$CG$60),1,0)</f>
        <v>0</v>
      </c>
      <c r="SD57" s="487">
        <f t="array" aca="1" ref="SD57" ca="1">IF(AND($CC$57:$CC$62=$CC$57,$CE$57:$CE$58=$CE$57,$CE$58&lt;&gt;$CE$59,$CE$59&lt;&gt;$CE$60,$CE$60:$CE$62=$CE$60,$CF$57:$CF$58=$CF$57,$CF$60&lt;&gt;$CF$61,$CF$61&lt;&gt;$CF$62,$CG$57:$CG$58=$CG$57,$CG$60:$CG$61=$CG$60),1,0)</f>
        <v>0</v>
      </c>
      <c r="SE57" s="487">
        <f t="array" aca="1" ref="SE57" ca="1">IF(AND($CC$57:$CC$62=$CC$57,$CE$57:$CE$58=$CE$57,$CE$58&lt;&gt;$CE$59,$CE$59&lt;&gt;$CE$60,$CE$60:$CE$62=$CE$60,$CF$57&lt;&gt;$CF$58,$CF$60:$CF$62=$CF$60,$CG$60:$CG$62=$CG$60),1,0)</f>
        <v>0</v>
      </c>
      <c r="SF57" s="487">
        <f t="array" aca="1" ref="SF57" ca="1">IF(AND($CC$57:$CC$62=$CC$57,$CE$57:$CE$58=$CE$57,$CE$58&lt;&gt;$CE$59,$CE$59&lt;&gt;$CE$60,$CE$60:$CE$62=$CE$60,$CF$57&lt;&gt;$CF$58,$CF$60:$CF$61=$CF$60,$CF$61&lt;&gt;$CF$62,$CG$60:$CG$61=$CG$60),1,0)</f>
        <v>0</v>
      </c>
      <c r="SG57" s="487">
        <f t="array" aca="1" ref="SG57" ca="1">IF(AND($CC$57:$CC$62=$CC$57,$CE$57:$CE$58=$CE$57,$CE$58&lt;&gt;$CE$59,$CE$59&lt;&gt;$CE$60,$CE$60:$CE$62=$CE$60,$CF$57&lt;&gt;$CF$58,$CF$60&lt;&gt;$CF$61,$CF$61:$CF$62=$CF$61,$CG$61:$CG$62=$CG$61),1,0)</f>
        <v>0</v>
      </c>
      <c r="SH57" s="487">
        <f t="array" aca="1" ref="SH57" ca="1">IF(AND($CC$57:$CC$62=$CC$57,$CE$57:$CE$58=$CE$57,$CE$58&lt;&gt;$CE$59,$CE$59&lt;&gt;$CE$60,$CE$60:$CE$62=$CE$60,$CF$57&lt;&gt;$CF$58,$CF$60&lt;&gt;$CF$61,$CF$61&lt;&gt;$CF$62),1,0)</f>
        <v>0</v>
      </c>
      <c r="SI57" s="487">
        <f t="array" aca="1" ref="SI57" ca="1">IF(AND($CC$57:$CC$62=$CC$57,$CE$57:$CE$58=$CE$57,$CE$58&lt;&gt;$CE$59,$CE$59&lt;&gt;$CE$60,$CE$60&lt;&gt;$CE$61,$CE$61:$CE$62=$CE$61,$CF$57:$CF$58=$CF$57,$CF$61&lt;&gt;$CF$62,$CG$57:$CG$58=$CG$57),1,0)</f>
        <v>0</v>
      </c>
      <c r="SJ57" s="487">
        <f t="array" aca="1" ref="SJ57" ca="1">IF(AND($CC$57:$CC$62=$CC$57,$CE$57:$CE$58=$CE$57,$CE$58&lt;&gt;$CE$59,$CE$59&lt;&gt;$CE$60,$CE$60&lt;&gt;$CE$61,$CE$61:$CE$62=$CE$61,$CF$57&lt;&gt;$CF$58,$CF$61:$CF$62=$CF$61,$CG$61:$CG$62=$CG$61),1,0)</f>
        <v>0</v>
      </c>
      <c r="SK57" s="487">
        <f t="array" aca="1" ref="SK57" ca="1">IF(AND($CC$57:$CC$62=$CC$57,$CE$57:$CE$58=$CE$57,$CE$58&lt;&gt;$CE$59,$CE$59&lt;&gt;$CE$60,$CE$60&lt;&gt;$CE$61,$CE$61:$CE$62=$CE$61,$CF$57&lt;&gt;$CF$58,$CF$61&lt;&gt;$CF$62),1,0)</f>
        <v>0</v>
      </c>
      <c r="SL57" s="487">
        <f t="array" aca="1" ref="SL57" ca="1">IF(AND($CC$57:$CC$62=$CC$57,$CE$57:$CE$58=$CE$57,$CE$58&lt;&gt;$CE$59,$CE$59&lt;&gt;$CE$60,$CE$60:$CE$61=$CE$60,$CE$61&lt;&gt;$CE$62,$CF$57:$CF$58=$CF$57,$CF$60&lt;&gt;$CF$61,$CG$57:$CG$58=$CG$57),1,0)</f>
        <v>0</v>
      </c>
      <c r="SM57" s="487">
        <f t="array" aca="1" ref="SM57" ca="1">IF(AND($CC$57:$CC$62=$CC$57,$CE$57:$CE$58=$CE$57,$CE$58&lt;&gt;$CE$59,$CE$59&lt;&gt;$CE$60,$CE$60:$CE$61=$CE$60,$CE$61&lt;&gt;$CE$62,$CF$57&lt;&gt;$CF$58,$CF$60:$CF$61=$CF$60,$CG$60:$CG$61=$CG$60),1,0)</f>
        <v>0</v>
      </c>
      <c r="SN57" s="487">
        <f t="array" aca="1" ref="SN57" ca="1">IF(AND($CC$57:$CC$62=$CC$57,$CE$57:$CE$58=$CE$57,$CE$58&lt;&gt;$CE$59,$CE$59&lt;&gt;$CE$60,$CE$60:$CE$61=$CE$60,$CE$61&lt;&gt;$CE$62,$CF$57&lt;&gt;$CF$58,$CF$60&lt;&gt;$CF$61),1,0)</f>
        <v>0</v>
      </c>
      <c r="SO57" s="487">
        <f t="array" aca="1" ref="SO57" ca="1">IF(AND($CC$57:$CC$62=$CC$57,$CE$57:$CE$58=$CE$57,$CE$58&lt;&gt;$CE$59,$CE$59&lt;&gt;$CE$60,$CE$60&lt;&gt;$CE$61,$CE$61&lt;&gt;$CE$62,$CF$57&lt;&gt;$CF$58),1,0)</f>
        <v>0</v>
      </c>
      <c r="SP57" s="487">
        <f t="array" aca="1" ref="SP57" ca="1">IF(AND($CC$57:$CC$62=$CC$57,$CE$57&lt;&gt;$CE$58,$CE$58:$CE$62=$CE$58,$CF$58:$CF$61=$CF$58,$CF$61&lt;&gt;$CF$62,$CG$58:$CG$61=$CG$58),1,0)</f>
        <v>0</v>
      </c>
      <c r="SQ57" s="487">
        <f t="array" aca="1" ref="SQ57" ca="1">IF(AND($CC$57:$CC$62=$CC$57,$CE$57&lt;&gt;$CE$58,$CE$58:$CE$62=$CE$58,$CF$58:$CF$60=$CF$58,$CF$60&lt;&gt;$CF$61,$CF$61:$CF$62=$CF$61,$CG$58:$CG$60=$CG$58,$CG$61:$CG$62=$CG$61),1,0)</f>
        <v>0</v>
      </c>
      <c r="SR57" s="487">
        <f t="array" aca="1" ref="SR57" ca="1">IF(AND($CC$57:$CC$62=$CC$57,$CE$57&lt;&gt;$CE$58,$CE$58:$CE$62=$CE$58,$CF$58:$CF$60=$CF$58,$CF$60&lt;&gt;$CF$61,$CF$61&lt;&gt;$CF$62,$CG$58:$CG$60=$CG$58),1,0)</f>
        <v>0</v>
      </c>
      <c r="SS57" s="487">
        <f t="array" aca="1" ref="SS57" ca="1">IF(AND($CC$57:$CC$62=$CC$57,$CE$57&lt;&gt;$CE$58,$CE$58:$CE$62=$CE$58,$CF$58:$CF$59=$CF$58,$CF$59&lt;&gt;$CF$60,$CF$60:$CF$62=$CF$60,$CG$58:$CG$59=$CG$58,$CG$60:$CG$62=$CG$60),1,0)</f>
        <v>0</v>
      </c>
      <c r="ST57" s="487">
        <f t="array" aca="1" ref="ST57" ca="1">IF(AND($CC$57:$CC$62=$CC$57,$CE$57&lt;&gt;$CE$58,$CE$58:$CE$62=$CE$58,$CF$58:$CF$59=$CF$58,$CF$59&lt;&gt;$CF$60,$CF$60&lt;&gt;$CF$61,$CF$61:$CF$62=$CF$61,$CG$58:$CG$59=$CG$58,$CG$61:$CG$62=$CG$61),1,0)</f>
        <v>0</v>
      </c>
      <c r="SU57" s="487">
        <f t="array" aca="1" ref="SU57" ca="1">IF(AND($CC$57:$CC$62=$CC$57,$CE$57&lt;&gt;$CE$58,$CE$58:$CE$62=$CE$58,$CF$58:$CF$59=$CF$58,$CF$59&lt;&gt;$CF$60,$CF$60:$CF$61=$CF$60,$CF$61&lt;&gt;$CF$62,$CG$58:$CG$59=$CG$58,$CG$60:$CG$61=$CG$60),1,0)</f>
        <v>0</v>
      </c>
      <c r="SV57" s="487">
        <f t="array" aca="1" ref="SV57" ca="1">IF(AND($CC$57:$CC$62=$CC$57,$CE$57&lt;&gt;$CE$58,$CE$58:$CE$62=$CE$58,$CF$58:$CF$59=$CF$58,$CF$59&lt;&gt;$CF$60,$CF$60&lt;&gt;$CF$61,$CF$61&lt;&gt;$CF$62,$CG$58:$CG$59=$CG$58),1,0)</f>
        <v>0</v>
      </c>
      <c r="SW57" s="487">
        <f t="array" aca="1" ref="SW57" ca="1">IF(AND($CC$57:$CC$62=$CC$57,$CE$57&lt;&gt;$CE$58,$CE$58:$CE$62=$CE$58,$CF$58&lt;&gt;$CF$59,$CF$59:$CF$62=$CF$59,$CG$59:$CG$62=$CG$59),1,0)</f>
        <v>0</v>
      </c>
      <c r="SX57" s="487">
        <f t="array" aca="1" ref="SX57" ca="1">IF(AND($CC$57:$CC$62=$CC$57,$CE$57&lt;&gt;$CE$58,$CE$58:$CE$62=$CE$58,$CF$58&lt;&gt;$CF$59,$CF$59:$CF$61=$CF$59,$CF$61&lt;&gt;$CF$62,$CG$59:$CG$61=$CG$59),1,0)</f>
        <v>0</v>
      </c>
      <c r="SY57" s="487">
        <f t="array" aca="1" ref="SY57" ca="1">IF(AND($CC$57:$CC$62=$CC$57,$CE$57&lt;&gt;$CE$58,$CE$58:$CE$62=$CE$58,$CF$58&lt;&gt;$CF$59,$CF$59:$CF$60=$CF$59,$CF$60&lt;&gt;$CF$61,$CF$61:$CF$62=$CF$61,$CG$59:$CG$60=$CG$59,$CG$61:$CG$62=$CG$61),1,0)</f>
        <v>0</v>
      </c>
      <c r="SZ57" s="487">
        <f t="array" aca="1" ref="SZ57" ca="1">IF(AND($CC$57:$CC$62=$CC$57,$CE$57&lt;&gt;$CE$58,$CE$58:$CE$62=$CE$58,$CF$58&lt;&gt;$CF$59,$CF$59:$CF$60=$CF$59,$CF$60&lt;&gt;$CF$61,$CF$61&lt;&gt;$CF$62,$CG$59:$CG$60=$CG$59),1,0)</f>
        <v>0</v>
      </c>
      <c r="TA57" s="487">
        <f t="array" aca="1" ref="TA57" ca="1">IF(AND($CC$57:$CC$62=$CC$57,$CE$57&lt;&gt;$CE$58,$CE$58:$CE$62=$CE$58,$CF$58&lt;&gt;$CF$59,$CF$59&lt;&gt;$CF$60,$CF$60:$CF$62=$CF$60,$CG$60:$CG$62=$CG$60),1,0)</f>
        <v>0</v>
      </c>
      <c r="TB57" s="487">
        <f t="array" aca="1" ref="TB57" ca="1">IF(AND($CC$57:$CC$62=$CC$57,$CE$57&lt;&gt;$CE$58,$CE$58:$CE$62=$CE$58,$CF$58&lt;&gt;$CF$59,$CF$59&lt;&gt;$CF$60,$CF$60:$CF$61=$CF$60,$CF$61&lt;&gt;$CF$62,$CG$60:$CG$61=$CG$60),1,0)</f>
        <v>0</v>
      </c>
      <c r="TC57" s="487">
        <f t="array" aca="1" ref="TC57" ca="1">IF(AND($CC$57:$CC$62=$CC$57,$CE$57&lt;&gt;$CE$58,$CE$58:$CE$62=$CE$58,$CF$58&lt;&gt;$CF$59,$CF$59&lt;&gt;$CF$60,$CF$60&lt;&gt;$CF$61,$CF$61:$CF$62=$CF$61,$CG$61:$CG$62=$CG$61),1,0)</f>
        <v>0</v>
      </c>
      <c r="TD57" s="487">
        <f t="array" aca="1" ref="TD57" ca="1">IF(AND($CC$57:$CC$62=$CC$57,$CE$57&lt;&gt;$CE$58,$CE$58:$CE$62=$CE$58,$CF$58&lt;&gt;$CF$59,$CF$59&lt;&gt;$CF$60,$CF$60&lt;&gt;$CF$61,$CF$61&lt;&gt;$CF$62),1,0)</f>
        <v>0</v>
      </c>
      <c r="TE57" s="487">
        <f t="array" aca="1" ref="TE57" ca="1">IF(AND($CC$57:$CC$62=$CC$57,$CE$57&lt;&gt;$CE$58,$CE$58:$CE$61=$CE$58,$CE$61&lt;&gt;$CE$62,$CF$58:$CF$60=$CF$58,$CF$60&lt;&gt;$CF$61,$CG$58:$CG$60=$CG$58),1,0)</f>
        <v>0</v>
      </c>
      <c r="TF57" s="487">
        <f t="array" aca="1" ref="TF57" ca="1">IF(AND($CC$57:$CC$62=$CC$57,$CE$57&lt;&gt;$CE$58,$CE$58:$CE$61=$CE$58,$CE$61&lt;&gt;$CE$62,$CF$58:$CF$59=$CF$58,$CF$59&lt;&gt;$CF$60,$CF$60:$CF$61=$CF$60,$CG$58:$CG$59=$CG$58,$CG$60:$CG$61=$CG$60),1,0)</f>
        <v>0</v>
      </c>
      <c r="TG57" s="487">
        <f t="array" aca="1" ref="TG57" ca="1">IF(AND($CC$57:$CC$62=$CC$57,$CE$57&lt;&gt;$CE$58,$CE$58:$CE$61=$CE$58,$CE$61&lt;&gt;$CE$62,$CF$58:$CF$59=$CF$58,$CF$59&lt;&gt;$CF$60,$CF$60&lt;&gt;$CF$61,$CG$58:$CG$59=$CG$58),1,0)</f>
        <v>0</v>
      </c>
      <c r="TH57" s="487">
        <f t="array" aca="1" ref="TH57" ca="1">IF(AND($CC$57:$CC$62=$CC$57,$CE$57&lt;&gt;$CE$58,$CE$58:$CE$61=$CE$58,$CE$61&lt;&gt;$CE$62,$CF$58&lt;&gt;$CF$59,$CF$59:$CF$61=$CF$59,$CG$59:$CG$61=$CG$59),1,0)</f>
        <v>0</v>
      </c>
      <c r="TI57" s="487">
        <f t="array" aca="1" ref="TI57" ca="1">IF(AND($CC$57:$CC$62=$CC$57,$CE$57&lt;&gt;$CE$58,$CE$58:$CE$61=$CE$58,$CE$61&lt;&gt;$CE$62,$CF$58&lt;&gt;$CF$59,$CF$59:$CF$60=$CF$59,$CF$60&lt;&gt;$CF$61,$CG$59:$CG$60=$CG$59),1,0)</f>
        <v>0</v>
      </c>
      <c r="TJ57" s="487">
        <f t="array" aca="1" ref="TJ57" ca="1">IF(AND($CC$57:$CC$62=$CC$57,$CE$57&lt;&gt;$CE$58,$CE$58:$CE$61=$CE$58,$CE$61&lt;&gt;$CE$62,$CF$58&lt;&gt;$CF$59,$CF$59&lt;&gt;$CF$60,$CF$60:$CF$61=$CF$60,$CG$60:$CG$61=$CG$60),1,0)</f>
        <v>0</v>
      </c>
      <c r="TK57" s="487">
        <f t="array" aca="1" ref="TK57" ca="1">IF(AND($CC$57:$CC$62=$CC$57,$CE$57&lt;&gt;$CE$58,$CE$58:$CE$61=$CE$58,$CE$61&lt;&gt;$CE$62,$CF$58&lt;&gt;$CF$59,$CF$59&lt;&gt;$CF$60,$CF$60&lt;&gt;$CF$61),1,0)</f>
        <v>0</v>
      </c>
      <c r="TL57" s="487">
        <f t="array" aca="1" ref="TL57" ca="1">IF(AND($CC$57:$CC$62=$CC$57,$CE$57&lt;&gt;$CE$58,$CE$58:$CE$60=$CE$58,$CE$60&lt;&gt;$CE$61,$CE$61:$CE$62=$CE$61,$CF$58:$CF$60=$CF$58,$CF$61&lt;&gt;$CF$62,$CG$58:$CG$60=$CG$58),1,0)</f>
        <v>0</v>
      </c>
      <c r="TM57" s="487">
        <f t="array" aca="1" ref="TM57" ca="1">IF(AND($CC$57:$CC$62=$CC$57,$CE$57&lt;&gt;$CE$58,$CE$58:$CE$60=$CE$58,$CE$60&lt;&gt;$CE$61,$CE$61:$CE$62=$CE$61,$CF$58:$CF$59=$CF$58,$CF$59&lt;&gt;$CF$60,$CF$61:$CF$62=$CF$61,$CG$58:$CG$59=$CG$58,$CG$61:$CG$62=$CG$61),1,0)</f>
        <v>0</v>
      </c>
      <c r="TN57" s="487">
        <f t="array" aca="1" ref="TN57" ca="1">IF(AND($CC$57:$CC$62=$CC$57,$CE$57&lt;&gt;$CE$58,$CE$58:$CE$60=$CE$58,$CE$60&lt;&gt;$CE$61,$CE$61:$CE$62=$CE$61,$CF$58:$CF$59=$CF$58,$CF$59&lt;&gt;$CF$60,$CF$61&lt;&gt;$CF$62,$CG$58:$CG$59=$CG$58),1,0)</f>
        <v>0</v>
      </c>
      <c r="TO57" s="487">
        <f t="array" aca="1" ref="TO57" ca="1">IF(AND($CC$57:$CC$62=$CC$57,$CE$57&lt;&gt;$CE$58,$CE$58:$CE$60=$CE$58,$CE$60&lt;&gt;$CE$61,$CE$61:$CE$62=$CE$61,$CF$58&lt;&gt;$CF$59,$CF$59:$CF$60=$CF$59,$CF$61:$CF$62=$CF$61,$CG$59:$CG$60=$CG$59,$CG$61:$CG$62=$CG$61),1,0)</f>
        <v>0</v>
      </c>
      <c r="TP57" s="487">
        <f t="array" aca="1" ref="TP57" ca="1">IF(AND($CC$57:$CC$62=$CC$57,$CE$57&lt;&gt;$CE$58,$CE$58:$CE$60=$CE$58,$CE$60&lt;&gt;$CE$61,$CE$61:$CE$62=$CE$61,$CF$58&lt;&gt;$CF$59,$CF$59:$CF$60=$CF$59,$CF$61&lt;&gt;$CF$62,$CG$59:$CG$60=$CG$59),1,0)</f>
        <v>0</v>
      </c>
      <c r="TQ57" s="487">
        <f t="array" aca="1" ref="TQ57" ca="1">IF(AND($CC$57:$CC$62=$CC$57,$CE$57&lt;&gt;$CE$58,$CE$58:$CE$60=$CE$58,$CE$60&lt;&gt;$CE$61,$CE$61:$CE$62=$CE$61,$CF$58&lt;&gt;$CF$59,$CF$59&lt;&gt;$CF$60,$CF$61:$CF$62=$CF$61,$CG$61:$CG$62=$CG$61),1,0)</f>
        <v>0</v>
      </c>
      <c r="TR57" s="487">
        <f t="array" aca="1" ref="TR57" ca="1">IF(AND($CC$57:$CC$62=$CC$57,$CE$57&lt;&gt;$CE$58,$CE$58:$CE$60=$CE$58,$CE$60&lt;&gt;$CE$61,$CE$61:$CE$62=$CE$61,$CF$58&lt;&gt;$CF$59,$CF$59&lt;&gt;$CF$60,$CF$61&lt;&gt;$CF$62),1,0)</f>
        <v>0</v>
      </c>
      <c r="TS57" s="487">
        <f t="array" aca="1" ref="TS57" ca="1">IF(AND($CC$57:$CC$62=$CC$57,$CE$57&lt;&gt;$CE$58,$CE$58:$CE$60=$CE$58,$CE$60&lt;&gt;$CE$61,$CE$61&lt;&gt;$CE$62,$CF$58:$CF$59=$CF$58,$CF$59&lt;&gt;$CF$60,$CG$58:$CG$59=$CG$58),1,0)</f>
        <v>0</v>
      </c>
      <c r="TT57" s="487">
        <f t="array" aca="1" ref="TT57" ca="1">IF(AND($CC$57:$CC$62=$CC$57,$CE$57&lt;&gt;$CE$58,$CE$58:$CE$60=$CE$58,$CE$60&lt;&gt;$CE$61,$CE$61&lt;&gt;$CE$62,$CF$58&lt;&gt;$CF$59,$CF$59:$CF$60=$CF$59,$CG$59:$CG$60=$CG$59),1,0)</f>
        <v>0</v>
      </c>
      <c r="TU57" s="487">
        <f t="array" aca="1" ref="TU57" ca="1">IF(AND($CC$57:$CC$62=$CC$57,$CE$57&lt;&gt;$CE$58,$CE$58:$CE$60=$CE$58,$CE$60&lt;&gt;$CE$61,$CE$61&lt;&gt;$CE$62,$CF$58&lt;&gt;$CF$59,$CF$59&lt;&gt;$CF$60),1,0)</f>
        <v>0</v>
      </c>
      <c r="TV57" s="487">
        <f t="array" aca="1" ref="TV57" ca="1">IF(AND($CC$57:$CC$62=$CC$57,$CE$57&lt;&gt;$CE$58,$CE$58:$CE$59=$CE$58,$CE$59&lt;&gt;$CE$60,$CE$60:$CE$62=$CE$60,$CF$58:$CF$59=$CF$58,$CF$60&lt;&gt;$CF$61,$CF$61:$CF$62=$CF$61,$CG$58:$CG$59=$CG$58,$CG$61:$CG$62=$CG$61),1,0)</f>
        <v>0</v>
      </c>
      <c r="TW57" s="487">
        <f t="array" aca="1" ref="TW57" ca="1">IF(AND($CC$57:$CC$62=$CC$57,$CE$57&lt;&gt;$CE$58,$CE$58:$CE$59=$CE$58,$CE$59&lt;&gt;$CE$60,$CE$60:$CE$62=$CE$60,$CF$58:$CF$59=$CF$58,$CF$60:$CF$61=$CF$60,$CF$61&lt;&gt;$CF$62,$CG$58:$CG$59=$CG$58,$CG$60:$CG$61=$CG$60),1,0)</f>
        <v>0</v>
      </c>
      <c r="TX57" s="487">
        <f t="array" aca="1" ref="TX57" ca="1">IF(AND($CC$57:$CC$62=$CC$57,$CE$57&lt;&gt;$CE$58,$CE$58:$CE$59=$CE$58,$CE$59&lt;&gt;$CE$60,$CE$60:$CE$62=$CE$60,$CF$58:$CF$59=$CF$58,$CF$60&lt;&gt;$CF$61,$CF$61&lt;&gt;$CF$62,$CG$58:$CG$59=$CG$58),1,0)</f>
        <v>0</v>
      </c>
      <c r="TY57" s="487">
        <f t="array" aca="1" ref="TY57" ca="1">IF(AND($CC$57:$CC$62=$CC$57,$CE$57&lt;&gt;$CE$58,$CE$58:$CE$59=$CE$58,$CE$59&lt;&gt;$CE$60,$CE$60:$CE$62=$CE$60,$CF$58&lt;&gt;$CF$59,$CF$60:$CF$62=$CF$60,$CG$60:$CG$62=$CG$60),1,0)</f>
        <v>0</v>
      </c>
      <c r="TZ57" s="487">
        <f t="array" aca="1" ref="TZ57" ca="1">IF(AND($CC$57:$CC$62=$CC$57,$CE$57&lt;&gt;$CE$58,$CE$58:$CE$59=$CE$58,$CE$59&lt;&gt;$CE$60,$CE$60:$CE$62=$CE$60,$CF$58&lt;&gt;$CF$59,$CF$60:$CF$61=$CF$60,$CF$61&lt;&gt;$CF$62,$CG$60:$CG$61=$CG$60),1,0)</f>
        <v>0</v>
      </c>
      <c r="UA57" s="487">
        <f t="array" aca="1" ref="UA57" ca="1">IF(AND($CC$57:$CC$62=$CC$57,$CE$57&lt;&gt;$CE$58,$CE$58:$CE$59=$CE$58,$CE$59&lt;&gt;$CE$60,$CE$60:$CE$62=$CE$60,$CF$58&lt;&gt;$CF$59,$CF$60&lt;&gt;$CF$61,$CF$61:$CF$62=$CF$61,$CG$61:$CG$62=$CG$61),1,0)</f>
        <v>0</v>
      </c>
      <c r="UB57" s="487">
        <f t="array" aca="1" ref="UB57" ca="1">IF(AND($CC$57:$CC$62=$CC$57,$CE$57&lt;&gt;$CE$58,$CE$58:$CE$59=$CE$58,$CE$59&lt;&gt;$CE$60,$CE$60:$CE$62=$CE$60,$CF$58&lt;&gt;$CF$59,$CF$60&lt;&gt;$CF$61,$CF$61&lt;&gt;$CF$62),1,0)</f>
        <v>0</v>
      </c>
      <c r="UC57" s="487">
        <f t="array" aca="1" ref="UC57" ca="1">IF(AND($CC$57:$CC$62=$CC$57,$CE$57&lt;&gt;$CE$58,$CE$58:$CE$59=$CE$58,$CE$59&lt;&gt;$CE$60,$CE$60&lt;&gt;$CE$61,$CE$61:$CE$62=$CE$61,$CF$58:$CF$59=$CF$58,$CF$61&lt;&gt;$CF$62,$CG$58:$CG$59=$CG$58),1,0)</f>
        <v>0</v>
      </c>
      <c r="UD57" s="487">
        <f t="array" aca="1" ref="UD57" ca="1">IF(AND($CC$57:$CC$62=$CC$57,$CE$57&lt;&gt;$CE$58,$CE$58:$CE$59=$CE$58,$CE$59&lt;&gt;$CE$60,$CE$60&lt;&gt;$CE$61,$CE$61:$CE$62=$CE$61,$CF$58&lt;&gt;$CF$59,$CF$61:$CF$62=$CF$61,$CG$61:$CG$62=$CG$61),1,0)</f>
        <v>0</v>
      </c>
      <c r="UE57" s="487">
        <f t="array" aca="1" ref="UE57" ca="1">IF(AND($CC$57:$CC$62=$CC$57,$CE$57&lt;&gt;$CE$58,$CE$58:$CE$59=$CE$58,$CE$59&lt;&gt;$CE$60,$CE$60&lt;&gt;$CE$61,$CE$61:$CE$62=$CE$61,$CF$58&lt;&gt;$CF$59,$CF$61&lt;&gt;$CF$62),1,0)</f>
        <v>0</v>
      </c>
      <c r="UF57" s="487">
        <f t="array" aca="1" ref="UF57" ca="1">IF(AND($CC$57:$CC$62=$CC$57,$CE$57&lt;&gt;$CE$58,$CE$58:$CE$59=$CE$58,$CE$59&lt;&gt;$CE$60,$CE$60:$CE$61=$CE$60,$CE$61&lt;&gt;$CE$62,$CF$58:$CF$59=$CF$58,$CF$60&lt;&gt;$CF$61,$CG$58:$CG$59=$CG$58),1,0)</f>
        <v>0</v>
      </c>
      <c r="UG57" s="487">
        <f t="array" aca="1" ref="UG57" ca="1">IF(AND($CC$57:$CC$62=$CC$57,$CE$57&lt;&gt;$CE$58,$CE$58:$CE$59=$CE$58,$CE$59&lt;&gt;$CE$60,$CE$60:$CE$61=$CE$60,$CE$61&lt;&gt;$CE$62,$CF$58&lt;&gt;$CF$59,$CF$60:$CF$61=$CF$60,$CG$60:$CG$61=$CG$60),1,0)</f>
        <v>0</v>
      </c>
      <c r="UH57" s="487">
        <f t="array" aca="1" ref="UH57" ca="1">IF(AND($CC$57:$CC$62=$CC$57,$CE$57&lt;&gt;$CE$58,$CE$58:$CE$59=$CE$58,$CE$59&lt;&gt;$CE$60,$CE$60:$CE$61=$CE$60,$CE$61&lt;&gt;$CE$62,$CF$58&lt;&gt;$CF$59,$CF$60&lt;&gt;$CF$61),1,0)</f>
        <v>0</v>
      </c>
      <c r="UI57" s="487">
        <f t="array" aca="1" ref="UI57" ca="1">IF(AND($CC$57:$CC$62=$CC$57,$CE$57&lt;&gt;$CE$58,$CE$58:$CE$59=$CE$58,$CE$59&lt;&gt;$CE$60,$CE$60&lt;&gt;$CE$61,$CE$61&lt;&gt;$CE$62,$CF$58&lt;&gt;$CF$59),1,0)</f>
        <v>0</v>
      </c>
      <c r="UJ57" s="487">
        <f t="array" aca="1" ref="UJ57" ca="1">IF(AND($CC$57:$CC$62=$CC$57,$CE$57&lt;&gt;$CE$58,$CE$58&lt;&gt;$CE$59,$CE$59:$CE$62=$CE$59,$CF$59:$CF$61=$CF$59,$CF$61&lt;&gt;$CF$62,$CG$59:$CG$61=$CG$59),1,0)</f>
        <v>0</v>
      </c>
      <c r="UK57" s="487">
        <f t="array" aca="1" ref="UK57" ca="1">IF(AND($CC$57:$CC$62=$CC$57,$CE$57&lt;&gt;$CE$58,$CE$58&lt;&gt;$CE$59,$CE$59:$CE$62=$CE$59,$CF$59:$CF$60=$CF$59,$CF$60&lt;&gt;$CF$61,$CF$61:$CF$62=$CF$61,$CG$59:$CG$60=$CG$59,$CG$61:$CG$62=$CG$61),1,0)</f>
        <v>0</v>
      </c>
      <c r="UL57" s="487">
        <f t="array" aca="1" ref="UL57" ca="1">IF(AND($CC$57:$CC$62=$CC$57,$CE$57&lt;&gt;$CE$58,$CE$58&lt;&gt;$CE$59,$CE$59:$CE$62=$CE$59,$CF$59:$CF$60=$CF$59,$CF$60&lt;&gt;$CF$61,$CF$61&lt;&gt;$CF$62,$CG$59:$CG$60=$CG$59),1,0)</f>
        <v>0</v>
      </c>
      <c r="UM57" s="487">
        <f t="array" aca="1" ref="UM57" ca="1">IF(AND($CC$57:$CC$62=$CC$57,$CE$57&lt;&gt;$CE$58,$CE$58&lt;&gt;$CE$59,$CE$59:$CE$62=$CE$59,$CF$59&lt;&gt;$CF$60,$CF$60:$CF$62=$CF$60,$CG$60:$CG$62=$CG$60),1,0)</f>
        <v>0</v>
      </c>
      <c r="UN57" s="487">
        <f t="array" aca="1" ref="UN57" ca="1">IF(AND($CC$57:$CC$62=$CC$57,$CE$57&lt;&gt;$CE$58,$CE$58&lt;&gt;$CE$59,$CE$59:$CE$62=$CE$59,$CF$59&lt;&gt;$CF$60,$CF$60:$CF$61=$CF$60,$CF$61&lt;&gt;$CF$62,$CG$60:$CG$61=$CG$60),1,0)</f>
        <v>0</v>
      </c>
      <c r="UO57" s="487">
        <f t="array" aca="1" ref="UO57" ca="1">IF(AND($CC$57:$CC$62=$CC$57,$CE$57&lt;&gt;$CE$58,$CE$58&lt;&gt;$CE$59,$CE$59:$CE$62=$CE$59,$CF$59&lt;&gt;$CF$60,$CF$60&lt;&gt;$CF$61,$CF$61:$CF$62=$CF$61,$CG$61:$CG$62=$CG$61),1,0)</f>
        <v>0</v>
      </c>
      <c r="UP57" s="487">
        <f t="array" aca="1" ref="UP57" ca="1">IF(AND($CC$57:$CC$62=$CC$57,$CE$57&lt;&gt;$CE$58,$CE$58&lt;&gt;$CE$59,$CE$59:$CE$62=$CE$59,$CF$59&lt;&gt;$CF$60,$CF$60&lt;&gt;$CF$61,$CF$61&lt;&gt;$CF$62),1,0)</f>
        <v>0</v>
      </c>
      <c r="UQ57" s="487">
        <f t="array" aca="1" ref="UQ57" ca="1">IF(AND($CC$57:$CC$62=$CC$57,$CE$57&lt;&gt;$CE$58,$CE$58&lt;&gt;$CE$59,$CE$59:$CE$61=$CE$59,$CE$61&lt;&gt;$CE$62,$CF$59:$CF$60=$CF$59,$CF$60&lt;&gt;$CF$61,$CG$59:$CG$60=$CG$59),1,0)</f>
        <v>0</v>
      </c>
      <c r="UR57" s="487">
        <f t="array" aca="1" ref="UR57" ca="1">IF(AND($CC$57:$CC$62=$CC$57,$CE$57&lt;&gt;$CE$58,$CE$58&lt;&gt;$CE$59,$CE$59:$CE$61=$CE$59,$CE$61&lt;&gt;$CE$62,$CF$59&lt;&gt;$CF$60,$CF$60:$CF$61=$CF$60,$CG$60:$CG$61=$CG$60),1,0)</f>
        <v>0</v>
      </c>
      <c r="US57" s="487">
        <f t="array" aca="1" ref="US57" ca="1">IF(AND($CC$57:$CC$62=$CC$57,$CE$57&lt;&gt;$CE$58,$CE$58&lt;&gt;$CE$59,$CE$59:$CE$61=$CE$59,$CE$61&lt;&gt;$CE$62,$CF$59&lt;&gt;$CF$60,$CF$60&lt;&gt;$CF$61),1,0)</f>
        <v>0</v>
      </c>
      <c r="UT57" s="487">
        <f t="array" aca="1" ref="UT57" ca="1">IF(AND($CC$57:$CC$62=$CC$57,$CE$57&lt;&gt;$CE$58,$CE$58&lt;&gt;$CE$59,$CE$59:$CE$60=$CE$59,$CE$60&lt;&gt;$CE$61,$CE$61:$CE$62=$CE$61,$CF$59:$CF$60=$CF$59,$CF$61&lt;&gt;$CF$62,$CG$59:$CG$60=$CG$59),1,0)</f>
        <v>0</v>
      </c>
      <c r="UU57" s="487">
        <f t="array" aca="1" ref="UU57" ca="1">IF(AND($CC$57:$CC$62=$CC$57,$CE$57&lt;&gt;$CE$58,$CE$58&lt;&gt;$CE$59,$CE$59:$CE$60=$CE$59,$CE$60&lt;&gt;$CE$61,$CE$61:$CE$62=$CE$61,$CF$59&lt;&gt;$CF$60,$CF$61:$CF$62=$CF$61,$CG$61:$CG$62=$CG$61),1,0)</f>
        <v>0</v>
      </c>
      <c r="UV57" s="487">
        <f t="array" aca="1" ref="UV57" ca="1">IF(AND($CC$57:$CC$62=$CC$57,$CE$57&lt;&gt;$CE$58,$CE$58&lt;&gt;$CE$59,$CE$59:$CE$60=$CE$59,$CE$60&lt;&gt;$CE$61,$CE$61:$CE$62=$CE$61,$CF$59&lt;&gt;$CF$60,$CF$61&lt;&gt;$CF$62),1,0)</f>
        <v>0</v>
      </c>
      <c r="UW57" s="487">
        <f t="array" aca="1" ref="UW57" ca="1">IF(AND($CC$57:$CC$62=$CC$57,$CE$57&lt;&gt;$CE$58,$CE$58&lt;&gt;$CE$59,$CE$59:$CE$60=$CE$59,$CE$60&lt;&gt;$CE$61,$CE$61&lt;&gt;$CE$62,$CF$59&lt;&gt;$CF$60),1,0)</f>
        <v>0</v>
      </c>
      <c r="UX57" s="487">
        <f t="array" aca="1" ref="UX57" ca="1">IF(AND($CC$57:$CC$62=$CC$57,$CE$57&lt;&gt;$CE$58,$CE$58&lt;&gt;$CE$59,$CE$59&lt;&gt;$CE$60,$CE$60:$CE$62=$CE$60,$CF$60:$CF$61=$CF$60,$CF$61&lt;&gt;$CF$62,$CG$60:$CG$61=$CG$60),1,0)</f>
        <v>0</v>
      </c>
      <c r="UY57" s="487">
        <f t="array" aca="1" ref="UY57" ca="1">IF(AND($CC$57:$CC$62=$CC$57,$CE$57&lt;&gt;$CE$58,$CE$58&lt;&gt;$CE$59,$CE$59&lt;&gt;$CE$60,$CE$60:$CE$62=$CE$60,$CF$60&lt;&gt;$CF$61,$CF$61:$CF$62=$CF$61,$CG$61:$CG$62=$CG$61),1,0)</f>
        <v>0</v>
      </c>
      <c r="UZ57" s="487">
        <f t="array" aca="1" ref="UZ57" ca="1">IF(AND($CC$57:$CC$62=$CC$57,$CE$57&lt;&gt;$CE$58,$CE$58&lt;&gt;$CE$59,$CE$59&lt;&gt;$CE$60,$CE$60:$CE$62=$CE$60,$CF$60&lt;&gt;$CF$61,$CF$61&lt;&gt;$CF$62),1,0)</f>
        <v>0</v>
      </c>
      <c r="VA57" s="487">
        <f t="array" aca="1" ref="VA57" ca="1">IF(AND($CC$57:$CC$62=$CC$57,$CE$57&lt;&gt;$CE$58,$CE$58&lt;&gt;$CE$59,$CE$59&lt;&gt;$CE$60,$CE$60:$CE$61=$CE$60,$CE$61&lt;&gt;$CE$62,$CF$60&lt;&gt;$CF$61),1,0)</f>
        <v>0</v>
      </c>
      <c r="VB57" s="487">
        <f t="array" aca="1" ref="VB57" ca="1">IF(AND($CC$57:$CC$62=$CC$57,$CE$57&lt;&gt;$CE$58,$CE$58&lt;&gt;$CE$59,$CE$59&lt;&gt;$CE$60,$CE$60&lt;&gt;$CE$61,$CE$61:$CE$62=$CE$61,$CF$61&lt;&gt;$CF$62),1,0)</f>
        <v>0</v>
      </c>
      <c r="VC57" s="487">
        <f t="array" aca="1" ref="VC57" ca="1">IF(AND($CC$57:$CC$61=$CC$57,$CC$61&lt;&gt;$CC$62,$CE$57:$CE$60=$CE$57,$CE$60&lt;&gt;$CE$61,$CF$57:$CF$60=$CF$57,$CG$57:$CG$60=$CG$57),1,0)</f>
        <v>0</v>
      </c>
      <c r="VD57" s="487">
        <f t="array" aca="1" ref="VD57" ca="1">IF(AND($CC$57:$CC$61=$CC$57,$CC$61&lt;&gt;$CC$62,$CE$57:$CE$59=$CE$57,$CE$59&lt;&gt;$CE$60,$CE$60:$CE$61=$CE$60,$CF$57:$CF$59=$CF$57,$CF$60:$CF$61=$CF$60,$CG$57:$CG$59=$CG$57,$CG$60:$CG$61=$CG$60),1,0)</f>
        <v>0</v>
      </c>
      <c r="VE57" s="487">
        <f t="array" aca="1" ref="VE57" ca="1">IF(AND($CC$57:$CC$61=$CC$57,$CC$61&lt;&gt;$CC$62,$CE$57:$CE$59=$CE$57,$CE$59&lt;&gt;$CE$60,$CE$60&lt;&gt;$CE$61,$CF$57:$CF$59=$CF$57,$CG$57:$CG$59=$CG$57),1,0)</f>
        <v>0</v>
      </c>
      <c r="VF57" s="487">
        <f t="array" aca="1" ref="VF57" ca="1">IF(AND($CC$57:$CC$61=$CC$57,$CC$61&lt;&gt;$CC$62,$CE$57:$CE$58=$CE$57,$CE$58&lt;&gt;$CE$59,$CE$59:$CE$61=$CE$59,$CF$57:$CF$58=$CF$57,$CF$59:$CF$61=$CF$59,$CG$57:$CG$58=$CG$57,$CG$59:$CG$61=$CG$59),1,0)</f>
        <v>0</v>
      </c>
      <c r="VG57" s="487">
        <f t="array" aca="1" ref="VG57" ca="1">IF(AND($CC$57:$CC$61=$CC$57,$CC$61&lt;&gt;$CC$62,$CE$57:$CE$58=$CE$57,$CE$58&lt;&gt;$CE$59,$CE$59:$CE$60=$CE$59,$CE$60&lt;&gt;$CE$61,$CF$57:$CF$58=$CF$57,$CF$59:$CF$60=$CF$59,$CG$57:$CG$58=$CG$57,$CG$59:$CG$60=$CG$59),1,0)</f>
        <v>0</v>
      </c>
      <c r="VH57" s="487">
        <f t="array" aca="1" ref="VH57" ca="1">IF(AND($CC$57:$CC$61=$CC$57,$CC$61&lt;&gt;$CC$62,$CE$57:$CE$58=$CE$57,$CE$58&lt;&gt;$CE$59,$CE$59&lt;&gt;$CE$60,$CE$60:$CE$61=$CE$60,$CF$57:$CF$58=$CF$57,$CF$60:$CF$61=$CF$60,$CG$57:$CG$58=$CG$57,$CG$60:$CG$61=$CG$60),1,0)</f>
        <v>0</v>
      </c>
      <c r="VI57" s="487">
        <f t="array" aca="1" ref="VI57" ca="1">IF(AND($CC$57:$CC$61=$CC$57,$CC$61&lt;&gt;$CC$62,$CE$57:$CE$58=$CE$57,$CE$58&lt;&gt;$CE$59,$CE$59&lt;&gt;$CE$60,$CE$60&lt;&gt;$CE$61,$CF$57:$CF$58=$CF$57,$CG$57:$CG$58=$CG$57),1,0)</f>
        <v>0</v>
      </c>
      <c r="VJ57" s="487">
        <f t="array" aca="1" ref="VJ57" ca="1">IF(AND($CC$57:$CC$61=$CC$57,$CC$61&lt;&gt;$CC$62,$CE$57&lt;&gt;$CE$58,$CE$58:$CE$61=$CE$58,$CF$58:$CF$61=$CF$58,$CG$58:$CG$61=$CG$58),1,0)</f>
        <v>0</v>
      </c>
      <c r="VK57" s="487">
        <f t="array" aca="1" ref="VK57" ca="1">IF(AND($CC$57:$CC$61=$CC$57,$CC$61&lt;&gt;$CC$62,$CE$57&lt;&gt;$CE$58,$CE$58:$CE$60=$CE$58,$CE$60&lt;&gt;$CE$61,$CF$58:$CF$60=$CF$58,$CG$58:$CG$60=$CG$58),1,0)</f>
        <v>0</v>
      </c>
      <c r="VL57" s="487">
        <f t="array" aca="1" ref="VL57" ca="1">IF(AND($CC$57:$CC$61=$CC$57,$CC$61&lt;&gt;$CC$62,$CE$57&lt;&gt;$CE$58,$CE$58:$CE$59=$CE$58,$CE$59&lt;&gt;$CE$60,$CE$60:$CE$61=$CE$60,$CF$58:$CF$59=$CF$58,$CF$60:$CF$61=$CF$60,$CG$58:$CG$59=$CG$58,$CG$60:$CG$61=$CG$60),1,0)</f>
        <v>0</v>
      </c>
      <c r="VM57" s="487">
        <f t="array" aca="1" ref="VM57" ca="1">IF(AND($CC$57:$CC$61=$CC$57,$CC$61&lt;&gt;$CC$62,$CE$57&lt;&gt;$CE$58,$CE$58:$CE$59=$CE$58,$CE$59&lt;&gt;$CE$60,$CE$60&lt;&gt;$CE$61,$CF$58:$CF$59=$CF$58,$CG$58:$CG$59=$CG$58),1,0)</f>
        <v>0</v>
      </c>
      <c r="VN57" s="487">
        <f t="array" aca="1" ref="VN57" ca="1">IF(AND($CC$57:$CC$61=$CC$57,$CC$61&lt;&gt;$CC$62,$CE$57&lt;&gt;$CE$58,$CE$58&lt;&gt;$CE$59,$CE$59:$CE$61=$CE$59,$CF$59:$CF$61=$CF$59,$CG$59:$CG$61=$CG$59),1,0)</f>
        <v>0</v>
      </c>
      <c r="VO57" s="487">
        <f t="array" aca="1" ref="VO57" ca="1">IF(AND($CC$57:$CC$61=$CC$57,$CC$61&lt;&gt;$CC$62,$CE$57&lt;&gt;$CE$58,$CE$58&lt;&gt;$CE$59,$CE$59:$CE$60=$CE$59,$CE$60&lt;&gt;$CE$61,$CF$59:$CF$60=$CF$59,$CG$59:$CG$60=$CG$59),1,0)</f>
        <v>0</v>
      </c>
      <c r="VP57" s="487">
        <f t="array" aca="1" ref="VP57" ca="1">IF(AND($CC$57:$CC$61=$CC$57,$CC$61&lt;&gt;$CC$62,$CE$57&lt;&gt;$CE$58,$CE$58&lt;&gt;$CE$59,$CE$59&lt;&gt;$CE$60,$CE$60:$CE$61=$CE$60,$CF$60:$CF$61=$CF$60,$CG$60:$CG$61=$CG$60),1,0)</f>
        <v>0</v>
      </c>
      <c r="VQ57" s="487">
        <f t="array" aca="1" ref="VQ57" ca="1">IF(AND($CC$57:$CC$61=$CC$57,$CC$61&lt;&gt;$CC$62,$CE$57&lt;&gt;$CE$58,$CE$58&lt;&gt;$CE$59,$CE$59&lt;&gt;$CE$60,$CE$60&lt;&gt;$CE$61),1,0)</f>
        <v>0</v>
      </c>
      <c r="VR57" s="487">
        <f t="array" aca="1" ref="VR57" ca="1">IF(AND($CC$57:$CC$60=$CC$57,$CC$60&lt;&gt;$CC$61,$CC$61:$CC$62=$CC$61,$CE$57:$CE$60=$CE$57,$CE$61&lt;&gt;$CE$62,$CF$57:$CF$60=$CF$57,$CG$57:$CG$60=$CG$57),1,0)</f>
        <v>0</v>
      </c>
      <c r="VS57" s="487">
        <f t="array" aca="1" ref="VS57" ca="1">IF(AND($CC$57:$CC$60=$CC$57,$CC$60&lt;&gt;$CC$61,$CC$61:$CC$62=$CC$61,$CE$57:$CE$59=$CE$57,$CE$59&lt;&gt;$CE$60,$CE$61:$CE$62=$CE$61,$CF$57:$CF$59=$CF$57,$CF$61:$CF$62=$CF$61,$CG$57:$CG$59=$CG$57,$CG$61:$CG$62=$CG$61),1,0)</f>
        <v>0</v>
      </c>
      <c r="VT57" s="487">
        <f t="array" aca="1" ref="VT57" ca="1">IF(AND($CC$57:$CC$60=$CC$57,$CC$60&lt;&gt;$CC$61,$CC$61:$CC$62=$CC$61,$CE$57:$CE$59=$CE$57,$CE$59&lt;&gt;$CE$60,$CE$61&lt;&gt;$CE$62,$CF$57:$CF$59=$CF$57,$CG$57:$CG$59=$CG$57),1,0)</f>
        <v>0</v>
      </c>
      <c r="VU57" s="487">
        <f t="array" aca="1" ref="VU57" ca="1">IF(AND($CC$57:$CC$60=$CC$57,$CC$60&lt;&gt;$CC$61,$CC$61:$CC$62=$CC$61,$CE$57:$CE$58=$CE$57,$CE$58&lt;&gt;$CE$59,$CE$59:$CE$60=$CE$59,$CE$61:$CE$62=$CE$61,$CF$57:$CF$58=$CF$57,$CF$59:$CF$60=$CF$59,$CF$61:$CF$62=$CF$61,$CG$57:$CG$58=$CG$57,$CG$59:$CG$60=$CG$59,$CG$61:$CG$62=$CG$61),1,0)</f>
        <v>0</v>
      </c>
      <c r="VV57" s="487">
        <f t="array" aca="1" ref="VV57" ca="1">IF(AND($CC$57:$CC$60=$CC$57,$CC$60&lt;&gt;$CC$61,$CC$61:$CC$62=$CC$61,$CE$57:$CE$58=$CE$57,$CE$58&lt;&gt;$CE$59,$CE$59:$CE$60=$CE$59,$CE$61&lt;&gt;$CE$62,$CF$57:$CF$58=$CF$57,$CF$59:$CF$60=$CF$59,$CG$57:$CG$58=$CG$57,$CG$59:$CG$60=$CG$59),1,0)</f>
        <v>0</v>
      </c>
      <c r="VW57" s="487">
        <f t="array" aca="1" ref="VW57" ca="1">IF(AND($CC$57:$CC$60=$CC$57,$CC$60&lt;&gt;$CC$61,$CC$61:$CC$62=$CC$61,$CE$57:$CE$58=$CE$57,$CE$58&lt;&gt;$CE$59,$CE$59&lt;&gt;$CE$60,$CE$61:$CE$62=$CE$61,$CF$57:$CF$58=$CF$57,$CF$61:$CF$62=$CF$61,$CG$57:$CG$58=$CG$57,$CG$61:$CG$62=$CG$61),1,0)</f>
        <v>0</v>
      </c>
      <c r="VX57" s="487">
        <f t="array" aca="1" ref="VX57" ca="1">IF(AND($CC$57:$CC$60=$CC$57,$CC$60&lt;&gt;$CC$61,$CC$61:$CC$62=$CC$61,$CE$57:$CE$58=$CE$57,$CE$58&lt;&gt;$CE$59,$CE$59&lt;&gt;$CE$60,$CE$61&lt;&gt;$CE$62,$CF$57:$CF$58=$CF$57,$CG$57:$CG$58=$CG$57),1,0)</f>
        <v>0</v>
      </c>
      <c r="VY57" s="487">
        <f t="array" aca="1" ref="VY57" ca="1">IF(AND($CC$57:$CC$60=$CC$57,$CC$60&lt;&gt;$CC$61,$CC$61:$CC$62=$CC$61,$CE$57&lt;&gt;$CE$58,$CE$58:$CE$60=$CE$58,$CE$61:$CE$62=$CE$61,$CF$58:$CF$60=$CF$58,$CF$61:$CF$62=$CF$61,$CG$58:$CG$60=$CG$58,$CG$61:$CG$62=$CG$61),1,0)</f>
        <v>0</v>
      </c>
      <c r="VZ57" s="487">
        <f t="array" aca="1" ref="VZ57" ca="1">IF(AND($CC$57:$CC$60=$CC$57,$CC$60&lt;&gt;$CC$61,$CC$61:$CC$62=$CC$61,$CE$57&lt;&gt;$CE$58,$CE$58:$CE$60=$CE$58,$CE$61&lt;&gt;$CE$62,$CF$58:$CF$60=$CF$58,$CG$58:$CG$60=$CG$58),1,0)</f>
        <v>0</v>
      </c>
      <c r="WA57" s="487">
        <f t="array" aca="1" ref="WA57" ca="1">IF(AND($CC$57:$CC$60=$CC$57,$CC$60&lt;&gt;$CC$61,$CC$61:$CC$62=$CC$61,$CE$57&lt;&gt;$CE$58,$CE$58:$CE$59=$CE$58,$CE$59&lt;&gt;$CE$60,$CE$61:$CE$62=$CE$61,$CF$58:$CF$59=$CF$58,$CF$61:$CF$62=$CF$61,$CG$58:$CG$59=$CG$58,$CG$61:$CG$62=$CG$61),1,0)</f>
        <v>0</v>
      </c>
      <c r="WB57" s="487">
        <f t="array" aca="1" ref="WB57" ca="1">IF(AND($CC$57:$CC$60=$CC$57,$CC$60&lt;&gt;$CC$61,$CC$61:$CC$62=$CC$61,$CE$57&lt;&gt;$CE$58,$CE$58:$CE$59=$CE$58,$CE$59&lt;&gt;$CE$60,$CE$61&lt;&gt;$CE$62,$CF$58:$CF$59=$CF$58,$CG$58:$CG$59=$CG$58),1,0)</f>
        <v>0</v>
      </c>
      <c r="WC57" s="487">
        <f t="array" aca="1" ref="WC57" ca="1">IF(AND($CC$57:$CC$60=$CC$57,$CC$60&lt;&gt;$CC$61,$CC$61:$CC$62=$CC$61,$CE$57&lt;&gt;$CE$58,$CE$58&lt;&gt;$CE$59,$CE$59:$CE$60=$CE$59,$CE$61:$CE$62=$CE$61,$CF$59:$CF$60=$CF$59,$CF$61:$CF$62=$CF$61,$CG$59:$CG$60=$CG$59,$CG$61:$CG$62=$CG$61),1,0)</f>
        <v>0</v>
      </c>
      <c r="WD57" s="487">
        <f t="array" aca="1" ref="WD57" ca="1">IF(AND($CC$57:$CC$60=$CC$57,$CC$60&lt;&gt;$CC$61,$CC$61:$CC$62=$CC$61,$CE$57&lt;&gt;$CE$58,$CE$58&lt;&gt;$CE$59,$CE$59:$CE$60=$CE$59,$CE$61&lt;&gt;$CE$62,$CF$59:$CF$60=$CF$59,$CG$59:$CG$60=$CG$59),1,0)</f>
        <v>0</v>
      </c>
      <c r="WE57" s="487">
        <f t="array" aca="1" ref="WE57" ca="1">IF(AND($CC$57:$CC$60=$CC$57,$CC$60&lt;&gt;$CC$61,$CC$61:$CC$62=$CC$61,$CE$57&lt;&gt;$CE$58,$CE$58&lt;&gt;$CE$59,$CE$59&lt;&gt;$CE$60,$CE$61:$CE$62=$CE$61,$CF$61:$CF$62=$CF$61,$CG$61:$CG$62=$CG$61),1,0)</f>
        <v>0</v>
      </c>
      <c r="WF57" s="487">
        <f t="array" aca="1" ref="WF57" ca="1">IF(AND($CC$57:$CC$60=$CC$57,$CC$60&lt;&gt;$CC$61,$CC$61:$CC$62=$CC$61,$CE$57&lt;&gt;$CE$58,$CE$58&lt;&gt;$CE$59,$CE$59&lt;&gt;$CE$60,$CE$61&lt;&gt;$CE$62),1,0)</f>
        <v>0</v>
      </c>
      <c r="WG57" s="487">
        <f t="array" aca="1" ref="WG57" ca="1">IF(AND($CC$57:$CC$60=$CC$57,$CC$60&lt;&gt;$CC$61,$CC$61&lt;&gt;$CC$62,$CE$57:$CE$59=$CE$57,$CE$59&lt;&gt;$CE$60,$CF$57:$CF$59=$CF$57,$CG$57:$CG$59=$CG$57),1,0)</f>
        <v>0</v>
      </c>
      <c r="WH57" s="487">
        <f t="array" aca="1" ref="WH57" ca="1">IF(AND($CC$57:$CC$60=$CC$57,$CC$60&lt;&gt;$CC$61,$CC$61&lt;&gt;$CC$62,$CE$57:$CE$58=$CE$57,$CE$58&lt;&gt;$CE$59,$CE$59:$CE$60=$CE$59,$CF$57:$CF$58=$CF$57,$CF$59:$CF$60=$CF$59,$CG$57:$CG$58=$CG$57,$CG$59:$CG$60=$CG$59),1,0)</f>
        <v>0</v>
      </c>
      <c r="WI57" s="487">
        <f t="array" aca="1" ref="WI57" ca="1">IF(AND($CC$57:$CC$60=$CC$57,$CC$60&lt;&gt;$CC$61,$CC$61&lt;&gt;$CC$62,$CE$57:$CE$58=$CE$57,$CE$58&lt;&gt;$CE$59,$CE$59&lt;&gt;$CE$60,$CF$57:$CF$58=$CF$57,$CG$57:$CG$58=$CG$57),1,0)</f>
        <v>0</v>
      </c>
      <c r="WJ57" s="487">
        <f t="array" aca="1" ref="WJ57" ca="1">IF(AND($CC$57:$CC$60=$CC$57,$CC$60&lt;&gt;$CC$61,$CC$61&lt;&gt;$CC$62,$CE$57&lt;&gt;$CE$58,$CE$58:$CE$60=$CE$58,$CF$58:$CF$60=$CF$58,$CG$58:$CG$60=$CG$58),1,0)</f>
        <v>0</v>
      </c>
      <c r="WK57" s="487">
        <f t="array" aca="1" ref="WK57" ca="1">IF(AND($CC$57:$CC$60=$CC$57,$CC$60&lt;&gt;$CC$61,$CC$61&lt;&gt;$CC$62,$CE$57&lt;&gt;$CE$58,$CE$58:$CE$59=$CE$58,$CE$59&lt;&gt;$CE$60,$CF$58:$CF$59=$CF$58,$CG$58:$CG$59=$CG$58),1,0)</f>
        <v>0</v>
      </c>
      <c r="WL57" s="487">
        <f t="array" aca="1" ref="WL57" ca="1">IF(AND($CC$57:$CC$60=$CC$57,$CC$60&lt;&gt;$CC$61,$CC$61&lt;&gt;$CC$62,$CE$57&lt;&gt;$CE$58,$CE$58&lt;&gt;$CE$59,$CE$59:$CE$60=$CE$59,$CF$59:$CF$60=$CF$59,$CG$59:$CG$60=$CG$59),1,0)</f>
        <v>0</v>
      </c>
      <c r="WM57" s="487">
        <f t="array" aca="1" ref="WM57" ca="1">IF(AND($CC$57:$CC$60=$CC$57,$CC$60&lt;&gt;$CC$61,$CC$61&lt;&gt;$CC$62,$CE$57&lt;&gt;$CE$58,$CE$58&lt;&gt;$CE$59,$CE$59&lt;&gt;$CE$60),1,0)</f>
        <v>0</v>
      </c>
      <c r="WN57" s="487">
        <f t="array" aca="1" ref="WN57" ca="1">IF(AND($CC$57:$CC$59=$CC$57,$CC$59&lt;&gt;$CC$60,$CC$60:$CC$62=$CC$60,$CE$57:$CE$59=$CE$57,$CE$60:$CE$61=$CE$60,$CE$61&lt;&gt;$CE$62,$CF$57:$CF$59=$CF$57,$CF$60:$CF$61=$CF$60,$CG$57:$CG$59=$CG$57,$CG$60:$CG$61=$CG$60),1,0)</f>
        <v>0</v>
      </c>
      <c r="WO57" s="487">
        <f t="array" aca="1" ref="WO57" ca="1">IF(AND($CC$57:$CC$59=$CC$57,$CC$59&lt;&gt;$CC$60,$CC$60:$CC$62=$CC$60,$CE$57:$CE$59=$CE$57,$CE$60&lt;&gt;$CE$61,$CE$61:$CE$62=$CE$61,$CF$57:$CF$59=$CF$57,$CF$61:$CF$62=$CF$61,$CG$57:$CG$59=$CG$57,$CG$61:$CG$62=$CG$61),1,0)</f>
        <v>0</v>
      </c>
      <c r="WP57" s="487">
        <f t="array" aca="1" ref="WP57" ca="1">IF(AND($CC$57:$CC$59=$CC$57,$CC$59&lt;&gt;$CC$60,$CC$60:$CC$62=$CC$60,$CE$57:$CE$59=$CE$57,$CE$60&lt;&gt;$CE$61,$CE$61&lt;&gt;$CE$62,$CF$57:$CF$59=$CF$57,$CG$57:$CG$59=$CG$57),1,0)</f>
        <v>0</v>
      </c>
      <c r="WQ57" s="487">
        <f t="array" aca="1" ref="WQ57" ca="1">IF(AND($CC$57:$CC$59=$CC$57,$CC$59&lt;&gt;$CC$60,$CC$60:$CC$62=$CC$60,$CE$57:$CE$58=$CE$57,$CE$58&lt;&gt;$CE$59,$CE$60:$CE$62=$CE$60,$CF$57:$CF$58=$CF$57,$CF$60:$CF$62=$CF$60,$CG$57:$CG$58=$CG$57,$CG$60:$CG$62=$CG$60),1,0)</f>
        <v>0</v>
      </c>
      <c r="WR57" s="487">
        <f t="array" aca="1" ref="WR57" ca="1">IF(AND($CC$57:$CC$59=$CC$57,$CC$59&lt;&gt;$CC$60,$CC$60:$CC$62=$CC$60,$CE$57:$CE$58=$CE$57,$CE$58&lt;&gt;$CE$59,$CE$60&lt;&gt;$CE$61,$CE$61:$CE$62=$CE$61,$CF$57:$CF$58=$CF$57,$CF$61:$CF$62=$CF$61,$CG$57:$CG$58=$CG$57,$CG$61:$CG$62=$CG$61),1,0)</f>
        <v>0</v>
      </c>
      <c r="WS57" s="487">
        <f t="array" aca="1" ref="WS57" ca="1">IF(AND($CC$57:$CC$59=$CC$57,$CC$59&lt;&gt;$CC$60,$CC$60:$CC$62=$CC$60,$CE$57:$CE$58=$CE$57,$CE$58&lt;&gt;$CE$59,$CE$60:$CE$61=$CE$60,$CE$61&lt;&gt;$CE$62,$CF$57:$CF$58=$CF$57,$CF$60:$CF$61=$CF$60,$CG$57:$CG$58=$CG$57,$CG$60:$CG$61=$CG$60),1,0)</f>
        <v>0</v>
      </c>
      <c r="WT57" s="487">
        <f t="array" aca="1" ref="WT57" ca="1">IF(AND($CC$57:$CC$59=$CC$57,$CC$59&lt;&gt;$CC$60,$CC$60:$CC$62=$CC$60,$CE$57:$CE$58=$CE$57,$CE$58&lt;&gt;$CE$59,$CE$60&lt;&gt;$CE$61,$CE$61&lt;&gt;$CE$62,$CF$57:$CF$58=$CF$57,$CG$57:$CG$58=$CG$57),1,0)</f>
        <v>0</v>
      </c>
      <c r="WU57" s="487">
        <f t="array" aca="1" ref="WU57" ca="1">IF(AND($CC$57:$CC$59=$CC$57,$CC$59&lt;&gt;$CC$60,$CC$60:$CC$62=$CC$60,$CE$57&lt;&gt;$CE$58,$CE$58:$CE$59=$CE$58,$CE$60:$CE$62=$CE$60,$CF$58:$CF$59=$CF$58,$CF$60:$CF$62=$CF$60,$CG$58:$CG$59=$CG$58,$CG$60:$CG$62=$CG$60),1,0)</f>
        <v>0</v>
      </c>
      <c r="WV57" s="487">
        <f t="array" aca="1" ref="WV57" ca="1">IF(AND($CC$57:$CC$59=$CC$57,$CC$59&lt;&gt;$CC$60,$CC$60:$CC$62=$CC$60,$CE$57&lt;&gt;$CE$58,$CE$58:$CE$59=$CE$58,$CE$60&lt;&gt;$CE$61,$CE$61:$CE$62=$CE$61,$CF$58:$CF$59=$CF$58,$CF$61:$CF$62=$CF$61,$CG$58:$CG$59=$CG$58,$CG$61:$CG$62=$CG$61),1,0)</f>
        <v>0</v>
      </c>
      <c r="WW57" s="487">
        <f t="array" aca="1" ref="WW57" ca="1">IF(AND($CC$57:$CC$59=$CC$57,$CC$59&lt;&gt;$CC$60,$CC$60:$CC$62=$CC$60,$CE$57&lt;&gt;$CE$58,$CE$58:$CE$59=$CE$58,$CE$60:$CE$61=$CE$60,$CE$61&lt;&gt;$CE$62,$CF$58:$CF$59=$CF$58,$CF$60:$CF$61=$CF$60,$CG$58:$CG$59=$CG$58,$CG$60:$CG$61=$CG$60),1,0)</f>
        <v>0</v>
      </c>
      <c r="WX57" s="487">
        <f t="array" aca="1" ref="WX57" ca="1">IF(AND($CC$57:$CC$59=$CC$57,$CC$59&lt;&gt;$CC$60,$CC$60:$CC$62=$CC$60,$CE$57&lt;&gt;$CE$58,$CE$58:$CE$59=$CE$58,$CE$60&lt;&gt;$CE$61,$CE$61&lt;&gt;$CE$62,$CF$58:$CF$59=$CF$58,$CG$58:$CG$59=$CG$58),1,0)</f>
        <v>0</v>
      </c>
      <c r="WY57" s="487">
        <f t="array" aca="1" ref="WY57" ca="1">IF(AND($CC$57:$CC$59=$CC$57,$CC$59&lt;&gt;$CC$60,$CC$60:$CC$62=$CC$60,$CE$57&lt;&gt;$CE$58,$CE$58&lt;&gt;$CE$59,$CE$60:$CE$62=$CE$60,$CF$60:$CF$62=$CF$60,$CG$60:$CG$62=$CG$60),1,0)</f>
        <v>0</v>
      </c>
      <c r="WZ57" s="487">
        <f t="array" aca="1" ref="WZ57" ca="1">IF(AND($CC$57:$CC$59=$CC$57,$CC$59&lt;&gt;$CC$60,$CC$60:$CC$62=$CC$60,$CE$57&lt;&gt;$CE$58,$CE$58&lt;&gt;$CE$59,$CE$60:$CE$61=$CE$60,$CE$61&lt;&gt;$CE$62,$CF$60:$CF$61=$CF$60,$CG$60:$CG$61=$CG$60),1,0)</f>
        <v>0</v>
      </c>
      <c r="XA57" s="487">
        <f t="array" aca="1" ref="XA57" ca="1">IF(AND($CC$57:$CC$59=$CC$57,$CC$59&lt;&gt;$CC$60,$CC$60:$CC$62=$CC$60,$CE$57&lt;&gt;$CE$58,$CE$58&lt;&gt;$CE$59,$CE$60&lt;&gt;$CE$61,$CE$61:$CE$62=$CE$61,$CF$61:$CF$62=$CF$61,$CG$61:$CG$62=$CG$61),1,0)</f>
        <v>0</v>
      </c>
      <c r="XB57" s="487">
        <f t="array" aca="1" ref="XB57" ca="1">IF(AND($CC$57:$CC$59=$CC$57,$CC$59&lt;&gt;$CC$60,$CC$60:$CC$62=$CC$60,$CE$57&lt;&gt;$CE$58,$CE$58&lt;&gt;$CE$59,$CE$60&lt;&gt;$CE$61,$CE$61&lt;&gt;$CE$62),1,0)</f>
        <v>0</v>
      </c>
      <c r="XC57" s="487">
        <f t="array" aca="1" ref="XC57" ca="1">IF(AND($CC$57:$CC$59=$CC$57,$CC$59&lt;&gt;$CC$60,$CC$60:$CC$61=$CC$60,$CC$61&lt;&gt;$CC$62,$CE$57:$CE$59=$CE$57,$CE$60&lt;&gt;$CE$61,$CF$57:$CF$59=$CF$57,$CG$57:$CG$59=$CG$57),1,0)</f>
        <v>0</v>
      </c>
      <c r="XD57" s="487">
        <f t="array" aca="1" ref="XD57" ca="1">IF(AND($CC$57:$CC$59=$CC$57,$CC$59&lt;&gt;$CC$60,$CC$60:$CC$61=$CC$60,$CC$61&lt;&gt;$CC$62,$CE$57:$CE$58=$CE$57,$CE$58&lt;&gt;$CE$59,$CE$60:$CE$61=$CE$60,$CF$57:$CF$58=$CF$57,$CF$60:$CF$61=$CF$60,$CG$57:$CG$58=$CG$57,$CG$60:$CG$61=$CG$60),1,0)</f>
        <v>0</v>
      </c>
      <c r="XE57" s="487">
        <f t="array" aca="1" ref="XE57" ca="1">IF(AND($CC$57:$CC$59=$CC$57,$CC$59&lt;&gt;$CC$60,$CC$60:$CC$61=$CC$60,$CC$61&lt;&gt;$CC$62,$CE$57:$CE$58=$CE$57,$CE$58&lt;&gt;$CE$59,$CE$60&lt;&gt;$CE$61,$CF$57:$CF$58=$CF$57,$CG$57:$CG$58=$CG$57),1,0)</f>
        <v>0</v>
      </c>
      <c r="XF57" s="487">
        <f t="array" aca="1" ref="XF57" ca="1">IF(AND($CC$57:$CC$59=$CC$57,$CC$59&lt;&gt;$CC$60,$CC$60:$CC$61=$CC$60,$CC$61&lt;&gt;$CC$62,$CE$57&lt;&gt;$CE$58,$CE$58:$CE$59=$CE$58,$CE$60:$CE$61=$CE$60,$CF$58:$CF$59=$CF$58,$CF$60:$CF$61=$CF$60,$CG$58:$CG$59=$CG$58,$CG$60:$CG$61=$CG$60),1,0)</f>
        <v>0</v>
      </c>
      <c r="XG57" s="487">
        <f t="array" aca="1" ref="XG57" ca="1">IF(AND($CC$57:$CC$59=$CC$57,$CC$59&lt;&gt;$CC$60,$CC$60:$CC$61=$CC$60,$CC$61&lt;&gt;$CC$62,$CE$57&lt;&gt;$CE$58,$CE$58:$CE$59=$CE$58,$CE$60&lt;&gt;$CE$61,$CF$58:$CF$59=$CF$58,$CG$58:$CG$59=$CG$58),1,0)</f>
        <v>0</v>
      </c>
      <c r="XH57" s="487">
        <f t="array" aca="1" ref="XH57" ca="1">IF(AND($CC$57:$CC$59=$CC$57,$CC$59&lt;&gt;$CC$60,$CC$60:$CC$61=$CC$60,$CC$61&lt;&gt;$CC$62,$CE$57&lt;&gt;$CE$58,$CE$58&lt;&gt;$CE$59,$CE$60:$CE$61=$CE$60,$CF$60:$CF$61=$CF$60,$CG$60:$CG$61=$CG$60),1,0)</f>
        <v>0</v>
      </c>
      <c r="XI57" s="487">
        <f t="array" aca="1" ref="XI57" ca="1">IF(AND($CC$57:$CC$59=$CC$57,$CC$59&lt;&gt;$CC$60,$CC$60:$CC$61=$CC$60,$CC$61&lt;&gt;$CC$62,$CE$57&lt;&gt;$CE$58,$CE$58&lt;&gt;$CE$59,$CE$60&lt;&gt;$CE$61),1,0)</f>
        <v>0</v>
      </c>
      <c r="XJ57" s="487">
        <f t="array" aca="1" ref="XJ57" ca="1">IF(AND($CC$57:$CC$59=$CC$57,$CC$59&lt;&gt;$CC$60,$CC$60&lt;&gt;$CC$61,$CC$61:$CC$62=$CC$61,$CE$57:$CE$59=$CE$57,$CE$61&lt;&gt;$CE$62,$CF$57:$CF$59=$CF$57,$CG$57:$CG$59=$CG$57),1,0)</f>
        <v>0</v>
      </c>
      <c r="XK57" s="487">
        <f t="array" aca="1" ref="XK57" ca="1">IF(AND($CC$57:$CC$59=$CC$57,$CC$59&lt;&gt;$CC$60,$CC$60&lt;&gt;$CC$61,$CC$61:$CC$62=$CC$61,$CE$57:$CE$58=$CE$57,$CE$58&lt;&gt;$CE$59,$CE$61:$CE$62=$CE$61,$CF$57:$CF$58=$CF$57,$CF$61:$CF$62=$CF$61,$CG$57:$CG$58=$CG$57,$CG$61:$CG$62=$CG$61),1,0)</f>
        <v>0</v>
      </c>
      <c r="XL57" s="487">
        <f t="array" aca="1" ref="XL57" ca="1">IF(AND($CC$57:$CC$59=$CC$57,$CC$59&lt;&gt;$CC$60,$CC$60&lt;&gt;$CC$61,$CC$61:$CC$62=$CC$61,$CE$57:$CE$58=$CE$57,$CE$58&lt;&gt;$CE$59,$CE$61&lt;&gt;$CE$62,$CF$57:$CF$58=$CF$57,$CG$57:$CG$58=$CG$57),1,0)</f>
        <v>0</v>
      </c>
      <c r="XM57" s="487">
        <f t="array" aca="1" ref="XM57" ca="1">IF(AND($CC$57:$CC$59=$CC$57,$CC$59&lt;&gt;$CC$60,$CC$60&lt;&gt;$CC$61,$CC$61:$CC$62=$CC$61,$CE$57&lt;&gt;$CE$58,$CE$58:$CE$59=$CE$58,$CE$61:$CE$62=$CE$61,$CF$58:$CF$59=$CF$58,$CF$61:$CF$62=$CF$61,$CG$58:$CG$59=$CG$58,$CG$61:$CG$62=$CG$61),1,0)</f>
        <v>0</v>
      </c>
      <c r="XN57" s="487">
        <f t="array" aca="1" ref="XN57" ca="1">IF(AND($CC$57:$CC$59=$CC$57,$CC$59&lt;&gt;$CC$60,$CC$60&lt;&gt;$CC$61,$CC$61:$CC$62=$CC$61,$CE$57&lt;&gt;$CE$58,$CE$58:$CE$59=$CE$58,$CE$61&lt;&gt;$CE$62,$CF$58:$CF$59=$CF$58,$CG$58:$CG$59=$CG$58),1,0)</f>
        <v>0</v>
      </c>
      <c r="XO57" s="487">
        <f t="array" aca="1" ref="XO57" ca="1">IF(AND($CC$57:$CC$59=$CC$57,$CC$59&lt;&gt;$CC$60,$CC$60&lt;&gt;$CC$61,$CC$61:$CC$62=$CC$61,$CE$57&lt;&gt;$CE$58,$CE$58&lt;&gt;$CE$59,$CE$61:$CE$62=$CE$61,$CF$61:$CF$62=$CF$61,$CG$61:$CG$62=$CG$61),1,0)</f>
        <v>0</v>
      </c>
      <c r="XP57" s="487">
        <f t="array" aca="1" ref="XP57" ca="1">IF(AND($CC$57:$CC$59=$CC$57,$CC$59&lt;&gt;$CC$60,$CC$60&lt;&gt;$CC$61,$CC$61:$CC$62=$CC$61,$CE$57&lt;&gt;$CE$58,$CE$58&lt;&gt;$CE$59,$CE$61&lt;&gt;$CE$62),1,0)</f>
        <v>0</v>
      </c>
      <c r="XQ57" s="487">
        <f t="array" aca="1" ref="XQ57" ca="1">IF(AND($CC$57:$CC$59=$CC$57,$CC$59&lt;&gt;$CC$60,$CC$60&lt;&gt;$CC$61,$CC$61&lt;&gt;$CC$62,$CE$57:$CE$58=$CE$57,$CE$58&lt;&gt;$CE$59,$CF$57:$CF$58=$CF$57,$CG$57:$CG$58=$CG$57),1,0)</f>
        <v>0</v>
      </c>
      <c r="XR57" s="487">
        <f t="array" aca="1" ref="XR57" ca="1">IF(AND($CC$57:$CC$59=$CC$57,$CC$59&lt;&gt;$CC$60,$CC$60&lt;&gt;$CC$61,$CC$61&lt;&gt;$CC$62,$CE$57&lt;&gt;$CE$58,$CE$58:$CE$59=$CE$58,$CF$58:$CF$59=$CF$58,$CG$58:$CG$59=$CG$58),1,0)</f>
        <v>0</v>
      </c>
      <c r="XS57" s="487">
        <f t="array" aca="1" ref="XS57" ca="1">IF(AND($CC$57:$CC$59=$CC$57,$CC$59&lt;&gt;$CC$60,$CC$60&lt;&gt;$CC$61,$CC$61&lt;&gt;$CC$62,$CE$57&lt;&gt;$CE$58,$CE$58&lt;&gt;$CE$59),1,0)</f>
        <v>0</v>
      </c>
      <c r="XT57" s="487">
        <f t="array" aca="1" ref="XT57" ca="1">IF(AND($CC$57:$CC$58=$CC$57,$CC$58&lt;&gt;$CC$59,$CC$59:$CC$62=$CC$59,$CE$57:$CE$58=$CE$57,$CE$59:$CE$61=$CE$59,$CE$61&lt;&gt;$CE$62,$CF$57:$CF$58=$CF$57,$CF$59:$CF$61=$CF$59,$CG$57:$CG$58=$CG$57,$CG$59:$CG$61=$CG$59),1,0)</f>
        <v>0</v>
      </c>
      <c r="XU57" s="487">
        <f t="array" aca="1" ref="XU57" ca="1">IF(AND($CC$57:$CC$58=$CC$57,$CC$58&lt;&gt;$CC$59,$CC$59:$CC$62=$CC$59,$CE$57:$CE$58=$CE$57,$CE$59:$CE$60=$CE$59,$CE$60&lt;&gt;$CE$61,$CE$61:$CE$62=$CE$61,$CF$57:$CF$58=$CF$57,$CF$59:$CF$60=$CF$59,$CF$61:$CF$62=$CF$61,$CG$57:$CG$58=$CG$57,$CG$59:$CG$60=$CG$59,$CG$61:$CG$62=$CG$61),1,0)</f>
        <v>0</v>
      </c>
      <c r="XV57" s="487">
        <f t="array" aca="1" ref="XV57" ca="1">IF(AND($CC$57:$CC$58=$CC$57,$CC$58&lt;&gt;$CC$59,$CC$59:$CC$62=$CC$59,$CE$57:$CE$58=$CE$57,$CE$59:$CE$60=$CE$59,$CE$60&lt;&gt;$CE$61,$CE$61&lt;&gt;$CE$62,$CF$57:$CF$58=$CF$57,$CF$59:$CF$60=$CF$59,$CG$57:$CG$58=$CG$57,$CG$59:$CG$60=$CG$59),1,0)</f>
        <v>0</v>
      </c>
      <c r="XW57" s="487">
        <f t="array" aca="1" ref="XW57" ca="1">IF(AND($CC$57:$CC$58=$CC$57,$CC$58&lt;&gt;$CC$59,$CC$59:$CC$62=$CC$59,$CE$57:$CE$58=$CE$57,$CE$59&lt;&gt;$CE$60,$CE$60:$CE$62=$CE$60,$CF$57:$CF$58=$CF$57,$CF$60:$CF$62=$CF$60,$CG$57:$CG$58=$CG$57,$CG$60:$CG$62=$CG$60),1,0)</f>
        <v>0</v>
      </c>
      <c r="XX57" s="487">
        <f t="array" aca="1" ref="XX57" ca="1">IF(AND($CC$57:$CC$58=$CC$57,$CC$58&lt;&gt;$CC$59,$CC$59:$CC$62=$CC$59,$CE$57:$CE$58=$CE$57,$CE$59&lt;&gt;$CE$60,$CE$60&lt;&gt;$CE$61,$CE$61:$CE$62=$CE$61,$CF$57:$CF$58=$CF$57,$CF$61:$CF$62=$CF$61,$CG$57:$CG$58=$CG$57,$CG$61:$CG$62=$CG$61),1,0)</f>
        <v>0</v>
      </c>
      <c r="XY57" s="487">
        <f t="array" aca="1" ref="XY57" ca="1">IF(AND($CC$57:$CC$58=$CC$57,$CC$58&lt;&gt;$CC$59,$CC$59:$CC$62=$CC$59,$CE$57:$CE$58=$CE$57,$CE$59&lt;&gt;$CE$60,$CE$60:$CE$61=$CE$60,$CE$61&lt;&gt;$CE$62,$CF$57:$CF$58=$CF$57,$CF$60:$CF$61=$CF$60,$CG$57:$CG$58=$CG$57,$CG$60:$CG$61=$CG$60),1,0)</f>
        <v>0</v>
      </c>
      <c r="XZ57" s="487">
        <f t="array" aca="1" ref="XZ57" ca="1">IF(AND($CC$57:$CC$58=$CC$57,$CC$58&lt;&gt;$CC$59,$CC$59:$CC$62=$CC$59,$CE$57:$CE$58=$CE$57,$CE$59&lt;&gt;$CE$60,$CE$60&lt;&gt;$CE$61,$CE$61&lt;&gt;$CE$62,$CF$57:$CF$58=$CF$57,$CG$57:$CG$58=$CG$57),1,0)</f>
        <v>0</v>
      </c>
      <c r="YA57" s="487">
        <f t="array" aca="1" ref="YA57" ca="1">IF(AND($CC$57:$CC$58=$CC$57,$CC$58&lt;&gt;$CC$59,$CC$59:$CC$62=$CC$59,$CE$57&lt;&gt;$CE$58,$CE$59:$CE$62=$CE$59,$CF$59:$CF$62=$CF$59,$CG$59:$CG$62=$CG$59),1,0)</f>
        <v>0</v>
      </c>
      <c r="YB57" s="487">
        <f t="array" aca="1" ref="YB57" ca="1">IF(AND($CC$57:$CC$58=$CC$57,$CC$58&lt;&gt;$CC$59,$CC$59:$CC$62=$CC$59,$CE$57&lt;&gt;$CE$58,$CE$59:$CE$61=$CE$59,$CE$61&lt;&gt;$CE$62,$CF$59:$CF$61=$CF$59,$CG$59:$CG$61=$CG$59),1,0)</f>
        <v>0</v>
      </c>
      <c r="YC57" s="487">
        <f t="array" aca="1" ref="YC57" ca="1">IF(AND($CC$57:$CC$58=$CC$57,$CC$58&lt;&gt;$CC$59,$CC$59:$CC$62=$CC$59,$CE$57&lt;&gt;$CE$58,$CE$59:$CE$60=$CE$59,$CE$60&lt;&gt;$CE$61,$CE$61:$CE$62=$CE$61,$CF$59:$CF$60=$CF$59,$CF$61:$CF$62=$CF$61,$CG$59:$CG$60=$CG$59,$CG$61:$CG$62=$CG$61),1,0)</f>
        <v>0</v>
      </c>
      <c r="YD57" s="487">
        <f t="array" aca="1" ref="YD57" ca="1">IF(AND($CC$57:$CC$58=$CC$57,$CC$58&lt;&gt;$CC$59,$CC$59:$CC$62=$CC$59,$CE$57&lt;&gt;$CE$58,$CE$59:$CE$60=$CE$59,$CE$60&lt;&gt;$CE$61,$CE$61&lt;&gt;$CE$62,$CF$59:$CF$60=$CF$59,$CG$59:$CG$60=$CG$59),1,0)</f>
        <v>0</v>
      </c>
      <c r="YE57" s="487">
        <f t="array" aca="1" ref="YE57" ca="1">IF(AND($CC$57:$CC$58=$CC$57,$CC$58&lt;&gt;$CC$59,$CC$59:$CC$62=$CC$59,$CE$57&lt;&gt;$CE$58,$CE$59&lt;&gt;$CE$60,$CE$60:$CE$62=$CE$60,$CF$60:$CF$62=$CF$60,$CG$60:$CG$62=$CG$60),1,0)</f>
        <v>0</v>
      </c>
      <c r="YF57" s="487">
        <f t="array" aca="1" ref="YF57" ca="1">IF(AND($CC$57:$CC$58=$CC$57,$CC$58&lt;&gt;$CC$59,$CC$59:$CC$62=$CC$59,$CE$57&lt;&gt;$CE$58,$CE$59&lt;&gt;$CE$60,$CE$60:$CE$61=$CE$60,$CE$61&lt;&gt;$CE$62,$CF$60:$CF$61=$CF$60,$CG$60:$CG$61=$CG$60),1,0)</f>
        <v>0</v>
      </c>
      <c r="YG57" s="487">
        <f t="array" aca="1" ref="YG57" ca="1">IF(AND($CC$57:$CC$58=$CC$57,$CC$58&lt;&gt;$CC$59,$CC$59:$CC$62=$CC$59,$CE$57&lt;&gt;$CE$58,$CE$59&lt;&gt;$CE$60,$CE$60&lt;&gt;$CE$61,$CE$61:$CE$62=$CE$61,$CF$61:$CF$62=$CF$61,$CG$61:$CG$62=$CG$61),1,0)</f>
        <v>0</v>
      </c>
      <c r="YH57" s="487">
        <f t="array" aca="1" ref="YH57" ca="1">IF(AND($CC$57:$CC$58=$CC$57,$CC$58&lt;&gt;$CC$59,$CC$59:$CC$62=$CC$59,$CE$57&lt;&gt;$CE$58,$CE$59&lt;&gt;$CE$60,$CE$60&lt;&gt;$CE$61,$CE$61&lt;&gt;$CE$62),1,0)</f>
        <v>0</v>
      </c>
      <c r="YI57" s="487">
        <f t="array" aca="1" ref="YI57" ca="1">IF(AND($CC$57:$CC$58=$CC$57,$CC$58&lt;&gt;$CC$59,$CC$59:$CC$61=$CC$59,$CC$61&lt;&gt;$CC$62,$CE$57:$CE$58=$CE$57,$CE$59:$CE$60=$CE$59,$CE$60&lt;&gt;$CE$61,$CF$57:$CF$58=$CF$57,$CF$59:$CF$60=$CF$59,$CG$57:$CG$58=$CG$57,$CG$59:$CG$60=$CG$59),1,0)</f>
        <v>0</v>
      </c>
      <c r="YJ57" s="487">
        <f t="array" aca="1" ref="YJ57" ca="1">IF(AND($CC$57:$CC$58=$CC$57,$CC$58&lt;&gt;$CC$59,$CC$59:$CC$61=$CC$59,$CC$61&lt;&gt;$CC$62,$CE$57:$CE$58=$CE$57,$CE$59&lt;&gt;$CE$60,$CE$60:$CE$61=$CE$60,$CF$57:$CF$58=$CF$57,$CF$60:$CF$61=$CF$60,$CG$57:$CG$58=$CG$57,$CG$60:$CG$61=$CG$60),1,0)</f>
        <v>0</v>
      </c>
      <c r="YK57" s="487">
        <f t="array" aca="1" ref="YK57" ca="1">IF(AND($CC$57:$CC$58=$CC$57,$CC$58&lt;&gt;$CC$59,$CC$59:$CC$61=$CC$59,$CC$61&lt;&gt;$CC$62,$CE$57:$CE$58=$CE$57,$CE$59&lt;&gt;$CE$60,$CE$60&lt;&gt;$CE$61,$CF$57:$CF$58=$CF$57,$CG$57:$CG$58=$CG$57),1,0)</f>
        <v>0</v>
      </c>
      <c r="YL57" s="487">
        <f t="array" aca="1" ref="YL57" ca="1">IF(AND($CC$57:$CC$58=$CC$57,$CC$58&lt;&gt;$CC$59,$CC$59:$CC$61=$CC$59,$CC$61&lt;&gt;$CC$62,$CE$57&lt;&gt;$CE$58,$CE$59:$CE$61=$CE$59,$CF$59:$CF$61=$CF$59,$CG$59:$CG$61=$CG$59),1,0)</f>
        <v>0</v>
      </c>
      <c r="YM57" s="487">
        <f t="array" aca="1" ref="YM57" ca="1">IF(AND($CC$57:$CC$58=$CC$57,$CC$58&lt;&gt;$CC$59,$CC$59:$CC$61=$CC$59,$CC$61&lt;&gt;$CC$62,$CE$57&lt;&gt;$CE$58,$CE$59:$CE$60=$CE$59,$CE$60&lt;&gt;$CE$61,$CF$59:$CF$60=$CF$59,$CG$59:$CG$60=$CG$59),1,0)</f>
        <v>0</v>
      </c>
      <c r="YN57" s="487">
        <f t="array" aca="1" ref="YN57" ca="1">IF(AND($CC$57:$CC$58=$CC$57,$CC$58&lt;&gt;$CC$59,$CC$59:$CC$61=$CC$59,$CC$61&lt;&gt;$CC$62,$CE$57&lt;&gt;$CE$58,$CE$59&lt;&gt;$CE$60,$CE$60:$CE$61=$CE$60,$CF$60:$CF$61=$CF$60,$CG$60:$CG$61=$CG$60),1,0)</f>
        <v>0</v>
      </c>
      <c r="YO57" s="487">
        <f t="array" aca="1" ref="YO57" ca="1">IF(AND($CC$57:$CC$58=$CC$57,$CC$58&lt;&gt;$CC$59,$CC$59:$CC$61=$CC$59,$CC$61&lt;&gt;$CC$62,$CE$57&lt;&gt;$CE$58,$CE$59&lt;&gt;$CE$60,$CE$60&lt;&gt;$CE$61),1,0)</f>
        <v>0</v>
      </c>
      <c r="YP57" s="487">
        <f t="array" aca="1" ref="YP57" ca="1">IF(AND($CC$57:$CC$58=$CC$57,$CC$58&lt;&gt;$CC$59,$CC$59:$CC$60=$CC$59,$CC$60&lt;&gt;$CC$61,$CC$61:$CC$62=$CC$61,$CE$57:$CE$58=$CE$57,$CE$59:$CE$60=$CE$59,$CE$61&lt;&gt;$CE$62,$CF$57:$CF$58=$CF$57,$CF$59:$CF$60=$CF$59,$CG$57:$CG$58=$CG$57,$CG$59:$CG$60=$CG$59),1,0)</f>
        <v>0</v>
      </c>
      <c r="YQ57" s="487">
        <f t="array" aca="1" ref="YQ57" ca="1">IF(AND($CC$57:$CC$58=$CC$57,$CC$58&lt;&gt;$CC$59,$CC$59:$CC$60=$CC$59,$CC$60&lt;&gt;$CC$61,$CC$61:$CC$62=$CC$61,$CE$57:$CE$58=$CE$57,$CE$59&lt;&gt;$CE$60,$CE$61:$CE$62=$CE$61,$CF$57:$CF$58=$CF$57,$CF$61:$CF$62=$CF$61,$CG$57:$CG$58=$CG$57,$CG$61:$CG$62=$CG$61),1,0)</f>
        <v>0</v>
      </c>
      <c r="YR57" s="487">
        <f t="array" aca="1" ref="YR57" ca="1">IF(AND($CC$57:$CC$58=$CC$57,$CC$58&lt;&gt;$CC$59,$CC$59:$CC$60=$CC$59,$CC$60&lt;&gt;$CC$61,$CC$61:$CC$62=$CC$61,$CE$57:$CE$58=$CE$57,$CE$59&lt;&gt;$CE$60,$CE$61&lt;&gt;$CE$62,$CF$57:$CF$58=$CF$57,$CG$57:$CG$58=$CG$57),1,0)</f>
        <v>0</v>
      </c>
      <c r="YS57" s="487">
        <f t="array" aca="1" ref="YS57" ca="1">IF(AND($CC$57:$CC$58=$CC$57,$CC$58&lt;&gt;$CC$59,$CC$59:$CC$60=$CC$59,$CC$60&lt;&gt;$CC$61,$CC$61:$CC$62=$CC$61,$CE$57&lt;&gt;$CE$58,$CE$59:$CE$60=$CE$59,$CE$61:$CE$62=$CE$61,$CF$59:$CF$60=$CF$59,$CF$61:$CF$62=$CF$61,$CG$59:$CG$60=$CG$59,$CG$61:$CG$62=$CG$61),1,0)</f>
        <v>0</v>
      </c>
      <c r="YT57" s="487">
        <f t="array" aca="1" ref="YT57" ca="1">IF(AND($CC$57:$CC$58=$CC$57,$CC$58&lt;&gt;$CC$59,$CC$59:$CC$60=$CC$59,$CC$60&lt;&gt;$CC$61,$CC$61:$CC$62=$CC$61,$CE$57&lt;&gt;$CE$58,$CE$59:$CE$60=$CE$59,$CE$61&lt;&gt;$CE$62,$CF$59:$CF$60=$CF$59,$CG$59:$CG$60=$CG$59),1,0)</f>
        <v>0</v>
      </c>
      <c r="YU57" s="487">
        <f t="array" aca="1" ref="YU57" ca="1">IF(AND($CC$57:$CC$58=$CC$57,$CC$58&lt;&gt;$CC$59,$CC$59:$CC$60=$CC$59,$CC$60&lt;&gt;$CC$61,$CC$61:$CC$62=$CC$61,$CE$57&lt;&gt;$CE$58,$CE$59&lt;&gt;$CE$60,$CE$61:$CE$62=$CE$61,$CF$61:$CF$62=$CF$61,$CG$61:$CG$62=$CG$61),1,0)</f>
        <v>0</v>
      </c>
      <c r="YV57" s="487">
        <f t="array" aca="1" ref="YV57" ca="1">IF(AND($CC$57:$CC$58=$CC$57,$CC$58&lt;&gt;$CC$59,$CC$59:$CC$60=$CC$59,$CC$60&lt;&gt;$CC$61,$CC$61:$CC$62=$CC$61,$CE$57&lt;&gt;$CE$58,$CE$59&lt;&gt;$CE$60,$CE$61&lt;&gt;$CE$62),1,0)</f>
        <v>0</v>
      </c>
      <c r="YW57" s="487">
        <f t="array" aca="1" ref="YW57" ca="1">IF(AND($CC$57:$CC$58=$CC$57,$CC$58&lt;&gt;$CC$59,$CC$59:$CC$60=$CC$59,$CC$60&lt;&gt;$CC$61,$CC$61&lt;&gt;$CC$62,$CE$57:$CE$58=$CE$57,$CE$59&lt;&gt;$CE$60,$CF$57:$CF$58=$CF$57,$CG$57:$CG$58=$CG$57),1,0)</f>
        <v>0</v>
      </c>
      <c r="YX57" s="487">
        <f t="array" aca="1" ref="YX57" ca="1">IF(AND($CC$57:$CC$58=$CC$57,$CC$58&lt;&gt;$CC$59,$CC$59:$CC$60=$CC$59,$CC$60&lt;&gt;$CC$61,$CC$61&lt;&gt;$CC$62,$CE$57&lt;&gt;$CE$58,$CE$59:$CE$60=$CE$59,$CF$59:$CF$60=$CF$59,$CG$59:$CG$60=$CG$59),1,0)</f>
        <v>0</v>
      </c>
      <c r="YY57" s="487">
        <f t="array" aca="1" ref="YY57" ca="1">IF(AND($CC$57:$CC$58=$CC$57,$CC$58&lt;&gt;$CC$59,$CC$59:$CC$60=$CC$59,$CC$60&lt;&gt;$CC$61,$CC$61&lt;&gt;$CC$62,$CE$57&lt;&gt;$CE$58,$CE$59&lt;&gt;$CE$60),1,0)</f>
        <v>0</v>
      </c>
      <c r="YZ57" s="487">
        <f t="array" aca="1" ref="YZ57" ca="1">IF(AND($CC$57:$CC$58=$CC$57,$CC$58&lt;&gt;$CC$59,$CC$59&lt;&gt;$CC$60,$CC$60:$CC$62=$CC$60,$CE$57:$CE$58=$CE$57,$CE$60&lt;&gt;$CE$61,$CE$61:$CE$62=$CE$61,$CF$57:$CF$58=$CF$57,$CF$61:$CF$62=$CF$61,$CG$57:$CG$58=$CG$57,$CG$61:$CG$62=$CG$61),1,0)</f>
        <v>0</v>
      </c>
      <c r="ZA57" s="487">
        <f t="array" aca="1" ref="ZA57" ca="1">IF(AND($CC$57:$CC$58=$CC$57,$CC$58&lt;&gt;$CC$59,$CC$59&lt;&gt;$CC$60,$CC$60:$CC$62=$CC$60,$CE$57:$CE$58=$CE$57,$CE$60:$CE$61=$CE$60,$CE$61&lt;&gt;$CE$62,$CF$57:$CF$58=$CF$57,$CF$60:$CF$61=$CF$60,$CG$57:$CG$58=$CG$57,$CG$60:$CG$61=$CG$60),1,0)</f>
        <v>0</v>
      </c>
      <c r="ZB57" s="487">
        <f t="array" aca="1" ref="ZB57" ca="1">IF(AND($CC$57:$CC$58=$CC$57,$CC$58&lt;&gt;$CC$59,$CC$59&lt;&gt;$CC$60,$CC$60:$CC$62=$CC$60,$CE$57:$CE$58=$CE$57,$CE$60&lt;&gt;$CE$61,$CE$61&lt;&gt;$CE$62,$CF$57:$CF$58=$CF$57,$CG$57:$CG$58=$CG$57),1,0)</f>
        <v>0</v>
      </c>
      <c r="ZC57" s="487">
        <f t="array" aca="1" ref="ZC57" ca="1">IF(AND($CC$57:$CC$58=$CC$57,$CC$58&lt;&gt;$CC$59,$CC$59&lt;&gt;$CC$60,$CC$60:$CC$62=$CC$60,$CE$57&lt;&gt;$CE$58,$CE$60:$CE$62=$CE$60,$CF$60:$CF$62=$CF$60,$CG$60:$CG$62=$CG$60),1,0)</f>
        <v>0</v>
      </c>
      <c r="ZD57" s="487">
        <f t="array" aca="1" ref="ZD57" ca="1">IF(AND($CC$57:$CC$58=$CC$57,$CC$58&lt;&gt;$CC$59,$CC$59&lt;&gt;$CC$60,$CC$60:$CC$62=$CC$60,$CE$57&lt;&gt;$CE$58,$CE$60:$CE$61=$CE$60,$CE$61&lt;&gt;$CE$62,$CF$60:$CF$61=$CF$60,$CG$60:$CG$61=$CG$60),1,0)</f>
        <v>0</v>
      </c>
      <c r="ZE57" s="487">
        <f t="array" aca="1" ref="ZE57" ca="1">IF(AND($CC$57:$CC$58=$CC$57,$CC$58&lt;&gt;$CC$59,$CC$59&lt;&gt;$CC$60,$CC$60:$CC$62=$CC$60,$CE$57&lt;&gt;$CE$58,$CE$60&lt;&gt;$CE$61,$CE$61:$CE$62=$CE$61,$CF$61:$CF$62=$CF$61,$CG$61:$CG$62=$CG$61),1,0)</f>
        <v>0</v>
      </c>
      <c r="ZF57" s="487">
        <f t="array" aca="1" ref="ZF57" ca="1">IF(AND($CC$57:$CC$58=$CC$57,$CC$58&lt;&gt;$CC$59,$CC$59&lt;&gt;$CC$60,$CC$60:$CC$62=$CC$60,$CE$57&lt;&gt;$CE$58,$CE$60&lt;&gt;$CE$61,$CE$61&lt;&gt;$CE$62),1,0)</f>
        <v>0</v>
      </c>
      <c r="ZG57" s="487">
        <f t="array" aca="1" ref="ZG57" ca="1">IF(AND($CC$57:$CC$58=$CC$57,$CC$58&lt;&gt;$CC$59,$CC$59&lt;&gt;$CC$60,$CC$60&lt;&gt;$CC$61,$CC$61:$CC$62=$CC$61,$CE$57:$CE$58=$CE$57,$CE$61&lt;&gt;$CE$62,$CF$57:$CF$58=$CF$57,$CG$57:$CG$58=$CG$57),1,0)</f>
        <v>0</v>
      </c>
      <c r="ZH57" s="487">
        <f t="array" aca="1" ref="ZH57" ca="1">IF(AND($CC$57:$CC$58=$CC$57,$CC$58&lt;&gt;$CC$59,$CC$59&lt;&gt;$CC$60,$CC$60&lt;&gt;$CC$61,$CC$61:$CC$62=$CC$61,$CE$57&lt;&gt;$CE$58,$CE$61:$CE$62=$CE$61,$CF$61:$CF$62=$CF$61,$CG$61:$CG$62=$CG$61),1,0)</f>
        <v>0</v>
      </c>
      <c r="ZI57" s="487">
        <f t="array" aca="1" ref="ZI57" ca="1">IF(AND($CC$57:$CC$58=$CC$57,$CC$58&lt;&gt;$CC$59,$CC$59&lt;&gt;$CC$60,$CC$60&lt;&gt;$CC$61,$CC$61:$CC$62=$CC$61,$CE$57&lt;&gt;$CE$58,$CE$61&lt;&gt;$CE$62),1,0)</f>
        <v>0</v>
      </c>
      <c r="ZJ57" s="487">
        <f t="array" aca="1" ref="ZJ57" ca="1">IF(AND($CC$57:$CC$58=$CC$57,$CC$58&lt;&gt;$CC$59,$CC$59&lt;&gt;$CC$60,$CC$60:$CC$61=$CC$60,$CC$61&lt;&gt;$CC$62,$CE$57:$CE$58=$CE$57,$CE$60&lt;&gt;$CE$61,$CF$57:$CF$58=$CF$57,$CG$57:$CG$58=$CG$57),1,0)</f>
        <v>0</v>
      </c>
      <c r="ZK57" s="487">
        <f t="array" aca="1" ref="ZK57" ca="1">IF(AND($CC$57:$CC$58=$CC$57,$CC$58&lt;&gt;$CC$59,$CC$59&lt;&gt;$CC$60,$CC$60:$CC$61=$CC$60,$CC$61&lt;&gt;$CC$62,$CE$57&lt;&gt;$CE$58,$CE$60:$CE$61=$CE$60,$CF$60:$CF$61=$CF$60,$CG$60:$CG$61=$CG$60),1,0)</f>
        <v>0</v>
      </c>
      <c r="ZL57" s="487">
        <f t="array" aca="1" ref="ZL57" ca="1">IF(AND($CC$57:$CC$58=$CC$57,$CC$58&lt;&gt;$CC$59,$CC$59&lt;&gt;$CC$60,$CC$60:$CC$61=$CC$60,$CC$61&lt;&gt;$CC$62,$CE$57&lt;&gt;$CE$58,$CE$60&lt;&gt;$CE$61),1,0)</f>
        <v>0</v>
      </c>
      <c r="ZM57" s="487">
        <f t="array" aca="1" ref="ZM57" ca="1">IF(AND($CC$57:$CC$58=$CC$57,$CC$58&lt;&gt;$CC$59,$CC$59&lt;&gt;$CC$60,$CC$60&lt;&gt;$CC$61,$CC$61&lt;&gt;$CC$62,$CE$57&lt;&gt;$CE$58),1,0)</f>
        <v>0</v>
      </c>
      <c r="ZN57" s="487">
        <f t="array" aca="1" ref="ZN57" ca="1">IF(AND($CC$57&lt;&gt;$CC$58,$CC$58:$CC$62=$CC$58,$CE$58:$CE$61=$CE$58,$CE$61&lt;&gt;$CE$62,$CF$58:$CF$61=$CF$58,$CG$58:$CG$61=$CG$58),1,0)</f>
        <v>0</v>
      </c>
      <c r="ZO57" s="487">
        <f t="array" aca="1" ref="ZO57" ca="1">IF(AND($CC$57&lt;&gt;$CC$58,$CC$58:$CC$62=$CC$58,$CE$58:$CE$60=$CE$58,$CE$60&lt;&gt;$CE$61,$CE$61:$CE$62=$CE$61,$CF$58:$CF$60=$CF$58,$CF$61:$CF$62=$CF$61,$CG$58:$CG$60=$CG$58,$CG$61:$CG$62=$CG$61),1,0)</f>
        <v>0</v>
      </c>
      <c r="ZP57" s="487">
        <f t="array" aca="1" ref="ZP57" ca="1">IF(AND($CC$57&lt;&gt;$CC$58,$CC$58:$CC$62=$CC$58,$CE$58:$CE$60=$CE$58,$CE$60&lt;&gt;$CE$61,$CE$61&lt;&gt;$CE$62,$CF$58:$CF$60=$CF$58,$CG$58:$CG$60=$CG$58),1,0)</f>
        <v>0</v>
      </c>
      <c r="ZQ57" s="487">
        <f t="array" aca="1" ref="ZQ57" ca="1">IF(AND($CC$57&lt;&gt;$CC$58,$CC$58:$CC$62=$CC$58,$CE$58:$CE$59=$CE$58,$CE$59&lt;&gt;$CE$60,$CE$60:$CE$62=$CE$60,$CF$58:$CF$59=$CF$58,$CF$60:$CF$62=$CF$60,$CG$58:$CG$59=$CG$58,$CG$60:$CG$62=$CG$60),1,0)</f>
        <v>0</v>
      </c>
      <c r="ZR57" s="487">
        <f t="array" aca="1" ref="ZR57" ca="1">IF(AND($CC$57&lt;&gt;$CC$58,$CC$58:$CC$62=$CC$58,$CE$58:$CE$59=$CE$58,$CE$59&lt;&gt;$CE$60,$CE$60&lt;&gt;$CE$61,$CE$61:$CE$62=$CE$61,$CF$58:$CF$59=$CF$58,$CF$61:$CF$62=$CF$61,$CG$58:$CG$59=$CG$58,$CG$61:$CG$62=$CG$61),1,0)</f>
        <v>0</v>
      </c>
      <c r="ZS57" s="487">
        <f t="array" aca="1" ref="ZS57" ca="1">IF(AND($CC$57&lt;&gt;$CC$58,$CC$58:$CC$62=$CC$58,$CE$58:$CE$59=$CE$58,$CE$59&lt;&gt;$CE$60,$CE$60:$CE$61=$CE$60,$CE$61&lt;&gt;$CE$62,$CF$58:$CF$59=$CF$58,$CF$60:$CF$61=$CF$60,$CG$58:$CG$59=$CG$58,$CG$60:$CG$61=$CG$60),1,0)</f>
        <v>0</v>
      </c>
      <c r="ZT57" s="487">
        <f t="array" aca="1" ref="ZT57" ca="1">IF(AND($CC$57&lt;&gt;$CC$58,$CC$58:$CC$62=$CC$58,$CE$58:$CE$59=$CE$58,$CE$59&lt;&gt;$CE$60,$CE$60&lt;&gt;$CE$61,$CE$61&lt;&gt;$CE$62,$CF$58:$CF$59=$CF$58,$CG$58:$CG$59=$CG$58),1,0)</f>
        <v>0</v>
      </c>
      <c r="ZU57" s="487">
        <f t="array" aca="1" ref="ZU57" ca="1">IF(AND($CC$57&lt;&gt;$CC$58,$CC$58:$CC$62=$CC$58,$CE$58&lt;&gt;$CE$59,$CE$59:$CE$62=$CE$59,$CF$59:$CF$62=$CF$59,$CG$59:$CG$62=$CG$59),1,0)</f>
        <v>0</v>
      </c>
      <c r="ZV57" s="487">
        <f t="array" aca="1" ref="ZV57" ca="1">IF(AND($CC$57&lt;&gt;$CC$58,$CC$58:$CC$62=$CC$58,$CE$58&lt;&gt;$CE$59,$CE$59:$CE$61=$CE$59,$CE$61&lt;&gt;$CE$62,$CF$59:$CF$61=$CF$59,$CG$59:$CG$61=$CG$59),1,0)</f>
        <v>0</v>
      </c>
      <c r="ZW57" s="487">
        <f t="array" aca="1" ref="ZW57" ca="1">IF(AND($CC$57&lt;&gt;$CC$58,$CC$58:$CC$62=$CC$58,$CE$58&lt;&gt;$CE$59,$CE$59:$CE$60=$CE$59,$CE$60&lt;&gt;$CE$61,$CE$61:$CE$62=$CE$61,$CF$59:$CF$60=$CF$59,$CF$61:$CF$62=$CF$61,$CG$59:$CG$60=$CG$59,$CG$61:$CG$62=$CG$61),1,0)</f>
        <v>0</v>
      </c>
      <c r="ZX57" s="487">
        <f t="array" aca="1" ref="ZX57" ca="1">IF(AND($CC$57&lt;&gt;$CC$58,$CC$58:$CC$62=$CC$58,$CE$58&lt;&gt;$CE$59,$CE$59:$CE$60=$CE$59,$CE$60&lt;&gt;$CE$61,$CE$61&lt;&gt;$CE$62,$CF$59:$CF$60=$CF$59,$CG$59:$CG$60=$CG$59),1,0)</f>
        <v>0</v>
      </c>
      <c r="ZY57" s="487">
        <f t="array" aca="1" ref="ZY57" ca="1">IF(AND($CC$57&lt;&gt;$CC$58,$CC$58:$CC$62=$CC$58,$CE$58&lt;&gt;$CE$59,$CE$59&lt;&gt;$CE$60,$CE$60:$CE$62=$CE$60,$CF$60:$CF$62=$CF$60,$CG$60:$CG$62=$CG$60),1,0)</f>
        <v>0</v>
      </c>
      <c r="ZZ57" s="487">
        <f t="array" aca="1" ref="ZZ57" ca="1">IF(AND($CC$57&lt;&gt;$CC$58,$CC$58:$CC$62=$CC$58,$CE$58&lt;&gt;$CE$59,$CE$59&lt;&gt;$CE$60,$CE$60:$CE$61=$CE$60,$CE$61&lt;&gt;$CE$62,$CF$60:$CF$61=$CF$60,$CG$60:$CG$61=$CG$60),1,0)</f>
        <v>0</v>
      </c>
      <c r="AAA57" s="487">
        <f t="array" aca="1" ref="AAA57" ca="1">IF(AND($CC$57&lt;&gt;$CC$58,$CC$58:$CC$62=$CC$58,$CE$58&lt;&gt;$CE$59,$CE$59&lt;&gt;$CE$60,$CE$60&lt;&gt;$CE$61,$CE$61:$CE$62=$CE$61,$CF$61:$CF$62=$CF$61,$CG$61:$CG$62=$CG$61),1,0)</f>
        <v>0</v>
      </c>
      <c r="AAB57" s="487">
        <f t="array" aca="1" ref="AAB57" ca="1">IF(AND($CC$57&lt;&gt;$CC$58,$CC$58:$CC$62=$CC$58,$CE$58&lt;&gt;$CE$59,$CE$59&lt;&gt;$CE$60,$CE$60&lt;&gt;$CE$61,$CE$61&lt;&gt;$CE$62),1,0)</f>
        <v>0</v>
      </c>
      <c r="AAC57" s="487">
        <f t="array" aca="1" ref="AAC57" ca="1">IF(AND($CC$57&lt;&gt;$CC$58,$CC$58:$CC$61=$CC$58,$CC$61&lt;&gt;$CC$62,$CE$58:$CE$60=$CE$58,$CE$60&lt;&gt;$CE$61,$CF$58:$CF$60=$CF$58,$CG$58:$CG$60=$CG$58),1,0)</f>
        <v>0</v>
      </c>
      <c r="AAD57" s="487">
        <f t="array" aca="1" ref="AAD57" ca="1">IF(AND($CC$57&lt;&gt;$CC$58,$CC$58:$CC$61=$CC$58,$CC$61&lt;&gt;$CC$62,$CE$58:$CE$59=$CE$58,$CE$59&lt;&gt;$CE$60,$CE$60:$CE$61=$CE$60,$CF$58:$CF$59=$CF$58,$CF$60:$CF$61=$CF$60,$CG$58:$CG$59=$CG$58,$CG$60:$CG$61=$CG$60),1,0)</f>
        <v>0</v>
      </c>
      <c r="AAE57" s="487">
        <f t="array" aca="1" ref="AAE57" ca="1">IF(AND($CC$57&lt;&gt;$CC$58,$CC$58:$CC$61=$CC$58,$CC$61&lt;&gt;$CC$62,$CE$58:$CE$59=$CE$58,$CE$59&lt;&gt;$CE$60,$CE$60&lt;&gt;$CE$61,$CF$58:$CF$59=$CF$58,$CG$58:$CG$59=$CG$58),1,0)</f>
        <v>0</v>
      </c>
      <c r="AAF57" s="487">
        <f t="array" aca="1" ref="AAF57" ca="1">IF(AND($CC$57&lt;&gt;$CC$58,$CC$58:$CC$61=$CC$58,$CC$61&lt;&gt;$CC$62,$CE$58&lt;&gt;$CE$59,$CE$59:$CE$61=$CE$59,$CF$59:$CF$61=$CF$59,$CG$59:$CG$61=$CG$59),1,0)</f>
        <v>0</v>
      </c>
      <c r="AAG57" s="487">
        <f t="array" aca="1" ref="AAG57" ca="1">IF(AND($CC$57&lt;&gt;$CC$58,$CC$58:$CC$61=$CC$58,$CC$61&lt;&gt;$CC$62,$CE$58&lt;&gt;$CE$59,$CE$59:$CE$60=$CE$59,$CE$60&lt;&gt;$CE$61,$CF$59:$CF$60=$CF$59,$CG$59:$CG$60=$CG$59),1,0)</f>
        <v>0</v>
      </c>
      <c r="AAH57" s="487">
        <f t="array" aca="1" ref="AAH57" ca="1">IF(AND($CC$57&lt;&gt;$CC$58,$CC$58:$CC$61=$CC$58,$CC$61&lt;&gt;$CC$62,$CE$58&lt;&gt;$CE$59,$CE$59&lt;&gt;$CE$60,$CE$60:$CE$61=$CE$60,$CF$60:$CF$61=$CF$60,$CG$60:$CG$61=$CG$60),1,0)</f>
        <v>0</v>
      </c>
      <c r="AAI57" s="487">
        <f t="array" aca="1" ref="AAI57" ca="1">IF(AND($CC$57&lt;&gt;$CC$58,$CC$58:$CC$61=$CC$58,$CC$61&lt;&gt;$CC$62,$CE$58&lt;&gt;$CE$59,$CE$59&lt;&gt;$CE$60,$CE$60&lt;&gt;$CE$61),1,0)</f>
        <v>0</v>
      </c>
      <c r="AAJ57" s="487">
        <f t="array" aca="1" ref="AAJ57" ca="1">IF(AND($CC$57&lt;&gt;$CC$58,$CC$58:$CC$60=$CC$58,$CC$60&lt;&gt;$CC$61,$CC$61:$CC$62=$CC$61,$CE$58:$CE$60=$CE$58,$CE$61&lt;&gt;$CE$62,$CF$58:$CF$60=$CF$58,$CG$58:$CG$60=$CG$58),1,0)</f>
        <v>0</v>
      </c>
      <c r="AAK57" s="487">
        <f t="array" aca="1" ref="AAK57" ca="1">IF(AND($CC$57&lt;&gt;$CC$58,$CC$58:$CC$60=$CC$58,$CC$60&lt;&gt;$CC$61,$CC$61:$CC$62=$CC$61,$CE$58:$CE$59=$CE$58,$CE$59&lt;&gt;$CE$60,$CE$61:$CE$62=$CE$61,$CF$58:$CF$59=$CF$58,$CF$61:$CF$62=$CF$61,$CG$58:$CG$59=$CG$58,$CG$61:$CG$62=$CG$61),1,0)</f>
        <v>0</v>
      </c>
      <c r="AAL57" s="487">
        <f t="array" aca="1" ref="AAL57" ca="1">IF(AND($CC$57&lt;&gt;$CC$58,$CC$58:$CC$60=$CC$58,$CC$60&lt;&gt;$CC$61,$CC$61:$CC$62=$CC$61,$CE$58:$CE$59=$CE$58,$CE$59&lt;&gt;$CE$60,$CE$61&lt;&gt;$CE$62,$CF$58:$CF$59=$CF$58,$CG$58:$CG$59=$CG$58),1,0)</f>
        <v>0</v>
      </c>
      <c r="AAM57" s="487">
        <f t="array" aca="1" ref="AAM57" ca="1">IF(AND($CC$57&lt;&gt;$CC$58,$CC$58:$CC$60=$CC$58,$CC$60&lt;&gt;$CC$61,$CC$61:$CC$62=$CC$61,$CE$58&lt;&gt;$CE$59,$CE$59:$CE$60=$CE$59,$CE$61:$CE$62=$CE$61,$CF$59:$CF$60=$CF$59,$CF$61:$CF$62=$CF$61,$CG$59:$CG$60=$CG$59,$CG$61:$CG$62=$CG$61),1,0)</f>
        <v>0</v>
      </c>
      <c r="AAN57" s="487">
        <f t="array" aca="1" ref="AAN57" ca="1">IF(AND($CC$57&lt;&gt;$CC$58,$CC$58:$CC$60=$CC$58,$CC$60&lt;&gt;$CC$61,$CC$61:$CC$62=$CC$61,$CE$58&lt;&gt;$CE$59,$CE$59:$CE$60=$CE$59,$CE$61&lt;&gt;$CE$62,$CF$59:$CF$60=$CF$59,$CF$61:$CF$62=$CF$61,$CG$59:$CG$60=$CG$59),1,0)</f>
        <v>0</v>
      </c>
      <c r="AAO57" s="487">
        <f t="array" aca="1" ref="AAO57" ca="1">IF(AND($CC$57&lt;&gt;$CC$58,$CC$58:$CC$60=$CC$58,$CC$60&lt;&gt;$CC$61,$CC$61:$CC$62=$CC$61,$CE$58&lt;&gt;$CE$59,$CE$59&lt;&gt;$CE$60,$CE$61:$CE$62=$CE$61,$CF$61:$CF$62=$CF$61,$CG$61:$CG$62=$CG$61),1,0)</f>
        <v>0</v>
      </c>
      <c r="AAP57" s="487">
        <f t="array" aca="1" ref="AAP57" ca="1">IF(AND($CC$57&lt;&gt;$CC$58,$CC$58:$CC$60=$CC$58,$CC$60&lt;&gt;$CC$61,$CC$61:$CC$62=$CC$61,$CE$58&lt;&gt;$CE$59,$CE$59&lt;&gt;$CE$60,$CE$61&lt;&gt;$CE$62),1,0)</f>
        <v>0</v>
      </c>
      <c r="AAQ57" s="487">
        <f t="array" aca="1" ref="AAQ57" ca="1">IF(AND($CC$57&lt;&gt;$CC$58,$CC$58:$CC$60=$CC$58,$CC$60&lt;&gt;$CC$61,$CC$61&lt;&gt;$CC$62,$CE$58:$CE$59=$CE$58,$CE$59&lt;&gt;$CE$60,$CF$58:$CF$59=$CF$58,$CG$58:$CG$59=$CG$58),1,0)</f>
        <v>0</v>
      </c>
      <c r="AAR57" s="487">
        <f t="array" aca="1" ref="AAR57" ca="1">IF(AND($CC$57&lt;&gt;$CC$58,$CC$58:$CC$60=$CC$58,$CC$60&lt;&gt;$CC$61,$CC$61&lt;&gt;$CC$62,$CE$58&lt;&gt;$CE$59,$CE$59:$CE$60=$CE$59,$CF$59:$CF$60=$CF$59,$CG$59:$CG$60=$CG$59),1,0)</f>
        <v>0</v>
      </c>
      <c r="AAS57" s="487">
        <f t="array" aca="1" ref="AAS57" ca="1">IF(AND($CC$57&lt;&gt;$CC$58,$CC$58:$CC$60=$CC$58,$CC$60&lt;&gt;$CC$61,$CC$61&lt;&gt;$CC$62,$CE$58&lt;&gt;$CE$59,$CE$59&lt;&gt;$CE$60),1,0)</f>
        <v>0</v>
      </c>
      <c r="AAT57" s="487">
        <f t="array" aca="1" ref="AAT57" ca="1">IF(AND($CC$57&lt;&gt;$CC$58,$CC$58:$CC$59=$CC$58,$CC$59&lt;&gt;$CC$60,$CC$60:$CC$62=$CC$60,$CE$58:$CE$59=$CE$58,$CE$60&lt;&gt;$CE$61,$CE$61:$CE$62=$CE$61,$CF$58:$CF$59=$CF$58,$CF$61:$CF$62=$CF$61,$CG$58:$CG$59=$CG$58,$CG$61:$CG$62=$CG$61),1,0)</f>
        <v>0</v>
      </c>
      <c r="AAU57" s="487">
        <f t="array" aca="1" ref="AAU57" ca="1">IF(AND($CC$57&lt;&gt;$CC$58,$CC$58:$CC$59=$CC$58,$CC$59&lt;&gt;$CC$60,$CC$60:$CC$62=$CC$60,$CE$58:$CE$59=$CE$58,$CE$60:$CE$61=$CE$60,$CE$61&lt;&gt;$CE$62,$CF$58:$CF$59=$CF$58,$CF$60:$CF$61=$CF$60,$CG$58:$CG$59=$CG$58,$CG$60:$CG$61=$CG$60),1,0)</f>
        <v>0</v>
      </c>
      <c r="AAV57" s="487">
        <f t="array" aca="1" ref="AAV57" ca="1">IF(AND($CC$57&lt;&gt;$CC$58,$CC$58:$CC$59=$CC$58,$CC$59&lt;&gt;$CC$60,$CC$60:$CC$62=$CC$60,$CE$58:$CE$59=$CE$58,$CE$60&lt;&gt;$CE$61,$CE$61&lt;&gt;$CE$62,$CF$58:$CF$59=$CF$58,$CG$58:$CG$59=$CG$58),1,0)</f>
        <v>0</v>
      </c>
      <c r="AAW57" s="487">
        <f t="array" aca="1" ref="AAW57" ca="1">IF(AND($CC$57&lt;&gt;$CC$58,$CC$58:$CC$59=$CC$58,$CC$59&lt;&gt;$CC$60,$CC$60:$CC$62=$CC$60,$CE$58&lt;&gt;$CE$59,$CE$60:$CE$62=$CE$60,$CF$60:$CF$62=$CF$60,$CG$60:$CG$62=$CG$60),1,0)</f>
        <v>0</v>
      </c>
      <c r="AAX57" s="487">
        <f t="array" aca="1" ref="AAX57" ca="1">IF(AND($CC$57&lt;&gt;$CC$58,$CC$58:$CC$59=$CC$58,$CC$59&lt;&gt;$CC$60,$CC$60:$CC$62=$CC$60,$CE$58&lt;&gt;$CE$59,$CE$60:$CE$61=$CE$60,$CE$61&lt;&gt;$CE$62,$CF$60:$CF$61=$CF$60,$CG$60:$CG$61=$CG$60),1,0)</f>
        <v>0</v>
      </c>
      <c r="AAY57" s="487">
        <f t="array" aca="1" ref="AAY57" ca="1">IF(AND($CC$57&lt;&gt;$CC$58,$CC$58:$CC$59=$CC$58,$CC$59&lt;&gt;$CC$60,$CC$60:$CC$62=$CC$60,$CE$58&lt;&gt;$CE$59,$CE$60&lt;&gt;$CE$61,$CE$61:$CE$62=$CE$61,$CF$61:$CF$62=$CF$61,$CG$61:$CG$62=$CG$61),1,0)</f>
        <v>0</v>
      </c>
      <c r="AAZ57" s="487">
        <f t="array" aca="1" ref="AAZ57" ca="1">IF(AND($CC$57&lt;&gt;$CC$58,$CC$58:$CC$59=$CC$58,$CC$59&lt;&gt;$CC$60,$CC$60:$CC$62=$CC$60,$CE$58&lt;&gt;$CE$59,$CE$60&lt;&gt;$CE$61,$CE$61&lt;&gt;$CE$62),1,0)</f>
        <v>0</v>
      </c>
      <c r="ABA57" s="487">
        <f t="array" aca="1" ref="ABA57" ca="1">IF(AND($CC$57&lt;&gt;$CC$58,$CC$58:$CC$59=$CC$58,$CC$59&lt;&gt;$CC$60,$CC$60&lt;&gt;$CC$61,$CC$61:$CC$62=$CC$61,$CE$58:$CE$59=$CE$58,$CE$61&lt;&gt;$CE$62,$CF$58:$CF$59=$CF$58,$CG$58:$CG$59=$CG$58),1,0)</f>
        <v>0</v>
      </c>
      <c r="ABB57" s="487">
        <f t="array" aca="1" ref="ABB57" ca="1">IF(AND($CC$57&lt;&gt;$CC$58,$CC$58:$CC$59=$CC$58,$CC$59&lt;&gt;$CC$60,$CC$60&lt;&gt;$CC$61,$CC$61:$CC$62=$CC$61,$CE$58&lt;&gt;$CE$59,$CE$61:$CE$62=$CE$61,$CF$61:$CF$62=$CF$61,$CG$61:$CG$62=$CG$61),1,0)</f>
        <v>0</v>
      </c>
      <c r="ABC57" s="487">
        <f t="array" aca="1" ref="ABC57" ca="1">IF(AND($CC$57&lt;&gt;$CC$58,$CC$58:$CC$59=$CC$58,$CC$59&lt;&gt;$CC$60,$CC$60&lt;&gt;$CC$61,$CC$61:$CC$62=$CC$61,$CE$58&lt;&gt;$CE$59,$CE$61&lt;&gt;$CE$62),1,0)</f>
        <v>0</v>
      </c>
      <c r="ABD57" s="487">
        <f t="array" aca="1" ref="ABD57" ca="1">IF(AND($CC$57&lt;&gt;$CC$58,$CC$58:$CC$59=$CC$58,$CC$59&lt;&gt;$CC$60,$CC$60:$CC$61=$CC$60,$CC$61&lt;&gt;$CC$62,$CE$58:$CE$59=$CE$58,$CE$60&lt;&gt;$CE$61,$CF$58:$CF$59=$CF$58,$CG$58:$CG$59=$CG$58),1,0)</f>
        <v>0</v>
      </c>
      <c r="ABE57" s="487">
        <f t="array" aca="1" ref="ABE57" ca="1">IF(AND($CC$57&lt;&gt;$CC$58,$CC$58:$CC$59=$CC$58,$CC$59&lt;&gt;$CC$60,$CC$60:$CC$61=$CC$60,$CC$61&lt;&gt;$CC$62,$CE$58&lt;&gt;$CE$59,$CE$60:$CE$61=$CE$60,$CF$60:$CF$61=$CF$60,$CG$60:$CG$61=$CG$60),1,0)</f>
        <v>0</v>
      </c>
      <c r="ABF57" s="487">
        <f t="array" aca="1" ref="ABF57" ca="1">IF(AND($CC$57&lt;&gt;$CC$58,$CC$58:$CC$59=$CC$58,$CC$59&lt;&gt;$CC$60,$CC$60:$CC$61=$CC$60,$CC$61&lt;&gt;$CC$62,$CE$58&lt;&gt;$CE$59,$CE$60&lt;&gt;$CE$61),1,0)</f>
        <v>0</v>
      </c>
      <c r="ABG57" s="487">
        <f t="array" aca="1" ref="ABG57" ca="1">IF(AND($CC$57&lt;&gt;$CC$58,$CC$58:$CC$59=$CC$58,$CC$59&lt;&gt;$CC$60,$CC$60&lt;&gt;$CC$61,$CC$61&lt;&gt;$CC$62,$CE$58&lt;&gt;$CE$59),1,0)</f>
        <v>0</v>
      </c>
      <c r="ABH57" s="487">
        <f t="array" aca="1" ref="ABH57" ca="1">IF(AND($CC$57&lt;&gt;$CC$58,$CC$58&lt;&gt;$CC$59,$CC$59:$CC$62=$CC$59,$CE$59:$CE$61=$CE$59,$CE$61&lt;&gt;$CE$62,$CF$59:$CF$61=$CF$59,$CG$59:$CG$61=$CG$59),1,0)</f>
        <v>0</v>
      </c>
      <c r="ABI57" s="487">
        <f t="array" aca="1" ref="ABI57" ca="1">IF(AND($CC$57&lt;&gt;$CC$58,$CC$58&lt;&gt;$CC$59,$CC$59:$CC$62=$CC$59,$CE$59:$CE$60=$CE$59,$CE$60&lt;&gt;$CE$61,$CE$61:$CE$62=$CE$61,$CF$59:$CF$60=$CF$59,$CF$61:$CF$62=$CF$61,$CG$59:$CG$60=$CG$59,$CG$61:$CG$62=$CG$61),1,0)</f>
        <v>0</v>
      </c>
      <c r="ABJ57" s="487">
        <f t="array" aca="1" ref="ABJ57" ca="1">IF(AND($CC$57&lt;&gt;$CC$58,$CC$58&lt;&gt;$CC$59,$CC$59:$CC$62=$CC$59,$CE$59:$CE$60=$CE$59,$CE$60&lt;&gt;$CE$61,$CE$61&lt;&gt;$CE$62,$CF$59:$CF$60=$CF$59,$CG$59:$CG$60=$CG$59),1,0)</f>
        <v>0</v>
      </c>
      <c r="ABK57" s="487">
        <f t="array" aca="1" ref="ABK57" ca="1">IF(AND($CC$57&lt;&gt;$CC$58,$CC$58&lt;&gt;$CC$59,$CC$59:$CC$62=$CC$59,$CE$59&lt;&gt;$CE$60,$CE$60:$CE$62=$CE$60,$CF$60:$CF$62=$CF$60,$CG$60:$CG$62=$CG$60),1,0)</f>
        <v>0</v>
      </c>
      <c r="ABL57" s="487">
        <f t="array" aca="1" ref="ABL57" ca="1">IF(AND($CC$57&lt;&gt;$CC$58,$CC$58&lt;&gt;$CC$59,$CC$59:$CC$62=$CC$59,$CE$59&lt;&gt;$CE$60,$CE$60:$CE$61=$CE$60,$CE$61&lt;&gt;$CE$62,$CF$60:$CF$61=$CF$60,$CG$60:$CG$61=$CG$60),1,0)</f>
        <v>0</v>
      </c>
      <c r="ABM57" s="487">
        <f t="array" aca="1" ref="ABM57" ca="1">IF(AND($CC$57&lt;&gt;$CC$58,$CC$58&lt;&gt;$CC$59,$CC$59:$CC$62=$CC$59,$CE$59&lt;&gt;$CE$60,$CE$60&lt;&gt;$CE$61,$CE$61:$CE$62=$CE$61,$CF$61:$CF$62=$CF$61,$CG$61:$CG$62=$CG$61),1,0)</f>
        <v>0</v>
      </c>
      <c r="ABN57" s="487">
        <f t="array" aca="1" ref="ABN57" ca="1">IF(AND($CC$57&lt;&gt;$CC$58,$CC$58&lt;&gt;$CC$59,$CC$59:$CC$62=$CC$59,$CE$59&lt;&gt;$CE$60,$CE$60&lt;&gt;$CE$61,$CE$61&lt;&gt;$CE$62),1,0)</f>
        <v>0</v>
      </c>
      <c r="ABO57" s="487">
        <f t="array" aca="1" ref="ABO57" ca="1">IF(AND($CC$57&lt;&gt;$CC$58,$CC$58&lt;&gt;$CC$59,$CC$59:$CC$61=$CC$59,$CC$61&lt;&gt;$CC$62,$CE$59:$CE$60=$CE$59,$CE$60&lt;&gt;$CE$61,$CF$59:$CF$60=$CF$59,$CG$59:$CG$60=$CG$59),1,0)</f>
        <v>0</v>
      </c>
      <c r="ABP57" s="487">
        <f t="array" aca="1" ref="ABP57" ca="1">IF(AND($CC$57&lt;&gt;$CC$58,$CC$58&lt;&gt;$CC$59,$CC$59:$CC$61=$CC$59,$CC$61&lt;&gt;$CC$62,$CE$59&lt;&gt;$CE$60,$CE$60:$CE$61=$CE$60,$CF$60:$CF$61=$CF$60,$CG$60:$CG$61=$CG$60),1,0)</f>
        <v>0</v>
      </c>
      <c r="ABQ57" s="487">
        <f t="array" aca="1" ref="ABQ57" ca="1">IF(AND($CC$57&lt;&gt;$CC$58,$CC$58&lt;&gt;$CC$59,$CC$59:$CC$61=$CC$59,$CC$61&lt;&gt;$CC$62,$CE$59&lt;&gt;$CE$60,$CE$60&lt;&gt;$CE$61),1,0)</f>
        <v>0</v>
      </c>
      <c r="ABR57" s="487">
        <f t="array" aca="1" ref="ABR57" ca="1">IF(AND($CC$57&lt;&gt;$CC$58,$CC$58&lt;&gt;$CC$59,$CC$59:$CC$60=$CC$59,$CC$60&lt;&gt;$CC$61,$CC$61:$CC$62=$CC$61,$CE$59:$CE$60=$CE$59,$CE$61&lt;&gt;$CE$62,$CF$59:$CF$60=$CF$59,$CG$59:$CG$60=$CG$59),1,0)</f>
        <v>0</v>
      </c>
      <c r="ABS57" s="487">
        <f t="array" aca="1" ref="ABS57" ca="1">IF(AND($CC$57&lt;&gt;$CC$58,$CC$58&lt;&gt;$CC$59,$CC$59:$CC$60=$CC$59,$CC$60&lt;&gt;$CC$61,$CC$61:$CC$62=$CC$61,$CE$59&lt;&gt;$CE$60,$CE$61:$CE$62=$CE$61,$CF$61:$CF$62=$CF$61,$CG$61:$CG$62=$CG$61),1,0)</f>
        <v>0</v>
      </c>
      <c r="ABT57" s="487">
        <f t="array" aca="1" ref="ABT57" ca="1">IF(AND($CC$57&lt;&gt;$CC$58,$CC$58&lt;&gt;$CC$59,$CC$59:$CC$60=$CC$59,$CC$60&lt;&gt;$CC$61,$CC$61:$CC$62=$CC$61,$CE$59&lt;&gt;$CE$60,$CE$61&lt;&gt;$CE$62),1,0)</f>
        <v>0</v>
      </c>
      <c r="ABU57" s="487">
        <f t="array" aca="1" ref="ABU57" ca="1">IF(AND($CC$57&lt;&gt;$CC$58,$CC$58&lt;&gt;$CC$59,$CC$59:$CC$60=$CC$59,$CC$60&lt;&gt;$CC$61,$CC$61&lt;&gt;$CC$62,$CE$59&lt;&gt;$CE$60),1,0)</f>
        <v>0</v>
      </c>
      <c r="ABV57" s="487">
        <f t="array" aca="1" ref="ABV57" ca="1">IF(AND($CC$57&lt;&gt;$CC$58,$CC$58&lt;&gt;$CC$59,$CC$59&lt;&gt;$CC$60,$CC$60:$CC$62=$CC$60,$CE$60:$CE$61=$CE$60,$CE$61&lt;&gt;$CE$62,$CF$60:$CF$61=$CF$60,$CG$60:$CG$61=$CG$60),1,0)</f>
        <v>0</v>
      </c>
      <c r="ABW57" s="487">
        <f t="array" aca="1" ref="ABW57" ca="1">IF(AND($CC$57&lt;&gt;$CC$58,$CC$58&lt;&gt;$CC$59,$CC$59&lt;&gt;$CC$60,$CC$60:$CC$62=$CC$60,$CE$60&lt;&gt;$CE$61,$CE$61:$CE$62=$CE$61,$CF$61:$CF$62=$CF$61,$CG$61:$CG$62=$CG$61),1,0)</f>
        <v>0</v>
      </c>
      <c r="ABX57" s="487">
        <f t="array" aca="1" ref="ABX57" ca="1">IF(AND($CC$57&lt;&gt;$CC$58,$CC$58&lt;&gt;$CC$59,$CC$59&lt;&gt;$CC$60,$CC$60:$CC$62=$CC$60,$CE$60&lt;&gt;$CE$61,$CE$61&lt;&gt;$CE$62),1,0)</f>
        <v>0</v>
      </c>
      <c r="ABY57" s="487">
        <f t="array" aca="1" ref="ABY57" ca="1">IF(AND($CC$57&lt;&gt;$CC$58,$CC$58&lt;&gt;$CC$59,$CC$59&lt;&gt;$CC$60,$CC$60:$CC$61=$CC$60,$CC$61&lt;&gt;$CC$62,$CE$60&lt;&gt;$CE$61),1,0)</f>
        <v>0</v>
      </c>
      <c r="ABZ57" s="487">
        <f t="array" aca="1" ref="ABZ57" ca="1">IF(AND($CC$57&lt;&gt;$CC$58,$CC$58&lt;&gt;$CC$59,$CC$59&lt;&gt;$CC$60,$CC$60&lt;&gt;$CC$61,$CC$61:$CC$62=$CC$61,$CE$61&lt;&gt;$CE$62),1,0)</f>
        <v>0</v>
      </c>
      <c r="ACA57" s="487">
        <f t="array" aca="1" ref="ACA57" ca="1">IF(AND($CC$57:$CC$61=$CC$57,$CC$61&lt;&gt;$CC$62,$CE$57:$CE$61=$CE$57,$CF$57:$CF$60=$CF$57,$CF$60&lt;&gt;$CF$61,$CG$57:$CG$60=$CG$57),1,0)</f>
        <v>0</v>
      </c>
      <c r="ACB57" s="487">
        <f t="array" aca="1" ref="ACB57" ca="1">IF(AND($CC$57:$CC$61=$CC$57,$CC$61&lt;&gt;$CC$62,$CE$57:$CE$61=$CE$57,$CF$57:$CF$59=$CF$57,$CF$59&lt;&gt;$CF$60,$CF$60:$CF$61=$CF$60,$CG$57:$CG$59=$CG$57,$CG$60:$CG$61=$CG$60),1,0)</f>
        <v>0</v>
      </c>
      <c r="ACC57" s="487">
        <f t="array" aca="1" ref="ACC57" ca="1">IF(AND($CC$57:$CC$61=$CC$57,$CC$61&lt;&gt;$CC$62,$CE$57:$CE$61=$CE$57,$CF$57:$CF$59=$CF$57,$CF$59&lt;&gt;$CF$60,$CF$60&lt;&gt;$CF$61,$CG$57:$CG$59=$CG$57),1,0)</f>
        <v>0</v>
      </c>
      <c r="ACD57" s="487">
        <f t="array" aca="1" ref="ACD57" ca="1">IF(AND($CC$57:$CC$61=$CC$57,$CC$61&lt;&gt;$CC$62,$CE$57:$CE$61=$CE$57,$CF$57:$CF$58=$CF$57,$CF$58&lt;&gt;$CF$59,$CF$59:$CF$61=$CF$59,$CG$57:$CG$58=$CG$57,$CG$59:$CG$61=$CG$59),1,0)</f>
        <v>0</v>
      </c>
      <c r="ACE57" s="487">
        <f t="array" aca="1" ref="ACE57" ca="1">IF(AND($CC$57:$CC$61=$CC$57,$CC$61&lt;&gt;$CC$62,$CE$57:$CE$61=$CE$57,$CF$57:$CF$58=$CF$57,$CF$58&lt;&gt;$CF$59,$CF$59:$CF$60=$CF$59,$CF$60&lt;&gt;$CF$61,$CG$57:$CG$58=$CG$57,$CG$59:$CG$60=$CG$59),1,0)</f>
        <v>0</v>
      </c>
      <c r="ACF57" s="487">
        <f t="array" aca="1" ref="ACF57" ca="1">IF(AND($CC$57:$CC$61=$CC$57,$CC$61&lt;&gt;$CC$62,$CE$57:$CE$61=$CE$57,$CF$57:$CF$58=$CF$57,$CF$58&lt;&gt;$CF$59,$CF$59&lt;&gt;$CF$60,$CF$60:$CF$61=$CF$60,$CG$57:$CG$58=$CG$57,$CG$60:$CG$61=$CG$60),1,0)</f>
        <v>0</v>
      </c>
      <c r="ACG57" s="487">
        <f t="array" aca="1" ref="ACG57" ca="1">IF(AND($CC$57:$CC$61=$CC$57,$CC$61&lt;&gt;$CC$62,$CE$57:$CE$61=$CE$57,$CF$57:$CF$58=$CF$57,$CF$58&lt;&gt;$CF$59,$CF$59&lt;&gt;$CF$60,$CF$60&lt;&gt;$CF$61,$CG$57:$CG$58=$CG$57),1,0)</f>
        <v>0</v>
      </c>
      <c r="ACH57" s="487">
        <f t="array" aca="1" ref="ACH57" ca="1">IF(AND($CC$57:$CC$61=$CC$57,$CC$61&lt;&gt;$CC$62,$CE$57:$CE$61=$CE$57,$CF$57&lt;&gt;$CF$58,$CF$58:$CF$61=$CF$58,$CG$58:$CG$61=$CG$58),1,0)</f>
        <v>0</v>
      </c>
      <c r="ACI57" s="487">
        <f t="array" aca="1" ref="ACI57" ca="1">IF(AND($CC$57:$CC$61=$CC$57,$CC$61&lt;&gt;$CC$62,$CE$57:$CE$61=$CE$57,$CF$57&lt;&gt;$CF$58,$CF$58:$CF$60=$CF$58,$CF$60&lt;&gt;$CF$61,$CG$58:$CG$60=$CG$58),1,0)</f>
        <v>0</v>
      </c>
      <c r="ACJ57" s="487">
        <f t="array" aca="1" ref="ACJ57" ca="1">IF(AND($CC$57:$CC$61=$CC$57,$CC$61&lt;&gt;$CC$62,$CE$57:$CE$61=$CE$57,$CF$57&lt;&gt;$CF$58,$CF$58:$CF$59=$CF$58,$CF$59&lt;&gt;$CF$60,$CF$60:$CF$61=$CF$60,$CG$58:$CG$59=$CG$58,$CG$60:$CG$61=$CG$60),1,0)</f>
        <v>0</v>
      </c>
      <c r="ACK57" s="487">
        <f t="array" aca="1" ref="ACK57" ca="1">IF(AND($CC$57:$CC$61=$CC$57,$CC$61&lt;&gt;$CC$62,$CE$57:$CE$61=$CE$57,$CF$57&lt;&gt;$CF$58,$CF$58:$CF$59=$CF$58,$CF$59&lt;&gt;$CF$60,$CF$60&lt;&gt;$CF$61,$CG$58:$CG$59=$CG$58),1,0)</f>
        <v>0</v>
      </c>
      <c r="ACL57" s="487">
        <f t="array" aca="1" ref="ACL57" ca="1">IF(AND($CC$57:$CC$61=$CC$57,$CC$61&lt;&gt;$CC$62,$CE$57:$CE$61=$CE$57,$CF$57&lt;&gt;$CF$58,$CF$58&lt;&gt;$CF$59,$CF$59:$CF$61=$CF$59,$CG$59:$CG$61=$CG$59),1,0)</f>
        <v>0</v>
      </c>
      <c r="ACM57" s="487">
        <f t="array" aca="1" ref="ACM57" ca="1">IF(AND($CC$57:$CC$61=$CC$57,$CC$61&lt;&gt;$CC$62,$CE$57:$CE$61=$CE$57,$CF$57&lt;&gt;$CF$58,$CF$58&lt;&gt;$CF$59,$CF$59:$CF$60=$CF$59,$CF$60&lt;&gt;$CF$61,$CG$59:$CG$60=$CG$59),1,0)</f>
        <v>0</v>
      </c>
      <c r="ACN57" s="487">
        <f t="array" aca="1" ref="ACN57" ca="1">IF(AND($CC$57:$CC$61=$CC$57,$CC$61&lt;&gt;$CC$62,$CE$57:$CE$61=$CE$57,$CF$57&lt;&gt;$CF$58,$CF$58&lt;&gt;$CF$59,$CF$59&lt;&gt;$CF$60,$CF$60:$CF$61=$CF$60,$CG$60:$CG$61=$CG$60),1,0)</f>
        <v>0</v>
      </c>
      <c r="ACO57" s="487">
        <f t="array" aca="1" ref="ACO57" ca="1">IF(AND($CC$57:$CC$61=$CC$57,$CC$61&lt;&gt;$CC$62,$CE$57:$CE$61=$CE$57,$CF$57&lt;&gt;$CF$58,$CF$58&lt;&gt;$CF$59,$CF$59&lt;&gt;$CF$60,$CF$60&lt;&gt;$CF$61),1,0)</f>
        <v>0</v>
      </c>
      <c r="ACP57" s="487">
        <f t="array" aca="1" ref="ACP57" ca="1">IF(AND($CC$57:$CC$60=$CC$57,$CC$60&lt;&gt;$CC$61,$CC$61:$CC$62=$CC$61,$CE$57:$CE$60=$CE$57,$CE$61:$CE$62=$CE$61,$CF$57:$CF$60=$CF$57,$CF$61&lt;&gt;$CF$62,$CG$57:$CG$60=$CG$57),1,0)</f>
        <v>0</v>
      </c>
      <c r="ACQ57" s="487">
        <f t="array" aca="1" ref="ACQ57" ca="1">IF(AND($CC$57:$CC$60=$CC$57,$CC$60&lt;&gt;$CC$61,$CC$61:$CC$62=$CC$61,$CE$57:$CE$60=$CE$57,$CE$61:$CE$62=$CE$61,$CF$57:$CF$59=$CF$57,$CF$59&lt;&gt;$CF$60,$CF$61:$CF$62=$CF$61,$CG$57:$CG$59=$CG$57,$CG$61:$CG$62=$CG$61),1,0)</f>
        <v>0</v>
      </c>
      <c r="ACR57" s="487">
        <f t="array" aca="1" ref="ACR57" ca="1">IF(AND($CC$57:$CC$60=$CC$57,$CC$60&lt;&gt;$CC$61,$CC$61:$CC$62=$CC$61,$CE$57:$CE$60=$CE$57,$CE$61:$CE$62=$CE$61,$CF$57:$CF$59=$CF$57,$CF$59&lt;&gt;$CF$60,$CF$61&lt;&gt;$CF$62,$CG$57:$CG$59=$CG$57),1,0)</f>
        <v>0</v>
      </c>
      <c r="ACS57" s="487">
        <f t="array" aca="1" ref="ACS57" ca="1">IF(AND($CC$57:$CC$60=$CC$57,$CC$60&lt;&gt;$CC$61,$CC$61:$CC$62=$CC$61,$CE$57:$CE$60=$CE$57,$CE$61:$CE$62=$CE$61,$CF$57:$CF$58=$CF$57,$CF$58&lt;&gt;$CF$59,$CF$59:$CF$60=$CF$59,$CF$61:$CF$62=$CF$61,$CG$57:$CG$58=$CG$57,$CG$59:$CG$60=$CG$59,$CG$61:$CG$62=$CG$61),1,0)</f>
        <v>0</v>
      </c>
      <c r="ACT57" s="487">
        <f t="array" aca="1" ref="ACT57" ca="1">IF(AND($CC$57:$CC$60=$CC$57,$CC$60&lt;&gt;$CC$61,$CC$61:$CC$62=$CC$61,$CE$57:$CE$60=$CE$57,$CE$61:$CE$62=$CE$61,$CF$57:$CF$58=$CF$57,$CF$58&lt;&gt;$CF$59,$CF$59:$CF$60=$CF$59,$CF$61&lt;&gt;$CF$62,$CG$57:$CG$58=$CG$57,$CG$59:$CG$60=$CG$59),1,0)</f>
        <v>0</v>
      </c>
      <c r="ACU57" s="487">
        <f t="array" aca="1" ref="ACU57" ca="1">IF(AND($CC$57:$CC$60=$CC$57,$CC$60&lt;&gt;$CC$61,$CC$61:$CC$62=$CC$61,$CE$57:$CE$60=$CE$57,$CE$61:$CE$62=$CE$61,$CF$57:$CF$58=$CF$57,$CF$58&lt;&gt;$CF$59,$CF$59&lt;&gt;$CF$60,$CF$61:$CF$62=$CF$61,$CG$57:$CG$58=$CG$57,$CG$61:$CG$62=$CG$61),1,0)</f>
        <v>0</v>
      </c>
      <c r="ACV57" s="487">
        <f t="array" aca="1" ref="ACV57" ca="1">IF(AND($CC$57:$CC$60=$CC$57,$CC$60&lt;&gt;$CC$61,$CC$61:$CC$62=$CC$61,$CE$57:$CE$60=$CE$57,$CE$61:$CE$62=$CE$61,$CF$57:$CF$58=$CF$57,$CF$58&lt;&gt;$CF$59,$CF$59&lt;&gt;$CF$60,$CF$61&lt;&gt;$CF$62,$CG$57:$CG$58=$CG$57),1,0)</f>
        <v>0</v>
      </c>
      <c r="ACW57" s="487">
        <f t="array" aca="1" ref="ACW57" ca="1">IF(AND($CC$57:$CC$60=$CC$57,$CC$60&lt;&gt;$CC$61,$CC$61:$CC$62=$CC$61,$CE$57:$CE$60=$CE$57,$CE$61:$CE$62=$CE$61,$CF$57&lt;&gt;$CF$58,$CF$58:$CF$60=$CF$58,$CF$61:$CF$62=$CF$61,$CG$58:$CG$60=$CG$58,$CG$61:$CG$62=$CG$61),1,0)</f>
        <v>0</v>
      </c>
      <c r="ACX57" s="487">
        <f t="array" aca="1" ref="ACX57" ca="1">IF(AND($CC$57:$CC$60=$CC$57,$CC$60&lt;&gt;$CC$61,$CC$61:$CC$62=$CC$61,$CE$57:$CE$60=$CE$57,$CE$61:$CE$62=$CE$61,$CF$57&lt;&gt;$CF$58,$CF$58:$CF$60=$CF$58,$CF$61&lt;&gt;$CF$62,$CG$58:$CG$60=$CG$58),1,0)</f>
        <v>0</v>
      </c>
      <c r="ACY57" s="487">
        <f t="array" aca="1" ref="ACY57" ca="1">IF(AND($CC$57:$CC$60=$CC$57,$CC$60&lt;&gt;$CC$61,$CC$61:$CC$62=$CC$61,$CE$57:$CE$60=$CE$57,$CE$61:$CE$62=$CE$61,$CF$57&lt;&gt;$CF$58,$CF$58:$CF$59=$CF$58,$CF$59&lt;&gt;$CF$60,$CF$61:$CF$62=$CF$61,$CG$58:$CG$59=$CG$58,$CG$61:$CG$62=$CG$61),1,0)</f>
        <v>0</v>
      </c>
      <c r="ACZ57" s="487">
        <f t="array" aca="1" ref="ACZ57" ca="1">IF(AND($CC$57:$CC$60=$CC$57,$CC$60&lt;&gt;$CC$61,$CC$61:$CC$62=$CC$61,$CE$57:$CE$60=$CE$57,$CE$61:$CE$62=$CE$61,$CF$57&lt;&gt;$CF$58,$CF$58:$CF$59=$CF$58,$CF$59&lt;&gt;$CF$60,$CF$61&lt;&gt;$CF$62,$CG$58:$CG$59=$CG$58),1,0)</f>
        <v>0</v>
      </c>
      <c r="ADA57" s="487">
        <f t="array" aca="1" ref="ADA57" ca="1">IF(AND($CC$57:$CC$60=$CC$57,$CC$60&lt;&gt;$CC$61,$CC$61:$CC$62=$CC$61,$CE$57:$CE$60=$CE$57,$CE$61:$CE$62=$CE$61,$CF$57&lt;&gt;$CF$58,$CF$58&lt;&gt;$CF$59,$CF$59:$CF$60=$CF$59,$CF$61:$CF$62=$CF$61,$CG$59:$CG$60=$CG$59,$CG$61:$CG$62=$CG$61),1,0)</f>
        <v>0</v>
      </c>
      <c r="ADB57" s="487">
        <f t="array" aca="1" ref="ADB57" ca="1">IF(AND($CC$57:$CC$60=$CC$57,$CC$60&lt;&gt;$CC$61,$CC$61:$CC$62=$CC$61,$CE$57:$CE$60=$CE$57,$CE$61:$CE$62=$CE$61,$CF$57&lt;&gt;$CF$58,$CF$58&lt;&gt;$CF$59,$CF$59:$CF$60=$CF$59,$CF$61&lt;&gt;$CF$62,$CG$59:$CG$60=$CG$59),1,0)</f>
        <v>0</v>
      </c>
      <c r="ADC57" s="487">
        <f t="array" aca="1" ref="ADC57" ca="1">IF(AND($CC$57:$CC$60=$CC$57,$CC$60&lt;&gt;$CC$61,$CC$61:$CC$62=$CC$61,$CE$57:$CE$60=$CE$57,$CE$61:$CE$62=$CE$61,$CF$57&lt;&gt;$CF$58,$CF$58&lt;&gt;$CF$59,$CF$59&lt;&gt;$CF$60,$CF$61:$CF$62=$CF$61,$CG$61:$CG$62=$CG$61),1,0)</f>
        <v>0</v>
      </c>
      <c r="ADD57" s="487">
        <f t="array" aca="1" ref="ADD57" ca="1">IF(AND($CC$57:$CC$60=$CC$57,$CC$60&lt;&gt;$CC$61,$CC$61:$CC$62=$CC$61,$CE$57:$CE$60=$CE$57,$CE$61:$CE$62=$CE$61,$CF$57&lt;&gt;$CF$58,$CF$58&lt;&gt;$CF$59,$CF$59&lt;&gt;$CF$60,$CF$61&lt;&gt;$CF$62),1,0)</f>
        <v>0</v>
      </c>
      <c r="ADE57" s="487">
        <f t="array" aca="1" ref="ADE57" ca="1">IF(AND($CC$57:$CC$60=$CC$57,$CC$60&lt;&gt;$CC$61,$CC$61&lt;&gt;$CC$62,$CE$57:$CE$60=$CE$57,$CF$57:$CF$59=$CF$57,$CF$59&lt;&gt;$CF$60,$CG$57:$CG$59=$CG$57),1,0)</f>
        <v>0</v>
      </c>
      <c r="ADF57" s="487">
        <f t="array" aca="1" ref="ADF57" ca="1">IF(AND($CC$57:$CC$60=$CC$57,$CC$60&lt;&gt;$CC$61,$CC$61&lt;&gt;$CC$62,$CE$57:$CE$60=$CE$57,$CF$57:$CF$58=$CF$57,$CF$58&lt;&gt;$CF$59,$CF$59:$CF$60=$CF$59,$CG$57:$CG$58=$CG$57,$CG$59:$CG$60=$CG$59),1,0)</f>
        <v>0</v>
      </c>
      <c r="ADG57" s="487">
        <f t="array" aca="1" ref="ADG57" ca="1">IF(AND($CC$57:$CC$60=$CC$57,$CC$60&lt;&gt;$CC$61,$CC$61&lt;&gt;$CC$62,$CE$57:$CE$60=$CE$57,$CF$57:$CF$58=$CF$57,$CF$58&lt;&gt;$CF$59,$CF$59&lt;&gt;$CF$60,$CG$57:$CG$58=$CG$57),1,0)</f>
        <v>0</v>
      </c>
      <c r="ADH57" s="487">
        <f t="array" aca="1" ref="ADH57" ca="1">IF(AND($CC$57:$CC$60=$CC$57,$CC$60&lt;&gt;$CC$61,$CC$61&lt;&gt;$CC$62,$CE$57:$CE$60=$CE$57,$CF$57&lt;&gt;$CF$58,$CF$58:$CF$60=$CF$58,$CG$58:$CG$60=$CG$58),1,0)</f>
        <v>0</v>
      </c>
      <c r="ADI57" s="487">
        <f t="array" aca="1" ref="ADI57" ca="1">IF(AND($CC$57:$CC$60=$CC$57,$CC$60&lt;&gt;$CC$61,$CC$61&lt;&gt;$CC$62,$CE$57:$CE$60=$CE$57,$CF$57&lt;&gt;$CF$58,$CF$58:$CF$59=$CF$58,$CF$59&lt;&gt;$CF$60,$CG$58:$CG$59=$CG$58),1,0)</f>
        <v>0</v>
      </c>
      <c r="ADJ57" s="487">
        <f t="array" aca="1" ref="ADJ57" ca="1">IF(AND($CC$57:$CC$60=$CC$57,$CC$60&lt;&gt;$CC$61,$CC$61&lt;&gt;$CC$62,$CE$57:$CE$60=$CE$57,$CF$57&lt;&gt;$CF$58,$CF$58&lt;&gt;$CF$59,$CF$59:$CF$60=$CF$59,$CG$59:$CG$60=$CG$59),1,0)</f>
        <v>0</v>
      </c>
      <c r="ADK57" s="487">
        <f t="array" aca="1" ref="ADK57" ca="1">IF(AND($CC$57:$CC$60=$CC$57,$CC$60&lt;&gt;$CC$61,$CC$61&lt;&gt;$CC$62,$CE$57:$CE$60=$CE$57,$CF$57&lt;&gt;$CF$58,$CF$58&lt;&gt;$CF$59,$CF$59&lt;&gt;$CF$60),1,0)</f>
        <v>0</v>
      </c>
      <c r="ADL57" s="487">
        <f t="array" aca="1" ref="ADL57" ca="1">IF(AND($CC$57:$CC$59=$CC$57,$CC$59&lt;&gt;$CC$60,$CC$60:$CC$62=$CC$60,$CE$57:$CE$59=$CE$57,$CE$60:$CE$62=$CE$60,$CF$57:$CF$59=$CF$57,$CF$60:$CF$61=$CF$60,$CF$61&lt;&gt;$CF$62,$CG$57:$CG$59=$CG$57,$CG$60:$CG$61=$CG$60),1,0)</f>
        <v>0</v>
      </c>
      <c r="ADM57" s="487">
        <f t="array" aca="1" ref="ADM57" ca="1">IF(AND($CC$57:$CC$59=$CC$57,$CC$59&lt;&gt;$CC$60,$CC$60:$CC$62=$CC$60,$CE$57:$CE$59=$CE$57,$CE$60:$CE$62=$CE$60,$CF$57:$CF$59=$CF$57,$CF$60&lt;&gt;$CF$61,$CF$61:$CF$62=$CF$61,$CG$57:$CG$59=$CG$57,$CG$61:$CG$62=$CG$61),1,0)</f>
        <v>0</v>
      </c>
      <c r="ADN57" s="487">
        <f t="array" aca="1" ref="ADN57" ca="1">IF(AND($CC$57:$CC$59=$CC$57,$CC$59&lt;&gt;$CC$60,$CC$60:$CC$62=$CC$60,$CE$57:$CE$59=$CE$57,$CE$60:$CE$62=$CE$60,$CF$57:$CF$59=$CF$57,$CF$60&lt;&gt;$CF$61,$CF$61&lt;&gt;$CF$62,$CG$57:$CG$59=$CG$57),1,0)</f>
        <v>0</v>
      </c>
      <c r="ADO57" s="487">
        <f t="array" aca="1" ref="ADO57" ca="1">IF(AND($CC$57:$CC$59=$CC$57,$CC$59&lt;&gt;$CC$60,$CC$60:$CC$62=$CC$60,$CE$57:$CE$59=$CE$57,$CE$60:$CE$62=$CE$60,$CF$57:$CF$58=$CF$57,$CF$58&lt;&gt;$CF$59,$CF$60:$CF$62=$CF$60,$CG$57:$CG$58=$CG$57,$CG$60:$CG$62=$CG$60),1,0)</f>
        <v>0</v>
      </c>
      <c r="ADP57" s="487">
        <f t="array" aca="1" ref="ADP57" ca="1">IF(AND($CC$57:$CC$59=$CC$57,$CC$59&lt;&gt;$CC$60,$CC$60:$CC$62=$CC$60,$CE$57:$CE$59=$CE$57,$CE$60:$CE$62=$CE$60,$CF$57:$CF$58=$CF$57,$CF$58&lt;&gt;$CF$59,$CF$60&lt;&gt;$CF$61,$CF$61:$CF$62=$CF$61,$CG$57:$CG$58=$CG$57,$CG$61:$CG$62=$CG$61),1,0)</f>
        <v>0</v>
      </c>
      <c r="ADQ57" s="487">
        <f t="array" aca="1" ref="ADQ57" ca="1">IF(AND($CC$57:$CC$59=$CC$57,$CC$59&lt;&gt;$CC$60,$CC$60:$CC$62=$CC$60,$CE$57:$CE$59=$CE$57,$CE$60:$CE$62=$CE$60,$CF$57:$CF$58=$CF$57,$CF$58&lt;&gt;$CF$59,$CF$60:$CF$61=$CF$60,$CF$61&lt;&gt;$CF$62,$CG$57:$CG$58=$CG$57,$CG$60:$CG$61=$CG$60),1,0)</f>
        <v>0</v>
      </c>
      <c r="ADR57" s="487">
        <f t="array" aca="1" ref="ADR57" ca="1">IF(AND($CC$57:$CC$59=$CC$57,$CC$59&lt;&gt;$CC$60,$CC$60:$CC$62=$CC$60,$CE$57:$CE$59=$CE$57,$CE$60:$CE$62=$CE$60,$CF$57:$CF$58=$CF$57,$CF$58&lt;&gt;$CF$59,$CF$60&lt;&gt;$CF$61,$CF$61&lt;&gt;$CF$62,$CG$57:$CG$58=$CG$57,$CG$60:$CG$61=$CG$60),1,0)</f>
        <v>0</v>
      </c>
      <c r="ADS57" s="487">
        <f t="array" aca="1" ref="ADS57" ca="1">IF(AND($CC$57:$CC$59=$CC$57,$CC$59&lt;&gt;$CC$60,$CC$60:$CC$62=$CC$60,$CE$57:$CE$59=$CE$57,$CE$60:$CE$62=$CE$60,$CF$57&lt;&gt;$CF$58,$CF$58:$CF$59=$CF$58,$CF$60:$CF$62=$CF$60,$CG$58:$CG$59=$CG$58,$CG$60:$CG$62=$CG$60),1,0)</f>
        <v>0</v>
      </c>
      <c r="ADT57" s="487">
        <f t="array" aca="1" ref="ADT57" ca="1">IF(AND($CC$57:$CC$59=$CC$57,$CC$59&lt;&gt;$CC$60,$CC$60:$CC$62=$CC$60,$CE$57:$CE$59=$CE$57,$CE$60:$CE$62=$CE$60,$CF$57&lt;&gt;$CF$58,$CF$58:$CF$59=$CF$58,$CF$60&lt;&gt;$CF$61,$CF$61:$CF$62=$CF$61,$CG$58:$CG$59=$CG$58,$CG$61:$CG$62=$CG$61),1,0)</f>
        <v>0</v>
      </c>
      <c r="ADU57" s="487">
        <f t="array" aca="1" ref="ADU57" ca="1">IF(AND($CC$57:$CC$59=$CC$57,$CC$59&lt;&gt;$CC$60,$CC$60:$CC$62=$CC$60,$CE$57:$CE$59=$CE$57,$CE$60:$CE$62=$CE$60,$CF$57&lt;&gt;$CF$58,$CF$58:$CF$59=$CF$58,$CF$60:$CF$61=$CF$60,$CF$61&lt;&gt;$CF$62,$CG$58:$CG$59=$CG$58,$CG$60:$CG$61=$CG$60),1,0)</f>
        <v>0</v>
      </c>
      <c r="ADV57" s="487">
        <f t="array" aca="1" ref="ADV57" ca="1">IF(AND($CC$57:$CC$59=$CC$57,$CC$59&lt;&gt;$CC$60,$CC$60:$CC$62=$CC$60,$CE$57:$CE$59=$CE$57,$CE$60:$CE$62=$CE$60,$CF$57&lt;&gt;$CF$58,$CF$58:$CF$59=$CF$58,$CF$60&lt;&gt;$CF$61,$CF$61&lt;&gt;$CF$62,$CG$58:$CG$59=$CG$58),1,0)</f>
        <v>0</v>
      </c>
      <c r="ADW57" s="487">
        <f t="array" aca="1" ref="ADW57" ca="1">IF(AND($CC$57:$CC$59=$CC$57,$CC$59&lt;&gt;$CC$60,$CC$60:$CC$62=$CC$60,$CE$57:$CE$59=$CE$57,$CE$60:$CE$62=$CE$60,$CF$57&lt;&gt;$CF$58,$CF$58&lt;&gt;$CF$59,$CF$60:$CF$62=$CF$60,$CG$60:$CG$62=$CG$60),1,0)</f>
        <v>0</v>
      </c>
      <c r="ADX57" s="487">
        <f t="array" aca="1" ref="ADX57" ca="1">IF(AND($CC$57:$CC$59=$CC$57,$CC$59&lt;&gt;$CC$60,$CC$60:$CC$62=$CC$60,$CE$57:$CE$59=$CE$57,$CE$60:$CE$62=$CE$60,$CF$57&lt;&gt;$CF$58,$CF$58&lt;&gt;$CF$59,$CF$60:$CF$61=$CF$60,$CF$61&lt;&gt;$CF$62,$CG$60:$CG$61=$CG$60),1,0)</f>
        <v>0</v>
      </c>
      <c r="ADY57" s="487">
        <f t="array" aca="1" ref="ADY57" ca="1">IF(AND($CC$57:$CC$59=$CC$57,$CC$59&lt;&gt;$CC$60,$CC$60:$CC$62=$CC$60,$CE$57:$CE$59=$CE$57,$CE$60:$CE$62=$CE$60,$CF$57&lt;&gt;$CF$58,$CF$58&lt;&gt;$CF$59,$CF$60&lt;&gt;$CF$61,$CF$61:$CF$62=$CF$61,$CG$61:$CG$62=$CG$61),1,0)</f>
        <v>0</v>
      </c>
      <c r="ADZ57" s="487">
        <f t="array" aca="1" ref="ADZ57" ca="1">IF(AND($CC$57:$CC$59=$CC$57,$CC$59&lt;&gt;$CC$60,$CC$60:$CC$62=$CC$60,$CE$57:$CE$59=$CE$57,$CE$60:$CE$62=$CE$60,$CF$57&lt;&gt;$CF$58,$CF$58&lt;&gt;$CF$59,$CF$60&lt;&gt;$CF$61,$CF$61&lt;&gt;$CF$62),1,0)</f>
        <v>0</v>
      </c>
      <c r="AEA57" s="487">
        <f t="array" aca="1" ref="AEA57" ca="1">IF(AND($CC$57:$CC$59=$CC$57,$CC$59&lt;&gt;$CC$60,$CC$60:$CC$61=$CC$60,$CC$61&lt;&gt;$CC$62,$CE$57:$CE$59=$CE$57,$CE$60:$CE$61=$CE$60,$CF$57:$CF$59=$CF$57,$CF$60&lt;&gt;$CF$61,$CG$57:$CG$59=$CG$57),1,0)</f>
        <v>0</v>
      </c>
      <c r="AEB57" s="487">
        <f t="array" aca="1" ref="AEB57" ca="1">IF(AND($CC$57:$CC$59=$CC$57,$CC$59&lt;&gt;$CC$60,$CC$60:$CC$61=$CC$60,$CC$61&lt;&gt;$CC$62,$CE$57:$CE$59=$CE$57,$CE$60:$CE$61=$CE$60,$CF$57:$CF$58=$CF$57,$CF$58&lt;&gt;$CF$59,$CF$60:$CF$61=$CF$60,$CG$57:$CG$58=$CG$57,$CG$60:$CG$61=$CG$60),1,0)</f>
        <v>0</v>
      </c>
      <c r="AEC57" s="487">
        <f t="array" aca="1" ref="AEC57" ca="1">IF(AND($CC$57:$CC$59=$CC$57,$CC$59&lt;&gt;$CC$60,$CC$60:$CC$61=$CC$60,$CC$61&lt;&gt;$CC$62,$CE$57:$CE$59=$CE$57,$CE$60:$CE$61=$CE$60,$CF$57:$CF$58=$CF$57,$CF$58&lt;&gt;$CF$59,$CF$60&lt;&gt;$CF$61,$CG$57:$CG$58=$CG$57,$CG$60:$CG$61=$CG$60),1,0)</f>
        <v>0</v>
      </c>
      <c r="AED57" s="487">
        <f t="array" aca="1" ref="AED57" ca="1">IF(AND($CC$57:$CC$59=$CC$57,$CC$59&lt;&gt;$CC$60,$CC$60:$CC$61=$CC$60,$CC$61&lt;&gt;$CC$62,$CE$57:$CE$59=$CE$57,$CE$60:$CE$61=$CE$60,$CF$57&lt;&gt;$CF$58,$CF$58:$CF$59=$CF$58,$CF$60:$CF$61=$CF$60,$CG$58:$CG$59=$CG$58,$CG$60:$CG$61=$CG$60),1,0)</f>
        <v>0</v>
      </c>
      <c r="AEE57" s="487">
        <f t="array" aca="1" ref="AEE57" ca="1">IF(AND($CC$57:$CC$59=$CC$57,$CC$59&lt;&gt;$CC$60,$CC$60:$CC$61=$CC$60,$CC$61&lt;&gt;$CC$62,$CE$57:$CE$59=$CE$57,$CE$60:$CE$61=$CE$60,$CF$57&lt;&gt;$CF$58,$CF$58:$CF$59=$CF$58,$CF$60&lt;&gt;$CF$61,$CG$58:$CG$59=$CG$58),1,0)</f>
        <v>0</v>
      </c>
      <c r="AEF57" s="487">
        <f t="array" aca="1" ref="AEF57" ca="1">IF(AND($CC$57:$CC$59=$CC$57,$CC$59&lt;&gt;$CC$60,$CC$60:$CC$61=$CC$60,$CC$61&lt;&gt;$CC$62,$CE$57:$CE$59=$CE$57,$CE$60:$CE$61=$CE$60,$CF$57&lt;&gt;$CF$58,$CF$58&lt;&gt;$CF$59,$CF$60:$CF$61=$CF$60,$CG$60:$CG$61=$CG$60),1,0)</f>
        <v>0</v>
      </c>
      <c r="AEG57" s="487">
        <f t="array" aca="1" ref="AEG57" ca="1">IF(AND($CC$57:$CC$59=$CC$57,$CC$59&lt;&gt;$CC$60,$CC$60:$CC$61=$CC$60,$CC$61&lt;&gt;$CC$62,$CE$57:$CE$59=$CE$57,$CE$60:$CE$61=$CE$60,$CF$57&lt;&gt;$CF$58,$CF$58&lt;&gt;$CF$59,$CF$60&lt;&gt;$CF$61),1,0)</f>
        <v>0</v>
      </c>
      <c r="AEH57" s="487">
        <f t="array" aca="1" ref="AEH57" ca="1">IF(AND($CC$57:$CC$59=$CC$57,$CC$59&lt;&gt;$CC$60,$CC$60&lt;&gt;$CC$61,$CC$61:$CC$62=$CC$61,$CE$57:$CE$59=$CE$57,$CE$61:$CE$62=$CE$61,$CF$57:$CF$59=$CF$57,$CF$61&lt;&gt;$CF$62,$CG$57:$CG$59=$CG$57),1,0)</f>
        <v>0</v>
      </c>
      <c r="AEI57" s="487">
        <f t="array" aca="1" ref="AEI57" ca="1">IF(AND($CC$57:$CC$59=$CC$57,$CC$59&lt;&gt;$CC$60,$CC$60&lt;&gt;$CC$61,$CC$61:$CC$62=$CC$61,$CE$57:$CE$59=$CE$57,$CE$61:$CE$62=$CE$61,$CF$57:$CF$58=$CF$57,$CF$58&lt;&gt;$CF$59,$CF$61:$CF$62=$CF$61,$CG$57:$CG$58=$CG$57,$CG$61:$CG$62=$CG$61),1,0)</f>
        <v>0</v>
      </c>
      <c r="AEJ57" s="487">
        <f t="array" aca="1" ref="AEJ57" ca="1">IF(AND($CC$57:$CC$59=$CC$57,$CC$59&lt;&gt;$CC$60,$CC$60&lt;&gt;$CC$61,$CC$61:$CC$62=$CC$61,$CE$57:$CE$59=$CE$57,$CE$61:$CE$62=$CE$61,$CF$57:$CF$58=$CF$57,$CF$58&lt;&gt;$CF$59,$CF$61&lt;&gt;$CF$62,$CG$57:$CG$58=$CG$57,$CG$61:$CG$62=$CG$61),1,0)</f>
        <v>0</v>
      </c>
      <c r="AEK57" s="487">
        <f t="array" aca="1" ref="AEK57" ca="1">IF(AND($CC$57:$CC$59=$CC$57,$CC$59&lt;&gt;$CC$60,$CC$60&lt;&gt;$CC$61,$CC$61:$CC$62=$CC$61,$CE$57:$CE$59=$CE$57,$CE$61:$CE$62=$CE$61,$CF$57&lt;&gt;$CF$58,$CF$58:$CF$59=$CF$58,$CF$61:$CF$62=$CF$61,$CG$58:$CG$59=$CG$58,$CG$61:$CG$62=$CG$61),1,0)</f>
        <v>0</v>
      </c>
      <c r="AEL57" s="487">
        <f t="array" aca="1" ref="AEL57" ca="1">IF(AND($CC$57:$CC$59=$CC$57,$CC$59&lt;&gt;$CC$60,$CC$60&lt;&gt;$CC$61,$CC$61:$CC$62=$CC$61,$CE$57:$CE$59=$CE$57,$CE$61:$CE$62=$CE$61,$CF$57&lt;&gt;$CF$58,$CF$58:$CF$59=$CF$58,$CF$61&lt;&gt;$CF$62,$CG$58:$CG$59=$CG$58),1,0)</f>
        <v>0</v>
      </c>
      <c r="AEM57" s="487">
        <f t="array" aca="1" ref="AEM57" ca="1">IF(AND($CC$57:$CC$59=$CC$57,$CC$59&lt;&gt;$CC$60,$CC$60&lt;&gt;$CC$61,$CC$61:$CC$62=$CC$61,$CE$57:$CE$59=$CE$57,$CE$61:$CE$62=$CE$61,$CF$57&lt;&gt;$CF$58,$CF$58&lt;&gt;$CF$59,$CF$61:$CF$62=$CF$61,$CG$61:$CG$62=$CG$61),1,0)</f>
        <v>0</v>
      </c>
      <c r="AEN57" s="487">
        <f t="array" aca="1" ref="AEN57" ca="1">IF(AND($CC$57:$CC$59=$CC$57,$CC$59&lt;&gt;$CC$60,$CC$60&lt;&gt;$CC$61,$CC$61:$CC$62=$CC$61,$CE$57:$CE$59=$CE$57,$CE$61:$CE$62=$CE$61,$CF$57&lt;&gt;$CF$58,$CF$58&lt;&gt;$CF$59,$CF$61&lt;&gt;$CF$62),1,0)</f>
        <v>0</v>
      </c>
      <c r="AEO57" s="487">
        <f t="array" aca="1" ref="AEO57" ca="1">IF(AND($CC$57:$CC$59=$CC$57,$CC$59&lt;&gt;$CC$60,$CC$60&lt;&gt;$CC$61,$CC$61&lt;&gt;$CC$62,$CE$57:$CE$59=$CE$57,$CF$57:$CF$58=$CF$57,$CF$58&lt;&gt;$CF$59,$CG$57:$CG$58=$CG$57),1,0)</f>
        <v>0</v>
      </c>
      <c r="AEP57" s="487">
        <f t="array" aca="1" ref="AEP57" ca="1">IF(AND($CC$57:$CC$59=$CC$57,$CC$59&lt;&gt;$CC$60,$CC$60&lt;&gt;$CC$61,$CC$61&lt;&gt;$CC$62,$CE$57:$CE$59=$CE$57,$CF$57&lt;&gt;$CF$58,$CF$58:$CF$59=$CF$58,$CG$58:$CG$59=$CG$58),1,0)</f>
        <v>0</v>
      </c>
      <c r="AEQ57" s="487">
        <f t="array" aca="1" ref="AEQ57" ca="1">IF(AND($CC$57:$CC$59=$CC$57,$CC$59&lt;&gt;$CC$60,$CC$60&lt;&gt;$CC$61,$CC$61&lt;&gt;$CC$62,$CE$57:$CE$59=$CE$57,$CF$57&lt;&gt;$CF$58,$CF$58&lt;&gt;$CF$59),1,0)</f>
        <v>0</v>
      </c>
      <c r="AER57" s="487">
        <f t="array" aca="1" ref="AER57" ca="1">IF(AND($CC$57:$CC$58=$CC$57,$CC$58&lt;&gt;$CC$59,$CC$59:$CC$62=$CC$59,$CE$57:$CE$58=$CE$57,$CE$59:$CE$62=$CE$59,$CF$57:$CF$58=$CF$57,$CF$59:$CF$61=$CF$59,$CF$61&lt;&gt;$CF$62,$CG$57:$CG$58=$CG$57,$CG$59:$CG$61=$CG$59),1,0)</f>
        <v>0</v>
      </c>
      <c r="AES57" s="487">
        <f t="array" aca="1" ref="AES57" ca="1">IF(AND($CC$57:$CC$58=$CC$57,$CC$58&lt;&gt;$CC$59,$CC$59:$CC$62=$CC$59,$CE$57:$CE$58=$CE$57,$CE$59:$CE$62=$CE$59,$CF$57:$CF$58=$CF$57,$CF$59:$CF$60=$CF$59,$CF$60&lt;&gt;$CF$61,$CF$61:$CF$62=$CF$61,$CG$57:$CG$58=$CG$57,$CG$59:$CG$60=$CG$59,$CG$61:$CG$62=$CG$61),1,0)</f>
        <v>0</v>
      </c>
      <c r="AET57" s="487">
        <f t="array" aca="1" ref="AET57" ca="1">IF(AND($CC$57:$CC$58=$CC$57,$CC$58&lt;&gt;$CC$59,$CC$59:$CC$62=$CC$59,$CE$57:$CE$58=$CE$57,$CE$59:$CE$62=$CE$59,$CF$57:$CF$58=$CF$57,$CF$59:$CF$60=$CF$59,$CF$60&lt;&gt;$CF$61,$CF$61&lt;&gt;$CF$62,$CG$57:$CG$58=$CG$57,$CG$59:$CG$60=$CG$59),1,0)</f>
        <v>0</v>
      </c>
      <c r="AEU57" s="487">
        <f t="array" aca="1" ref="AEU57" ca="1">IF(AND($CC$57:$CC$58=$CC$57,$CC$58&lt;&gt;$CC$59,$CC$59:$CC$62=$CC$59,$CE$57:$CE$58=$CE$57,$CE$59:$CE$62=$CE$59,$CF$57:$CF$58=$CF$57,$CF$59&lt;&gt;$CF$60,$CF$60:$CF$62=$CF$60,$CG$57:$CG$58=$CG$57,$CG$60:$CG$62=$CG$60),1,0)</f>
        <v>0</v>
      </c>
      <c r="AEV57" s="487">
        <f t="array" aca="1" ref="AEV57" ca="1">IF(AND($CC$57:$CC$58=$CC$57,$CC$58&lt;&gt;$CC$59,$CC$59:$CC$62=$CC$59,$CE$57:$CE$58=$CE$57,$CE$59:$CE$62=$CE$59,$CF$57:$CF$58=$CF$57,$CF$59&lt;&gt;$CF$60,$CF$60&lt;&gt;$CF$61,$CF$61:$CF$62=$CF$61,$CG$57:$CG$58=$CG$57,$CG$61:$CG$62=$CG$61),1,0)</f>
        <v>0</v>
      </c>
      <c r="AEW57" s="487">
        <f t="array" aca="1" ref="AEW57" ca="1">IF(AND($CC$57:$CC$58=$CC$57,$CC$58&lt;&gt;$CC$59,$CC$59:$CC$62=$CC$59,$CE$57:$CE$58=$CE$57,$CE$59:$CE$62=$CE$59,$CF$57:$CF$58=$CF$57,$CF$59&lt;&gt;$CF$60,$CF$60:$CF$61=$CF$60,$CF$61&lt;&gt;$CF$62,$CG$57:$CG$58=$CG$57,$CG$60:$CG$61=$CG$60),1,0)</f>
        <v>0</v>
      </c>
      <c r="AEX57" s="487">
        <f t="array" aca="1" ref="AEX57" ca="1">IF(AND($CC$57:$CC$58=$CC$57,$CC$58&lt;&gt;$CC$59,$CC$59:$CC$62=$CC$59,$CE$57:$CE$58=$CE$57,$CE$59:$CE$62=$CE$59,$CF$57:$CF$58=$CF$57,$CF$59&lt;&gt;$CF$60,$CF$60&lt;&gt;$CF$61,$CF$61&lt;&gt;$CF$62,$CG$57:$CG$58=$CG$57),1,0)</f>
        <v>0</v>
      </c>
      <c r="AEY57" s="487">
        <f t="array" aca="1" ref="AEY57" ca="1">IF(AND($CC$57:$CC$58=$CC$57,$CC$58&lt;&gt;$CC$59,$CC$59:$CC$62=$CC$59,$CE$57:$CE$58=$CE$57,$CE$59:$CE$62=$CE$59,$CF$57&gt;$CF$58,$CF$59:$CF$62=$CF$59,$CG$59:$CG$62=$CG$59),1,0)</f>
        <v>0</v>
      </c>
      <c r="AEZ57" s="487">
        <f t="array" aca="1" ref="AEZ57" ca="1">IF(AND($CC$57:$CC$58=$CC$57,$CC$58&lt;&gt;$CC$59,$CC$59:$CC$62=$CC$59,$CE$57:$CE$58=$CE$57,$CE$59:$CE$62=$CE$59,$CF$57&lt;&gt;$CF$58,$CF$59:$CF$61=$CF$59,$CF$61&lt;&gt;$CF$62,$CG$59:$CG$61=$CG$59),1,0)</f>
        <v>0</v>
      </c>
      <c r="AFA57" s="487">
        <f t="array" aca="1" ref="AFA57" ca="1">IF(AND($CC$57:$CC$58=$CC$57,$CC$58&lt;&gt;$CC$59,$CC$59:$CC$62=$CC$59,$CE$57:$CE$58=$CE$57,$CE$59:$CE$62=$CE$59,$CF$57&lt;&gt;$CF$58,$CF$59:$CF$60=$CF$59,$CF$60&lt;&gt;$CF$61,$CF$61:$CF$62=$CF$61,$CG$59:$CG$60=$CG$59,$CG$61:$CG$62=$CG$61),1,0)</f>
        <v>0</v>
      </c>
      <c r="AFB57" s="487">
        <f t="array" aca="1" ref="AFB57" ca="1">IF(AND($CC$57:$CC$58=$CC$57,$CC$58&lt;&gt;$CC$59,$CC$59:$CC$62=$CC$59,$CE$57:$CE$58=$CE$57,$CE$59:$CE$62=$CE$59,$CF$57&lt;&gt;$CF$58,$CF$59:$CF$60=$CF$59,$CF$60&lt;&gt;$CF$61,$CF$61&lt;&gt;$CF$62,$CG$59:$CG$60=$CG$59),1,0)</f>
        <v>0</v>
      </c>
      <c r="AFC57" s="487">
        <f t="array" aca="1" ref="AFC57" ca="1">IF(AND($CC$57:$CC$58=$CC$57,$CC$58&lt;&gt;$CC$59,$CC$59:$CC$62=$CC$59,$CE$57:$CE$58=$CE$57,$CE$59:$CE$62=$CE$59,$CF$57&lt;&gt;$CF$58,$CF$59&lt;&gt;$CF$60,$CF$60:$CF$62=$CF$60,$CG$60:$CG$62=$CG$60),1,0)</f>
        <v>0</v>
      </c>
      <c r="AFD57" s="487">
        <f t="array" aca="1" ref="AFD57" ca="1">IF(AND($CC$57:$CC$58=$CC$57,$CC$58&lt;&gt;$CC$59,$CC$59:$CC$62=$CC$59,$CE$57:$CE$58=$CE$57,$CE$59:$CE$62=$CE$59,$CF$57&lt;&gt;$CF$58,$CF$59&lt;&gt;$CF$60,$CF$60:$CF$61=$CF$60,$CF$61&lt;&gt;$CF$62,$CG$60:$CG$61=$CG$60),1,0)</f>
        <v>0</v>
      </c>
      <c r="AFE57" s="487">
        <f t="array" aca="1" ref="AFE57" ca="1">IF(AND($CC$57:$CC$58=$CC$57,$CC$58&lt;&gt;$CC$59,$CC$59:$CC$62=$CC$59,$CE$57:$CE$58=$CE$57,$CE$59:$CE$62=$CE$59,$CF$57&lt;&gt;$CF$58,$CF$59&lt;&gt;$CF$60,$CF$60&lt;&gt;$CF$61,$CF$61:$CF$62=$CF$61,$CG$61:$CG$62=$CG$61),1,0)</f>
        <v>0</v>
      </c>
      <c r="AFF57" s="487">
        <f t="array" aca="1" ref="AFF57" ca="1">IF(AND($CC$57:$CC$58=$CC$57,$CC$58&lt;&gt;$CC$59,$CC$59:$CC$62=$CC$59,$CE$57:$CE$58=$CE$57,$CE$59:$CE$62=$CE$59,$CF$57&lt;&gt;$CF$58,$CF$59&lt;&gt;$CF$60,$CF$60&lt;&gt;$CF$61,$CF$61&lt;&gt;$CF$62),1,0)</f>
        <v>0</v>
      </c>
      <c r="AFG57" s="487">
        <f t="array" aca="1" ref="AFG57" ca="1">IF(AND($CC$57:$CC$58=$CC$57,$CC$58&lt;&gt;$CC$59,$CC$59:$CC$61=$CC$59,$CC$61&lt;&gt;$CC$62,$CE$57:$CE$58=$CE$57,$CE$59:$CE$61=$CE$59,$CF$57:$CF$58=$CF$57,$CF$59:$CF$60=$CF$59,$CF$60&lt;&gt;$CF$61,$CG$57:$CG$58=$CG$57,$CG$59:$CG$60=$CG$59),1,0)</f>
        <v>0</v>
      </c>
      <c r="AFH57" s="487">
        <f t="array" aca="1" ref="AFH57" ca="1">IF(AND($CC$57:$CC$58=$CC$57,$CC$58&lt;&gt;$CC$59,$CC$59:$CC$61=$CC$59,$CC$61&lt;&gt;$CC$62,$CE$57:$CE$58=$CE$57,$CE$59:$CE$61=$CE$59,$CF$57:$CF$58=$CF$57,$CF$59&lt;&gt;$CF$60,$CF$60:$CF$61=$CF$60,$CG$57:$CG$58=$CG$57,$CG$60:$CG$61=$CG$60),1,0)</f>
        <v>0</v>
      </c>
      <c r="AFI57" s="487">
        <f t="array" aca="1" ref="AFI57" ca="1">IF(AND($CC$57:$CC$58=$CC$57,$CC$58&lt;&gt;$CC$59,$CC$59:$CC$61=$CC$59,$CC$61&lt;&gt;$CC$62,$CE$57:$CE$58=$CE$57,$CE$59:$CE$61=$CE$59,$CF$57:$CF$58=$CF$57,$CF$59&lt;&gt;$CF$60,$CF$60&lt;&gt;$CF$61,$CG$57:$CG$58=$CG$57),1,0)</f>
        <v>0</v>
      </c>
      <c r="AFJ57" s="487">
        <f t="array" aca="1" ref="AFJ57" ca="1">IF(AND($CC$57:$CC$58=$CC$57,$CC$58&lt;&gt;$CC$59,$CC$59:$CC$61=$CC$59,$CC$61&lt;&gt;$CC$62,$CE$57:$CE$58=$CE$57,$CE$59:$CE$61=$CE$59,$CF$57&lt;&gt;$CF$58,$CF$59:$CF$61=$CF$59,$CG$59:$CG$61=$CG$59),1,0)</f>
        <v>0</v>
      </c>
      <c r="AFK57" s="487">
        <f t="array" aca="1" ref="AFK57" ca="1">IF(AND($CC$57:$CC$58=$CC$57,$CC$58&lt;&gt;$CC$59,$CC$59:$CC$61=$CC$59,$CC$61&lt;&gt;$CC$62,$CE$57:$CE$58=$CE$57,$CE$59:$CE$61=$CE$59,$CF$57&lt;&gt;$CF$58,$CF$59:$CF$60=$CF$59,$CF$60&lt;&gt;$CF$61,$CG$59:$CG$60=$CG$59),1,0)</f>
        <v>0</v>
      </c>
      <c r="AFL57" s="487">
        <f t="array" aca="1" ref="AFL57" ca="1">IF(AND($CC$57:$CC$58=$CC$57,$CC$58&lt;&gt;$CC$59,$CC$59:$CC$61=$CC$59,$CC$61&lt;&gt;$CC$62,$CE$57:$CE$58=$CE$57,$CE$59:$CE$61=$CE$59,$CF$57&lt;&gt;$CF$58,$CF$59&lt;&gt;$CF$60,$CF$60:$CF$61=$CF$60,$CG$60:$CG$61=$CG$60),1,0)</f>
        <v>0</v>
      </c>
      <c r="AFM57" s="487">
        <f t="array" aca="1" ref="AFM57" ca="1">IF(AND($CC$57:$CC$58=$CC$57,$CC$58&lt;&gt;$CC$59,$CC$59:$CC$61=$CC$59,$CC$61&lt;&gt;$CC$62,$CE$57:$CE$58=$CE$57,$CE$59:$CE$61=$CE$59,$CF$57&lt;&gt;$CF$58,$CF$59&lt;&gt;$CF$60,$CF$60&lt;&gt;$CF$61),1,0)</f>
        <v>0</v>
      </c>
      <c r="AFN57" s="487">
        <f t="array" aca="1" ref="AFN57" ca="1">IF(AND($CC$57:$CC$58=$CC$57,$CC$58&lt;&gt;$CC$59,$CC$59:$CC$60=$CC$59,$CC$60&lt;&gt;$CC$61,$CC$61:$CC$62=$CC$61,$CE$57:$CE$58=$CE$57,$CE$59:$CE$60=$CE$59,$CE$61:$CE$62=$CE$61,$CF$57:$CF$58=$CF$57,$CF$59:$CF$60=$CF$59,$CF$61&lt;&gt;$CF$62,$CG$57:$CG$58=$CG$57,$CG$59:$CG$60=$CG$59),1,0)</f>
        <v>0</v>
      </c>
      <c r="AFO57" s="487">
        <f t="array" aca="1" ref="AFO57" ca="1">IF(AND($CC$57:$CC$58=$CC$57,$CC$58&lt;&gt;$CC$59,$CC$59:$CC$60=$CC$59,$CC$60&lt;&gt;$CC$61,$CC$61:$CC$62=$CC$61,$CE$57:$CE$58=$CE$57,$CE$59:$CE$60=$CE$59,$CE$61:$CE$62=$CE$61,$CF$57:$CF$58=$CF$57,$CF$59&lt;&gt;$CF$60,$CF$61:$CF$62=$CF$61,$CG$57:$CG$58=$CG$57,$CG$61:$CG$62=$CG$61),1,0)</f>
        <v>0</v>
      </c>
      <c r="AFP57" s="487">
        <f t="array" aca="1" ref="AFP57" ca="1">IF(AND($CC$57:$CC$58=$CC$57,$CC$58&lt;&gt;$CC$59,$CC$59:$CC$60=$CC$59,$CC$60&lt;&gt;$CC$61,$CC$61:$CC$62=$CC$61,$CE$57:$CE$58=$CE$57,$CE$59:$CE$60=$CE$59,$CE$61:$CE$62=$CE$61,$CF$57:$CF$58=$CF$57,$CF$59&lt;&gt;$CF$60,$CF$61&lt;&gt;$CF$62,$CG$57:$CG$58=$CG$57),1,0)</f>
        <v>0</v>
      </c>
      <c r="AFQ57" s="487">
        <f t="array" aca="1" ref="AFQ57" ca="1">IF(AND($CC$57:$CC$58=$CC$57,$CC$58&lt;&gt;$CC$59,$CC$59:$CC$60=$CC$59,$CC$60&lt;&gt;$CC$61,$CC$61:$CC$62=$CC$61,$CE$57:$CE$58=$CE$57,$CE$59:$CE$60=$CE$59,$CE$61:$CE$62=$CE$61,$CF$57&lt;&gt;$CF$58,$CF$59:$CF$60=$CF$59,$CF$61:$CF$62=$CF$61,$CG$59:$CG$60=$CG$59,$CG$61:$CG$62=$CG$61),1,0)</f>
        <v>0</v>
      </c>
      <c r="AFR57" s="487">
        <f t="array" aca="1" ref="AFR57" ca="1">IF(AND($CC$57:$CC$58=$CC$57,$CC$58&lt;&gt;$CC$59,$CC$59:$CC$60=$CC$59,$CC$60&lt;&gt;$CC$61,$CC$61:$CC$62=$CC$61,$CE$57:$CE$58=$CE$57,$CE$59:$CE$60=$CE$59,$CE$61:$CE$62=$CE$61,$CF$57&lt;&gt;$CF$58,$CF$59:$CF$60=$CF$59,$CF$61&lt;&gt;$CF$62,$CG$59:$CG$60=$CG$59),1,0)</f>
        <v>0</v>
      </c>
      <c r="AFS57" s="487">
        <f t="array" aca="1" ref="AFS57" ca="1">IF(AND($CC$57:$CC$58=$CC$57,$CC$58&lt;&gt;$CC$59,$CC$59:$CC$60=$CC$59,$CC$60&lt;&gt;$CC$61,$CC$61:$CC$62=$CC$61,$CE$57:$CE$58=$CE$57,$CE$59:$CE$60=$CE$59,$CE$61:$CE$62=$CE$61,$CF$57&lt;&gt;$CF$58,$CF$59&lt;&gt;$CF$60,$CF$61:$CF$62=$CF$61,$CG$61:$CG$62=$CG$61),1,0)</f>
        <v>0</v>
      </c>
      <c r="AFT57" s="487">
        <f t="array" aca="1" ref="AFT57" ca="1">IF(AND($CC$57:$CC$58=$CC$57,$CC$58&lt;&gt;$CC$59,$CC$59:$CC$60=$CC$59,$CC$60&lt;&gt;$CC$61,$CC$61:$CC$62=$CC$61,$CE$57:$CE$58=$CE$57,$CE$59:$CE$60=$CE$59,$CE$61:$CE$62=$CE$61,$CF$57&lt;&gt;$CF$58,$CF$59&lt;&gt;$CF$60,$CF$61&lt;&gt;$CF$62),1,0)</f>
        <v>0</v>
      </c>
      <c r="AFU57" s="487">
        <f t="array" aca="1" ref="AFU57" ca="1">IF(AND($CC$57:$CC$58=$CC$57,$CC$58&lt;&gt;$CC$59,$CC$59:$CC$60=$CC$59,$CC$60&lt;&gt;$CC$61,$CC$61&lt;&gt;$CC$62,$CE$57:$CE$58=$CE$57,$CE$59:$CE$60=$CE$59,$CF$57:$CF$58=$CF$57,$CF$59&lt;&gt;$CF$60,$CG$57:$CG$58=$CG$57),1,0)</f>
        <v>0</v>
      </c>
      <c r="AFV57" s="487">
        <f t="array" aca="1" ref="AFV57" ca="1">IF(AND($CC$57:$CC$58=$CC$57,$CC$58&lt;&gt;$CC$59,$CC$59:$CC$60=$CC$59,$CC$60&lt;&gt;$CC$61,$CC$61&lt;&gt;$CC$62,$CE$57:$CE$58=$CE$57,$CE$59:$CE$60=$CE$59,$CF$57&lt;&gt;$CF$58,$CF$59:$CF$60=$CF$59,$CG$59:$CG$60=$CG$59),1,0)</f>
        <v>0</v>
      </c>
      <c r="AFW57" s="487">
        <f t="array" aca="1" ref="AFW57" ca="1">IF(AND($CC$57:$CC$58=$CC$57,$CC$58&lt;&gt;$CC$59,$CC$59:$CC$60=$CC$59,$CC$60&lt;&gt;$CC$61,$CC$61&lt;&gt;$CC$62,$CE$57:$CE$58=$CE$57,$CE$59:$CE$60=$CE$59,$CF$57&lt;&gt;$CF$58,$CF$59&lt;&gt;$CF$60),1,0)</f>
        <v>0</v>
      </c>
      <c r="AFX57" s="487">
        <f t="array" aca="1" ref="AFX57" ca="1">IF(AND($CC$57:$CC$58=$CC$57,$CC$58&lt;&gt;$CC$59,$CC$59&lt;&gt;$CC$60,$CC$60:$CC$62=$CC$60,$CE$57:$CE$58=$CE$57,$CE$60:$CE$62=$CE$60,$CF$57:$CF$58=$CF$57,$CF$60&lt;&gt;$CF$61,$CF$61:$CF$62=$CF$61,$CG$57:$CG$58=$CG$57,$CG$61:$CG$62=$CG$61),1,0)</f>
        <v>0</v>
      </c>
      <c r="AFY57" s="487">
        <f t="array" aca="1" ref="AFY57" ca="1">IF(AND($CC$57:$CC$58=$CC$57,$CC$58&lt;&gt;$CC$59,$CC$59&lt;&gt;$CC$60,$CC$60:$CC$62=$CC$60,$CE$57:$CE$58=$CE$57,$CE$60:$CE$62=$CE$60,$CF$57:$CF$58=$CF$57,$CF$60:$CF$61=$CF$60,$CF$61&lt;&gt;$CF$62,$CG$57:$CG$58=$CG$57,$CG$60:$CG$61=$CG$60),1,0)</f>
        <v>0</v>
      </c>
      <c r="AFZ57" s="487">
        <f t="array" aca="1" ref="AFZ57" ca="1">IF(AND($CC$57:$CC$58=$CC$57,$CC$58&lt;&gt;$CC$59,$CC$59&lt;&gt;$CC$60,$CC$60:$CC$62=$CC$60,$CE$57:$CE$58=$CE$57,$CE$60:$CE$62=$CE$60,$CF$57:$CF$58=$CF$57,$CF$60&lt;&gt;$CF$61,$CF$61&lt;&gt;$CF$62,$CG$57:$CG$58=$CG$57),1,0)</f>
        <v>0</v>
      </c>
      <c r="AGA57" s="487">
        <f t="array" aca="1" ref="AGA57" ca="1">IF(AND($CC$57:$CC$58=$CC$57,$CC$58&lt;&gt;$CC$59,$CC$59&lt;&gt;$CC$60,$CC$60:$CC$62=$CC$60,$CE$57:$CE$58=$CE$57,$CE$60:$CE$62=$CE$60,$CF$57&lt;&gt;$CF$58,$CF$60:$CF$62=$CF$60,$CG$60:$CG$62=$CG$60),1,0)</f>
        <v>0</v>
      </c>
      <c r="AGB57" s="487">
        <f t="array" aca="1" ref="AGB57" ca="1">IF(AND($CC$57:$CC$58=$CC$57,$CC$58&lt;&gt;$CC$59,$CC$59&lt;&gt;$CC$60,$CC$60:$CC$62=$CC$60,$CE$57:$CE$58=$CE$57,$CE$60:$CE$62=$CE$60,$CF$57&lt;&gt;$CF$58,$CF$60:$CF$61=$CF$60,$CF$61&lt;&gt;$CF$62,$CG$60:$CG$61=$CG$60),1,0)</f>
        <v>0</v>
      </c>
      <c r="AGC57" s="487">
        <f t="array" aca="1" ref="AGC57" ca="1">IF(AND($CC$57:$CC$58=$CC$57,$CC$58&lt;&gt;$CC$59,$CC$59&lt;&gt;$CC$60,$CC$60:$CC$62=$CC$60,$CE$57:$CE$58=$CE$57,$CE$60:$CE$62=$CE$60,$CF$57&lt;&gt;$CF$58,$CF$60&lt;&gt;$CF$61,$CF$61:$CF$62=$CF$61,$CG$61:$CG$62=$CG$61),1,0)</f>
        <v>0</v>
      </c>
      <c r="AGD57" s="487">
        <f t="array" aca="1" ref="AGD57" ca="1">IF(AND($CC$57:$CC$58=$CC$57,$CC$58&lt;&gt;$CC$59,$CC$59&lt;&gt;$CC$60,$CC$60:$CC$62=$CC$60,$CE$57:$CE$58=$CE$57,$CE$60:$CE$62=$CE$60,$CF$57&lt;&gt;$CF$58,$CF$60&lt;&gt;$CF$61,$CF$61&lt;&gt;$CF$62),1,0)</f>
        <v>0</v>
      </c>
      <c r="AGE57" s="487">
        <f t="array" aca="1" ref="AGE57" ca="1">IF(AND($CC$57:$CC$58=$CC$57,$CC$58&lt;&gt;$CC$59,$CC$59&lt;&gt;$CC$60,$CC$60&lt;&gt;$CC$61,$CC$61:$CC$62=$CC$61,$CE$57:$CE$58=$CE$57,$CE$61:$CE$62=$CE$61,$CF$57:$CF$58=$CF$57,$CF$61&lt;&gt;$CF$62,$CG$57:$CG$58=$CG$57),1,0)</f>
        <v>0</v>
      </c>
      <c r="AGF57" s="487">
        <f t="array" aca="1" ref="AGF57" ca="1">IF(AND($CC$57:$CC$58=$CC$57,$CC$58&lt;&gt;$CC$59,$CC$59&lt;&gt;$CC$60,$CC$60&lt;&gt;$CC$61,$CC$61:$CC$62=$CC$61,$CE$57:$CE$58=$CE$57,$CE$61:$CE$62=$CE$61,$CF$57&lt;&gt;$CF$58,$CF$61:$CF$62=$CF$61,$CG$61:$CG$62=$CG$61),1,0)</f>
        <v>0</v>
      </c>
      <c r="AGG57" s="487">
        <f t="array" aca="1" ref="AGG57" ca="1">IF(AND($CC$57:$CC$58=$CC$57,$CC$58&lt;&gt;$CC$59,$CC$59&lt;&gt;$CC$60,$CC$60&lt;&gt;$CC$61,$CC$61:$CC$62=$CC$61,$CE$57:$CE$58=$CE$57,$CE$61:$CE$62=$CE$61,$CF$57&lt;&gt;$CF$58,$CF$61&lt;&gt;$CF$62),1,0)</f>
        <v>0</v>
      </c>
      <c r="AGH57" s="487">
        <f t="array" aca="1" ref="AGH57" ca="1">IF(AND($CC$57:$CC$58=$CC$57,$CC$58&lt;&gt;$CC$59,$CC$59&lt;&gt;$CC$60,$CC$60:$CC$61=$CC$60,$CC$61&lt;&gt;$CC$62,$CE$57:$CE$58=$CE$57,$CE$60:$CE$61=$CE$60,$CF$57:$CF$58=$CF$57,$CF$60&lt;&gt;$CF$61,$CG$57:$CG$58=$CG$57),1,0)</f>
        <v>0</v>
      </c>
      <c r="AGI57" s="487">
        <f t="array" aca="1" ref="AGI57" ca="1">IF(AND($CC$57:$CC$58=$CC$57,$CC$58&lt;&gt;$CC$59,$CC$59&lt;&gt;$CC$60,$CC$60:$CC$61=$CC$60,$CC$61&lt;&gt;$CC$62,$CE$57:$CE$58=$CE$57,$CE$60:$CE$61=$CE$60,$CF$57&lt;&gt;$CF$58,$CF$60:$CF$61=$CF$60,$CG$60:$CG$61=$CG$60),1,0)</f>
        <v>0</v>
      </c>
      <c r="AGJ57" s="487">
        <f t="array" aca="1" ref="AGJ57" ca="1">IF(AND($CC$57:$CC$58=$CC$57,$CC$58&lt;&gt;$CC$59,$CC$59&lt;&gt;$CC$60,$CC$60:$CC$61=$CC$60,$CC$61&lt;&gt;$CC$62,$CE$57:$CE$58=$CE$57,$CE$60:$CE$61=$CE$60,$CF$57&lt;&gt;$CF$58,$CF$60&lt;&gt;$CF$61),1,0)</f>
        <v>0</v>
      </c>
      <c r="AGK57" s="487">
        <f t="array" aca="1" ref="AGK57" ca="1">IF(AND($CC$57:$CC$58=$CC$57,$CC$58&lt;&gt;$CC$59,$CC$59&lt;&gt;$CC$60,$CC$60&lt;&gt;$CC$61,$CC$61&lt;&gt;$CC$62,$CE$57:$CE$58=$CE$57,$CF$57&lt;&gt;$CF$58),1,0)</f>
        <v>0</v>
      </c>
      <c r="AGL57" s="487">
        <f t="array" aca="1" ref="AGL57" ca="1">IF(AND($CC$57&lt;&gt;$CC$58,$CC$58:$CC$62=$CC$58,$CE$58:$CE$62=$CE$58,$CF$58:$CF$61=$CF$58,$CF$61&lt;&gt;$CF$62,$CG$58:$CG$61=$CG$58),1,0)</f>
        <v>0</v>
      </c>
      <c r="AGM57" s="487">
        <f t="array" aca="1" ref="AGM57" ca="1">IF(AND($CC$57&lt;&gt;$CC$58,$CC$58:$CC$62=$CC$58,$CE$58:$CE$62=$CE$58,$CF$58:$CF$60=$CF$58,$CF$60&lt;&gt;$CF$61,$CF$61:$CF$62=$CF$61,$CG$58:$CG$60=$CG$58,$CG$61:$CG$62=$CG$61),1,0)</f>
        <v>0</v>
      </c>
      <c r="AGN57" s="487">
        <f t="array" aca="1" ref="AGN57" ca="1">IF(AND($CC$57&lt;&gt;$CC$58,$CC$58:$CC$62=$CC$58,$CE$58:$CE$62=$CE$58,$CF$58:$CF$60=$CF$58,$CF$60&lt;&gt;$CF$61,$CF$61&lt;&gt;$CF$62,$CG$58:$CG$60=$CG$58),1,0)</f>
        <v>0</v>
      </c>
      <c r="AGO57" s="487">
        <f t="array" aca="1" ref="AGO57" ca="1">IF(AND($CC$57&lt;&gt;$CC$58,$CC$58:$CC$62=$CC$58,$CE$58:$CE$62=$CE$58,$CF$58:$CF$59=$CF$58,$CF$59&lt;&gt;$CF$60,$CF$60:$CF$62=$CF$60,$CG$58:$CG$59=$CG$58,$CG$60:$CG$62=$CG$60),1,0)</f>
        <v>0</v>
      </c>
      <c r="AGP57" s="487">
        <f t="array" aca="1" ref="AGP57" ca="1">IF(AND($CC$57&lt;&gt;$CC$58,$CC$58:$CC$62=$CC$58,$CE$58:$CE$62=$CE$58,$CF$58:$CF$59=$CF$58,$CF$59&lt;&gt;$CF$60,$CF$60&lt;&gt;$CF$61,$CF$61:$CF$62=$CF$61,$CG$58:$CG$59=$CG$58,$CG$61:$CG$62=$CG$61),1,0)</f>
        <v>0</v>
      </c>
      <c r="AGQ57" s="487">
        <f t="array" aca="1" ref="AGQ57" ca="1">IF(AND($CC$57&lt;&gt;$CC$58,$CC$58:$CC$62=$CC$58,$CE$58:$CE$62=$CE$58,$CF$58:$CF$59=$CF$58,$CF$59&lt;&gt;$CF$60,$CF$60:$CF$61=$CF$60,$CF$61&lt;&gt;$CF$62,$CG$58:$CG$59=$CG$58,$CG$60:$CG$61=$CG$60),1,0)</f>
        <v>0</v>
      </c>
      <c r="AGR57" s="487">
        <f t="array" aca="1" ref="AGR57" ca="1">IF(AND($CC$57&lt;&gt;$CC$58,$CC$58:$CC$62=$CC$58,$CE$58:$CE$62=$CE$58,$CF$58:$CF$59=$CF$58,$CF$59&lt;&gt;$CF$60,$CF$60&lt;&gt;$CF$61,$CF$61&lt;&gt;$CF$62,$CG$58:$CG$59=$CG$58),1,0)</f>
        <v>0</v>
      </c>
      <c r="AGS57" s="487">
        <f t="array" aca="1" ref="AGS57" ca="1">IF(AND($CC$57&lt;&gt;$CC$58,$CC$58:$CC$62=$CC$58,$CE$58:$CE$62=$CE$58,$CF$58&lt;&gt;$CF$59,$CF$59:$CF$62=$CF$59,$CG$59:$CG$62=$CG$59),1,0)</f>
        <v>0</v>
      </c>
      <c r="AGT57" s="487">
        <f t="array" aca="1" ref="AGT57" ca="1">IF(AND($CC$57&lt;&gt;$CC$58,$CC$58:$CC$62=$CC$58,$CE$58:$CE$62=$CE$58,$CF$58&lt;&gt;$CF$59,$CF$59:$CF$61=$CF$59,$CF$61&lt;&gt;$CF$62,$CG$59:$CG$61=$CG$59),1,0)</f>
        <v>0</v>
      </c>
      <c r="AGU57" s="487">
        <f t="array" aca="1" ref="AGU57" ca="1">IF(AND($CC$57&lt;&gt;$CC$58,$CC$58:$CC$62=$CC$58,$CE$58:$CE$62=$CE$58,$CF$58&lt;&gt;$CF$59,$CF$59:$CF$60=$CF$59,$CF$60&lt;&gt;$CF$61,$CF$61:$CF$62=$CF$61,$CG$59:$CG$60=$CG$59,$CG$61:$CG$62=$CG$61),1,0)</f>
        <v>0</v>
      </c>
      <c r="AGV57" s="487">
        <f t="array" aca="1" ref="AGV57" ca="1">IF(AND($CC$57&lt;&gt;$CC$58,$CC$58:$CC$62=$CC$58,$CE$58:$CE$62=$CE$58,$CF$58&lt;&gt;$CF$59,$CF$59:$CF$60=$CF$59,$CF$60&lt;&gt;$CF$61,$CF$61&lt;&gt;$CF$62,$CG$59:$CG$60=$CG$59),1,0)</f>
        <v>0</v>
      </c>
      <c r="AGW57" s="487">
        <f t="array" aca="1" ref="AGW57" ca="1">IF(AND($CC$57&lt;&gt;$CC$58,$CC$58:$CC$62=$CC$58,$CE$58:$CE$62=$CE$58,$CF$58&lt;&gt;$CF$59,$CF$59&lt;&gt;$CF$60,$CF$60:$CF$62=$CF$60,$CG$60:$CG$62=$CG$60),1,0)</f>
        <v>0</v>
      </c>
      <c r="AGX57" s="487">
        <f t="array" aca="1" ref="AGX57" ca="1">IF(AND($CC$57&lt;&gt;$CC$58,$CC$58:$CC$62=$CC$58,$CE$58:$CE$62=$CE$58,$CF$58&lt;&gt;$CF$59,$CF$59&lt;&gt;$CF$60,$CF$60:$CF$61=$CF$60,$CF$61&lt;&gt;$CF$62,$CG$60:$CG$61=$CG$60),1,0)</f>
        <v>0</v>
      </c>
      <c r="AGY57" s="487">
        <f t="array" aca="1" ref="AGY57" ca="1">IF(AND($CC$57&lt;&gt;$CC$58,$CC$58:$CC$62=$CC$58,$CE$58:$CE$62=$CE$58,$CF$58&lt;&gt;$CF$59,$CF$59&lt;&gt;$CF$60,$CF$60&lt;&gt;$CF$61,$CF$61:$CF$62=$CF$61,$CG$61:$CG$62=$CG$61),1,0)</f>
        <v>0</v>
      </c>
      <c r="AGZ57" s="487">
        <f t="array" aca="1" ref="AGZ57" ca="1">IF(AND($CC$57&lt;&gt;$CC$58,$CC$58:$CC$62=$CC$58,$CE$58:$CE$62=$CE$58,$CF$58&lt;&gt;$CF$59,$CF$59&lt;&gt;$CF$60,$CF$60&lt;&gt;$CF$61,$CF$61&lt;&gt;$CF$62),1,0)</f>
        <v>0</v>
      </c>
      <c r="AHA57" s="487">
        <f t="array" aca="1" ref="AHA57" ca="1">IF(AND($CC$57&lt;&gt;$CC$58,$CC$58:$CC$61=$CC$58,$CC$61&lt;&gt;$CC$62,$CE$58:$CE$61=$CE$58,$CF$58:$CF$60=$CF$58,$CF$60&lt;&gt;$CF$61,$CG$58:$CG$60=$CG$58),1,0)</f>
        <v>0</v>
      </c>
      <c r="AHB57" s="487">
        <f t="array" aca="1" ref="AHB57" ca="1">IF(AND($CC$57&lt;&gt;$CC$58,$CC$58:$CC$61=$CC$58,$CC$61&lt;&gt;$CC$62,$CE$58:$CE$61=$CE$58,$CF$58:$CF$59=$CF$58,$CF$59&lt;&gt;$CF$60,$CF$60:$CF$61=$CF$60,$CG$58:$CG$59=$CG$58,$CG$60:$CG$61=$CG$60),1,0)</f>
        <v>0</v>
      </c>
      <c r="AHC57" s="487">
        <f t="array" aca="1" ref="AHC57" ca="1">IF(AND($CC$57&lt;&gt;$CC$58,$CC$58:$CC$61=$CC$58,$CC$61&lt;&gt;$CC$62,$CE$58:$CE$61=$CE$58,$CF$58:$CF$59=$CF$58,$CF$59&lt;&gt;$CF$60,$CF$60&lt;&gt;$CF$61,$CG$58:$CG$59=$CG$58),1,0)</f>
        <v>0</v>
      </c>
      <c r="AHD57" s="487">
        <f t="array" aca="1" ref="AHD57" ca="1">IF(AND($CC$57&lt;&gt;$CC$58,$CC$58:$CC$61=$CC$58,$CC$61&lt;&gt;$CC$62,$CE$58:$CE$61=$CE$58,$CF$58&lt;&gt;$CF$59,$CF$59:$CF$61=$CF$59,$CG$59:$CG$61=$CG$59),1,0)</f>
        <v>0</v>
      </c>
      <c r="AHE57" s="487">
        <f t="array" aca="1" ref="AHE57" ca="1">IF(AND($CC$57&lt;&gt;$CC$58,$CC$58:$CC$61=$CC$58,$CC$61&lt;&gt;$CC$62,$CE$58:$CE$61=$CE$58,$CF$58&lt;&gt;$CF$59,$CF$59:$CF$60=$CF$59,$CF$60&lt;&gt;$CF$61,$CG$59:$CG$60=$CG$59),1,0)</f>
        <v>0</v>
      </c>
      <c r="AHF57" s="487">
        <f t="array" aca="1" ref="AHF57" ca="1">IF(AND($CC$57&lt;&gt;$CC$58,$CC$58:$CC$61=$CC$58,$CC$61&lt;&gt;$CC$62,$CE$58:$CE$61=$CE$58,$CF$58&lt;&gt;$CF$59,$CF$59&lt;&gt;$CF$60,$CF$60:$CF$61=$CF$60,$CG$60:$CG$61=$CG$60),1,0)</f>
        <v>0</v>
      </c>
      <c r="AHG57" s="487">
        <f t="array" aca="1" ref="AHG57" ca="1">IF(AND($CC$57&lt;&gt;$CC$58,$CC$58:$CC$61=$CC$58,$CC$61&lt;&gt;$CC$62,$CE$58:$CE$61=$CE$58,$CF$58&lt;&gt;$CF$59,$CF$59&lt;&gt;$CF$60,$CF$60&lt;&gt;$CF$61),1,0)</f>
        <v>0</v>
      </c>
      <c r="AHH57" s="487">
        <f t="array" aca="1" ref="AHH57" ca="1">IF(AND($CC$57&lt;&gt;$CC$58,$CC$58:$CC$60=$CC$58,$CC$60&lt;&gt;$CC$61,$CC$61:$CC$62=$CC$61,$CE$58:$CE$60=$CE$58,$CE$61:$CE$62=$CE$61,$CF$58:$CF$60=$CF$58,$CF$61&lt;&gt;$CF$62,$CG$58:$CG$60=$CG$58),1,0)</f>
        <v>0</v>
      </c>
      <c r="AHI57" s="487">
        <f t="array" aca="1" ref="AHI57" ca="1">IF(AND($CC$57&lt;&gt;$CC$58,$CC$58:$CC$60=$CC$58,$CC$60&lt;&gt;$CC$61,$CC$61:$CC$62=$CC$61,$CE$58:$CE$60=$CE$58,$CE$61:$CE$62=$CE$61,$CF$58:$CF$59=$CF$58,$CF$59&lt;&gt;$CF$60,$CF$61:$CF$62=$CF$61,$CG$58:$CG$59=$CG$58,$CG$61:$CG$62=$CG$61),1,0)</f>
        <v>0</v>
      </c>
      <c r="AHJ57" s="487">
        <f t="array" aca="1" ref="AHJ57" ca="1">IF(AND($CC$57&lt;&gt;$CC$58,$CC$58:$CC$60=$CC$58,$CC$60&lt;&gt;$CC$61,$CC$61:$CC$62=$CC$61,$CE$58:$CE$60=$CE$58,$CE$61:$CE$62=$CE$61,$CF$58:$CF$59=$CF$58,$CF$59&lt;&gt;$CF$60,$CF$61&lt;&gt;$CF$62,$CG$58:$CG$59=$CG$58),1,0)</f>
        <v>0</v>
      </c>
      <c r="AHK57" s="487">
        <f t="array" aca="1" ref="AHK57" ca="1">IF(AND($CC$57&lt;&gt;$CC$58,$CC$58:$CC$60=$CC$58,$CC$60&lt;&gt;$CC$61,$CC$61:$CC$62=$CC$61,$CE$58:$CE$60=$CE$58,$CE$61:$CE$62=$CE$61,$CF$58&lt;&gt;$CF$59,$CF$59:$CF$60=$CF$59,$CF$61:$CF$62=$CF$61,$CG$59:$CG$60=$CG$59,$CG$61:$CG$62=$CG$61),1,0)</f>
        <v>0</v>
      </c>
      <c r="AHL57" s="487">
        <f t="array" aca="1" ref="AHL57" ca="1">IF(AND($CC$57&lt;&gt;$CC$58,$CC$58:$CC$60=$CC$58,$CC$60&lt;&gt;$CC$61,$CC$61:$CC$62=$CC$61,$CE$58:$CE$60=$CE$58,$CE$61:$CE$62=$CE$61,$CF$58&lt;&gt;$CF$59,$CF$59:$CF$60=$CF$59,$CF$61&lt;&gt;$CF$62,$CG$59:$CG$60=$CG$59),1,0)</f>
        <v>0</v>
      </c>
      <c r="AHM57" s="487">
        <f t="array" aca="1" ref="AHM57" ca="1">IF(AND($CC$57&lt;&gt;$CC$58,$CC$58:$CC$60=$CC$58,$CC$60&lt;&gt;$CC$61,$CC$61:$CC$62=$CC$61,$CE$58:$CE$60=$CE$58,$CE$61:$CE$62=$CE$61,$CF$58&lt;&gt;$CF$59,$CF$59&lt;&gt;$CF$60,$CF$61:$CF$62=$CF$61,$CG$61:$CG$62=$CG$61),1,0)</f>
        <v>0</v>
      </c>
      <c r="AHN57" s="487">
        <f t="array" aca="1" ref="AHN57" ca="1">IF(AND($CC$57&lt;&gt;$CC$58,$CC$58:$CC$60=$CC$58,$CC$60&lt;&gt;$CC$61,$CC$61:$CC$62=$CC$61,$CE$58:$CE$60=$CE$58,$CE$61:$CE$62=$CE$61,$CF$58&lt;&gt;$CF$59,$CF$59&lt;&gt;$CF$60,$CF$61&lt;&gt;$CF$62),1,0)</f>
        <v>0</v>
      </c>
      <c r="AHO57" s="487">
        <f t="array" aca="1" ref="AHO57" ca="1">IF(AND($CC$57&lt;&gt;$CC$58,$CC$58:$CC$60=$CC$58,$CC$60&lt;&gt;$CC$61,$CC$61&lt;&gt;$CC$62,$CE$58:$CE$60=$CE$58,$CF$58:$CF$59=$CF$58,$CF$59&lt;&gt;$CF$60,$CG$58:$CG$59=$CG$58),1,0)</f>
        <v>0</v>
      </c>
      <c r="AHP57" s="487">
        <f t="array" aca="1" ref="AHP57" ca="1">IF(AND($CC$57&lt;&gt;$CC$58,$CC$58:$CC$60=$CC$58,$CC$60&lt;&gt;$CC$61,$CC$61&lt;&gt;$CC$62,$CE$58:$CE$60=$CE$58,$CF$58&lt;&gt;$CF$59,$CF$59:$CF$60=$CF$59,$CG$59:$CG$60=$CG$59),1,0)</f>
        <v>0</v>
      </c>
      <c r="AHQ57" s="487">
        <f t="array" aca="1" ref="AHQ57" ca="1">IF(AND($CC$57&lt;&gt;$CC$58,$CC$58:$CC$60=$CC$58,$CC$60&lt;&gt;$CC$61,$CC$61&lt;&gt;$CC$62,$CE$58:$CE$60=$CE$58,$CF$58&lt;&gt;$CF$59,$CF$59&lt;&gt;$CF$60),1,0)</f>
        <v>0</v>
      </c>
      <c r="AHR57" s="487">
        <f t="array" aca="1" ref="AHR57" ca="1">IF(AND($CC$57&lt;&gt;$CC$58,$CC$58:$CC$59=$CC$58,$CC$59&lt;&gt;$CC$60,$CC$60:$CC$62=$CC$60,$CE$58:$CE$59=$CE$58,$CE$60:$CE$62=$CE$60,$CF$58:$CF$59=$CF$58,$CF$60&lt;&gt;$CF$61,$CF$61:$CF$62=$CF$61,$CG$58:$CG$59=$CG$58,$CG$61:$CG$62=$CG$61),1,0)</f>
        <v>0</v>
      </c>
      <c r="AHS57" s="487">
        <f t="array" aca="1" ref="AHS57" ca="1">IF(AND($CC$57&lt;&gt;$CC$58,$CC$58:$CC$59=$CC$58,$CC$59&lt;&gt;$CC$60,$CC$60:$CC$62=$CC$60,$CE$58:$CE$59=$CE$58,$CE$60:$CE$62=$CE$60,$CF$58:$CF$59=$CF$58,$CF$60:$CF$61=$CF$60,$CF$61&lt;&gt;$CF$62,$CG$58:$CG$59=$CG$58,$CG$60:$CG$61=$CG$60),1,0)</f>
        <v>0</v>
      </c>
      <c r="AHT57" s="487">
        <f t="array" aca="1" ref="AHT57" ca="1">IF(AND($CC$57&lt;&gt;$CC$58,$CC$58:$CC$59=$CC$58,$CC$59&lt;&gt;$CC$60,$CC$60:$CC$62=$CC$60,$CE$58:$CE$59=$CE$58,$CE$60:$CE$62=$CE$60,$CF$58:$CF$59=$CF$58,$CF$60&lt;&gt;$CF$61,$CF$61&lt;&gt;$CF$62,$CG$58:$CG$59=$CG$58),1,0)</f>
        <v>0</v>
      </c>
      <c r="AHU57" s="487">
        <f t="array" aca="1" ref="AHU57" ca="1">IF(AND($CC$57&lt;&gt;$CC$58,$CC$58:$CC$59=$CC$58,$CC$59&lt;&gt;$CC$60,$CC$60:$CC$62=$CC$60,$CE$58:$CE$59=$CE$58,$CE$60:$CE$62=$CE$60,$CF$58&lt;&gt;$CF$59,$CF$60:$CF$62=$CF$60,$CG$60:$CG$62=$CG$60),1,0)</f>
        <v>0</v>
      </c>
      <c r="AHV57" s="487">
        <f t="array" aca="1" ref="AHV57" ca="1">IF(AND($CC$57&lt;&gt;$CC$58,$CC$58:$CC$59=$CC$58,$CC$59&lt;&gt;$CC$60,$CC$60:$CC$62=$CC$60,$CE$58:$CE$59=$CE$58,$CE$60:$CE$62=$CE$60,$CF$58&lt;&gt;$CF$59,$CF$60:$CF$61=$CF$60,$CF$61&lt;&gt;$CF$62,$CG$60:$CG$61=$CG$60),1,0)</f>
        <v>0</v>
      </c>
      <c r="AHW57" s="487">
        <f t="array" aca="1" ref="AHW57" ca="1">IF(AND($CC$57&lt;&gt;$CC$58,$CC$58:$CC$59=$CC$58,$CC$59&lt;&gt;$CC$60,$CC$60:$CC$62=$CC$60,$CE$58:$CE$59=$CE$58,$CE$60:$CE$62=$CE$60,$CF$58&lt;&gt;$CF$59,$CF$60&lt;&gt;$CF$61,$CF$61:$CF$62=$CF$61,$CG$61:$CG$62=$CG$61),1,0)</f>
        <v>0</v>
      </c>
      <c r="AHX57" s="487">
        <f t="array" aca="1" ref="AHX57" ca="1">IF(AND($CC$57&lt;&gt;$CC$58,$CC$58:$CC$59=$CC$58,$CC$59&lt;&gt;$CC$60,$CC$60:$CC$62=$CC$60,$CE$58:$CE$59=$CE$58,$CE$60:$CE$62=$CE$60,$CF$58&lt;&gt;$CF$59,$CF$60&lt;&gt;$CF$61,$CF$61&lt;&gt;$CF$62),1,0)</f>
        <v>0</v>
      </c>
      <c r="AHY57" s="487">
        <f t="array" aca="1" ref="AHY57" ca="1">IF(AND($CC$57&lt;&gt;$CC$58,$CC$58:$CC$59=$CC$58,$CC$59&lt;&gt;$CC$60,$CC$60&lt;&gt;$CC$61,$CC$61:$CC$62=$CC$61,$CE$58:$CE$59=$CE$58,$CE$61:$CE$62=$CE$61,$CF$58:$CF$59=$CF$58,$CF$61&lt;&gt;$CF$62,$CG$58:$CG$59=$CG$58),1,0)</f>
        <v>0</v>
      </c>
      <c r="AHZ57" s="487">
        <f t="array" aca="1" ref="AHZ57" ca="1">IF(AND($CC$57&lt;&gt;$CC$58,$CC$58:$CC$59=$CC$58,$CC$59&lt;&gt;$CC$60,$CC$60&lt;&gt;$CC$61,$CC$61:$CC$62=$CC$61,$CE$58:$CE$59=$CE$58,$CE$61:$CE$62=$CE$61,$CF$58&lt;&gt;$CF$59,$CF$61:$CF$62=$CF$61,$CG$61:$CG$62=$CG$61),1,0)</f>
        <v>0</v>
      </c>
      <c r="AIA57" s="487">
        <f t="array" aca="1" ref="AIA57" ca="1">IF(AND($CC$57&lt;&gt;$CC$58,$CC$58:$CC$59=$CC$58,$CC$59&lt;&gt;$CC$60,$CC$60&lt;&gt;$CC$61,$CC$61:$CC$62=$CC$61,$CE$58:$CE$59=$CE$58,$CE$61:$CE$62=$CE$61,$CF$58&lt;&gt;$CF$59,$CF$61&lt;&gt;$CF$62),1,0)</f>
        <v>0</v>
      </c>
      <c r="AIB57" s="487">
        <f t="array" aca="1" ref="AIB57" ca="1">IF(AND($CC$57&lt;&gt;$CC$58,$CC$58:$CC$59=$CC$58,$CC$59&lt;&gt;$CC$60,$CC$60:$CC$61=$CC$60,$CC$61&lt;&gt;$CC$62,$CE$58:$CE$59=$CE$58,$CE$60:$CE$61=$CE$60,$CF$58:$CF$59=$CF$58,$CF$60&lt;&gt;$CF$61,$CG$58:$CG$59=$CG$58),1,0)</f>
        <v>0</v>
      </c>
      <c r="AIC57" s="487">
        <f t="array" aca="1" ref="AIC57" ca="1">IF(AND($CC$57&lt;&gt;$CC$58,$CC$58:$CC$59=$CC$58,$CC$59&lt;&gt;$CC$60,$CC$60:$CC$61=$CC$60,$CC$61&lt;&gt;$CC$62,$CE$58:$CE$59=$CE$58,$CE$60:$CE$61=$CE$60,$CF$58&lt;&gt;$CF$59,$CF$60:$CF$61=$CF$60,$CG$60:$CG$61=$CG$60),1,0)</f>
        <v>0</v>
      </c>
      <c r="AID57" s="487">
        <f t="array" aca="1" ref="AID57" ca="1">IF(AND($CC$57&lt;&gt;$CC$58,$CC$58:$CC$59=$CC$58,$CC$59&lt;&gt;$CC$60,$CC$60:$CC$61=$CC$60,$CC$61&lt;&gt;$CC$62,$CE$58:$CE$59=$CE$58,$CE$60:$CE$61=$CE$60,$CF$58&lt;&gt;$CF$59,$CF$60&lt;&gt;$CF$61),1,0)</f>
        <v>0</v>
      </c>
      <c r="AIE57" s="487">
        <f t="array" aca="1" ref="AIE57" ca="1">IF(AND($CC$57&lt;&gt;$CC$58,$CC$58:$CC$59=$CC$58,$CC$59&lt;&gt;$CC$60,$CC$60&lt;&gt;$CC$61,$CC$61&lt;&gt;$CC$62,$CE$58:$CE$59=$CE$58,$CF$58&lt;&gt;$CF$59),1,0)</f>
        <v>0</v>
      </c>
      <c r="AIF57" s="487">
        <f t="array" aca="1" ref="AIF57" ca="1">IF(AND($CC$57&lt;&gt;$CC$58,$CC$58&lt;&gt;$CC$59,$CC$59:$CC$62=$CC$59,$CE$59:$CE$62=$CE$59,$CF$59:$CF$61=$CF$59,$CF$61&lt;&gt;$CF$62,$CG$59:$CG$61=$CG$59),1,0)</f>
        <v>0</v>
      </c>
      <c r="AIG57" s="487">
        <f t="array" aca="1" ref="AIG57" ca="1">IF(AND($CC$57&lt;&gt;$CC$58,$CC$58&lt;&gt;$CC$59,$CC$59:$CC$62=$CC$59,$CE$59:$CE$62=$CE$59,$CF$59:$CF$60=$CF$59,$CF$60&lt;&gt;$CF$61,$CF$61:$CF$62=$CF$61,$CG$59:$CG$60=$CG$59,$CG$61:$CG$62=$CG$61),1,0)</f>
        <v>0</v>
      </c>
      <c r="AIH57" s="487">
        <f t="array" aca="1" ref="AIH57" ca="1">IF(AND($CC$57&lt;&gt;$CC$58,$CC$58&lt;&gt;$CC$59,$CC$59:$CC$62=$CC$59,$CE$59:$CE$62=$CE$59,$CF$59:$CF$60=$CF$59,$CF$60&lt;&gt;$CF$61,$CF$61&lt;&gt;$CF$62,$CG$59:$CG$60=$CG$59),1,0)</f>
        <v>0</v>
      </c>
      <c r="AII57" s="487">
        <f t="array" aca="1" ref="AII57" ca="1">IF(AND($CC$57&lt;&gt;$CC$58,$CC$58&lt;&gt;$CC$59,$CC$59:$CC$62=$CC$59,$CE$59:$CE$62=$CE$59,$CF$59&lt;&gt;$CF$60,$CF$60:$CF$62=$CF$60,$CG$60:$CG$62=$CG$60),1,0)</f>
        <v>0</v>
      </c>
      <c r="AIJ57" s="487">
        <f t="array" aca="1" ref="AIJ57" ca="1">IF(AND($CC$57&lt;&gt;$CC$58,$CC$58&lt;&gt;$CC$59,$CC$59:$CC$62=$CC$59,$CE$59:$CE$62=$CE$59,$CF$59&lt;&gt;$CF$60,$CF$60:$CF$61=$CF$60,$CF$61&lt;&gt;$CF$62,$CG$60:$CG$61=$CG$60),1,0)</f>
        <v>0</v>
      </c>
      <c r="AIK57" s="487">
        <f t="array" aca="1" ref="AIK57" ca="1">IF(AND($CC$57&lt;&gt;$CC$58,$CC$58&lt;&gt;$CC$59,$CC$59:$CC$62=$CC$59,$CE$59:$CE$62=$CE$59,$CF$59&lt;&gt;$CF$60,$CF$60&lt;&gt;$CF$61,$CF$61:$CF$62=$CF$61,$CG$61:$CG$62=$CG$61),1,0)</f>
        <v>0</v>
      </c>
      <c r="AIL57" s="487">
        <f t="array" aca="1" ref="AIL57" ca="1">IF(AND($CC$57&lt;&gt;$CC$58,$CC$58&lt;&gt;$CC$59,$CC$59:$CC$62=$CC$59,$CE$59:$CE$62=$CE$59,$CF$59&lt;&gt;$CF$60,$CF$60&lt;&gt;$CF$61,$CF$61&lt;&gt;$CF$62),1,0)</f>
        <v>0</v>
      </c>
      <c r="AIM57" s="487">
        <f t="array" aca="1" ref="AIM57" ca="1">IF(AND($CC$57&lt;&gt;$CC$58,$CC$58&lt;&gt;$CC$59,$CC$59:$CC$61=$CC$59,$CC$61&lt;&gt;$CC$62,$CE$59:$CE$61=$CE$59,$CF$59:$CF$60=$CF$59,$CF$60&lt;&gt;$CF$61,$CG$59:$CG$60=$CG$59),1,0)</f>
        <v>0</v>
      </c>
      <c r="AIN57" s="487">
        <f t="array" aca="1" ref="AIN57" ca="1">IF(AND($CC$57&lt;&gt;$CC$58,$CC$58&lt;&gt;$CC$59,$CC$59:$CC$61=$CC$59,$CC$61&lt;&gt;$CC$62,$CE$59:$CE$61=$CE$59,$CF$59&lt;&gt;$CF$60,$CF$60:$CF$61=$CF$60,$CG$60:$CG$61=$CG$60),1,0)</f>
        <v>0</v>
      </c>
      <c r="AIO57" s="487">
        <f t="array" aca="1" ref="AIO57" ca="1">IF(AND($CC$57&lt;&gt;$CC$58,$CC$58&lt;&gt;$CC$59,$CC$59:$CC$61=$CC$59,$CC$61&lt;&gt;$CC$62,$CE$59:$CE$61=$CE$59,$CF$59&lt;&gt;$CF$60,$CF$60&lt;&gt;$CF$61),1,0)</f>
        <v>0</v>
      </c>
      <c r="AIP57" s="487">
        <f t="array" aca="1" ref="AIP57" ca="1">IF(AND($CC$57&lt;&gt;$CC$58,$CC$58&lt;&gt;$CC$59,$CC$59:$CC$60=$CC$59,$CC$60&lt;&gt;$CC$61,$CC$61:$CC$62=$CC$61,$CE$59:$CE$60=$CE$59,$CE$61:$CE$62=$CE$61,$CF$59:$CF$60=$CF$59,$CF$61&lt;&gt;$CF$62,$CG$59:$CG$60=$CG$59),1,0)</f>
        <v>0</v>
      </c>
      <c r="AIQ57" s="487">
        <f t="array" aca="1" ref="AIQ57" ca="1">IF(AND($CC$57&lt;&gt;$CC$58,$CC$58&lt;&gt;$CC$59,$CC$59:$CC$60=$CC$59,$CC$60&lt;&gt;$CC$61,$CC$61:$CC$62=$CC$61,$CE$59:$CE$60=$CE$59,$CE$61:$CE$62=$CE$61,$CF$59&lt;&gt;$CF$60,$CF$61:$CF$62=$CF$61,$CG$61:$CG$62=$CG$61),1,0)</f>
        <v>0</v>
      </c>
      <c r="AIR57" s="487">
        <f t="array" aca="1" ref="AIR57" ca="1">IF(AND($CC$57&lt;&gt;$CC$58,$CC$58&lt;&gt;$CC$59,$CC$59:$CC$60=$CC$59,$CC$60&lt;&gt;$CC$61,$CC$61:$CC$62=$CC$61,$CE$59:$CE$60=$CE$59,$CE$61:$CE$62=$CE$61,$CF$59&lt;&gt;$CF$60,$CF$61&lt;&gt;$CF$62),1,0)</f>
        <v>0</v>
      </c>
      <c r="AIS57" s="487">
        <f t="array" aca="1" ref="AIS57" ca="1">IF(AND($CC$57&lt;&gt;$CC$58,$CC$58&lt;&gt;$CC$59,$CC$59:$CC$60=$CC$59,$CC$60&lt;&gt;$CC$61,$CC$61&lt;&gt;$CC$62,$CE$59:$CE$60=$CE$59,$CF$59&lt;&gt;$CF$60),1,0)</f>
        <v>0</v>
      </c>
      <c r="AIT57" s="487">
        <f t="array" aca="1" ref="AIT57" ca="1">IF(AND($CC$57&lt;&gt;$CC$58,$CC$58&lt;&gt;$CC$59,$CC$59&lt;&gt;$CC$60,$CC$60:$CC$62=$CC$60,$CE$60:$CE$62=$CE$60,$CF$60:$CF$61=$CF$60,$CF$61&lt;&gt;$CF$62,$CG$60:$CG$61=$CG$60),1,0)</f>
        <v>0</v>
      </c>
      <c r="AIU57" s="487">
        <f t="array" aca="1" ref="AIU57" ca="1">IF(AND($CC$57&lt;&gt;$CC$58,$CC$58&lt;&gt;$CC$59,$CC$59&lt;&gt;$CC$60,$CC$60:$CC$62=$CC$60,$CE$60:$CE$62=$CE$60,$CF$60&lt;&gt;$CF$61,$CF$61:$CF$62=$CF$61,$CG$61:$CG$62=$CG$61),1,0)</f>
        <v>0</v>
      </c>
      <c r="AIV57" s="487">
        <f t="array" aca="1" ref="AIV57" ca="1">IF(AND($CC$57&lt;&gt;$CC$58,$CC$58&lt;&gt;$CC$59,$CC$59&lt;&gt;$CC$60,$CC$60:$CC$62=$CC$60,$CE$60:$CE$62=$CE$60,$CF$60&lt;&gt;$CF$61,$CF$61&lt;&gt;$CF$62),1,0)</f>
        <v>0</v>
      </c>
      <c r="AIW57" s="487">
        <f t="array" aca="1" ref="AIW57" ca="1">IF(AND($CC$57&lt;&gt;$CC$58,$CC$58&lt;&gt;$CC$59,$CC$59&lt;&gt;$CC$60,$CC$60:$CC$61=$CC$60,$CC$61&lt;&gt;$CC$62,$CE$60:$CE$61=$CE$60,$CF$60&lt;&gt;$CF$61),1,0)</f>
        <v>0</v>
      </c>
      <c r="AIX57" s="487">
        <f t="array" aca="1" ref="AIX57" ca="1">IF(AND($CC$57&lt;&gt;$CC$58,$CC$58&lt;&gt;$CC$59,$CC$59&lt;&gt;$CC$60,$CC$60&lt;&gt;$CC$61,$CC$61:$CC$62=$CC$61,$CE$61:$CE$62=$CE$61,$CF$61&lt;&gt;$CF$62),1,0)</f>
        <v>0</v>
      </c>
      <c r="AIY57" s="487">
        <f t="array" aca="1" ref="AIY57" ca="1">IF(AND($CC$57:$CC$62=$CC$57,$CE$57:$CE$61=$CE$57,$CE$61&lt;&gt;$CE$62,$CF$57:$CF$61=$CF$57,$CG$57:$CG$60=$CG$57,$CG$60&lt;&gt;$CG$61),1,0)</f>
        <v>0</v>
      </c>
      <c r="AIZ57" s="487">
        <f t="array" aca="1" ref="AIZ57" ca="1">IF(AND($CC$57:$CC$62=$CC$57,$CE$57:$CE$61=$CE$57,$CE$61&lt;&gt;$CE$62,$CF$57:$CF$61=$CF$57,$CG$57:$CG$59=$CG$57,$CG$59&lt;&gt;$CG$60,$CG$60:$CG$61=$CG$60),1,0)</f>
        <v>0</v>
      </c>
      <c r="AJA57" s="487">
        <f t="array" aca="1" ref="AJA57" ca="1">IF(AND($CC$57:$CC$62=$CC$57,$CE$57:$CE$61=$CE$57,$CE$61&lt;&gt;$CE$62,$CF$57:$CF$61=$CF$57,$CG$57:$CG$59=$CG$57,$CG$59&lt;&gt;$CG$60,$CG$60&lt;&gt;$CG$61),1,0)</f>
        <v>0</v>
      </c>
      <c r="AJB57" s="487">
        <f t="array" aca="1" ref="AJB57" ca="1">IF(AND($CC$57:$CC$62=$CC$57,$CE$57:$CE$61=$CE$57,$CE$61&lt;&gt;$CE$62,$CF$57:$CF$61=$CF$57,$CG$57:$CG$58=$CG$57,$CG$58&lt;&gt;$CG$59,$CG$59:$CG$61=$CG$59),1,0)</f>
        <v>0</v>
      </c>
      <c r="AJC57" s="487">
        <f t="array" aca="1" ref="AJC57" ca="1">IF(AND($CC$57:$CC$62=$CC$57,$CE$57:$CE$61=$CE$57,$CE$61&lt;&gt;$CE$62,$CF$57:$CF$61=$CF$57,$CG$57:$CG$58=$CG$57,$CG$58&lt;&gt;$CG$59,$CG$59:$CG$60=$CG$59,$CG$60&lt;&gt;$CG$61),1,0)</f>
        <v>0</v>
      </c>
      <c r="AJD57" s="487">
        <f t="array" aca="1" ref="AJD57" ca="1">IF(AND($CC$57:$CC$62=$CC$57,$CE$57:$CE$61=$CE$57,$CE$61&lt;&gt;$CE$62,$CF$57:$CF$61=$CF$57,$CG$57:$CG$58=$CG$57,$CG$58&lt;&gt;$CG$59,$CG$59&lt;&gt;$CG$60,$CG$60:$CG$61=$CG$60),1,0)</f>
        <v>0</v>
      </c>
      <c r="AJE57" s="487">
        <f t="array" aca="1" ref="AJE57" ca="1">IF(AND($CC$57:$CC$62=$CC$57,$CE$57:$CE$61=$CE$57,$CE$61&lt;&gt;$CE$62,$CF$57:$CF$61=$CF$57,$CG$57:$CG$58=$CG$57,$CG$58&lt;&gt;$CG$59,$CG$59&lt;&gt;$CG$60,$CG$60&lt;&gt;$CG$61),1,0)</f>
        <v>0</v>
      </c>
      <c r="AJF57" s="487">
        <f t="array" aca="1" ref="AJF57" ca="1">IF(AND($CC$57:$CC$62=$CC$57,$CE$57:$CE$61=$CE$57,$CE$61&lt;&gt;$CE$62,$CF$57:$CF$61=$CF$57,$CG$57&lt;&gt;$CG$58,$CG$58:$CG$61=$CG$58),1,0)</f>
        <v>0</v>
      </c>
      <c r="AJG57" s="487">
        <f t="array" aca="1" ref="AJG57" ca="1">IF(AND($CC$57:$CC$62=$CC$57,$CE$57:$CE$61=$CE$57,$CE$61&lt;&gt;$CE$62,$CF$57:$CF$61=$CF$57,$CG$57&lt;&gt;$CG$58,$CG$58:$CG$60=$CG$58,$CG$60&lt;&gt;$CG$61),1,0)</f>
        <v>0</v>
      </c>
      <c r="AJH57" s="487">
        <f t="array" aca="1" ref="AJH57" ca="1">IF(AND($CC$57:$CC$62=$CC$57,$CE$57:$CE$61=$CE$57,$CE$61&lt;&gt;$CE$62,$CF$57:$CF$61=$CF$57,$CG$57&lt;&gt;$CG$58,$CG$58:$CG$59=$CG$58,$CG$59&lt;&gt;$CG$60,$CG$60:$CG$61=$CG$60),1,0)</f>
        <v>0</v>
      </c>
      <c r="AJI57" s="487">
        <f t="array" aca="1" ref="AJI57" ca="1">IF(AND($CC$57:$CC$62=$CC$57,$CE$57:$CE$61=$CE$57,$CE$61&lt;&gt;$CE$62,$CF$57:$CF$61=$CF$57,$CG$57&lt;&gt;$CG$58,$CG$58:$CG$59=$CG$58,$CG$59&lt;&gt;$CG$60,$CG$60&lt;&gt;$CG$61),1,0)</f>
        <v>0</v>
      </c>
      <c r="AJJ57" s="487">
        <f t="array" aca="1" ref="AJJ57" ca="1">IF(AND($CC$57:$CC$62=$CC$57,$CE$57:$CE$61=$CE$57,$CE$61&lt;&gt;$CE$62,$CF$57:$CF$61=$CF$57,$CG$57&lt;&gt;$CG$58,$CG$58&lt;&gt;$CG$59,$CG$59:$CG$61=$CG$59),1,0)</f>
        <v>0</v>
      </c>
      <c r="AJK57" s="487">
        <f t="array" aca="1" ref="AJK57" ca="1">IF(AND($CC$57:$CC$62=$CC$57,$CE$57:$CE$61=$CE$57,$CE$61&lt;&gt;$CE$62,$CF$57:$CF$61=$CF$57,$CG$57&lt;&gt;$CG$58,$CG$58&lt;&gt;$CG$59,$CG$59:$CG$60=$CG$59,$CG$60&lt;&gt;$CG$61),1,0)</f>
        <v>0</v>
      </c>
      <c r="AJL57" s="487">
        <f t="array" aca="1" ref="AJL57" ca="1">IF(AND($CC$57:$CC$62=$CC$57,$CE$57:$CE$61=$CE$57,$CE$61&lt;&gt;$CE$62,$CF$57:$CF$61=$CF$57,$CG$57&lt;&gt;$CG$58,$CG$58&lt;&gt;$CG$59,$CG$59&lt;&gt;$CG$60,$CG$60:$CG$61=$CG$60),1,0)</f>
        <v>0</v>
      </c>
      <c r="AJM57" s="487">
        <f t="array" aca="1" ref="AJM57" ca="1">IF(AND($CC$57:$CC$62=$CC$57,$CE$57:$CE$61=$CE$57,$CE$61&lt;&gt;$CE$62,$CF$57:$CF$61=$CF$57,$CG$57&lt;&gt;$CG$58,$CG$58&lt;&gt;$CG$59,$CG$59&lt;&gt;$CG$60,$CG$60&lt;&gt;$CG$61),1,0)</f>
        <v>0</v>
      </c>
      <c r="AJN57" s="487">
        <f t="array" aca="1" ref="AJN57" ca="1">IF(AND($CC$57:$CC$62=$CC$57,$CE$57:$CE$60=$CE$57,$CE$60&lt;&gt;$CE$61,$CE$61:$CE$62=$CE$61,$CF$57:$CF$60=$CF$57,$CF$61:$CF$62=$CF$61,$CG$57:$CG$60=$CG$57,$CG$61&lt;&gt;$CG$62),1,0)</f>
        <v>0</v>
      </c>
      <c r="AJO57" s="487">
        <f t="array" aca="1" ref="AJO57" ca="1">IF(AND($CC$57:$CC$62=$CC$57,$CE$57:$CE$60=$CE$57,$CE$60&lt;&gt;$CE$61,$CE$61:$CE$62=$CE$61,$CF$57:$CF$60=$CF$57,$CF$61:$CF$62=$CF$61,$CG$57:$CG$59=$CG$57,$CG$59&lt;&gt;$CG$60,$CG$61:$CG$62=$CG$61),1,0)</f>
        <v>0</v>
      </c>
      <c r="AJP57" s="487">
        <f t="array" aca="1" ref="AJP57" ca="1">IF(AND($CC$57:$CC$62=$CC$57,$CE$57:$CE$60=$CE$57,$CE$60&lt;&gt;$CE$61,$CE$61:$CE$62=$CE$61,$CF$57:$CF$60=$CF$57,$CF$61:$CF$62=$CF$61,$CG$57:$CG$59=$CG$57,$CG$59&lt;&gt;$CG$60,$CG$61&lt;&gt;$CG$62),1,0)</f>
        <v>0</v>
      </c>
      <c r="AJQ57" s="487">
        <f t="array" aca="1" ref="AJQ57" ca="1">IF(AND($CC$57:$CC$62=$CC$57,$CE$57:$CE$60=$CE$57,$CE$60&lt;&gt;$CE$61,$CE$61:$CE$62=$CE$61,$CF$57:$CF$60=$CF$57,$CF$61:$CF$62=$CF$61,$CG$57:$CG$58=$CG$57,$CG$58&lt;&gt;$CG$59,$CG$59:$CG$60=$CG$59,$CG$61:$CG$62=$CG$61),1,0)</f>
        <v>0</v>
      </c>
      <c r="AJR57" s="487">
        <f t="array" aca="1" ref="AJR57" ca="1">IF(AND($CC$57:$CC$62=$CC$57,$CE$57:$CE$60=$CE$57,$CE$60&lt;&gt;$CE$61,$CE$61:$CE$62=$CE$61,$CF$57:$CF$60=$CF$57,$CF$61:$CF$62=$CF$61,$CG$57:$CG$58=$CG$57,$CG$58&lt;&gt;$CG$59,$CG$59:$CG$60=$CG$59,$CG$61&lt;&gt;$CG$62),1,0)</f>
        <v>0</v>
      </c>
      <c r="AJS57" s="487">
        <f t="array" aca="1" ref="AJS57" ca="1">IF(AND($CC$57:$CC$62=$CC$57,$CE$57:$CE$60=$CE$57,$CE$60&lt;&gt;$CE$61,$CE$61:$CE$62=$CE$61,$CF$57:$CF$60=$CF$57,$CF$61:$CF$62=$CF$61,$CG$57:$CG$58=$CG$57,$CG$58&lt;&gt;$CG$59,$CG$59&lt;&gt;$CG$60,$CG$61:$CG$62=$CG$61),1,0)</f>
        <v>0</v>
      </c>
      <c r="AJT57" s="487">
        <f t="array" aca="1" ref="AJT57" ca="1">IF(AND($CC$57:$CC$62=$CC$57,$CE$57:$CE$60=$CE$57,$CE$60&lt;&gt;$CE$61,$CE$61:$CE$62=$CE$61,$CF$57:$CF$60=$CF$57,$CF$61:$CF$62=$CF$61,$CG$57:$CG$58=$CG$57,$CG$58&lt;&gt;$CG$59,$CG$59&lt;&gt;$CG$60,$CG$61&lt;&gt;$CG$62),1,0)</f>
        <v>0</v>
      </c>
      <c r="AJU57" s="487">
        <f t="array" aca="1" ref="AJU57" ca="1">IF(AND($CC$57:$CC$62=$CC$57,$CE$57:$CE$60=$CE$57,$CE$60&lt;&gt;$CE$61,$CE$61:$CE$62=$CE$61,$CF$57:$CF$60=$CF$57,$CF$61:$CF$62=$CF$61,$CG$57&lt;&gt;$CG$58,$CG$58:$CG$60=$CG$58,$CG$61:$CG$62=$CG$61),1,0)</f>
        <v>0</v>
      </c>
      <c r="AJV57" s="487">
        <f t="array" aca="1" ref="AJV57" ca="1">IF(AND($CC$57:$CC$62=$CC$57,$CE$57:$CE$60=$CE$57,$CE$60&lt;&gt;$CE$61,$CE$61:$CE$62=$CE$61,$CF$57:$CF$60=$CF$57,$CF$61:$CF$62=$CF$61,$CG$57&lt;&gt;$CG$58,$CG$58:$CG$60=$CG$58,$CG$61&lt;&gt;$CG$62),1,0)</f>
        <v>0</v>
      </c>
      <c r="AJW57" s="487">
        <f t="array" aca="1" ref="AJW57" ca="1">IF(AND($CC$57:$CC$62=$CC$57,$CE$57:$CE$60=$CE$57,$CE$60&lt;&gt;$CE$61,$CE$61:$CE$62=$CE$61,$CF$57:$CF$60=$CF$57,$CF$61:$CF$62=$CF$61,$CG$57&lt;&gt;$CG$58,$CG$58:$CG$59=$CG$58,$CG$59&lt;&gt;$CG$60,$CG$61:$CG$62=$CG$61),1,0)</f>
        <v>0</v>
      </c>
      <c r="AJX57" s="487">
        <f t="array" aca="1" ref="AJX57" ca="1">IF(AND($CC$57:$CC$62=$CC$57,$CE$57:$CE$60=$CE$57,$CE$60&lt;&gt;$CE$61,$CE$61:$CE$62=$CE$61,$CF$57:$CF$60=$CF$57,$CF$61:$CF$62=$CF$61,$CG$57&lt;&gt;$CG$58,$CG$58:$CG$59=$CG$58,$CG$59&lt;&gt;$CG$60,$CG$61&lt;&gt;$CG$62),1,0)</f>
        <v>0</v>
      </c>
      <c r="AJY57" s="487">
        <f t="array" aca="1" ref="AJY57" ca="1">IF(AND($CC$57:$CC$62=$CC$57,$CE$57:$CE$60=$CE$57,$CE$60&lt;&gt;$CE$61,$CE$61:$CE$62=$CE$61,$CF$57:$CF$60=$CF$57,$CF$61:$CF$62=$CF$61,$CG$57&lt;&gt;$CG$58,$CG$58&lt;&gt;$CG$59,$CG$59:$CG$60=$CG$59,$CG$61:$CG$62=$CG$61),1,0)</f>
        <v>0</v>
      </c>
      <c r="AJZ57" s="487">
        <f t="array" aca="1" ref="AJZ57" ca="1">IF(AND($CC$57:$CC$62=$CC$57,$CE$57:$CE$60=$CE$57,$CE$60&lt;&gt;$CE$61,$CE$61:$CE$62=$CE$61,$CF$57:$CF$60=$CF$57,$CF$61:$CF$62=$CF$61,$CG$57&lt;&gt;$CG$58,$CG$58&lt;&gt;$CG$59,$CG$59:$CG$60=$CG$59,$CG$61&lt;&gt;$CG$62),1,0)</f>
        <v>0</v>
      </c>
      <c r="AKA57" s="487">
        <f t="array" aca="1" ref="AKA57" ca="1">IF(AND($CC$57:$CC$62=$CC$57,$CE$57:$CE$60=$CE$57,$CE$60&lt;&gt;$CE$61,$CE$61:$CE$62=$CE$61,$CF$57:$CF$60=$CF$57,$CF$61:$CF$62=$CF$61,$CG$57&lt;&gt;$CG$58,$CG$58&lt;&gt;$CG$59,$CG$59&lt;&gt;$CG$60,$CG$61:$CG$62=$CG$61),1,0)</f>
        <v>0</v>
      </c>
      <c r="AKB57" s="487">
        <f t="array" aca="1" ref="AKB57" ca="1">IF(AND($CC$57:$CC$62=$CC$57,$CE$57:$CE$60=$CE$57,$CE$60&lt;&gt;$CE$61,$CE$61:$CE$62=$CE$61,$CF$57:$CF$60=$CF$57,$CF$61:$CF$62=$CF$61,$CG$57&lt;&gt;$CG$58,$CG$58&lt;&gt;$CG$59,$CG$59&lt;&gt;$CG$60,$CG$61&lt;&gt;$CG$62),1,0)</f>
        <v>0</v>
      </c>
      <c r="AKC57" s="487">
        <f t="array" aca="1" ref="AKC57" ca="1">IF(AND($CC$57:$CC$62=$CC$57,$CE$57:$CE$60=$CE$57,$CE$60&lt;&gt;$CE$61,$CE$61&lt;&gt;$CE$62,$CF$57:$CF$60=$CF$57,$CG$57:$CG$59=$CG$57,$CG$59&lt;&gt;$CG$60),1,0)</f>
        <v>0</v>
      </c>
      <c r="AKD57" s="487">
        <f t="array" aca="1" ref="AKD57" ca="1">IF(AND($CC$57:$CC$62=$CC$57,$CE$57:$CE$60=$CE$57,$CE$60&lt;&gt;$CE$61,$CE$61&lt;&gt;$CE$62,$CF$57:$CF$60=$CF$57,$CG$57:$CG$58=$CG$57,$CG$58&lt;&gt;$CG$59,$CG$59:$CG$60=$CG$59),1,0)</f>
        <v>0</v>
      </c>
      <c r="AKE57" s="487">
        <f t="array" aca="1" ref="AKE57" ca="1">IF(AND($CC$57:$CC$62=$CC$57,$CE$57:$CE$60=$CE$57,$CE$60&lt;&gt;$CE$61,$CE$61&lt;&gt;$CE$62,$CF$57:$CF$60=$CF$57,$CG$57:$CG$58=$CG$57,$CG$58&lt;&gt;$CG$59,$CG$59&lt;&gt;$CG$60),1,0)</f>
        <v>0</v>
      </c>
      <c r="AKF57" s="487">
        <f t="array" aca="1" ref="AKF57" ca="1">IF(AND($CC$57:$CC$62=$CC$57,$CE$57:$CE$60=$CE$57,$CE$60&lt;&gt;$CE$61,$CE$61&lt;&gt;$CE$62,$CF$57:$CF$60=$CF$57,$CG$57&lt;&gt;$CG$58,$CG$58:$CG$60=$CG$58),1,0)</f>
        <v>0</v>
      </c>
      <c r="AKG57" s="487">
        <f t="array" aca="1" ref="AKG57" ca="1">IF(AND($CC$57:$CC$62=$CC$57,$CE$57:$CE$60=$CE$57,$CE$60&lt;&gt;$CE$61,$CE$61&lt;&gt;$CE$62,$CF$57:$CF$60=$CF$57,$CG$57&lt;&gt;$CG$58,$CG$58:$CG$59=$CG$58,$CG$59&lt;&gt;$CG$60),1,0)</f>
        <v>0</v>
      </c>
      <c r="AKH57" s="487">
        <f t="array" aca="1" ref="AKH57" ca="1">IF(AND($CC$57:$CC$62=$CC$57,$CE$57:$CE$60=$CE$57,$CE$60&lt;&gt;$CE$61,$CE$61&lt;&gt;$CE$62,$CF$57:$CF$60=$CF$57,$CG$57&lt;&gt;$CG$58,$CG$58&lt;&gt;$CG$59,$CG$59:$CG$60=$CG$59),1,0)</f>
        <v>0</v>
      </c>
      <c r="AKI57" s="487">
        <f t="array" aca="1" ref="AKI57" ca="1">IF(AND($CC$57:$CC$62=$CC$57,$CE$57:$CE$60=$CE$57,$CE$60&lt;&gt;$CE$61,$CE$61&lt;&gt;$CE$62,$CF$57:$CF$60=$CF$57,$CG$57&lt;&gt;$CG$58,$CG$58&lt;&gt;$CG$59,$CG$59&lt;&gt;$CG$60),1,0)</f>
        <v>0</v>
      </c>
      <c r="AKJ57" s="487">
        <f t="array" aca="1" ref="AKJ57" ca="1">IF(AND($CC$57:$CC$62=$CC$57,$CE$57:$CE$59=$CE$57,$CE$59&lt;&gt;$CE$60,$CE$60:$CE$62=$CE$60,$CF$57:$CF$59=$CF$57,$CF$60:$CF$62=$CF$60,$CG$57:$CG$59=$CG$57,$CG$60:$CG$61=$CG$60,$CG$61&lt;&gt;$CG$62),1,0)</f>
        <v>0</v>
      </c>
      <c r="AKK57" s="487">
        <f t="array" aca="1" ref="AKK57" ca="1">IF(AND($CC$57:$CC$62=$CC$57,$CE$57:$CE$59=$CE$57,$CE$59&lt;&gt;$CE$60,$CE$60:$CE$62=$CE$60,$CF$57:$CF$59=$CF$57,$CF$60:$CF$62=$CF$60,$CG$57:$CG$59=$CG$57,$CG$60&lt;&gt;$CG$61,$CG$61:$CG$62=$CG$61),1,0)</f>
        <v>0</v>
      </c>
      <c r="AKL57" s="487">
        <f t="array" aca="1" ref="AKL57" ca="1">IF(AND($CC$57:$CC$62=$CC$57,$CE$57:$CE$59=$CE$57,$CE$59&lt;&gt;$CE$60,$CE$60:$CE$62=$CE$60,$CF$57:$CF$59=$CF$57,$CF$60:$CF$62=$CF$60,$CG$57:$CG$59=$CG$57,$CG$60&lt;&gt;$CG$61,$CG$61&lt;&gt;$CG$62),1,0)</f>
        <v>0</v>
      </c>
      <c r="AKM57" s="487">
        <f t="array" aca="1" ref="AKM57" ca="1">IF(AND($CC$57:$CC$62=$CC$57,$CE$57:$CE$59=$CE$57,$CE$59&lt;&gt;$CE$60,$CE$60:$CE$62=$CE$60,$CF$57:$CF$59=$CF$57,$CF$60:$CF$62=$CF$60,$CG$57:$CG$58=$CG$57,$CG$58&lt;&gt;$CG$59,$CG$60:$CG$62=$CG$60),1,0)</f>
        <v>0</v>
      </c>
      <c r="AKN57" s="487">
        <f t="array" aca="1" ref="AKN57" ca="1">IF(AND($CC$57:$CC$62=$CC$57,$CE$57:$CE$59=$CE$57,$CE$59&lt;&gt;$CE$60,$CE$60:$CE$62=$CE$60,$CF$57:$CF$59=$CF$57,$CF$60:$CF$62=$CF$60,$CG$57:$CG$58=$CG$57,$CG$58&lt;&gt;$CG$59,$CG$60&lt;&gt;$CG$61,$CG$61:$CG$62=$CG$61),1,0)</f>
        <v>0</v>
      </c>
      <c r="AKO57" s="487">
        <f t="array" aca="1" ref="AKO57" ca="1">IF(AND($CC$57:$CC$62=$CC$57,$CE$57:$CE$59=$CE$57,$CE$59&lt;&gt;$CE$60,$CE$60:$CE$62=$CE$60,$CF$57:$CF$59=$CF$57,$CF$60:$CF$62=$CF$60,$CG$57:$CG$58=$CG$57,$CG$58&lt;&gt;$CG$59,$CG$60:$CG$61=$CG$60,$CG$61&lt;&gt;$CG$62),1,0)</f>
        <v>0</v>
      </c>
      <c r="AKP57" s="487">
        <f t="array" aca="1" ref="AKP57" ca="1">IF(AND($CC$57:$CC$62=$CC$57,$CE$57:$CE$59=$CE$57,$CE$59&lt;&gt;$CE$60,$CE$60:$CE$62=$CE$60,$CF$57:$CF$59=$CF$57,$CF$60:$CF$62=$CF$60,$CG$57:$CG$58=$CG$57,$CG$58&lt;&gt;$CG$59,$CG$60&lt;&gt;$CG$61,$CG$61&lt;&gt;$CG$62),1,0)</f>
        <v>0</v>
      </c>
      <c r="AKQ57" s="487">
        <f t="array" aca="1" ref="AKQ57" ca="1">IF(AND($CC$57:$CC$62=$CC$57,$CE$57:$CE$59=$CE$57,$CE$59&lt;&gt;$CE$60,$CE$60:$CE$62=$CE$60,$CF$57:$CF$59=$CF$57,$CF$60:$CF$62=$CF$60,$CG$57&lt;&gt;$CG$58,$CG$58:$CG$59=$CG$58,$CG$60:$CG$62=$CG$60),1,0)</f>
        <v>0</v>
      </c>
      <c r="AKR57" s="487">
        <f t="array" aca="1" ref="AKR57" ca="1">IF(AND($CC$57:$CC$62=$CC$57,$CE$57:$CE$59=$CE$57,$CE$59&lt;&gt;$CE$60,$CE$60:$CE$62=$CE$60,$CF$57:$CF$59=$CF$57,$CF$60:$CF$62=$CF$60,$CG$57&lt;&gt;$CG$58,$CG$58:$CG$59=$CG$58,$CG$60&lt;&gt;$CG$61,$CG$61:$CG$62=$CG$61),1,0)</f>
        <v>0</v>
      </c>
      <c r="AKS57" s="487">
        <f t="array" aca="1" ref="AKS57" ca="1">IF(AND($CC$57:$CC$62=$CC$57,$CE$57:$CE$59=$CE$57,$CE$59&lt;&gt;$CE$60,$CE$60:$CE$62=$CE$60,$CF$57:$CF$59=$CF$57,$CF$60:$CF$62=$CF$60,$CG$57&lt;&gt;$CG$58,$CG$58:$CG$59=$CG$58,$CG$60:$CG$61=$CG$60,$CG$61&lt;&gt;$CG$62),1,0)</f>
        <v>0</v>
      </c>
      <c r="AKT57" s="487">
        <f t="array" aca="1" ref="AKT57" ca="1">IF(AND($CC$57:$CC$62=$CC$57,$CE$57:$CE$59=$CE$57,$CE$59&lt;&gt;$CE$60,$CE$60:$CE$62=$CE$60,$CF$57:$CF$59=$CF$57,$CF$60:$CF$62=$CF$60,$CG$57&lt;&gt;$CG$58,$CG$58:$CG$59=$CG$58,$CG$60&lt;&gt;$CG$61,$CG$61&lt;&gt;$CG$62),1,0)</f>
        <v>0</v>
      </c>
      <c r="AKU57" s="487">
        <f t="array" aca="1" ref="AKU57" ca="1">IF(AND($CC$57:$CC$62=$CC$57,$CE$57:$CE$59=$CE$57,$CE$59&lt;&gt;$CE$60,$CE$60:$CE$62=$CE$60,$CF$57:$CF$59=$CF$57,$CF$60:$CF$62=$CF$60,$CG$57&lt;&gt;$CG$58,$CG$58&lt;&gt;$CG$59,$CG$60:$CG$62=$CG$60),1,0)</f>
        <v>0</v>
      </c>
      <c r="AKV57" s="487">
        <f t="array" aca="1" ref="AKV57" ca="1">IF(AND($CC$57:$CC$62=$CC$57,$CE$57:$CE$59=$CE$57,$CE$59&lt;&gt;$CE$60,$CE$60:$CE$62=$CE$60,$CF$57:$CF$59=$CF$57,$CF$60:$CF$62=$CF$60,$CG$57&lt;&gt;$CG$58,$CG$58&lt;&gt;$CG$59,$CG$60:$CG$61=$CG$60,$CG$61&lt;&gt;$CG$62),1,0)</f>
        <v>0</v>
      </c>
      <c r="AKW57" s="487">
        <f t="array" aca="1" ref="AKW57" ca="1">IF(AND($CC$57:$CC$62=$CC$57,$CE$57:$CE$59=$CE$57,$CE$59&lt;&gt;$CE$60,$CE$60:$CE$62=$CE$60,$CF$57:$CF$59=$CF$57,$CF$60:$CF$62=$CF$60,$CG$57&lt;&gt;$CG$58,$CG$58&lt;&gt;$CG$59,$CG$60&lt;&gt;$CG$61,$CG$61:$CG$62=$CG$61),1,0)</f>
        <v>0</v>
      </c>
      <c r="AKX57" s="487">
        <f t="array" aca="1" ref="AKX57" ca="1">IF(AND($CC$57:$CC$62=$CC$57,$CE$57:$CE$59=$CE$57,$CE$59&lt;&gt;$CE$60,$CE$60:$CE$62=$CE$60,$CF$57:$CF$59=$CF$57,$CF$60:$CF$62=$CF$60,$CG$57&lt;&gt;$CG$58,$CG$58&lt;&gt;$CG$59,$CG$60&lt;&gt;$CG$61,$CG$61&lt;&gt;$CG$62),1,0)</f>
        <v>0</v>
      </c>
      <c r="AKY57" s="487">
        <f t="array" aca="1" ref="AKY57" ca="1">IF(AND($CC$57:$CC$62=$CC$57,$CE$57:$CE$59=$CE$57,$CE$59&lt;&gt;$CE$60,$CE$60:$CE$61=$CE$60,$CE$61&lt;&gt;$CE$62,$CF$57:$CF$59=$CF$57,$CF$60:$CF$61=$CF$60,$CG$57:$CG$59=$CG$57,$CG$60&lt;&gt;$CG$61),1,0)</f>
        <v>0</v>
      </c>
      <c r="AKZ57" s="487">
        <f t="array" aca="1" ref="AKZ57" ca="1">IF(AND($CC$57:$CC$62=$CC$57,$CE$57:$CE$59=$CE$57,$CE$59&lt;&gt;$CE$60,$CE$60:$CE$61=$CE$60,$CE$61&lt;&gt;$CE$62,$CF$57:$CF$59=$CF$57,$CF$60:$CF$61=$CF$60,$CG$57:$CG$58=$CG$57,$CG$58&lt;&gt;$CG$59,$CG$60:$CG$61=$CG$60),1,0)</f>
        <v>0</v>
      </c>
      <c r="ALA57" s="487">
        <f t="array" aca="1" ref="ALA57" ca="1">IF(AND($CC$57:$CC$62=$CC$57,$CE$57:$CE$59=$CE$57,$CE$59&lt;&gt;$CE$60,$CE$60:$CE$61=$CE$60,$CE$61&lt;&gt;$CE$62,$CF$57:$CF$59=$CF$57,$CF$60:$CF$61=$CF$60,$CG$57:$CG$58=$CG$57,$CG$58&lt;&gt;$CG$59,$CG$60&lt;&gt;$CG$61),1,0)</f>
        <v>0</v>
      </c>
      <c r="ALB57" s="487">
        <f t="array" aca="1" ref="ALB57" ca="1">IF(AND($CC$57:$CC$62=$CC$57,$CE$57:$CE$59=$CE$57,$CE$59&lt;&gt;$CE$60,$CE$60:$CE$61=$CE$60,$CE$61&lt;&gt;$CE$62,$CF$57:$CF$59=$CF$57,$CF$60:$CF$61=$CF$60,$CG$57&lt;&gt;$CG$58,$CG$58:$CG$59=$CG$58,$CG$60:$CG$61=$CG$60),1,0)</f>
        <v>0</v>
      </c>
      <c r="ALC57" s="487">
        <f t="array" aca="1" ref="ALC57" ca="1">IF(AND($CC$57:$CC$62=$CC$57,$CE$57:$CE$59=$CE$57,$CE$59&lt;&gt;$CE$60,$CE$60:$CE$61=$CE$60,$CE$61&lt;&gt;$CE$62,$CF$57:$CF$59=$CF$57,$CF$60:$CF$61=$CF$60,$CG$57&lt;&gt;$CG$58,$CG$58:$CG$59=$CG$58,$CG$60&lt;&gt;$CG$61),1,0)</f>
        <v>0</v>
      </c>
      <c r="ALD57" s="487">
        <f t="array" aca="1" ref="ALD57" ca="1">IF(AND($CC$57:$CC$62=$CC$57,$CE$57:$CE$59=$CE$57,$CE$59&lt;&gt;$CE$60,$CE$60:$CE$61=$CE$60,$CE$61&lt;&gt;$CE$62,$CF$57:$CF$59=$CF$57,$CF$60:$CF$61=$CF$60,$CG$57&lt;&gt;$CG$58,$CG$58&lt;&gt;$CG$59,$CG$60:$CG$61=$CG$60),1,0)</f>
        <v>0</v>
      </c>
      <c r="ALE57" s="487">
        <f t="array" aca="1" ref="ALE57" ca="1">IF(AND($CC$57:$CC$62=$CC$57,$CE$57:$CE$59=$CE$57,$CE$59&lt;&gt;$CE$60,$CE$60:$CE$61=$CE$60,$CE$61&lt;&gt;$CE$62,$CF$57:$CF$59=$CF$57,$CF$60:$CF$61=$CF$60,$CG$57&lt;&gt;$CG$58,$CG$58&lt;&gt;$CG$59,$CG$60&lt;&gt;$CG$61),1,0)</f>
        <v>0</v>
      </c>
      <c r="ALF57" s="487">
        <f t="array" aca="1" ref="ALF57" ca="1">IF(AND($CC$57:$CC$62=$CC$57,$CE$57:$CE$59=$CE$57,$CE$59&lt;&gt;$CE$60,$CE$60&lt;&gt;$CE$61,$CE$61:$CE$62=$CE$61,$CF$57:$CF$59=$CF$57,$CF$61:$CF$62=$CF$61,$CG$57:$CG$59=$CG$57,$CG$61&lt;&gt;$CG$62),1,0)</f>
        <v>0</v>
      </c>
      <c r="ALG57" s="487">
        <f t="array" aca="1" ref="ALG57" ca="1">IF(AND($CC$57:$CC$62=$CC$57,$CE$57:$CE$59=$CE$57,$CE$59&lt;&gt;$CE$60,$CE$60&lt;&gt;$CE$61,$CE$61:$CE$62=$CE$61,$CF$57:$CF$59=$CF$57,$CF$61:$CF$62=$CF$61,$CG$57:$CG$58=$CG$57,$CG$58&lt;&gt;$CG$59,$CG$61:$CG$62=$CG$61),1,0)</f>
        <v>0</v>
      </c>
      <c r="ALH57" s="487">
        <f t="array" aca="1" ref="ALH57" ca="1">IF(AND($CC$57:$CC$62=$CC$57,$CE$57:$CE$59=$CE$57,$CE$59&lt;&gt;$CE$60,$CE$60&lt;&gt;$CE$61,$CE$61:$CE$62=$CE$61,$CF$57:$CF$59=$CF$57,$CF$61:$CF$62=$CF$61,$CG$57:$CG$58=$CG$57,$CG$58&lt;&gt;$CG$59,$CG$61&lt;&gt;$CG$62),1,0)</f>
        <v>0</v>
      </c>
      <c r="ALI57" s="487">
        <f t="array" aca="1" ref="ALI57" ca="1">IF(AND($CC$57:$CC$62=$CC$57,$CE$57:$CE$59=$CE$57,$CE$59&lt;&gt;$CE$60,$CE$60&lt;&gt;$CE$61,$CE$61:$CE$62=$CE$61,$CF$57:$CF$59=$CF$57,$CF$61:$CF$62=$CF$61,$CG$57&lt;&gt;$CG$58,$CG$58:$CG$59=$CG$58,$CG$61:$CG$62=$CG$61),1,0)</f>
        <v>0</v>
      </c>
      <c r="ALJ57" s="487">
        <f t="array" aca="1" ref="ALJ57" ca="1">IF(AND($CC$57:$CC$62=$CC$57,$CE$57:$CE$59=$CE$57,$CE$59&lt;&gt;$CE$60,$CE$60&lt;&gt;$CE$61,$CE$61:$CE$62=$CE$61,$CF$57:$CF$59=$CF$57,$CF$61:$CF$62=$CF$61,$CG$57&lt;&gt;$CG$58,$CG$58:$CG$59=$CG$58,$CG$61&lt;&gt;$CG$62),1,0)</f>
        <v>0</v>
      </c>
      <c r="ALK57" s="487">
        <f t="array" aca="1" ref="ALK57" ca="1">IF(AND($CC$57:$CC$62=$CC$57,$CE$57:$CE$59=$CE$57,$CE$59&lt;&gt;$CE$60,$CE$60&lt;&gt;$CE$61,$CE$61:$CE$62=$CE$61,$CF$57:$CF$59=$CF$57,$CF$61:$CF$62=$CF$61,$CG$57&lt;&gt;$CG$58,$CG$58&lt;&gt;$CG$59,$CG$61:$CG$62=$CG$61),1,0)</f>
        <v>0</v>
      </c>
      <c r="ALL57" s="487">
        <f t="array" aca="1" ref="ALL57" ca="1">IF(AND($CC$57:$CC$62=$CC$57,$CE$57:$CE$59=$CE$57,$CE$59&lt;&gt;$CE$60,$CE$60&lt;&gt;$CE$61,$CE$61:$CE$62=$CE$61,$CF$57:$CF$59=$CF$57,$CF$61:$CF$62=$CF$61,$CG$57&lt;&gt;$CG$58,$CG$58&lt;&gt;$CG$59,$CG$61&lt;&gt;$CG$62),1,0)</f>
        <v>0</v>
      </c>
      <c r="ALM57" s="487">
        <f t="array" aca="1" ref="ALM57" ca="1">IF(AND($CC$57:$CC$62=$CC$57,$CE$57:$CE$59=$CE$57,$CE$59&lt;&gt;$CE$60,$CE$60&lt;&gt;$CE$61,$CE$61&lt;&gt;$CE$62,$CF$57:$CF$59=$CF$57,$CG$57:$CG$58=$CG$57,$CG$58&lt;&gt;$CG$59),1,0)</f>
        <v>0</v>
      </c>
      <c r="ALN57" s="487">
        <f t="array" aca="1" ref="ALN57" ca="1">IF(AND($CC$57:$CC$62=$CC$57,$CE$57:$CE$59=$CE$57,$CE$59&lt;&gt;$CE$60,$CE$60&lt;&gt;$CE$61,$CE$61&lt;&gt;$CE$62,$CF$57:$CF$59=$CF$57,$CG$57&lt;&gt;$CG$58,$CG$58:$CG$59=$CG$58),1,0)</f>
        <v>0</v>
      </c>
      <c r="ALO57" s="487">
        <f t="array" aca="1" ref="ALO57" ca="1">IF(AND($CC$57:$CC$62=$CC$57,$CE$57:$CE$59=$CE$57,$CE$59&lt;&gt;$CE$60,$CE$60&lt;&gt;$CE$61,$CE$61&lt;&gt;$CE$62,$CF$57:$CF$59=$CF$57,$CG$57&lt;&gt;$CG$58,$CG$58&lt;&gt;$CG$59),1,0)</f>
        <v>0</v>
      </c>
      <c r="ALP57" s="487">
        <f t="array" aca="1" ref="ALP57" ca="1">IF(AND($CC$57:$CC$62=$CC$57,$CE$57:$CE$58=$CE$57,$CE$58&lt;&gt;$CE$59,$CE$59:$CE$62=$CE$59,$CF$57:$CF$58=$CF$57,$CF$59:$CF$62=$CF$59,$CG$57:$CG$58=$CG$57,$CG$59:$CG$61=$CG$59,$CG$61&lt;&gt;$CG$62),1,0)</f>
        <v>0</v>
      </c>
      <c r="ALQ57" s="487">
        <f t="array" aca="1" ref="ALQ57" ca="1">IF(AND($CC$57:$CC$62=$CC$57,$CE$57:$CE$58=$CE$57,$CE$58&lt;&gt;$CE$59,$CE$59:$CE$62=$CE$59,$CF$57:$CF$58=$CF$57,$CF$59:$CF$62=$CF$59,$CG$57:$CG$58=$CG$57,$CG$59:$CG$60=$CG$59,$CG$60&lt;&gt;$CG$61,$CG$61:$CG$62=$CG$61),1,0)</f>
        <v>0</v>
      </c>
      <c r="ALR57" s="487">
        <f t="array" aca="1" ref="ALR57" ca="1">IF(AND($CC$57:$CC$62=$CC$57,$CE$57:$CE$58=$CE$57,$CE$58&lt;&gt;$CE$59,$CE$59:$CE$62=$CE$59,$CF$57:$CF$58=$CF$57,$CF$59:$CF$62=$CF$59,$CG$57:$CG$58=$CG$57,$CG$59:$CG$60=$CG$59,$CG$60&lt;&gt;$CG$61,$CG$61&lt;&gt;$CG$62),1,0)</f>
        <v>0</v>
      </c>
      <c r="ALS57" s="487">
        <f t="array" aca="1" ref="ALS57" ca="1">IF(AND($CC$57:$CC$62=$CC$57,$CE$57:$CE$58=$CE$57,$CE$58&lt;&gt;$CE$59,$CE$59:$CE$62=$CE$59,$CF$57:$CF$58=$CF$57,$CF$59:$CF$62=$CF$59,$CG$57:$CG$58=$CG$57,$CG$59&lt;&gt;$CG$60,$CG$60:$CG$62=$CG$60),1,0)</f>
        <v>0</v>
      </c>
      <c r="ALT57" s="487">
        <f t="array" aca="1" ref="ALT57" ca="1">IF(AND($CC$57:$CC$62=$CC$57,$CE$57:$CE$58=$CE$57,$CE$58&lt;&gt;$CE$59,$CE$59:$CE$62=$CE$59,$CF$57:$CF$58=$CF$57,$CF$59:$CF$62=$CF$59,$CG$57:$CG$58=$CG$57,$CG$59&lt;&gt;$CG$60,$CG$60&lt;&gt;$CG$61,$CG$61:$CG$62=$CG$61),1,0)</f>
        <v>0</v>
      </c>
      <c r="ALU57" s="487">
        <f t="array" aca="1" ref="ALU57" ca="1">IF(AND($CC$57:$CC$62=$CC$57,$CE$57:$CE$58=$CE$57,$CE$58&lt;&gt;$CE$59,$CE$59:$CE$62=$CE$59,$CF$57:$CF$58=$CF$57,$CF$59:$CF$62=$CF$59,$CG$57:$CG$58=$CG$57,$CG$59&lt;&gt;$CG$60,$CG$60:$CG$61=$CG$60,$CG$61&lt;&gt;$CG$62),1,0)</f>
        <v>0</v>
      </c>
      <c r="ALV57" s="487">
        <f t="array" aca="1" ref="ALV57" ca="1">IF(AND($CC$57:$CC$62=$CC$57,$CE$57:$CE$58=$CE$57,$CE$58&lt;&gt;$CE$59,$CE$59:$CE$62=$CE$59,$CF$57:$CF$58=$CF$57,$CF$59:$CF$62=$CF$59,$CG$57:$CG$58=$CG$57,$CG$59&lt;&gt;$CG$60,$CG$60&lt;&gt;$CG$61,$CG$61&lt;&gt;$CG$62),1,0)</f>
        <v>0</v>
      </c>
      <c r="ALW57" s="487">
        <f t="array" aca="1" ref="ALW57" ca="1">IF(AND($CC$57:$CC$62=$CC$57,$CE$57:$CE$58=$CE$57,$CE$58&lt;&gt;$CE$59,$CE$59:$CE$62=$CE$59,$CF$57:$CF$58=$CF$57,$CF$59:$CF$62=$CF$59,$CG$57&gt;$CG$58,$CG$59:$CG$62=$CG$59),1,0)</f>
        <v>0</v>
      </c>
      <c r="ALX57" s="487">
        <f t="array" aca="1" ref="ALX57" ca="1">IF(AND($CC$57:$CC$62=$CC$57,$CE$57:$CE$58=$CE$57,$CE$58&lt;&gt;$CE$59,$CE$59:$CE$62=$CE$59,$CF$57:$CF$58=$CF$57,$CF$59:$CF$62=$CF$59,$CG$57&lt;&gt;$CG$58,$CG$59:$CG$61=$CG$59,$CG$61&lt;&gt;$CG$62),1,0)</f>
        <v>0</v>
      </c>
      <c r="ALY57" s="487">
        <f t="array" aca="1" ref="ALY57" ca="1">IF(AND($CC$57:$CC$62=$CC$57,$CE$57:$CE$58=$CE$57,$CE$58&lt;&gt;$CE$59,$CE$59:$CE$62=$CE$59,$CF$57:$CF$58=$CF$57,$CF$59:$CF$62=$CF$59,$CG$57&lt;&gt;$CG$58,$CG$59:$CG$60=$CG$59,$CG$60&lt;&gt;$CG$61,$CG$61:$CG$62=$CG$61),1,0)</f>
        <v>0</v>
      </c>
      <c r="ALZ57" s="487">
        <f t="array" aca="1" ref="ALZ57" ca="1">IF(AND($CC$57:$CC$62=$CC$57,$CE$57:$CE$58=$CE$57,$CE$58&lt;&gt;$CE$59,$CE$59:$CE$62=$CE$59,$CF$57:$CF$58=$CF$57,$CF$59:$CF$62=$CF$59,$CG$57&lt;&gt;$CG$58,$CG$59:$CG$60=$CG$59,$CG$60&lt;&gt;$CG$61,$CG$61&lt;&gt;$CG$62),1,0)</f>
        <v>0</v>
      </c>
      <c r="AMA57" s="487">
        <f t="array" aca="1" ref="AMA57" ca="1">IF(AND($CC$57:$CC$62=$CC$57,$CE$57:$CE$58=$CE$57,$CE$58&lt;&gt;$CE$59,$CE$59:$CE$62=$CE$59,$CF$57:$CF$58=$CF$57,$CF$59:$CF$62=$CF$59,$CG$57&lt;&gt;$CG$58,$CG$59&lt;&gt;$CG$60,$CG$60:$CG$62=$CG$60),1,0)</f>
        <v>0</v>
      </c>
      <c r="AMB57" s="487">
        <f t="array" aca="1" ref="AMB57" ca="1">IF(AND($CC$57:$CC$62=$CC$57,$CE$57:$CE$58=$CE$57,$CE$58&lt;&gt;$CE$59,$CE$59:$CE$62=$CE$59,$CF$57:$CF$58=$CF$57,$CF$59:$CF$62=$CF$59,$CG$57&lt;&gt;$CG$58,$CG$59&lt;&gt;$CG$60,$CG$60:$CG$61=$CG$60,$CG$61&lt;&gt;$CG$62),1,0)</f>
        <v>0</v>
      </c>
      <c r="AMC57" s="487">
        <f t="array" aca="1" ref="AMC57" ca="1">IF(AND($CC$57:$CC$62=$CC$57,$CE$57:$CE$58=$CE$57,$CE$58&lt;&gt;$CE$59,$CE$59:$CE$62=$CE$59,$CF$57:$CF$58=$CF$57,$CF$59:$CF$62=$CF$59,$CG$57&lt;&gt;$CG$58,$CG$59&lt;&gt;$CG$60,$CG$60&lt;&gt;$CG$61,$CG$61:$CG$62=$CG$61),1,0)</f>
        <v>0</v>
      </c>
      <c r="AMD57" s="487">
        <f t="array" aca="1" ref="AMD57" ca="1">IF(AND($CC$57:$CC$62=$CC$57,$CE$57:$CE$58=$CE$57,$CE$58&lt;&gt;$CE$59,$CE$59:$CE$62=$CE$59,$CF$57:$CF$58=$CF$57,$CF$59:$CF$62=$CF$59,$CG$57&lt;&gt;$CG$58,$CG$59&lt;&gt;$CG$60,$CG$60&lt;&gt;$CG$61,$CG$61&lt;&gt;$CG$62),1,0)</f>
        <v>0</v>
      </c>
      <c r="AME57" s="487">
        <f t="array" aca="1" ref="AME57" ca="1">IF(AND($CC$57:$CC$62=$CC$57,$CE$57:$CE$58=$CE$57,$CE$58&lt;&gt;$CE$59,$CE$59:$CE$61=$CE$59,$CE$61&lt;&gt;$CE$62,$CF$57:$CF$58=$CF$57,$CF$59:$CF$61=$CF$59,$CG$57:$CG$58=$CG$57,$CG$59:$CG$60=$CG$59,$CG$60&lt;&gt;$CG$61),1,0)</f>
        <v>0</v>
      </c>
      <c r="AMF57" s="487">
        <f t="array" aca="1" ref="AMF57" ca="1">IF(AND($CC$57:$CC$62=$CC$57,$CE$57:$CE$58=$CE$57,$CE$58&lt;&gt;$CE$59,$CE$59:$CE$61=$CE$59,$CE$61&lt;&gt;$CE$62,$CF$57:$CF$58=$CF$57,$CF$59:$CF$61=$CF$59,$CG$57:$CG$58=$CG$57,$CG$59&lt;&gt;$CG$60,$CG$60:$CG$61=$CG$60),1,0)</f>
        <v>0</v>
      </c>
      <c r="AMG57" s="487">
        <f t="array" aca="1" ref="AMG57" ca="1">IF(AND($CC$57:$CC$62=$CC$57,$CE$57:$CE$58=$CE$57,$CE$58&lt;&gt;$CE$59,$CE$59:$CE$61=$CE$59,$CE$61&lt;&gt;$CE$62,$CF$57:$CF$58=$CF$57,$CF$59:$CF$61=$CF$59,$CG$57:$CG$58=$CG$57,$CG$59&lt;&gt;$CG$60,$CG$60&lt;&gt;$CG$61),1,0)</f>
        <v>0</v>
      </c>
      <c r="AMH57" s="487">
        <f t="array" aca="1" ref="AMH57" ca="1">IF(AND($CC$57:$CC$62=$CC$57,$CE$57:$CE$58=$CE$57,$CE$58&lt;&gt;$CE$59,$CE$59:$CE$61=$CE$59,$CE$61&lt;&gt;$CE$62,$CF$57:$CF$58=$CF$57,$CF$59:$CF$61=$CF$59,$CG$57&lt;&gt;$CG$58,$CG$59:$CG$61=$CG$59),1,0)</f>
        <v>0</v>
      </c>
      <c r="AMI57" s="487">
        <f t="array" aca="1" ref="AMI57" ca="1">IF(AND($CC$57:$CC$62=$CC$57,$CE$57:$CE$58=$CE$57,$CE$58&lt;&gt;$CE$59,$CE$59:$CE$61=$CE$59,$CE$61&lt;&gt;$CE$62,$CF$57:$CF$58=$CF$57,$CF$59:$CF$61=$CF$59,$CG$57&lt;&gt;$CG$58,$CG$59:$CG$60=$CG$59,$CG$60&lt;&gt;$CG$61),1,0)</f>
        <v>0</v>
      </c>
      <c r="AMJ57" s="487">
        <f t="array" aca="1" ref="AMJ57" ca="1">IF(AND($CC$57:$CC$62=$CC$57,$CE$57:$CE$58=$CE$57,$CE$58&lt;&gt;$CE$59,$CE$59:$CE$61=$CE$59,$CE$61&lt;&gt;$CE$62,$CF$57:$CF$58=$CF$57,$CF$59:$CF$61=$CF$59,$CG$57&lt;&gt;$CG$58,$CG$59&lt;&gt;$CG$60,$CG$60:$CG$61=$CG$60),1,0)</f>
        <v>0</v>
      </c>
      <c r="AMK57" s="487">
        <f t="array" aca="1" ref="AMK57" ca="1">IF(AND($CC$57:$CC$62=$CC$57,$CE$57:$CE$58=$CE$57,$CE$58&lt;&gt;$CE$59,$CE$59:$CE$61=$CE$59,$CE$61&lt;&gt;$CE$62,$CF$57:$CF$58=$CF$57,$CF$59:$CF$61=$CF$59,$CG$57&lt;&gt;$CG$58,$CG$59&lt;&gt;$CG$60,$CG$60&lt;&gt;$CG$61),1,0)</f>
        <v>0</v>
      </c>
      <c r="AML57" s="487">
        <f t="array" aca="1" ref="AML57" ca="1">IF(AND($CC$57:$CC$62=$CC$57,$CE$57:$CE$58=$CE$57,$CE$58&lt;&gt;$CE$59,$CE$59:$CE$60=$CE$59,$CE$60&lt;&gt;$CE$61,$CE$61:$CE$62=$CE$61,$CF$57:$CF$58=$CF$57,$CF$59:$CF$60=$CF$59,$CF$61:$CF$62=$CF$61,$CG$57:$CG$58=$CG$57,$CG$59:$CG$60=$CG$59,$CG$61&lt;&gt;$CG$62),1,0)</f>
        <v>0</v>
      </c>
      <c r="AMM57" s="487">
        <f t="array" aca="1" ref="AMM57" ca="1">IF(AND($CC$57:$CC$62=$CC$57,$CE$57:$CE$58=$CE$57,$CE$58&lt;&gt;$CE$59,$CE$59:$CE$60=$CE$59,$CE$60&lt;&gt;$CE$61,$CE$61:$CE$62=$CE$61,$CF$57:$CF$58=$CF$57,$CF$59:$CF$60=$CF$59,$CF$61:$CF$62=$CF$61,$CG$57:$CG$58=$CG$57,$CG$59&lt;&gt;$CG$60,$CG$61:$CG$62=$CG$61),1,0)</f>
        <v>0</v>
      </c>
      <c r="AMN57" s="487">
        <f t="array" aca="1" ref="AMN57" ca="1">IF(AND($CC$57:$CC$62=$CC$57,$CE$57:$CE$58=$CE$57,$CE$58&lt;&gt;$CE$59,$CE$59:$CE$60=$CE$59,$CE$60&lt;&gt;$CE$61,$CE$61:$CE$62=$CE$61,$CF$57:$CF$58=$CF$57,$CF$59:$CF$60=$CF$59,$CF$61:$CF$62=$CF$61,$CG$57:$CG$58=$CG$57,$CG$59&lt;&gt;$CG$60,$CG$61&lt;&gt;$CG$62),1,0)</f>
        <v>0</v>
      </c>
      <c r="AMO57" s="487">
        <f t="array" aca="1" ref="AMO57" ca="1">IF(AND($CC$57:$CC$62=$CC$57,$CE$57:$CE$58=$CE$57,$CE$58&lt;&gt;$CE$59,$CE$59:$CE$60=$CE$59,$CE$60&lt;&gt;$CE$61,$CE$61:$CE$62=$CE$61,$CF$57:$CF$58=$CF$57,$CF$59:$CF$60=$CF$59,$CF$61:$CF$62=$CF$61,$CG$57&lt;&gt;$CG$58,$CG$59:$CG$60=$CG$59,$CG$61:$CG$62=$CG$61),1,0)</f>
        <v>0</v>
      </c>
      <c r="AMP57" s="487">
        <f t="array" aca="1" ref="AMP57" ca="1">IF(AND($CC$57:$CC$62=$CC$57,$CE$57:$CE$58=$CE$57,$CE$58&lt;&gt;$CE$59,$CE$59:$CE$60=$CE$59,$CE$60&lt;&gt;$CE$61,$CE$61:$CE$62=$CE$61,$CF$57:$CF$58=$CF$57,$CF$59:$CF$60=$CF$59,$CF$61:$CF$62=$CF$61,$CG$57&lt;&gt;$CG$58,$CG$59:$CG$60=$CG$59,$CG$61&lt;&gt;$CG$62),1,0)</f>
        <v>0</v>
      </c>
      <c r="AMQ57" s="487">
        <f t="array" aca="1" ref="AMQ57" ca="1">IF(AND($CC$57:$CC$62=$CC$57,$CE$57:$CE$58=$CE$57,$CE$58&lt;&gt;$CE$59,$CE$59:$CE$60=$CE$59,$CE$60&lt;&gt;$CE$61,$CE$61:$CE$62=$CE$61,$CF$57:$CF$58=$CF$57,$CF$59:$CF$60=$CF$59,$CF$61:$CF$62=$CF$61,$CG$57&lt;&gt;$CG$58,$CG$59&lt;&gt;$CG$60,$CG$61:$CG$62=$CG$61),1,0)</f>
        <v>0</v>
      </c>
      <c r="AMR57" s="487">
        <f t="array" aca="1" ref="AMR57" ca="1">IF(AND($CC$57:$CC$62=$CC$57,$CE$57:$CE$58=$CE$57,$CE$58&lt;&gt;$CE$59,$CE$59:$CE$60=$CE$59,$CE$60&lt;&gt;$CE$61,$CE$61:$CE$62=$CE$61,$CF$57:$CF$58=$CF$57,$CF$59:$CF$60=$CF$59,$CF$61:$CF$62=$CF$61,$CG$57&lt;&gt;$CG$58,$CG$59&lt;&gt;$CG$60,$CG$61&lt;&gt;$CG$62),1,0)</f>
        <v>0</v>
      </c>
      <c r="AMS57" s="487">
        <f t="array" aca="1" ref="AMS57" ca="1">IF(AND($CC$57:$CC$62=$CC$57,$CE$57:$CE$58=$CE$57,$CE$58&lt;&gt;$CE$59,$CE$59:$CE$60=$CE$59,$CE$60&lt;&gt;$CE$61,$CE$61&lt;&gt;$CE$62,$CF$57:$CF$58=$CF$57,$CF$59:$CF$60=$CF$59,$CG$57:$CG$58=$CG$57,$CG$59&lt;&gt;$CG$60),1,0)</f>
        <v>0</v>
      </c>
      <c r="AMT57" s="487">
        <f t="array" aca="1" ref="AMT57" ca="1">IF(AND($CC$57:$CC$62=$CC$57,$CE$57:$CE$58=$CE$57,$CE$58&lt;&gt;$CE$59,$CE$59:$CE$60=$CE$59,$CE$60&lt;&gt;$CE$61,$CE$61&lt;&gt;$CE$62,$CF$57:$CF$58=$CF$57,$CF$59:$CF$60=$CF$59,$CG$57&lt;&gt;$CG$58,$CG$59:$CG$60=$CG$59),1,0)</f>
        <v>0</v>
      </c>
      <c r="AMU57" s="487">
        <f t="array" aca="1" ref="AMU57" ca="1">IF(AND($CC$57:$CC$62=$CC$57,$CE$57:$CE$58=$CE$57,$CE$58&lt;&gt;$CE$59,$CE$59:$CE$60=$CE$59,$CE$60&lt;&gt;$CE$61,$CE$61&lt;&gt;$CE$62,$CF$57:$CF$58=$CF$57,$CF$59:$CF$60=$CF$59,$CG$57&lt;&gt;$CG$58,$CG$59&lt;&gt;$CG$60),1,0)</f>
        <v>0</v>
      </c>
      <c r="AMV57" s="487">
        <f t="array" aca="1" ref="AMV57" ca="1">IF(AND($CC$57:$CC$62=$CC$57,$CE$57:$CE$58=$CE$57,$CE$58&lt;&gt;$CE$59,$CE$59&lt;&gt;$CE$60,$CE$60:$CE$62=$CE$60,$CF$57:$CF$58=$CF$57,$CF$60:$CF$62=$CF$60,$CG$57:$CG$58=$CG$57,$CG$60&lt;&gt;$CG$61,$CG$61:$CG$62=$CG$61),1,0)</f>
        <v>0</v>
      </c>
      <c r="AMW57" s="487">
        <f t="array" aca="1" ref="AMW57" ca="1">IF(AND($CC$57:$CC$62=$CC$57,$CE$57:$CE$58=$CE$57,$CE$58&lt;&gt;$CE$59,$CE$59&lt;&gt;$CE$60,$CE$60:$CE$62=$CE$60,$CF$57:$CF$58=$CF$57,$CF$60:$CF$62=$CF$60,$CG$57:$CG$58=$CG$57,$CG$60:$CG$61=$CG$60,$CG$61&lt;&gt;$CG$62),1,0)</f>
        <v>0</v>
      </c>
      <c r="AMX57" s="487">
        <f t="array" aca="1" ref="AMX57" ca="1">IF(AND($CC$57:$CC$62=$CC$57,$CE$57:$CE$58=$CE$57,$CE$58&lt;&gt;$CE$59,$CE$59&lt;&gt;$CE$60,$CE$60:$CE$62=$CE$60,$CF$57:$CF$58=$CF$57,$CF$60:$CF$62=$CF$60,$CG$57:$CG$58=$CG$57,$CG$60&lt;&gt;$CG$61,$CG$61&lt;&gt;$CG$62),1,0)</f>
        <v>0</v>
      </c>
      <c r="AMY57" s="487">
        <f t="array" aca="1" ref="AMY57" ca="1">IF(AND($CC$57:$CC$62=$CC$57,$CE$57:$CE$58=$CE$57,$CE$58&lt;&gt;$CE$59,$CE$59&lt;&gt;$CE$60,$CE$60:$CE$62=$CE$60,$CF$57:$CF$58=$CF$57,$CF$60:$CF$62=$CF$60,$CG$57&lt;&gt;$CG$58,$CG$60:$CG$62=$CG$60),1,0)</f>
        <v>0</v>
      </c>
      <c r="AMZ57" s="487">
        <f t="array" aca="1" ref="AMZ57" ca="1">IF(AND($CC$57:$CC$62=$CC$57,$CE$57:$CE$58=$CE$57,$CE$58&lt;&gt;$CE$59,$CE$59&lt;&gt;$CE$60,$CE$60:$CE$62=$CE$60,$CF$57:$CF$58=$CF$57,$CF$60:$CF$62=$CF$60,$CG$57&lt;&gt;$CG$58,$CG$60:$CG$61=$CG$60,$CG$61&lt;&gt;$CG$62),1,0)</f>
        <v>0</v>
      </c>
      <c r="ANA57" s="487">
        <f t="array" aca="1" ref="ANA57" ca="1">IF(AND($CC$57:$CC$62=$CC$57,$CE$57:$CE$58=$CE$57,$CE$58&lt;&gt;$CE$59,$CE$59&lt;&gt;$CE$60,$CE$60:$CE$62=$CE$60,$CF$57:$CF$58=$CF$57,$CF$60:$CF$62=$CF$60,$CG$57&lt;&gt;$CG$58,$CG$60&lt;&gt;$CG$61,$CG$61:$CG$62=$CG$61),1,0)</f>
        <v>0</v>
      </c>
      <c r="ANB57" s="487">
        <f t="array" aca="1" ref="ANB57" ca="1">IF(AND($CC$57:$CC$62=$CC$57,$CE$57:$CE$58=$CE$57,$CE$58&lt;&gt;$CE$59,$CE$59&lt;&gt;$CE$60,$CE$60:$CE$62=$CE$60,$CF$57:$CF$58=$CF$57,$CF$60:$CF$62=$CF$60,$CG$57&lt;&gt;$CG$58,$CG$60&lt;&gt;$CG$61,$CG$61&lt;&gt;$CG$62),1,0)</f>
        <v>0</v>
      </c>
      <c r="ANC57" s="487">
        <f t="array" aca="1" ref="ANC57" ca="1">IF(AND($CC$57:$CC$62=$CC$57,$CE$57:$CE$58=$CE$57,$CE$58&lt;&gt;$CE$59,$CE$59&lt;&gt;$CE$60,$CE$60&lt;&gt;$CE$61,$CE$61:$CE$62=$CE$61,$CF$57:$CF$58=$CF$57,$CF$61:$CF$62=$CF$61,$CG$57:$CG$58=$CG$57,$CG$61&lt;&gt;$CG$62),1,0)</f>
        <v>0</v>
      </c>
      <c r="AND57" s="487">
        <f t="array" aca="1" ref="AND57" ca="1">IF(AND($CC$57:$CC$62=$CC$57,$CE$57:$CE$58=$CE$57,$CE$58&lt;&gt;$CE$59,$CE$59&lt;&gt;$CE$60,$CE$60&lt;&gt;$CE$61,$CE$61:$CE$62=$CE$61,$CF$57:$CF$58=$CF$57,$CF$61:$CF$62=$CF$61,$CG$57&lt;&gt;$CG$58,$CG$61:$CG$62=$CG$61),1,0)</f>
        <v>0</v>
      </c>
      <c r="ANE57" s="487">
        <f t="array" aca="1" ref="ANE57" ca="1">IF(AND($CC$57:$CC$62=$CC$57,$CE$57:$CE$58=$CE$57,$CE$58&lt;&gt;$CE$59,$CE$59&lt;&gt;$CE$60,$CE$60&lt;&gt;$CE$61,$CE$61:$CE$62=$CE$61,$CF$57:$CF$58=$CF$57,$CF$61:$CF$62=$CF$61,$CG$57&lt;&gt;$CG$58,$CG$61&lt;&gt;$CG$62),1,0)</f>
        <v>0</v>
      </c>
      <c r="ANF57" s="487">
        <f t="array" aca="1" ref="ANF57" ca="1">IF(AND($CC$57:$CC$62=$CC$57,$CE$57:$CE$58=$CE$57,$CE$58&lt;&gt;$CE$59,$CE$59&lt;&gt;$CE$60,$CE$60:$CE$61=$CE$60,$CE$61&lt;&gt;$CE$62,$CF$57:$CF$58=$CF$57,$CF$60:$CF$61=$CF$60,$CG$57:$CG$58=$CG$57,$CG$60&lt;&gt;$CG$61),1,0)</f>
        <v>0</v>
      </c>
      <c r="ANG57" s="487">
        <f t="array" aca="1" ref="ANG57" ca="1">IF(AND($CC$57:$CC$62=$CC$57,$CE$57:$CE$58=$CE$57,$CE$58&lt;&gt;$CE$59,$CE$59&lt;&gt;$CE$60,$CE$60:$CE$61=$CE$60,$CE$61&lt;&gt;$CE$62,$CF$57:$CF$58=$CF$57,$CF$60:$CF$61=$CF$60,$CG$57&lt;&gt;$CG$58,$CG$60:$CG$61=$CG$60),1,0)</f>
        <v>0</v>
      </c>
      <c r="ANH57" s="487">
        <f t="array" aca="1" ref="ANH57" ca="1">IF(AND($CC$57:$CC$62=$CC$57,$CE$57:$CE$58=$CE$57,$CE$58&lt;&gt;$CE$59,$CE$59&lt;&gt;$CE$60,$CE$60:$CE$61=$CE$60,$CE$61&lt;&gt;$CE$62,$CF$57:$CF$58=$CF$57,$CF$60:$CF$61=$CF$60,$CG$57&lt;&gt;$CG$58,$CG$60&lt;&gt;$CG$61),1,0)</f>
        <v>0</v>
      </c>
      <c r="ANI57" s="487">
        <f t="array" aca="1" ref="ANI57" ca="1">IF(AND($CC$57:$CC$62=$CC$57,$CE$57:$CE$58=$CE$57,$CE$58&lt;&gt;$CE$59,$CE$59&lt;&gt;$CE$60,$CE$60&lt;&gt;$CE$61,$CE$61&lt;&gt;$CE$62,$CF$57:$CF$58=$CF$57,$CG$57&lt;&gt;$CG$58),1,0)</f>
        <v>0</v>
      </c>
      <c r="ANJ57" s="487">
        <f t="array" aca="1" ref="ANJ57" ca="1">IF(AND($CC$57:$CC$62=$CC$57,$CE$57&lt;&gt;$CE$58,$CE$58:$CE$62=$CE$58,$CF$58:$CF$62=$CF$58,$CG$58:$CG$61=$CG$58,$CG$61&lt;&gt;$CG$62),1,0)</f>
        <v>0</v>
      </c>
      <c r="ANK57" s="487">
        <f t="array" aca="1" ref="ANK57" ca="1">IF(AND($CC$57:$CC$62=$CC$57,$CE$57&lt;&gt;$CE$58,$CE$58:$CE$62=$CE$58,$CF$58:$CF$62=$CF$58,$CG$58:$CG$60=$CG$58,$CG$60&lt;&gt;$CG$61,$CG$61:$CG$62=$CG$61),1,0)</f>
        <v>0</v>
      </c>
      <c r="ANL57" s="487">
        <f t="array" aca="1" ref="ANL57" ca="1">IF(AND($CC$57:$CC$62=$CC$57,$CE$57&lt;&gt;$CE$58,$CE$58:$CE$62=$CE$58,$CF$58:$CF$62=$CF$58,$CG$58:$CG$60=$CG$58,$CG$60&lt;&gt;$CG$61,$CG$61&lt;&gt;$CG$62),1,0)</f>
        <v>0</v>
      </c>
      <c r="ANM57" s="487">
        <f t="array" aca="1" ref="ANM57" ca="1">IF(AND($CC$57:$CC$62=$CC$57,$CE$57&lt;&gt;$CE$58,$CE$58:$CE$62=$CE$58,$CF$58:$CF$62=$CF$58,$CG$58:$CG$59=$CG$58,$CG$59&lt;&gt;$CG$60,$CG$60:$CG$62=$CG$60),1,0)</f>
        <v>0</v>
      </c>
      <c r="ANN57" s="487">
        <f t="array" aca="1" ref="ANN57" ca="1">IF(AND($CC$57:$CC$62=$CC$57,$CE$57&lt;&gt;$CE$58,$CE$58:$CE$62=$CE$58,$CF$58:$CF$62=$CF$58,$CG$58:$CG$59=$CG$58,$CG$59&lt;&gt;$CG$60,$CG$60&lt;&gt;$CG$61,$CG$61:$CG$62=$CG$61),1,0)</f>
        <v>0</v>
      </c>
      <c r="ANO57" s="487">
        <f t="array" aca="1" ref="ANO57" ca="1">IF(AND($CC$57:$CC$62=$CC$57,$CE$57&lt;&gt;$CE$58,$CE$58:$CE$62=$CE$58,$CF$58:$CF$62=$CF$58,$CG$58:$CG$59=$CG$58,$CG$59&lt;&gt;$CG$60,$CG$60:$CG$61=$CG$60,$CG$61&lt;&gt;$CG$62),1,0)</f>
        <v>0</v>
      </c>
      <c r="ANP57" s="487">
        <f t="array" aca="1" ref="ANP57" ca="1">IF(AND($CC$57:$CC$62=$CC$57,$CE$57&lt;&gt;$CE$58,$CE$58:$CE$62=$CE$58,$CF$58:$CF$62=$CF$58,$CG$58:$CG$59=$CG$58,$CG$59&lt;&gt;$CG$60,$CG$60&lt;&gt;$CG$61,$CG$61&lt;&gt;$CG$62),1,0)</f>
        <v>0</v>
      </c>
      <c r="ANQ57" s="487">
        <f t="array" aca="1" ref="ANQ57" ca="1">IF(AND($CC$57:$CC$62=$CC$57,$CE$57&lt;&gt;$CE$58,$CE$58:$CE$62=$CE$58,$CF$58:$CF$62=$CF$58,$CG$58&lt;&gt;$CG$59,$CG$59:$CG$62=$CG$59),1,0)</f>
        <v>0</v>
      </c>
      <c r="ANR57" s="487">
        <f t="array" aca="1" ref="ANR57" ca="1">IF(AND($CC$57:$CC$62=$CC$57,$CE$57&lt;&gt;$CE$58,$CE$58:$CE$62=$CE$58,$CF$58:$CF$62=$CF$58,$CG$58&lt;&gt;$CG$59,$CG$59:$CG$61=$CG$59,$CG$61&lt;&gt;$CG$62),1,0)</f>
        <v>0</v>
      </c>
      <c r="ANS57" s="487">
        <f t="array" aca="1" ref="ANS57" ca="1">IF(AND($CC$57:$CC$62=$CC$57,$CE$57&lt;&gt;$CE$58,$CE$58:$CE$62=$CE$58,$CF$58:$CF$62=$CF$58,$CG$58&lt;&gt;$CG$59,$CG$59:$CG$60=$CG$59,$CG$60&lt;&gt;$CG$61,$CG$61:$CG$62=$CG$61),1,0)</f>
        <v>0</v>
      </c>
      <c r="ANT57" s="487">
        <f t="array" aca="1" ref="ANT57" ca="1">IF(AND($CC$57:$CC$62=$CC$57,$CE$57&lt;&gt;$CE$58,$CE$58:$CE$62=$CE$58,$CF$58:$CF$62=$CF$58,$CG$58&lt;&gt;$CG$59,$CG$59:$CG$60=$CG$59,$CG$60&lt;&gt;$CG$61,$CG$61&lt;&gt;$CG$62),1,0)</f>
        <v>0</v>
      </c>
      <c r="ANU57" s="487">
        <f t="array" aca="1" ref="ANU57" ca="1">IF(AND($CC$57:$CC$62=$CC$57,$CE$57&lt;&gt;$CE$58,$CE$58:$CE$62=$CE$58,$CF$58:$CF$62=$CF$58,$CG$58&lt;&gt;$CG$59,$CG$59&lt;&gt;$CG$60,$CG$60:$CG$62=$CG$60),1,0)</f>
        <v>0</v>
      </c>
      <c r="ANV57" s="487">
        <f t="array" aca="1" ref="ANV57" ca="1">IF(AND($CC$57:$CC$62=$CC$57,$CE$57&lt;&gt;$CE$58,$CE$58:$CE$62=$CE$58,$CF$58:$CF$62=$CF$58,$CG$58&lt;&gt;$CG$59,$CG$59&lt;&gt;$CG$60,$CG$60:$CG$61=$CG$60,$CG$61&lt;&gt;$CG$62),1,0)</f>
        <v>0</v>
      </c>
      <c r="ANW57" s="487">
        <f t="array" aca="1" ref="ANW57" ca="1">IF(AND($CC$57:$CC$62=$CC$57,$CE$57&lt;&gt;$CE$58,$CE$58:$CE$62=$CE$58,$CF$58:$CF$62=$CF$58,$CG$58&lt;&gt;$CG$59,$CG$59&lt;&gt;$CG$60,$CG$60&lt;&gt;$CG$61,$CG$61:$CG$62=$CG$61),1,0)</f>
        <v>0</v>
      </c>
      <c r="ANX57" s="487">
        <f t="array" aca="1" ref="ANX57" ca="1">IF(AND($CC$57:$CC$62=$CC$57,$CE$57&lt;&gt;$CE$58,$CE$58:$CE$62=$CE$58,$CF$58:$CF$62=$CF$58,$CG$58&lt;&gt;$CG$59,$CG$59&lt;&gt;$CG$60,$CG$60&lt;&gt;$CG$61,$CG$61&lt;&gt;$CG$62),1,0)</f>
        <v>0</v>
      </c>
      <c r="ANY57" s="487">
        <f t="array" aca="1" ref="ANY57" ca="1">IF(AND($CC$57:$CC$62=$CC$57,$CE$57&lt;&gt;$CE$58,$CE$58:$CE$61=$CE$58,$CE$61&lt;&gt;$CE$62,$CF$58:$CF$61=$CF$58,$CG$58:$CG$60=$CG$58,$CG$60&lt;&gt;$CG$61),1,0)</f>
        <v>0</v>
      </c>
      <c r="ANZ57" s="487">
        <f t="array" aca="1" ref="ANZ57" ca="1">IF(AND($CC$57:$CC$62=$CC$57,$CE$57&lt;&gt;$CE$58,$CE$58:$CE$61=$CE$58,$CE$61&lt;&gt;$CE$62,$CF$58:$CF$61=$CF$58,$CG$58:$CG$59=$CG$58,$CG$59&lt;&gt;$CG$60,$CG$60:$CG$61=$CG$60),1,0)</f>
        <v>0</v>
      </c>
      <c r="AOA57" s="487">
        <f t="array" aca="1" ref="AOA57" ca="1">IF(AND($CC$57:$CC$62=$CC$57,$CE$57&lt;&gt;$CE$58,$CE$58:$CE$61=$CE$58,$CE$61&lt;&gt;$CE$62,$CF$58:$CF$61=$CF$58,$CG$58:$CG$59=$CG$58,$CG$59&lt;&gt;$CG$60,$CG$60&lt;&gt;$CG$61),1,0)</f>
        <v>0</v>
      </c>
      <c r="AOB57" s="487">
        <f t="array" aca="1" ref="AOB57" ca="1">IF(AND($CC$57:$CC$62=$CC$57,$CE$57&lt;&gt;$CE$58,$CE$58:$CE$61=$CE$58,$CE$61&lt;&gt;$CE$62,$CF$58:$CF$61=$CF$58,$CG$58&lt;&gt;$CG$59,$CG$59:$CG$61=$CG$59),1,0)</f>
        <v>0</v>
      </c>
      <c r="AOC57" s="487">
        <f t="array" aca="1" ref="AOC57" ca="1">IF(AND($CC$57:$CC$62=$CC$57,$CE$57&lt;&gt;$CE$58,$CE$58:$CE$61=$CE$58,$CE$61&lt;&gt;$CE$62,$CF$58:$CF$61=$CF$58,$CG$58&lt;&gt;$CG$59,$CG$59:$CG$60=$CG$59,$CG$60&lt;&gt;$CG$61),1,0)</f>
        <v>0</v>
      </c>
      <c r="AOD57" s="487">
        <f t="array" aca="1" ref="AOD57" ca="1">IF(AND($CC$57:$CC$62=$CC$57,$CE$57&lt;&gt;$CE$58,$CE$58:$CE$61=$CE$58,$CE$61&lt;&gt;$CE$62,$CF$58:$CF$61=$CF$58,$CG$58&lt;&gt;$CG$59,$CG$59&lt;&gt;$CG$60,$CG$60:$CG$61=$CG$60),1,0)</f>
        <v>0</v>
      </c>
      <c r="AOE57" s="487">
        <f t="array" aca="1" ref="AOE57" ca="1">IF(AND($CC$57:$CC$62=$CC$57,$CE$57&lt;&gt;$CE$58,$CE$58:$CE$61=$CE$58,$CE$61&lt;&gt;$CE$62,$CF$58:$CF$61=$CF$58,$CG$58&lt;&gt;$CG$59,$CG$59&lt;&gt;$CG$60,$CG$60&lt;&gt;$CG$61),1,0)</f>
        <v>0</v>
      </c>
      <c r="AOF57" s="487">
        <f t="array" aca="1" ref="AOF57" ca="1">IF(AND($CC$57:$CC$62=$CC$57,$CE$57&lt;&gt;$CE$58,$CE$58:$CE$60=$CE$58,$CE$60&lt;&gt;$CE$61,$CE$61:$CE$62=$CE$61,$CF$58:$CF$60=$CF$58,$CF$61:$CF$62=$CF$61,$CG$58:$CG$60=$CG$58,$CG$61&lt;&gt;$CG$62),1,0)</f>
        <v>0</v>
      </c>
      <c r="AOG57" s="487">
        <f t="array" aca="1" ref="AOG57" ca="1">IF(AND($CC$57:$CC$62=$CC$57,$CE$57&lt;&gt;$CE$58,$CE$58:$CE$60=$CE$58,$CE$60&lt;&gt;$CE$61,$CE$61:$CE$62=$CE$61,$CF$58:$CF$60=$CF$58,$CF$61:$CF$62=$CF$61,$CG$58:$CG$59=$CG$58,$CG$59&lt;&gt;$CG$60,$CG$61:$CG$62=$CG$61),1,0)</f>
        <v>0</v>
      </c>
      <c r="AOH57" s="487">
        <f t="array" aca="1" ref="AOH57" ca="1">IF(AND($CC$57:$CC$62=$CC$57,$CE$57&lt;&gt;$CE$58,$CE$58:$CE$60=$CE$58,$CE$60&lt;&gt;$CE$61,$CE$61:$CE$62=$CE$61,$CF$58:$CF$60=$CF$58,$CF$61:$CF$62=$CF$61,$CG$58:$CG$59=$CG$58,$CG$59&lt;&gt;$CG$60,$CG$61&lt;&gt;$CG$62),1,0)</f>
        <v>0</v>
      </c>
      <c r="AOI57" s="487">
        <f t="array" aca="1" ref="AOI57" ca="1">IF(AND($CC$57:$CC$62=$CC$57,$CE$57&lt;&gt;$CE$58,$CE$58:$CE$60=$CE$58,$CE$60&lt;&gt;$CE$61,$CE$61:$CE$62=$CE$61,$CF$58:$CF$60=$CF$58,$CF$61:$CF$62=$CF$61,$CG$58&lt;&gt;$CG$59,$CG$59:$CG$60=$CG$59,$CG$61:$CG$62=$CG$61),1,0)</f>
        <v>0</v>
      </c>
      <c r="AOJ57" s="487">
        <f t="array" aca="1" ref="AOJ57" ca="1">IF(AND($CC$57:$CC$62=$CC$57,$CE$57&lt;&gt;$CE$58,$CE$58:$CE$60=$CE$58,$CE$60&lt;&gt;$CE$61,$CE$61:$CE$62=$CE$61,$CF$58:$CF$60=$CF$58,$CF$61:$CF$62=$CF$61,$CG$58&lt;&gt;$CG$59,$CG$59:$CG$60=$CG$59,$CG$61&lt;&gt;$CG$62),1,0)</f>
        <v>0</v>
      </c>
      <c r="AOK57" s="487">
        <f t="array" aca="1" ref="AOK57" ca="1">IF(AND($CC$57:$CC$62=$CC$57,$CE$57&lt;&gt;$CE$58,$CE$58:$CE$60=$CE$58,$CE$60&lt;&gt;$CE$61,$CE$61:$CE$62=$CE$61,$CF$58:$CF$60=$CF$58,$CF$61:$CF$62=$CF$61,$CG$58&lt;&gt;$CG$59,$CG$59&lt;&gt;$CG$60,$CG$61:$CG$62=$CG$61),1,0)</f>
        <v>0</v>
      </c>
      <c r="AOL57" s="487">
        <f t="array" aca="1" ref="AOL57" ca="1">IF(AND($CC$57:$CC$62=$CC$57,$CE$57&lt;&gt;$CE$58,$CE$58:$CE$60=$CE$58,$CE$60&lt;&gt;$CE$61,$CE$61:$CE$62=$CE$61,$CF$58:$CF$60=$CF$58,$CF$61:$CF$62=$CF$61,$CG$58&lt;&gt;$CG$59,$CG$59&lt;&gt;$CG$60,$CG$61&lt;&gt;$CG$62),1,0)</f>
        <v>0</v>
      </c>
      <c r="AOM57" s="487">
        <f t="array" aca="1" ref="AOM57" ca="1">IF(AND($CC$57:$CC$62=$CC$57,$CE$57&lt;&gt;$CE$58,$CE$58:$CE$60=$CE$58,$CE$60&lt;&gt;$CE$61,$CE$61&lt;&gt;$CE$62,$CF$58:$CF$60=$CF$58,$CG$58:$CG$59=$CG$58,$CG$59&lt;&gt;$CG$60),1,0)</f>
        <v>0</v>
      </c>
      <c r="AON57" s="487">
        <f t="array" aca="1" ref="AON57" ca="1">IF(AND($CC$57:$CC$62=$CC$57,$CE$57&lt;&gt;$CE$58,$CE$58:$CE$60=$CE$58,$CE$60&lt;&gt;$CE$61,$CE$61&lt;&gt;$CE$62,$CF$58:$CF$60=$CF$58,$CG$58&lt;&gt;$CG$59,$CG$59:$CG$60=$CG$59),1,0)</f>
        <v>0</v>
      </c>
      <c r="AOO57" s="487">
        <f t="array" aca="1" ref="AOO57" ca="1">IF(AND($CC$57:$CC$62=$CC$57,$CE$57&lt;&gt;$CE$58,$CE$58:$CE$60=$CE$58,$CE$60&lt;&gt;$CE$61,$CE$61&lt;&gt;$CE$62,$CF$58:$CF$60=$CF$58,$CG$58&lt;&gt;$CG$59,$CG$59&lt;&gt;$CG$60),1,0)</f>
        <v>0</v>
      </c>
      <c r="AOP57" s="487">
        <f t="array" aca="1" ref="AOP57" ca="1">IF(AND($CC$57:$CC$62=$CC$57,$CE$57&lt;&gt;$CE$58,$CE$58:$CE$59=$CE$58,$CE$59&lt;&gt;$CE$60,$CE$60:$CE$62=$CE$60,$CF$58:$CF$59=$CF$58,$CF$60:$CF$62=$CF$60,$CG$58:$CG$59=$CG$58,$CG$60&lt;&gt;$CG$61,$CG$61:$CG$62=$CG$61),1,0)</f>
        <v>0</v>
      </c>
      <c r="AOQ57" s="487">
        <f t="array" aca="1" ref="AOQ57" ca="1">IF(AND($CC$57:$CC$62=$CC$57,$CE$57&lt;&gt;$CE$58,$CE$58:$CE$59=$CE$58,$CE$59&lt;&gt;$CE$60,$CE$60:$CE$62=$CE$60,$CF$58:$CF$59=$CF$58,$CF$60:$CF$62=$CF$60,$CG$58:$CG$59=$CG$58,$CG$60:$CG$61=$CG$60,$CG$61&lt;&gt;$CG$62),1,0)</f>
        <v>0</v>
      </c>
      <c r="AOR57" s="487">
        <f t="array" aca="1" ref="AOR57" ca="1">IF(AND($CC$57:$CC$62=$CC$57,$CE$57&lt;&gt;$CE$58,$CE$58:$CE$59=$CE$58,$CE$59&lt;&gt;$CE$60,$CE$60:$CE$62=$CE$60,$CF$58:$CF$59=$CF$58,$CF$60:$CF$62=$CF$60,$CG$58:$CG$59=$CG$58,$CG$60&lt;&gt;$CG$61,$CG$61&lt;&gt;$CG$62),1,0)</f>
        <v>0</v>
      </c>
      <c r="AOS57" s="487">
        <f t="array" aca="1" ref="AOS57" ca="1">IF(AND($CC$57:$CC$62=$CC$57,$CE$57&lt;&gt;$CE$58,$CE$58:$CE$59=$CE$58,$CE$59&lt;&gt;$CE$60,$CE$60:$CE$62=$CE$60,$CF$58:$CF$59=$CF$58,$CF$60:$CF$62=$CF$60,$CG$58&lt;&gt;$CG$59,$CG$60:$CG$62=$CG$60),1,0)</f>
        <v>0</v>
      </c>
      <c r="AOT57" s="487">
        <f t="array" aca="1" ref="AOT57" ca="1">IF(AND($CC$57:$CC$62=$CC$57,$CE$57&lt;&gt;$CE$58,$CE$58:$CE$59=$CE$58,$CE$59&lt;&gt;$CE$60,$CE$60:$CE$62=$CE$60,$CF$58:$CF$59=$CF$58,$CF$60:$CF$62=$CF$60,$CG$58&lt;&gt;$CG$59,$CG$60:$CG$61=$CG$60,$CG$61&lt;&gt;$CG$62),1,0)</f>
        <v>0</v>
      </c>
      <c r="AOU57" s="487">
        <f t="array" aca="1" ref="AOU57" ca="1">IF(AND($CC$57:$CC$62=$CC$57,$CE$57&lt;&gt;$CE$58,$CE$58:$CE$59=$CE$58,$CE$59&lt;&gt;$CE$60,$CE$60:$CE$62=$CE$60,$CF$58:$CF$59=$CF$58,$CF$60:$CF$62=$CF$60,$CG$58&lt;&gt;$CG$59,$CG$60&lt;&gt;$CG$61,$CG$61:$CG$62=$CG$61),1,0)</f>
        <v>0</v>
      </c>
      <c r="AOV57" s="487">
        <f t="array" aca="1" ref="AOV57" ca="1">IF(AND($CC$57:$CC$62=$CC$57,$CE$57&lt;&gt;$CE$58,$CE$58:$CE$59=$CE$58,$CE$59&lt;&gt;$CE$60,$CE$60:$CE$62=$CE$60,$CF$58:$CF$59=$CF$58,$CF$60:$CF$62=$CF$60,$CG$58&lt;&gt;$CG$59,$CG$60&lt;&gt;$CG$61,$CG$61&lt;&gt;$CG$62),1,0)</f>
        <v>0</v>
      </c>
      <c r="AOW57" s="487">
        <f t="array" aca="1" ref="AOW57" ca="1">IF(AND($CC$57:$CC$62=$CC$57,$CE$57&lt;&gt;$CE$58,$CE$58:$CE$59=$CE$58,$CE$59&lt;&gt;$CE$60,$CE$60&lt;&gt;$CE$61,$CE$61:$CE$62=$CE$61,$CF$58:$CF$59=$CF$58,$CF$61:$CF$62=$CF$61,$CG$58:$CG$59=$CG$58,$CG$61&lt;&gt;$CG$62),1,0)</f>
        <v>0</v>
      </c>
      <c r="AOX57" s="487">
        <f t="array" aca="1" ref="AOX57" ca="1">IF(AND($CC$57:$CC$62=$CC$57,$CE$57&lt;&gt;$CE$58,$CE$58:$CE$59=$CE$58,$CE$59&lt;&gt;$CE$60,$CE$60&lt;&gt;$CE$61,$CE$61:$CE$62=$CE$61,$CF$58:$CF$59=$CF$58,$CF$61:$CF$62=$CF$61,$CG$58&lt;&gt;$CG$59,$CG$61:$CG$62=$CG$61),1,0)</f>
        <v>0</v>
      </c>
      <c r="AOY57" s="487">
        <f t="array" aca="1" ref="AOY57" ca="1">IF(AND($CC$57:$CC$62=$CC$57,$CE$57&lt;&gt;$CE$58,$CE$58:$CE$59=$CE$58,$CE$59&lt;&gt;$CE$60,$CE$60&lt;&gt;$CE$61,$CE$61:$CE$62=$CE$61,$CF$58:$CF$59=$CF$58,$CF$61:$CF$62=$CF$61,$CG$58&lt;&gt;$CG$59,$CG$61&lt;&gt;$CG$62),1,0)</f>
        <v>0</v>
      </c>
      <c r="AOZ57" s="487">
        <f t="array" aca="1" ref="AOZ57" ca="1">IF(AND($CC$57:$CC$62=$CC$57,$CE$57&lt;&gt;$CE$58,$CE$58:$CE$59=$CE$58,$CE$59&lt;&gt;$CE$60,$CE$60:$CE$61=$CE$60,$CE$61&lt;&gt;$CE$62,$CF$58:$CF$59=$CF$58,$CF$60:$CF$61=$CF$60,$CG$58:$CG$59=$CG$58,$CG$60&lt;&gt;$CG$61),1,0)</f>
        <v>0</v>
      </c>
      <c r="APA57" s="487">
        <f t="array" aca="1" ref="APA57" ca="1">IF(AND($CC$57:$CC$62=$CC$57,$CE$57&lt;&gt;$CE$58,$CE$58:$CE$59=$CE$58,$CE$59&lt;&gt;$CE$60,$CE$60:$CE$61=$CE$60,$CE$61&lt;&gt;$CE$62,$CF$58:$CF$59=$CF$58,$CF$60:$CF$61=$CF$60,$CG$58&lt;&gt;$CG$59,$CG$60:$CG$61=$CG$60),1,0)</f>
        <v>0</v>
      </c>
      <c r="APB57" s="487">
        <f t="array" aca="1" ref="APB57" ca="1">IF(AND($CC$57:$CC$62=$CC$57,$CE$57&lt;&gt;$CE$58,$CE$58:$CE$59=$CE$58,$CE$59&lt;&gt;$CE$60,$CE$60:$CE$61=$CE$60,$CE$61&lt;&gt;$CE$62,$CF$58:$CF$59=$CF$58,$CF$60:$CF$61=$CF$60,$CG$58&lt;&gt;$CG$59,$CG$60&lt;&gt;$CG$61),1,0)</f>
        <v>0</v>
      </c>
      <c r="APC57" s="487">
        <f t="array" aca="1" ref="APC57" ca="1">IF(AND($CC$57:$CC$62=$CC$57,$CE$57&lt;&gt;$CE$58,$CE$58:$CE$59=$CE$58,$CE$59&lt;&gt;$CE$60,$CE$60&lt;&gt;$CE$61,$CE$61&lt;&gt;$CE$62,$CF$58:$CF$59=$CF$58,$CG$58&lt;&gt;$CG$59),1,0)</f>
        <v>0</v>
      </c>
      <c r="APD57" s="487">
        <f t="array" aca="1" ref="APD57" ca="1">IF(AND($CC$57:$CC$62=$CC$57,$CE$57&lt;&gt;$CE$58,$CE$58&lt;&gt;$CE$59,$CE$59:$CE$62=$CE$59,$CF$59:$CF$62=$CF$59,$CG$59:$CG$61=$CG$59,$CG$61&lt;&gt;$CG$62),1,0)</f>
        <v>0</v>
      </c>
      <c r="APE57" s="487">
        <f t="array" aca="1" ref="APE57" ca="1">IF(AND($CC$57:$CC$62=$CC$57,$CE$57&lt;&gt;$CE$58,$CE$58&lt;&gt;$CE$59,$CE$59:$CE$62=$CE$59,$CF$59:$CF$62=$CF$59,$CG$59:$CG$60=$CG$59,$CG$60&lt;&gt;$CG$61,$CG$61:$CG$62=$CG$61),1,0)</f>
        <v>0</v>
      </c>
      <c r="APF57" s="487">
        <f t="array" aca="1" ref="APF57" ca="1">IF(AND($CC$57:$CC$62=$CC$57,$CE$57&lt;&gt;$CE$58,$CE$58&lt;&gt;$CE$59,$CE$59:$CE$62=$CE$59,$CF$59:$CF$62=$CF$59,$CG$59:$CG$60=$CG$59,$CG$60&lt;&gt;$CG$61,$CG$61&lt;&gt;$CG$62),1,0)</f>
        <v>0</v>
      </c>
      <c r="APG57" s="487">
        <f t="array" aca="1" ref="APG57" ca="1">IF(AND($CC$57:$CC$62=$CC$57,$CE$57&lt;&gt;$CE$58,$CE$58&lt;&gt;$CE$59,$CE$59:$CE$62=$CE$59,$CF$59:$CF$62=$CF$59,$CG$59&lt;&gt;$CG$60,$CG$60:$CG$62=$CG$60),1,0)</f>
        <v>0</v>
      </c>
      <c r="APH57" s="487">
        <f t="array" aca="1" ref="APH57" ca="1">IF(AND($CC$57:$CC$62=$CC$57,$CE$57&lt;&gt;$CE$58,$CE$58&lt;&gt;$CE$59,$CE$59:$CE$62=$CE$59,$CF$59:$CF$62=$CF$59,$CG$59&lt;&gt;$CG$60,$CG$60:$CG$61=$CG$60,$CG$61&lt;&gt;$CG$62),1,0)</f>
        <v>0</v>
      </c>
      <c r="API57" s="487">
        <f t="array" aca="1" ref="API57" ca="1">IF(AND($CC$57:$CC$62=$CC$57,$CE$57&lt;&gt;$CE$58,$CE$58&lt;&gt;$CE$59,$CE$59:$CE$62=$CE$59,$CF$59:$CF$62=$CF$59,$CG$59&lt;&gt;$CG$60,$CG$60&lt;&gt;$CG$61,$CG$61:$CG$62=$CG$61),1,0)</f>
        <v>0</v>
      </c>
      <c r="APJ57" s="487">
        <f t="array" aca="1" ref="APJ57" ca="1">IF(AND($CC$57:$CC$62=$CC$57,$CE$57&lt;&gt;$CE$58,$CE$58&lt;&gt;$CE$59,$CE$59:$CE$62=$CE$59,$CF$59:$CF$62=$CF$59,$CG$59&lt;&gt;$CG$60,$CG$60&lt;&gt;$CG$61,$CG$61&lt;&gt;$CG$62),1,0)</f>
        <v>0</v>
      </c>
      <c r="APK57" s="487">
        <f t="array" aca="1" ref="APK57" ca="1">IF(AND($CC$57:$CC$62=$CC$57,$CE$57&lt;&gt;$CE$58,$CE$58&lt;&gt;$CE$59,$CE$59:$CE$61=$CE$59,$CE$61&lt;&gt;$CE$62,$CF$59:$CF$61=$CF$59,$CG$59:$CG$60=$CG$59,$CG$60&lt;&gt;$CG$61),1,0)</f>
        <v>0</v>
      </c>
      <c r="APL57" s="487">
        <f t="array" aca="1" ref="APL57" ca="1">IF(AND($CC$57:$CC$62=$CC$57,$CE$57&lt;&gt;$CE$58,$CE$58&lt;&gt;$CE$59,$CE$59:$CE$61=$CE$59,$CE$61&lt;&gt;$CE$62,$CF$59:$CF$61=$CF$59,$CG$59&lt;&gt;$CG$60,$CG$60:$CG$61=$CG$60),1,0)</f>
        <v>0</v>
      </c>
      <c r="APM57" s="487">
        <f t="array" aca="1" ref="APM57" ca="1">IF(AND($CC$57:$CC$62=$CC$57,$CE$57&lt;&gt;$CE$58,$CE$58&lt;&gt;$CE$59,$CE$59:$CE$61=$CE$59,$CE$61&lt;&gt;$CE$62,$CF$59:$CF$61=$CF$59,$CG$59&lt;&gt;$CG$60,$CG$60&lt;&gt;$CG$61),1,0)</f>
        <v>0</v>
      </c>
      <c r="APN57" s="487">
        <f t="array" aca="1" ref="APN57" ca="1">IF(AND($CC$57:$CC$62=$CC$57,$CE$57&lt;&gt;$CE$58,$CE$58&lt;&gt;$CE$59,$CE$59:$CE$60=$CE$59,$CE$60&lt;&gt;$CE$61,$CE$61:$CE$62=$CE$61,$CF$59:$CF$60=$CF$59,$CF$61:$CF$62=$CF$61,$CG$59:$CG$60=$CG$59,$CG$61&lt;&gt;$CG$62),1,0)</f>
        <v>0</v>
      </c>
      <c r="APO57" s="487">
        <f t="array" aca="1" ref="APO57" ca="1">IF(AND($CC$57:$CC$62=$CC$57,$CE$57&lt;&gt;$CE$58,$CE$58&lt;&gt;$CE$59,$CE$59:$CE$60=$CE$59,$CE$60&lt;&gt;$CE$61,$CE$61:$CE$62=$CE$61,$CF$59:$CF$60=$CF$59,$CF$61:$CF$62=$CF$61,$CG$59&lt;&gt;$CG$60,$CG$61:$CG$62=$CG$61),1,0)</f>
        <v>0</v>
      </c>
      <c r="APP57" s="487">
        <f t="array" aca="1" ref="APP57" ca="1">IF(AND($CC$57:$CC$62=$CC$57,$CE$57&lt;&gt;$CE$58,$CE$58&lt;&gt;$CE$59,$CE$59:$CE$60=$CE$59,$CE$60&lt;&gt;$CE$61,$CE$61:$CE$62=$CE$61,$CF$59:$CF$60=$CF$59,$CF$61:$CF$62=$CF$61,$CG$59&lt;&gt;$CG$60,$CG$61&lt;&gt;$CG$62),1,0)</f>
        <v>0</v>
      </c>
      <c r="APQ57" s="487">
        <f t="array" aca="1" ref="APQ57" ca="1">IF(AND($CC$57:$CC$62=$CC$57,$CE$57&lt;&gt;$CE$58,$CE$58&lt;&gt;$CE$59,$CE$59:$CE$60=$CE$59,$CE$60&lt;&gt;$CE$61,$CE$61&lt;&gt;$CE$62,$CF$59:$CF$60=$CF$59,$CG$59&lt;&gt;$CG$60),1,0)</f>
        <v>0</v>
      </c>
      <c r="APR57" s="487">
        <f t="array" aca="1" ref="APR57" ca="1">IF(AND($CC$57:$CC$62=$CC$57,$CE$57&lt;&gt;$CE$58,$CE$58&lt;&gt;$CE$59,$CE$59&lt;&gt;$CE$60,$CE$60:$CE$62=$CE$60,$CF$60:$CF$62=$CF$60,$CG$60:$CG$61=$CG$60,$CG$61&lt;&gt;$CG$62),1,0)</f>
        <v>0</v>
      </c>
      <c r="APS57" s="487">
        <f t="array" aca="1" ref="APS57" ca="1">IF(AND($CC$57:$CC$62=$CC$57,$CE$57&lt;&gt;$CE$58,$CE$58&lt;&gt;$CE$59,$CE$59&lt;&gt;$CE$60,$CE$60:$CE$62=$CE$60,$CF$60:$CF$62=$CF$60,$CG$60&lt;&gt;$CG$61,$CG$61:$CG$62=$CG$61),1,0)</f>
        <v>0</v>
      </c>
      <c r="APT57" s="487">
        <f t="array" aca="1" ref="APT57" ca="1">IF(AND($CC$57:$CC$62=$CC$57,$CE$57&lt;&gt;$CE$58,$CE$58&lt;&gt;$CE$59,$CE$59&lt;&gt;$CE$60,$CE$60:$CE$62=$CE$60,$CF$60:$CF$62=$CF$60,$CG$60&lt;&gt;$CG$61,$CG$61&lt;&gt;$CG$62),1,0)</f>
        <v>0</v>
      </c>
      <c r="APU57" s="487">
        <f t="array" aca="1" ref="APU57" ca="1">IF(AND($CC$57:$CC$62=$CC$57,$CE$57&lt;&gt;$CE$58,$CE$58&lt;&gt;$CE$59,$CE$59&lt;&gt;$CE$60,$CE$60:$CE$61=$CE$60,$CE$61&lt;&gt;$CE$62,$CF$60:$CF$61=$CF$60,$CG$60&lt;&gt;$CG$61),1,0)</f>
        <v>0</v>
      </c>
      <c r="APV57" s="487">
        <f t="array" aca="1" ref="APV57" ca="1">IF(AND($CC$57:$CC$62=$CC$57,$CE$57&lt;&gt;$CE$58,$CE$58&lt;&gt;$CE$59,$CE$59&lt;&gt;$CE$60,$CE$60&lt;&gt;$CE$61,$CE$61:$CE$62=$CE$61,$CF$61:$CF$62=$CF$61,$CG$61&lt;&gt;$CG$62),1,0)</f>
        <v>0</v>
      </c>
      <c r="APW57" s="487">
        <f t="array" aca="1" ref="APW57" ca="1">IF(AND($CC$57:$CC$61=$CC$57,$CC$61&lt;&gt;$CC$62,$CE$57:$CE$61=$CE$57,$CF$57:$CF$61=$CF$57,$CG$57:$CG$60=$CG$57,$CG$60&lt;&gt;$CG$61),1,0)</f>
        <v>0</v>
      </c>
      <c r="APX57" s="487">
        <f t="array" aca="1" ref="APX57" ca="1">IF(AND($CC$57:$CC$61=$CC$57,$CC$61&lt;&gt;$CC$62,$CE$57:$CE$61=$CE$57,$CF$57:$CF$61=$CF$57,$CG$57:$CG$59=$CG$57,$CG$59&lt;&gt;$CG$60,$CG$60:$CG$61=$CG$60),1,0)</f>
        <v>0</v>
      </c>
      <c r="APY57" s="487">
        <f t="array" aca="1" ref="APY57" ca="1">IF(AND($CC$57:$CC$61=$CC$57,$CC$61&lt;&gt;$CC$62,$CE$57:$CE$61=$CE$57,$CF$57:$CF$61=$CF$57,$CG$57:$CG$59=$CG$57,$CG$59&lt;&gt;$CG$60,$CG$60&lt;&gt;$CG$61),1,0)</f>
        <v>0</v>
      </c>
      <c r="APZ57" s="487">
        <f t="array" aca="1" ref="APZ57" ca="1">IF(AND($CC$57:$CC$61=$CC$57,$CC$61&lt;&gt;$CC$62,$CE$57:$CE$61=$CE$57,$CF$57:$CF$61=$CF$57,$CG$57:$CG$58=$CG$57,$CG$58&lt;&gt;$CG$59,$CG$59:$CG$61=$CG$59),1,0)</f>
        <v>0</v>
      </c>
      <c r="AQA57" s="487">
        <f t="array" aca="1" ref="AQA57" ca="1">IF(AND($CC$57:$CC$61=$CC$57,$CC$61&lt;&gt;$CC$62,$CE$57:$CE$61=$CE$57,$CF$57:$CF$61=$CF$57,$CG$57:$CG$58=$CG$57,$CG$58&lt;&gt;$CG$59,$CG$59:$CG$60=$CG$59,$CG$60&lt;&gt;$CG$61),1,0)</f>
        <v>0</v>
      </c>
      <c r="AQB57" s="487">
        <f t="array" aca="1" ref="AQB57" ca="1">IF(AND($CC$57:$CC$61=$CC$57,$CC$61&lt;&gt;$CC$62,$CE$57:$CE$61=$CE$57,$CF$57:$CF$61=$CF$57,$CG$57:$CG$58=$CG$57,$CG$58&lt;&gt;$CG$59,$CG$59&lt;&gt;$CG$60,$CG$60:$CG$61=$CG$60),1,0)</f>
        <v>0</v>
      </c>
      <c r="AQC57" s="487">
        <f t="array" aca="1" ref="AQC57" ca="1">IF(AND($CC$57:$CC$61=$CC$57,$CC$61&lt;&gt;$CC$62,$CE$57:$CE$61=$CE$57,$CF$57:$CF$61=$CF$57,$CG$57:$CG$58=$CG$57,$CG$58&lt;&gt;$CG$59,$CG$59&lt;&gt;$CG$60,$CG$60&lt;&gt;$CG$61),1,0)</f>
        <v>0</v>
      </c>
      <c r="AQD57" s="487">
        <f t="array" aca="1" ref="AQD57" ca="1">IF(AND($CC$57:$CC$61=$CC$57,$CC$61&lt;&gt;$CC$62,$CE$57:$CE$61=$CE$57,$CF$57:$CF$61=$CF$57,$CG$57&lt;&gt;$CG$58,$CG$58:$CG$61=$CG$58),1,0)</f>
        <v>0</v>
      </c>
      <c r="AQE57" s="487">
        <f t="array" aca="1" ref="AQE57" ca="1">IF(AND($CC$57:$CC$61=$CC$57,$CC$61&lt;&gt;$CC$62,$CE$57:$CE$61=$CE$57,$CF$57:$CF$61=$CF$57,$CG$57&lt;&gt;$CG$58,$CG$58:$CG$60=$CG$58,$CG$60&lt;&gt;$CG$61),1,0)</f>
        <v>0</v>
      </c>
      <c r="AQF57" s="487">
        <f t="array" aca="1" ref="AQF57" ca="1">IF(AND($CC$57:$CC$61=$CC$57,$CC$61&lt;&gt;$CC$62,$CE$57:$CE$61=$CE$57,$CF$57:$CF$61=$CF$57,$CG$57&lt;&gt;$CG$58,$CG$58:$CG$59=$CG$58,$CG$59&lt;&gt;$CG$60,$CG$60:$CG$61=$CG$60),1,0)</f>
        <v>0</v>
      </c>
      <c r="AQG57" s="487">
        <f t="array" aca="1" ref="AQG57" ca="1">IF(AND($CC$57:$CC$61=$CC$57,$CC$61&lt;&gt;$CC$62,$CE$57:$CE$61=$CE$57,$CF$57:$CF$61=$CF$57,$CG$57&lt;&gt;$CG$58,$CG$58:$CG$59=$CG$58,$CG$59&lt;&gt;$CG$60,$CG$60&lt;&gt;$CG$61),1,0)</f>
        <v>0</v>
      </c>
      <c r="AQH57" s="487">
        <f t="array" aca="1" ref="AQH57" ca="1">IF(AND($CC$57:$CC$61=$CC$57,$CC$61&lt;&gt;$CC$62,$CE$57:$CE$61=$CE$57,$CF$57:$CF$61=$CF$57,$CG$57&lt;&gt;$CG$58,$CG$58&lt;&gt;$CG$59,$CG$59:$CG$61=$CG$59),1,0)</f>
        <v>0</v>
      </c>
      <c r="AQI57" s="487">
        <f t="array" aca="1" ref="AQI57" ca="1">IF(AND($CC$57:$CC$61=$CC$57,$CC$61&lt;&gt;$CC$62,$CE$57:$CE$61=$CE$57,$CF$57:$CF$61=$CF$57,$CG$57&lt;&gt;$CG$58,$CG$58&lt;&gt;$CG$59,$CG$59:$CG$60=$CG$59,$CG$60&lt;&gt;$CG$61),1,0)</f>
        <v>0</v>
      </c>
      <c r="AQJ57" s="487">
        <f t="array" aca="1" ref="AQJ57" ca="1">IF(AND($CC$57:$CC$61=$CC$57,$CC$61&lt;&gt;$CC$62,$CE$57:$CE$61=$CE$57,$CF$57:$CF$61=$CF$57,$CG$57&lt;&gt;$CG$58,$CG$58&lt;&gt;$CG$59,$CG$59&lt;&gt;$CG$60,$CG$60:$CG$61=$CG$60),1,0)</f>
        <v>0</v>
      </c>
      <c r="AQK57" s="487">
        <f t="array" aca="1" ref="AQK57" ca="1">IF(AND($CC$57:$CC$61=$CC$57,$CC$61&lt;&gt;$CC$62,$CE$57:$CE$61=$CE$57,$CF$57:$CF$61=$CF$57,$CG$57&lt;&gt;$CG$58,$CG$58&lt;&gt;$CG$59,$CG$59&lt;&gt;$CG$60,$CG$60&lt;&gt;$CG$61),1,0)</f>
        <v>0</v>
      </c>
      <c r="AQL57" s="487">
        <f t="array" aca="1" ref="AQL57" ca="1">IF(AND($CC$57:$CC$60=$CC$57,$CC$60&lt;&gt;$CC$61,$CC$61:$CC$62=$CC$61,$CE$57:$CE$60=$CE$57,$CE$61:$CE$62=$CE$61,$CF$57:$CF$60=$CF$57,$CF$61:$CF$62=$CF$61,$CG$57:$CG$60=$CG$57,$CG$61&lt;&gt;$CG$62),1,0)</f>
        <v>0</v>
      </c>
      <c r="AQM57" s="487">
        <f t="array" aca="1" ref="AQM57" ca="1">IF(AND($CC$57:$CC$60=$CC$57,$CC$60&lt;&gt;$CC$61,$CC$61:$CC$62=$CC$61,$CE$57:$CE$60=$CE$57,$CE$61:$CE$62=$CE$61,$CF$57:$CF$60=$CF$57,$CF$61:$CF$62=$CF$61,$CG$57:$CG$59=$CG$57,$CG$59&lt;&gt;$CG$60,$CG$61:$CG$62=$CG$61),1,0)</f>
        <v>0</v>
      </c>
      <c r="AQN57" s="487">
        <f t="array" aca="1" ref="AQN57" ca="1">IF(AND($CC$57:$CC$60=$CC$57,$CC$60&lt;&gt;$CC$61,$CC$61:$CC$62=$CC$61,$CE$57:$CE$60=$CE$57,$CE$61:$CE$62=$CE$61,$CF$57:$CF$60=$CF$57,$CF$61:$CF$62=$CF$61,$CG$57:$CG$59=$CG$57,$CG$59&lt;&gt;$CG$60,$CG$61&lt;&gt;$CG$62),1,0)</f>
        <v>0</v>
      </c>
      <c r="AQO57" s="487">
        <f t="array" aca="1" ref="AQO57" ca="1">IF(AND($CC$57:$CC$60=$CC$57,$CC$60&lt;&gt;$CC$61,$CC$61:$CC$62=$CC$61,$CE$57:$CE$60=$CE$57,$CE$61:$CE$62=$CE$61,$CF$57:$CF$60=$CF$57,$CF$61:$CF$62=$CF$61,$CG$57:$CG$58=$CG$57,$CG$58&lt;&gt;$CG$59,$CG$59:$CG$60=$CG$59,$CG$61:$CG$62=$CG$61),1,0)</f>
        <v>0</v>
      </c>
      <c r="AQP57" s="487">
        <f t="array" aca="1" ref="AQP57" ca="1">IF(AND($CC$57:$CC$60=$CC$57,$CC$60&lt;&gt;$CC$61,$CC$61:$CC$62=$CC$61,$CE$57:$CE$60=$CE$57,$CE$61:$CE$62=$CE$61,$CF$57:$CF$60=$CF$57,$CF$61:$CF$62=$CF$61,$CG$57:$CG$58=$CG$57,$CG$58&lt;&gt;$CG$59,$CG$59:$CG$60=$CG$59,$CG$61&lt;&gt;$CG$62),1,0)</f>
        <v>0</v>
      </c>
      <c r="AQQ57" s="487">
        <f t="array" aca="1" ref="AQQ57" ca="1">IF(AND($CC$57:$CC$60=$CC$57,$CC$60&lt;&gt;$CC$61,$CC$61:$CC$62=$CC$61,$CE$57:$CE$60=$CE$57,$CE$61:$CE$62=$CE$61,$CF$57:$CF$60=$CF$57,$CF$61:$CF$62=$CF$61,$CG$57:$CG$58=$CG$57,$CG$58&lt;&gt;$CG$59,$CG$59&lt;&gt;$CG$60,$CG$61:$CG$62=$CG$61),1,0)</f>
        <v>0</v>
      </c>
      <c r="AQR57" s="487">
        <f t="array" aca="1" ref="AQR57" ca="1">IF(AND($CC$57:$CC$60=$CC$57,$CC$60&lt;&gt;$CC$61,$CC$61:$CC$62=$CC$61,$CE$57:$CE$60=$CE$57,$CE$61:$CE$62=$CE$61,$CF$57:$CF$60=$CF$57,$CF$61:$CF$62=$CF$61,$CG$57:$CG$58=$CG$57,$CG$58&lt;&gt;$CG$59,$CG$59&lt;&gt;$CG$60,$CG$61&lt;&gt;$CG$62),1,0)</f>
        <v>0</v>
      </c>
      <c r="AQS57" s="487">
        <f t="array" aca="1" ref="AQS57" ca="1">IF(AND($CC$57:$CC$60=$CC$57,$CC$60&lt;&gt;$CC$61,$CC$61:$CC$62=$CC$61,$CE$57:$CE$60=$CE$57,$CE$61:$CE$62=$CE$61,$CF$57:$CF$60=$CF$57,$CF$61:$CF$62=$CF$61,$CG$57&lt;&gt;$CG$58,$CG$58:$CG$60=$CG$58,$CG$61:$CG$62=$CG$61),1,0)</f>
        <v>0</v>
      </c>
      <c r="AQT57" s="487">
        <f t="array" aca="1" ref="AQT57" ca="1">IF(AND($CC$57:$CC$60=$CC$57,$CC$60&lt;&gt;$CC$61,$CC$61:$CC$62=$CC$61,$CE$57:$CE$60=$CE$57,$CE$61:$CE$62=$CE$61,$CF$57:$CF$60=$CF$57,$CF$61:$CF$62=$CF$61,$CG$57&lt;&gt;$CG$58,$CG$58:$CG$60=$CG$58,$CG$61&lt;&gt;$CG$62),1,0)</f>
        <v>0</v>
      </c>
      <c r="AQU57" s="487">
        <f t="array" aca="1" ref="AQU57" ca="1">IF(AND($CC$57:$CC$60=$CC$57,$CC$60&lt;&gt;$CC$61,$CC$61:$CC$62=$CC$61,$CE$57:$CE$60=$CE$57,$CE$61:$CE$62=$CE$61,$CF$57:$CF$60=$CF$57,$CF$61:$CF$62=$CF$61,$CG$57&lt;&gt;$CG$58,$CG$58:$CG$59=$CG$58,$CG$59&lt;&gt;$CG$60,$CG$61:$CG$62=$CG$61),1,0)</f>
        <v>0</v>
      </c>
      <c r="AQV57" s="487">
        <f t="array" aca="1" ref="AQV57" ca="1">IF(AND($CC$57:$CC$60=$CC$57,$CC$60&lt;&gt;$CC$61,$CC$61:$CC$62=$CC$61,$CE$57:$CE$60=$CE$57,$CE$61:$CE$62=$CE$61,$CF$57:$CF$60=$CF$57,$CF$61:$CF$62=$CF$61,$CG$57&lt;&gt;$CG$58,$CG$58:$CG$59=$CG$58,$CG$59&lt;&gt;$CG$60,$CG$61&lt;&gt;$CG$62),1,0)</f>
        <v>0</v>
      </c>
      <c r="AQW57" s="487">
        <f t="array" aca="1" ref="AQW57" ca="1">IF(AND($CC$57:$CC$60=$CC$57,$CC$60&lt;&gt;$CC$61,$CC$61:$CC$62=$CC$61,$CE$57:$CE$60=$CE$57,$CE$61:$CE$62=$CE$61,$CF$57:$CF$60=$CF$57,$CF$61:$CF$62=$CF$61,$CG$57&lt;&gt;$CG$58,$CG$58&lt;&gt;$CG$59,$CG$59:$CG$60=$CG$59,$CG$61:$CG$62=$CG$61),1,0)</f>
        <v>0</v>
      </c>
      <c r="AQX57" s="487">
        <f t="array" aca="1" ref="AQX57" ca="1">IF(AND($CC$57:$CC$60=$CC$57,$CC$60&lt;&gt;$CC$61,$CC$61:$CC$62=$CC$61,$CE$57:$CE$60=$CE$57,$CE$61:$CE$62=$CE$61,$CF$57:$CF$60=$CF$57,$CF$61:$CF$62=$CF$61,$CG$57&lt;&gt;$CG$58,$CG$58&lt;&gt;$CG$59,$CG$59:$CG$60=$CG$59,$CG$61&lt;&gt;$CG$62),1,0)</f>
        <v>0</v>
      </c>
      <c r="AQY57" s="487">
        <f t="array" aca="1" ref="AQY57" ca="1">IF(AND($CC$57:$CC$60=$CC$57,$CC$60&lt;&gt;$CC$61,$CC$61:$CC$62=$CC$61,$CE$57:$CE$60=$CE$57,$CE$61:$CE$62=$CE$61,$CF$57:$CF$60=$CF$57,$CF$61:$CF$62=$CF$61,$CG$57&lt;&gt;$CG$58,$CG$58&lt;&gt;$CG$59,$CG$59&lt;&gt;$CG$60,$CG$61:$CG$62=$CG$61),1,0)</f>
        <v>0</v>
      </c>
      <c r="AQZ57" s="487">
        <f t="array" aca="1" ref="AQZ57" ca="1">IF(AND($CC$57:$CC$60=$CC$57,$CC$60&lt;&gt;$CC$61,$CC$61:$CC$62=$CC$61,$CE$57:$CE$60=$CE$57,$CE$61:$CE$62=$CE$61,$CF$57:$CF$60=$CF$57,$CF$61:$CF$62=$CF$61,$CG$57&lt;&gt;$CG$58,$CG$58&lt;&gt;$CG$59,$CG$59&lt;&gt;$CG$60,$CG$61&lt;&gt;$CG$62),1,0)</f>
        <v>0</v>
      </c>
      <c r="ARA57" s="487">
        <f t="array" aca="1" ref="ARA57" ca="1">IF(AND($CC$57:$CC$60=$CC$57,$CC$60&lt;&gt;$CC$61,$CC$61&lt;&gt;$CC$62,$CE$57:$CE$60=$CE$57,$CF$57:$CF$60=$CF$57,$CG$57:$CG$59=$CG$57,$CG$59&lt;&gt;$CG$60),1,0)</f>
        <v>0</v>
      </c>
      <c r="ARB57" s="487">
        <f t="array" aca="1" ref="ARB57" ca="1">IF(AND($CC$57:$CC$60=$CC$57,$CC$60&lt;&gt;$CC$61,$CC$61&lt;&gt;$CC$62,$CE$57:$CE$60=$CE$57,$CF$57:$CF$60=$CF$57,$CG$57:$CG$58=$CG$57,$CG$58&lt;&gt;$CG$59,$CG$59:$CG$60=$CG$59),1,0)</f>
        <v>0</v>
      </c>
      <c r="ARC57" s="487">
        <f t="array" aca="1" ref="ARC57" ca="1">IF(AND($CC$57:$CC$60=$CC$57,$CC$60&lt;&gt;$CC$61,$CC$61&lt;&gt;$CC$62,$CE$57:$CE$60=$CE$57,$CF$57:$CF$60=$CF$57,$CG$57:$CG$58=$CG$57,$CG$58&lt;&gt;$CG$59,$CG$59&lt;&gt;$CG$60),1,0)</f>
        <v>0</v>
      </c>
      <c r="ARD57" s="487">
        <f t="array" aca="1" ref="ARD57" ca="1">IF(AND($CC$57:$CC$60=$CC$57,$CC$60&lt;&gt;$CC$61,$CC$61&lt;&gt;$CC$62,$CE$57:$CE$60=$CE$57,$CF$57:$CF$60=$CF$57,$CG$57&lt;&gt;$CG$58,$CG$58:$CG$60=$CG$58),1,0)</f>
        <v>0</v>
      </c>
      <c r="ARE57" s="487">
        <f t="array" aca="1" ref="ARE57" ca="1">IF(AND($CC$57:$CC$60=$CC$57,$CC$60&lt;&gt;$CC$61,$CC$61&lt;&gt;$CC$62,$CE$57:$CE$60=$CE$57,$CF$57:$CF$60=$CF$57,$CG$57&lt;&gt;$CG$58,$CG$58:$CG$59=$CG$58,$CG$59&lt;&gt;$CG$60),1,0)</f>
        <v>0</v>
      </c>
      <c r="ARF57" s="487">
        <f t="array" aca="1" ref="ARF57" ca="1">IF(AND($CC$57:$CC$60=$CC$57,$CC$60&lt;&gt;$CC$61,$CC$61&lt;&gt;$CC$62,$CE$57:$CE$60=$CE$57,$CF$57:$CF$60=$CF$57,$CG$57&lt;&gt;$CG$58,$CG$58&lt;&gt;$CG$59,$CG$59:$CG$60=$CG$59),1,0)</f>
        <v>0</v>
      </c>
      <c r="ARG57" s="487">
        <f t="array" aca="1" ref="ARG57" ca="1">IF(AND($CC$57:$CC$60=$CC$57,$CC$60&lt;&gt;$CC$61,$CC$61&lt;&gt;$CC$62,$CE$57:$CE$60=$CE$57,$CF$57:$CF$60=$CF$57,$CG$57&lt;&gt;$CG$58,$CG$58&lt;&gt;$CG$59,$CG$59&lt;&gt;$CG$60),1,0)</f>
        <v>0</v>
      </c>
      <c r="ARH57" s="487">
        <f t="array" aca="1" ref="ARH57" ca="1">IF(AND($CC$57:$CC$59=$CC$57,$CC$59&lt;&gt;$CC$60,$CC$60:$CC$62=$CC$60,$CE$57:$CE$59=$CE$57,$CE$60:$CE$62=$CE$60,$CF$57:$CF$59=$CF$57,$CF$60:$CF$62=$CF$60,$CG$57:$CG$59=$CG$57,$CG$60:$CG$61=$CG$60,$CG$61&lt;&gt;$CG$62),1,0)</f>
        <v>0</v>
      </c>
      <c r="ARI57" s="487">
        <f t="array" aca="1" ref="ARI57" ca="1">IF(AND($CC$57:$CC$59=$CC$57,$CC$59&lt;&gt;$CC$60,$CC$60:$CC$62=$CC$60,$CE$57:$CE$59=$CE$57,$CE$60:$CE$62=$CE$60,$CF$57:$CF$59=$CF$57,$CF$60:$CF$62=$CF$60,$CG$57:$CG$59=$CG$57,$CG$60&lt;&gt;$CG$61,$CG$61:$CG$62=$CG$61),1,0)</f>
        <v>0</v>
      </c>
      <c r="ARJ57" s="487">
        <f t="array" aca="1" ref="ARJ57" ca="1">IF(AND($CC$57:$CC$59=$CC$57,$CC$59&lt;&gt;$CC$60,$CC$60:$CC$62=$CC$60,$CE$57:$CE$59=$CE$57,$CE$60:$CE$62=$CE$60,$CF$57:$CF$59=$CF$57,$CF$60:$CF$62=$CF$60,$CG$57:$CG$59=$CG$57,$CG$60&lt;&gt;$CG$61,$CG$61&lt;&gt;$CG$62),1,0)</f>
        <v>0</v>
      </c>
      <c r="ARK57" s="487">
        <f t="array" aca="1" ref="ARK57" ca="1">IF(AND($CC$57:$CC$59=$CC$57,$CC$59&lt;&gt;$CC$60,$CC$60:$CC$62=$CC$60,$CE$57:$CE$59=$CE$57,$CE$60:$CE$62=$CE$60,$CF$57:$CF$59=$CF$57,$CF$60:$CF$62=$CF$60,$CG$57:$CG$58=$CG$57,$CG$58&lt;&gt;$CG$59,$CG$60:$CG$62=$CG$60),1,0)</f>
        <v>0</v>
      </c>
      <c r="ARL57" s="487">
        <f t="array" aca="1" ref="ARL57" ca="1">IF(AND($CC$57:$CC$59=$CC$57,$CC$59&lt;&gt;$CC$60,$CC$60:$CC$62=$CC$60,$CE$57:$CE$59=$CE$57,$CE$60:$CE$62=$CE$60,$CF$57:$CF$59=$CF$57,$CF$60:$CF$62=$CF$60,$CG$57:$CG$58=$CG$57,$CG$58&lt;&gt;$CG$59,$CG$60&lt;&gt;$CG$61,$CG$61:$CG$62=$CG$61),1,0)</f>
        <v>0</v>
      </c>
      <c r="ARM57" s="487">
        <f t="array" aca="1" ref="ARM57" ca="1">IF(AND($CC$57:$CC$59=$CC$57,$CC$59&lt;&gt;$CC$60,$CC$60:$CC$62=$CC$60,$CE$57:$CE$59=$CE$57,$CE$60:$CE$62=$CE$60,$CF$57:$CF$59=$CF$57,$CF$60:$CF$62=$CF$60,$CG$57:$CG$58=$CG$57,$CG$58&lt;&gt;$CG$59,$CG$60:$CG$61=$CG$60,$CG$61&lt;&gt;$CG$62),1,0)</f>
        <v>0</v>
      </c>
      <c r="ARN57" s="487">
        <f t="array" aca="1" ref="ARN57" ca="1">IF(AND($CC$57:$CC$59=$CC$57,$CC$59&lt;&gt;$CC$60,$CC$60:$CC$62=$CC$60,$CE$57:$CE$59=$CE$57,$CE$60:$CE$62=$CE$60,$CF$57:$CF$59=$CF$57,$CF$60:$CF$62=$CF$60,$CG$57:$CG$58=$CG$57,$CG$58&lt;&gt;$CG$59,$CG$60&lt;&gt;$CG$61,$CG$61&lt;&gt;$CG$62),1,0)</f>
        <v>0</v>
      </c>
      <c r="ARO57" s="487">
        <f t="array" aca="1" ref="ARO57" ca="1">IF(AND($CC$57:$CC$59=$CC$57,$CC$59&lt;&gt;$CC$60,$CC$60:$CC$62=$CC$60,$CE$57:$CE$59=$CE$57,$CE$60:$CE$62=$CE$60,$CF$57:$CF$59=$CF$57,$CF$60:$CF$62=$CF$60,$CG$57&lt;&gt;$CG$58,$CG$58:$CG$59=$CG$58,$CG$60:$CG$62=$CG$60),1,0)</f>
        <v>0</v>
      </c>
      <c r="ARP57" s="487">
        <f t="array" aca="1" ref="ARP57" ca="1">IF(AND($CC$57:$CC$59=$CC$57,$CC$59&lt;&gt;$CC$60,$CC$60:$CC$62=$CC$60,$CE$57:$CE$59=$CE$57,$CE$60:$CE$62=$CE$60,$CF$57:$CF$59=$CF$57,$CF$60:$CF$62=$CF$60,$CG$57&lt;&gt;$CG$58,$CG$58:$CG$59=$CG$58,$CG$60&lt;&gt;$CG$61,$CG$61:$CG$62=$CG$61),1,0)</f>
        <v>0</v>
      </c>
      <c r="ARQ57" s="487">
        <f t="array" aca="1" ref="ARQ57" ca="1">IF(AND($CC$57:$CC$59=$CC$57,$CC$59&lt;&gt;$CC$60,$CC$60:$CC$62=$CC$60,$CE$57:$CE$59=$CE$57,$CE$60:$CE$62=$CE$60,$CF$57:$CF$59=$CF$57,$CF$60:$CF$62=$CF$60,$CG$57&lt;&gt;$CG$58,$CG$58:$CG$59=$CG$58,$CG$60:$CG$61=$CG$60,$CG$61&lt;&gt;$CG$62),1,0)</f>
        <v>0</v>
      </c>
      <c r="ARR57" s="487">
        <f t="array" aca="1" ref="ARR57" ca="1">IF(AND($CC$57:$CC$59=$CC$57,$CC$59&lt;&gt;$CC$60,$CC$60:$CC$62=$CC$60,$CE$57:$CE$59=$CE$57,$CE$60:$CE$62=$CE$60,$CF$57:$CF$59=$CF$57,$CF$60:$CF$62=$CF$60,$CG$57&lt;&gt;$CG$58,$CG$58:$CG$59=$CG$58,$CG$60&lt;&gt;$CG$61,$CG$61&lt;&gt;$CG$62),1,0)</f>
        <v>0</v>
      </c>
      <c r="ARS57" s="487">
        <f t="array" aca="1" ref="ARS57" ca="1">IF(AND($CC$57:$CC$59=$CC$57,$CC$59&lt;&gt;$CC$60,$CC$60:$CC$62=$CC$60,$CE$57:$CE$59=$CE$57,$CE$60:$CE$62=$CE$60,$CF$57:$CF$59=$CF$57,$CF$60:$CF$62=$CF$60,$CG$57&lt;&gt;$CG$58,$CG$58&lt;&gt;$CG$59,$CG$60:$CG$62=$CG$60),1,0)</f>
        <v>0</v>
      </c>
      <c r="ART57" s="487">
        <f t="array" aca="1" ref="ART57" ca="1">IF(AND($CC$57:$CC$59=$CC$57,$CC$59&lt;&gt;$CC$60,$CC$60:$CC$62=$CC$60,$CE$57:$CE$59=$CE$57,$CE$60:$CE$62=$CE$60,$CF$57:$CF$59=$CF$57,$CF$60:$CF$62=$CF$60,$CG$57&lt;&gt;$CG$58,$CG$58&lt;&gt;$CG$59,$CG$60:$CG$61=$CG$60,$CG$61&lt;&gt;$CG$62),1,0)</f>
        <v>0</v>
      </c>
      <c r="ARU57" s="487">
        <f t="array" aca="1" ref="ARU57" ca="1">IF(AND($CC$57:$CC$59=$CC$57,$CC$59&lt;&gt;$CC$60,$CC$60:$CC$62=$CC$60,$CE$57:$CE$59=$CE$57,$CE$60:$CE$62=$CE$60,$CF$57:$CF$59=$CF$57,$CF$60:$CF$62=$CF$60,$CG$57&lt;&gt;$CG$58,$CG$58&lt;&gt;$CG$59,$CG$60&lt;&gt;$CG$61,$CG$61:$CG$62=$CG$61),1,0)</f>
        <v>0</v>
      </c>
      <c r="ARV57" s="487">
        <f t="array" aca="1" ref="ARV57" ca="1">IF(AND($CC$57:$CC$59=$CC$57,$CC$59&lt;&gt;$CC$60,$CC$60:$CC$62=$CC$60,$CE$57:$CE$59=$CE$57,$CE$60:$CE$62=$CE$60,$CF$57:$CF$59=$CF$57,$CF$60:$CF$62=$CF$60,$CG$57&lt;&gt;$CG$58,$CG$58&lt;&gt;$CG$59,$CG$60&lt;&gt;$CG$61,$CG$61&lt;&gt;$CG$62),1,0)</f>
        <v>0</v>
      </c>
      <c r="ARW57" s="487">
        <f t="array" aca="1" ref="ARW57" ca="1">IF(AND($CC$57:$CC$59=$CC$57,$CC$59&lt;&gt;$CC$60,$CC$60:$CC$61=$CC$60,$CC$61&lt;&gt;$CC$62,$CE$57:$CE$59=$CE$57,$CE$60:$CE$61=$CE$60,$CF$57:$CF$59=$CF$57,$CF$60:$CF$61=$CF$60,$CG$57:$CG$59=$CG$57,$CG$60&lt;&gt;$CG$61),1,0)</f>
        <v>0</v>
      </c>
      <c r="ARX57" s="487">
        <f t="array" aca="1" ref="ARX57" ca="1">IF(AND($CC$57:$CC$59=$CC$57,$CC$59&lt;&gt;$CC$60,$CC$60:$CC$61=$CC$60,$CC$61&lt;&gt;$CC$62,$CE$57:$CE$59=$CE$57,$CE$60:$CE$61=$CE$60,$CF$57:$CF$59=$CF$57,$CF$60:$CF$61=$CF$60,$CG$57:$CG$58=$CG$57,$CG$58&lt;&gt;$CG$59,$CG$60:$CG$61=$CG$60),1,0)</f>
        <v>0</v>
      </c>
      <c r="ARY57" s="487">
        <f t="array" aca="1" ref="ARY57" ca="1">IF(AND($CC$57:$CC$59=$CC$57,$CC$59&lt;&gt;$CC$60,$CC$60:$CC$61=$CC$60,$CC$61&lt;&gt;$CC$62,$CE$57:$CE$59=$CE$57,$CE$60:$CE$61=$CE$60,$CF$57:$CF$59=$CF$57,$CF$60:$CF$61=$CF$60,$CG$57:$CG$58=$CG$57,$CG$58&lt;&gt;$CG$59,$CG$60&lt;&gt;$CG$61),1,0)</f>
        <v>0</v>
      </c>
      <c r="ARZ57" s="487">
        <f t="array" aca="1" ref="ARZ57" ca="1">IF(AND($CC$57:$CC$59=$CC$57,$CC$59&lt;&gt;$CC$60,$CC$60:$CC$61=$CC$60,$CC$61&lt;&gt;$CC$62,$CE$57:$CE$59=$CE$57,$CE$60:$CE$61=$CE$60,$CF$57:$CF$59=$CF$57,$CF$60:$CF$61=$CF$60,$CG$57&lt;&gt;$CG$58,$CG$58:$CG$59=$CG$58,$CG$60:$CG$61=$CG$60),1,0)</f>
        <v>0</v>
      </c>
      <c r="ASA57" s="487">
        <f t="array" aca="1" ref="ASA57" ca="1">IF(AND($CC$57:$CC$59=$CC$57,$CC$59&lt;&gt;$CC$60,$CC$60:$CC$61=$CC$60,$CC$61&lt;&gt;$CC$62,$CE$57:$CE$59=$CE$57,$CE$60:$CE$61=$CE$60,$CF$57:$CF$59=$CF$57,$CF$60:$CF$61=$CF$60,$CG$57&lt;&gt;$CG$58,$CG$58:$CG$59=$CG$58,$CG$60&lt;&gt;$CG$61),1,0)</f>
        <v>0</v>
      </c>
      <c r="ASB57" s="487">
        <f t="array" aca="1" ref="ASB57" ca="1">IF(AND($CC$57:$CC$59=$CC$57,$CC$59&lt;&gt;$CC$60,$CC$60:$CC$61=$CC$60,$CC$61&lt;&gt;$CC$62,$CE$57:$CE$59=$CE$57,$CE$60:$CE$61=$CE$60,$CF$57:$CF$59=$CF$57,$CF$60:$CF$61=$CF$60,$CG$57&lt;&gt;$CG$58,$CG$58&lt;&gt;$CG$59,$CG$60:$CG$61=$CG$60),1,0)</f>
        <v>0</v>
      </c>
      <c r="ASC57" s="487">
        <f t="array" aca="1" ref="ASC57" ca="1">IF(AND($CC$57:$CC$59=$CC$57,$CC$59&lt;&gt;$CC$60,$CC$60:$CC$61=$CC$60,$CC$61&lt;&gt;$CC$62,$CE$57:$CE$59=$CE$57,$CE$60:$CE$61=$CE$60,$CF$57:$CF$59=$CF$57,$CF$60:$CF$61=$CF$60,$CG$57&lt;&gt;$CG$58,$CG$58&lt;&gt;$CG$59,$CG$60&lt;&gt;$CG$61),1,0)</f>
        <v>0</v>
      </c>
      <c r="ASD57" s="487">
        <f t="array" aca="1" ref="ASD57" ca="1">IF(AND($CC$57:$CC$59=$CC$57,$CC$59&lt;&gt;$CC$60,$CC$60&lt;&gt;$CC$61,$CC$61:$CC$62=$CC$61,$CE$57:$CE$59=$CE$57,$CE$61:$CE$62=$CE$61,$CF$57:$CF$59=$CF$57,$CF$61:$CF$62=$CF$61,$CG$57:$CG$59=$CG$57,$CG$61&lt;&gt;$CG$62),1,0)</f>
        <v>0</v>
      </c>
      <c r="ASE57" s="487">
        <f t="array" aca="1" ref="ASE57" ca="1">IF(AND($CC$57:$CC$59=$CC$57,$CC$59&lt;&gt;$CC$60,$CC$60&lt;&gt;$CC$61,$CC$61:$CC$62=$CC$61,$CE$57:$CE$59=$CE$57,$CE$61:$CE$62=$CE$61,$CF$57:$CF$59=$CF$57,$CF$61:$CF$62=$CF$61,$CG$57:$CG$58=$CG$57,$CG$58&lt;&gt;$CG$59,$CG$61:$CG$62=$CG$61),1,0)</f>
        <v>0</v>
      </c>
      <c r="ASF57" s="487">
        <f t="array" aca="1" ref="ASF57" ca="1">IF(AND($CC$57:$CC$59=$CC$57,$CC$59&lt;&gt;$CC$60,$CC$60&lt;&gt;$CC$61,$CC$61:$CC$62=$CC$61,$CE$57:$CE$59=$CE$57,$CE$61:$CE$62=$CE$61,$CF$57:$CF$59=$CF$57,$CF$61:$CF$62=$CF$61,$CG$57:$CG$58=$CG$57,$CG$58&lt;&gt;$CG$59,$CG$61&lt;&gt;$CG$62),1,0)</f>
        <v>0</v>
      </c>
      <c r="ASG57" s="487">
        <f t="array" aca="1" ref="ASG57" ca="1">IF(AND($CC$57:$CC$59=$CC$57,$CC$59&lt;&gt;$CC$60,$CC$60&lt;&gt;$CC$61,$CC$61:$CC$62=$CC$61,$CE$57:$CE$59=$CE$57,$CE$61:$CE$62=$CE$61,$CF$57:$CF$59=$CF$57,$CF$61:$CF$62=$CF$61,$CG$57&lt;&gt;$CG$58,$CG$58:$CG$59=$CG$58,$CG$61:$CG$62=$CG$61),1,0)</f>
        <v>0</v>
      </c>
      <c r="ASH57" s="487">
        <f t="array" aca="1" ref="ASH57" ca="1">IF(AND($CC$57:$CC$59=$CC$57,$CC$59&lt;&gt;$CC$60,$CC$60&lt;&gt;$CC$61,$CC$61:$CC$62=$CC$61,$CE$57:$CE$59=$CE$57,$CE$61:$CE$62=$CE$61,$CF$57:$CF$59=$CF$57,$CF$61:$CF$62=$CF$61,$CG$57&lt;&gt;$CG$58,$CG$58:$CG$59=$CG$58,$CG$61&lt;&gt;$CG$62),1,0)</f>
        <v>0</v>
      </c>
      <c r="ASI57" s="487">
        <f t="array" aca="1" ref="ASI57" ca="1">IF(AND($CC$57:$CC$59=$CC$57,$CC$59&lt;&gt;$CC$60,$CC$60&lt;&gt;$CC$61,$CC$61:$CC$62=$CC$61,$CE$57:$CE$59=$CE$57,$CE$61:$CE$62=$CE$61,$CF$57:$CF$59=$CF$57,$CF$61:$CF$62=$CF$61,$CG$57&lt;&gt;$CG$58,$CG$58&lt;&gt;$CG$59,$CG$61:$CG$62=$CG$61),1,0)</f>
        <v>0</v>
      </c>
      <c r="ASJ57" s="487">
        <f t="array" aca="1" ref="ASJ57" ca="1">IF(AND($CC$57:$CC$59=$CC$57,$CC$59&lt;&gt;$CC$60,$CC$60&lt;&gt;$CC$61,$CC$61:$CC$62=$CC$61,$CE$57:$CE$59=$CE$57,$CE$61:$CE$62=$CE$61,$CF$57:$CF$59=$CF$57,$CF$61:$CF$62=$CF$61,$CG$57&lt;&gt;$CG$58,$CG$58&lt;&gt;$CG$59,$CG$61&lt;&gt;$CG$62),1,0)</f>
        <v>0</v>
      </c>
      <c r="ASK57" s="487">
        <f t="array" aca="1" ref="ASK57" ca="1">IF(AND($CC$57:$CC$59=$CC$57,$CC$59&lt;&gt;$CC$60,$CC$60&lt;&gt;$CC$61,$CC$61&lt;&gt;$CC$62,$CE$57:$CE$59=$CE$57,$CF$57:$CF$59=$CF$57,$CG$57:$CG$58=$CG$57,$CG$58&lt;&gt;$CG$59),1,0)</f>
        <v>0</v>
      </c>
      <c r="ASL57" s="487">
        <f t="array" aca="1" ref="ASL57" ca="1">IF(AND($CC$57:$CC$59=$CC$57,$CC$59&lt;&gt;$CC$60,$CC$60&lt;&gt;$CC$61,$CC$61&lt;&gt;$CC$62,$CE$57:$CE$59=$CE$57,$CF$57:$CF$59=$CF$57,$CG$57&lt;&gt;$CG$58,$CG$58:$CG$59=$CG$58),1,0)</f>
        <v>0</v>
      </c>
      <c r="ASM57" s="487">
        <f t="array" aca="1" ref="ASM57" ca="1">IF(AND($CC$57:$CC$59=$CC$57,$CC$59&lt;&gt;$CC$60,$CC$60&lt;&gt;$CC$61,$CC$61&lt;&gt;$CC$62,$CE$57:$CE$59=$CE$57,$CF$57:$CF$59=$CF$57,$CG$57&lt;&gt;$CG$58,$CG$58&lt;&gt;$CG$59),1,0)</f>
        <v>0</v>
      </c>
      <c r="ASN57" s="487">
        <f t="array" aca="1" ref="ASN57" ca="1">IF(AND($CC$57:$CC$58=$CC$57,$CC$58&lt;&gt;$CC$59,$CC$59:$CC$62=$CC$59,$CE$57:$CE$58=$CE$57,$CE$59:$CE$62=$CE$59,$CF$57:$CF$58=$CF$57,$CF$59:$CF$62=$CF$59,$CG$57:$CG$58=$CG$57,$CG$59:$CG$61=$CG$59,$CG$61&lt;&gt;$CG$62),1,0)</f>
        <v>0</v>
      </c>
      <c r="ASO57" s="487">
        <f t="array" aca="1" ref="ASO57" ca="1">IF(AND($CC$57:$CC$58=$CC$57,$CC$58&lt;&gt;$CC$59,$CC$59:$CC$62=$CC$59,$CE$57:$CE$58=$CE$57,$CE$59:$CE$62=$CE$59,$CF$57:$CF$58=$CF$57,$CF$59:$CF$62=$CF$59,$CG$57:$CG$58=$CG$57,$CG$59:$CG$60=$CG$59,$CG$60&lt;&gt;$CG$61,$CG$61:$CG$62=$CG$61),1,0)</f>
        <v>0</v>
      </c>
      <c r="ASP57" s="487">
        <f t="array" aca="1" ref="ASP57" ca="1">IF(AND($CC$57:$CC$58=$CC$57,$CC$58&lt;&gt;$CC$59,$CC$59:$CC$62=$CC$59,$CE$57:$CE$58=$CE$57,$CE$59:$CE$62=$CE$59,$CF$57:$CF$58=$CF$57,$CF$59:$CF$62=$CF$59,$CG$57:$CG$58=$CG$57,$CG$59:$CG$60=$CG$59,$CG$60&lt;&gt;$CG$61,$CG$61&lt;&gt;$CG$62),1,0)</f>
        <v>0</v>
      </c>
      <c r="ASQ57" s="487">
        <f t="array" aca="1" ref="ASQ57" ca="1">IF(AND($CC$57:$CC$58=$CC$57,$CC$58&lt;&gt;$CC$59,$CC$59:$CC$62=$CC$59,$CE$57:$CE$58=$CE$57,$CE$59:$CE$62=$CE$59,$CF$57:$CF$58=$CF$57,$CF$59:$CF$62=$CF$59,$CG$57:$CG$58=$CG$57,$CG$59&lt;&gt;$CG$60,$CG$60:$CG$62=$CG$60),1,0)</f>
        <v>0</v>
      </c>
      <c r="ASR57" s="487">
        <f t="array" aca="1" ref="ASR57" ca="1">IF(AND($CC$57:$CC$58=$CC$57,$CC$58&lt;&gt;$CC$59,$CC$59:$CC$62=$CC$59,$CE$57:$CE$58=$CE$57,$CE$59:$CE$62=$CE$59,$CF$57:$CF$58=$CF$57,$CF$59:$CF$62=$CF$59,$CG$57:$CG$58=$CG$57,$CG$59&lt;&gt;$CG$60,$CG$60&lt;&gt;$CG$61,$CG$61:$CG$62=$CG$61),1,0)</f>
        <v>0</v>
      </c>
      <c r="ASS57" s="487">
        <f t="array" aca="1" ref="ASS57" ca="1">IF(AND($CC$57:$CC$58=$CC$57,$CC$58&lt;&gt;$CC$59,$CC$59:$CC$62=$CC$59,$CE$57:$CE$58=$CE$57,$CE$59:$CE$62=$CE$59,$CF$57:$CF$58=$CF$57,$CF$59:$CF$62=$CF$59,$CG$57:$CG$58=$CG$57,$CG$59&lt;&gt;$CG$60,$CG$60:$CG$61=$CG$60,$CG$61&lt;&gt;$CG$62),1,0)</f>
        <v>0</v>
      </c>
      <c r="AST57" s="487">
        <f t="array" aca="1" ref="AST57" ca="1">IF(AND($CC$57:$CC$58=$CC$57,$CC$58&lt;&gt;$CC$59,$CC$59:$CC$62=$CC$59,$CE$57:$CE$58=$CE$57,$CE$59:$CE$62=$CE$59,$CF$57:$CF$58=$CF$57,$CF$59:$CF$62=$CF$59,$CG$57:$CG$58=$CG$57,$CG$59&lt;&gt;$CG$60,$CG$60&lt;&gt;$CG$61,$CG$61&lt;&gt;$CG$62),1,0)</f>
        <v>0</v>
      </c>
      <c r="ASU57" s="487">
        <f t="array" aca="1" ref="ASU57" ca="1">IF(AND($CC$57:$CC$58=$CC$57,$CC$58&lt;&gt;$CC$59,$CC$59:$CC$62=$CC$59,$CE$57:$CE$58=$CE$57,$CE$59:$CE$62=$CE$59,$CF$57:$CF$58=$CF$57,$CF$59:$CF$62=$CF$59,$CG$57&gt;$CG$58,$CG$59:$CG$62=$CG$59),1,0)</f>
        <v>0</v>
      </c>
      <c r="ASV57" s="487">
        <f t="array" aca="1" ref="ASV57" ca="1">IF(AND($CC$57:$CC$58=$CC$57,$CC$58&lt;&gt;$CC$59,$CC$59:$CC$62=$CC$59,$CE$57:$CE$58=$CE$57,$CE$59:$CE$62=$CE$59,$CF$57:$CF$58=$CF$57,$CF$59:$CF$62=$CF$59,$CG$57&lt;&gt;$CG$58,$CG$59:$CG$61=$CG$59,$CG$61&lt;&gt;$CG$62),1,0)</f>
        <v>0</v>
      </c>
      <c r="ASW57" s="487">
        <f t="array" aca="1" ref="ASW57" ca="1">IF(AND($CC$57:$CC$58=$CC$57,$CC$58&lt;&gt;$CC$59,$CC$59:$CC$62=$CC$59,$CE$57:$CE$58=$CE$57,$CE$59:$CE$62=$CE$59,$CF$57:$CF$58=$CF$57,$CF$59:$CF$62=$CF$59,$CG$57&lt;&gt;$CG$58,$CG$59:$CG$60=$CG$59,$CG$60&lt;&gt;$CG$61,$CG$61:$CG$62=$CG$61),1,0)</f>
        <v>0</v>
      </c>
      <c r="ASX57" s="487">
        <f t="array" aca="1" ref="ASX57" ca="1">IF(AND($CC$57:$CC$58=$CC$57,$CC$58&lt;&gt;$CC$59,$CC$59:$CC$62=$CC$59,$CE$57:$CE$58=$CE$57,$CE$59:$CE$62=$CE$59,$CF$57:$CF$58=$CF$57,$CF$59:$CF$62=$CF$59,$CG$57&lt;&gt;$CG$58,$CG$59:$CG$60=$CG$59,$CG$60&lt;&gt;$CG$61,$CG$61&lt;&gt;$CG$62),1,0)</f>
        <v>0</v>
      </c>
      <c r="ASY57" s="487">
        <f t="array" aca="1" ref="ASY57" ca="1">IF(AND($CC$57:$CC$58=$CC$57,$CC$58&lt;&gt;$CC$59,$CC$59:$CC$62=$CC$59,$CE$57:$CE$58=$CE$57,$CE$59:$CE$62=$CE$59,$CF$57:$CF$58=$CF$57,$CF$59:$CF$62=$CF$59,$CG$57&lt;&gt;$CG$58,$CG$59&lt;&gt;$CG$60,$CG$60:$CG$62=$CG$60),1,0)</f>
        <v>0</v>
      </c>
      <c r="ASZ57" s="487">
        <f t="array" aca="1" ref="ASZ57" ca="1">IF(AND($CC$57:$CC$58=$CC$57,$CC$58&lt;&gt;$CC$59,$CC$59:$CC$62=$CC$59,$CE$57:$CE$58=$CE$57,$CE$59:$CE$62=$CE$59,$CF$57:$CF$58=$CF$57,$CF$59:$CF$62=$CF$59,$CG$57&lt;&gt;$CG$58,$CG$59&lt;&gt;$CG$60,$CG$60:$CG$61=$CG$60,$CG$61&lt;&gt;$CG$62),1,0)</f>
        <v>0</v>
      </c>
      <c r="ATA57" s="487">
        <f t="array" aca="1" ref="ATA57" ca="1">IF(AND($CC$57:$CC$58=$CC$57,$CC$58&lt;&gt;$CC$59,$CC$59:$CC$62=$CC$59,$CE$57:$CE$58=$CE$57,$CE$59:$CE$62=$CE$59,$CF$57:$CF$58=$CF$57,$CF$59:$CF$62=$CF$59,$CG$57&lt;&gt;$CG$58,$CG$59&lt;&gt;$CG$60,$CG$60&lt;&gt;$CG$61,$CG$61:$CG$62=$CG$61),1,0)</f>
        <v>0</v>
      </c>
      <c r="ATB57" s="487">
        <f t="array" aca="1" ref="ATB57" ca="1">IF(AND($CC$57:$CC$58=$CC$57,$CC$58&lt;&gt;$CC$59,$CC$59:$CC$62=$CC$59,$CE$57:$CE$58=$CE$57,$CE$59:$CE$62=$CE$59,$CF$57:$CF$58=$CF$57,$CF$59:$CF$62=$CF$59,$CG$57&lt;&gt;$CG$58,$CG$59&lt;&gt;$CG$60,$CG$60&lt;&gt;$CG$61,$CG$61&lt;&gt;$CG$62),1,0)</f>
        <v>0</v>
      </c>
      <c r="ATC57" s="487">
        <f t="array" aca="1" ref="ATC57" ca="1">IF(AND($CC$57:$CC$58=$CC$57,$CC$58&lt;&gt;$CC$59,$CC$59:$CC$61=$CC$59,$CC$61&lt;&gt;$CC$62,$CE$57:$CE$58=$CE$57,$CE$59:$CE$61=$CE$59,$CF$57:$CF$58=$CF$57,$CF$59:$CF$61=$CF$59,$CG$57:$CG$58=$CG$57,$CG$59:$CG$60=$CG$59,$CG$60&lt;&gt;$CG$61),1,0)</f>
        <v>0</v>
      </c>
      <c r="ATD57" s="487">
        <f t="array" aca="1" ref="ATD57" ca="1">IF(AND($CC$57:$CC$58=$CC$57,$CC$58&lt;&gt;$CC$59,$CC$59:$CC$61=$CC$59,$CC$61&lt;&gt;$CC$62,$CE$57:$CE$58=$CE$57,$CE$59:$CE$61=$CE$59,$CF$57:$CF$58=$CF$57,$CF$59:$CF$61=$CF$59,$CG$57:$CG$58=$CG$57,$CG$59&lt;&gt;$CG$60,$CG$60:$CG$61=$CG$60),1,0)</f>
        <v>0</v>
      </c>
      <c r="ATE57" s="487">
        <f t="array" aca="1" ref="ATE57" ca="1">IF(AND($CC$57:$CC$58=$CC$57,$CC$58&lt;&gt;$CC$59,$CC$59:$CC$61=$CC$59,$CC$61&lt;&gt;$CC$62,$CE$57:$CE$58=$CE$57,$CE$59:$CE$61=$CE$59,$CF$57:$CF$58=$CF$57,$CF$59:$CF$61=$CF$59,$CG$57:$CG$58=$CG$57,$CG$59&lt;&gt;$CG$60,$CG$60&lt;&gt;$CG$61),1,0)</f>
        <v>0</v>
      </c>
      <c r="ATF57" s="487">
        <f t="array" aca="1" ref="ATF57" ca="1">IF(AND($CC$57:$CC$58=$CC$57,$CC$58&lt;&gt;$CC$59,$CC$59:$CC$61=$CC$59,$CC$61&lt;&gt;$CC$62,$CE$57:$CE$58=$CE$57,$CE$59:$CE$61=$CE$59,$CF$57:$CF$58=$CF$57,$CF$59:$CF$61=$CF$59,$CG$57&lt;&gt;$CG$58,$CG$59:$CG$61=$CG$59),1,0)</f>
        <v>0</v>
      </c>
      <c r="ATG57" s="487">
        <f t="array" aca="1" ref="ATG57" ca="1">IF(AND($CC$57:$CC$58=$CC$57,$CC$58&lt;&gt;$CC$59,$CC$59:$CC$61=$CC$59,$CC$61&lt;&gt;$CC$62,$CE$57:$CE$58=$CE$57,$CE$59:$CE$61=$CE$59,$CF$57:$CF$58=$CF$57,$CF$59:$CF$61=$CF$59,$CG$57&lt;&gt;$CG$58,$CG$59:$CG$60=$CG$59,$CG$60&lt;&gt;$CG$61),1,0)</f>
        <v>0</v>
      </c>
      <c r="ATH57" s="487">
        <f t="array" aca="1" ref="ATH57" ca="1">IF(AND($CC$57:$CC$58=$CC$57,$CC$58&lt;&gt;$CC$59,$CC$59:$CC$61=$CC$59,$CC$61&lt;&gt;$CC$62,$CE$57:$CE$58=$CE$57,$CE$59:$CE$61=$CE$59,$CF$57:$CF$58=$CF$57,$CF$59:$CF$61=$CF$59,$CG$57&lt;&gt;$CG$58,$CG$59&lt;&gt;$CG$60,$CG$60:$CG$61=$CG$60),1,0)</f>
        <v>0</v>
      </c>
      <c r="ATI57" s="487">
        <f t="array" aca="1" ref="ATI57" ca="1">IF(AND($CC$57:$CC$58=$CC$57,$CC$58&lt;&gt;$CC$59,$CC$59:$CC$61=$CC$59,$CC$61&lt;&gt;$CC$62,$CE$57:$CE$58=$CE$57,$CE$59:$CE$61=$CE$59,$CF$57:$CF$58=$CF$57,$CF$59:$CF$61=$CF$59,$CG$57&lt;&gt;$CG$58,$CG$59&lt;&gt;$CG$60,$CG$60&lt;&gt;$CG$61),1,0)</f>
        <v>0</v>
      </c>
      <c r="ATJ57" s="487">
        <f t="array" aca="1" ref="ATJ57" ca="1">IF(AND($CC$57:$CC$58=$CC$57,$CC$58&lt;&gt;$CC$59,$CC$59:$CC$60=$CC$59,$CC$60&lt;&gt;$CC$61,$CC$61:$CC$62=$CC$61,$CE$57:$CE$58=$CE$57,$CE$59:$CE$60=$CE$59,$CE$61:$CE$62=$CE$61,$CF$57:$CF$58=$CF$57,$CF$59:$CF$60=$CF$59,$CF$61:$CF$62=$CF$61,$CG$57:$CG$58=$CG$57,$CG$59:$CG$60=$CG$59,$CG$61&lt;&gt;$CG$62),1,0)</f>
        <v>0</v>
      </c>
      <c r="ATK57" s="487">
        <f t="array" aca="1" ref="ATK57" ca="1">IF(AND($CC$57:$CC$58=$CC$57,$CC$58&lt;&gt;$CC$59,$CC$59:$CC$60=$CC$59,$CC$60&lt;&gt;$CC$61,$CC$61:$CC$62=$CC$61,$CE$57:$CE$58=$CE$57,$CE$59:$CE$60=$CE$59,$CE$61:$CE$62=$CE$61,$CF$57:$CF$58=$CF$57,$CF$59:$CF$60=$CF$59,$CF$61:$CF$62=$CF$61,$CG$57:$CG$58=$CG$57,$CG$59&lt;&gt;$CG$60,$CG$61:$CG$62=$CG$61),1,0)</f>
        <v>0</v>
      </c>
      <c r="ATL57" s="487">
        <f t="array" aca="1" ref="ATL57" ca="1">IF(AND($CC$57:$CC$58=$CC$57,$CC$58&lt;&gt;$CC$59,$CC$59:$CC$60=$CC$59,$CC$60&lt;&gt;$CC$61,$CC$61:$CC$62=$CC$61,$CE$57:$CE$58=$CE$57,$CE$59:$CE$60=$CE$59,$CE$61:$CE$62=$CE$61,$CF$57:$CF$58=$CF$57,$CF$59:$CF$60=$CF$59,$CF$61:$CF$62=$CF$61,$CG$57:$CG$58=$CG$57,$CG$59&lt;&gt;$CG$60,$CG$61&lt;&gt;$CG$62),1,0)</f>
        <v>0</v>
      </c>
      <c r="ATM57" s="487">
        <f t="array" aca="1" ref="ATM57" ca="1">IF(AND($CC$57:$CC$58=$CC$57,$CC$58&lt;&gt;$CC$59,$CC$59:$CC$60=$CC$59,$CC$60&lt;&gt;$CC$61,$CC$61:$CC$62=$CC$61,$CE$57:$CE$58=$CE$57,$CE$59:$CE$60=$CE$59,$CE$61:$CE$62=$CE$61,$CF$57:$CF$58=$CF$57,$CF$59:$CF$60=$CF$59,$CF$61:$CF$62=$CF$61,$CG$57&lt;&gt;$CG$58,$CG$59:$CG$60=$CG$59,$CG$61:$CG$62=$CG$61),1,0)</f>
        <v>0</v>
      </c>
      <c r="ATN57" s="487">
        <f t="array" aca="1" ref="ATN57" ca="1">IF(AND($CC$57:$CC$58=$CC$57,$CC$58&lt;&gt;$CC$59,$CC$59:$CC$60=$CC$59,$CC$60&lt;&gt;$CC$61,$CC$61:$CC$62=$CC$61,$CE$57:$CE$58=$CE$57,$CE$59:$CE$60=$CE$59,$CE$61:$CE$62=$CE$61,$CF$57:$CF$58=$CF$57,$CF$59:$CF$60=$CF$59,$CF$61:$CF$62=$CF$61,$CG$57&lt;&gt;$CG$58,$CG$59:$CG$60=$CG$59,$CG$61&lt;&gt;$CG$62),1,0)</f>
        <v>0</v>
      </c>
      <c r="ATO57" s="487">
        <f t="array" aca="1" ref="ATO57" ca="1">IF(AND($CC$57:$CC$58=$CC$57,$CC$58&lt;&gt;$CC$59,$CC$59:$CC$60=$CC$59,$CC$60&lt;&gt;$CC$61,$CC$61:$CC$62=$CC$61,$CE$57:$CE$58=$CE$57,$CE$59:$CE$60=$CE$59,$CE$61:$CE$62=$CE$61,$CF$57:$CF$58=$CF$57,$CF$59:$CF$60=$CF$59,$CF$61:$CF$62=$CF$61,$CG$57&lt;&gt;$CG$58,$CG$59&lt;&gt;$CG$60,$CG$61:$CG$62=$CG$61),1,0)</f>
        <v>0</v>
      </c>
      <c r="ATP57" s="487">
        <f t="array" aca="1" ref="ATP57" ca="1">IF(AND($CC$57:$CC$58=$CC$57,$CC$58&lt;&gt;$CC$59,$CC$59:$CC$60=$CC$59,$CC$60&lt;&gt;$CC$61,$CC$61:$CC$62=$CC$61,$CE$57:$CE$58=$CE$57,$CE$59:$CE$60=$CE$59,$CE$61:$CE$62=$CE$61,$CF$57:$CF$58=$CF$57,$CF$59:$CF$60=$CF$59,$CF$61:$CF$62=$CF$61,$CG$57&lt;&gt;$CG$58,$CG$59&lt;&gt;$CG$60,$CG$61&lt;&gt;$CG$62),1,0)</f>
        <v>0</v>
      </c>
      <c r="ATQ57" s="487">
        <f t="array" aca="1" ref="ATQ57" ca="1">IF(AND($CC$57:$CC$58=$CC$57,$CC$58&lt;&gt;$CC$59,$CC$59:$CC$60=$CC$59,$CC$60&lt;&gt;$CC$61,$CC$61&lt;&gt;$CC$62,$CE$57:$CE$58=$CE$57,$CE$59:$CE$60=$CE$59,$CF$57:$CF$58=$CF$57,$CF$59:$CF$60=$CF$59,$CG$57:$CG$58=$CG$57,$CG$59&lt;&gt;$CG$60),1,0)</f>
        <v>0</v>
      </c>
      <c r="ATR57" s="487">
        <f t="array" aca="1" ref="ATR57" ca="1">IF(AND($CC$57:$CC$58=$CC$57,$CC$58&lt;&gt;$CC$59,$CC$59:$CC$60=$CC$59,$CC$60&lt;&gt;$CC$61,$CC$61&lt;&gt;$CC$62,$CE$57:$CE$58=$CE$57,$CE$59:$CE$60=$CE$59,$CF$57:$CF$58=$CF$57,$CF$59:$CF$60=$CF$59,$CG$57&lt;&gt;$CG$58,$CG$59:$CG$60=$CG$59),1,0)</f>
        <v>0</v>
      </c>
      <c r="ATS57" s="487">
        <f t="array" aca="1" ref="ATS57" ca="1">IF(AND($CC$57:$CC$58=$CC$57,$CC$58&lt;&gt;$CC$59,$CC$59:$CC$60=$CC$59,$CC$60&lt;&gt;$CC$61,$CC$61&lt;&gt;$CC$62,$CE$57:$CE$58=$CE$57,$CE$59:$CE$60=$CE$59,$CF$57:$CF$58=$CF$57,$CF$59:$CF$60=$CF$59,$CG$57&lt;&gt;$CG$58,$CG$59&lt;&gt;$CG$60),1,0)</f>
        <v>0</v>
      </c>
      <c r="ATT57" s="487">
        <f t="array" aca="1" ref="ATT57" ca="1">IF(AND($CC$57:$CC$58=$CC$57,$CC$58&lt;&gt;$CC$59,$CC$59&lt;&gt;$CC$60,$CC$60:$CC$62=$CC$60,$CE$57:$CE$58=$CE$57,$CE$60:$CE$62=$CE$60,$CF$57:$CF$58=$CF$57,$CF$60:$CF$62=$CF$60,$CG$57:$CG$58=$CG$57,$CG$60&lt;&gt;$CG$61,$CG$61:$CG$62=$CG$61),1,0)</f>
        <v>0</v>
      </c>
      <c r="ATU57" s="487">
        <f t="array" aca="1" ref="ATU57" ca="1">IF(AND($CC$57:$CC$58=$CC$57,$CC$58&lt;&gt;$CC$59,$CC$59&lt;&gt;$CC$60,$CC$60:$CC$62=$CC$60,$CE$57:$CE$58=$CE$57,$CE$60:$CE$62=$CE$60,$CF$57:$CF$58=$CF$57,$CF$60:$CF$62=$CF$60,$CG$57:$CG$58=$CG$57,$CG$60:$CG$61=$CG$60,$CG$61&lt;&gt;$CG$62),1,0)</f>
        <v>0</v>
      </c>
      <c r="ATV57" s="487">
        <f t="array" aca="1" ref="ATV57" ca="1">IF(AND($CC$57:$CC$58=$CC$57,$CC$58&lt;&gt;$CC$59,$CC$59&lt;&gt;$CC$60,$CC$60:$CC$62=$CC$60,$CE$57:$CE$58=$CE$57,$CE$60:$CE$62=$CE$60,$CF$57:$CF$58=$CF$57,$CF$60:$CF$62=$CF$60,$CG$57:$CG$58=$CG$57,$CG$60&lt;&gt;$CG$61,$CG$61&lt;&gt;$CG$62),1,0)</f>
        <v>0</v>
      </c>
      <c r="ATW57" s="487">
        <f t="array" aca="1" ref="ATW57" ca="1">IF(AND($CC$57:$CC$58=$CC$57,$CC$58&lt;&gt;$CC$59,$CC$59&lt;&gt;$CC$60,$CC$60:$CC$62=$CC$60,$CE$57:$CE$58=$CE$57,$CE$60:$CE$62=$CE$60,$CF$57:$CF$58=$CF$57,$CF$60:$CF$62=$CF$60,$CG$57&lt;&gt;$CG$58,$CG$60:$CG$62=$CG$60),1,0)</f>
        <v>0</v>
      </c>
      <c r="ATX57" s="487">
        <f t="array" aca="1" ref="ATX57" ca="1">IF(AND($CC$57:$CC$58=$CC$57,$CC$58&lt;&gt;$CC$59,$CC$59&lt;&gt;$CC$60,$CC$60:$CC$62=$CC$60,$CE$57:$CE$58=$CE$57,$CE$60:$CE$62=$CE$60,$CF$57:$CF$58=$CF$57,$CF$60:$CF$62=$CF$60,$CG$57&lt;&gt;$CG$58,$CG$60:$CG$61=$CG$60,$CG$61&lt;&gt;$CG$62),1,0)</f>
        <v>0</v>
      </c>
      <c r="ATY57" s="487">
        <f t="array" aca="1" ref="ATY57" ca="1">IF(AND($CC$57:$CC$58=$CC$57,$CC$58&lt;&gt;$CC$59,$CC$59&lt;&gt;$CC$60,$CC$60:$CC$62=$CC$60,$CE$57:$CE$58=$CE$57,$CE$60:$CE$62=$CE$60,$CF$57:$CF$58=$CF$57,$CF$60:$CF$62=$CF$60,$CG$57&lt;&gt;$CG$58,$CG$60&lt;&gt;$CG$61,$CG$61:$CG$62=$CG$61),1,0)</f>
        <v>0</v>
      </c>
      <c r="ATZ57" s="487">
        <f t="array" aca="1" ref="ATZ57" ca="1">IF(AND($CC$57:$CC$58=$CC$57,$CC$58&lt;&gt;$CC$59,$CC$59&lt;&gt;$CC$60,$CC$60:$CC$62=$CC$60,$CE$57:$CE$58=$CE$57,$CE$60:$CE$62=$CE$60,$CF$57:$CF$58=$CF$57,$CF$60:$CF$62=$CF$60,$CG$57&lt;&gt;$CG$58,$CG$60&lt;&gt;$CG$61,$CG$61&lt;&gt;$CG$62),1,0)</f>
        <v>0</v>
      </c>
      <c r="AUA57" s="487">
        <f t="array" aca="1" ref="AUA57" ca="1">IF(AND($CC$57:$CC$58=$CC$57,$CC$58&lt;&gt;$CC$59,$CC$59&lt;&gt;$CC$60,$CC$60&lt;&gt;$CC$61,$CC$61:$CC$62=$CC$61,$CE$57:$CE$58=$CE$57,$CE$61:$CE$62=$CE$61,$CF$57:$CF$58=$CF$57,$CF$61:$CF$62=$CF$61,$CG$57:$CG$58=$CG$57,$CG$61&lt;&gt;$CG$62),1,0)</f>
        <v>0</v>
      </c>
      <c r="AUB57" s="487">
        <f t="array" aca="1" ref="AUB57" ca="1">IF(AND($CC$57:$CC$58=$CC$57,$CC$58&lt;&gt;$CC$59,$CC$59&lt;&gt;$CC$60,$CC$60&lt;&gt;$CC$61,$CC$61:$CC$62=$CC$61,$CE$57:$CE$58=$CE$57,$CE$61:$CE$62=$CE$61,$CF$57:$CF$58=$CF$57,$CF$61:$CF$62=$CF$61,$CG$57&lt;&gt;$CG$58,$CG$61:$CG$62=$CG$61),1,0)</f>
        <v>0</v>
      </c>
      <c r="AUC57" s="487">
        <f t="array" aca="1" ref="AUC57" ca="1">IF(AND($CC$57:$CC$58=$CC$57,$CC$58&lt;&gt;$CC$59,$CC$59&lt;&gt;$CC$60,$CC$60&lt;&gt;$CC$61,$CC$61:$CC$62=$CC$61,$CE$57:$CE$58=$CE$57,$CE$61:$CE$62=$CE$61,$CF$57:$CF$58=$CF$57,$CF$61:$CF$62=$CF$61,$CG$57&lt;&gt;$CG$58,$CG$61&lt;&gt;$CG$62),1,0)</f>
        <v>0</v>
      </c>
      <c r="AUD57" s="487">
        <f t="array" aca="1" ref="AUD57" ca="1">IF(AND($CC$57:$CC$58=$CC$57,$CC$58&lt;&gt;$CC$59,$CC$59&lt;&gt;$CC$60,$CC$60:$CC$61=$CC$61,$CC$61&lt;&gt;$CC$62,$CE$57:$CE$58=$CE$57,$CE$60:$CE$61=$CE$60,$CF$57:$CF$58=$CF$57,$CF$60:$CF$61=$CF$60,$CG$57:$CG$58=$CG$57,$CG$60&lt;&gt;$CG$61),1,0)</f>
        <v>0</v>
      </c>
      <c r="AUE57" s="487">
        <f t="array" aca="1" ref="AUE57" ca="1">IF(AND($CC$57:$CC$58=$CC$57,$CC$58&lt;&gt;$CC$59,$CC$59&lt;&gt;$CC$60,$CC$60:$CC$61=$CC$61,$CC$61&lt;&gt;$CC$62,$CE$57:$CE$58=$CE$57,$CE$60:$CE$61=$CE$60,$CF$57:$CF$58=$CF$57,$CF$60:$CF$61=$CF$60,$CG$57&lt;&gt;$CG$58,$CG$60:$CG$61=$CG$60),1,0)</f>
        <v>0</v>
      </c>
      <c r="AUF57" s="487">
        <f t="array" aca="1" ref="AUF57" ca="1">IF(AND($CC$57:$CC$58=$CC$57,$CC$58&lt;&gt;$CC$59,$CC$59&lt;&gt;$CC$60,$CC$60:$CC$61=$CC$61,$CC$61&lt;&gt;$CC$62,$CE$57:$CE$58=$CE$57,$CE$60:$CE$61=$CE$60,$CF$57:$CF$58=$CF$57,$CF$60:$CF$61=$CF$60,$CG$57&lt;&gt;$CG$58,$CG$60&lt;&gt;$CG$61),1,0)</f>
        <v>0</v>
      </c>
      <c r="AUG57" s="487">
        <f t="array" aca="1" ref="AUG57" ca="1">IF(AND($CC$57:$CC$58=$CC$57,$CC$58&lt;&gt;$CC$59,$CC$59&lt;&gt;$CC$60,$CC$60&lt;&gt;$CC$61,$CC$61&lt;&gt;$CC$62,$CE$57:$CE$58=$CE$57,$CF$57:$CF$58=$CF$57,$CG$57&lt;&gt;$CG$58),1,0)</f>
        <v>0</v>
      </c>
      <c r="AUH57" s="487">
        <f t="array" aca="1" ref="AUH57" ca="1">IF(AND($CC$57&lt;&gt;$CC$58,$CC$58:$CC$62=$CC$58,$CE$58:$CE$62=$CE$58,$CF$58:$CF$62=$CF$58,$CG$58:$CG$61=$CG$58,$CG$61&lt;&gt;$CG$62),1,0)</f>
        <v>0</v>
      </c>
      <c r="AUI57" s="487">
        <f t="array" aca="1" ref="AUI57" ca="1">IF(AND($CC$57&lt;&gt;$CC$58,$CC$58:$CC$62=$CC$58,$CE$58:$CE$62=$CE$58,$CF$58:$CF$62=$CF$58,$CG$58:$CG$60=$CG$58,$CG$60&lt;&gt;$CG$61,$CG$61:$CG$62=$CG$61),1,0)</f>
        <v>0</v>
      </c>
      <c r="AUJ57" s="487">
        <f t="array" aca="1" ref="AUJ57" ca="1">IF(AND($CC$57&lt;&gt;$CC$58,$CC$58:$CC$62=$CC$58,$CE$58:$CE$62=$CE$58,$CF$58:$CF$62=$CF$58,$CG$58:$CG$60=$CG$58,$CG$60&lt;&gt;$CG$61,$CG$61&lt;&gt;$CG$62),1,0)</f>
        <v>0</v>
      </c>
      <c r="AUK57" s="487">
        <f t="array" aca="1" ref="AUK57" ca="1">IF(AND($CC$57&lt;&gt;$CC$58,$CC$58:$CC$62=$CC$58,$CE$58:$CE$62=$CE$58,$CF$58:$CF$62=$CF$58,$CG$58:$CG$59=$CG$58,$CG$59&lt;&gt;$CG$60,$CG$60:$CG$62=$CG$60),1,0)</f>
        <v>0</v>
      </c>
      <c r="AUL57" s="487">
        <f t="array" aca="1" ref="AUL57" ca="1">IF(AND($CC$57&lt;&gt;$CC$58,$CC$58:$CC$62=$CC$58,$CE$58:$CE$62=$CE$58,$CF$58:$CF$62=$CF$58,$CG$58:$CG$59=$CG$58,$CG$59&lt;&gt;$CG$60,$CG$60&lt;&gt;$CG$61,$CG$61:$CG$62=$CG$61),1,0)</f>
        <v>0</v>
      </c>
      <c r="AUM57" s="487">
        <f t="array" aca="1" ref="AUM57" ca="1">IF(AND($CC$57&lt;&gt;$CC$58,$CC$58:$CC$62=$CC$58,$CE$58:$CE$62=$CE$58,$CF$58:$CF$62=$CF$58,$CG$58:$CG$59=$CG$58,$CG$59&lt;&gt;$CG$60,$CG$60:$CG$61=$CG$60,$CG$61&lt;&gt;$CG$62),1,0)</f>
        <v>0</v>
      </c>
      <c r="AUN57" s="487">
        <f t="array" aca="1" ref="AUN57" ca="1">IF(AND($CC$57&lt;&gt;$CC$58,$CC$58:$CC$62=$CC$58,$CE$58:$CE$62=$CE$58,$CF$58:$CF$62=$CF$58,$CG$58:$CG$59=$CG$58,$CG$59&lt;&gt;$CG$60,$CG$60&lt;&gt;$CG$61,$CG$61&lt;&gt;$CG$62),1,0)</f>
        <v>0</v>
      </c>
      <c r="AUO57" s="487">
        <f t="array" aca="1" ref="AUO57" ca="1">IF(AND($CC$57&lt;&gt;$CC$58,$CC$58:$CC$62=$CC$58,$CE$58:$CE$62=$CE$58,$CF$58:$CF$62=$CF$58,$CG$58&lt;&gt;$CG$59,$CG$59:$CG$62=$CG$59),1,0)</f>
        <v>0</v>
      </c>
      <c r="AUP57" s="487">
        <f t="array" aca="1" ref="AUP57" ca="1">IF(AND($CC$57&lt;&gt;$CC$58,$CC$58:$CC$62=$CC$58,$CE$58:$CE$62=$CE$58,$CF$58:$CF$62=$CF$58,$CG$58&lt;&gt;$CG$59,$CG$59:$CG$61=$CG$59,$CG$61&lt;&gt;$CG$62),1,0)</f>
        <v>0</v>
      </c>
      <c r="AUQ57" s="487">
        <f t="array" aca="1" ref="AUQ57" ca="1">IF(AND($CC$57&lt;&gt;$CC$58,$CC$58:$CC$62=$CC$58,$CE$58:$CE$62=$CE$58,$CF$58:$CF$62=$CF$58,$CG$58&lt;&gt;$CG$59,$CG$59:$CG$60=$CG$59,$CG$60&lt;&gt;$CG$61,$CG$61:$CG$62=$CG$61),1,0)</f>
        <v>0</v>
      </c>
      <c r="AUR57" s="487">
        <f t="array" aca="1" ref="AUR57" ca="1">IF(AND($CC$57&lt;&gt;$CC$58,$CC$58:$CC$62=$CC$58,$CE$58:$CE$62=$CE$58,$CF$58:$CF$62=$CF$58,$CG$58&lt;&gt;$CG$59,$CG$59:$CG$60=$CG$59,$CG$60&lt;&gt;$CG$61,$CG$61&lt;&gt;$CG$62),1,0)</f>
        <v>0</v>
      </c>
      <c r="AUS57" s="487">
        <f t="array" aca="1" ref="AUS57" ca="1">IF(AND($CC$57&lt;&gt;$CC$58,$CC$58:$CC$62=$CC$58,$CE$58:$CE$62=$CE$58,$CF$58:$CF$62=$CF$58,$CG$58&lt;&gt;$CG$59,$CG$59&lt;&gt;$CG$60,$CG$60:$CG$62=$CG$60),1,0)</f>
        <v>0</v>
      </c>
      <c r="AUT57" s="487">
        <f t="array" aca="1" ref="AUT57" ca="1">IF(AND($CC$57&lt;&gt;$CC$58,$CC$58:$CC$62=$CC$58,$CE$58:$CE$62=$CE$58,$CF$58:$CF$62=$CF$58,$CG$58&lt;&gt;$CG$59,$CG$59&lt;&gt;$CG$60,$CG$60:$CG$61=$CG$60,$CG$61&lt;&gt;$CG$62),1,0)</f>
        <v>0</v>
      </c>
      <c r="AUU57" s="487">
        <f t="array" aca="1" ref="AUU57" ca="1">IF(AND($CC$57&lt;&gt;$CC$58,$CC$58:$CC$62=$CC$58,$CE$58:$CE$62=$CE$58,$CF$58:$CF$62=$CF$58,$CG$58&lt;&gt;$CG$59,$CG$59&lt;&gt;$CG$60,$CG$60&lt;&gt;$CG$61,$CG$61:$CG$62=$CG$61),1,0)</f>
        <v>0</v>
      </c>
      <c r="AUV57" s="487">
        <f t="array" aca="1" ref="AUV57" ca="1">IF(AND($CC$57&lt;&gt;$CC$58,$CC$58:$CC$62=$CC$58,$CE$58:$CE$62=$CE$58,$CF$58:$CF$62=$CF$58,$CG$58&lt;&gt;$CG$59,$CG$59&lt;&gt;$CG$60,$CG$60&lt;&gt;$CG$61,$CG$61&lt;&gt;$CG$62),1,0)</f>
        <v>0</v>
      </c>
      <c r="AUW57" s="487">
        <f t="array" aca="1" ref="AUW57" ca="1">IF(AND($CC$57&lt;&gt;$CC$58,$CC$58:$CC$61=$CC$58,$CC$61&lt;&gt;$CC$62,$CE$58:$CE$61=$CE$58,$CF$58:$CF$61=$CF$58,$CG$58:$CG$60=$CG$58,$CG$60&lt;&gt;$CG$61),1,0)</f>
        <v>0</v>
      </c>
      <c r="AUX57" s="487">
        <f t="array" aca="1" ref="AUX57" ca="1">IF(AND($CC$57&lt;&gt;$CC$58,$CC$58:$CC$61=$CC$58,$CC$61&lt;&gt;$CC$62,$CE$58:$CE$61=$CE$58,$CF$58:$CF$61=$CF$58,$CG$58:$CG$59=$CG$58,$CG$59&lt;&gt;$CG$60,$CG$60:$CG$61=$CG$60),1,0)</f>
        <v>0</v>
      </c>
      <c r="AUY57" s="487">
        <f t="array" aca="1" ref="AUY57" ca="1">IF(AND($CC$57&lt;&gt;$CC$58,$CC$58:$CC$61=$CC$58,$CC$61&lt;&gt;$CC$62,$CE$58:$CE$61=$CE$58,$CF$58:$CF$61=$CF$58,$CG$58:$CG$59=$CG$58,$CG$59&lt;&gt;$CG$60,$CG$60&lt;&gt;$CG$61),1,0)</f>
        <v>0</v>
      </c>
      <c r="AUZ57" s="487">
        <f t="array" aca="1" ref="AUZ57" ca="1">IF(AND($CC$57&lt;&gt;$CC$58,$CC$58:$CC$61=$CC$58,$CC$61&lt;&gt;$CC$62,$CE$58:$CE$61=$CE$58,$CF$58:$CF$61=$CF$58,$CG$58&lt;&gt;$CG$59,$CG$59:$CG$61=$CG$59),1,0)</f>
        <v>0</v>
      </c>
      <c r="AVA57" s="487">
        <f t="array" aca="1" ref="AVA57" ca="1">IF(AND($CC$57&lt;&gt;$CC$58,$CC$58:$CC$61=$CC$58,$CC$61&lt;&gt;$CC$62,$CE$58:$CE$61=$CE$58,$CF$58:$CF$61=$CF$58,$CG$58&lt;&gt;$CG$59,$CG$59:$CG$60=$CG$59,$CG$60&lt;&gt;$CG$61),1,0)</f>
        <v>0</v>
      </c>
      <c r="AVB57" s="487">
        <f t="array" aca="1" ref="AVB57" ca="1">IF(AND($CC$57&lt;&gt;$CC$58,$CC$58:$CC$61=$CC$58,$CC$61&lt;&gt;$CC$62,$CE$58:$CE$61=$CE$58,$CF$58:$CF$61=$CF$58,$CG$58&lt;&gt;$CG$59,$CG$59&lt;&gt;$CG$60,$CG$60:$CG$61=$CG$60),1,0)</f>
        <v>0</v>
      </c>
      <c r="AVC57" s="487">
        <f t="array" aca="1" ref="AVC57" ca="1">IF(AND($CC$57&lt;&gt;$CC$58,$CC$58:$CC$61=$CC$58,$CC$61&lt;&gt;$CC$62,$CE$58:$CE$61=$CE$58,$CF$58:$CF$61=$CF$58,$CG$58&lt;&gt;$CG$59,$CG$59&lt;&gt;$CG$60,$CG$60&lt;&gt;$CG$61),1,0)</f>
        <v>0</v>
      </c>
      <c r="AVD57" s="487">
        <f t="array" aca="1" ref="AVD57" ca="1">IF(AND($CC$57&lt;&gt;$CC$58,$CC$58:$CC$60=$CC$58,$CC$60&lt;&gt;$CC$61,$CC$61:$CC$62=$CC$61,$CE$58:$CE$60=$CE$58,$CE$61:$CE$62=$CE$61,$CF$58:$CF$60=$CF$58,$CF$61:$CF$62=$CF$61,$CG$58:$CG$60=$CG$58,$CG$61&lt;&gt;$CG$62),1,0)</f>
        <v>0</v>
      </c>
      <c r="AVE57" s="487">
        <f t="array" aca="1" ref="AVE57" ca="1">IF(AND($CC$57&lt;&gt;$CC$58,$CC$58:$CC$60=$CC$58,$CC$60&lt;&gt;$CC$61,$CC$61:$CC$62=$CC$61,$CE$58:$CE$60=$CE$58,$CE$61:$CE$62=$CE$61,$CF$58:$CF$60=$CF$58,$CF$61:$CF$62=$CF$61,$CG$58:$CG$59=$CG$58,$CG$59&lt;&gt;$CG$60,$CG$61:$CG$62=$CG$61),1,0)</f>
        <v>0</v>
      </c>
      <c r="AVF57" s="487">
        <f t="array" aca="1" ref="AVF57" ca="1">IF(AND($CC$57&lt;&gt;$CC$58,$CC$58:$CC$60=$CC$58,$CC$60&lt;&gt;$CC$61,$CC$61:$CC$62=$CC$61,$CE$58:$CE$60=$CE$58,$CE$61:$CE$62=$CE$61,$CF$58:$CF$60=$CF$58,$CF$61:$CF$62=$CF$61,$CG$58:$CG$59=$CG$58,$CG$59&lt;&gt;$CG$60,$CG$61&lt;&gt;$CG$62),1,0)</f>
        <v>0</v>
      </c>
      <c r="AVG57" s="487">
        <f t="array" aca="1" ref="AVG57" ca="1">IF(AND($CC$57&lt;&gt;$CC$58,$CC$58:$CC$60=$CC$58,$CC$60&lt;&gt;$CC$61,$CC$61:$CC$62=$CC$61,$CE$58:$CE$60=$CE$58,$CE$61:$CE$62=$CE$61,$CF$58:$CF$60=$CF$58,$CF$61:$CF$62=$CF$61,$CG$58&lt;&gt;$CG$59,$CG$59:$CG$60=$CG$59,$CG$61:$CG$62=$CG$61),1,0)</f>
        <v>0</v>
      </c>
      <c r="AVH57" s="487">
        <f t="array" aca="1" ref="AVH57" ca="1">IF(AND($CC$57&lt;&gt;$CC$58,$CC$58:$CC$60=$CC$58,$CC$60&lt;&gt;$CC$61,$CC$61:$CC$62=$CC$61,$CE$58:$CE$60=$CE$58,$CE$61:$CE$62=$CE$61,$CF$58:$CF$60=$CF$58,$CF$61:$CF$62=$CF$61,$CG$58&lt;&gt;$CG$59,$CG$59:$CG$60=$CG$59,$CG$61&lt;&gt;$CG$62),1,0)</f>
        <v>0</v>
      </c>
      <c r="AVI57" s="487">
        <f t="array" aca="1" ref="AVI57" ca="1">IF(AND($CC$57&lt;&gt;$CC$58,$CC$58:$CC$60=$CC$58,$CC$60&lt;&gt;$CC$61,$CC$61:$CC$62=$CC$61,$CE$58:$CE$60=$CE$58,$CE$61:$CE$62=$CE$61,$CF$58:$CF$60=$CF$58,$CF$61:$CF$62=$CF$61,$CG$58&lt;&gt;$CG$59,$CG$59&lt;&gt;$CG$60,$CG$61:$CG$62=$CG$61),1,0)</f>
        <v>0</v>
      </c>
      <c r="AVJ57" s="487">
        <f t="array" aca="1" ref="AVJ57" ca="1">IF(AND($CC$57&lt;&gt;$CC$58,$CC$58:$CC$60=$CC$58,$CC$60&lt;&gt;$CC$61,$CC$61:$CC$62=$CC$61,$CE$58:$CE$60=$CE$58,$CE$61:$CE$62=$CE$61,$CF$58:$CF$60=$CF$58,$CF$61:$CF$62=$CF$61,$CG$58&lt;&gt;$CG$59,$CG$59&lt;&gt;$CG$60,$CG$61&lt;&gt;$CG$62),1,0)</f>
        <v>0</v>
      </c>
      <c r="AVK57" s="487">
        <f t="array" aca="1" ref="AVK57" ca="1">IF(AND($CC$57&lt;&gt;$CC$58,$CC$58:$CC$60=$CC$58,$CC$60&lt;&gt;$CC$61,$CC$61&lt;&gt;$CC$62,$CE$58:$CE$60=$CE$58,$CF$58:$CF$60=$CF$58,$CG$58:$CG$59=$CG$58,$CG$59&lt;&gt;$CG$60),1,0)</f>
        <v>0</v>
      </c>
      <c r="AVL57" s="487">
        <f t="array" aca="1" ref="AVL57" ca="1">IF(AND($CC$57&lt;&gt;$CC$58,$CC$58:$CC$60=$CC$58,$CC$60&lt;&gt;$CC$61,$CC$61&lt;&gt;$CC$62,$CE$58:$CE$60=$CE$58,$CF$58:$CF$60=$CF$58,$CG$58&lt;&gt;$CG$59,$CG$59:$CG$60=$CG$59),1,0)</f>
        <v>0</v>
      </c>
      <c r="AVM57" s="487">
        <f t="array" aca="1" ref="AVM57" ca="1">IF(AND($CC$57&lt;&gt;$CC$58,$CC$58:$CC$60=$CC$58,$CC$60&lt;&gt;$CC$61,$CC$61&lt;&gt;$CC$62,$CE$58:$CE$60=$CE$58,$CF$58:$CF$60=$CF$58,$CG$58&lt;&gt;$CG$59,$CG$59&lt;&gt;$CG$60),1,0)</f>
        <v>0</v>
      </c>
      <c r="AVN57" s="487">
        <f t="array" aca="1" ref="AVN57" ca="1">IF(AND($CC$57&lt;&gt;$CC$58,$CC$58:$CC$59=$CC$58,$CC$59&lt;&gt;$CC$60,$CC$60:$CC$62=$CC$60,$CE$58:$CE$59=$CE$58,$CE$60:$CE$62=$CE$60,$CF$58:$CF$59=$CF$58,$CF$60:$CF$62=$CF$60,$CG$58:$CG$59=$CG$58,$CG$60&lt;&gt;$CG$61,$CG$61:$CG$62=$CG$61),1,0)</f>
        <v>0</v>
      </c>
      <c r="AVO57" s="487">
        <f t="array" aca="1" ref="AVO57" ca="1">IF(AND($CC$57&lt;&gt;$CC$58,$CC$58:$CC$59=$CC$58,$CC$59&lt;&gt;$CC$60,$CC$60:$CC$62=$CC$60,$CE$58:$CE$59=$CE$58,$CE$60:$CE$62=$CE$60,$CF$58:$CF$59=$CF$58,$CF$60:$CF$62=$CF$60,$CG$58:$CG$59=$CG$58,$CG$60:$CG$61=$CG$60,$CG$61&lt;&gt;$CG$62),1,0)</f>
        <v>0</v>
      </c>
      <c r="AVP57" s="487">
        <f t="array" aca="1" ref="AVP57" ca="1">IF(AND($CC$57&lt;&gt;$CC$58,$CC$58:$CC$59=$CC$58,$CC$59&lt;&gt;$CC$60,$CC$60:$CC$62=$CC$60,$CE$58:$CE$59=$CE$58,$CE$60:$CE$62=$CE$60,$CF$58:$CF$59=$CF$58,$CF$60:$CF$62=$CF$60,$CG$58:$CG$59=$CG$58,$CG$60&lt;&gt;$CG$61,$CG$61&lt;&gt;$CG$62),1,0)</f>
        <v>0</v>
      </c>
      <c r="AVQ57" s="487">
        <f t="array" aca="1" ref="AVQ57" ca="1">IF(AND($CC$57&lt;&gt;$CC$58,$CC$58:$CC$59=$CC$58,$CC$59&lt;&gt;$CC$60,$CC$60:$CC$62=$CC$60,$CE$58:$CE$59=$CE$58,$CE$60:$CE$62=$CE$60,$CF$58:$CF$59=$CF$58,$CF$60:$CF$62=$CF$60,$CG$58&lt;&gt;$CG$59,$CG$60:$CG$62=$CG$60),1,0)</f>
        <v>0</v>
      </c>
      <c r="AVR57" s="487">
        <f t="array" aca="1" ref="AVR57" ca="1">IF(AND($CC$57&lt;&gt;$CC$58,$CC$58:$CC$59=$CC$58,$CC$59&lt;&gt;$CC$60,$CC$60:$CC$62=$CC$60,$CE$58:$CE$59=$CE$58,$CE$60:$CE$62=$CE$60,$CF$58:$CF$59=$CF$58,$CF$60:$CF$62=$CF$60,$CG$58&lt;&gt;$CG$59,$CG$60:$CG$61=$CG$60,$CG$61&lt;&gt;$CG$62),1,0)</f>
        <v>0</v>
      </c>
      <c r="AVS57" s="487">
        <f t="array" aca="1" ref="AVS57" ca="1">IF(AND($CC$57&lt;&gt;$CC$58,$CC$58:$CC$59=$CC$58,$CC$59&lt;&gt;$CC$60,$CC$60:$CC$62=$CC$60,$CE$58:$CE$59=$CE$58,$CE$60:$CE$62=$CE$60,$CF$58:$CF$59=$CF$58,$CF$60:$CF$62=$CF$60,$CG$58&lt;&gt;$CG$59,$CG$60&lt;&gt;$CG$61,$CG$61:$CG$62=$CG$61),1,0)</f>
        <v>0</v>
      </c>
      <c r="AVT57" s="487">
        <f t="array" aca="1" ref="AVT57" ca="1">IF(AND($CC$57&lt;&gt;$CC$58,$CC$58:$CC$59=$CC$58,$CC$59&lt;&gt;$CC$60,$CC$60:$CC$62=$CC$60,$CE$58:$CE$59=$CE$58,$CE$60:$CE$62=$CE$60,$CF$58:$CF$59=$CF$58,$CF$60:$CF$62=$CF$60,$CG$58&lt;&gt;$CG$59,$CG$60&lt;&gt;$CG$61,$CG$61&lt;&gt;$CG$62),1,0)</f>
        <v>0</v>
      </c>
      <c r="AVU57" s="487">
        <f t="array" aca="1" ref="AVU57" ca="1">IF(AND($CC$57&lt;&gt;$CC$58,$CC$58:$CC$59=$CC$58,$CC$59&lt;&gt;$CC$60,$CC$60&lt;&gt;$CC$61,$CC$61:$CC$62=$CC$61,$CE$58:$CE$59=$CE$58,$CE$61:$CE$62=$CE$61,$CF$58:$CF$59=$CF$58,$CF$61:$CF$62=$CF$61,$CG$58:$CG$59=$CG$58,$CG$61&lt;&gt;$CG$62),1,0)</f>
        <v>0</v>
      </c>
      <c r="AVV57" s="487">
        <f t="array" aca="1" ref="AVV57" ca="1">IF(AND($CC$57&lt;&gt;$CC$58,$CC$58:$CC$59=$CC$58,$CC$59&lt;&gt;$CC$60,$CC$60&lt;&gt;$CC$61,$CC$61:$CC$62=$CC$61,$CE$58:$CE$59=$CE$58,$CE$61:$CE$62=$CE$61,$CF$58:$CF$59=$CF$58,$CF$61:$CF$62=$CF$61,$CG$58&lt;&gt;$CG$59,$CG$61:$CG$62=$CG$61),1,0)</f>
        <v>0</v>
      </c>
      <c r="AVW57" s="487">
        <f t="array" aca="1" ref="AVW57" ca="1">IF(AND($CC$57&lt;&gt;$CC$58,$CC$58:$CC$59=$CC$58,$CC$59&lt;&gt;$CC$60,$CC$60&lt;&gt;$CC$61,$CC$61:$CC$62=$CC$61,$CE$58:$CE$59=$CE$58,$CE$61:$CE$62=$CE$61,$CF$58:$CF$59=$CF$58,$CF$61:$CF$62=$CF$61,$CG$58&lt;&gt;$CG$59,$CG$61&lt;&gt;$CG$62),1,0)</f>
        <v>0</v>
      </c>
      <c r="AVX57" s="487">
        <f t="array" aca="1" ref="AVX57" ca="1">IF(AND($CC$57&lt;&gt;$CC$58,$CC$58:$CC$59=$CC$58,$CC$59&lt;&gt;$CC$60,$CC$60:$CC$61=$CC$60,$CC$61&lt;&gt;$CC$62,$CE$58:$CE$59=$CE$58,$CE$60:$CE$61=$CE$60,$CF$58:$CF$59=$CF$58,$CF$60:$CF$61=$CF$60,$CG$58:$CG$59=$CG$58,$CG$60&lt;&gt;$CG$61),1,0)</f>
        <v>0</v>
      </c>
      <c r="AVY57" s="487">
        <f t="array" aca="1" ref="AVY57" ca="1">IF(AND($CC$57&lt;&gt;$CC$58,$CC$58:$CC$59=$CC$58,$CC$59&lt;&gt;$CC$60,$CC$60:$CC$61=$CC$60,$CC$61&lt;&gt;$CC$62,$CE$58:$CE$59=$CE$58,$CE$60:$CE$61=$CE$60,$CF$58:$CF$59=$CF$58,$CF$60:$CF$61=$CF$60,$CG$58&lt;&gt;$CG$59,$CG$60:$CG$61=$CG$60),1,0)</f>
        <v>0</v>
      </c>
      <c r="AVZ57" s="487">
        <f t="array" aca="1" ref="AVZ57" ca="1">IF(AND($CC$57&lt;&gt;$CC$58,$CC$58:$CC$59=$CC$58,$CC$59&lt;&gt;$CC$60,$CC$60:$CC$61=$CC$60,$CC$61&lt;&gt;$CC$62,$CE$58:$CE$59=$CE$58,$CE$60:$CE$61=$CE$60,$CF$58:$CF$59=$CF$58,$CF$60:$CF$61=$CF$60,$CG$58&lt;&gt;$CG$59,$CG$60&lt;&gt;$CG$61),1,0)</f>
        <v>0</v>
      </c>
      <c r="AWA57" s="487">
        <f t="array" aca="1" ref="AWA57" ca="1">IF(AND($CC$57&lt;&gt;$CC$58,$CC$58:$CC$59=$CC$58,$CC$59&lt;&gt;$CC$60,$CC$60&lt;&gt;$CC$61,$CC$61&lt;&gt;$CC$62,$CE$58:$CE$59=$CE$58,$CF$58:$CF$59=$CF$58,$CG$58&lt;&gt;$CG$59),1,0)</f>
        <v>0</v>
      </c>
      <c r="AWB57" s="487">
        <f t="array" aca="1" ref="AWB57" ca="1">IF(AND($CC$57&lt;&gt;$CC$58,$CC$58&lt;&gt;$CC$59,$CC$59:$CC$62=$CC$59,$CE$59:$CE$62=$CE$59,$CF$59:$CF$62=$CF$59,$CG$59:$CG$61=$CG$59,$CG$61&lt;&gt;$CG$62),1,0)</f>
        <v>0</v>
      </c>
      <c r="AWC57" s="487">
        <f t="array" aca="1" ref="AWC57" ca="1">IF(AND($CC$57&lt;&gt;$CC$58,$CC$58&lt;&gt;$CC$59,$CC$59:$CC$62=$CC$59,$CE$59:$CE$62=$CE$59,$CF$59:$CF$62=$CF$59,$CG$59:$CG$60=$CG$59,$CG$60&lt;&gt;$CG$61,$CG$61:$CG$62=$CG$61),1,0)</f>
        <v>0</v>
      </c>
      <c r="AWD57" s="487">
        <f t="array" aca="1" ref="AWD57" ca="1">IF(AND($CC$57&lt;&gt;$CC$58,$CC$58&lt;&gt;$CC$59,$CC$59:$CC$62=$CC$59,$CE$59:$CE$62=$CE$59,$CF$59:$CF$62=$CF$59,$CG$59:$CG$60=$CG$59,$CG$60&lt;&gt;$CG$61,$CG$61&lt;&gt;$CG$62),1,0)</f>
        <v>0</v>
      </c>
      <c r="AWE57" s="487">
        <f t="array" aca="1" ref="AWE57" ca="1">IF(AND($CC$57&lt;&gt;$CC$58,$CC$58&lt;&gt;$CC$59,$CC$59:$CC$62=$CC$59,$CE$59:$CE$62=$CE$59,$CF$59:$CF$62=$CF$59,$CG$59&lt;&gt;$CG$60,$CG$60:$CG$62=$CG$60),1,0)</f>
        <v>0</v>
      </c>
      <c r="AWF57" s="487">
        <f t="array" aca="1" ref="AWF57" ca="1">IF(AND($CC$57&lt;&gt;$CC$58,$CC$58&lt;&gt;$CC$59,$CC$59:$CC$62=$CC$59,$CE$59:$CE$62=$CE$59,$CF$59:$CF$62=$CF$59,$CG$59&lt;&gt;$CG$60,$CG$60:$CG$61=$CG$60,$CG$61&lt;&gt;$CG$62),1,0)</f>
        <v>0</v>
      </c>
      <c r="AWG57" s="487">
        <f t="array" aca="1" ref="AWG57" ca="1">IF(AND($CC$57&lt;&gt;$CC$58,$CC$58&lt;&gt;$CC$59,$CC$59:$CC$62=$CC$59,$CE$59:$CE$62=$CE$59,$CF$59:$CF$62=$CF$59,$CG$59&lt;&gt;$CG$60,$CG$60&lt;&gt;$CG$61,$CG$61:$CG$62=$CG$61),1,0)</f>
        <v>0</v>
      </c>
      <c r="AWH57" s="487">
        <f t="array" aca="1" ref="AWH57" ca="1">IF(AND($CC$57&lt;&gt;$CC$58,$CC$58&lt;&gt;$CC$59,$CC$59:$CC$62=$CC$59,$CE$59:$CE$62=$CE$59,$CF$59:$CF$62=$CF$59,$CG$59&lt;&gt;$CG$60,$CG$60&lt;&gt;$CG$61,$CG$61&lt;&gt;$CG$62),1,0)</f>
        <v>0</v>
      </c>
      <c r="AWI57" s="487">
        <f t="array" aca="1" ref="AWI57" ca="1">IF(AND($CC$57&lt;&gt;$CC$58,$CC$58&lt;&gt;$CC$59,$CC$59:$CC$61=$CC$59,$CC$61&lt;&gt;$CC$62,$CE$59:$CE$61=$CE$59,$CF$59:$CF$61=$CF$59,$CG$59:$CG$60=$CG$59,$CG$60&lt;&gt;$CG$61),1,0)</f>
        <v>0</v>
      </c>
      <c r="AWJ57" s="487">
        <f t="array" aca="1" ref="AWJ57" ca="1">IF(AND($CC$57&lt;&gt;$CC$58,$CC$58&lt;&gt;$CC$59,$CC$59:$CC$61=$CC$59,$CC$61&lt;&gt;$CC$62,$CE$59:$CE$61=$CE$59,$CF$59:$CF$61=$CF$59,$CG$59&lt;&gt;$CG$60,$CG$60:$CG$61=$CG$60),1,0)</f>
        <v>0</v>
      </c>
      <c r="AWK57" s="487">
        <f t="array" aca="1" ref="AWK57" ca="1">IF(AND($CC$57&lt;&gt;$CC$58,$CC$58&lt;&gt;$CC$59,$CC$59:$CC$61=$CC$59,$CC$61&lt;&gt;$CC$62,$CE$59:$CE$61=$CE$59,$CF$59:$CF$61=$CF$59,$CG$59&lt;&gt;$CG$60,$CG$60&lt;&gt;$CG$61),1,0)</f>
        <v>0</v>
      </c>
      <c r="AWL57" s="487">
        <f t="array" aca="1" ref="AWL57" ca="1">IF(AND($CC$57&lt;&gt;$CC$58,$CC$58&lt;&gt;$CC$59,$CC$59:$CC$60=$CC$59,$CC$60&lt;&gt;$CC$61,$CC$61:$CC$62=$CC$61,$CE$59:$CE$60=$CE$59,$CE$61:$CE$62=$CE$61,$CF$59:$CF$60=$CF$59,$CF$61:$CF$62=$CF$61,$CG$59:$CG$60=$CG$59,$CG$61&lt;&gt;$CG$62),1,0)</f>
        <v>0</v>
      </c>
      <c r="AWM57" s="487">
        <f t="array" aca="1" ref="AWM57" ca="1">IF(AND($CC$57&lt;&gt;$CC$58,$CC$58&lt;&gt;$CC$59,$CC$59:$CC$60=$CC$59,$CC$60&lt;&gt;$CC$61,$CC$61:$CC$62=$CC$61,$CE$59:$CE$60=$CE$59,$CE$61:$CE$62=$CE$61,$CF$59:$CF$60=$CF$59,$CF$61:$CF$62=$CF$61,$CG$59&lt;&gt;$CG$60,$CG$61:$CG$62=$CG$61),1,0)</f>
        <v>0</v>
      </c>
      <c r="AWN57" s="487">
        <f t="array" aca="1" ref="AWN57" ca="1">IF(AND($CC$57&lt;&gt;$CC$58,$CC$58&lt;&gt;$CC$59,$CC$59:$CC$60=$CC$59,$CC$60&lt;&gt;$CC$61,$CC$61:$CC$62=$CC$61,$CE$59:$CE$60=$CE$59,$CE$61:$CE$62=$CE$61,$CF$59:$CF$60=$CF$59,$CF$61:$CF$62=$CF$61,$CG$59&lt;&gt;$CG$60,$CG$61&lt;&gt;$CG$62),1,0)</f>
        <v>0</v>
      </c>
      <c r="AWO57" s="487">
        <f t="array" aca="1" ref="AWO57" ca="1">IF(AND($CC$57&lt;&gt;$CC$58,$CC$58&lt;&gt;$CC$59,$CC$59:$CC$60=$CC$59,$CC$60&lt;&gt;$CC$61,$CC$61&lt;&gt;$CC$62,$CE$59:$CE$60=$CE$59,$CF$59:$CF$60=$CF$59,$CG$59&lt;&gt;$CG$60),1,0)</f>
        <v>0</v>
      </c>
      <c r="AWP57" s="487">
        <f t="array" aca="1" ref="AWP57" ca="1">IF(AND($CC$57&lt;&gt;$CC$58,$CC$58&lt;&gt;$CC$59,$CC$59&lt;&gt;$CC$60,$CC$60:$CC$62=$CC$60,$CE$60:$CE$62=$CE$60,$CF$60:$CF$62=$CF$60,$CG$60:$CG$61=$CG$60,$CG$61&lt;&gt;$CG$62),1,0)</f>
        <v>0</v>
      </c>
      <c r="AWQ57" s="487">
        <f t="array" aca="1" ref="AWQ57" ca="1">IF(AND($CC$57&lt;&gt;$CC$58,$CC$58&lt;&gt;$CC$59,$CC$59&lt;&gt;$CC$60,$CC$60:$CC$62=$CC$60,$CE$60:$CE$62=$CE$60,$CF$60:$CF$62=$CF$60,$CG$60&lt;&gt;$CG$61,$CG$61:$CG$62=$CG$61),1,0)</f>
        <v>0</v>
      </c>
      <c r="AWR57" s="487">
        <f t="array" aca="1" ref="AWR57" ca="1">IF(AND($CC$57&lt;&gt;$CC$58,$CC$58&lt;&gt;$CC$59,$CC$59&lt;&gt;$CC$60,$CC$60:$CC$62=$CC$60,$CE$60:$CE$62=$CE$60,$CF$60:$CF$62=$CF$60,$CG$60&lt;&gt;$CG$61,$CG$61&lt;&gt;$CG$62),1,0)</f>
        <v>0</v>
      </c>
      <c r="AWS57" s="487">
        <f t="array" aca="1" ref="AWS57" ca="1">IF(AND($CC$57&lt;&gt;$CC$58,$CC$58&lt;&gt;$CC$59,$CC$59&lt;&gt;$CC$60,$CC$60:$CC$61=$CC$60,$CC$61&lt;&gt;$CC$62,$CE$60:$CE$61=$CE$60,$CF$60:$CF$61=$CF$60,$CG$60&lt;&gt;$CG$61),1,0)</f>
        <v>0</v>
      </c>
      <c r="AWT57" s="487">
        <f t="array" aca="1" ref="AWT57" ca="1">IF(AND($CC$57&lt;&gt;$CC$58,$CC$58&lt;&gt;$CC$59,$CC$59&lt;&gt;$CC$60,$CC$60&lt;&gt;$CC$61,$CC$61:$CC$62=$CC$61,$CE$61:$CE$62=$CE$61,$CF$61:$CF$62=$CF$61,$CG$61&lt;&gt;$CG$62),1,0)</f>
        <v>0</v>
      </c>
      <c r="AWU57" s="487">
        <f t="array" aca="1" ref="AWU57" ca="1">IF(AND($CC$57:$CC$62=$CC$57,$CE$57:$CE$61=$CE$57,$CE$61&lt;&gt;$CE$62,$CF$57:$CF$59=$CF$57,$CF$59&lt;&gt;$CF$60,$CF$60:$CF$61=$CF$60,$CG$57:$CG$59=$CG$57,$CG$60&lt;&gt;$CG$61),1,0)</f>
        <v>0</v>
      </c>
      <c r="AWV57" s="487">
        <f t="array" aca="1" ref="AWV57" ca="1">IF(AND($CC$57:$CC$62=$CC$57,$CE$57:$CE$61=$CE$57,$CE$61&lt;&gt;$CE$62,$CF$57:$CF$60=$CF$57,$CF$60&lt;&gt;$CF$61,$CG$57:$CG$59=$CG$57,$CG$59&lt;&gt;$CG$60),1,0)</f>
        <v>0</v>
      </c>
      <c r="AWW57" s="487">
        <f t="array" aca="1" ref="AWW57" ca="1">IF(AND($CC$57:$CC$62=$CC$57,$CE$57:$CE$60=$CE$57,$CE$60&lt;&gt;$CE$61,$CE$61:$CE$62=$CE$61,$CF$57:$CF$59=$CF$57,$CF$59&lt;&gt;$CF$60,$CF$61:$CF$62=$CF$61,$CG$57:$CG$59=$CG$57,$CG$61&lt;&gt;$CG$62),1,0)</f>
        <v>0</v>
      </c>
      <c r="AWX57" s="487">
        <f t="array" aca="1" ref="AWX57" ca="1">IF(AND($CC$57:$CC$62=$CC$57,$CE$57:$CE$60=$CE$57,$CE$60&lt;&gt;$CE$61,$CE$61:$CE$62=$CE$61,$CF$57:$CF$60=$CF$57,$CF$61&lt;&gt;$CF$62,$CG$57:$CG$59=$CG$57,$CG$59&lt;&gt;$CG$60),1,0)</f>
        <v>0</v>
      </c>
      <c r="AWY57" s="487">
        <f t="array" aca="1" ref="AWY57" ca="1">IF(AND($CC$57:$CC$62=$CC$57,$CE$57:$CE$59=$CE$57,$CE$59&lt;&gt;$CE$60,$CE$60:$CE$62=$CE$60,$CF$57:$CF$59=$CF$57,$CF$60:$CF$61=$CF$60,$CF$61&lt;&gt;$CF$62,$CG$57:$CG$59=$CG$57,$CG$60&lt;&gt;$CG$61),1,0)</f>
        <v>0</v>
      </c>
      <c r="AWZ57" s="487">
        <f t="array" aca="1" ref="AWZ57" ca="1">IF(AND($CC$57:$CC$62=$CC$57,$CE$57:$CE$59=$CE$57,$CE$59&lt;&gt;$CE$60,$CE$60:$CE$62=$CE$60,$CF$57:$CF$59=$CF$57,$CF$60&lt;&gt;$CF$61,$CF$61:$CF$62=$CF$61,$CG$57:$CG$59=$CG$57,$CG$61&lt;&gt;$CG$62),1,0)</f>
        <v>0</v>
      </c>
      <c r="AXA57" s="487">
        <f t="array" aca="1" ref="AXA57" ca="1">IF(AND($CC$57:$CC$61=$CC$57,$CC$61&lt;&gt;$CC$62,$CE$57:$CE$59=$CE$57,$CE$59&lt;&gt;$CE$60,$CE$60:$CE$61=$CE$60,$CF$57:$CF$59=$CF$57,$CF$60&lt;&gt;$CF$61,$CG$57:$CG$59=$CG$57),1,0)</f>
        <v>0</v>
      </c>
      <c r="AXB57" s="487">
        <f t="array" aca="1" ref="AXB57" ca="1">IF(AND($CC$57:$CC$61=$CC$57,$CC$61&lt;&gt;$CC$62,$CE$57:$CE$61=$CE$57,$CF$57:$CF$59=$CF$57,$CF$59&lt;&gt;$CF$60,$CF$60:$CF$61=$CF$60,$CG$57:$CG$59=$CG$57,$CG$60&lt;&gt;$CG$61),1,0)</f>
        <v>0</v>
      </c>
      <c r="AXC57" s="487">
        <f t="array" aca="1" ref="AXC57" ca="1">IF(AND($CC$57:$CC$61=$CC$57,$CC$61&lt;&gt;$CC$62,$CE$57:$CE$59=$CE$57,$CE$59&lt;&gt;$CE$60,$CE$60:$CE$61=$CE$60,$CF$57:$CF$59=$CF$57,$CF$60:$CF$61=$CF$60,$CG$57:$CG$59=$CG$57,$CG$60&lt;&gt;$CG$61),1,0)</f>
        <v>0</v>
      </c>
      <c r="AXD57" s="487">
        <f t="array" aca="1" ref="AXD57" ca="1">IF(AND($CC$57:$CC$61=$CC$57,$CC$61&lt;&gt;$CC$62,$CE$57:$CE$60=$CE$57,$CE$60&lt;&gt;$CE$61,$CF$57:$CF$59=$CF$57,$CF$59&lt;&gt;$CF$60,$CG$57:$CG$59=$CG$57),1,0)</f>
        <v>0</v>
      </c>
      <c r="AXE57" s="487">
        <f t="array" aca="1" ref="AXE57" ca="1">IF(AND($CC$57:$CC$61=$CC$57,$CC$61&lt;&gt;$CC$62,$CE$57:$CE$61=$CE$57,$CF$57:$CF$60=$CF$57,$CF$60&lt;&gt;$CF$61,$CG$57:$CG$59=$CG$57,$CG$59&lt;&gt;$CG$60),1,0)</f>
        <v>0</v>
      </c>
      <c r="AXF57" s="487">
        <f t="array" aca="1" ref="AXF57" ca="1">IF(AND($CC$57:$CC$61=$CC$57,$CC$61&lt;&gt;$CC$62,$CE$57:$CE$60=$CE$57,$CE$60&lt;&gt;$CE$61,$CF$57:$CF$60=$CF$57,$CG$57:$CG$59=$CG$57,$CG$59&lt;&gt;$CG$60),1,0)</f>
        <v>0</v>
      </c>
      <c r="AXG57" s="487">
        <f t="array" aca="1" ref="AXG57" ca="1">IF(AND($CC$57:$CC$60=$CC$57,$CC$60&lt;&gt;$CC$61,$CC$61:$CC$62=$CC$61,$CE$57:$CE$59=$CE$57,$CE$59&lt;&gt;$CE$60,$CE$61:$CE$62=$CE$61,$CF$57:$CF$59=$CF$57,$CF$61&lt;&gt;$CF$62,$CG$57:$CG$59=$CG$57),1,0)</f>
        <v>0</v>
      </c>
      <c r="AXH57" s="487">
        <f t="array" aca="1" ref="AXH57" ca="1">IF(AND($CC$57:$CC$60=$CC$57,$CC$60&lt;&gt;$CC$61,$CC$61:$CC$62=$CC$61,$CE$57:$CE$60=$CE$57,$CE$61:$CE$62=$CE$61,$CF$57:$CF$59=$CF$57,$CF$59&lt;&gt;$CF$60,$CF$61:$CF$62=$CF$61,$CG$57:$CG$59=$CG$57,$CG$61&lt;&gt;$CG$62),1,0)</f>
        <v>0</v>
      </c>
      <c r="AXI57" s="487">
        <f t="array" aca="1" ref="AXI57" ca="1">IF(AND($CC$57:$CC$60=$CC$57,$CC$60&lt;&gt;$CC$61,$CC$61:$CC$62=$CC$61,$CE$57:$CE$59=$CE$57,$CE$59&lt;&gt;$CE$60,$CE$61:$CE$62=$CE$61,$CF$57:$CF$59=$CF$57,$CF$61:$CF$62=$CF$61,$CG$57:$CG$59=$CG$57,$CG$61&lt;&gt;$CG$62),1,0)</f>
        <v>0</v>
      </c>
      <c r="AXJ57" s="487">
        <f t="array" aca="1" ref="AXJ57" ca="1">IF(AND($CC$57:$CC$60=$CC$57,$CC$60&lt;&gt;$CC$61,$CC$61:$CC$62=$CC$61,$CE$57:$CE$60=$CE$57,$CE$61&lt;&gt;$CE$62,$CF$57:$CF$59=$CF$57,$CF$59&lt;&gt;$CF$60,$CG$57:$CG$59=$CG$57),1,0)</f>
        <v>0</v>
      </c>
      <c r="AXK57" s="487">
        <f t="array" aca="1" ref="AXK57" ca="1">IF(AND($CC$57:$CC$60=$CC$57,$CC$60&lt;&gt;$CC$61,$CC$61:$CC$62=$CC$61,$CE$57:$CE$60=$CE$57,$CE$61:$CE$62=$CE$61,$CF$57:$CF$60=$CF$57,$CF$61&lt;&gt;$CF$62,$CG$57:$CG$59=$CG$57,$CG$59&lt;&gt;$CG$60),1,0)</f>
        <v>0</v>
      </c>
      <c r="AXL57" s="487">
        <f t="array" aca="1" ref="AXL57" ca="1">IF(AND($CC$57:$CC$60=$CC$57,$CC$60&lt;&gt;$CC$61,$CC$61:$CC$62=$CC$61,$CE$57:$CE$60=$CE$57,$CE$61&lt;&gt;$CE$62,$CF$57:$CF$60=$CF$57,$CG$57:$CG$59=$CG$57,$CG$59&lt;&gt;$CG$60),1,0)</f>
        <v>0</v>
      </c>
      <c r="AXM57" s="487">
        <f t="array" aca="1" ref="AXM57" ca="1">IF(AND($CC$57:$CC$59=$CC$57,$CC$59&lt;&gt;$CC$60,$CC$60:$CC$62=$CC$60,$CE$57:$CE$59=$CE$57,$CE$60:$CE$61=$CE$60,$CE$61&lt;&gt;$CE$62,$CF$57:$CF$59=$CF$57,$CF$60&lt;&gt;$CF$61,$CG$57:$CG$59=$CG$57),1,0)</f>
        <v>0</v>
      </c>
      <c r="AXN57" s="487">
        <f t="array" aca="1" ref="AXN57" ca="1">IF(AND($CC$57:$CC$59=$CC$57,$CC$59&lt;&gt;$CC$60,$CC$60:$CC$62=$CC$60,$CE$57:$CE$59=$CE$57,$CE$60:$CE$62=$CE$60,$CF$57:$CF$59=$CF$57,$CF$60:$CF$61=$CF$60,$CF$61&lt;&gt;$CF$62,$CG$57:$CG$59=$CG$57,$CG$60&lt;&gt;$CG$61),1,0)</f>
        <v>0</v>
      </c>
      <c r="AXO57" s="487">
        <f t="array" aca="1" ref="AXO57" ca="1">IF(AND($CC$57:$CC$59=$CC$57,$CC$59&lt;&gt;$CC$60,$CC$60:$CC$62=$CC$60,$CE$57:$CE$59=$CE$57,$CE$60:$CE$61=$CE$60,$CE$61&lt;&gt;$CE$62,$CF$57:$CF$59=$CF$57,$CF$60:$CF$61=$CF$60,$CG$57:$CG$59=$CG$57,$CG$60&lt;&gt;$CG$61),1,0)</f>
        <v>0</v>
      </c>
      <c r="AXP57" s="487">
        <f t="array" aca="1" ref="AXP57" ca="1">IF(AND($CC$57:$CC$59=$CC$57,$CC$59&lt;&gt;$CC$60,$CC$60:$CC$62=$CC$60,$CE$57:$CE$59=$CE$57,$CE$60&lt;&gt;$CE$61,$CE$61:$CE$62=$CE$61,$CF$57:$CF$59=$CF$57,$CF$61&lt;&gt;$CF$62,$CG$57:$CG$59=$CG$57),1,0)</f>
        <v>0</v>
      </c>
      <c r="AXQ57" s="487">
        <f t="array" aca="1" ref="AXQ57" ca="1">IF(AND($CC$57:$CC$59=$CC$57,$CC$59&lt;&gt;$CC$60,$CC$60:$CC$62=$CC$60,$CE$57:$CE$59=$CE$57,$CE$60:$CE$62=$CE$60,$CF$57:$CF$59=$CF$57,$CF$60&lt;&gt;$CF$61,$CF$61:$CF$62=$CF$61,$CG$57:$CG$59=$CG$57,$CG$61&lt;&gt;$CG$62),1,0)</f>
        <v>0</v>
      </c>
      <c r="AXR57" s="487">
        <f t="array" aca="1" ref="AXR57" ca="1">IF(AND($CC$57:$CC$59=$CC$57,$CC$59&lt;&gt;$CC$60,$CC$60:$CC$62=$CC$60,$CE$57:$CE$59=$CE$57,$CE$60&lt;&gt;$CE$61,$CE$61:$CE$62=$CE$61,$CF$57:$CF$59=$CF$57,$CF$61:$CF$62=$CF$61,$CG$57:$CG$59=$CG$57,$CG$61&lt;&gt;$CG$62),1,0)</f>
        <v>0</v>
      </c>
      <c r="AXS57" s="487">
        <f t="array" aca="1" ref="AXS57" ca="1">IF(AND($CC$57:$CC$62=$CC$57,$CE$57:$CE$61=$CE$57,$CE$61&lt;&gt;$CE$62,$CF$57:$CF$60=$CF$57,$CF$60&lt;&gt;$CF$61,$CG$57:$CG$58=$CG$57,$CG$58&lt;&gt;$CG$59,$CG$59:$CG$60=$CG$59),1,0)</f>
        <v>0</v>
      </c>
      <c r="AXT57" s="487">
        <f t="array" aca="1" ref="AXT57" ca="1">IF(AND($CC$57:$CC$62=$CC$57,$CE$57:$CE$61=$CE$57,$CE$61&lt;&gt;$CE$62,$CF$57:$CF$58=$CF$57,$CF$58&lt;&gt;$CF$59,$CF$59:$CF$61=$CF$59,$CG$57:$CG$58=$CG$57,$CG$59:$CG$60=$CG$59,$CG$60&lt;&gt;$CG$61),1,0)</f>
        <v>0</v>
      </c>
      <c r="AXU57" s="487">
        <f t="array" aca="1" ref="AXU57" ca="1">IF(AND($CC$57:$CC$62=$CC$57,$CE$57:$CE$60=$CE$57,$CE$60&lt;&gt;$CE$61,$CE$61:$CE$62=$CE$61,$CF$57:$CF$60=$CF$57,$CF$61&lt;&gt;$CF$62,$CG$57:$CG$58=$CG$57,$CG$58&lt;&gt;$CG$59,$CG$59:$CG$60=$CG$59),1,0)</f>
        <v>0</v>
      </c>
      <c r="AXV57" s="487">
        <f t="array" aca="1" ref="AXV57" ca="1">IF(AND($CC$57:$CC$62=$CC$57,$CE$57:$CE$60=$CE$57,$CE$60&lt;&gt;$CE$61,$CE$61:$CE$62=$CE$61,$CF$57:$CF$58=$CF$57,$CF$58&lt;&gt;$CF$59,$CF$59:$CF$60=$CF$59,$CF$61:$CF$62=$CF$61,$CG$57:$CG$58=$CG$57,$CG$59:$CG$60=$CG$59,$CG$61&lt;&gt;$CG$62),1,0)</f>
        <v>0</v>
      </c>
      <c r="AXW57" s="487">
        <f t="array" aca="1" ref="AXW57" ca="1">IF(AND($CC$57:$CC$62=$CC$57,$CE$57:$CE$58=$CE$57,$CE$58&lt;&gt;$CE$59,$CE$59:$CE$62=$CE$59,$CF$57:$CF$58=$CF$57,$CF$59:$CF$60=$CF$59,$CF$60&lt;&gt;$CF$61,$CF$61:$CF$62=$CF$61,$CG$57:$CG$58=$CG$57,$CG$59:$CG$60=$CG$59,$CG$61&lt;&gt;$CG$62),1,0)</f>
        <v>0</v>
      </c>
      <c r="AXX57" s="487">
        <f t="array" aca="1" ref="AXX57" ca="1">IF(AND($CC$57:$CC$62=$CC$57,$CE$57:$CE$58=$CE$57,$CE$58&lt;&gt;$CE$59,$CE$59:$CE$62=$CE$59,$CF$57:$CF$58=$CF$57,$CF$59:$CF$61=$CF$59,$CF$61&lt;&gt;$CF$62,$CG$57:$CG$58=$CG$57,$CG$59:$CG$60=$CG$59,$CG$60&lt;&gt;$CG$61),1,0)</f>
        <v>0</v>
      </c>
      <c r="AXY57" s="487">
        <f t="array" aca="1" ref="AXY57" ca="1">IF(AND($CC$57:$CC$61=$CC$57,$CC$61&lt;&gt;$CC$62,$CE$57:$CE$60=$CE$57,$CE$60&lt;&gt;$CE$61,$CF$57:$CF$58=$CF$57,$CF$58&lt;&gt;$CF$59,$CF$59:$CF$60=$CF$59,$CG$57:$CG$58=$CG$57,$CG$59:$CG$60=$CG$59),1,0)</f>
        <v>0</v>
      </c>
      <c r="AXZ57" s="487">
        <f t="array" aca="1" ref="AXZ57" ca="1">IF(AND($CC$57:$CC$61=$CC$57,$CC$61&lt;&gt;$CC$62,$CE$57:$CE$61=$CE$57,$CF$57:$CF$60=$CF$57,$CF$60&lt;&gt;$CF$61,$CG$57:$CG$58=$CG$57,$CG$58&lt;&gt;$CG$59,$CG$59:$CG$60=$CG$59),1,0)</f>
        <v>0</v>
      </c>
      <c r="AYA57" s="487">
        <f t="array" aca="1" ref="AYA57" ca="1">IF(AND($CC$57:$CC$61=$CC$57,$CC$61&lt;&gt;$CC$62,$CE$57:$CE$60=$CE$57,$CE$60&lt;&gt;$CE$61,$CF$57:$CF$60=$CF$57,$CG$57:$CG$58=$CG$57,$CG$58&lt;&gt;$CG$59,$CG$59:$CG$60=$CG$59),1,0)</f>
        <v>0</v>
      </c>
      <c r="AYB57" s="487">
        <f t="array" aca="1" ref="AYB57" ca="1">IF(AND($CC$57:$CC$61=$CC$57,$CC$61&lt;&gt;$CC$62,$CE$57:$CE$58=$CE$57,$CE$58&lt;&gt;$CE$59,$CE$59:$CE$61=$CE$59,$CF$57:$CF$58=$CF$57,$CF$59:$CF$60=$CF$59,$CF$60&lt;&gt;$CF$61,$CG$57:$CG$58=$CG$57,$CG$59:$CG$60=$CG$59),1,0)</f>
        <v>0</v>
      </c>
      <c r="AYC57" s="487">
        <f t="array" aca="1" ref="AYC57" ca="1">IF(AND($CC$57:$CC$61=$CC$57,$CC$61&lt;&gt;$CC$62,$CE$57:$CE$61=$CE$57,$CF$57:$CF$58=$CF$57,$CF$58&lt;&gt;$CF$59,$CF$59:$CF$61=$CF$59,$CG$57:$CG$58=$CG$57,$CG$59:$CG$60=$CG$59,$CG$60&lt;&gt;$CG$61),1,0)</f>
        <v>0</v>
      </c>
      <c r="AYD57" s="487">
        <f t="array" aca="1" ref="AYD57" ca="1">IF(AND($CC$57:$CC$61=$CC$57,$CC$61&lt;&gt;$CC$62,$CE$57:$CE$58=$CE$57,$CE$58&lt;&gt;$CE$59,$CE$59:$CE$61=$CE$59,$CF$57:$CF$58=$CF$57,$CF$59:$CF$61=$CF$59,$CG$57:$CG$58=$CG$57,$CG$59:$CG$60=$CG$59,$CG$60&lt;&gt;$CG$61),1,0)</f>
        <v>0</v>
      </c>
      <c r="AYE57" s="487">
        <f t="array" aca="1" ref="AYE57" ca="1">IF(AND($CC$57:$CC$58=$CC$57,$CC$58&lt;&gt;$CC$59,$CC$59:$CC$62=$CC$59,$CE$57:$CE$58=$CE$57,$CE$59:$CE$60=$CE$59,$CE$60&lt;&gt;$CE$61,$CE$61:$CE$62=$CE$61,$CF$57:$CF$58=$CF$57,$CF$59:$CF$60=$CF$59,$CF$61&lt;&gt;$CF$62,$CG$57:$CG$58=$CG$57,$CG$59:$CG$60=$CG$59),1,0)</f>
        <v>0</v>
      </c>
      <c r="AYF57" s="487">
        <f t="array" aca="1" ref="AYF57" ca="1">IF(AND($CC$57:$CC$58=$CC$57,$CC$58&lt;&gt;$CC$59,$CC$59:$CC$62=$CC$59,$CE$57:$CE$58=$CE$57,$CE$59:$CE$62=$CE$59,$CF$57:$CF$58=$CF$57,$CF$59:$CF$60=$CF$59,$CF$60&lt;&gt;$CF$61,$CF$61:$CF$62=$CF$61,$CG$57:$CG$58=$CG$57,$CG$59:$CG$60=$CG$59,$CG$61&lt;&gt;$CG$62),1,0)</f>
        <v>0</v>
      </c>
      <c r="AYG57" s="487">
        <f t="array" aca="1" ref="AYG57" ca="1">IF(AND($CC$57:$CC$58=$CC$57,$CC$58&lt;&gt;$CC$59,$CC$59:$CC$62=$CC$59,$CE$57:$CE$58=$CE$57,$CE$59:$CE$60=$CE$59,$CE$60&lt;&gt;$CE$61,$CE$61:$CE$62=$CE$61,$CF$57:$CF$58=$CF$57,$CF$59:$CF$60=$CF$59,$CF$61:$CF$62=$CF$61,$CG$57:$CG$58=$CG$57,$CG$59:$CG$60=$CG$59,$CG$61&lt;&gt;$CG$62),1,0)</f>
        <v>0</v>
      </c>
      <c r="AYH57" s="487">
        <f t="array" aca="1" ref="AYH57" ca="1">IF(AND($CC$57:$CC$58=$CC$57,$CC$58&lt;&gt;$CC$59,$CC$59:$CC$62=$CC$59,$CE$57:$CE$58=$CE$57,$CE$59:$CE$61=$CE$59,$CE$61&lt;&gt;$CE$62,$CF$57:$CF$58=$CF$57,$CF$59:$CF$60=$CF$59,$CF$60&lt;&gt;$CF$61,$CG$57:$CG$58=$CG$57,$CG$59:$CG$60=$CG$59),1,0)</f>
        <v>0</v>
      </c>
      <c r="AYI57" s="487">
        <f t="array" aca="1" ref="AYI57" ca="1">IF(AND($CC$57:$CC$58=$CC$57,$CC$58&lt;&gt;$CC$59,$CC$59:$CC$62=$CC$59,$CE$57:$CE$58=$CE$57,$CE$59:$CE$62=$CE$59,$CF$57:$CF$58=$CF$57,$CF$59:$CF$61=$CF$59,$CF$61&lt;&gt;$CF$62,$CG$57:$CG$58=$CG$57,$CG$59:$CG$60=$CG$59,$CG$60&lt;&gt;$CG$61),1,0)</f>
        <v>0</v>
      </c>
      <c r="AYJ57" s="487">
        <f t="array" aca="1" ref="AYJ57" ca="1">IF(AND($CC$57:$CC$58=$CC$57,$CC$58&lt;&gt;$CC$59,$CC$59:$CC$62=$CC$59,$CE$57:$CE$58=$CE$57,$CE$59:$CE$61=$CE$59,$CE$61&lt;&gt;$CE$62,$CG$57:$CG$58=$CG$57,$CG$59:$CG$60=$CG$59,$CG$60&lt;&gt;$CG$61),1,0)</f>
        <v>0</v>
      </c>
      <c r="AYK57" s="487">
        <f t="array" aca="1" ref="AYK57" ca="1">IF(AND($CC$57:$CC$60=$CC$57,$CC$60&lt;&gt;$CC$61,$CC$61:$CC$62=$CC$61,$CE$57:$CE$60=$CE$57,$CE$61&lt;&gt;$CE$62,$CF$57:$CF$58=$CF$57,$CF$58&lt;&gt;$CF$59,$CF$59:$CF$60=$CF$59,$CG$57:$CG$58=$CG$57,$CG$59:$CG$60=$CG$59),1,0)</f>
        <v>0</v>
      </c>
      <c r="AYL57" s="487">
        <f t="array" aca="1" ref="AYL57" ca="1">IF(AND($CC$57:$CC$60=$CC$57,$CC$60&lt;&gt;$CC$61,$CC$61:$CC$62=$CC$61,$CE$57:$CE$60=$CE$57,$CE$61:$CE$62=$CE$61,$CF$57:$CF$60=$CF$57,$CF$61&lt;&gt;$CF$62,$CG$57:$CG$58=$CG$57,$CG$58&lt;&gt;$CG$59,$CG$59:$CG$60=$CG$59),1,0)</f>
        <v>0</v>
      </c>
      <c r="AYM57" s="487">
        <f t="array" aca="1" ref="AYM57" ca="1">IF(AND($CC$57:$CC$60=$CC$57,$CC$60&lt;&gt;$CC$61,$CC$61:$CC$62=$CC$61,$CE$57:$CE$60=$CE$57,$CE$61&lt;&gt;$CE$62,$CF$57:$CF$60=$CF$57,$CG$57:$CG$58=$CG$57,$CG$58&lt;&gt;$CG$59,$CG$59:$CG$60=$CG$59),1,0)</f>
        <v>0</v>
      </c>
      <c r="AYN57" s="487">
        <f t="array" aca="1" ref="AYN57" ca="1">IF(AND($CC$57:$CC$60=$CC$57,$CC$60&lt;&gt;$CC$61,$CC$61:$CC$62=$CC$61,$CE$57:$CE$58=$CE$57,$CE$58&lt;&gt;$CE$59,$CE$59:$CE$60=$CE$59,$CE$61:$CE$62=$CE$61,$CF$57:$CF$58=$CF$57,$CF$59:$CF$60=$CF$59,$CF$61&lt;&gt;$CF$62,$CG$57:$CG$58=$CG$57,$CG$59:$CG$60=$CG$59),1,0)</f>
        <v>0</v>
      </c>
      <c r="AYO57" s="487">
        <f t="array" aca="1" ref="AYO57" ca="1">IF(AND($CC$57:$CC$60=$CC$57,$CC$60&lt;&gt;$CC$61,$CC$61:$CC$62=$CC$61,$CE$57:$CE$60=$CE$57,$CE$61:$CE$62=$CE$61,$CF$57:$CF$58=$CF$57,$CF$58&lt;&gt;$CF$59,$CF$59:$CF$60=$CF$59,$CF$61:$CF$62=$CF$61,$CG$57:$CG$58=$CG$57,$CG$59:$CG$60=$CG$59,$CG$61&lt;&gt;$CG$62),1,0)</f>
        <v>0</v>
      </c>
      <c r="AYP57" s="487">
        <f t="array" aca="1" ref="AYP57" ca="1">IF(AND($CC$57:$CC$60=$CC$57,$CC$60&lt;&gt;$CC$61,$CC$61:$CC$62=$CC$61,$CE$57:$CE$58=$CE$57,$CE$58&lt;&gt;$CE$59,$CE$59:$CE$60=$CE$59,$CE$61:$CE$62=$CE$61,$CF$57:$CF$58=$CF$57,$CF$59:$CF$60=$CF$59,$CF$61:$CF$62=$CF$61,$CG$57:$CG$58=$CG$57,$CG$59:$CG$60=$CG$59,$CG$61&lt;&gt;$CG$62),1,0)</f>
        <v>0</v>
      </c>
      <c r="AYQ57" s="487">
        <f t="array" aca="1" ref="AYQ57" ca="1">IF(AND($CC$57:$CC$62=$CC$57,$CE$57:$CE$60=$CE$57,$CE$60&lt;&gt;$CE$61,$CE$61:$CE$62=$CE$61,$CF$57:$CF$59=$CF$57,$CF$59&lt;&gt;$CF$60,$CF$61:$CF$62=$CF$61,$CG$57:$CG$58=$CG$57,$CG$58&lt;&gt;$CG$59,$CG$61:$CG$62=$CG$61),1,0)</f>
        <v>0</v>
      </c>
      <c r="AYR57" s="487">
        <f t="array" aca="1" ref="AYR57" ca="1">IF(AND($CC$57:$CC$62=$CC$57,$CE$57:$CE$60=$CE$57,$CE$60&lt;&gt;$CE$61,$CE$61:$CE$62=$CE$61,$CF$57:$CF$58=$CF$57,$CF$58&lt;&gt;$CF$59,$CF$59:$CF$60=$CF$59,$CF$61:$CF$62=$CF$61,$CG$57:$CG$58=$CG$57,$CG$59&lt;&gt;$CG$60,$CG$61:$CG$62=$CG$61),1,0)</f>
        <v>0</v>
      </c>
      <c r="AYS57" s="487">
        <f t="array" aca="1" ref="AYS57" ca="1">IF(AND($CC$57:$CC$62=$CC$57,$CE$57:$CE$58=$CE$57,$CE$58&lt;&gt;$CE$59,$CE$59:$CE$62=$CE$59,$CF$57:$CF$58=$CF$57,$CF$59&lt;&gt;$CF$60,$CF$60:$CF$62=$CF$60,$CG$57:$CG$58=$CG$57,$CG$60&lt;&gt;$CG$61,$CG$61:$CG$62=$CG$61),1,0)</f>
        <v>0</v>
      </c>
      <c r="AYT57" s="487">
        <f t="array" aca="1" ref="AYT57" ca="1">IF(AND($CC$57:$CC$62=$CC$57,$CE$57:$CE$58=$CE$57,$CE$58&lt;&gt;$CE$59,$CE$59:$CE$62=$CE$59,$CF$57:$CF$58=$CF$57,$CF$59:$CF$60=$CF$59,$CF$60&lt;&gt;$CF$61,$CF$61:$CF$62=$CF$61,$CG$57:$CG$58=$CG$57,$CG$59&lt;&gt;$CG$60,$CG$61:$CG$62=$CG$61),1,0)</f>
        <v>0</v>
      </c>
      <c r="AYU57" s="487">
        <f t="array" aca="1" ref="AYU57" ca="1">IF(AND($CC$57:$CC$62=$CC$57,$CE$57:$CE$59=$CE$57,$CE$59&lt;&gt;$CE$60,$CE$60:$CE$62=$CE$60,$CF$57:$CF$58=$CF$57,$CF$58&lt;&gt;$CF$59,$CF$60:$CF$62=$CF$60,$CG$57:$CG$58=$CG$57,$CG$60&lt;&gt;$CG$61,$CG$61:$CG$62=$CG$61),1,0)</f>
        <v>0</v>
      </c>
      <c r="AYV57" s="487">
        <f t="array" aca="1" ref="AYV57" ca="1">IF(AND($CC$57:$CC$62=$CC$57,$CE$57:$CE$59=$CE$57,$CE$59&lt;&gt;$CE$60,$CE$60:$CE$62=$CE$60,$CF$57:$CF$59=$CF$57,$CF$60&lt;&gt;$CF$61,$CF$61:$CF$62=$CF$61,$CG$57:$CG$58=$CG$57,$CG$58&lt;&gt;$CG$59,$CG$61:$CG$62=$CG$61),1,0)</f>
        <v>0</v>
      </c>
      <c r="AYW57" s="487">
        <f t="array" aca="1" ref="AYW57" ca="1">IF(AND($CC$57:$CC$60=$CC$57,$CC$60&lt;&gt;$CC$61,$CC$61:$CC$62=$CC$61,$CE$57:$CE$59=$CE$57,$CE$59&lt;&gt;$CE$60,$CE$61:$CE$62=$CE$61,$CF$57:$CF$58=$CF$57,$CF$58&lt;&gt;$CF$59,$CF$61:$CF$62=$CF$61,$CG$57:$CG$58=$CG$57,$CG$61:$CG$62=$CG$61),1,0)</f>
        <v>0</v>
      </c>
      <c r="AYX57" s="487">
        <f t="array" aca="1" ref="AYX57" ca="1">IF(AND($CC$57:$CC$60=$CC$57,$CC$60&lt;&gt;$CC$61,$CC$61:$CC$62=$CC$61,$CE$57:$CE$60=$CE$57,$CE$61:$CE$62=$CE$61,$CF$57:$CF$59=$CF$57,$CF$59&lt;&gt;$CF$60,$CF$61:$CF$62=$CF$61,$CG$57:$CG$58=$CG$57,$CG$58&lt;&gt;$CG$59,$CG$61:$CG$62=$CG$61),1,0)</f>
        <v>0</v>
      </c>
      <c r="AYY57" s="487">
        <f t="array" aca="1" ref="AYY57" ca="1">IF(AND($CC$57:$CC$60=$CC$57,$CC$60&lt;&gt;$CC$61,$CC$61:$CC$62=$CC$61,$CE$57:$CE$58=$CE$57,$CE$58&lt;&gt;$CE$59,$CE$59:$CE$60=$CE$59,$CE$61:$CE$62=$CE$61,$CF$57:$CF$58=$CF$57,$CF$59&lt;&gt;$CF$60,$CF$61:$CF$62=$CF$61,$CG$57:$CG$58=$CG$57,$CG$61:$CG$62=$CG$61),1,0)</f>
        <v>0</v>
      </c>
      <c r="AYZ57" s="487">
        <f t="array" aca="1" ref="AYZ57" ca="1">IF(AND($CC$57:$CC$60=$CC$57,$CC$60&lt;&gt;$CC$61,$CC$61:$CC$62=$CC$61,$CE$57:$CE$60=$CE$57,$CE$61:$CE$62=$CE$61,$CF$57:$CF$58=$CF$57,$CF$58&lt;&gt;$CF$59,$CF$59:$CF$60=$CF$59,$CF$61:$CF$62=$CF$61,$CG$57:$CG$58=$CG$57,$CG$59&lt;&gt;$CG$60,$CG$61:$CG$62=$CG$61),1,0)</f>
        <v>0</v>
      </c>
      <c r="AZA57" s="487">
        <f t="array" aca="1" ref="AZA57" ca="1">IF(AND($CC$57:$CC$60=$CC$57,$CC$60&lt;&gt;$CC$61,$CC$61:$CC$62=$CC$61,$CE$57:$CE$59=$CE$57,$CE$59&lt;&gt;$CE$60,$CE$61:$CE$62=$CE$61,$CF$57:$CF$59=$CF$57,$CF$61:$CF$62=$CF$61,$CG$57:$CG$58=$CG$57,$CG$58&lt;&gt;$CG$59,$CG$61:$CG$62=$CG$61),1,0)</f>
        <v>0</v>
      </c>
      <c r="AZB57" s="487">
        <f t="array" aca="1" ref="AZB57" ca="1">IF(AND($CC$57:$CC$60=$CC$57,$CC$60&lt;&gt;$CC$61,$CC$61:$CC$62=$CC$61,$CE$57:$CE$58=$CE$57,$CE$58&lt;&gt;$CE$59,$CE$59:$CE$60=$CE$59,$CE$61:$CE$62=$CE$61,$CF$57:$CF$58=$CF$57,$CF$59:$CF$60=$CF$59,$CF$61:$CF$62=$CF$61,$CG$57:$CG$58=$CG$57,$CG$59&lt;&gt;$CG$60,$CG$61:$CG$62=$CG$61),1,0)</f>
        <v>0</v>
      </c>
      <c r="AZC57" s="487">
        <f t="array" aca="1" ref="AZC57" ca="1">IF(AND($CC$57:$CC$58=$CC$57,$CC$58&lt;&gt;$CC$59,$CC$59:$CC$62=$CC$59,$CE$57:$CE$58=$CE$57,$CE$59&lt;&gt;$CE$60,$CE$60:$CE$62=$CE$60,$CF$57:$CF$58=$CF$57,$CF$60&lt;&gt;$CF$61,$CF$61:$CF$62=$CF$61,$CG$57:$CG$58=$CG$57,$CG$61:$CG$62=$CG$61),1,0)</f>
        <v>0</v>
      </c>
      <c r="AZD57" s="487">
        <f t="array" aca="1" ref="AZD57" ca="1">IF(AND($CC$57:$CC$58=$CC$57,$CC$58&lt;&gt;$CC$59,$CC$59:$CC$62=$CC$59,$CE$57:$CE$58=$CE$57,$CE$59:$CE$62=$CE$59,$CF$57:$CF$58=$CF$57,$CF$59&lt;&gt;$CF$60,$CF$60:$CF$62=$CF$60,$CG$57:$CG$58=$CG$57,$CG$60&lt;&gt;$CG$61,$CG$61:$CG$62=$CG$61),1,0)</f>
        <v>0</v>
      </c>
      <c r="AZE57" s="487">
        <f t="array" aca="1" ref="AZE57" ca="1">IF(AND($CC$57:$CC$58=$CC$57,$CC$58&lt;&gt;$CC$59,$CC$59:$CC$62=$CC$59,$CE$57:$CE$58=$CE$57,$CE$59:$CE$62=$CE$59,$CF$57:$CF$58=$CF$57,$CF$59:$CF$60=$CF$59,$CF$60&lt;&gt;$CF$61,$CF$61:$CF$62=$CF$61,$CG$57:$CG$58=$CG$57,$CG$59&lt;&gt;$CG$60,$CG$61:$CG$62=$CG$61),1,0)</f>
        <v>0</v>
      </c>
      <c r="AZF57" s="487">
        <f t="array" aca="1" ref="AZF57" ca="1">IF(AND($CC$57:$CC$58=$CC$57,$CC$58&lt;&gt;$CC$59,$CC$59:$CC$62=$CC$59,$CE$57:$CE$58=$CE$57,$CE$59:$CE$60=$CE$59,$CE$60&lt;&gt;$CE$61,$CE$61:$CE$62=$CE$61,$CF$57:$CF$58=$CF$57,$CF$59&lt;&gt;$CF$60,$CF$61:$CF$62=$CF$61,$CG$57:$CG$58=$CG$57,$CG$61:$CG$62=$CG$61),1,0)</f>
        <v>0</v>
      </c>
      <c r="AZG57" s="487">
        <f t="array" aca="1" ref="AZG57" ca="1">IF(AND($CC$57:$CC$58=$CC$57,$CC$58&lt;&gt;$CC$59,$CC$59:$CC$62=$CC$59,$CE$57:$CE$58=$CE$57,$CE$59&lt;&gt;$CE$60,$CE$60:$CE$62=$CE$60,$CF$57:$CF$58=$CF$57,$CF$60:$CF$62=$CF$60,$CG$57:$CG$58=$CG$57,$CG$60&lt;&gt;$CG$61,$CG$61:$CG$62=$CG$61),1,0)</f>
        <v>0</v>
      </c>
      <c r="AZH57" s="487">
        <f t="array" aca="1" ref="AZH57" ca="1">IF(AND($CC$57:$CC$58=$CC$57,$CC$58&lt;&gt;$CC$59,$CC$59:$CC$62=$CC$59,$CE$57:$CE$58=$CE$57,$CE$59:$CE$60=$CE$59,$CE$60&lt;&gt;$CE$61,$CE$61:$CE$62=$CE$61,$CF$57:$CF$58=$CF$57,$CF$59:$CF$60=$CF$59,$CF$61:$CF$62=$CF$61,$CG$57:$CG$58=$CG$57,$CG$59&lt;&gt;$CG$60,$CG$61:$CG$62=$CG$61),1,0)</f>
        <v>0</v>
      </c>
      <c r="AZI57" s="487">
        <f t="array" aca="1" ref="AZI57" ca="1">IF(AND($CC$57:$CC$59=$CC$57,$CC$59&lt;&gt;$CC$60,$CC$60:$CC$62=$CC$60,$CE$57:$CE$58=$CE$57,$CE$58&lt;&gt;$CE$59,$CE$60:$CE$62=$CE$60,$CF$57:$CF$58=$CF$57,$CF$60&lt;&gt;$CF$61,$CF$61:$CF$62=$CF$61,$CG$57:$CG$58=$CG$57,$CG$61:$CG$62=$CG$61),1,0)</f>
        <v>0</v>
      </c>
      <c r="AZJ57" s="487">
        <f t="array" aca="1" ref="AZJ57" ca="1">IF(AND($CC$57:$CC$59=$CC$57,$CC$59&lt;&gt;$CC$60,$CC$60:$CC$62=$CC$60,$CE$57:$CE$59=$CE$57,$CE$60:$CE$62=$CE$60,$CF$57:$CF$58=$CF$57,$CF$58&lt;&gt;$CF$59,$CF$60:$CF$62=$CF$60,$CG$57:$CG$58=$CG$57,$CG$60&lt;&gt;$CG$61,$CG$61:$CG$62=$CG$61),1,0)</f>
        <v>0</v>
      </c>
      <c r="AZK57" s="487">
        <f t="array" aca="1" ref="AZK57" ca="1">IF(AND($CC$57:$CC$59=$CC$57,$CC$59&lt;&gt;$CC$60,$CC$60:$CC$62=$CC$60,$CE$57:$CE$59=$CE$57,$CE$60&lt;&gt;$CE$61,$CE$61:$CE$62=$CE$61,$CF$57:$CF$58=$CF$57,$CF$58&lt;&gt;$CF$59,$CF$61:$CF$62=$CF$61,$CG$57:$CG$58=$CG$57,$CG$61:$CG$62=$CG$61),1,0)</f>
        <v>0</v>
      </c>
      <c r="AZL57" s="487">
        <f t="array" aca="1" ref="AZL57" ca="1">IF(AND($CC$57:$CC$59=$CC$57,$CC$59&lt;&gt;$CC$60,$CC$60:$CC$62=$CC$60,$CE$57:$CE$59=$CE$57,$CE$60:$CE$62=$CE$60,$CF$57:$CF$59=$CF$57,$CF$60&lt;&gt;$CF$61,$CF$61:$CF$62=$CF$61,$CG$57:$CG$58=$CG$57,$CG$58&lt;&gt;$CG$59,$CG$61:$CG$62=$CG$61),1,0)</f>
        <v>0</v>
      </c>
      <c r="AZM57" s="487">
        <f t="array" aca="1" ref="AZM57" ca="1">IF(AND($CC$57:$CC$59=$CC$57,$CC$59&lt;&gt;$CC$60,$CC$60:$CC$62=$CC$60,$CE$57:$CE$58=$CE$57,$CE$58&lt;&gt;$CE$59,$CE$60:$CE$62=$CE$60,$CF$57:$CF$58=$CF$57,$CF$60:$CF$62=$CF$60,$CG$57:$CG$58=$CG$57,$CG$60&lt;&gt;$CG$61,$CG$61:$CG$62=$CG$61),1,0)</f>
        <v>0</v>
      </c>
      <c r="AZN57" s="487">
        <f t="array" aca="1" ref="AZN57" ca="1">IF(AND($CC$57:$CC$59=$CC$57,$CC$59&lt;&gt;$CC$60,$CC$60:$CC$62=$CC$60,$CE$57:$CE$59=$CE$57,$CE$60&lt;&gt;$CE$61,$CE$61:$CE$62=$CE$61,$CF$57:$CF$59=$CF$57,$CF$61:$CF$62=$CF$61,$CG$57:$CG$58=$CG$57,$CG$58&lt;&gt;$CG$59,$CG$61:$CG$62=$CG$61),1,0)</f>
        <v>0</v>
      </c>
      <c r="AZO57" s="487">
        <f t="array" aca="1" ref="AZO57" ca="1">IF(AND($CC$57:$CC$62=$CC$57,$CE$57:$CE$58=$CE$57,$CE$58&lt;&gt;$CE$59,$CE$59:$CE$62=$CE$59,$CF$57:$CF$58=$CF$57,$CF$59&lt;&gt;$CF$60,$CF$60:$CF$62=$CF$60,$CG$57:$CG$58=$CG$57,$CG$60:$CG$61=$CG$60,$CG$61&lt;&gt;$CG$62),1,0)</f>
        <v>0</v>
      </c>
      <c r="AZP57" s="487">
        <f t="array" aca="1" ref="AZP57" ca="1">IF(AND($CC$57:$CC$62=$CC$57,$CE$57:$CE$58=$CE$57,$CE$58&lt;&gt;$CE$59,$CE$59:$CE$62=$CE$59,$CF$57:$CF$58=$CF$57,$CF$59:$CF$61=$CF$59,$CF$61&lt;&gt;$CF$62,$CG$57:$CG$58=$CG$57,$CG$59&lt;&gt;$CG$60,$CG$60:$CG$61=$CG$60),1,0)</f>
        <v>0</v>
      </c>
      <c r="AZQ57" s="487">
        <f t="array" aca="1" ref="AZQ57" ca="1">IF(AND($CC$57:$CC$62=$CC$57,$CE$57:$CE$61=$CE$57,$CE$61&lt;&gt;$CE$62,$CF$57:$CF$59=$CF$57,$CF$59&lt;&gt;$CF$60,$CF$60:$CF$61=$CF$60,$CG$57:$CG$58=$CG$57,$CG$58&lt;&gt;$CG$59,$CG$60:$CG$61=$CG$60),1,0)</f>
        <v>0</v>
      </c>
      <c r="AZR57" s="487">
        <f t="array" aca="1" ref="AZR57" ca="1">IF(AND($CC$57:$CC$62=$CC$57,$CE$57:$CE$61=$CE$57,$CE$61&lt;&gt;$CE$62,$CF$57:$CF$58=$CF$57,$CF$58&lt;&gt;$CF$59,$CF$59:$CF$61=$CF$59,$CG$57:$CG$58=$CG$57,$CG$59&lt;&gt;$CG$60,$CG$60:$CG$61=$CG$60),1,0)</f>
        <v>0</v>
      </c>
      <c r="AZS57" s="487">
        <f t="array" aca="1" ref="AZS57" ca="1">IF(AND($CC$57:$CC$62=$CC$57,$CE$57:$CE$59=$CE$57,$CE$59&lt;&gt;$CE$60,$CE$60:$CE$62=$CE$60,$CF$57:$CF$58=$CF$57,$CF$58&lt;&gt;$CF$59,$CF$60:$CF$62=$CF$60,$CG$57:$CG$58=$CG$57,$CG$60:$CG$61=$CG$60,$CG$61&lt;&gt;$CG$62),1,0)</f>
        <v>0</v>
      </c>
      <c r="AZT57" s="487">
        <f t="array" aca="1" ref="AZT57" ca="1">IF(AND($CC$57:$CC$62=$CC$57,$CE$57:$CE$59=$CE$57,$CE$59&lt;&gt;$CE$60,$CE$60:$CE$62=$CE$60,$CF$57:$CF$59=$CF$57,$CF$60:$CF$61=$CF$60,$CF$61&lt;&gt;$CF$62,$CG$57:$CG$58=$CG$57,$CG$58&lt;&gt;$CG$59,$CG$60:$CG$61=$CG$60),1,0)</f>
        <v>0</v>
      </c>
      <c r="AZU57" s="487">
        <f t="array" aca="1" ref="AZU57" ca="1">IF(AND($CC$57:$CC$59=$CC$57,$CC$59&lt;&gt;$CC$60,$CC$60:$CC$62=$CC$60,$CE$57:$CE$59=$CE$57,$CE$60:$CE$62=$CE$60,$CF$57:$CF$58=$CF$57,$CF$58&lt;&gt;$CF$59,$CF$60:$CF$62=$CF$60,$CG$57:$CG$58=$CG$57,$CG$60:$CG$61=$CG$60,$CG$61&lt;&gt;$CG$62),1,0)</f>
        <v>0</v>
      </c>
      <c r="AZV57" s="487">
        <f t="array" aca="1" ref="AZV57" ca="1">IF(AND($CC$57:$CC$59=$CC$57,$CC$59&lt;&gt;$CC$60,$CC$60:$CC$62=$CC$60,$CE$57:$CE$59=$CE$57,$CE$60:$CE$62=$CE$60,$CF$57:$CF$59=$CF$57,$CF$60:$CF$61=$CF$60,$CF$61&lt;&gt;$CF$62,$CG$57:$CG$58=$CG$57,$CG$58&lt;&gt;$CG$59,$CG$60:$CG$61=$CG$60),1,0)</f>
        <v>0</v>
      </c>
      <c r="AZW57" s="487">
        <f t="array" aca="1" ref="AZW57" ca="1">IF(AND($CC$57:$CC$59=$CC$57,$CC$59&lt;&gt;$CC$60,$CC$60:$CC$62=$CC$60,$CE$57:$CE$58=$CE$57,$CE$58&lt;&gt;$CE$59,$CE$60:$CE$62=$CE$60,$CF$57:$CF$58=$CF$57,$CF$60:$CF$62=$CF$60,$CG$57:$CG$58=$CG$57,$CG$60:$CG$61=$CG$60,$CG$61&lt;&gt;$CG$62),1,0)</f>
        <v>0</v>
      </c>
      <c r="AZX57" s="487">
        <f t="array" aca="1" ref="AZX57" ca="1">IF(AND($CC$57:$CC$59=$CC$57,$CC$59&lt;&gt;$CC$60,$CC$60:$CC$62=$CC$60,$CE$57:$CE$59=$CE$57,$CE$60:$CE$61=$CE$60,$CE$61&lt;&gt;$CE$62,$CF$57:$CF$59=$CF$57,$CF$60:$CF$61=$CF$60,$CG$57:$CG$58=$CG$57,$CG$58&lt;&gt;$CG$59,$CG$60:$CG$61=$CG$60),1,0)</f>
        <v>0</v>
      </c>
      <c r="AZY57" s="487">
        <f t="array" aca="1" ref="AZY57" ca="1">IF(AND($CC$57:$CC$59=$CC$57,$CC$59&lt;&gt;$CC$60,$CC$60:$CC$62=$CC$60,$CE$57:$CE$58=$CE$57,$CE$58&lt;&gt;$CE$59,$CE$60:$CE$62=$CE$60,$CF$57:$CF$58=$CF$57,$CF$60:$CF$61=$CF$60,$CF$61&lt;&gt;$CF$62,$CG$57:$CG$58=$CG$57,$CG$60:$CG$61=$CG$60),1,0)</f>
        <v>0</v>
      </c>
      <c r="AZZ57" s="487">
        <f t="array" aca="1" ref="AZZ57" ca="1">IF(AND($CC$57:$CC$59=$CC$57,$CC$59&lt;&gt;$CC$60,$CC$60:$CC$62=$CC$60,$CE$57:$CE$59=$CE$57,$CE$60:$CE$61=$CE$60,$CE$61&lt;&gt;$CE$62,$CF$57:$CF$58=$CF$57,$CF$58&lt;&gt;$CF$59,$CF$60:$CF$61=$CF$60,$CG$57:$CG$58=$CG$57,$CG$60:$CG$61=$CG$60),1,0)</f>
        <v>0</v>
      </c>
      <c r="BAA57" s="487">
        <f t="array" aca="1" ref="BAA57" ca="1">IF(AND($CC$57:$CC$58=$CC$57,$CC$58&lt;&gt;$CC$59,$CC$59:$CC$62=$CC$59,$CE$57:$CE$58=$CE$57,$CE$59:$CE$61=$CE$59,$CE$61&lt;&gt;$CE$62,$CF$57:$CF$58=$CF$57,$CF$59:$CF$61=$CF$59,$CG$57:$CG$58=$CG$57,$CG$59&lt;&gt;$CG$60,$CG$60:$CG$61=$CG$60),1,0)</f>
        <v>0</v>
      </c>
      <c r="BAB57" s="487">
        <f t="array" aca="1" ref="BAB57" ca="1">IF(AND($CC$57:$CC$58=$CC$57,$CC$58&lt;&gt;$CC$59,$CC$59:$CC$62=$CC$59,$CE$57:$CE$58=$CE$57,$CE$59&lt;&gt;$CE$60,$CE$60:$CE$62=$CE$60,$CF$57:$CF$58=$CF$57,$CF$60:$CF$62=$CF$60,$CG$57:$CG$58=$CG$57,$CG$60:$CG$61=$CG$60,$CG$61&lt;&gt;$CG$62),1,0)</f>
        <v>0</v>
      </c>
      <c r="BAC57" s="487">
        <f t="array" aca="1" ref="BAC57" ca="1">IF(AND($CC$57:$CC$58=$CC$57,$CC$58&lt;&gt;$CC$59,$CC$59:$CC$62=$CC$59,$CE$57:$CE$58=$CE$57,$CE$59&lt;&gt;$CE$60,$CE$60:$CE$62=$CE$60,$CF$57:$CF$58=$CF$57,$CF$60:$CF$61=$CF$60,$CF$61&lt;&gt;$CF$62,$CG$57:$CG$58=$CG$57,$CG$60:$CG$61=$CG$60),1,0)</f>
        <v>0</v>
      </c>
      <c r="BAD57" s="487">
        <f t="array" aca="1" ref="BAD57" ca="1">IF(AND($CC$57:$CC$58=$CC$57,$CC$58&lt;&gt;$CC$59,$CC$59:$CC$62=$CC$59,$CE$57:$CE$58=$CE$57,$CE$59:$CE$62=$CE$59,$CF$57:$CF$58=$CF$57,$CF$59&lt;&gt;$CF$60,$CF$60:$CF$62=$CF$60,$CG$57:$CG$58=$CG$57,$CG$60:$CG$61=$CG$60,$CG$61&lt;&gt;$CG$62),1,0)</f>
        <v>0</v>
      </c>
      <c r="BAE57" s="487">
        <f t="array" aca="1" ref="BAE57" ca="1">IF(AND($CC$57:$CC$58=$CC$57,$CC$58&lt;&gt;$CC$59,$CC$59:$CC$62=$CC$59,$CE$57:$CE$58=$CE$57,$CE$59:$CE$61=$CE$59,$CE$61&lt;&gt;$CE$62,$CF$57:$CF$58=$CF$57,$CF$59&lt;&gt;$CF$60,$CF$60:$CF$61=$CF$60,$CG$57:$CG$58=$CG$57,$CG$60:$CG$61=$CG$60),1,0)</f>
        <v>0</v>
      </c>
      <c r="BAF57" s="487">
        <f t="array" aca="1" ref="BAF57" ca="1">IF(AND($CC$57:$CC$58=$CC$57,$CC$58&lt;&gt;$CC$59,$CC$59:$CC$62=$CC$59,$CE$57:$CE$58=$CE$57,$CE$59:$CE$62=$CE$59,$CF$57:$CF$58=$CF$57,$CF$59:$CF$61=$CF$59,$CF$61&lt;&gt;$CF$62,$CG$57:$CG$58=$CG$57,$CG$59&lt;&gt;$CG$60,$CG$60:$CG$61=$CG$60),1,0)</f>
        <v>0</v>
      </c>
      <c r="BAG57" s="487">
        <f t="array" aca="1" ref="BAG57" ca="1">IF(AND($CC$57:$CC$61=$CC$57,$CC$61&lt;&gt;$CC$62,$CE$57:$CE$59=$CE$57,$CE$59&lt;&gt;$CE$60,$CE$60:$CE$61=$CE$60,$CF$57:$CF$58=$CF$57,$CF$58&lt;&gt;$CF$59,$CF$60:$CF$61=$CF$60,$CG$57:$CG$58=$CG$57,$CG$60:$CG$61=$CG$60),1,0)</f>
        <v>0</v>
      </c>
      <c r="BAH57" s="487">
        <f t="array" aca="1" ref="BAH57" ca="1">IF(AND($CC$57:$CC$61=$CC$57,$CC$61&lt;&gt;$CC$62,$CE$57:$CE$61=$CE$57,$CF$57:$CF$59=$CF$57,$CF$59&lt;&gt;$CF$60,$CF$60:$CF$61=$CF$60,$CG$57:$CG$58=$CG$57,$CG$58&lt;&gt;$CG$59,$CG$60:$CG$61=$CG$60),1,0)</f>
        <v>0</v>
      </c>
      <c r="BAI57" s="487">
        <f t="array" aca="1" ref="BAI57" ca="1">IF(AND($CC$57:$CC$61=$CC$57,$CC$61&lt;&gt;$CC$62,$CE$57:$CE$58=$CE$57,$CE$58&lt;&gt;$CE$59,$CE$59:$CE$61=$CE$59,$CF$57:$CF$58=$CF$57,$CF$59&lt;&gt;$CF$60,$CF$60:$CF$61=$CF$60,$CG$57:$CG$58=$CG$57,$CG$60:$CG$61=$CG$60),1,0)</f>
        <v>0</v>
      </c>
      <c r="BAJ57" s="487">
        <f t="array" aca="1" ref="BAJ57" ca="1">IF(AND($CC$57:$CC$61=$CC$57,$CC$61&lt;&gt;$CC$62,$CE$57:$CE$61=$CE$57,$CF$57:$CF$58=$CF$57,$CF$58&lt;&gt;$CF$59,$CF$59:$CF$61=$CF$59,$CG$57:$CG$58=$CG$57,$CG$59&lt;&gt;$CG$60,$CG$60:$CG$61=$CG$60),1,0)</f>
        <v>0</v>
      </c>
      <c r="BAK57" s="487">
        <f t="array" aca="1" ref="BAK57" ca="1">IF(AND($CC$57:$CC$61=$CC$57,$CC$61&lt;&gt;$CC$62,$CE$57:$CE$59=$CE$57,$CE$59&lt;&gt;$CE$60,$CE$60:$CE$61=$CE$60,$CF$57:$CF$59=$CF$57,$CF$60:$CF$61=$CF$60,$CG$57:$CG$58=$CG$57,$CG$58&lt;&gt;$CG$59,$CG$60:$CG$61=$CG$60),1,0)</f>
        <v>0</v>
      </c>
      <c r="BAL57" s="487">
        <f t="array" aca="1" ref="BAL57" ca="1">IF(AND($CC$57:$CC$61=$CC$57,$CC$61&lt;&gt;$CC$62,$CE$57:$CE$58=$CE$57,$CE$58&lt;&gt;$CE$59,$CE$59:$CE$61=$CE$59,$CF$57:$CF$58=$CF$57,$CF$59:$CF$61=$CF$59,$CG$57:$CG$58=$CG$57,$CG$59&lt;&gt;$CG$60,$CG$60:$CG$61=$CG$60),1,0)</f>
        <v>0</v>
      </c>
      <c r="BAM57" s="487">
        <f t="array" aca="1" ref="BAM57" ca="1">IF(AND($CC$57:$CC$62=$CC$57,$CE$57:$CE$61=$CE$57,$CE$61&lt;&gt;$CE$62,$CF$57:$CF$60=$CF$57,$CF$60&lt;&gt;$CF$61,$CG$57:$CG$58=$CG$57,$CG$58&lt;&gt;$CG$59,$CG$59&lt;&gt;$CG$60),1,0)</f>
        <v>0</v>
      </c>
      <c r="BAN57" s="487">
        <f t="array" aca="1" ref="BAN57" ca="1">IF(AND($CC$57:$CC$62=$CC$57,$CE$57:$CE$61=$CE$57,$CE$61&lt;&gt;$CE$62,$CF$57:$CF$59=$CF$57,$CF$59&lt;&gt;$CF$60,$CF$60:$CF$61=$CF$60,$CG$57:$CG$58=$CG$57,$CG$58&lt;&gt;$CG$59,$CG$60&lt;&gt;$CG$61),1,0)</f>
        <v>0</v>
      </c>
      <c r="BAO57" s="487">
        <f t="array" aca="1" ref="BAO57" ca="1">IF(AND($CC$57:$CC$62=$CC$57,$CE$57:$CE$61=$CE$57,$CE$61&lt;&gt;$CE$62,$CF$57:$CF$59=$CF$57,$CF$59&lt;&gt;$CF$60,$CF$60&lt;&gt;$CF$61,$CG$57:$CG$58=$CG$57,$CG$58&lt;&gt;$CG$59),1,0)</f>
        <v>0</v>
      </c>
      <c r="BAP57" s="487">
        <f t="array" aca="1" ref="BAP57" ca="1">IF(AND($CC$57:$CC$62=$CC$57,$CE$57:$CE$61=$CE$57,$CE$61&lt;&gt;$CE$62,$CF$57:$CF$58=$CF$57,$CF$58&lt;&gt;$CF$59,$CF$59:$CF$61=$CF$59,$CG$57:$CG$58=$CG$57,$CG$59&lt;&gt;$CG$60,$CG$60&lt;&gt;$CG$61),1,0)</f>
        <v>0</v>
      </c>
      <c r="BAQ57" s="487">
        <f t="array" aca="1" ref="BAQ57" ca="1">IF(AND($CC$57:$CC$62=$CC$57,$CE$57:$CE$61=$CE$57,$CE$61&lt;&gt;$CE$62,$CF$57:$CF$58=$CF$57,$CF$58&lt;&gt;$CF$59,$CF$59&lt;&gt;$CF$60,$CF$60:$CF$61=$CF$60,$CG$57:$CG$58=$CG$57,$CG$60&lt;&gt;$CG$61),1,0)</f>
        <v>0</v>
      </c>
      <c r="BAR57" s="487">
        <f t="array" aca="1" ref="BAR57" ca="1">IF(AND($CC$57:$CC$62=$CC$57,$CE$57:$CE$61=$CE$57,$CE$61&lt;&gt;$CE$62,$CF$57:$CF$58=$CF$57,$CF$58&lt;&gt;$CF$59,$CF$59:$CF$60=$CF$59,$CF$60&lt;&gt;$CF$61,$CG$57:$CG$58=$CG$57,$CG$59&lt;&gt;$CG$60),1,0)</f>
        <v>0</v>
      </c>
      <c r="BAS57" s="487">
        <f t="array" aca="1" ref="BAS57" ca="1">IF(AND($CC$57:$CC$62=$CC$57,$CE$57:$CE$60=$CE$57,$CE$60&lt;&gt;$CE$61,$CE$61:$CE$62=$CE$61,$CF$57:$CF$59=$CF$57,$CF$59&lt;&gt;$CF$60,$CF$61:$CF$62=$CF$61,$CG$57:$CG$58=$CG$57,$CG$58&lt;&gt;$CG$59,$CG$61&lt;&gt;$CG$62),1,0)</f>
        <v>0</v>
      </c>
      <c r="BAT57" s="487">
        <f t="array" aca="1" ref="BAT57" ca="1">IF(AND($CC$57:$CC$62=$CC$57,$CE$57:$CE$60=$CE$57,$CE$60&lt;&gt;$CE$61,$CE$61:$CE$62=$CE$61,$CF$57:$CF$59=$CF$57,$CF$59&lt;&gt;$CF$60,$CF$61&lt;&gt;$CF$62,$CG$57:$CG$58=$CG$57,$CG$58&lt;&gt;$CG$59),1,0)</f>
        <v>0</v>
      </c>
      <c r="BAU57" s="487">
        <f t="array" aca="1" ref="BAU57" ca="1">IF(AND($CC$57:$CC$62=$CC$57,$CE$57:$CE$60=$CE$57,$CE$60&lt;&gt;$CE$61,$CE$61:$CE$62=$CE$61,$CF$57:$CF$58=$CF$57,$CF$58&lt;&gt;$CF$59,$CF$59:$CF$60=$CF$59,$CF$61:$CF$62=$CF$61,$CG$57:$CG$58=$CG$57,$CG$59&lt;&gt;$CG$60,$CG$61&lt;&gt;$CG$62),1,0)</f>
        <v>0</v>
      </c>
      <c r="BAV57" s="487">
        <f t="array" aca="1" ref="BAV57" ca="1">IF(AND($CC$57:$CC$62=$CC$57,$CE$57:$CE$60=$CE$57,$CE$60&lt;&gt;$CE$61,$CE$61:$CE$62=$CE$61,$CF$57:$CF$58=$CF$57,$CF$58&lt;&gt;$CF$59,$CF$59:$CF$60=$CF$59,$CF$61&lt;&gt;$CF$62,$CG$57:$CG$58=$CG$57,$CG$59&lt;&gt;$CG$60),1,0)</f>
        <v>0</v>
      </c>
      <c r="BAW57" s="487">
        <f t="array" aca="1" ref="BAW57" ca="1">IF(AND($CC$57:$CC$62=$CC$57,$CE$57:$CE$60=$CE$57,$CE$60&lt;&gt;$CE$61,$CE$61:$CE$62=$CE$61,$CF$57:$CF$58=$CF$57,$CF$58&lt;&gt;$CF$59,$CF$59&lt;&gt;$CF$60,$CF$61:$CF$62=$CF$61,$CG$57:$CG$58=$CG$57,$CG$61&lt;&gt;$CG$62),1,0)</f>
        <v>0</v>
      </c>
      <c r="BAX57" s="487">
        <f t="array" aca="1" ref="BAX57" ca="1">IF(AND($CC$57:$CC$62=$CC$57,$CE$57:$CE$60=$CE$57,$CE$60&lt;&gt;$CE$61,$CE$61:$CE$62=$CE$61,$CF$57:$CF$60=$CF$57,$CF$61&lt;&gt;$CF$62,$CG$57:$CG$58=$CG$57,$CG$58&lt;&gt;$CG$59,$CG$59&lt;&gt;$CG$60),1,0)</f>
        <v>0</v>
      </c>
      <c r="BAY57" s="487">
        <f t="array" aca="1" ref="BAY57" ca="1">IF(AND($CC$57:$CC$62=$CC$57,$CE$57:$CE$59=$CE$57,$CE$59&lt;&gt;$CE$60,$CE$60:$CE$62=$CE$60,$CF$57:$CF$58=$CF$57,$CF$58&lt;&gt;$CF$59,$CF$60:$CF$62=$CF$60,$CG$57:$CG$58=$CG$57,$CG$60&lt;&gt;$CG$61,$CG$61&lt;&gt;$CG$62),1,0)</f>
        <v>0</v>
      </c>
      <c r="BAZ57" s="487">
        <f t="array" aca="1" ref="BAZ57" ca="1">IF(AND($CC$57:$CC$62=$CC$57,$CE$57:$CE$59=$CE$57,$CE$59&lt;&gt;$CE$60,$CE$60:$CE$62=$CE$60,$CF$57:$CF$58=$CF$57,$CF$58&lt;&gt;$CF$59,$CF$60:$CF$61=$CF$60,$CF$61&lt;&gt;$CF$62,$CG$57:$CG$58=$CG$57,$CG$60&lt;&gt;$CG$61),1,0)</f>
        <v>0</v>
      </c>
      <c r="BBA57" s="487">
        <f t="array" aca="1" ref="BBA57" ca="1">IF(AND($CC$57:$CC$62=$CC$57,$CE$57:$CE$59=$CE$57,$CE$59&lt;&gt;$CE$60,$CE$60:$CE$62=$CE$60,$CF$57:$CF$58=$CF$57,$CF$58&lt;&gt;$CF$59,$CF$60&lt;&gt;$CF$61,$CF$61:$CF$62=$CF$61,$CG$57:$CG$58=$CG$57,$CG$61&lt;&gt;$CG$62),1,0)</f>
        <v>0</v>
      </c>
      <c r="BBB57" s="487">
        <f t="array" aca="1" ref="BBB57" ca="1">IF(AND($CC$57:$CC$62=$CC$57,$CE$57:$CE$59=$CE$57,$CE$59&lt;&gt;$CE$60,$CE$60:$CE$62=$CE$60,$CF$57:$CF$59=$CF$57,$CF$60:$CF$61=$CF$60,$CF$61&lt;&gt;$CF$62,$CG$57:$CG$58=$CG$57,$CG$58&lt;&gt;$CG$59,$CG$60&lt;&gt;$CG$61),1,0)</f>
        <v>0</v>
      </c>
      <c r="BBC57" s="487">
        <f t="array" aca="1" ref="BBC57" ca="1">IF(AND($CC$57:$CC$62=$CC$57,$CE$57:$CE$59=$CE$57,$CE$59&lt;&gt;$CE$60,$CE$60:$CE$62=$CE$60,$CF$57:$CF$59=$CF$57,$CF$60&lt;&gt;$CF$61,$CF$61:$CF$62=$CF$61,$CG$57:$CG$58=$CG$57,$CG$58&lt;&gt;$CG$59,$CG$61&lt;&gt;$CG$62),1,0)</f>
        <v>0</v>
      </c>
      <c r="BBD57" s="487">
        <f t="array" aca="1" ref="BBD57" ca="1">IF(AND($CC$57:$CC$62=$CC$57,$CE$57:$CE$59=$CE$57,$CE$59&lt;&gt;$CE$60,$CE$60:$CE$62=$CE$60,$CF$57:$CF$59=$CF$57,$CF$60&lt;&gt;$CF$61,$CF$61&lt;&gt;$CF$62,$CG$57:$CG$58=$CG$57,$CG$58&lt;&gt;$CG$59),1,0)</f>
        <v>0</v>
      </c>
      <c r="BBE57" s="487">
        <f t="array" aca="1" ref="BBE57" ca="1">IF(AND($CC$57:$CC$62=$CC$57,$CE$57:$CE$60=$CE$57,$CE$60&lt;&gt;$CE$61,$CE$61&lt;&gt;$CE$62,$CF$57:$CF$59=$CF$57,$CF$59&lt;&gt;$CF$60,$CG$57:$CG$58=$CG$57,$CG$58&lt;&gt;$CG$59),1,0)</f>
        <v>0</v>
      </c>
      <c r="BBF57" s="487">
        <f t="array" aca="1" ref="BBF57" ca="1">IF(AND($CC$57:$CC$62=$CC$57,$CE$57:$CE$60=$CE$57,$CE$60&lt;&gt;$CE$61,$CE$61&lt;&gt;$CE$62,$CF$57:$CF$58=$CF$57,$CF$58&lt;&gt;$CF$59,$CF$59:$CF$60=$CF$59,$CG$57:$CG$58=$CG$57,$CG$59&lt;&gt;$CG$60),1,0)</f>
        <v>0</v>
      </c>
      <c r="BBG57" s="487">
        <f t="array" aca="1" ref="BBG57" ca="1">IF(AND($CC$57:$CC$62=$CC$57,$CE$57:$CE$59=$CE$57,$CE$59&lt;&gt;$CE$60,$CE$60:$CE$61=$CE$60,$CE$61&lt;&gt;$CE$62,$CF$57:$CF$59=$CF$57,$CF$60&lt;&gt;$CF$61,$CG$57:$CG$58=$CG$57,$CG$58&lt;&gt;$CG$59),1,0)</f>
        <v>0</v>
      </c>
      <c r="BBH57" s="487">
        <f t="array" aca="1" ref="BBH57" ca="1">IF(AND($CC$57:$CC$62=$CC$57,$CE$57:$CE$59=$CE$57,$CE$59&lt;&gt;$CE$60,$CE$60:$CE$61=$CE$60,$CE$61&lt;&gt;$CE$62,$CF$57:$CF$58=$CF$57,$CF$58&lt;&gt;$CF$59,$CF$60:$CF$61=$CF$60,$CG$57:$CG$58=$CG$57,$CG$60&lt;&gt;$CG$61),1,0)</f>
        <v>0</v>
      </c>
      <c r="BBI57" s="487">
        <f t="array" aca="1" ref="BBI57" ca="1">IF(AND($CC$57:$CC$62=$CC$57,$CE$57:$CE$59=$CE$57,$CE$59&lt;&gt;$CE$60,$CE$60&lt;&gt;$CE$61,$CE$61:$CE$62=$CE$61,$CF$57:$CF$59=$CF$57,$CF$61&lt;&gt;$CF$62,$CG$57:$CG$58=$CG$57,$CG$58&lt;&gt;$CG$59),1,0)</f>
        <v>0</v>
      </c>
      <c r="BBJ57" s="487">
        <f t="array" aca="1" ref="BBJ57" ca="1">IF(AND($CC$57:$CC$62=$CC$57,$CE$57:$CE$59=$CE$57,$CE$59&lt;&gt;$CE$60,$CE$60&lt;&gt;$CE$61,$CE$61:$CE$62=$CE$61,$CF$57:$CF$58=$CF$57,$CF$58&lt;&gt;$CF$59,$CF$61:$CF$62=$CF$61,$CG$57:$CG$58=$CG$57,$CG$61&lt;&gt;$CG$62),1,0)</f>
        <v>0</v>
      </c>
      <c r="BBK57" s="487">
        <f t="array" aca="1" ref="BBK57" ca="1">IF(AND($CC$57:$CC$62=$CC$57,$CE$57:$CE$58=$CE$57,$CE$58&lt;&gt;$CE$59,$CE$59:$CE$62=$CE$59,$CF$57:$CF$58=$CF$57,$CF$59&lt;&gt;$CF$60,$CF$60:$CF$62=$CF$60,$CG$57:$CG$58=$CG$57,$CG$60&lt;&gt;$CG$61,$CG$61&lt;&gt;$CG$62),1,0)</f>
        <v>0</v>
      </c>
      <c r="BBL57" s="487">
        <f t="array" aca="1" ref="BBL57" ca="1">IF(AND($CC$57:$CC$62=$CC$57,$CE$57:$CE$58=$CE$57,$CE$58&lt;&gt;$CE$59,$CE$59:$CE$62=$CE$59,$CF$57:$CF$58=$CF$57,$CF$59:$CF$60=$CF$59,$CF$60&lt;&gt;$CF$61,$CF$61:$CF$62=$CF$61,$CG$57:$CG$58=$CG$57,$CG$59&lt;&gt;$CG$60,$CG$61&lt;&gt;$CG$62),1,0)</f>
        <v>0</v>
      </c>
      <c r="BBM57" s="487">
        <f t="array" aca="1" ref="BBM57" ca="1">IF(AND($CC$57:$CC$62=$CC$57,$CE$57:$CE$58=$CE$57,$CE$58&lt;&gt;$CE$59,$CE$59:$CE$62=$CE$59,$CF$57:$CF$58=$CF$57,$CF$59:$CF$61=$CF$59,$CF$61&lt;&gt;$CF$62,$CG$57:$CG$58=$CG$57,$CG$59&lt;&gt;$CG$60,$CG$60&lt;&gt;$CG$61),1,0)</f>
        <v>0</v>
      </c>
      <c r="BBN57" s="487">
        <f t="array" aca="1" ref="BBN57" ca="1">IF(AND($CC$57:$CC$62=$CC$57,$CE$57:$CE$58=$CE$57,$CE$58&lt;&gt;$CE$59,$CE$59:$CE$62=$CE$59,$CF$57:$CF$58=$CF$57,$CF$59:$CF$60=$CF$59,$CF$60&lt;&gt;$CF$61,$CF$61&lt;&gt;$CF$62,$CG$57:$CG$58=$CG$57,$CG$59&lt;&gt;$CG$60),1,0)</f>
        <v>0</v>
      </c>
      <c r="BBO57" s="487">
        <f t="array" aca="1" ref="BBO57" ca="1">IF(AND($CC$57:$CC$62=$CC$57,$CE$57:$CE$58=$CE$57,$CE$58&lt;&gt;$CE$59,$CE$59:$CE$62=$CE$59,$CF$57:$CF$58=$CF$57,$CF$59&lt;&gt;$CF$60,$CF$60&lt;&gt;$CF$61,$CF$61:$CF$62=$CF$61,$CG$57:$CG$58=$CG$57,$CG$61&lt;&gt;$CG$62),1,0)</f>
        <v>0</v>
      </c>
      <c r="BBP57" s="487">
        <f t="array" aca="1" ref="BBP57" ca="1">IF(AND($CC$57:$CC$62=$CC$57,$CE$57:$CE$58=$CE$57,$CE$58&lt;&gt;$CE$59,$CE$59:$CE$62=$CE$59,$CF$57:$CF$58=$CF$57,$CF$59&lt;&gt;$CF$60,$CF$60:$CF$61=$CF$60,$CF$61&lt;&gt;$CF$62,$CG$57:$CG$58=$CG$57,$CG$60&lt;&gt;$CG$61),1,0)</f>
        <v>0</v>
      </c>
      <c r="BBQ57" s="487">
        <f t="array" aca="1" ref="BBQ57" ca="1">IF(AND($CC$57:$CC$62=$CC$57,$CE$57:$CE$58=$CE$57,$CE$58&lt;&gt;$CE$59,$CE$59:$CE$61=$CE$59,$CE$61&lt;&gt;$CE$62,$CF$57:$CF$58=$CF$57,$CF$59&lt;&gt;$CF$60,$CF$60:$CF$61=$CF$60,$CG$57:$CG$58=$CG$57,$CG$60&lt;&gt;$CG$61),1,0)</f>
        <v>0</v>
      </c>
      <c r="BBR57" s="487">
        <f t="array" aca="1" ref="BBR57" ca="1">IF(AND($CC$57:$CC$62=$CC$57,$CE$57:$CE$58=$CE$57,$CE$58&lt;&gt;$CE$59,$CE$59:$CE$61=$CE$59,$CE$61&lt;&gt;$CE$62,$CF$57:$CF$58=$CF$57,$CF$59:$CF$60=$CF$59,$CF$60&lt;&gt;$CF$61,$CG$57:$CG$58=$CG$57,$CG$59&lt;&gt;$CG$60),1,0)</f>
        <v>0</v>
      </c>
      <c r="BBS57" s="487">
        <f t="array" aca="1" ref="BBS57" ca="1">IF(AND($CC$57:$CC$62=$CC$57,$CE$57:$CE$58=$CE$57,$CE$58&lt;&gt;$CE$59,$CE$59:$CE$60=$CE$59,$CE$60&lt;&gt;$CE$61,$CE$61:$CE$62=$CE$61,$CF$57:$CF$58=$CF$57,$CF$59&lt;&gt;$CF$60,$CF$61:$CF$62=$CF$61,$CG$57:$CG$58=$CG$57,$CG$61&lt;&gt;$CG$62),1,0)</f>
        <v>0</v>
      </c>
      <c r="BBT57" s="487">
        <f t="array" aca="1" ref="BBT57" ca="1">IF(AND($CC$57:$CC$62=$CC$57,$CE$57:$CE$58=$CE$57,$CE$58&lt;&gt;$CE$59,$CE$59:$CE$60=$CE$59,$CE$60&lt;&gt;$CE$61,$CE$61:$CE$62=$CE$61,$CF$57:$CF$58=$CF$57,$CF$59:$CF$60=$CF$59,$CF$61&lt;&gt;$CF$62,$CG$57:$CG$58=$CG$57,$CG$59&lt;&gt;$CG$60),1,0)</f>
        <v>0</v>
      </c>
      <c r="BBU57" s="487">
        <f t="array" aca="1" ref="BBU57" ca="1">IF(AND($CC$57:$CC$62=$CC$57,$CE$57:$CE$58=$CE$57,$CE$58&lt;&gt;$CE$59,$CE$59&lt;&gt;$CE$60,$CE$60:$CE$62=$CE$60,$CF$57:$CF$58=$CF$57,$CF$60&lt;&gt;$CF$61,$CF$61:$CF$62=$CF$61,$CG$57:$CG$58=$CG$57,$CG$61&lt;&gt;$CG$62),1,0)</f>
        <v>0</v>
      </c>
      <c r="BBV57" s="487">
        <f t="array" aca="1" ref="BBV57" ca="1">IF(AND($CC$57:$CC$62=$CC$57,$CE$57:$CE$58=$CE$57,$CE$58&lt;&gt;$CE$59,$CE$59&lt;&gt;$CE$60,$CE$60:$CE$62=$CE$60,$CF$57:$CF$58=$CF$57,$CF$60:$CF$61=$CF$60,$CF$61&lt;&gt;$CF$62,$CG$57:$CG$58=$CG$57,$CG$60&lt;&gt;$CG$61),1,0)</f>
        <v>0</v>
      </c>
      <c r="BBW57" s="487">
        <f t="array" aca="1" ref="BBW57" ca="1">IF(AND($CC$57:$CC$61=$CC$57,$CC$61&lt;&gt;$CC$62,$CE$57:$CE$61=$CE$57,$CF$57:$CF$60=$CF$57,$CF$60&lt;&gt;$CF$61,$CG$57:$CG$58=$CG$57,$CG$58&lt;&gt;$CG$59,$CG$59&lt;&gt;$CG$60),1,0)</f>
        <v>0</v>
      </c>
      <c r="BBX57" s="487">
        <f t="array" aca="1" ref="BBX57" ca="1">IF(AND($CC$57:$CC$61=$CC$57,$CC$61&lt;&gt;$CC$62,$CE$57:$CE$61=$CE$57,$CF$57:$CF$59=$CF$57,$CF$59&lt;&gt;$CF$60,$CF$60:$CF$61=$CF$60,$CG$57:$CG$58=$CG$57,$CG$58&lt;&gt;$CG$59,$CG$60&lt;&gt;$CG$61),1,0)</f>
        <v>0</v>
      </c>
      <c r="BBY57" s="487">
        <f t="array" aca="1" ref="BBY57" ca="1">IF(AND($CC$57:$CC$61=$CC$57,$CC$61&lt;&gt;$CC$62,$CE$57:$CE$61=$CE$57,$CF$57:$CF$59=$CF$57,$CF$59&lt;&gt;$CF$60,$CF$60&lt;&gt;$CF$61,$CG$57:$CG$58=$CG$57,$CG$58&lt;&gt;$CG$59),1,0)</f>
        <v>0</v>
      </c>
      <c r="BBZ57" s="487">
        <f t="array" aca="1" ref="BBZ57" ca="1">IF(AND($CC$57:$CC$61=$CC$57,$CC$61&lt;&gt;$CC$62,$CE$57:$CE$61=$CE$57,$CF$57:$CF$58=$CF$57,$CF$58&lt;&gt;$CF$59,$CF$59:$CF$61=$CF$59,$CG$57:$CG$58=$CG$57,$CG$59&lt;&gt;$CG$60,$CG$60&lt;&gt;$CG$61),1,0)</f>
        <v>0</v>
      </c>
      <c r="BCA57" s="487">
        <f t="array" aca="1" ref="BCA57" ca="1">IF(AND($CC$57:$CC$61=$CC$57,$CC$61&lt;&gt;$CC$62,$CE$57:$CE$61=$CE$57,$CF$57:$CF$58=$CF$57,$CF$58&lt;&gt;$CF$59,$CF$59&lt;&gt;$CF$60,$CF$60:$CF$61=$CF$60,$CG$57:$CG$58=$CG$57,$CG$60&lt;&gt;$CG$61),1,0)</f>
        <v>0</v>
      </c>
      <c r="BCB57" s="487">
        <f t="array" aca="1" ref="BCB57" ca="1">IF(AND($CC$57:$CC$61=$CC$57,$CC$61&lt;&gt;$CC$62,$CE$57:$CE$61=$CE$57,$CF$57:$CF$58=$CF$57,$CF$58&lt;&gt;$CF$59,$CF$59:$CF$60=$CF$59,$CF$60&lt;&gt;$CF$61,$CG$57:$CG$58=$CG$57,$CG$59&lt;&gt;$CG$60),1,0)</f>
        <v>0</v>
      </c>
      <c r="BCC57" s="487">
        <f t="array" aca="1" ref="BCC57" ca="1">IF(AND($CC$57:$CC$61=$CC$57,$CC$61&lt;&gt;$CC$62,$CE$57:$CE$60=$CE$57,$CE$60&lt;&gt;$CE$61,$CF$57:$CF$58=$CF$57,$CF$58&lt;&gt;$CF$59,$CF$59&lt;&gt;$CF$60,$CG$57:$CG$58=$CG$57),1,0)</f>
        <v>0</v>
      </c>
      <c r="BCD57" s="487">
        <f t="array" aca="1" ref="BCD57" ca="1">IF(AND($CC$57:$CC$61=$CC$57,$CC$61&lt;&gt;$CC$62,$CE$57:$CE$60=$CE$57,$CE$60&lt;&gt;$CE$61,$CF$57:$CF$60=$CF$57,$CG$57:$CG$58=$CG$57,$CG$58&lt;&gt;$CG$59,$CG$59&lt;&gt;$CG$60),1,0)</f>
        <v>0</v>
      </c>
      <c r="BCE57" s="487">
        <f t="array" aca="1" ref="BCE57" ca="1">IF(AND($CC$57:$CC$61=$CC$57,$CC$61&lt;&gt;$CC$62,$CE$57:$CE$59=$CE$57,$CE$59&lt;&gt;$CE$60,$CE$60:$CE$61=$CE$60,$CF$57:$CF$58=$CF$57,$CF$58&lt;&gt;$CF$59,$CF$60&lt;&gt;$CF$61,$CG$57:$CG$58=$CG$57),1,0)</f>
        <v>0</v>
      </c>
      <c r="BCF57" s="487">
        <f t="array" aca="1" ref="BCF57" ca="1">IF(AND($CC$57:$CC$61=$CC$57,$CC$61&lt;&gt;$CC$62,$CE$57:$CE$59=$CE$57,$CE$59&lt;&gt;$CE$60,$CE$60:$CE$61=$CE$60,$CF$57:$CF$59=$CF$57,$CF$60:$CF$61=$CF$60,$CG$57:$CG$58=$CG$57,$CG$58&lt;&gt;$CG$59,$CG$60&lt;&gt;$CG$61),1,0)</f>
        <v>0</v>
      </c>
      <c r="BCG57" s="487">
        <f t="array" aca="1" ref="BCG57" ca="1">IF(AND($CC$57:$CC$61=$CC$57,$CC$61&lt;&gt;$CC$62,$CE$57:$CE$59=$CE$57,$CE$59&lt;&gt;$CE$60,$CE$60&lt;&gt;$CE$61,$CF$57:$CF$58=$CF$57,$CF$58&lt;&gt;$CF$59,$CG$57:$CG$58=$CG$57),1,0)</f>
        <v>0</v>
      </c>
      <c r="BCH57" s="487">
        <f t="array" aca="1" ref="BCH57" ca="1">IF(AND($CC$57:$CC$61=$CC$57,$CC$61&lt;&gt;$CC$62,$CE$57:$CE$59=$CE$57,$CE$59&lt;&gt;$CE$60,$CE$60&lt;&gt;$CE$61,$CF$57:$CF$59=$CF$57,$CG$57:$CG$58=$CG$57,$CG$58&lt;&gt;$CG$59),1,0)</f>
        <v>0</v>
      </c>
      <c r="BCI57" s="487">
        <f t="array" aca="1" ref="BCI57" ca="1">IF(AND($CC$57:$CC$61=$CC$57,$CC$61&lt;&gt;$CC$62,$CE$57:$CE$58=$CE$57,$CE$58&lt;&gt;$CE$59,$CE$59:$CE$61=$CE$59,$CF$57:$CF$58=$CF$57,$CF$59&lt;&gt;$CF$60,$CF$60&lt;&gt;$CF$61,$CG$57:$CG$58=$CG$57),1,0)</f>
        <v>0</v>
      </c>
      <c r="BCJ57" s="487">
        <f t="array" aca="1" ref="BCJ57" ca="1">IF(AND($CC$57:$CC$61=$CC$57,$CC$61&lt;&gt;$CC$62,$CE$57:$CE$58=$CE$57,$CE$58&lt;&gt;$CE$59,$CE$59:$CE$61=$CE$59,$CF$57:$CF$58=$CF$57,$CF$59:$CF$61=$CF$59,$CG$57:$CG$58=$CG$57,$CG$59&lt;&gt;$CG$60,$CG$60&lt;&gt;$CG$61),1,0)</f>
        <v>0</v>
      </c>
      <c r="BCK57" s="487">
        <f t="array" aca="1" ref="BCK57" ca="1">IF(AND($CC$57:$CC$61=$CC$57,$CC$61&lt;&gt;$CC$62,$CE$57:$CE$58=$CE$57,$CE$58&lt;&gt;$CE$59,$CE$59&lt;&gt;$CE$60,$CE$60:$CE$61=$CE$60,$CF$57:$CF$58=$CF$57,$CF$60&lt;&gt;$CF$61,$CG$57:$CG$58=$CG$57),1,0)</f>
        <v>0</v>
      </c>
      <c r="BCL57" s="487">
        <f t="array" aca="1" ref="BCL57" ca="1">IF(AND($CC$57:$CC$61=$CC$57,$CC$61&lt;&gt;$CC$62,$CE$57:$CE$58=$CE$57,$CE$58&lt;&gt;$CE$59,$CE$59&lt;&gt;$CE$60,$CE$60:$CE$61=$CE$60,$CF$57:$CF$58=$CF$57,$CF$60:$CF$61=$CF$60,$CG$57:$CG$58=$CG$57,$CG$60&lt;&gt;$CG$61),1,0)</f>
        <v>0</v>
      </c>
      <c r="BCM57" s="487">
        <f t="array" aca="1" ref="BCM57" ca="1">IF(AND($CC$57:$CC$61=$CC$57,$CC$61&lt;&gt;$CC$62,$CE$57:$CE$58=$CE$57,$CE$58&lt;&gt;$CE$59,$CE$59:$CE$60=$CE$59,$CE$60&lt;&gt;$CE$61,$CF$57:$CF$58=$CF$57,$CF$59&lt;&gt;$CF$60,$CG$57:$CG$58=$CG$57),1,0)</f>
        <v>0</v>
      </c>
      <c r="BCN57" s="487">
        <f t="array" aca="1" ref="BCN57" ca="1">IF(AND($CC$57:$CC$61=$CC$57,$CC$61&lt;&gt;$CC$62,$CE$57:$CE$58=$CE$57,$CE$58&lt;&gt;$CE$59,$CE$59:$CE$60=$CE$59,$CE$60&lt;&gt;$CE$61,$CF$57:$CF$58=$CF$57,$CF$59:$CF$60=$CF$59,$CG$57:$CG$58=$CG$57,$CG$59&lt;&gt;$CG$60),1,0)</f>
        <v>0</v>
      </c>
      <c r="BCO57" s="487">
        <f t="array" aca="1" ref="BCO57" ca="1">IF(AND($CC$57:$CC$60=$CC$57,$CC$60&lt;&gt;$CC$61,$CC$61:$CC$62=$CC$61,$CE$57:$CE$60=$CE$57,$CE$61:$CE$62=$CE$61,$CF$57:$CF$59=$CF$57,$CF$59&lt;&gt;$CF$60,$CF$61:$CF$62=$CF$61,$CG$57:$CG$58=$CG$57,$CG$58&lt;&gt;$CG$59,$CG$61&lt;&gt;$CG$62),1,0)</f>
        <v>0</v>
      </c>
      <c r="BCP57" s="487">
        <f t="array" aca="1" ref="BCP57" ca="1">IF(AND($CC$57:$CC$60=$CC$57,$CC$60&lt;&gt;$CC$61,$CC$61:$CC$62=$CC$61,$CE$57:$CE$60=$CE$57,$CE$61:$CE$62=$CE$61,$CF$57:$CF$59=$CF$57,$CF$59&lt;&gt;$CF$60,$CF$61&lt;&gt;$CF$62,$CG$57:$CG$58=$CG$57,$CG$58&lt;&gt;$CG$59),1,0)</f>
        <v>0</v>
      </c>
      <c r="BCQ57" s="487">
        <f t="array" aca="1" ref="BCQ57" ca="1">IF(AND($CC$57:$CC$60=$CC$57,$CC$60&lt;&gt;$CC$61,$CC$61:$CC$62=$CC$61,$CE$57:$CE$60=$CE$57,$CE$61:$CE$62=$CE$61,$CF$57:$CF$58=$CF$57,$CF$58&lt;&gt;$CF$59,$CF$59:$CF$60=$CF$59,$CF$61:$CF$62=$CF$61,$CG$57:$CG$58=$CG$57,$CG$59&lt;&gt;$CG$60,$CG$61&lt;&gt;$CG$62),1,0)</f>
        <v>0</v>
      </c>
      <c r="BCR57" s="487">
        <f t="array" aca="1" ref="BCR57" ca="1">IF(AND($CC$57:$CC$60=$CC$57,$CC$60&lt;&gt;$CC$61,$CC$61:$CC$62=$CC$61,$CE$57:$CE$60=$CE$57,$CE$61:$CE$62=$CE$61,$CF$57:$CF$58=$CF$57,$CF$58&lt;&gt;$CF$59,$CF$59:$CF$60=$CF$59,$CF$61&lt;&gt;$CF$62,$CG$57:$CG$58=$CG$57,$CG$59&lt;&gt;$CG$60),1,0)</f>
        <v>0</v>
      </c>
      <c r="BCS57" s="487">
        <f t="array" aca="1" ref="BCS57" ca="1">IF(AND($CC$57:$CC$60=$CC$57,$CC$60&lt;&gt;$CC$61,$CC$61:$CC$62=$CC$61,$CE$57:$CE$60=$CE$57,$CE$61:$CE$62=$CE$61,$CF$57:$CF$58=$CF$57,$CF$58&lt;&gt;$CF$59,$CF$59&lt;&gt;$CF$60,$CF$61:$CF$62=$CF$61,$CG$57:$CG$58=$CG$57,$CG$61&lt;&gt;$CG$62),1,0)</f>
        <v>0</v>
      </c>
      <c r="BCT57" s="487">
        <f t="array" aca="1" ref="BCT57" ca="1">IF(AND($CC$57:$CC$60=$CC$57,$CC$60&lt;&gt;$CC$61,$CC$61:$CC$62=$CC$61,$CE$57:$CE$60=$CE$57,$CE$61:$CE$62=$CE$61,$CF$57:$CF$60=$CF$57,$CF$61&lt;&gt;$CF$62,$CG$57:$CG$58=$CG$57,$CG$58&lt;&gt;$CG$59,$CG$59&lt;&gt;$CG$60),1,0)</f>
        <v>0</v>
      </c>
      <c r="BCU57" s="487">
        <f t="array" aca="1" ref="BCU57" ca="1">IF(AND($CC$57:$CC$60=$CC$57,$CC$60&lt;&gt;$CC$61,$CC$61:$CC$62=$CC$61,$CE$57:$CE$59=$CE$57,$CE$59&lt;&gt;$CE$60,$CE$61:$CE$62=$CE$61,$CF$57:$CF$58=$CF$57,$CF$58&lt;&gt;$CF$59,$CF$61&lt;&gt;$CF$62,$CG$57:$CG$58=$CG$57),1,0)</f>
        <v>0</v>
      </c>
      <c r="BCV57" s="487">
        <f t="array" aca="1" ref="BCV57" ca="1">IF(AND($CC$57:$CC$60=$CC$57,$CC$60&lt;&gt;$CC$61,$CC$61:$CC$62=$CC$61,$CE$57:$CE$59=$CE$57,$CE$59&lt;&gt;$CE$60,$CE$61:$CE$62=$CE$61,$CF$57:$CF$59=$CF$57,$CF$61:$CF$62=$CF$61,$CG$57:$CG$58=$CG$57,$CG$58&lt;&gt;$CG$59,$CG$61&lt;&gt;$CG$62),1,0)</f>
        <v>0</v>
      </c>
      <c r="BCW57" s="487">
        <f t="array" aca="1" ref="BCW57" ca="1">IF(AND($CC$57:$CC$60=$CC$57,$CC$60&lt;&gt;$CC$61,$CC$61:$CC$62=$CC$61,$CE$57:$CE$59=$CE$57,$CE$59&lt;&gt;$CE$60,$CE$61&lt;&gt;$CE$62,$CF$57:$CF$58=$CF$57,$CF$58&lt;&gt;$CF$59,$CG$57:$CG$58=$CG$57),1,0)</f>
        <v>0</v>
      </c>
      <c r="BCX57" s="487">
        <f t="array" aca="1" ref="BCX57" ca="1">IF(AND($CC$57:$CC$60=$CC$57,$CC$60&lt;&gt;$CC$61,$CC$61:$CC$62=$CC$61,$CE$57:$CE$59=$CE$57,$CE$59&lt;&gt;$CE$60,$CE$61&lt;&gt;$CE$62,$CF$57:$CF$59=$CF$57,$CG$57:$CG$58=$CG$57,$CG$58&lt;&gt;$CG$59),1,0)</f>
        <v>0</v>
      </c>
      <c r="BCY57" s="487">
        <f t="array" aca="1" ref="BCY57" ca="1">IF(AND($CC$57:$CC$60=$CC$57,$CC$60&lt;&gt;$CC$61,$CC$61:$CC$62=$CC$61,$CE$57:$CE$58=$CE$57,$CE$58&lt;&gt;$CE$59,$CE$59:$CE$60=$CE$59,$CE$61:$CE$62=$CE$61,$CF$57:$CF$58=$CF$57,$CF$59&lt;&gt;$CF$60,$CF$61&lt;&gt;$CF$62,$CG$57:$CG$58=$CG$57),1,0)</f>
        <v>0</v>
      </c>
      <c r="BCZ57" s="487">
        <f t="array" aca="1" ref="BCZ57" ca="1">IF(AND($CC$57:$CC$60=$CC$57,$CC$60&lt;&gt;$CC$61,$CC$61:$CC$62=$CC$61,$CE$57:$CE$58=$CE$57,$CE$58&lt;&gt;$CE$59,$CE$59:$CE$60=$CE$59,$CE$61:$CE$62=$CE$61,$CF$57:$CF$58=$CF$57,$CF$59:$CF$60=$CF$59,$CF$61:$CF$62=$CF$61,$CG$57:$CG$58=$CG$57,$CG$59&lt;&gt;$CG$60,$CG$61&lt;&gt;$CG$62),1,0)</f>
        <v>0</v>
      </c>
      <c r="BDA57" s="487">
        <f t="array" aca="1" ref="BDA57" ca="1">IF(AND($CC$57:$CC$60=$CC$57,$CC$60&lt;&gt;$CC$61,$CC$61:$CC$62=$CC$61,$CE$57:$CE$58=$CE$57,$CE$58&lt;&gt;$CE$59,$CE$59:$CE$60=$CE$59,$CE$61&lt;&gt;$CE$62,$CF$57:$CF$58=$CF$57,$CF$59&lt;&gt;$CF$60,$CG$57:$CG$58=$CG$57),1,0)</f>
        <v>0</v>
      </c>
      <c r="BDB57" s="487">
        <f t="array" aca="1" ref="BDB57" ca="1">IF(AND($CC$57:$CC$60=$CC$57,$CC$60&lt;&gt;$CC$61,$CC$61:$CC$62=$CC$61,$CE$57:$CE$58=$CE$57,$CE$58&lt;&gt;$CE$59,$CE$59:$CE$60=$CE$59,$CE$61&lt;&gt;$CE$62,$CF$57:$CF$58=$CF$57,$CF$59:$CF$60=$CF$59,$CG$57:$CG$58=$CG$57,$CG$59&lt;&gt;$CG$60),1,0)</f>
        <v>0</v>
      </c>
      <c r="BDC57" s="487">
        <f t="array" aca="1" ref="BDC57" ca="1">IF(AND($CC$57:$CC$60=$CC$57,$CC$60&lt;&gt;$CC$61,$CC$61:$CC$62=$CC$61,$CE$57:$CE$58=$CE$57,$CE$58&lt;&gt;$CE$59,$CE$59&lt;&gt;$CE$60,$CE$61:$CE$62=$CE$61,$CF$57:$CF$58=$CF$57,$CF$61&lt;&gt;$CF$62,$CG$57:$CG$58=$CG$57),1,0)</f>
        <v>0</v>
      </c>
      <c r="BDD57" s="487">
        <f t="array" aca="1" ref="BDD57" ca="1">IF(AND($CC$57:$CC$60=$CC$57,$CC$60&lt;&gt;$CC$61,$CC$61:$CC$62=$CC$61,$CE$57:$CE$58=$CE$57,$CE$58&lt;&gt;$CE$59,$CE$59&lt;&gt;$CE$60,$CE$61:$CE$62=$CE$61,$CF$57:$CF$58=$CF$57,$CF$61:$CF$62=$CF$61,$CG$57:$CG$58=$CG$57,$CG$61&lt;&gt;$CG$62),1,0)</f>
        <v>0</v>
      </c>
      <c r="BDE57" s="487">
        <f t="array" aca="1" ref="BDE57" ca="1">IF(AND($CC$57:$CC$60=$CC$57,$CC$60&lt;&gt;$CC$61,$CC$61:$CC$62=$CC$61,$CE$57:$CE$60=$CE$57,$CE$61&lt;&gt;$CE$62,$CF$57:$CF$58=$CF$57,$CF$58&lt;&gt;$CF$59,$CF$59&lt;&gt;$CF$60,$CG$57:$CG$58=$CG$57),1,0)</f>
        <v>0</v>
      </c>
      <c r="BDF57" s="487">
        <f t="array" aca="1" ref="BDF57" ca="1">IF(AND($CC$57:$CC$60=$CC$57,$CC$60&lt;&gt;$CC$61,$CC$61:$CC$62=$CC$61,$CE$57:$CE$60=$CE$57,$CE$61&lt;&gt;$CE$62,$CF$57:$CF$60=$CF$57,$CG$57:$CG$58=$CG$57,$CG$58&lt;&gt;$CG$59,$CG$59&lt;&gt;$CG$60),1,0)</f>
        <v>0</v>
      </c>
      <c r="BDG57" s="487">
        <f t="array" aca="1" ref="BDG57" ca="1">IF(AND($CC$57:$CC$59=$CC$57,$CC$59&lt;&gt;$CC$60,$CC$60:$CC$62=$CC$60,$CE$57:$CE$59=$CE$57,$CE$60:$CE$62=$CE$60,$CF$57:$CF$58=$CF$57,$CF$58&lt;&gt;$CF$59,$CF$60:$CF$62=$CF$60,$CG$57:$CG$58=$CG$57,$CG$60&lt;&gt;$CG$61,$CG$61&lt;&gt;$CG$62),1,0)</f>
        <v>0</v>
      </c>
      <c r="BDH57" s="487">
        <f t="array" aca="1" ref="BDH57" ca="1">IF(AND($CC$57:$CC$59=$CC$57,$CC$59&lt;&gt;$CC$60,$CC$60:$CC$62=$CC$60,$CE$57:$CE$59=$CE$57,$CE$60:$CE$62=$CE$60,$CF$57:$CF$58=$CF$57,$CF$58&lt;&gt;$CF$59,$CF$60:$CF$61=$CF$60,$CF$61&lt;&gt;$CF$62,$CG$57:$CG$58=$CG$57,$CG$60&lt;&gt;$CG$61),1,0)</f>
        <v>0</v>
      </c>
      <c r="BDI57" s="487">
        <f t="array" aca="1" ref="BDI57" ca="1">IF(AND($CC$57:$CC$59=$CC$57,$CC$59&lt;&gt;$CC$60,$CC$60:$CC$62=$CC$60,$CE$57:$CE$59=$CE$57,$CE$60:$CE$62=$CE$60,$CF$57:$CF$58=$CF$57,$CF$58&lt;&gt;$CF$59,$CF$60&lt;&gt;$CF$61,$CF$61:$CF$62=$CF$61,$CG$57:$CG$58=$CG$57,$CG$61&lt;&gt;$CG$62),1,0)</f>
        <v>0</v>
      </c>
      <c r="BDJ57" s="487">
        <f t="array" aca="1" ref="BDJ57" ca="1">IF(AND($CC$57:$CC$59=$CC$57,$CC$59&lt;&gt;$CC$60,$CC$60:$CC$62=$CC$60,$CE$57:$CE$59=$CE$57,$CE$60:$CE$62=$CE$60,$CF$57:$CF$59=$CF$57,$CF$60:$CF$61=$CF$60,$CF$61&lt;&gt;$CF$62,$CG$57:$CG$58=$CG$57,$CG$58&lt;&gt;$CG$59,$CG$60&lt;&gt;$CG$61),1,0)</f>
        <v>0</v>
      </c>
      <c r="BDK57" s="487">
        <f t="array" aca="1" ref="BDK57" ca="1">IF(AND($CC$57:$CC$59=$CC$57,$CC$59&lt;&gt;$CC$60,$CC$60:$CC$62=$CC$60,$CE$57:$CE$59=$CE$57,$CE$60:$CE$62=$CE$60,$CF$57:$CF$59=$CF$57,$CF$60&lt;&gt;$CF$61,$CF$61:$CF$62=$CF$61,$CG$57:$CG$58=$CG$57,$CG$58&lt;&gt;$CG$59,$CG$61&lt;&gt;$CG$62),1,0)</f>
        <v>0</v>
      </c>
      <c r="BDL57" s="487">
        <f t="array" aca="1" ref="BDL57" ca="1">IF(AND($CC$57:$CC$59=$CC$57,$CC$59&lt;&gt;$CC$60,$CC$60:$CC$62=$CC$60,$CE$57:$CE$59=$CE$57,$CE$60:$CE$62=$CE$60,$CF$57:$CF$59=$CF$57,$CF$60&lt;&gt;$CF$61,$CF$61&lt;&gt;$CF$62,$CG$57:$CG$58=$CG$57,$CG$58&lt;&gt;$CG$59),1,0)</f>
        <v>0</v>
      </c>
      <c r="BDM57" s="487">
        <f t="array" aca="1" ref="BDM57" ca="1">IF(AND($CC$57:$CC$59=$CC$57,$CC$59&lt;&gt;$CC$60,$CC$60:$CC$62=$CC$60,$CE$57:$CE$58=$CE$57,$CE$58&lt;&gt;$CE$59,$CE$60:$CE$62=$CE$60,$CF$57:$CF$58=$CF$57,$CF$60&lt;&gt;$CF$61,$CF$61&lt;&gt;$CF$62,$CG$57:$CG$58=$CG$57),1,0)</f>
        <v>0</v>
      </c>
      <c r="BDN57" s="487">
        <f t="array" aca="1" ref="BDN57" ca="1">IF(AND($CC$57:$CC$59=$CC$57,$CC$59&lt;&gt;$CC$60,$CC$60:$CC$62=$CC$60,$CE$57:$CE$58=$CE$57,$CE$58&lt;&gt;$CE$59,$CE$60:$CE$62=$CE$60,$CF$57:$CF$58=$CF$57,$CF$60:$CF$62=$CF$60,$CG$57:$CG$58=$CG$57,$CG$60&lt;&gt;$CG$61,$CG$61&lt;&gt;$CG$62),1,0)</f>
        <v>0</v>
      </c>
      <c r="BDO57" s="487">
        <f t="array" aca="1" ref="BDO57" ca="1">IF(AND($CC$57:$CC$59=$CC$57,$CC$59&lt;&gt;$CC$60,$CC$60:$CC$62=$CC$60,$CE$57:$CE$58=$CE$57,$CE$58&lt;&gt;$CE$59,$CE$60:$CE$61=$CE$60,$CE$61&lt;&gt;$CE$62,$CF$57:$CF$58=$CF$57,$CF$60&lt;&gt;$CF$61,$CG$57:$CG$58=$CG$57),1,0)</f>
        <v>0</v>
      </c>
      <c r="BDP57" s="487">
        <f t="array" aca="1" ref="BDP57" ca="1">IF(AND($CC$57:$CC$59=$CC$57,$CC$59&lt;&gt;$CC$60,$CC$60:$CC$62=$CC$60,$CE$57:$CE$58=$CE$57,$CE$58&lt;&gt;$CE$59,$CE$60:$CE$61=$CE$60,$CE$61&lt;&gt;$CE$62,$CF$57:$CF$58=$CF$57,$CF$60:$CF$61=$CF$60,$CG$57:$CG$58=$CG$57,$CG$60&lt;&gt;$CG$61),1,0)</f>
        <v>0</v>
      </c>
      <c r="BDQ57" s="487">
        <f t="array" aca="1" ref="BDQ57" ca="1">IF(AND($CC$57:$CC$59=$CC$57,$CC$59&lt;&gt;$CC$60,$CC$60:$CC$62=$CC$60,$CE$57:$CE$58=$CE$57,$CE$58&lt;&gt;$CE$59,$CE$60&lt;&gt;$CE$61,$CE$61:$CE$62=$CE$61,$CF$57:$CF$58=$CF$57,$CF$61&lt;&gt;$CF$62,$CG$57:$CG$58=$CG$57),1,0)</f>
        <v>0</v>
      </c>
      <c r="BDR57" s="487">
        <f t="array" aca="1" ref="BDR57" ca="1">IF(AND($CC$57:$CC$59=$CC$57,$CC$59&lt;&gt;$CC$60,$CC$60:$CC$62=$CC$60,$CE$57:$CE$58=$CE$57,$CE$58&lt;&gt;$CE$59,$CE$60&lt;&gt;$CE$61,$CE$61:$CE$62=$CE$61,$CF$57:$CF$58=$CF$57,$CF$61:$CF$62=$CF$61,$CG$57:$CG$58=$CG$57,$CG$61&lt;&gt;$CG$62),1,0)</f>
        <v>0</v>
      </c>
      <c r="BDS57" s="487">
        <f t="array" aca="1" ref="BDS57" ca="1">IF(AND($CC$57:$CC$59=$CC$57,$CC$59&lt;&gt;$CC$60,$CC$60:$CC$62=$CC$60,$CE$57:$CE$59=$CE$57,$CE$60:$CE$61=$CE$60,$CE$61&lt;&gt;$CE$62,$CF$57:$CF$58=$CF$57,$CF$58&lt;&gt;$CF$59,$CF$60&lt;&gt;$CF$61,$CG$57:$CG$58=$CG$57),1,0)</f>
        <v>0</v>
      </c>
      <c r="BDT57" s="487">
        <f t="array" aca="1" ref="BDT57" ca="1">IF(AND($CC$57:$CC$59=$CC$57,$CC$59&lt;&gt;$CC$60,$CC$60:$CC$62=$CC$60,$CE$57:$CE$59=$CE$57,$CE$60:$CE$61=$CE$60,$CE$61&lt;&gt;$CE$62,$CF$57:$CF$59=$CF$57,$CF$60:$CF$61=$CF$60,$CG$57:$CG$58=$CG$57,$CG$58&lt;&gt;$CG$59,$CG$60&lt;&gt;$CG$61),1,0)</f>
        <v>0</v>
      </c>
      <c r="BDU57" s="487">
        <f t="array" aca="1" ref="BDU57" ca="1">IF(AND($CC$57:$CC$59=$CC$57,$CC$59&lt;&gt;$CC$60,$CC$60:$CC$62=$CC$60,$CE$57:$CE$59=$CE$57,$CE$60&lt;&gt;$CE$61,$CE$61:$CE$62=$CE$61,$CF$57:$CF$58=$CF$57,$CF$58&lt;&gt;$CF$59,$CF$61&lt;&gt;$CF$62,$CG$57:$CG$58=$CG$57),1,0)</f>
        <v>0</v>
      </c>
      <c r="BDV57" s="487">
        <f t="array" aca="1" ref="BDV57" ca="1">IF(AND($CC$57:$CC$59=$CC$57,$CC$59&lt;&gt;$CC$60,$CC$60:$CC$62=$CC$60,$CE$57:$CE$59=$CE$57,$CE$60&lt;&gt;$CE$61,$CE$61:$CE$62=$CE$61,$CF$57:$CF$59=$CF$57,$CF$61:$CF$62=$CF$61,$CG$57:$CG$58=$CG$57,$CG$58&lt;&gt;$CG$59,$CG$61&lt;&gt;$CG$62),1,0)</f>
        <v>0</v>
      </c>
      <c r="BDW57" s="487">
        <f t="array" aca="1" ref="BDW57" ca="1">IF(AND($CC$57:$CC$59=$CC$57,$CC$59&lt;&gt;$CC$60,$CC$60:$CC$62=$CC$60,$CE$57:$CE$59=$CE$57,$CE$60&lt;&gt;$CE$61,$CE$61&lt;&gt;$CE$62,$CF$57:$CF$58=$CF$57,$CF$58&lt;&gt;$CF$59,$CG$57:$CG$58=$CG$57),1,0)</f>
        <v>0</v>
      </c>
      <c r="BDX57" s="487">
        <f t="array" aca="1" ref="BDX57" ca="1">IF(AND($CC$57:$CC$59=$CC$57,$CC$59&lt;&gt;$CC$60,$CC$60:$CC$62=$CC$60,$CE$57:$CE$59=$CE$57,$CE$60&lt;&gt;$CE$61,$CE$61&lt;&gt;$CE$62,$CF$57:$CF$59=$CF$57,$CG$57:$CG$58=$CG$57,$CG$58&lt;&gt;$CG$59),1,0)</f>
        <v>0</v>
      </c>
      <c r="BDY57" s="487">
        <f t="array" aca="1" ref="BDY57" ca="1">IF(AND($CC$57:$CC$60=$CC$57,$CC$60&lt;&gt;$CC$61,$CC$61&lt;&gt;$CC$62,$CE$57:$CE$60=$CE$57,$CF$57:$CF$59=$CF$57,$CF$59&lt;&gt;$CF$60,$CG$57:$CG$58=$CG$57,$CG$58&lt;&gt;$CG$59),1,0)</f>
        <v>0</v>
      </c>
      <c r="BDZ57" s="487">
        <f t="array" aca="1" ref="BDZ57" ca="1">IF(AND($CC$57:$CC$60=$CC$57,$CC$60&lt;&gt;$CC$61,$CC$61&lt;&gt;$CC$62,$CE$57:$CE$60=$CE$57,$CF$57:$CF$58=$CF$57,$CF$58&lt;&gt;$CF$59,$CF$59:$CF$60=$CF$59,$CG$57:$CG$58=$CG$57,$CG$59&lt;&gt;$CG$60),1,0)</f>
        <v>0</v>
      </c>
      <c r="BEA57" s="487">
        <f t="array" aca="1" ref="BEA57" ca="1">IF(AND($CC$57:$CC$60=$CC$57,$CC$60&lt;&gt;$CC$61,$CC$61&lt;&gt;$CC$62,$CE$57:$CE$59=$CE$57,$CE$59&lt;&gt;$CE$60,$CF$57:$CF$58=$CF$57,$CF$58&lt;&gt;$CF$59,$CG$57:$CG$58=$CG$57),1,0)</f>
        <v>0</v>
      </c>
      <c r="BEB57" s="487">
        <f t="array" aca="1" ref="BEB57" ca="1">IF(AND($CC$57:$CC$60=$CC$57,$CC$60&lt;&gt;$CC$61,$CC$61&lt;&gt;$CC$62,$CE$57:$CE$59=$CE$57,$CE$59&lt;&gt;$CE$60,$CF$57:$CF$59=$CF$57,$CG$57:$CG$58=$CG$57,$CG$58&lt;&gt;$CG$59),1,0)</f>
        <v>0</v>
      </c>
      <c r="BEC57" s="487">
        <f t="array" aca="1" ref="BEC57" ca="1">IF(AND($CC$57:$CC$60=$CC$57,$CC$60&lt;&gt;$CC$61,$CC$61&lt;&gt;$CC$62,$CE$57:$CE$58=$CE$57,$CE$58&lt;&gt;$CE$59,$CE$59:$CE$60=$CE$59,$CF$57:$CF$58=$CF$57,$CF$59&lt;&gt;$CF$60,$CG$57:$CG$58=$CG$57),1,0)</f>
        <v>0</v>
      </c>
      <c r="BED57" s="487">
        <f t="array" aca="1" ref="BED57" ca="1">IF(AND($CC$57:$CC$60=$CC$57,$CC$60&lt;&gt;$CC$61,$CC$61&lt;&gt;$CC$62,$CE$57:$CE$58=$CE$57,$CE$58&lt;&gt;$CE$59,$CE$59:$CE$60=$CE$59,$CF$57:$CF$58=$CF$57,$CF$59:$CF$60=$CF$59,$CG$57:$CG$58=$CG$57,$CG$59&lt;&gt;$CG$60),1,0)</f>
        <v>0</v>
      </c>
      <c r="BEE57" s="487">
        <f t="array" aca="1" ref="BEE57" ca="1">IF(AND($CC$57:$CC$59=$CC$57,$CC$59&lt;&gt;$CC$60,$CC$60:$CC$61=$CC$60,$CC$61&lt;&gt;$CC$62,$CE$57:$CE$59=$CE$57,$CE$60:$CE$61=$CE$60,$CF$57:$CF$59=$CF$57,$CF$60&lt;&gt;$CF$61,$CG$57:$CG$58=$CG$57,$CG$58&lt;&gt;$CG$59),1,0)</f>
        <v>0</v>
      </c>
      <c r="BEF57" s="487">
        <f t="array" aca="1" ref="BEF57" ca="1">IF(AND($CC$57:$CC$59=$CC$57,$CC$59&lt;&gt;$CC$60,$CC$60:$CC$61=$CC$60,$CC$61&lt;&gt;$CC$62,$CE$57:$CE$59=$CE$57,$CE$60:$CE$61=$CE$60,$CF$57:$CF$58=$CF$57,$CF$58&lt;&gt;$CF$59,$CF$60:$CF$61=$CF$60,$CG$57:$CG$58=$CG$57,$CG$60&lt;&gt;$CG$61),1,0)</f>
        <v>0</v>
      </c>
      <c r="BEG57" s="487">
        <f t="array" aca="1" ref="BEG57" ca="1">IF(AND($CC$57:$CC$59=$CC$57,$CC$59&lt;&gt;$CC$60,$CC$60:$CC$61=$CC$60,$CC$61&lt;&gt;$CC$62,$CE$57:$CE$59=$CE$57,$CE$60&lt;&gt;$CE$61,$CF$57:$CF$58=$CF$57,$CF$58&lt;&gt;$CF$59,$CG$57:$CG$58=$CG$57),1,0)</f>
        <v>0</v>
      </c>
      <c r="BEH57" s="487">
        <f t="array" aca="1" ref="BEH57" ca="1">IF(AND($CC$57:$CC$59=$CC$57,$CC$59&lt;&gt;$CC$60,$CC$60:$CC$61=$CC$60,$CC$61&lt;&gt;$CC$62,$CE$57:$CE$59=$CE$57,$CE$60&lt;&gt;$CE$61,$CF$57:$CF$59=$CF$57,$CG$57:$CG$58=$CG$57,$CG$58&lt;&gt;$CG$59),1,0)</f>
        <v>0</v>
      </c>
      <c r="BEI57" s="487">
        <f t="array" aca="1" ref="BEI57" ca="1">IF(AND($CC$57:$CC$59=$CC$57,$CC$59&lt;&gt;$CC$60,$CC$60:$CC$61=$CC$60,$CC$61&lt;&gt;$CC$62,$CE$57:$CE$58=$CE$57,$CE$58&lt;&gt;$CE$59,$CE$60:$CE$61=$CE$60,$CF$57:$CF$58=$CF$57,$CF$60&lt;&gt;$CF$61,$CG$57:$CG$58=$CG$57),1,0)</f>
        <v>0</v>
      </c>
      <c r="BEJ57" s="487">
        <f t="array" aca="1" ref="BEJ57" ca="1">IF(AND($CC$57:$CC$59=$CC$57,$CC$59&lt;&gt;$CC$60,$CC$60:$CC$61=$CC$60,$CC$61&lt;&gt;$CC$62,$CE$57:$CE$58=$CE$57,$CE$58&lt;&gt;$CE$59,$CE$60:$CE$61=$CE$60,$CF$57:$CF$58=$CF$57,$CF$60:$CF$61=$CF$60,$CG$57:$CG$58=$CG$57,$CG$60&lt;&gt;$CG$61),1,0)</f>
        <v>0</v>
      </c>
      <c r="BEK57" s="487">
        <f t="array" aca="1" ref="BEK57" ca="1">IF(AND($CC$57:$CC$59=$CC$57,$CC$59&lt;&gt;$CC$60,$CC$60&lt;&gt;$CC$61,$CC$61:$CC$62=$CC$61,$CE$57:$CE$59=$CE$57,$CE$61:$CE$62=$CE$61,$CF$57:$CF$59=$CF$57,$CF$61&lt;&gt;$CF$62,$CG$57:$CG$58=$CG$57,$CG$58&lt;&gt;$CG$59),1,0)</f>
        <v>0</v>
      </c>
      <c r="BEL57" s="487">
        <f t="array" aca="1" ref="BEL57" ca="1">IF(AND($CC$57:$CC$59=$CC$57,$CC$59&lt;&gt;$CC$60,$CC$60&lt;&gt;$CC$61,$CC$61:$CC$62=$CC$61,$CE$57:$CE$59=$CE$57,$CE$61:$CE$62=$CE$61,$CF$57:$CF$58=$CF$57,$CF$58&lt;&gt;$CF$59,$CF$61:$CF$62=$CF$61,$CG$57:$CG$58=$CG$57,$CG$61&lt;&gt;$CG$62),1,0)</f>
        <v>0</v>
      </c>
      <c r="BEM57" s="487">
        <f t="array" aca="1" ref="BEM57" ca="1">IF(AND($CC$57:$CC$59=$CC$57,$CC$59&lt;&gt;$CC$60,$CC$60&lt;&gt;$CC$61,$CC$61:$CC$62=$CC$61,$CE$57:$CE$59=$CE$57,$CE$61&lt;&gt;$CE$62,$CF$57:$CF$58=$CF$57,$CF$58&lt;&gt;$CF$59,$CG$57:$CG$58=$CG$57),1,0)</f>
        <v>0</v>
      </c>
      <c r="BEN57" s="487">
        <f t="array" aca="1" ref="BEN57" ca="1">IF(AND($CC$57:$CC$59=$CC$57,$CC$59&lt;&gt;$CC$60,$CC$60&lt;&gt;$CC$61,$CC$61:$CC$62=$CC$61,$CE$57:$CE$59=$CE$57,$CE$61&lt;&gt;$CE$62,$CF$57:$CF$59=$CF$57,$CG$57:$CG$58=$CG$57,$CG$58&lt;&gt;$CG$59),1,0)</f>
        <v>0</v>
      </c>
      <c r="BEO57" s="487">
        <f t="array" aca="1" ref="BEO57" ca="1">IF(AND($CC$57:$CC$59=$CC$57,$CC$59&lt;&gt;$CC$60,$CC$60&lt;&gt;$CC$61,$CC$61:$CC$62=$CC$61,$CE$57:$CE$58=$CE$57,$CE$58&lt;&gt;$CE$59,$CE$61:$CE$62=$CE$61,$CF$57:$CF$58=$CF$57,$CF$61&lt;&gt;$CF$62,$CG$57:$CG$58=$CG$57),1,0)</f>
        <v>0</v>
      </c>
      <c r="BEP57" s="487">
        <f t="array" aca="1" ref="BEP57" ca="1">IF(AND($CC$57:$CC$59=$CC$57,$CC$59&lt;&gt;$CC$60,$CC$60&lt;&gt;$CC$61,$CC$61:$CC$62=$CC$61,$CE$57:$CE$58=$CE$57,$CE$58&lt;&gt;$CE$59,$CE$61:$CE$62=$CE$61,$CF$57:$CF$58=$CF$57,$CF$61:$CF$62=$CF$61,$CG$57:$CG$58=$CG$57,$CG$61&lt;&gt;$CG$62),1,0)</f>
        <v>0</v>
      </c>
      <c r="BEQ57" s="487">
        <f t="array" aca="1" ref="BEQ57" ca="1">IF(AND($CC$57:$CC$58=$CC$57,$CC$58&lt;&gt;$CC$59,$CC$59:$CC$62=$CC$59,$CE$57:$CE$58=$CE$57,$CE$59:$CE$62=$CE$59,$CF$57:$CF$58=$CF$57,$CF$59&lt;&gt;$CF$60,$CF$60:$CF$62=$CF$60,$CG$57:$CG$58=$CG$57,$CG$60&lt;&gt;$CG$61,$CG$61&lt;&gt;$CG$62),1,0)</f>
        <v>0</v>
      </c>
      <c r="BER57" s="487">
        <f t="array" aca="1" ref="BER57" ca="1">IF(AND($CC$57:$CC$58=$CC$57,$CC$58&lt;&gt;$CC$59,$CC$59:$CC$62=$CC$59,$CE$57:$CE$58=$CE$57,$CE$59:$CE$62=$CE$59,$CF$57:$CF$58=$CF$57,$CF$59:$CF$60=$CF$59,$CF$60&lt;&gt;$CF$61,$CF$61:$CF$62=$CF$61,$CG$57:$CG$58=$CG$57,$CG$59&lt;&gt;$CG$60,$CG$61&lt;&gt;$CG$62),1,0)</f>
        <v>0</v>
      </c>
      <c r="BES57" s="487">
        <f t="array" aca="1" ref="BES57" ca="1">IF(AND($CC$57:$CC$58=$CC$57,$CC$58&lt;&gt;$CC$59,$CC$59:$CC$62=$CC$59,$CE$57:$CE$58=$CE$57,$CE$59:$CE$62=$CE$59,$CF$57:$CF$58=$CF$57,$CF$59:$CF$61=$CF$59,$CF$61&lt;&gt;$CF$62,$CG$57:$CG$58=$CG$57,$CG$59&lt;&gt;$CG$60,$CG$60&lt;&gt;$CG$61),1,0)</f>
        <v>0</v>
      </c>
      <c r="BET57" s="487">
        <f t="array" aca="1" ref="BET57" ca="1">IF(AND($CC$57:$CC$58=$CC$57,$CC$58&lt;&gt;$CC$59,$CC$59:$CC$62=$CC$59,$CE$57:$CE$58=$CE$57,$CE$59:$CE$62=$CE$59,$CF$57:$CF$58=$CF$57,$CF$59:$CF$60=$CF$59,$CF$60&lt;&gt;$CF$61,$CF$61&lt;&gt;$CF$62,$CG$57:$CG$58=$CG$57,$CG$59&lt;&gt;$CG$60),1,0)</f>
        <v>0</v>
      </c>
      <c r="BEU57" s="487">
        <f t="array" aca="1" ref="BEU57" ca="1">IF(AND($CC$57:$CC$58=$CC$57,$CC$58&lt;&gt;$CC$59,$CC$59:$CC$62=$CC$59,$CE$57:$CE$58=$CE$57,$CE$59:$CE$62=$CE$59,$CF$57:$CF$58=$CF$57,$CF$59&lt;&gt;$CF$60,$CF$60&lt;&gt;$CF$61,$CF$61:$CF$62=$CF$61,$CG$57:$CG$58=$CG$57,$CG$61&lt;&gt;$CG$62),1,0)</f>
        <v>0</v>
      </c>
      <c r="BEV57" s="487">
        <f t="array" aca="1" ref="BEV57" ca="1">IF(AND($CC$57:$CC$58=$CC$57,$CC$58&lt;&gt;$CC$59,$CC$59:$CC$62=$CC$59,$CE$57:$CE$58=$CE$57,$CE$59:$CE$62=$CE$59,$CF$57:$CF$58=$CF$57,$CF$59&lt;&gt;$CF$60,$CF$60:$CF$61=$CF$60,$CF$61&lt;&gt;$CF$62,$CG$57:$CG$58=$CG$57,$CG$60&lt;&gt;$CG$61),1,0)</f>
        <v>0</v>
      </c>
      <c r="BEW57" s="487">
        <f t="array" aca="1" ref="BEW57" ca="1">IF(AND($CC$57:$CC$58=$CC$57,$CC$58&lt;&gt;$CC$59,$CC$59:$CC$62=$CC$59,$CE$57:$CE$58=$CE$57,$CE$59&lt;&gt;$CE$60,$CE$60:$CE$62=$CE$60,$CF$57:$CF$58=$CF$57,$CF$60&lt;&gt;$CF$61,$CF$61&lt;&gt;$CF$62,$CG$57:$CG$58=$CG$57),1,0)</f>
        <v>0</v>
      </c>
      <c r="BEX57" s="487">
        <f t="array" aca="1" ref="BEX57" ca="1">IF(AND($CC$57:$CC$58=$CC$57,$CC$58&lt;&gt;$CC$59,$CC$59:$CC$62=$CC$59,$CE$57:$CE$58=$CE$57,$CE$59&lt;&gt;$CE$60,$CE$60:$CE$62=$CE$60,$CF$57:$CF$58=$CF$57,$CF$60:$CF$62=$CF$60,$CG$57:$CG$58=$CG$57,$CG$60&lt;&gt;$CG$61,$CG$61&lt;&gt;$CG$62),1,0)</f>
        <v>0</v>
      </c>
      <c r="BEY57" s="487">
        <f t="array" aca="1" ref="BEY57" ca="1">IF(AND($CC$57:$CC$58=$CC$57,$CC$58&lt;&gt;$CC$59,$CC$59:$CC$62=$CC$59,$CE$57:$CE$58=$CE$57,$CE$59:$CE$60=$CE$59,$CE$60&lt;&gt;$CE$61,$CE$61:$CE$62=$CE$61,$CF$57:$CF$58=$CF$57,$CF$59&lt;&gt;$CF$60,$CF$61&lt;&gt;$CF$62,$CG$57:$CG$58=$CG$57),1,0)</f>
        <v>0</v>
      </c>
      <c r="BEZ57" s="487">
        <f t="array" aca="1" ref="BEZ57" ca="1">IF(AND($CC$57:$CC$58=$CC$57,$CC$58&lt;&gt;$CC$59,$CC$59:$CC$62=$CC$59,$CE$57:$CE$58=$CE$57,$CE$59:$CE$60=$CE$59,$CE$60&lt;&gt;$CE$61,$CE$61:$CE$62=$CE$61,$CF$57:$CF$58=$CF$57,$CF$59:$CF$60=$CF$59,$CF$61:$CF$62=$CF$61,$CG$57:$CG$58=$CG$57,$CG$59&lt;&gt;$CG$60,$CG$61&lt;&gt;$CG$62),1,0)</f>
        <v>0</v>
      </c>
      <c r="BFA57" s="487">
        <f t="array" aca="1" ref="BFA57" ca="1">IF(AND($CC$57:$CC$58=$CC$57,$CC$58&lt;&gt;$CC$59,$CC$59:$CC$62=$CC$59,$CE$57:$CE$58=$CE$57,$CE$59:$CE$61=$CE$59,$CE$61&lt;&gt;$CE$62,$CF$57:$CF$58=$CF$57,$CF$59&lt;&gt;$CF$60,$CF$60&lt;&gt;$CF$61,$CG$57:$CG$58=$CG$57),1,0)</f>
        <v>0</v>
      </c>
      <c r="BFB57" s="487">
        <f t="array" aca="1" ref="BFB57" ca="1">IF(AND($CC$57:$CC$58=$CC$57,$CC$58&lt;&gt;$CC$59,$CC$59:$CC$62=$CC$59,$CE$57:$CE$58=$CE$57,$CE$59:$CE$61=$CE$59,$CE$61&lt;&gt;$CE$62,$CF$57:$CF$58=$CF$57,$CF$59:$CF$61=$CF$59,$CG$57:$CG$58=$CG$57,$CG$59&lt;&gt;$CG$60,$CG$60&lt;&gt;$CG$61),1,0)</f>
        <v>0</v>
      </c>
      <c r="BFC57" s="487">
        <f t="array" aca="1" ref="BFC57" ca="1">IF(AND($CC$57:$CC$58=$CC$57,$CC$58&lt;&gt;$CC$59,$CC$59:$CC$62=$CC$59,$CE$57:$CE$58=$CE$57,$CE$59:$CE$60=$CE$59,$CE$60&lt;&gt;$CE$61,$CE$61&lt;&gt;$CE$62,$CF$57:$CF$58=$CF$57,$CF$59&lt;&gt;$CF$60,$CG$57:$CG$58=$CG$57),1,0)</f>
        <v>0</v>
      </c>
      <c r="BFD57" s="487">
        <f t="array" aca="1" ref="BFD57" ca="1">IF(AND($CC$57:$CC$58=$CC$57,$CC$58&lt;&gt;$CC$59,$CC$59:$CC$62=$CC$59,$CE$57:$CE$58=$CE$57,$CE$59:$CE$60=$CE$59,$CE$60&lt;&gt;$CE$61,$CE$61&lt;&gt;$CE$62,$CF$57:$CF$58=$CF$57,$CF$59:$CF$60=$CF$59,$CG$57:$CG$58=$CG$57,$CG$59&lt;&gt;$CG$60),1,0)</f>
        <v>0</v>
      </c>
      <c r="BFE57" s="487">
        <f t="array" aca="1" ref="BFE57" ca="1">IF(AND($CC$57:$CC$58=$CC$57,$CC$58&lt;&gt;$CC$59,$CC$59:$CC$62=$CC$59,$CE$57:$CE$58=$CE$57,$CE$59&lt;&gt;$CE$60,$CE$60&lt;&gt;$CE$61,$CE$61:$CE$62=$CE$61,$CF$57:$CF$58=$CF$57,$CF$61&lt;&gt;$CF$62,$CG$57:$CG$58=$CG$57),1,0)</f>
        <v>0</v>
      </c>
      <c r="BFF57" s="487">
        <f t="array" aca="1" ref="BFF57" ca="1">IF(AND($CC$57:$CC$58=$CC$57,$CC$58&lt;&gt;$CC$59,$CC$59:$CC$62=$CC$59,$CE$57:$CE$58=$CE$57,$CE$59&lt;&gt;$CE$60,$CE$60&lt;&gt;$CE$61,$CE$61:$CE$62=$CE$61,$CF$57:$CF$58=$CF$57,$CF$61:$CF$62=$CF$61,$CG$57:$CG$58=$CG$57,$CG$61&lt;&gt;$CG$62),1,0)</f>
        <v>0</v>
      </c>
      <c r="BFG57" s="487">
        <f t="array" aca="1" ref="BFG57" ca="1">IF(AND($CC$57:$CC$58=$CC$57,$CC$58&lt;&gt;$CC$59,$CC$59:$CC$62=$CC$59,$CE$57:$CE$58=$CE$57,$CE$59&lt;&gt;$CE$60,$CE$60:$CE$61=$CE$60,$CE$61&lt;&gt;$CE$62,$CF$57:$CF$58=$CF$57,$CF$60&lt;&gt;$CF$61,$CG$57:$CG$58=$CG$57),1,0)</f>
        <v>0</v>
      </c>
      <c r="BFH57" s="487">
        <f t="array" aca="1" ref="BFH57" ca="1">IF(AND($CC$57:$CC$58=$CC$57,$CC$58&lt;&gt;$CC$59,$CC$59:$CC$62=$CC$59,$CE$57:$CE$58=$CE$57,$CE$59&lt;&gt;$CE$60,$CE$60:$CE$61=$CE$60,$CE$61&lt;&gt;$CE$62,$CF$57:$CF$58=$CF$57,$CF$60:$CF$61=$CF$60,$CG$57:$CG$58=$CG$57,$CG$60&lt;&gt;$CG$61),1,0)</f>
        <v>0</v>
      </c>
      <c r="BFI57" s="487">
        <f t="array" aca="1" ref="BFI57" ca="1">IF(AND($CC$57:$CC$58=$CC$57,$CC$58&lt;&gt;$CC$59,$CC$59:$CC$61=$CC$59,$CC$61&lt;&gt;$CC$62,$CE$57:$CE$58=$CE$57,$CE$59:$CE$61=$CE$59,$CF$57:$CF$58=$CF$57,$CF$59&lt;&gt;$CF$60,$CF$60:$CF$61=$CF$60,$CG$57:$CG$58=$CG$57,$CG$60&lt;&gt;$CG$61),1,0)</f>
        <v>0</v>
      </c>
      <c r="BFJ57" s="487">
        <f t="array" aca="1" ref="BFJ57" ca="1">IF(AND($CC$57:$CC$58=$CC$57,$CC$58&lt;&gt;$CC$59,$CC$59:$CC$61=$CC$59,$CC$61&lt;&gt;$CC$62,$CE$57:$CE$58=$CE$57,$CE$59:$CE$61=$CE$59,$CF$57:$CF$58=$CF$57,$CF$59:$CF$60=$CF$59,$CF$60&lt;&gt;$CF$61,$CG$57:$CG$58=$CG$57,$CG$59&lt;&gt;$CG$60),1,0)</f>
        <v>0</v>
      </c>
      <c r="BFK57" s="487">
        <f t="array" aca="1" ref="BFK57" ca="1">IF(AND($CC$57:$CC$58=$CC$57,$CC$58&lt;&gt;$CC$59,$CC$59:$CC$61=$CC$59,$CC$61&lt;&gt;$CC$62,$CE$57:$CE$58=$CE$57,$CE$59&lt;&gt;$CE$60,$CE$60:$CE$61=$CE$60,$CF$57:$CF$58=$CF$57,$CF$60&lt;&gt;$CF$61,$CG$57:$CG$58=$CG$57),1,0)</f>
        <v>0</v>
      </c>
      <c r="BFL57" s="487">
        <f t="array" aca="1" ref="BFL57" ca="1">IF(AND($CC$57:$CC$58=$CC$57,$CC$58&lt;&gt;$CC$59,$CC$59:$CC$61=$CC$59,$CC$61&lt;&gt;$CC$62,$CE$57:$CE$58=$CE$57,$CE$59&lt;&gt;$CE$60,$CE$60:$CE$61=$CE$60,$CF$57:$CF$58=$CF$57,$CF$60:$CF$61=$CF$60,$CG$57:$CG$58=$CG$57,$CG$60&lt;&gt;$CG$61),1,0)</f>
        <v>0</v>
      </c>
      <c r="BFM57" s="487">
        <f t="array" aca="1" ref="BFM57" ca="1">IF(AND($CC$57:$CC$58=$CC$57,$CC$58&lt;&gt;$CC$59,$CC$59:$CC$61=$CC$59,$CC$61&lt;&gt;$CC$62,$CE$57:$CE$58=$CE$57,$CE$59:$CE$60=$CE$59,$CE$60&lt;&gt;$CE$61,$CF$57:$CF$58=$CF$57,$CF$59&lt;&gt;$CF$60,$CG$57:$CG$58=$CG$57),1,0)</f>
        <v>0</v>
      </c>
      <c r="BFN57" s="487">
        <f t="array" aca="1" ref="BFN57" ca="1">IF(AND($CC$57:$CC$58=$CC$57,$CC$58&lt;&gt;$CC$59,$CC$59:$CC$61=$CC$59,$CC$61&lt;&gt;$CC$62,$CE$57:$CE$58=$CE$57,$CE$59:$CE$60=$CE$59,$CE$60&lt;&gt;$CE$61,$CF$57:$CF$58=$CF$57,$CF$59:$CF$60=$CF$59,$CG$57:$CG$58=$CG$57,$CG$59&lt;&gt;$CG$60),1,0)</f>
        <v>0</v>
      </c>
      <c r="BFO57" s="487">
        <f t="array" aca="1" ref="BFO57" ca="1">IF(AND($CC$57:$CC$58=$CC$57,$CC$58&lt;&gt;$CC$59,$CC$59:$CC$60=$CC$59,$CC$60&lt;&gt;$CC$61,$CC$61:$CC$62=$CC$61,$CE$57:$CE$58=$CE$57,$CE$59:$CE$60=$CE$59,$CE$61:$CE$62=$CE$61,$CF$57:$CF$58=$CF$57,$CF$59&lt;&gt;$CF$60,$CF$61:$CF$62=$CF$61,$CG$57:$CG$58=$CG$57,$CG$61&lt;&gt;$CG$62),1,0)</f>
        <v>0</v>
      </c>
      <c r="BFP57" s="487">
        <f t="array" aca="1" ref="BFP57" ca="1">IF(AND($CC$57:$CC$58=$CC$57,$CC$58&lt;&gt;$CC$59,$CC$59:$CC$60=$CC$59,$CC$60&lt;&gt;$CC$61,$CC$61:$CC$62=$CC$61,$CE$57:$CE$58=$CE$57,$CE$59:$CE$60=$CE$59,$CE$61:$CE$62=$CE$61,$CF$57:$CF$58=$CF$57,$CF$59:$CF$60=$CF$59,$CF$61&lt;&gt;$CF$62,$CG$57:$CG$58=$CG$57,$CG$59&lt;&gt;$CG$60),1,0)</f>
        <v>0</v>
      </c>
      <c r="BFQ57" s="487">
        <f t="array" aca="1" ref="BFQ57" ca="1">IF(AND($CC$57:$CC$58=$CC$57,$CC$58&lt;&gt;$CC$59,$CC$59:$CC$60=$CC$59,$CC$60&lt;&gt;$CC$61,$CC$61:$CC$62=$CC$61,$CE$57:$CE$58=$CE$57,$CE$59&lt;&gt;$CE$60,$CE$61:$CE$62=$CE$61,$CF$57:$CF$58=$CF$57,$CF$61&lt;&gt;$CF$62,$CG$57:$CG$58=$CG$57),1,0)</f>
        <v>0</v>
      </c>
      <c r="BFR57" s="487">
        <f t="array" aca="1" ref="BFR57" ca="1">IF(AND($CC$57:$CC$58=$CC$57,$CC$58&lt;&gt;$CC$59,$CC$59:$CC$60=$CC$59,$CC$60&lt;&gt;$CC$61,$CC$61:$CC$62=$CC$61,$CE$57:$CE$58=$CE$57,$CE$59&lt;&gt;$CE$60,$CE$61:$CE$62=$CE$61,$CF$57:$CF$58=$CF$57,$CF$61:$CF$62=$CF$61,$CG$57:$CG$58=$CG$57,$CG$61&lt;&gt;$CG$62),1,0)</f>
        <v>0</v>
      </c>
      <c r="BFS57" s="487">
        <f t="array" aca="1" ref="BFS57" ca="1">IF(AND($CC$57:$CC$58=$CC$57,$CC$58&lt;&gt;$CC$59,$CC$59:$CC$60=$CC$59,$CC$60&lt;&gt;$CC$61,$CC$61:$CC$62=$CC$61,$CE$57:$CE$58=$CE$57,$CE$59:$CE$60=$CE$59,$CE$61&lt;&gt;$CE$62,$CF$57:$CF$58=$CF$57,$CF$59&lt;&gt;$CF$60,$CG$57:$CG$58=$CG$57),1,0)</f>
        <v>0</v>
      </c>
      <c r="BFT57" s="487">
        <f t="array" aca="1" ref="BFT57" ca="1">IF(AND($CC$57:$CC$58=$CC$57,$CC$58&lt;&gt;$CC$59,$CC$59:$CC$60=$CC$59,$CC$60&lt;&gt;$CC$61,$CC$61:$CC$62=$CC$61,$CE$57:$CE$58=$CE$57,$CE$59:$CE$60=$CE$59,$CE$61&lt;&gt;$CE$62,$CF$57:$CF$58=$CF$57,$CF$59:$CF$60=$CF$59,$CG$57:$CG$58=$CG$57,$CG$59&lt;&gt;$CG$60),1,0)</f>
        <v>0</v>
      </c>
      <c r="BFU57" s="487">
        <f t="array" aca="1" ref="BFU57" ca="1">IF(AND($CC$57:$CC$58=$CC$57,$CC$58&lt;&gt;$CC$59,$CC$59&lt;&gt;$CC$60,$CC$60:$CC$62=$CC$60,$CE$57:$CE$58=$CE$57,$CE$60:$CE$62=$CE$60,$CF$57:$CF$58=$CF$57,$CF$60&lt;&gt;$CF$61,$CF$61:$CF$62=$CF$61,$CG$57:$CG$58=$CG$57,$CG$61&lt;&gt;$CG$62),1,0)</f>
        <v>0</v>
      </c>
      <c r="BFV57" s="487">
        <f t="array" aca="1" ref="BFV57" ca="1">IF(AND($CC$57:$CC$58=$CC$57,$CC$58&lt;&gt;$CC$59,$CC$59&lt;&gt;$CC$60,$CC$60:$CC$62=$CC$60,$CE$57:$CE$58=$CE$57,$CE$60:$CE$62=$CE$60,$CF$57:$CF$58=$CF$57,$CF$60:$CF$61=$CF$60,$CF$61&lt;&gt;$CF$62,$CG$57:$CG$58=$CG$57,$CG$60&lt;&gt;$CG$61),1,0)</f>
        <v>0</v>
      </c>
      <c r="BFW57" s="487">
        <f t="array" aca="1" ref="BFW57" ca="1">IF(AND($CC$57:$CC$58=$CC$57,$CC$58&lt;&gt;$CC$59,$CC$59&lt;&gt;$CC$60,$CC$60:$CC$62=$CC$60,$CE$57:$CE$58=$CE$57,$CE$60&lt;&gt;$CE$61,$CE$61:$CE$62=$CE$61,$CF$57:$CF$58=$CF$57,$CF$61&lt;&gt;$CF$62,$CG$57:$CG$58=$CG$57),1,0)</f>
        <v>0</v>
      </c>
      <c r="BFX57" s="487">
        <f t="array" aca="1" ref="BFX57" ca="1">IF(AND($CC$57:$CC$58=$CC$57,$CC$58&lt;&gt;$CC$59,$CC$59&lt;&gt;$CC$60,$CC$60:$CC$62=$CC$60,$CE$57:$CE$58=$CE$57,$CE$60&lt;&gt;$CE$61,$CE$61:$CE$62=$CE$61,$CF$57:$CF$58=$CF$57,$CF$61:$CF$62=$CF$61,$CG$57:$CG$58=$CG$57,$CG$61&lt;&gt;$CG$62),1,0)</f>
        <v>0</v>
      </c>
      <c r="BFY57" s="487">
        <f t="array" aca="1" ref="BFY57" ca="1">IF(AND($CC$57:$CC$58=$CC$57,$CC$58&lt;&gt;$CC$59,$CC$59&lt;&gt;$CC$60,$CC$60:$CC$62=$CC$60,$CE$57:$CE$58=$CE$57,$CE$60:$CE$61=$CE$60,$CE$61&lt;&gt;$CE$62,$CF$57:$CF$58=$CF$57,$CF$60&lt;&gt;$CF$61,$CG$57:$CG$58=$CG$57),1,0)</f>
        <v>0</v>
      </c>
      <c r="BFZ57" s="487">
        <f t="array" aca="1" ref="BFZ57" ca="1">IF(AND($CC$57:$CC$58=$CC$57,$CC$58&lt;&gt;$CC$59,$CC$59&lt;&gt;$CC$60,$CC$60:$CC$62=$CC$60,$CE$57:$CE$58=$CE$57,$CE$60:$CE$61=$CE$60,$CE$61&lt;&gt;$CE$62,$CF$57:$CF$58=$CF$57,$CF$60:$CF$61=$CF$60,$CG$57:$CG$58=$CG$57,$CG$60&lt;&gt;$CG$61),1,0)</f>
        <v>0</v>
      </c>
      <c r="BGA57" s="487">
        <f t="array" aca="1" ref="BGA57" ca="1">IF(AND($CC$57:$CC$62=$CC$57,$CE$57:$CE$61=$CE$57,$CE$61&lt;&gt;$CE$62,$CF$57&lt;&gt;$CF$58,$CF$58:$CF$61=$CF$58,$CG$58:$CG$60=$CG$58,$CG$60&lt;&gt;$CG$61),1,0)</f>
        <v>0</v>
      </c>
      <c r="BGB57" s="487">
        <f t="array" aca="1" ref="BGB57" ca="1">IF(AND($CC$57:$CC$62=$CC$57,$CE$57:$CE$61=$CE$57,$CE$61&lt;&gt;$CE$62,$CF$57:$CF$60=$CF$57,$CF$60&lt;&gt;$CF$61,$CG$57&lt;&gt;$CG$58,$CG$58:$CG$60=$CG$58),1,0)</f>
        <v>0</v>
      </c>
      <c r="BGC57" s="487">
        <f t="array" aca="1" ref="BGC57" ca="1">IF(AND($CC$57:$CC$62=$CC$57,$CE$57:$CE$60=$CE$57,$CE$60&lt;&gt;$CE$61,$CE$61:$CE$62=$CE$61,$CF$57&lt;&gt;$CF$58,$CF$58:$CF$60=$CF$58,$CF$61:$CF$62=$CF$61,$CG$58:$CG$60=$CG$58,$CG$61&lt;&gt;$CG$62),1,0)</f>
        <v>0</v>
      </c>
      <c r="BGD57" s="487">
        <f t="array" aca="1" ref="BGD57" ca="1">IF(AND($CC$57:$CC$62=$CC$57,$CE$57:$CE$60=$CE$57,$CE$60&lt;&gt;$CE$61,$CE$61:$CE$62=$CE$61,$CF$57:$CF$60=$CF$57,$CF$61&lt;&gt;$CF$62,$CG$57&lt;&gt;$CG$58,$CG$58:$CG$60=$CG$58),1,0)</f>
        <v>0</v>
      </c>
      <c r="BGE57" s="487">
        <f t="array" aca="1" ref="BGE57" ca="1">IF(AND($CC$57:$CC$62=$CC$57,$CE$57&lt;&gt;$CE$58,$CE$58:$CE$62=$CE$58,$CF$58:$CF$60=$CF$58,$CF$60&lt;&gt;$CF$61,$CF$61:$CF$62=$CF$61,$CG$58:$CG$60=$CG$58,$CG$61&lt;&gt;$CG$62),1,0)</f>
        <v>0</v>
      </c>
      <c r="BGF57" s="487">
        <f t="array" aca="1" ref="BGF57" ca="1">IF(AND($CC$57:$CC$62=$CC$57,$CE$57&lt;&gt;$CE$58,$CE$58:$CE$62=$CE$58,$CF$58:$CF$61=$CF$58,$CF$61&lt;&gt;$CF$62,$CG$58:$CG$60=$CG$58,$CG$60&lt;&gt;$CG$61),1,0)</f>
        <v>0</v>
      </c>
      <c r="BGG57" s="487">
        <f t="array" aca="1" ref="BGG57" ca="1">IF(AND($CC$57:$CC$61=$CC$57,$CC$61&lt;&gt;$CC$62,$CE$57:$CE$61=$CE$57,$CF$57&lt;&gt;$CF$58,$CF$58:$CF$61=$CF$58,$CG$58:$CG$60=$CG$58,$CG$60&lt;&gt;$CG$61),1,0)</f>
        <v>0</v>
      </c>
      <c r="BGH57" s="487">
        <f t="array" aca="1" ref="BGH57" ca="1">IF(AND($CC$57:$CC$61=$CC$57,$CC$61&lt;&gt;$CC$62,$CE$57:$CE$61=$CE$57,$CF$57:$CF$60=$CF$57,$CF$60&lt;&gt;$CF$61,$CG$57&lt;&gt;$CG$58,$CG$58:$CG$60=$CG$58),1,0)</f>
        <v>0</v>
      </c>
      <c r="BGI57" s="487">
        <f t="array" aca="1" ref="BGI57" ca="1">IF(AND($CC$57:$CC$61=$CC$57,$CC$61&lt;&gt;$CC$62,$CE$57&lt;&gt;$CE$58,$CE$58:$CE$61=$CE$58,$CF$58:$CF$61=$CF$58,$CG$58:$CG$60=$CG$58,$CG$60&lt;&gt;$CG$61),1,0)</f>
        <v>0</v>
      </c>
      <c r="BGJ57" s="487">
        <f t="array" aca="1" ref="BGJ57" ca="1">IF(AND($CC$57:$CC$61=$CC$57,$CC$61&lt;&gt;$CC$62,$CE$57&lt;&gt;$CE$58,$CE$58:$CE$61=$CE$58,$CF$58:$CF$60=$CF$58,$CF$60&lt;&gt;$CF$61,$CG$58:$CG$60=$CG$58),1,0)</f>
        <v>0</v>
      </c>
      <c r="BGK57" s="487">
        <f t="array" aca="1" ref="BGK57" ca="1">IF(AND($CC$57:$CC$61=$CC$57,$CC$61&lt;&gt;$CC$62,$CE$57:$CE$60=$CE$57,$CE$60&lt;&gt;$CE$61,$CF$57:$CF$60=$CF$57,$CG$57&lt;&gt;$CG$58,$CG$58:$CG$60=$CG$58),1,0)</f>
        <v>0</v>
      </c>
      <c r="BGL57" s="487">
        <f t="array" aca="1" ref="BGL57" ca="1">IF(AND($CC$57:$CC$61=$CC$57,$CC$61&lt;&gt;$CC$62,$CE$57:$CE$60=$CE$57,$CE$60&lt;&gt;$CE$61,$CF$57&lt;&gt;$CF$58,$CF$58:$CF$60=$CF$58,$CG$58:$CG$60=$CG$58),1,0)</f>
        <v>0</v>
      </c>
      <c r="BGM57" s="487">
        <f t="array" aca="1" ref="BGM57" ca="1">IF(AND($CC$57:$CC$60=$CC$57,$CC$60&lt;&gt;$CC$61,$CC$61:$CC$62=$CC$61,$CE$57:$CE$60=$CE$57,$CE$61:$CE$62=$CE$61,$CF$57&lt;&gt;$CF$58,$CF$58:$CF$60=$CF$58,$CF$61:$CF$62=$CF$61,$CG$58:$CG$60=$CG$58,$CG$61&lt;&gt;$CG$62),1,0)</f>
        <v>0</v>
      </c>
      <c r="BGN57" s="487">
        <f t="array" aca="1" ref="BGN57" ca="1">IF(AND($CC$57:$CC$60=$CC$57,$CC$60&lt;&gt;$CC$61,$CC$61:$CC$62=$CC$61,$CE$57:$CE$60=$CE$57,$CE$61:$CE$62=$CE$61,$CF$57:$CF$60=$CF$57,$CF$61&lt;&gt;$CF$62,$CG$57&lt;&gt;$CG$58,$CG$58:$CG$60=$CG$58),1,0)</f>
        <v>0</v>
      </c>
      <c r="BGO57" s="487">
        <f t="array" aca="1" ref="BGO57" ca="1">IF(AND($CC$57:$CC$60=$CC$57,$CC$60&lt;&gt;$CC$61,$CC$61:$CC$62=$CC$61,$CE$57&lt;&gt;$CE$58,$CE$58:$CE$60=$CE$58,$CE$61:$CE$62=$CE$61,$CF$58:$CF$60=$CF$58,$CF$61:$CF$62=$CF$61,$CG$58:$CG$60=$CG$58,$CG$61&lt;&gt;$CG$62),1,0)</f>
        <v>0</v>
      </c>
      <c r="BGP57" s="487">
        <f t="array" aca="1" ref="BGP57" ca="1">IF(AND($CC$57:$CC$60=$CC$57,$CC$60&lt;&gt;$CC$61,$CC$61:$CC$62=$CC$61,$CE$57&lt;&gt;$CE$58,$CE$58:$CE$60=$CE$58,$CE$61:$CE$62=$CE$61,$CF$58:$CF$60=$CF$58,$CF$61&lt;&gt;$CF$62,$CG$58:$CG$60=$CG$58),1,0)</f>
        <v>0</v>
      </c>
      <c r="BGQ57" s="487">
        <f t="array" aca="1" ref="BGQ57" ca="1">IF(AND($CC$57:$CC$60=$CC$57,$CC$60&lt;&gt;$CC$61,$CC$61:$CC$62=$CC$61,$CE$57:$CE$60=$CE$57,$CE$61&lt;&gt;$CE$62,$CF$57:$CF$60=$CF$57,$CG$57&lt;&gt;$CG$58,$CG$58:$CG$60=$CG$58),1,0)</f>
        <v>0</v>
      </c>
      <c r="BGR57" s="487">
        <f t="array" aca="1" ref="BGR57" ca="1">IF(AND($CC$57:$CC$60=$CC$57,$CC$60&lt;&gt;$CC$61,$CC$61:$CC$62=$CC$61,$CE$57:$CE$60=$CE$57,$CE$61&lt;&gt;$CE$62,$CF$57&lt;&gt;$CF$58,$CF$58:$CF$60=$CF$58,$CG$58:$CG$60=$CG$58),1,0)</f>
        <v>0</v>
      </c>
      <c r="BGS57" s="487">
        <f t="array" aca="1" ref="BGS57" ca="1">IF(AND($CC$57&lt;&gt;$CC$58,$CC$58:$CC$62=$CC$58,$CE$58:$CE$62=$CE$58,$CF$58:$CF$60=$CF$58,$CF$60&lt;&gt;$CF$61,$CF$61:$CF$62=$CF$61,$CG$58:$CG$60=$CG$58,$CG$61&lt;&gt;$CG$62),1,0)</f>
        <v>0</v>
      </c>
      <c r="BGT57" s="487">
        <f t="array" aca="1" ref="BGT57" ca="1">IF(AND($CC$57&lt;&gt;$CC$58,$CC$58:$CC$62=$CC$58,$CE$58:$CE$62=$CE$58,$CF$58:$CF$61=$CF$58,$CF$61&lt;&gt;$CF$62,$CG$58:$CG$60=$CG$58,$CG$60&lt;&gt;$CG$61),1,0)</f>
        <v>0</v>
      </c>
      <c r="BGU57" s="487">
        <f t="array" aca="1" ref="BGU57" ca="1">IF(AND($CC$57&lt;&gt;$CC$58,$CC$58:$CC$62=$CC$58,$CE$58:$CE$60=$CE$58,$CE$60&lt;&gt;$CE$61,$CE$61:$CE$62=$CE$61,$CF$58:$CF$60=$CF$58,$CF$61:$CF$62=$CF$61,$CG$58:$CG$60=$CG$58,$CG$61&lt;&gt;$CG$62),1,0)</f>
        <v>0</v>
      </c>
      <c r="BGV57" s="487">
        <f t="array" aca="1" ref="BGV57" ca="1">IF(AND($CC$57&lt;&gt;$CC$58,$CC$58:$CC$62=$CC$58,$CE$58:$CE$60=$CE$58,$CE$60&lt;&gt;$CE$61,$CE$61:$CE$62=$CE$61,$CF$58:$CF$60=$CF$58,$CF$61&lt;&gt;$CF$62,$CG$58:$CG$60=$CG$58),1,0)</f>
        <v>0</v>
      </c>
      <c r="BGW57" s="487">
        <f t="array" aca="1" ref="BGW57" ca="1">IF(AND($CC$57&lt;&gt;$CC$58,$CC$58:$CC$62=$CC$58,$CE$58:$CE$61=$CE$58,$CE$61&lt;&gt;$CE$62,$CF$58:$CF$61=$CF$58,$CG$58:$CG$60=$CG$58,$CG$60&lt;&gt;$CG$61),1,0)</f>
        <v>0</v>
      </c>
      <c r="BGX57" s="487">
        <f t="array" aca="1" ref="BGX57" ca="1">IF(AND($CC$57&lt;&gt;$CC$58,$CC$58:$CC$62=$CC$58,$CE$58:$CE$61=$CE$58,$CE$61&lt;&gt;$CE$62,$CF$58:$CF$60=$CF$58,$CF$60&lt;&gt;$CF$61,$CG$58:$CG$60=$CG$58),1,0)</f>
        <v>0</v>
      </c>
      <c r="BGY57" s="487">
        <f t="array" aca="1" ref="BGY57" ca="1">IF(AND($CC$57:$CC$62=$CC$57,$CE$57:$CE$60=$CE$57,$CE$60&lt;&gt;$CE$61,$CE$61:$CE$62=$CE$61,$CF$57:$CF$59=$CF$57,$CF$59&lt;&gt;CF$60,$CF$61:$CF$62=$CF$61,$CG$57&lt;&gt;$CG$58,$CG$58:$CG$59=$CG$58,$CG$61:$CG$62=$CG$61),1,0)</f>
        <v>0</v>
      </c>
      <c r="BGZ57" s="487">
        <f t="array" aca="1" ref="BGZ57" ca="1">IF(AND($CC$57:$CC$62=$CC$57,$CE$57:$CE$60=$CE$57,$CE$60&lt;&gt;$CE$61,$CE$61:$CE$62=$CE$61,$CF$57&lt;&gt;$CF$58,$CF$58:$CF$60=$CF$58,$CF$61:$CF$62=$CF$61,$CG$58:$CG$59=$CG$58,$CG$59&lt;&gt;$CG$60,$CG$61:$CG$62=$CG$61),1,0)</f>
        <v>0</v>
      </c>
      <c r="BHA57" s="487">
        <f t="array" aca="1" ref="BHA57" ca="1">IF(AND($CC$57:$CC$62=$CC$57,$CE$57:$CE$59=$CE$57,$CE$59&lt;&gt;$CE$60,$CE$60:$CE$62=$CE$60,$CF$57:$CF$59=$CF$57,$CF$60&lt;&gt;$CF$61,$CF$61:$CF$62=$CF$61,$CG$57&lt;&gt;$CG$58,$CG$58:$CG$59=$CG$58,$CG$61:$CG$62=$CG$61),1,0)</f>
        <v>0</v>
      </c>
      <c r="BHB57" s="487">
        <f t="array" aca="1" ref="BHB57" ca="1">IF(AND($CC$57:$CC$62=$CC$57,$CE$57:$CE$59=$CE$57,$CE$59&lt;&gt;$CE$60,$CE$60:$CE$62=$CE$60,$CF$57&lt;&gt;$CF$58,$CF$58:$CF$59=$CF$58,$CF$60:$CF$62=$CF$60,$CG$58:$CG$59=$CG$58,$CG$60&lt;&gt;$CG$61,$CG$61:$CG$62=$CG$61),1,0)</f>
        <v>0</v>
      </c>
      <c r="BHC57" s="487">
        <f t="array" aca="1" ref="BHC57" ca="1">IF(AND($CC$57:$CC$62=$CC$57,$CE$57&lt;&gt;$CE$58,$CE$58:$CE$62=$CE$58,$CF$58:$CF$60=$CF$58,$CF$60&lt;&gt;$CF$61,$CF$61:$CF$62=$CF$61,$CG$58:$CG$59=$CG$58,$CG$59&lt;&gt;$CG$60,$CG$61:$CG$62=$CG$61),1,0)</f>
        <v>0</v>
      </c>
      <c r="BHD57" s="487">
        <f t="array" aca="1" ref="BHD57" ca="1">IF(AND($CC$57:$CC$62=$CC$57,$CE$57&lt;&gt;$CE$58,$CE$58:$CE$62=$CE$58,$CF$58:$CF$59=$CF$58,$CF$59&lt;&gt;$CF$60,$CF$60:$CF$62=$CF$60,$CG$58:$CG$59=$CG$58,$CG$60&lt;&gt;$CG$61,$CG$61:$CG$62=$CG$61),1,0)</f>
        <v>0</v>
      </c>
      <c r="BHE57" s="487">
        <f t="array" aca="1" ref="BHE57" ca="1">IF(AND($CC$57:$CC$60=$CC$57,$CC$60&lt;&gt;$CC$61,$CC$61:$CC$62=$CC$61,$CE$57:$CE$60=$CE$57,$CE$61:$CE$62=$CE$61,$CF$57:$CF$59=$CF$57,$CF$59&lt;&gt;$CF$60,$CF$61:$CF$62=$CF$61,$CG$57&lt;&gt;$CG$58,$CG$58:$CG$59=$CG$58,$CG$61:$CG$62=$CG$61),1,0)</f>
        <v>0</v>
      </c>
      <c r="BHF57" s="487">
        <f t="array" aca="1" ref="BHF57" ca="1">IF(AND($CC$57:$CC$60=$CC$57,$CC$60&lt;&gt;$CC$61,$CC$61:$CC$62=$CC$61,$CE$57:$CE$60=$CE$57,$CE$61:$CE$62=$CE$61,$CF$57&lt;&gt;$CF$58,$CF$58:$CF$60=$CF$58,$CF$61:$CF$62=$CF$61,$CG$58:$CG$59=$CG$58,$CG$59&lt;&gt;$CG$60,$CG$61:$CG$62=$CG$61),1,0)</f>
        <v>0</v>
      </c>
      <c r="BHG57" s="487">
        <f t="array" aca="1" ref="BHG57" ca="1">IF(AND($CC$57:$CC$60=$CC$57,$CC$60&lt;&gt;$CC$61,$CC$61:$CC$62=$CC$61,$CE$57:$CE$59=$CE$57,$CE$59&lt;&gt;$CE$60,$CE$61:$CE$62=$CE$61,$CF$57:$CF$59=$CF$57,$CF$61:$CF$62=$CF$61,$CG$57&lt;&gt;$CG$58,$CG$58:$CG$59=$CG$58,$CG$61:$CG$62=$CG$61),1,0)</f>
        <v>0</v>
      </c>
      <c r="BHH57" s="487">
        <f t="array" aca="1" ref="BHH57" ca="1">IF(AND($CC$57:$CC$60=$CC$57,$CC$60&lt;&gt;$CC$61,$CC$61:$CC$62=$CC$61,$CE$57:$CE$59=$CE$57,$CE$59&lt;&gt;$CE$60,$CE$61:$CE$62=$CE$61,$CF$57&lt;&gt;$CF$58,$CF$58:$CF$59=$CF$58,$CF$61:$CF$62=$CF$61,$CG$58:$CG$59=$CG$58,$CG$61:$CG$62=$CG$61),1,0)</f>
        <v>0</v>
      </c>
      <c r="BHI57" s="487">
        <f t="array" aca="1" ref="BHI57" ca="1">IF(AND($CC$57:$CC$60=$CC$57,$CC$60&lt;&gt;$CC$61,$CC$61:$CC$62=$CC$61,$CE$57&lt;&gt;$CE$58,$CE$58:$CE$60=$CE$58,$CE$61:$CE$62=$CE$61,$CF$58:$CF$60=$CF$58,$CF$61:$CF$62=$CF$61,$CG$58:$CG$59=$CG$58,$CG$59&lt;&gt;$CG$60,$CG$61:$CG$62=$CG$61),1,0)</f>
        <v>0</v>
      </c>
      <c r="BHJ57" s="487">
        <f t="array" aca="1" ref="BHJ57" ca="1">IF(AND($CC$57:$CC$60=$CC$57,$CC$60&lt;&gt;$CC$61,$CC$61:$CC$62=$CC$61,$CE$57&lt;&gt;$CE$58,$CE$58:$CE$60=$CE$58,$CE$61:$CE$62=$CE$61,$CF$58:$CF$59=$CF$58,$CF$59&lt;&gt;$CF$60,$CF$61:$CF$62=$CF$61,$CG$58:$CG$59=$CG$58,$CG$61:$CG$62=$CG$61),1,0)</f>
        <v>0</v>
      </c>
      <c r="BHK57" s="487">
        <f t="array" aca="1" ref="BHK57" ca="1">IF(AND($CC$57:$CC$59=$CC$57,$CC$59&lt;&gt;$CC$60,$CC$60:$CC$62=$CC$60,$CE$57:$CE$59=$CE$57,$CE$60:$CE$62=$CE$60,$CF$57:$CF$59=$CF$57,$CF$60&lt;&gt;$CF$61,$CF$61:$CF$62=$CF$61,$CG$57&lt;&gt;$CG$58,$CG$58:$CG$59=$CG$58,$CG$61:$CG$62=$CG$61),1,0)</f>
        <v>0</v>
      </c>
      <c r="BHL57" s="487">
        <f t="array" aca="1" ref="BHL57" ca="1">IF(AND($CC$57:$CC$59=$CC$57,$CC$59&lt;&gt;$CC$60,$CC$60:$CC$62=$CC$60,$CE$57:$CE$59=$CE$57,$CE$60:$CE$62=$CE$60,$CF$57&lt;&gt;$CF$58,$CF$58:$CF$59=$CF$58,$CF$60:$CF$62=$CF$60,$CG$58:$CG$59=$CG$58,$CG$60&lt;&gt;$CG$61,$CG$61:$CG$62=$CG$61),1,0)</f>
        <v>0</v>
      </c>
      <c r="BHM57" s="487">
        <f t="array" aca="1" ref="BHM57" ca="1">IF(AND($CC$57:$CC$59=$CC$57,$CC$59&lt;&gt;$CC$60,$CC$60:$CC$62=$CC$60,$CE$57:$CE$59=$CE$57,$CE$60&lt;&gt;$CE$61,$CE$61:$CE$62=$CE$61,$CF$57:$CF$59=$CF$57,$CF$61:$CF$62=$CF$61,$CG$57&lt;&gt;$CG$58,$CG$58:$CG$59=$CG$58,$CG$61:$CG$62=$CG$61),1,0)</f>
        <v>0</v>
      </c>
      <c r="BHN57" s="487">
        <f t="array" aca="1" ref="BHN57" ca="1">IF(AND($CC$57:$CC$59=$CC$57,$CC$59&lt;&gt;$CC$60,$CC$60:$CC$62=$CC$60,$CE$57:$CE$59=$CE$57,$CE$60&lt;&gt;$CE$61,$CE$61:$CE$62=$CE$61,$CF$57&lt;&gt;$CF$58,$CF$58:$CF$59=$CF$58,$CF$61:$CF$62=$CF$61,$CG$58:$CG$59=$CG$58,$CG$61:$CG$62=$CG$61),1,0)</f>
        <v>0</v>
      </c>
      <c r="BHO57" s="487">
        <f t="array" aca="1" ref="BHO57" ca="1">IF(AND($CC$57:$CC$59=$CC$57,$CC$59&lt;&gt;$CC$60,$CC$60:$CC$62=$CC$60,$CE$57&lt;&gt;$CE$58,$CE$58:$CE$59=$CE$58,$CE$60:$CE$62=$CE$60,$CF$58:$CF$59=$CF$58,$CF$60:$CF$62=$CF$60,$CG$58:$CG$59=$CG$58,$CG$60&lt;&gt;$CG$61,$CG$61:$CG$62=$CG$61),1,0)</f>
        <v>0</v>
      </c>
      <c r="BHP57" s="487">
        <f t="array" aca="1" ref="BHP57" ca="1">IF(AND($CC$57:$CC$59=$CC$57,$CC$59&lt;&gt;$CC$60,$CC$60:$CC$62=$CC$60,$CE$57&lt;&gt;$CE$58,$CE$58:$CE$59=$CE$58,$CE$60:$CE$62=$CE$60,$CF$58:$CF$59=$CF$58,$CF$60&lt;&gt;$CF$61,$CF$61:$CF$62=$CF$61,$CG$58:$CG$59=$CG$58,$CG$61:$CG$62=$CG$61),1,0)</f>
        <v>0</v>
      </c>
      <c r="BHQ57" s="487">
        <f t="array" aca="1" ref="BHQ57" ca="1">IF(AND($CC$57&lt;&gt;$CC$58,$CC$58:$CC$62=$CC$58,$CE$58:$CE$62=$CE$58,$CF$58:$CF$60=$CF$58,$CF$60&lt;&gt;$CF$61,$CF$61:$CF$62=$CF$61,$CG$58:$CG$59=$CG$58,$CG$59&lt;&gt;$CG$60,$CG$61:$CG$62=$CG$61),1,0)</f>
        <v>0</v>
      </c>
      <c r="BHR57" s="487">
        <f t="array" aca="1" ref="BHR57" ca="1">IF(AND($CC$57&lt;&gt;$CC$58,$CC$58:$CC$62=$CC$58,$CE$58:$CE$62=$CE$58,$CF$58:$CF$59=$CF$58,$CF$59&lt;&gt;$CF$60,$CF$60:$CF$62=$CF$60,$CG$58:$CG$59=$CG$58,$CG$60&lt;&gt;$CG$61,$CG$61:$CG$62=$CG$61),1,0)</f>
        <v>0</v>
      </c>
      <c r="BHS57" s="487">
        <f t="array" aca="1" ref="BHS57" ca="1">IF(AND($CC$57&lt;&gt;$CC$58,$CC$58:$CC$62=$CC$58,$CE$58:$CE$60=$CE$58,$CE$60&lt;&gt;$CE$61,$CE$61:$CE$62=$CE$61,$CF$58:$CF$60=$CF$58,$CF$61:$CF$62=$CF$61,$CG$58:$CG$59=$CG$58,$CG$59&lt;&gt;$CG$60,$CG$61:$CG$62=$CG$61),1,0)</f>
        <v>0</v>
      </c>
      <c r="BHT57" s="487">
        <f t="array" aca="1" ref="BHT57" ca="1">IF(AND($CC$57&lt;&gt;$CC$58,$CC$58:$CC$62=$CC$58,$CE$58:$CE$60=$CE$58,$CE$60&lt;&gt;$CE$61,$CE$61:$CE$62=$CE$61,$CF$58:$CF$59=$CF$58,$CF$59&lt;&gt;$CF$60,$CF$61:$CF$62=$CF$61,$CG$58:$CG$59=$CG$58,$CG$61:$CG$62=$CG$61),1,0)</f>
        <v>0</v>
      </c>
      <c r="BHU57" s="487">
        <f t="array" aca="1" ref="BHU57" ca="1">IF(AND($CC$57&lt;&gt;$CC$58,$CC$58:$CC$62=$CC$58,$CE$58:$CE$59=$CE$58,$CE$59&lt;&gt;$CE$60,$CE$60:$CE$62=$CE$60,$CF$58:$CF$59=$CF$58,$CF$60:$CF$62=$CF$60,$CG$58:$CG$59=$CG$58,$CG$60&lt;&gt;$CG$61,$CG$61:$CG$62=$CG$61),1,0)</f>
        <v>0</v>
      </c>
      <c r="BHV57" s="487">
        <f t="array" aca="1" ref="BHV57" ca="1">IF(AND($CC$57&lt;&gt;$CC$58,$CC$58:$CC$62=$CC$58,$CE$58:$CE$59=$CE$58,$CE$59&lt;&gt;$CE$60,$CE$60:$CE$62=$CE$60,$CF$58:$CF$59=$CF$58,$CF$60&lt;&gt;$CF$61,$CF$61:$CF$62=$CF$61,$CG$58:$CG$59=$CG$58,$CG$61:$CG$62=$CG$61),1,0)</f>
        <v>0</v>
      </c>
      <c r="BHW57" s="487">
        <f t="array" aca="1" ref="BHW57" ca="1">IF(AND($CC$57:$CC$62=$CC$57,$CE$57:$CE$61=$CE$57,$CE$61&lt;&gt;$CE$62,$CF$57&lt;&gt;$CF$58,$CF$58:$CF$61=$CF$58,$CG$58:$CG$59=$CG$58,$CG$59&lt;&gt;$CG$60,$CG$60:$CG$61=$CG$60),1,0)</f>
        <v>0</v>
      </c>
      <c r="BHX57" s="487">
        <f t="array" aca="1" ref="BHX57" ca="1">IF(AND($CC$57:$CC$62=$CC$57,$CE$57:$CE$61=$CE$57,$CE$61&lt;&gt;$CE$62,$CF$57:$CF$59=$CF$57,$CF$59&lt;&gt;$CF$60,$CF$60:$CF$61=$CF$60,$CG$57&lt;&gt;$CG$58,$CG$58:$CG$59=$CG$58,$CG$60:$CG$61=$CG$60),1,0)</f>
        <v>0</v>
      </c>
      <c r="BHY57" s="487">
        <f t="array" aca="1" ref="BHY57" ca="1">IF(AND($CC$57:$CC$62=$CC$57,$CE$57:$CE$59=$CE$57,$CE$59&lt;&gt;$CE$60,$CE$60:$CE$62=$CE$60,$CF$57:$CF$59=$CF$57,$CF$60:$CF$61=$CF$60,$CF$61&lt;&gt;$CF$62,$CG$57&lt;&gt;$CG$58,$CG$58:$CG$59=$CG$58,$CG$60:$CG$61=$CG$60),1,0)</f>
        <v>0</v>
      </c>
      <c r="BHZ57" s="487">
        <f t="array" aca="1" ref="BHZ57" ca="1">IF(AND($CC$57:$CC$62=$CC$57,$CE$57:$CE$59=$CE$57,$CE$59&lt;&gt;$CE$60,$CE$60:$CE$62=$CE$60,$CF$57&lt;&gt;$CF$58,$CF$58:$CF$59=$CF$58,$CF$60:$CF$62=$CF$60,$CG$58:$CG$59=$CG$58,$CG$60:$CG$61=$CG$60,$CG$61&lt;&gt;$CG$62),1,0)</f>
        <v>0</v>
      </c>
      <c r="BIA57" s="487">
        <f t="array" aca="1" ref="BIA57" ca="1">IF(AND($CC$57:$CC$62=$CC$57,$CE$57&lt;&gt;$CE$58,$CE$58:$CE$62=$CE$58,$CF$58:$CF$61=$CF$58,$CF$61&lt;&gt;$CF$62,$CG$58:$CG$59=$CG$58,$CG$59&lt;&gt;$CG$60,$CG$60:$CG$61=$CG$60),1,0)</f>
        <v>0</v>
      </c>
      <c r="BIB57" s="487">
        <f t="array" aca="1" ref="BIB57" ca="1">IF(AND($CC$57:$CC$62=$CC$57,$CE$57&lt;&gt;$CE$58,$CE$58:$CE$62=$CE$58,$CF$58:$CF$59=$CF$58,$CF$59&lt;&gt;$CF$60,$CF$60:$CF$62=$CF$60,$CG$58:$CG$59=$CG$58,$CG$60:$CG$61=$CG$60,$CG$61&lt;&gt;$CG$62),1,0)</f>
        <v>0</v>
      </c>
      <c r="BIC57" s="487">
        <f t="array" aca="1" ref="BIC57" ca="1">IF(AND($CC$57:$CC$61=$CC$57,$CC$61&lt;&gt;$CC$62,$CE$57:$CE$61=$CE$57,$CF$57&lt;&gt;$CF$58,$CF$58:$CF$61=$CF$58,$CG$58:$CG$59=$CG$58,$CG$59&lt;&gt;$CG$60,$CG$60:$CG$61=$CG$60),1,0)</f>
        <v>0</v>
      </c>
      <c r="BID57" s="487">
        <f t="array" aca="1" ref="BID57" ca="1">IF(AND($CC$57:$CC$61=$CC$57,$CC$61&lt;&gt;$CC$62,$CE$57:$CE$61=$CE$57,$CF$57:$CF$59=$CF$57,$CF$59&lt;&gt;$CF$60,$CF$60:$CF$61=$CF$60,$CG$57&lt;&gt;$CG$58,$CG$58:$CG$59=$CG$58,$CG$60:$CG$61=$CG$60),1,0)</f>
        <v>0</v>
      </c>
      <c r="BIE57" s="487">
        <f t="array" aca="1" ref="BIE57" ca="1">IF(AND($CC$57:$CC$61=$CC$57,$CC$61&lt;&gt;$CC$62,$CE$57&lt;&gt;$CE$58,$CE$58:$CE$61=$CE$58,$CF$58:$CF$59=$CF$58,$CF$59&lt;&gt;$CF$60,$CF$60:$CF$61=$CF$60,$CG$58:$CG$59=$CG$58,$CG$60:$CG$61=$CG$60),1,0)</f>
        <v>0</v>
      </c>
      <c r="BIF57" s="487">
        <f t="array" aca="1" ref="BIF57" ca="1">IF(AND($CC$57:$CC$61=$CC$57,$CC$61&lt;&gt;$CC$62,$CE$57&lt;&gt;$CE$58,$CE$58:$CE$61=$CE$58,$CF$58:$CF$61=$CF$58,$CG$58:$CG$59=$CG$58,$CG$59&lt;&gt;$CG$60,$CG$60:$CG$61=$CG$60),1,0)</f>
        <v>0</v>
      </c>
      <c r="BIG57" s="487">
        <f t="array" aca="1" ref="BIG57" ca="1">IF(AND($CC$57:$CC$61=$CC$57,$CC$61&lt;&gt;$CC$62,$CE$57:$CE$59=$CE$57,$CE$59&lt;&gt;$CE$60,$CE$60:$CE$61=$CE$60,$CF$57&lt;&gt;$CF$58,$CF$58:$CF$59=$CF$58,$CF$60:$CF$61=$CF$60,$CG$58:$CG$59=$CG$58,$CG$60:$CG$61=$CG$60),1,0)</f>
        <v>0</v>
      </c>
      <c r="BIH57" s="487">
        <f t="array" aca="1" ref="BIH57" ca="1">IF(AND($CC$57:$CC$61=$CC$57,$CC$61&lt;&gt;$CC$62,$CE$57:$CE$59=$CE$57,$CE$59&lt;&gt;$CE$60,$CE$60:$CE$61=$CE$60,$CF$57:$CF$59=$CF$57,$CF$60:$CF$61=$CF$60,$CG$57&lt;&gt;$CG$58,$CG$58:$CG$59=$CG$58,$CG$60:$CG$61=$CG$60),1,0)</f>
        <v>0</v>
      </c>
      <c r="BII57" s="487">
        <f t="array" aca="1" ref="BII57" ca="1">IF(AND($CC$57:$CC$59=$CC$57,$CC$59&lt;&gt;$CC$60,$CC$60:$CC$62=$CC$60,$CE$57:$CE$59=$CE$57,$CE$60:$CE$62=$CE$60,$CF$57:$CF$59=$CF$57,$CF$60:$CF$61=$CF$60,$CF$61&lt;&gt;$CF$62,$CG$57&lt;&gt;$CG$58,$CG$58:$CG$59=$CG$58,$CG$60:$CG$61=$CG$60),1,0)</f>
        <v>0</v>
      </c>
      <c r="BIJ57" s="487">
        <f t="array" aca="1" ref="BIJ57" ca="1">IF(AND($CC$57:$CC$59=$CC$57,$CC$59&lt;&gt;$CC$60,$CC$60:$CC$62=$CC$60,$CE$57:$CE$59=$CE$57,$CE$60:$CE$62=$CE$60,$CF$57&lt;&gt;$CF$58,$CF$58:$CF$59=$CF$58,$CF$60:$CF$62=$CF$60,$CG$58:$CG$59=$CG$58,$CG$60:$CG$61=$CG$60,$CG$61&lt;&gt;$CG$62),1,0)</f>
        <v>0</v>
      </c>
      <c r="BIK57" s="487">
        <f t="array" aca="1" ref="BIK57" ca="1">IF(AND($CC$57:$CC$59=$CC$57,$CC$59&lt;&gt;$CC$60,$CC$60:$CC$62=$CC$60,$CE$57:$CE$59=$CE$57,$CE$60:$CE$61=$CE$60,$CE$61&lt;&gt;$CE$62,$CF$57&lt;&gt;$CF$58,$CF$58:$CF$59=$CF$58,$CF$60:$CF$61=$CF$60,$CG$58:$CG$59=$CG$58,$CG$60:$CG$61=$CG$60),1,0)</f>
        <v>0</v>
      </c>
      <c r="BIL57" s="487">
        <f t="array" aca="1" ref="BIL57" ca="1">IF(AND($CC$57:$CC$59=$CC$57,$CC$59&lt;&gt;$CC$60,$CC$60:$CC$62=$CC$60,$CE$57:$CE$59=$CE$57,$CE$60:$CE$61=$CE$60,$CE$61&lt;&gt;$CE$62,$CF$57:$CF$59=$CF$57,$CF$60:$CF$61=$CF$60,$CG$57&lt;&gt;$CG$58,$CG$58:$CG$59=$CG$58,$CG$60:$CG$61=$CG$60),1,0)</f>
        <v>0</v>
      </c>
      <c r="BIM57" s="487">
        <f t="array" aca="1" ref="BIM57" ca="1">IF(AND($CC$57:$CC$59=$CC$57,$CC$59&lt;&gt;$CC$60,$CC$60:$CC$62=$CC$60,$CE$57&lt;&gt;$CE$58,$CE$58:$CE$59=$CE$58,$CE$60:$CE$62=$CE$60,$CF$58:$CF$59=$CF$58,$CF$60:$CF$61=$CF$60,$CF$61&lt;&gt;$CF$62,$CG$58:$CG$59=$CG$58,$CG$60:$CG$61=$CG$60),1,0)</f>
        <v>0</v>
      </c>
      <c r="BIN57" s="487">
        <f t="array" aca="1" ref="BIN57" ca="1">IF(AND($CC$57:$CC$59=$CC$57,$CC$59&lt;&gt;$CC$60,$CC$60:$CC$62=$CC$60,$CE$57&lt;&gt;$CE$58,$CE$58:$CE$59=$CE$58,$CE$60:$CE$62=$CE$60,$CF$58:$CF$59=$CF$58,$CF$60:$CF$62=$CF$60,$CG$58:$CG$59=$CG$58,$CG$60:$CG$61=$CG$60,$CG$61&lt;&gt;$CG$62),1,0)</f>
        <v>0</v>
      </c>
      <c r="BIO57" s="487">
        <f t="array" aca="1" ref="BIO57" ca="1">IF(AND($CC$57&lt;&gt;$CC$58,$CC$58:$CC$62=$CC$58,$CE$58:$CE$62=$CE$58,$CF$58:$CF$61=$CF$58,$CF$61&lt;&gt;$CF$62,$CG$58:$CG$59=$CG$58,$CG$59&lt;&gt;$CG$60,$CG$60:$CG$61=$CG$60),1,0)</f>
        <v>0</v>
      </c>
      <c r="BIP57" s="487">
        <f t="array" aca="1" ref="BIP57" ca="1">IF(AND($CC$57&lt;&gt;$CC$58,$CC$58:$CC$62=$CC$58,$CE$58:$CE$62=$CE$58,$CF$58:$CF$59=$CF$58,$CF$59&lt;&gt;$CF$60,$CF$60:$CF$62=$CF$60,$CG$58:$CG$59=$CG$58,$CG$60:$CG$61=$CG$60,$CG$61&lt;&gt;$CG$62),1,0)</f>
        <v>0</v>
      </c>
      <c r="BIQ57" s="487">
        <f t="array" aca="1" ref="BIQ57" ca="1">IF(AND($CC$57&lt;&gt;$CC$58,$CC$58:$CC$62=$CC$58,$CE$58:$CE$61=$CE$58,$CE$61&lt;&gt;$CE$62,$CF$58:$CF$59=$CF$58,$CF$59&lt;&gt;$CF$60,$CF$60:$CF$61=$CF$60,$CG$58:$CG$59=$CG$58,$CG$60:$CG$61=$CG$60),1,0)</f>
        <v>0</v>
      </c>
      <c r="BIR57" s="487">
        <f t="array" aca="1" ref="BIR57" ca="1">IF(AND($CC$57&lt;&gt;$CC$58,$CC$58:$CC$62=$CC$58,$CE$58:$CE$61=$CE$58,$CE$61&lt;&gt;$CE$62,$CF$58:$CF$61=$CF$58,$CG$58:$CG$59=$CG$58,$CG$59&lt;&gt;$CG$60,$CG$60:$CG$61=$CG$60),1,0)</f>
        <v>0</v>
      </c>
      <c r="BIS57" s="487">
        <f t="array" aca="1" ref="BIS57" ca="1">IF(AND($CC$57&lt;&gt;$CC$58,$CC$58:$CC$62=$CC$58,$CE$58:$CE$59=$CE$58,$CE$59&lt;&gt;$CE$60,$CE$60:$CE$62=$CE$60,$CF$58:$CF$59=$CF$58,$CF$60:$CF$61=$CF$60,$CF$61&lt;&gt;$CF$62,$CG$58:$CG$59=$CG$58,$CG$60:$CG$61=$CG$60),1,0)</f>
        <v>0</v>
      </c>
      <c r="BIT57" s="487">
        <f t="array" aca="1" ref="BIT57" ca="1">IF(AND($CC$57&lt;&gt;$CC$58,$CC$58:$CC$62=$CC$58,$CE$58:$CE$59=$CE$58,$CE$59&lt;&gt;$CE$60,$CE$60:$CE$62=$CE$60,$CF$58:$CF$59=$CF$58,$CF$60:$CF$62=$CF$60,$CG$58:$CG$59=$CG$58,$CG$60:$CG$61=$CG$60,$CG$61&lt;&gt;$CG$62),1,0)</f>
        <v>0</v>
      </c>
      <c r="BIU57" s="487">
        <f t="array" aca="1" ref="BIU57" ca="1">IF(AND($CC$57:$CC$62=$CC$57,$CE$57:$CE$61=$CE$57,$CE$61&lt;&gt;$CE$62,$CF$57:$CF$60=$CF$57,$CF$60&lt;&gt;$CF$61,$CG$57&lt;&gt;$CG$58,$CG$58:$CG$59=$CG$58,$CG$59&lt;&gt;$CG$60),1,0)</f>
        <v>0</v>
      </c>
      <c r="BIV57" s="487">
        <f t="array" aca="1" ref="BIV57" ca="1">IF(AND($CC$57:$CC$62=$CC$57,$CE$57:$CE$61=$CE$57,$CE$61&lt;&gt;$CE$62,$CF$57:$CF$59=$CF$57,$CF$59&lt;&gt;$CF$60,$CF$60:$CF$61=$CF$60,$CG$57&lt;&gt;$CG$58,$CG$58:$CG$59=$CG$58,$CG$60&lt;&gt;$CG$61),1,0)</f>
        <v>0</v>
      </c>
      <c r="BIW57" s="487">
        <f t="array" aca="1" ref="BIW57" ca="1">IF(AND($CC$57:$CC$62=$CC$57,$CE$57:$CE$61=$CE$57,$CE$61&lt;&gt;$CE$62,$CF$57:$CF$59=$CF$57,$CF$59&lt;&gt;$CF$60,$CF$60&lt;&gt;$CF$61,$CG$57&lt;&gt;$CG$58,$CG$58:$CG$59=$CG$58),1,0)</f>
        <v>0</v>
      </c>
      <c r="BIX57" s="487">
        <f t="array" aca="1" ref="BIX57" ca="1">IF(AND($CC$57:$CC$62=$CC$57,$CE$57:$CE$61=$CE$57,$CE$61&lt;&gt;$CE$62,$CF$57&lt;&gt;$CF$58,$CF$58:$CF$61=$CF$58,$CG$58:$CG$59=$CG$58,$CG$59&lt;&gt;$CG$60,$CG$60&lt;&gt;$CG$61),1,0)</f>
        <v>0</v>
      </c>
      <c r="BIY57" s="487">
        <f t="array" aca="1" ref="BIY57" ca="1">IF(AND($CC$57:$CC$62=$CC$57,$CE$57:$CE$61=$CE$57,$CE$61&lt;&gt;$CE$62,$CF$57&lt;&gt;$CF$58,$CF$58:$CF$60=$CF$58,$CF$60&lt;&gt;$CF$61,$CG$58:$CG$59=$CG$58,$CG$59&lt;&gt;$CG$60),1,0)</f>
        <v>0</v>
      </c>
      <c r="BIZ57" s="487">
        <f t="array" aca="1" ref="BIZ57" ca="1">IF(AND($CC$57:$CC$62=$CC$57,$CE$57:$CE$61=$CE$57,$CE$61&lt;&gt;$CE$62,$CF$57&lt;&gt;$CF$58,$CF$58:$CF$59=$CF$58,$CF$59&lt;&gt;$CF$60,$CF$60:$CF$61=$CF$60,$CG$58:$CG$59=$CG$58,$CG$60&lt;&gt;$CG$61),1,0)</f>
        <v>0</v>
      </c>
      <c r="BJA57" s="487">
        <f t="array" aca="1" ref="BJA57" ca="1">IF(AND($CC$57:$CC$62=$CC$57,$CE$57:$CE$60=$CE$57,$CE$60&lt;&gt;$CE$61,$CE$61:$CE$62=$CE$61,$CF$57:$CF$60=$CF$57,$CF$61&lt;&gt;$CF$62,$CG$57&lt;&gt;$CG$58,$CG$58:$CG$59=$CG$58,$CG$59&lt;&gt;$CG$60),1,0)</f>
        <v>0</v>
      </c>
      <c r="BJB57" s="487">
        <f t="array" aca="1" ref="BJB57" ca="1">IF(AND($CC$57:$CC$62=$CC$57,$CE$57:$CE$60=$CE$57,$CE$60&lt;&gt;$CE$61,$CE$61:$CE$62=$CE$61,$CF$57:$CF$59=$CF$57,$CF$59&lt;&gt;$CF$60,$CF$61:$CF$62=$CF$61,$CG$57&lt;&gt;$CG$58,$CG$58:$CG$59=$CG$58,$CG$61&lt;&gt;$CG$62),1,0)</f>
        <v>0</v>
      </c>
      <c r="BJC57" s="487">
        <f t="array" aca="1" ref="BJC57" ca="1">IF(AND($CC$57:$CC$62=$CC$57,$CE$57:$CE$60=$CE$57,$CE$60&lt;&gt;$CE$61,$CE$61:$CE$62=$CE$61,$CF$57:$CF$59=$CF$57,$CF$59&lt;&gt;$CF$60,$CF$61&lt;&gt;$CF$62,$CG$57&lt;&gt;$CG$58,$CG$58:$CG$59=$CG$58),1,0)</f>
        <v>0</v>
      </c>
      <c r="BJD57" s="487">
        <f t="array" aca="1" ref="BJD57" ca="1">IF(AND($CC$57:$CC$62=$CC$57,$CE$57:$CE$60=$CE$57,$CE$60&lt;&gt;$CE$61,$CE$61:$CE$62=$CE$61,$CF$57&lt;&gt;$CF$58,$CF$58:$CF$60=$CF$58,$CF$61:$CF$62=$CF$61,$CG$58:$CG$59=$CG$58,$CG$59&lt;&gt;$CG$60,$CG$61&lt;&gt;$CG$62),1,0)</f>
        <v>0</v>
      </c>
      <c r="BJE57" s="487">
        <f t="array" aca="1" ref="BJE57" ca="1">IF(AND($CC$57:$CC$62=$CC$57,$CE$57:$CE$60=$CE$57,$CE$60&lt;&gt;$CE$61,$CE$61:$CE$62=$CE$61,$CF$57&lt;&gt;$CF$58,$CF$58:$CF$60=$CF$58,$CF$61&lt;&gt;$CF$62,$CG$58:$CG$59=$CG$58,$CG$59&lt;&gt;$CG$60),1,0)</f>
        <v>0</v>
      </c>
      <c r="BJF57" s="487">
        <f t="array" aca="1" ref="BJF57" ca="1">IF(AND($CC$57:$CC$62=$CC$57,$CE$57:$CE$60=$CE$57,$CE$60&lt;&gt;$CE$61,$CE$61:$CE$62=$CE$61,$CF$57&lt;&gt;$CF$58,$CF$58:$CF$59=$CF$58,$CF$59&lt;&gt;$CF$60,$CF$61:$CF$62=$CF$61,$CG$58:$CG$59=$CG$58,$CG$61&lt;&gt;$CG$62),1,0)</f>
        <v>0</v>
      </c>
      <c r="BJG57" s="487">
        <f t="array" aca="1" ref="BJG57" ca="1">IF(AND($CC$57:$CC$62=$CC$57,$CE$57:$CE$59=$CE$57,$CE$59&lt;&gt;$CE$60,$CE$60:$CE$62=$CE$60,$CF$57&lt;&gt;$CF$58,$CF$58:$CF$59=$CF$58,$CF$60:$CF$62=$CF$60,$CG$58:$CG$59=$CG$58,$CG$60&lt;&gt;$CG$61,$CG$61&lt;&gt;$CG$62),1,0)</f>
        <v>0</v>
      </c>
      <c r="BJH57" s="487">
        <f t="array" aca="1" ref="BJH57" ca="1">IF(AND($CC$57:$CC$62=$CC$57,$CE$57:$CE$59=$CE$57,$CE$59&lt;&gt;$CE$60,$CE$60:$CE$62=$CE$60,$CF$57&lt;&gt;$CF$58,$CF$58:$CF$59=$CF$58,$CF$60&lt;&gt;$CF$61,$CF$61:$CF$62=$CF$61,$CG$58:$CG$59=$CG$58,$CG$61&lt;&gt;$CG$62),1,0)</f>
        <v>0</v>
      </c>
      <c r="BJI57" s="487">
        <f t="array" aca="1" ref="BJI57" ca="1">IF(AND($CC$57:$CC$62=$CC$57,$CE$57:$CE$59=$CE$57,$CE$59&lt;&gt;$CE$60,$CE$60:$CE$62=$CE$60,$CF$57&lt;&gt;$CF$58,$CF$58:$CF$59=$CF$58,$CF$60:$CF$61=$CF$60,$CF$61&lt;&gt;$CF$62,$CG$58:$CG$59=$CG$58,$CG$60&lt;&gt;$CG$61),1,0)</f>
        <v>0</v>
      </c>
      <c r="BJJ57" s="487">
        <f t="array" aca="1" ref="BJJ57" ca="1">IF(AND($CC$57:$CC$62=$CC$57,$CE$57:$CE$59=$CE$57,$CE$59&lt;&gt;$CE$60,$CE$60:$CE$62=$CE$60,$CF$57:$CF$59=$CF$57,$CF$60&lt;&gt;$CF$61,$CF$61:$CF$62=$CF$61,$CG$57&lt;&gt;$CG$58,$CG$58:$CG$59=$CG$58,$CG$61&lt;&gt;$CG$62),1,0)</f>
        <v>0</v>
      </c>
      <c r="BJK57" s="487">
        <f t="array" aca="1" ref="BJK57" ca="1">IF(AND($CC$57:$CC$62=$CC$57,$CE$57:$CE$59=$CE$57,$CE$59&lt;&gt;$CE$60,$CE$60:$CE$62=$CE$60,$CF$57:$CF$59=$CF$57,$CF$60:$CF$61=$CF$60,$CF$61&lt;&gt;$CF$62,$CG$57&lt;&gt;$CG$58,$CG$58:$CG$59=$CG$58,$CG$60&lt;&gt;$CG$61),1,0)</f>
        <v>0</v>
      </c>
      <c r="BJL57" s="487">
        <f t="array" aca="1" ref="BJL57" ca="1">IF(AND($CC$57:$CC$62=$CC$57,$CE$57:$CE$59=$CE$57,$CE$59&lt;&gt;$CE$60,$CE$60:$CE$62=$CE$60,$CF$57:$CF$59=$CF$57,$CF$60&lt;&gt;$CF$61,$CF$61&lt;&gt;$CF$62,$CG$57&lt;&gt;$CG$58,$CG$58:$CG$59=$CG$58),1,0)</f>
        <v>0</v>
      </c>
      <c r="BJM57" s="487">
        <f t="array" aca="1" ref="BJM57" ca="1">IF(AND($CC$57:$CC$62=$CC$57,$CE$57:$CE$60=$CE$57,$CE$60&lt;&gt;$CE$61,$CE$61&lt;&gt;$CE$62,$CF$57&lt;&gt;$CF$58,$CF$58:$CF$60=$CF$58,$CG$58:$CG$59=$CG$58,$CG$59&lt;&gt;$CG$60),1,0)</f>
        <v>0</v>
      </c>
      <c r="BJN57" s="487">
        <f t="array" aca="1" ref="BJN57" ca="1">IF(AND($CC$57:$CC$62=$CC$57,$CE$57:$CE$60=$CE$57,$CE$60&lt;&gt;$CE$61,$CE$61&lt;&gt;$CE$62,$CF$57:$CF$59=$CF$57,$CF$59&lt;&gt;$CF$60,$CG$57&lt;&gt;$CG$58,$CG$58:$CG$59=$CG$58),1,0)</f>
        <v>0</v>
      </c>
      <c r="BJO57" s="487">
        <f t="array" aca="1" ref="BJO57" ca="1">IF(AND($CC$57:$CC$62=$CC$57,$CE$57:$CE$59=$CE$57,$CE$59&lt;&gt;$CE$60,$CE$60:$CE$61=$CE$60,$CE$61&lt;&gt;$CE$62,$CF$57:$CF$59=$CF$57,$CF$60&lt;&gt;$CF$61,$CG$57&lt;&gt;$CG$58,$CG$58:$CG$59=$CG$58),1,0)</f>
        <v>0</v>
      </c>
      <c r="BJP57" s="487">
        <f t="array" aca="1" ref="BJP57" ca="1">IF(AND($CC$57:$CC$62=$CC$57,$CE$57:$CE$59=$CE$57,$CE$59&lt;&gt;$CE$60,$CE$60:$CE$61=$CE$60,$CE$61&lt;&gt;$CE$62,$CF$57&lt;&gt;$CF$58,$CF$58:$CF$59=$CF$58,$CF$60:$CF$61=$CF$60,$CG$58:$CG$59=$CG$58,$CG$60&lt;&gt;$CG$61),1,0)</f>
        <v>0</v>
      </c>
      <c r="BJQ57" s="487">
        <f t="array" aca="1" ref="BJQ57" ca="1">IF(AND($CC$57:$CC$62=$CC$57,$CE$57:$CE$59=$CE$57,$CE$59&lt;&gt;$CE$60,$CE$60&lt;&gt;$CE$61,$CE$61:$CE$62=$CE$61,$CF$57&lt;&gt;$CF$58,$CF$58:$CF$59=$CF$58,$CF$61:$CF$62=$CF$61,$CG$58:$CG$59=$CG$58,$CG$61&lt;&gt;$CG$62),1,0)</f>
        <v>0</v>
      </c>
      <c r="BJR57" s="487">
        <f t="array" aca="1" ref="BJR57" ca="1">IF(AND($CC$57:$CC$62=$CC$57,$CE$57:$CE$59=$CE$57,$CE$59&lt;&gt;$CE$60,$CE$60&lt;&gt;$CE$61,$CE$61:$CE$62=$CE$61,$CF$57:$CF$59=$CF$57,$CF$61&lt;&gt;$CF$62,$CG$57&lt;&gt;$CG$58,$CG$58:$CG$59=$CG$58),1,0)</f>
        <v>0</v>
      </c>
      <c r="BJS57" s="487">
        <f t="array" aca="1" ref="BJS57" ca="1">IF(AND($CC$57:$CC$62=$CC$57,$CE$57&lt;&gt;$CE$58,$CE$58:$CE$62=$CE$58,$CF$58:$CF$61=$CF$58,$CF$61&lt;&gt;$CF$62,$CG$58:$CG$59=$CG$58,$CG$59&lt;&gt;$CG$60,$CG$60&lt;&gt;$CG$61),1,0)</f>
        <v>0</v>
      </c>
      <c r="BJT57" s="487">
        <f t="array" aca="1" ref="BJT57" ca="1">IF(AND($CC$57:$CC$62=$CC$57,$CE$57&lt;&gt;$CE$58,$CE$58:$CE$62=$CE$58,$CF$58:$CF$60=$CF$58,$CF$60&lt;&gt;$CF$61,$CF$61:$CF$62=$CF$61,$CG$58:$CG$59=$CG$58,$CG$59&lt;&gt;$CG$60,$CG$61&lt;&gt;$CG$62),1,0)</f>
        <v>0</v>
      </c>
      <c r="BJU57" s="487">
        <f t="array" aca="1" ref="BJU57" ca="1">IF(AND($CC$57:$CC$62=$CC$57,$CE$57&lt;&gt;$CE$58,$CE$58:$CE$62=$CE$58,$CF$58:$CF$60=$CF$58,$CF$60&lt;&gt;$CF$61,$CF$61&lt;&gt;$CF$62,$CG$58:$CG$59=$CG$58,$CG$59&lt;&gt;$CG$60),1,0)</f>
        <v>0</v>
      </c>
      <c r="BJV57" s="487">
        <f t="array" aca="1" ref="BJV57" ca="1">IF(AND($CC$57:$CC$62=$CC$57,$CE$57&lt;&gt;$CE$58,$CE$58:$CE$62=$CE$58,$CF$58:$CF$59=$CF$58,$CF$59&lt;&gt;$CF$60,$CF$60:$CF$62=$CF$60,$CG$58:$CG$59=$CG$58,$CG$60&lt;&gt;$CG$61,$CG$61&lt;&gt;$CG$62),1,0)</f>
        <v>0</v>
      </c>
      <c r="BJW57" s="487">
        <f t="array" aca="1" ref="BJW57" ca="1">IF(AND($CC$57:$CC$62=$CC$57,$CE$57&lt;&gt;$CE$58,$CE$58:$CE$62=$CE$58,$CF$58:$CF$59=$CF$58,$CF$59&lt;&gt;$CF$60,$CF$60&lt;&gt;$CF$61,$CF$61:$CF$62=$CF$61,$CG$58:$CG$59=$CG$58,$CG$61&lt;&gt;$CG$62),1,0)</f>
        <v>0</v>
      </c>
      <c r="BJX57" s="487">
        <f t="array" aca="1" ref="BJX57" ca="1">IF(AND($CC$57:$CC$62=$CC$57,$CE$57&lt;&gt;$CE$58,$CE$58:$CE$62=$CE$58,$CF$58:$CF$59=$CF$58,$CF$59&lt;&gt;$CF$60,$CF$60:$CF$61=$CF$60,$CF$61&lt;&gt;$CF$62,$CG$58:$CG$59=$CG$58,$CG$60&lt;&gt;$CG$61),1,0)</f>
        <v>0</v>
      </c>
      <c r="BJY57" s="487">
        <f t="array" aca="1" ref="BJY57" ca="1">IF(AND($CC$57:$CC$62=$CC$57,$CE$57&lt;&gt;$CE$58,$CE$58:$CE$61=$CE$58,$CE$61&lt;&gt;$CE$62,$CF$58:$CF$59=$CF$58,$CF$59&lt;&gt;$CF$60,$CF$60:$CF$61=$CF$60,$CG$58:$CG$59=$CG$58,$CG$60&lt;&gt;$CG$61),1,0)</f>
        <v>0</v>
      </c>
      <c r="BJZ57" s="487">
        <f t="array" aca="1" ref="BJZ57" ca="1">IF(AND($CC$57:$CC$62=$CC$57,$CE$57&lt;&gt;$CE$58,$CE$58:$CE$61=$CE$58,$CE$61&lt;&gt;$CE$62,$CF$58:$CF$60=$CF$58,$CF$60&lt;&gt;$CF$61,$CG$58:$CG$59=$CG$58,$CG$59&lt;&gt;$CG$60),1,0)</f>
        <v>0</v>
      </c>
      <c r="BKA57" s="487">
        <f t="array" aca="1" ref="BKA57" ca="1">IF(AND($CC$57:$CC$62=$CC$57,$CE$57&lt;&gt;$CE$58,$CE$58:$CE$60=$CE$58,$CE$60&lt;&gt;$CE$61,$CE$61:$CE$62=$CE$61,$CF$58:$CF$59=$CF$58,$CF$59&lt;&gt;$CF$60,$CF$61:$CF$62=$CF$61,$CG$58:$CG$59=$CG$58,$CG$61&lt;&gt;$CG$62),1,0)</f>
        <v>0</v>
      </c>
      <c r="BKB57" s="487">
        <f t="array" aca="1" ref="BKB57" ca="1">IF(AND($CC$57:$CC$62=$CC$57,$CE$57&lt;&gt;$CE$58,$CE$58:$CE$60=$CE$58,$CE$60&lt;&gt;$CE$61,$CE$61:$CE$62=$CE$61,$CF$58:$CF$60=$CF$58,$CF$61&lt;&gt;$CF$62,$CG$58:$CG$59=$CG$58,$CG$59&lt;&gt;$CG$60),1,0)</f>
        <v>0</v>
      </c>
      <c r="BKC57" s="487">
        <f t="array" aca="1" ref="BKC57" ca="1">IF(AND($CC$57:$CC$62=$CC$57,$CE$57&lt;&gt;$CE$58,$CE$58:$CE$59=$CE$58,$CE$59&lt;&gt;$CE$60,$CE$60:$CE$62=$CE$60,$CF$58:$CF$59=$CF$58,$CF$60&lt;&gt;$CF$61,$CF$61:$CF$62=$CF$61,$CG$58:$CG$59=$CG$58,$CG$61&lt;&gt;$CG$62),1,0)</f>
        <v>0</v>
      </c>
      <c r="BKD57" s="487">
        <f t="array" aca="1" ref="BKD57" ca="1">IF(AND($CC$57:$CC$62=$CC$57,$CE$57&lt;&gt;$CE$58,$CE$58:$CE$59=$CE$58,$CE$59&lt;&gt;$CE$60,$CE$60:$CE$62=$CE$60,$CF$58:$CF$59=$CF$58,$CF$60:$CF$61=$CF$60,$CF$61&lt;&gt;$CF$62,$CG$58:$CG$59=$CG$58,$CG$60&lt;&gt;$CG$61),1,0)</f>
        <v>0</v>
      </c>
      <c r="BKE57" s="487">
        <f t="array" aca="1" ref="BKE57" ca="1">IF(AND($CC$57:$CC$61=$CC$57,$CC$61&lt;&gt;$CC$62,$CE$57:$CE$61=$CE$57,$CF$57:$CF$60=$CF$57,$CF$60&lt;&gt;$CF$61,$CG$57&lt;&gt;$CG$58,$CG$58:$CG$59=$CG$58,$CG$59&lt;&gt;$CG$60),1,0)</f>
        <v>0</v>
      </c>
      <c r="BKF57" s="487">
        <f t="array" aca="1" ref="BKF57" ca="1">IF(AND($CC$57:$CC$61=$CC$57,$CC$61&lt;&gt;$CC$62,$CE$57:$CE$61=$CE$57,$CF$57:$CF$59=$CF$57,$CF$59&lt;&gt;$CF$60,$CF$60:$CF$61=$CF$60,$CG$57&lt;&gt;$CG$58,$CG$58:$CG$59=$CG$58,$CG$60&lt;&gt;$CG$61),1,0)</f>
        <v>0</v>
      </c>
      <c r="BKG57" s="487">
        <f t="array" aca="1" ref="BKG57" ca="1">IF(AND($CC$57:$CC$61=$CC$57,$CC$61&lt;&gt;$CC$62,$CE$57:$CE$61=$CE$57,$CF$57:$CF$59=$CF$57,$CF$59&lt;&gt;$CF$60,$CF$60&lt;&gt;$CF$61,$CG$57&lt;&gt;$CG$58,$CG$58:$CG$59=$CG$58),1,0)</f>
        <v>0</v>
      </c>
      <c r="BKH57" s="487">
        <f t="array" aca="1" ref="BKH57" ca="1">IF(AND($CC$57:$CC$61=$CC$57,$CC$61&lt;&gt;$CC$62,$CE$57:$CE$61=$CE$57,$CF$57&lt;&gt;$CF$58,$CF$58:$CF$61=$CF$58,$CG$58:$CG$59=$CG$58,$CG$59&lt;&gt;$CG$60,$CG$60&lt;&gt;$CG$61),1,0)</f>
        <v>0</v>
      </c>
      <c r="BKI57" s="487">
        <f t="array" aca="1" ref="BKI57" ca="1">IF(AND($CC$57:$CC$61=$CC$57,$CC$61&lt;&gt;$CC$62,$CE$57:$CE$61=$CE$57,$CF$57&lt;&gt;$CF$58,$CF$58:$CF$60=$CF$58,$CF$60&lt;&gt;$CF$61,$CG$58:$CG$59=$CG$58,$CG$59&lt;&gt;$CG$60),1,0)</f>
        <v>0</v>
      </c>
      <c r="BKJ57" s="487">
        <f t="array" aca="1" ref="BKJ57" ca="1">IF(AND($CC$57:$CC$61=$CC$57,$CC$61&lt;&gt;$CC$62,$CE$57:$CE$61=$CE$57,$CF$57&lt;&gt;$CF$58,$CF$58:$CF$59=$CF$58,$CF$59&lt;&gt;$CF$60,$CF$60:$CF$61=$CF$60,$CG$58:$CG$59=$CG$58,$CG$60&lt;&gt;$CG$61),1,0)</f>
        <v>0</v>
      </c>
      <c r="BKK57" s="487">
        <f t="array" aca="1" ref="BKK57" ca="1">IF(AND($CC$57:$CC$61=$CC$57,$CC$61&lt;&gt;$CC$62,$CE$57:$CE$60=$CE$57,$CE$60&lt;&gt;$CE$61,$CF$57:$CF$60=$CF$57,$CG$57&lt;&gt;$CG$58,$CG$58:$CG$59=$CG$58,$CG$59&lt;&gt;$CG$60),1,0)</f>
        <v>0</v>
      </c>
      <c r="BKL57" s="487">
        <f t="array" aca="1" ref="BKL57" ca="1">IF(AND($CC$57:$CC$61=$CC$57,$CC$61&lt;&gt;$CC$62,$CE$57:$CE$60=$CE$57,$CE$60&lt;&gt;$CE$61,$CF$57&lt;&gt;$CF$58,$CF$58:$CF$59=$CF$58,$CF$59&lt;&gt;$CF$60,$CG$58:$CG$59=$CG$58),1,0)</f>
        <v>0</v>
      </c>
      <c r="BKM57" s="487">
        <f t="array" aca="1" ref="BKM57" ca="1">IF(AND($CC$57:$CC$61=$CC$57,$CC$61&lt;&gt;$CC$62,$CE$57:$CE$59=$CE$57,$CE$59&lt;&gt;$CE$60,$CE$60:$CE$61=$CE$60,$CF$57:$CF$59=$CF$57,$CF$60:$CF$61=$CF$60,$CG$57&lt;&gt;$CG$58,$CG$58:$CG$59=$CG$58,$CG$60&lt;&gt;$CG$61),1,0)</f>
        <v>0</v>
      </c>
      <c r="BKN57" s="487">
        <f t="array" aca="1" ref="BKN57" ca="1">IF(AND($CC$57:$CC$61=$CC$57,$CC$61&lt;&gt;$CC$62,$CE$57:$CE$59=$CE$57,$CE$59&lt;&gt;$CE$60,$CE$60:$CE$61=$CE$60,$CF$57&lt;&gt;$CF$58,$CF$58:$CF$59=$CF$58,$CF$60&lt;&gt;$CF$61,$CG$58:$CG$59=$CG$58),1,0)</f>
        <v>0</v>
      </c>
      <c r="BKO57" s="487">
        <f t="array" aca="1" ref="BKO57" ca="1">IF(AND($CC$57:$CC$61=$CC$57,$CC$61&lt;&gt;$CC$62,$CE$57:$CE$59=$CE$57,$CE$59&lt;&gt;$CE$60,$CE$60&lt;&gt;$CE$61,$CF$57:$CF$59=$CF$57,$CG$57&lt;&gt;$CG$58,$CG$58:$CG$59=$CG$58),1,0)</f>
        <v>0</v>
      </c>
      <c r="BKP57" s="487">
        <f t="array" aca="1" ref="BKP57" ca="1">IF(AND($CC$57:$CC$61=$CC$57,$CC$61&lt;&gt;$CC$62,$CE$57:$CE$59=$CE$57,$CE$59&lt;&gt;$CE$60,$CE$60&lt;&gt;$CE$61,$CF$57&lt;&gt;$CF$58,$CF$58:$CF$59=$CF$58,$CG$58:$CG$59=$CG$58),1,0)</f>
        <v>0</v>
      </c>
      <c r="BKQ57" s="487">
        <f t="array" aca="1" ref="BKQ57" ca="1">IF(AND($CC$57:$CC$61=$CC$57,$CC$61&lt;&gt;$CC$62,$CE$57&lt;&gt;$CE$58,$CE$58:$CE$61=$CE$58,$CF$58:$CF$61=$CF$58,$CG$58:$CG$59=$CG$58,$CG$59&lt;&gt;$CG$60,$CG$60&lt;&gt;$CG$61),1,0)</f>
        <v>0</v>
      </c>
      <c r="BKR57" s="487">
        <f t="array" aca="1" ref="BKR57" ca="1">IF(AND($CC$57:$CC$61=$CC$57,$CC$61&lt;&gt;$CC$62,$CE$57&lt;&gt;$CE$58,$CE$58:$CE$61=$CE$58,$CF$58:$CF$59=$CF$58,CF$59&lt;&gt;$CF$60,$CF$60&lt;&gt;$CF$61,$CG$58:$CG$59=$CG$58),1,0)</f>
        <v>0</v>
      </c>
      <c r="BKS57" s="487">
        <f t="array" aca="1" ref="BKS57" ca="1">IF(AND($CC$57:$CC$61=$CC$57,$CC$61&lt;&gt;$CC$62,$CE$57&lt;&gt;$CE$58,$CE$58:$CE$60=$CE$58,$CE$60&lt;&gt;$CE$61,$CF$58:$CF$60=$CF$58,$CG$58:$CG$59=$CG$58,$CG$59&lt;&gt;$CG$60),1,0)</f>
        <v>0</v>
      </c>
      <c r="BKT57" s="487">
        <f t="array" aca="1" ref="BKT57" ca="1">IF(AND($CC$57:$CC$61=$CC$57,$CC$61&lt;&gt;$CC$62,$CE$57&lt;&gt;$CE$58,$CE$58:$CE$60=$CE$58,$CE$60&lt;&gt;$CE$61,$CF$58:$CF$59=$CF$58,$CF$59&lt;&gt;$CF$60,$CG$58:$CG$59=$CG$58),1,0)</f>
        <v>0</v>
      </c>
      <c r="BKU57" s="487">
        <f t="array" aca="1" ref="BKU57" ca="1">IF(AND($CC$57:$CC$61=$CC$57,$CC$61&lt;&gt;$CC$62,$CE$57&lt;&gt;$CE$58,$CE$58:$CE$59=$CE$58,$CE$59&lt;&gt;$CE$60,$CE$60:$CE$61=$CE$60,$CF$58:$CF$59=$CF$58,$CF$60:$CF$61=$CF$60,$CG$58:$CG$59=$CG$58,$CG$60&lt;&gt;$CG$61),1,0)</f>
        <v>0</v>
      </c>
      <c r="BKV57" s="487">
        <f t="array" aca="1" ref="BKV57" ca="1">IF(AND($CC$57:$CC$61=$CC$57,$CC$61&lt;&gt;$CC$62,$CE$57&lt;&gt;$CE$58,$CE$58:$CE$59=$CE$58,$CE$59&lt;&gt;$CE$60,$CE$60:$CE$61=$CE$60,$CF$58:$CF$59=$CF$58,$CF$60&lt;&gt;$CF$61,$CG$58:$CG$59=$CG$58),1,0)</f>
        <v>0</v>
      </c>
      <c r="BKW57" s="487">
        <f t="array" aca="1" ref="BKW57" ca="1">IF(AND($CC$57:$CC$60=$CC$57,$CC$60&lt;&gt;$CC$61,$CC$61:$CC$62=$CC$61,$CE$57:$CE$60=$CE$57,$CE$61:$CE$62=$CE$61,$CF$57:$CF$60=$CF$57,$CF$61&lt;&gt;$CF$62,$CG$57&lt;&gt;$CG$58,$CG$58:$CG$59=$CG$58,$CG$59&lt;&gt;$CG$60),1,0)</f>
        <v>0</v>
      </c>
      <c r="BKX57" s="487">
        <f t="array" aca="1" ref="BKX57" ca="1">IF(AND($CC$57:$CC$60=$CC$57,$CC$60&lt;&gt;$CC$61,$CC$61:$CC$62=$CC$61,$CE$57:$CE$60=$CE$57,$CE$61:$CE$62=$CE$61,$CF$57:$CF$59=$CF$57,$CF$59&lt;&gt;$CF$60,$CF$61:$CF$62=$CF$61,$CG$57&lt;&gt;$CG$58,$CG$58:$CG$59=$CG$58,$CG$61&lt;&gt;$CG$62),1,0)</f>
        <v>0</v>
      </c>
      <c r="BKY57" s="487">
        <f t="array" aca="1" ref="BKY57" ca="1">IF(AND($CC$57:$CC$60=$CC$57,$CC$60&lt;&gt;$CC$61,$CC$61:$CC$62=$CC$61,$CE$57:$CE$60=$CE$57,$CE$61:$CE$62=$CE$61,$CF$57:$CF$59=$CF$57,$CF$59&lt;&gt;$CF$60,$CF$61&lt;&gt;$CF$62,$CG$57&lt;&gt;$CG$58,$CG$58:$CG$59=$CG$58),1,0)</f>
        <v>0</v>
      </c>
      <c r="BKZ57" s="487">
        <f t="array" aca="1" ref="BKZ57" ca="1">IF(AND($CC$57:$CC$60=$CC$57,$CC$60&lt;&gt;$CC$61,$CC$61:$CC$62=$CC$61,$CE$57:$CE$60=$CE$57,$CE$61:$CE$62=$CE$61,$CF$57&lt;&gt;$CF$58,$CF$58:$CF$60=$CF$58,$CF$61:$CF$62=$CF$61,$CG$58:$CG$59=$CG$58,$CG$59&lt;&gt;$CG$60,$CG$61&lt;&gt;$CG$62),1,0)</f>
        <v>0</v>
      </c>
      <c r="BLA57" s="487">
        <f t="array" aca="1" ref="BLA57" ca="1">IF(AND($CC$57:$CC$60=$CC$57,$CC$60&lt;&gt;$CC$61,$CC$61:$CC$62=$CC$61,$CE$57:$CE$60=$CE$57,$CE$61:$CE$62=$CE$61,$CF$57&lt;&gt;$CF$58,$CF$58:$CF$60=$CF$58,$CF$61&lt;&gt;$CF$62,$CG$58:$CG$59=$CG$58,$CG$59&lt;&gt;$CG$60),1,0)</f>
        <v>0</v>
      </c>
      <c r="BLB57" s="487">
        <f t="array" aca="1" ref="BLB57" ca="1">IF(AND($CC$57:$CC$60=$CC$57,$CC$60&lt;&gt;$CC$61,$CC$61:$CC$62=$CC$61,$CE$57:$CE$60=$CE$57,$CE$61:$CE$62=$CE$61,$CF$57&lt;&gt;$CF$58,$CF$58:$CF$59=$CF$58,$CF$59&lt;&gt;$CF$60,$CF$61:$CF$62=$CF$61,$CG$58:$CG$59=$CG$58,$CG$61&lt;&gt;$CG$62),1,0)</f>
        <v>0</v>
      </c>
      <c r="BLC57" s="487">
        <f t="array" aca="1" ref="BLC57" ca="1">IF(AND($CC$57:$CC$60=$CC$57,$CC$60&lt;&gt;$CC$61,$CC$61:$CC$62=$CC$61,$CE$57:$CE$60=$CE$57,$CE$61&lt;&gt;$CE$62,$CF$57:$CF$60=$CF$57,$CG$57&lt;&gt;$CG$58,$CG$58:$CG$59=$CG$58,$CG$59&lt;&gt;$CG$60),1,0)</f>
        <v>0</v>
      </c>
      <c r="BLD57" s="487">
        <f t="array" aca="1" ref="BLD57" ca="1">IF(AND($CC$57:$CC$60=$CC$57,$CC$60&lt;&gt;$CC$61,$CC$61:$CC$62=$CC$61,$CE$57:$CE$60=$CE$57,$CE$61&lt;&gt;$CE$62,$CF$57&lt;&gt;$CF$58,$CF$58:$CF$59=$CF$58,$CF$59&lt;&gt;$CF$60,$CG$58:$CG$59=$CG$58),1,0)</f>
        <v>0</v>
      </c>
      <c r="BLE57" s="487">
        <f t="array" aca="1" ref="BLE57" ca="1">IF(AND($CC$57:$CC$60=$CC$57,$CC$60&lt;&gt;$CC$61,$CC$61:$CC$62=$CC$61,$CE$57:$CE$59=$CE$57,$CE$59&lt;&gt;$CE$60,$CE$61:$CE$62=$CE$61,$CF$57:$CF$59=$CF$57,$CF$61:$CF$62=$CF$61,$CG$57&lt;&gt;$CG$58,$CG$58:$CG$59=$CG$58,$CG$61&lt;&gt;$CG$62),1,0)</f>
        <v>0</v>
      </c>
      <c r="BLF57" s="487">
        <f t="array" aca="1" ref="BLF57" ca="1">IF(AND($CC$57:$CC$60=$CC$57,$CC$60&lt;&gt;$CC$61,$CC$61:$CC$62=$CC$61,$CE$57:$CE$59=$CE$57,$CE$59&lt;&gt;$CE$60,$CE$61:$CE$62=$CE$61,$CF$57&lt;&gt;$CF$58,$CF$58:$CF$59=$CF$58,$CF$61&lt;&gt;$CF$62,$CG$58:$CG$59=$CG$58),1,0)</f>
        <v>0</v>
      </c>
      <c r="BLG57" s="487">
        <f t="array" aca="1" ref="BLG57" ca="1">IF(AND($CC$57:$CC$60=$CC$57,$CC$60&lt;&gt;$CC$61,$CC$61:$CC$62=$CC$61,$CE$57:$CE$59=$CE$57,$CE$59&lt;&gt;$CE$60,$CE$61&lt;&gt;$CE$62,$CF$57:$CF$59=$CF$57,$CG$57&lt;&gt;$CG$58,$CG$58:$CG$59=$CG$58),1,0)</f>
        <v>0</v>
      </c>
      <c r="BLH57" s="487">
        <f t="array" aca="1" ref="BLH57" ca="1">IF(AND($CC$57:$CC$60=$CC$57,$CC$60&lt;&gt;$CC$61,$CC$61:$CC$62=$CC$61,$CE$57:$CE$59=$CE$57,$CE$59&lt;&gt;$CE$60,$CE$61&lt;&gt;$CE$62,$CF$57&lt;&gt;$CF$58,$CF$58:$CF$59=$CF$58,$CG$58:$CG$59=$CG$58),1,0)</f>
        <v>0</v>
      </c>
      <c r="BLI57" s="487">
        <f t="array" aca="1" ref="BLI57" ca="1">IF(AND($CC$57:$CC$60=$CC$57,$CC$60&lt;&gt;$CC$61,$CC$61:$CC$62=$CC$61,$CE$57&lt;&gt;$CE$58,$CE$58:$CE$60=$CE$58,$CE$61:$CE$62=$CE$61,$CF$58:$CF$60=$CF$58,$CF$61:$CF$62=$CF$61,$CG$58:$CG$59=$CG$58,$CG$59&lt;&gt;$CG$60,$CG$61&lt;&gt;$CG$62),1,0)</f>
        <v>0</v>
      </c>
      <c r="BLJ57" s="487">
        <f t="array" aca="1" ref="BLJ57" ca="1">IF(AND($CC$57:$CC$60=$CC$57,$CC$60&lt;&gt;$CC$61,$CC$61:$CC$62=$CC$61,$CE$57&lt;&gt;$CE$58,$CE$58:$CE$60=$CE$58,$CE$61:$CE$62=$CE$61,$CF$58:$CF$59=$CF$58,$CF$59&lt;&gt;$CF$60,$CF$61&lt;&gt;$CF$62,$CG$58:$CG$59=$CG$58),1,0)</f>
        <v>0</v>
      </c>
      <c r="BLK57" s="487">
        <f t="array" aca="1" ref="BLK57" ca="1">IF(AND($CC$57:$CC$60=$CC$57,$CC$60&lt;&gt;$CC$61,$CC$61:$CC$62=$CC$61,$CE$57&lt;&gt;$CE$58,$CE$58:$CE$60=$CE$58,$CE$61&lt;&gt;$CE$62,$CF$58:$CF$60=$CF$58,$CG$58:$CG$59=$CG$58,$CG$59&lt;&gt;$CG$60),1,0)</f>
        <v>0</v>
      </c>
      <c r="BLL57" s="487">
        <f t="array" aca="1" ref="BLL57" ca="1">IF(AND($CC$57:$CC$60=$CC$57,$CC$60&lt;&gt;$CC$61,$CC$61:$CC$62=$CC$61,$CE$57&lt;&gt;$CE$58,$CE$58:$CE$60=$CE$58,$CE$61&lt;&gt;$CE$62,$CF$58:$CF$59=$CF$58,$CF$59&lt;&gt;$CF$60,$CG$58:$CG$59=$CG$58),1,0)</f>
        <v>0</v>
      </c>
      <c r="BLM57" s="487">
        <f t="array" aca="1" ref="BLM57" ca="1">IF(AND($CC$57:$CC$60=$CC$57,$CC$60&lt;&gt;$CC$61,$CC$61:$CC$62=$CC$61,$CE$57&lt;&gt;$CE$58,$CE$58:$CE$59=$CE$58,$CE$59&lt;&gt;$CE$60,$CE$61:$CE$62=$CE$61,$CF$58:$CF$59=$CF$58,$CF$61:$CF$62=$CF$61,$CG$58:$CG$59=$CG$58,$CG$61&lt;&gt;$CG$62),1,0)</f>
        <v>0</v>
      </c>
      <c r="BLN57" s="487">
        <f t="array" aca="1" ref="BLN57" ca="1">IF(AND($CC$57:$CC$60=$CC$57,$CC$60&lt;&gt;$CC$61,$CC$61:$CC$62=$CC$61,$CE$57&lt;&gt;$CE$58,$CE$58:$CE$59=$CE$58,$CE$59&lt;&gt;$CE$60,$CE$61:$CE$62=$CE$61,$CF$58:$CF$59=$CF$58,$CF$61&lt;&gt;$CF$62,$CG$58:$CG$59=$CG$58),1,0)</f>
        <v>0</v>
      </c>
      <c r="BLO57" s="487">
        <f t="array" aca="1" ref="BLO57" ca="1">IF(AND($CC$57:$CC$59=$CC$57,$CC$59&lt;&gt;$CC$60,$CC$60:$CC$62=$CC$60,$CE$57:$CE$59=$CE$57,$CE$60:$CE$62=$CE$60,$CF$57&lt;&gt;$CF$58,$CF$58:$CF$59=$CF$58,$CF$60:$CF$62=$CF$60,$CG$58:$CG$59=$CG$58,$CG$60&lt;&gt;$CG$61,$CG$61&lt;&gt;$CG$62),1,0)</f>
        <v>0</v>
      </c>
      <c r="BLP57" s="487">
        <f t="array" aca="1" ref="BLP57" ca="1">IF(AND($CC$57:$CC$59=$CC$57,$CC$59&lt;&gt;$CC$60,$CC$60:$CC$62=$CC$60,$CE$57:$CE$59=$CE$57,$CE$60:$CE$62=$CE$60,$CF$57&lt;&gt;$CF$58,$CF$58:$CF$59=$CF$58,$CF$60&lt;&gt;$CF$61,$CF$61:$CF$62=$CF$61,$CG$58:$CG$59=$CG$58,$CG$61&lt;&gt;$CG$62),1,0)</f>
        <v>0</v>
      </c>
      <c r="BLQ57" s="487">
        <f t="array" aca="1" ref="BLQ57" ca="1">IF(AND($CC$57:$CC$59=$CC$57,$CC$59&lt;&gt;$CC$60,$CC$60:$CC$62=$CC$60,$CE$57:$CE$59=$CE$57,$CE$60:$CE$62=$CE$60,$CF$57&lt;&gt;$CF$58,$CF$58:$CF$59=$CF$58,$CF$60:$CF$61=$CF$60,$CF$61&lt;&gt;$CF$62,$CG$58:$CG$59=$CG$58,$CG$60&lt;&gt;$CG$61),1,0)</f>
        <v>0</v>
      </c>
      <c r="BLR57" s="487">
        <f t="array" aca="1" ref="BLR57" ca="1">IF(AND($CC$57:$CC$59=$CC$57,$CC$59&lt;&gt;$CC$60,$CC$60:$CC$62=$CC$60,$CE$57:$CE$59=$CE$57,$CE$60:$CE$62=$CE$60,$CF$57:$CF$59=$CF$57,$CF$60&lt;&gt;$CF$61,$CF$61:$CF$62=$CF$61,$CG$57&lt;&gt;$CG$58,$CG$58:$CG$59=$CG$58,$CG$61&lt;&gt;$CG$62),1,0)</f>
        <v>0</v>
      </c>
      <c r="BLS57" s="487">
        <f t="array" aca="1" ref="BLS57" ca="1">IF(AND($CC$57:$CC$59=$CC$57,$CC$59&lt;&gt;$CC$60,$CC$60:$CC$62=$CC$60,$CE$57:$CE$59=$CE$57,$CE$60:$CE$62=$CE$60,$CF$57:$CF$59=$CF$57,$CF$60:$CF$61=$CF$60,$CF$61&lt;&gt;$CF$62,$CG$57&lt;&gt;$CG$58,$CG$58:$CG$59=$CG$58,$CG$60&lt;&gt;$CG$61),1,0)</f>
        <v>0</v>
      </c>
      <c r="BLT57" s="487">
        <f t="array" aca="1" ref="BLT57" ca="1">IF(AND($CC$57:$CC$59=$CC$57,$CC$59&lt;&gt;$CC$60,$CC$60:$CC$62=$CC$60,$CE$57:$CE$59=$CE$57,$CE$60:$CE$62=$CE$60,$CF$57:$CF$59=$CF$57,$CF$60&lt;&gt;$CF$61,$CF$61&lt;&gt;$CF$62,$CG$57&lt;&gt;$CG$58,$CG$58:$CG$59=$CG$58),1,0)</f>
        <v>0</v>
      </c>
      <c r="BLU57" s="487">
        <f t="array" aca="1" ref="BLU57" ca="1">IF(AND($CC$57:$CC$59=$CC$57,$CC$59&lt;&gt;$CC$60,$CC$60:$CC$62=$CC$60,$CE$57&lt;&gt;$CE$58,$CE$58:$CE$59=$CE$58,$CE$60:$CE$62=$CE$60,$CF$58:$CF$59=$CF$58,$CF$60:$CF$62=$CF$60,$CG$58:$CG$59=$CG$58,$CG$60&lt;&gt;$CG$61,$CG$61&lt;&gt;$CG$62),1,0)</f>
        <v>0</v>
      </c>
      <c r="BLV57" s="487">
        <f t="array" aca="1" ref="BLV57" ca="1">IF(AND($CC$57:$CC$59=$CC$57,$CC$59&lt;&gt;$CC$60,$CC$60:$CC$62=$CC$60,$CE$57&lt;&gt;$CE$58,$CE$58:$CE$59=$CE$58,$CE$60:$CE$62=$CE$60,$CF$58:$CF$59=$CF$58,$CF$60&lt;&gt;$CF$61,$CF$61&lt;&gt;$CF$62,$CG$58:$CG$59=$CG$58),1,0)</f>
        <v>0</v>
      </c>
      <c r="BLW57" s="487">
        <f t="array" aca="1" ref="BLW57" ca="1">IF(AND($CC$57:$CC$59=$CC$57,$CC$59&lt;&gt;$CC$60,$CC$60:$CC$62=$CC$60,$CE$57&lt;&gt;$CE$58,$CE$58:$CE$59=$CE$58,$CE$60&lt;&gt;$CE$61,$CE$61:$CE$62=$CE$61,$CF$58:$CF$59=$CF$58,$CF$61:$CF$62=$CF$61,$CG$58:$CG$59=$CG$58,$CG$61&lt;&gt;$CG$62),1,0)</f>
        <v>0</v>
      </c>
      <c r="BLX57" s="487">
        <f t="array" aca="1" ref="BLX57" ca="1">IF(AND($CC$57:$CC$59=$CC$57,$CC$59&lt;&gt;$CC$60,$CC$60:$CC$62=$CC$60,$CE$57&lt;&gt;$CE$58,$CE$58:$CE$59=$CE$58,$CE$60&lt;&gt;$CE$61,$CE$61:$CE$62=$CE$61,$CF$58:$CF$59=$CF$58,$CF$61&lt;&gt;$CF$62,$CG$58:$CG$59=$CG$58),1,0)</f>
        <v>0</v>
      </c>
      <c r="BLY57" s="487">
        <f t="array" aca="1" ref="BLY57" ca="1">IF(AND($CC$57:$CC$59=$CC$57,$CC$59&lt;&gt;$CC$60,$CC$60:$CC$62=$CC$60,$CE$57&lt;&gt;$CE$58,$CE$58:$CE$59=$CE$58,$CE$60:$CE$61=$CE$60,$CE$61&lt;&gt;$CE$62,$CF$58:$CF$59=$CF$58,$CF$60:$CF$61=$CF$60,$CG$58:$CG$59=$CG$58,$CG$60&lt;&gt;$CG$61),1,0)</f>
        <v>0</v>
      </c>
      <c r="BLZ57" s="487">
        <f t="array" aca="1" ref="BLZ57" ca="1">IF(AND($CC$57:$CC$59=$CC$57,$CC$59&lt;&gt;$CC$60,$CC$60:$CC$62=$CC$60,$CE$57&lt;&gt;$CE$58,$CE$58:$CE$59=$CE$58,$CE$60:$CE$61=$CE$60,$CE$61&lt;&gt;$CE$62,$CF$58:$CF$59=$CF$58,$CF$60&lt;&gt;$CF$61,$CG$58:$CG$59=$CG$58),1,0)</f>
        <v>0</v>
      </c>
      <c r="BMA57" s="487">
        <f t="array" aca="1" ref="BMA57" ca="1">IF(AND($CC$57:$CC$59=$CC$57,$CC$59&lt;&gt;$CC$60,$CC$60:$CC$62=$CC$60,$CE$57:$CE$59=$CE$57,$CE$60&lt;&gt;$CE$61,$CE$61:$CE$62=$CE$61,$CF$57:$CF$59=$CF$57,$CF$61:$CF$62=$CF$61,$CG$57&lt;&gt;$CG$58,$CG$58:$CG$59=$CG$58,$CG$61&lt;&gt;$CG$62),1,0)</f>
        <v>0</v>
      </c>
      <c r="BMB57" s="487">
        <f t="array" aca="1" ref="BMB57" ca="1">IF(AND($CC$57:$CC$59=$CC$57,$CC$59&lt;&gt;$CC$60,$CC$60:$CC$62=$CC$60,$CE$57:$CE$59=$CE$57,$CE$60&lt;&gt;$CE$61,$CE$61:$CE$62=$CE$61,$CF$57&lt;&gt;$CF$58,$CF$58:$CF$59=$CF$58,$CF$61&lt;&gt;$CF$62,$CG$58:$CG$59=$CG$58),1,0)</f>
        <v>0</v>
      </c>
      <c r="BMC57" s="487">
        <f t="array" aca="1" ref="BMC57" ca="1">IF(AND($CC$57:$CC$59=$CC$57,$CC$59&lt;&gt;$CC$60,$CC$60:$CC$62=$CC$60,$CE$57:$CE$59=$CE$57,$CE$60:$CE$61=$CE$60,$CE$61&lt;&gt;$CE$62,$CF$57:$CF$59=$CF$57,$CF$60:$CF$61=$CF$60,$CG$57&lt;&gt;$CG$58,$CG$58:$CG$59=$CG$58,$CG$60&lt;&gt;$CG$61),1,0)</f>
        <v>0</v>
      </c>
      <c r="BMD57" s="487">
        <f t="array" aca="1" ref="BMD57" ca="1">IF(AND($CC$57:$CC$59=$CC$57,$CC$59&lt;&gt;$CC$60,$CC$60:$CC$62=$CC$60,$CE$57:$CE$59=$CE$57,$CE$60:$CE$61=$CE$60,$CE$61&lt;&gt;$CE$62,$CF$57&lt;&gt;$CF$58,$CF$58:$CF$59=$CF$58,$CF$60&lt;&gt;$CF$61,$CG$58:$CG$59=$CG$58),1,0)</f>
        <v>0</v>
      </c>
      <c r="BME57" s="487">
        <f t="array" aca="1" ref="BME57" ca="1">IF(AND($CC$57:$CC$59=$CC$57,$CC$59&lt;&gt;$CC$60,$CC$60:$CC$62=$CC$60,$CE$57:$CE$59=$CE$57,$CE$60&lt;&gt;$CE$61,$CE$61&lt;&gt;$CE$62,$CF$57:$CF$59=$CF$57,$CG$57&lt;&gt;$CG$58,$CG$58:$CG$59=$CG$58),1,0)</f>
        <v>0</v>
      </c>
      <c r="BMF57" s="487">
        <f t="array" aca="1" ref="BMF57" ca="1">IF(AND($CC$57:$CC$59=$CC$57,$CC$59&lt;&gt;$CC$60,$CC$60:$CC$62=$CC$60,$CE$57:$CE$59=$CE$57,$CE$60&lt;&gt;$CE$61,$CE$61&lt;&gt;$CE$62,$CF$57&lt;&gt;$CF$58,$CF$58:$CF$59=$CF$58,$CG$58:$CG$59=$CG$58),1,0)</f>
        <v>0</v>
      </c>
      <c r="BMG57" s="487">
        <f t="array" aca="1" ref="BMG57" ca="1">IF(AND($CC$57:$CC$60=$CC$57,$CC$60&lt;&gt;$CC$61,$CC$61&lt;&gt;$CC$62,$CE$57:$CE$60=$CE$57,$CF$57&lt;&gt;$CF$58,$CF$58:$CF$60=$CF$58,$CG$58:$CG$59=$CG$58,$CG$59&lt;&gt;$CG$60),1,0)</f>
        <v>0</v>
      </c>
      <c r="BMH57" s="487">
        <f t="array" aca="1" ref="BMH57" ca="1">IF(AND($CC$57:$CC$60=$CC$57,$CC$60&lt;&gt;$CC$61,$CC$61&lt;&gt;$CC$62,$CE$57:$CE$60=$CE$57,$CF$57:$CF$59=$CF$57,$CF$59&lt;&gt;$CF$60,$CG$57&lt;&gt;$CG$58,$CG$58:$CG$59=$CG$58),1,0)</f>
        <v>0</v>
      </c>
      <c r="BMI57" s="487">
        <f t="array" aca="1" ref="BMI57" ca="1">IF(AND($CC$57:$CC$60=$CC$57,$CC$60&lt;&gt;$CC$61,$CC$61&lt;&gt;$CC$62,$CE$57&lt;&gt;$CE$58,$CE$58:$CE$60=$CE$58,$CF$58:$CF$60=$CF$58,$CG$58:$CG$59=$CG$58,$CG$59&lt;&gt;$CG$60),1,0)</f>
        <v>0</v>
      </c>
      <c r="BMJ57" s="487">
        <f t="array" aca="1" ref="BMJ57" ca="1">IF(AND($CC$57:$CC$60=$CC$57,$CC$60&lt;&gt;$CC$61,$CC$61&lt;&gt;$CC$62,$CE$57&lt;&gt;$CE$58,$CE$58:$CE$60=$CE$58,$CF$58:$CF$59=$CF$58,$CF$59&lt;&gt;$CF$60,$CG$58:$CG$59=$CG$58),1,0)</f>
        <v>0</v>
      </c>
      <c r="BMK57" s="487">
        <f t="array" aca="1" ref="BMK57" ca="1">IF(AND($CC$57:$CC$60=$CC$57,$CC$60&lt;&gt;$CC$61,$CC$61&lt;&gt;$CC$62,$CE$57:$CE$59=$CE$57,$CE$59&lt;&gt;$CE$60,$CF$57:$CF$59=$CF$57,$CG$57&lt;&gt;$CG$58,$CG$58:$CG$59=$CG$58),1,0)</f>
        <v>0</v>
      </c>
      <c r="BML57" s="487">
        <f t="array" aca="1" ref="BML57" ca="1">IF(AND($CC$57:$CC$60=$CC$57,$CC$60&lt;&gt;$CC$61,$CC$61&lt;&gt;$CC$62,$CE$57:$CE$59=$CE$57,$CE$59&lt;&gt;$CE$60,$CF$57&lt;&gt;$CF$58,$CF$58:$CF$59=$CF$58,$CG$58:$CG$59=$CG$58),1,0)</f>
        <v>0</v>
      </c>
      <c r="BMM57" s="487">
        <f t="array" aca="1" ref="BMM57" ca="1">IF(AND($CC$57:$CC$59=$CC$57,$CC$59&lt;&gt;$CC$60,$CC$60:$CC$61=$CC$60,$CC$61&lt;&gt;$CC$62,$CE$57:$CE$59=$CE$57,$CE$60:$CE$61=$CE$60,$CF$57:$CF$59=$CF$57,$CF$60&lt;&gt;$CF$61,$CG$57&lt;&gt;$CG$58,$CG$58:$CG$59=$CG$58),1,0)</f>
        <v>0</v>
      </c>
      <c r="BMN57" s="487">
        <f t="array" aca="1" ref="BMN57" ca="1">IF(AND($CC$57:$CC$59=$CC$57,$CC$59&lt;&gt;$CC$60,$CC$60:$CC$61=$CC$60,$CC$61&lt;&gt;$CC$62,$CE$57:$CE$59=$CE$57,$CE$60:$CE$61=$CE$60,$CF$57&lt;&gt;$CF$58,$CF$58:$CF$59=$CF$58,$CF$60:$CF$61=$CF$60,$CG$58:$CG$59=$CG$58,$CG$60&lt;&gt;$CG$61),1,0)</f>
        <v>0</v>
      </c>
      <c r="BMO57" s="487">
        <f t="array" aca="1" ref="BMO57" ca="1">IF(AND($CC$57:$CC$59=$CC$57,$CC$59&lt;&gt;$CC$60,$CC$60:$CC$61=$CC$60,$CC$61&lt;&gt;$CC$62,$CE$57:$CE$59=$CE$57,$CE$60&lt;&gt;$CE$61,$CF$57:$CF$59=$CF$57,$CG$57&lt;&gt;$CG$58,$CG$58:$CG$59=$CG$58),1,0)</f>
        <v>0</v>
      </c>
      <c r="BMP57" s="487">
        <f t="array" aca="1" ref="BMP57" ca="1">IF(AND($CC$57:$CC$59=$CC$57,$CC$59&lt;&gt;$CC$60,$CC$60:$CC$61=$CC$60,$CC$61&lt;&gt;$CC$62,$CE$57:$CE$59=$CE$57,$CE$60&lt;&gt;$CE$61,$CF$57&lt;&gt;$CF$58,$CF$58:$CF$59=$CF$58,$CG$58:$CG$59=$CG$58),1,0)</f>
        <v>0</v>
      </c>
      <c r="BMQ57" s="487">
        <f t="array" aca="1" ref="BMQ57" ca="1">IF(AND($CC$57:$CC$59=$CC$57,$CC$59&lt;&gt;$CC$60,$CC$60:$CC$61=$CC$60,$CC$61&lt;&gt;$CC$62,$CE$57&lt;&gt;$CE$58,$CE$58:$CE$59=$CE$58,$CE$60:$CE$61=$CE$60,$CF$58:$CF$59=$CF$58,$CF$60:$CF$61=$CF$60,$CG$58:$CG$59=$CG$58,$CG$60&lt;&gt;$CG$61),1,0)</f>
        <v>0</v>
      </c>
      <c r="BMR57" s="487">
        <f t="array" aca="1" ref="BMR57" ca="1">IF(AND($CC$57:$CC$59=$CC$57,$CC$59&lt;&gt;$CC$60,$CC$60:$CC$61=$CC$60,$CC$61&lt;&gt;$CC$62,$CE$57&lt;&gt;$CE$58,$CE$58:$CE$59=$CE$58,$CE$60:$CE$61=$CE$60,$CF$58:$CF$59=$CF$58,$CF$60&lt;&gt;$CF$61,$CG$58:$CG$59=$CG$58),1,0)</f>
        <v>0</v>
      </c>
      <c r="BMS57" s="487">
        <f t="array" aca="1" ref="BMS57" ca="1">IF(AND($CC$57:$CC$59=$CC$57,$CC$59&lt;&gt;$CC$60,$CC$60&lt;&gt;$CC$61,$CC$61:$CC$62=$CC$61,$CE$57:$CE$59=$CE$57,$CE$61:$CE$62=$CE$61,$CF$57&lt;&gt;$CF$58,$CF$58:$CF$59=$CF$58,$CF$61:$CF$62=$CF$61,$CG$58:$CG$59=$CG$58,$CG$61&lt;&gt;$CG$62),1,0)</f>
        <v>0</v>
      </c>
      <c r="BMT57" s="487">
        <f t="array" aca="1" ref="BMT57" ca="1">IF(AND($CC$57:$CC$59=$CC$57,$CC$59&lt;&gt;$CC$60,$CC$60&lt;&gt;$CC$61,$CC$61:$CC$62=$CC$61,$CE$57:$CE$59=$CE$57,$CE$61:$CE$62=$CE$61,$CF$57:$CF$59=$CF$57,$CF$61&lt;&gt;$CF$62,$CG$57&lt;&gt;$CG$58,$CG$58:$CG$59=$CG$58),1,0)</f>
        <v>0</v>
      </c>
      <c r="BMU57" s="487">
        <f t="array" aca="1" ref="BMU57" ca="1">IF(AND($CC$57:$CC$59=$CC$57,$CC$59&lt;&gt;$CC$60,$CC$60&lt;&gt;$CC$61,$CC$61:$CC$62=$CC$61,$CE$57&lt;&gt;$CE$58,$CE$58:$CE$59=$CE$58,$CE$61:$CE$62=$CE$61,$CF$58:$CF$59=$CF$58,$CF$61:$CF$62=$CF$61,$CG$58:$CG$59=$CG$58,$CG$61&lt;&gt;$CG$62),1,0)</f>
        <v>0</v>
      </c>
      <c r="BMV57" s="487">
        <f t="array" aca="1" ref="BMV57" ca="1">IF(AND($CC$57:$CC$59=$CC$57,$CC$59&lt;&gt;$CC$60,$CC$60&lt;&gt;$CC$61,$CC$61:$CC$62=$CC$61,$CE$57&lt;&gt;$CE$58,$CE$58:$CE$59=$CE$58,$CE$61:$CE$62=$CE$61,$CF$58:$CF$59=$CF$58,$CF$61&lt;&gt;$CF$62,$CG$58:$CG$59=$CG$58),1,0)</f>
        <v>0</v>
      </c>
      <c r="BMW57" s="487">
        <f t="array" aca="1" ref="BMW57" ca="1">IF(AND($CC$57:$CC$59=$CC$57,$CC$59&lt;&gt;$CC$60,$CC$60&lt;&gt;$CC$61,$CC$61:$CC$62=$CC$61,$CE$57:$CE$59=$CE$57,$CE$61&lt;&gt;$CE$62,$CF$57:$CF$59=$CF$57,$CG$57&lt;&gt;$CG$58,$CG$58:$CG$59=$CG$58),1,0)</f>
        <v>0</v>
      </c>
      <c r="BMX57" s="487">
        <f t="array" aca="1" ref="BMX57" ca="1">IF(AND($CC$57:$CC$59=$CC$57,$CC$59&lt;&gt;$CC$60,$CC$60&lt;&gt;$CC$61,$CC$61:$CC$62=$CC$61,$CE$57:$CE$59=$CE$57,$CE$61&lt;&gt;$CE$62,$CF$57&lt;&gt;$CF$58,$CF$58:$CF$59=$CF$58,$CG$58:$CG$59=$CG$58),1,0)</f>
        <v>0</v>
      </c>
      <c r="BMY57" s="487">
        <f t="array" aca="1" ref="BMY57" ca="1">IF(AND($CC$57&lt;&gt;$CC$58,$CC$58:$CC$62=$CC$58,$CE$58:$CE$62=$CE$58,$CF$58:$CF$61=$CF$58,$CF$61&lt;&gt;$CF$62,$CG$58:$CG$59=$CG$58,$CG$59&lt;&gt;$CG$60,$CG$60&lt;&gt;$CG$61),1,0)</f>
        <v>0</v>
      </c>
      <c r="BMZ57" s="487">
        <f t="array" aca="1" ref="BMZ57" ca="1">IF(AND($CC$57&lt;&gt;$CC$58,$CC$58:$CC$62=$CC$58,$CE$58:$CE$62=$CE$58,$CF$58:$CF$60=$CF$58,$CF$60&lt;&gt;$CF$61,$CF$61:$CF$62=$CF$61,$CG$58:$CG$59=$CG$58,$CG$59&lt;&gt;$CG$60,$CG$61&lt;&gt;$CG$62),1,0)</f>
        <v>0</v>
      </c>
      <c r="BNA57" s="487">
        <f t="array" aca="1" ref="BNA57" ca="1">IF(AND($CC$57&lt;&gt;$CC$58,$CC$58:$CC$62=$CC$58,$CE$58:$CE$62=$CE$58,$CF$58:$CF$60=$CF$58,$CF$60&lt;&gt;$CF$61,$CF$61&lt;&gt;$CF$62,$CG$58:$CG$59=$CG$58,$CG$59&lt;&gt;$CG$60),1,0)</f>
        <v>0</v>
      </c>
      <c r="BNB57" s="487">
        <f t="array" aca="1" ref="BNB57" ca="1">IF(AND($CC$57&lt;&gt;$CC$58,$CC$58:$CC$62=$CC$58,$CE$58:$CE$62=$CE$58,$CF$58:$CF$59=$CF$58,$CF$59&lt;&gt;$CF$60,$CF$60:$CF$62=$CF$60,$CG$58:$CG$59=$CG$58,$CG$60&lt;&gt;$CG$61,$CG$61&lt;&gt;$CG$62),1,0)</f>
        <v>0</v>
      </c>
      <c r="BNC57" s="487">
        <f t="array" aca="1" ref="BNC57" ca="1">IF(AND($CC$57&lt;&gt;$CC$58,$CC$58:$CC$62=$CC$58,$CE$58:$CE$62=$CE$58,$CF$58:$CF$59=$CF$58,$CF$59&lt;&gt;$CF$60,$CF$60&lt;&gt;$CF$61,$CF$61:$CF$62=$CF$61,$CG$58:$CG$59=$CG$58,$CG$61&lt;&gt;$CG$62),1,0)</f>
        <v>0</v>
      </c>
      <c r="BND57" s="487">
        <f t="array" aca="1" ref="BND57" ca="1">IF(AND($CC$57&lt;&gt;$CC$58,$CC$58:$CC$62=$CC$58,$CE$58:$CE$62=$CE$58,$CF$58:$CF$59=$CF$58,$CF$59&lt;&gt;$CF$60,$CF$60:$CF$61=$CF$60,$CF$61&lt;&gt;$CF$62,$CG$58:$CG$59=$CG$58,$CG$60&lt;&gt;$CG$61),1,0)</f>
        <v>0</v>
      </c>
      <c r="BNE57" s="487">
        <f t="array" aca="1" ref="BNE57" ca="1">IF(AND($CC$57&lt;&gt;$CC$58,$CC$58:$CC$62=$CC$58,$CE$58:$CE$61=$CE$58,$CE$61&lt;&gt;$CE$62,$CF$58:$CF$61=$CF$58,$CG$58:$CG$59=$CG$58,$CG$59&lt;&gt;$CG$60,$CG$60&lt;&gt;$CG$61),1,0)</f>
        <v>0</v>
      </c>
      <c r="BNF57" s="487">
        <f t="array" aca="1" ref="BNF57" ca="1">IF(AND($CC$57&lt;&gt;$CC$58,$CC$58:$CC$62=$CC$58,$CE$58:$CE$61=$CE$58,$CE$61&lt;&gt;$CE$62,$CF$58:$CF$59=$CF$58,$CF$59&lt;&gt;$CF$60,$CF$60&lt;&gt;$CF$61,$CG$58:$CG$59=$CG$58),1,0)</f>
        <v>0</v>
      </c>
      <c r="BNG57" s="487">
        <f t="array" aca="1" ref="BNG57" ca="1">IF(AND($CC$57&lt;&gt;$CC$58,$CC$58:$CC$62=$CC$58,$CE$58:$CE$60=$CE$58,$CE$60&lt;&gt;$CE$61,$CE$61:$CE$62=$CE$61,$CF$58:$CF$60=$CF$58,$CF$61:$CF$62=$CF$61,$CG$58:$CG$59=$CG$58,$CG$59&lt;&gt;$CG$60,$CG$61&lt;&gt;$CG$62),1,0)</f>
        <v>0</v>
      </c>
      <c r="BNH57" s="487">
        <f t="array" aca="1" ref="BNH57" ca="1">IF(AND($CC$57&lt;&gt;$CC$58,$CC$58:$CC$62=$CC$58,$CE$58:$CE$60=$CE$58,$CE$60&lt;&gt;$CE$61,$CE$61:$CE$62=$CE$61,$CF$58:$CF$59=$CF$58,$CF$59&lt;&gt;$CF$60,$CF$61&lt;&gt;$CF$62,$CG$58:$CG$59=$CG$58),1,0)</f>
        <v>0</v>
      </c>
      <c r="BNI57" s="487">
        <f t="array" aca="1" ref="BNI57" ca="1">IF(AND($CC$57&lt;&gt;$CC$58,$CC$58:$CC$62=$CC$58,$CE$58:$CE$60=$CE$58,$CE$60&lt;&gt;$CE$61,$CE$61&lt;&gt;$CE$62,$CF$58:$CF$60=$CF$58,$CG$58:$CG$59=$CG$58,$CG$59&lt;&gt;$CG$60),1,0)</f>
        <v>0</v>
      </c>
      <c r="BNJ57" s="487">
        <f t="array" aca="1" ref="BNJ57" ca="1">IF(AND($CC$57&lt;&gt;$CC$58,$CC$58:$CC$62=$CC$58,$CE$58:$CE$60=$CE$58,$CE$60&lt;&gt;$CE$61,$CE$61&lt;&gt;$CE$62,$CF$58:$CF$59=$CF$58,$CF$59&lt;&gt;$CF$60,$CG$58:$CG$59=$CG$58),1,0)</f>
        <v>0</v>
      </c>
      <c r="BNK57" s="487">
        <f t="array" aca="1" ref="BNK57" ca="1">IF(AND($CC$57&lt;&gt;$CC$58,$CC$58:$CC$62=$CC$58,$CE$58:$CE$59=$CE$58,$CE$59&lt;&gt;$CE$60,$CE$60:$CE$62=$CE$60,$CF$58:$CF$59=$CF$58,$CF$60:$CF$62=$CF$60,$CG$58:$CG$59=$CG$58,$CG$60&lt;&gt;$CG$61,$CG$61&lt;&gt;$CG$62),1,0)</f>
        <v>0</v>
      </c>
      <c r="BNL57" s="487">
        <f t="array" aca="1" ref="BNL57" ca="1">IF(AND($CC$57&lt;&gt;$CC$58,$CC$58:$CC$62=$CC$58,$CE$58:$CE$59=$CE$58,$CE$59&lt;&gt;$CE$60,$CE$60:$CE$62=$CE$60,$CF$58:$CF$59=$CF$58,$CF$60&lt;&gt;$CF$61,$CF$61&lt;&gt;$CF$62,$CG$58:$CG$59=$CG$58),1,0)</f>
        <v>0</v>
      </c>
      <c r="BNM57" s="487">
        <f t="array" aca="1" ref="BNM57" ca="1">IF(AND($CC$57&lt;&gt;$CC$58,$CC$58:$CC$62=$CC$58,$CE$58:$CE$59=$CE$58,$CE$59&lt;&gt;$CE$60,$CE$60&lt;&gt;$CE$61,$CE$61:$CE$62=$CE$61,$CF$58:$CF$59=$CF$58,$CF$61:$CF$62=$CF$61,$CG$58:$CG$59=$CG$58,$CG$61&lt;&gt;$CG$62),1,0)</f>
        <v>0</v>
      </c>
      <c r="BNN57" s="487">
        <f t="array" aca="1" ref="BNN57" ca="1">IF(AND($CC$57&lt;&gt;$CC$58,$CC$58:$CC$62=$CC$58,$CE$58:$CE$59=$CE$58,$CE$59&lt;&gt;$CE$60,$CE$60&lt;&gt;$CE$61,$CE$61:$CE$62=$CE$61,$CF$58:$CF$59=$CF$58,$CF$61&lt;&gt;$CF$62,$CG$58:$CG$59=$CG$58),1,0)</f>
        <v>0</v>
      </c>
      <c r="BNO57" s="487">
        <f t="array" aca="1" ref="BNO57" ca="1">IF(AND($CC$57&lt;&gt;$CC$58,$CC$58:$CC$62=$CC$58,$CE$58:$CE$59=$CE$58,$CE$59&lt;&gt;$CE$60,$CE$60:$CE$61=$CE$60,$CE$61&lt;&gt;$CE$62,$CF$58:$CF$59=$CF$58,$CF$60:$CF$61=$CF$60,$CG$58:$CG$59=$CG$58,$CG$60&lt;&gt;$CG$61),1,0)</f>
        <v>0</v>
      </c>
      <c r="BNP57" s="487">
        <f t="array" aca="1" ref="BNP57" ca="1">IF(AND($CC$57&lt;&gt;$CC$58,$CC$58:$CC$62=$CC$58,$CE$58:$CE$59=$CE$58,$CE$59&lt;&gt;$CE$60,$CE$60:$CE$61=$CE$60,$CE$61&lt;&gt;$CE$62,$CF$58:$CF$59=$CF$58,$CF$60&lt;&gt;$CF$61,$CG$58:$CG$59=$CG$58),1,0)</f>
        <v>0</v>
      </c>
      <c r="BNQ57" s="487">
        <f t="array" aca="1" ref="BNQ57" ca="1">IF(AND($CC$57&lt;&gt;$CC$58,$CC$58:$CC$61=$CC$58,$CC$61&lt;&gt;$CC$62,$CE$58:$CE$61=$CE$58,$CF$58:$CF$59=$CF$58,$CF$59&lt;&gt;$CF$60,$CF$60:$CF$61=$CF$60,$CG$58:$CG$59=$CG$58,$CG$60&lt;&gt;$CG$61),1,0)</f>
        <v>0</v>
      </c>
      <c r="BNR57" s="487">
        <f t="array" aca="1" ref="BNR57" ca="1">IF(AND($CC$57&lt;&gt;$CC$58,$CC$58:$CC$61=$CC$58,$CC$61&lt;&gt;$CC$62,$CE$58:$CE$61=$CE$58,$CF$58:$CF$60=$CF$58,$CF$60&lt;&gt;$CF$61,$CG$58:$CG$59=$CG$58,$CG$59&lt;&gt;$CG$60),1,0)</f>
        <v>0</v>
      </c>
      <c r="BNS57" s="487">
        <f t="array" aca="1" ref="BNS57" ca="1">IF(AND($CC$57&lt;&gt;$CC$58,$CC$58:$CC$61=$CC$58,$CC$61&lt;&gt;$CC$62,$CE$58:$CE$59=$CE$58,$CE$59&lt;&gt;$CE$60,$CE$60:$CE$61=$CE$60,$CF$58:$CF$59=$CF$58,$CF$60:$CF$61=$CF$60,$CG$58:$CG$59=$CG$58,$CG$60&lt;&gt;$CG$61),1,0)</f>
        <v>0</v>
      </c>
      <c r="BNT57" s="487">
        <f t="array" aca="1" ref="BNT57" ca="1">IF(AND($CC$57&lt;&gt;$CC$58,$CC$58:$CC$61=$CC$58,$CC$61&lt;&gt;$CC$62,$CE$58:$CE$59=$CE$58,$CE$59&lt;&gt;$CE$60,$CE$60:$CE$61=$CE$60,$CF$58:$CF$59=$CF$58,$CF$60&lt;&gt;$CF$61,$CG$58:$CG$59=$CG$58),1,0)</f>
        <v>0</v>
      </c>
      <c r="BNU57" s="487">
        <f t="array" aca="1" ref="BNU57" ca="1">IF(AND($CC$57&lt;&gt;$CC$58,$CC$58:$CC$61=$CC$58,$CC$61&lt;&gt;$CC$62,$CE$58:$CE$60=$CE$58,$CE$60&lt;&gt;$CE$61,$CF$58:$CF$60=$CF$58,$CG$58:$CG$59=$CG$58,$CG$59&lt;&gt;$CG$60),1,0)</f>
        <v>0</v>
      </c>
      <c r="BNV57" s="487">
        <f t="array" aca="1" ref="BNV57" ca="1">IF(AND($CC$57&lt;&gt;$CC$58,$CC$58:$CC$61=$CC$58,$CC$61&lt;&gt;$CC$62,$CE$58:$CE$60=$CE$58,$CE$60&lt;&gt;$CE$61,$CF$58:$CF$59=$CF$58,$CF$59&lt;&gt;$CF$60,$CG$58:$CG$59=$CG$58),1,0)</f>
        <v>0</v>
      </c>
      <c r="BNW57" s="487">
        <f t="array" aca="1" ref="BNW57" ca="1">IF(AND($CC$57&lt;&gt;$CC$58,$CC$58:$CC$60=$CC$58,$CC$60&lt;&gt;$CC$61,$CC$61:$CC$62=$CC$61,$CE$58:$CE$60=$CE$58,$CE$61:$CE$62=$CE$61,$CF$58:$CF$59=$CF$58,$CF$59&lt;&gt;$CF$60,$CF$61:$CF$62=$CF$61,$CG$58:$CG$59=$CG$58,$CG$61&lt;&gt;$CG$62),1,0)</f>
        <v>0</v>
      </c>
      <c r="BNX57" s="487">
        <f t="array" aca="1" ref="BNX57" ca="1">IF(AND($CC$57&lt;&gt;$CC$58,$CC$58:$CC$60=$CC$58,$CC$60&lt;&gt;$CC$61,$CC$61:$CC$62=$CC$61,$CE$58:$CE$60=$CE$58,$CE$61:$CE$62=$CE$61,$CF$58:$CF$60=$CF$58,$CF$61&lt;&gt;$CF$62,$CG$58:$CG$59=$CG$58,$CG$59&lt;&gt;$CG$60),1,0)</f>
        <v>0</v>
      </c>
      <c r="BNY57" s="487">
        <f t="array" aca="1" ref="BNY57" ca="1">IF(AND($CC$57&lt;&gt;$CC$58,$CC$58:$CC$60=$CC$58,$CC$60&lt;&gt;$CC$61,$CC$61:$CC$62=$CC$61,$CE$58:$CE$59=$CE$58,$CE$59&lt;&gt;$CE$60,$CE$61:$CE$62=$CE$61,$CF$58:$CF$59=$CF$58,$CF$61:$CF$62=$CF$61,$CG$58:$CG$59=$CG$58,$CG$61&lt;&gt;$CG$62),1,0)</f>
        <v>0</v>
      </c>
      <c r="BNZ57" s="487">
        <f t="array" aca="1" ref="BNZ57" ca="1">IF(AND($CC$57&lt;&gt;$CC$58,$CC$58:$CC$60=$CC$58,$CC$60&lt;&gt;$CC$61,$CC$61:$CC$62=$CC$61,$CE$58:$CE$59=$CE$58,$CE$59&lt;&gt;$CE$60,$CE$61:$CE$62=$CE$61,$CF$58:$CF$59=$CF$58,$CF$61&lt;&gt;$CF$62,$CG$58:$CG$59=$CG$58),1,0)</f>
        <v>0</v>
      </c>
      <c r="BOA57" s="487">
        <f t="array" aca="1" ref="BOA57" ca="1">IF(AND($CC$57&lt;&gt;$CC$58,$CC$58:$CC$60=$CC$58,$CC$60&lt;&gt;$CC$61,$CC$61:$CC$62=$CC$61,$CE$58:$CE$60=$CE$58,$CE$61&lt;&gt;$CE$62,$CF$58:$CF$60=$CF$58,$CG$58:$CG$59=$CG$58,$CG$59&lt;&gt;$CG$60),1,0)</f>
        <v>0</v>
      </c>
      <c r="BOB57" s="487">
        <f t="array" aca="1" ref="BOB57" ca="1">IF(AND($CC$57&lt;&gt;$CC$58,$CC$58:$CC$60=$CC$58,$CC$60&lt;&gt;$CC$61,$CC$61:$CC$62=$CC$61,$CE$58:$CE$60=$CE$58,$CE$61&lt;&gt;$CE$62,$CF$58:$CF$59=$CF$58,$CF$59&lt;&gt;$CF$60,$CG$58:$CG$59=$CG$58),1,0)</f>
        <v>0</v>
      </c>
      <c r="BOC57" s="487">
        <f t="array" aca="1" ref="BOC57" ca="1">IF(AND($CC$57&lt;&gt;$CC$58,$CC$58:$CC$59=$CC$58,$CC$59&lt;&gt;$CC$60,$CC$60:$CC$62=$CC$60,$CE$58:$CE$59=$CE$58,$CE$60:$CE$62=$CE$60,$CF$58:$CF$59=$CF$58,$CF$60&lt;&gt;$CF$61,$CF$61:$CF$62=$CF$61,$CG$58:$CG$59=$CG$58,$CG$61&lt;&gt;$CG$62),1,0)</f>
        <v>0</v>
      </c>
      <c r="BOD57" s="487">
        <f t="array" aca="1" ref="BOD57" ca="1">IF(AND($CC$57&lt;&gt;$CC$58,$CC$58:$CC$59=$CC$58,$CC$59&lt;&gt;$CC$60,$CC$60:$CC$62=$CC$60,$CE$58:$CE$59=$CE$58,$CE$60:$CE$62=$CE$60,$CF$58:$CF$59=$CF$58,$CF$60:$CF$61=$CF$60,$CF$61&lt;&gt;$CF$62,$CG$58:$CG$59=$CG$58,$CG$60&lt;&gt;$CG$61),1,0)</f>
        <v>0</v>
      </c>
      <c r="BOE57" s="487">
        <f t="array" aca="1" ref="BOE57" ca="1">IF(AND($CC$57&lt;&gt;$CC$58,$CC$58:$CC$59=$CC$58,$CC$59&lt;&gt;$CC$60,$CC$60:$CC$62=$CC$60,$CE$58:$CE$59=$CE$58,$CE$60&lt;&gt;$CE$61,$CE$61:$CE$62=$CE$61,$CF$58:$CF$59=$CF$58,$CF$61:$CF$62=$CF$61,$CG$58:$CG$59=$CG$58,$CG$61&lt;&gt;$CG$62),1,0)</f>
        <v>0</v>
      </c>
      <c r="BOF57" s="487">
        <f t="array" aca="1" ref="BOF57" ca="1">IF(AND($CC$57&lt;&gt;$CC$58,$CC$58:$CC$59=$CC$58,$CC$59&lt;&gt;$CC$60,$CC$60:$CC$62=$CC$60,$CE$58:$CE$59=$CE$58,$CE$60&lt;&gt;$CE$61,$CE$61:$CE$62=$CE$61,$CF$58:$CF$59=$CF$58,$CF$61&lt;&gt;$CF$62,$CG$58:$CG$59=$CG$58),1,0)</f>
        <v>0</v>
      </c>
      <c r="BOG57" s="487">
        <f t="array" aca="1" ref="BOG57" ca="1">IF(AND($CC$57&lt;&gt;$CC$58,$CC$58:$CC$59=$CC$58,$CC$59&lt;&gt;$CC$60,$CC$60:$CC$62=$CC$60,$CE$58:$CE$59=$CE$58,$CE$60:$CE$61=$CE$60,$CE$61&lt;&gt;$CE$62,$CF$58:$CF$59=$CF$58,$CF$60:$CF$61=$CF$60,$CG$58:$CG$59=$CG$58,$CG$60&lt;&gt;$CG$61),1,0)</f>
        <v>0</v>
      </c>
      <c r="BOH57" s="487">
        <f t="array" aca="1" ref="BOH57" ca="1">IF(AND($CC$57&lt;&gt;$CC$58,$CC$58:$CC$59=$CC$58,$CC$59&lt;&gt;$CC$60,$CC$60:$CC$62=$CC$60,$CE$58:$CE$59=$CE$58,$CE$60:$CE$61=$CE$60,$CE$61&lt;&gt;$CE$62,$CF$58:$CF$59=$CF$58,$CF$60&lt;&gt;$CF$61,$CG$58:$CG$59=$CG$58),1,0)</f>
        <v>0</v>
      </c>
      <c r="BOI57" s="487">
        <f t="array" aca="1" ref="BOI57" ca="1">IF(AND($CC$57:$CC$62=$CC$57,$CE$57:$CE$61=$CE$57,$CE$61&lt;&gt;$CE$62,$CF$57:$CF$58=$CF$57,$CF$58&lt;&gt;$CF$59,$CF$59:$CF$61=$CF$59,$CG$57&lt;&gt;$CG$58,$CG$59:$CG$61=$CG$59),1,0)</f>
        <v>0</v>
      </c>
      <c r="BOJ57" s="487">
        <f t="array" aca="1" ref="BOJ57" ca="1">IF(AND($CC$57:$CC$62=$CC$57,$CE$57:$CE$61=$CE$57,$CE$61&lt;&gt;$CE$62,$CF$57&lt;&gt;$CF$58,$CF$58:$CF$61=$CF$58,$CG$58&lt;&gt;$CG$59,$CG$59:$CG$61=$CG$59),1,0)</f>
        <v>0</v>
      </c>
      <c r="BOK57" s="487">
        <f t="array" aca="1" ref="BOK57" ca="1">IF(AND($CC$57:$CC$62=$CC$57,$CE$57:$CE$58=$CE$57,$CE$58&lt;&gt;$CE$59,$CE$59:$CE$62=$CE$59,$CF$57&lt;&gt;$CF$58,$CF$59:$CF$62=$CF$59,$CG$59:$CG$61=$CG$59,$CG$61&lt;&gt;$CG$62),1,0)</f>
        <v>0</v>
      </c>
      <c r="BOL57" s="487">
        <f t="array" aca="1" ref="BOL57" ca="1">IF(AND($CC$57:$CC$62=$CC$57,$CE$57:$CE$58=$CE$57,$CE$58&lt;&gt;$CE$59,$CE$59:$CE$62=$CE$59,$CF$57:$CF$58=$CF$57,$CF$59:$CF$61=$CF$59,$CF$61&lt;&gt;$CF$62,$CG$57&lt;&gt;$CG$58,$CG$59:$CG$61=$CG$59),1,0)</f>
        <v>0</v>
      </c>
      <c r="BOM57" s="487">
        <f t="array" aca="1" ref="BOM57" ca="1">IF(AND($CC$57:$CC$62=$CC$57,$CE$57&lt;&gt;$CE$58,$CE$58:$CE$62=$CE$58,$CF$58:$CF$61=$CF$58,$CF$61&lt;&gt;$CF$62,$CG$58&lt;&gt;$CG$59,$CG$59:$CG$61=$CG$59),1,0)</f>
        <v>0</v>
      </c>
      <c r="BON57" s="487">
        <f t="array" aca="1" ref="BON57" ca="1">IF(AND($CC$57:$CC$62=$CC$57,$CE$57&lt;&gt;$CE$58,$CE$58:$CE$62=$CE$58,$CF$58&lt;&gt;$CF$59,$CF$59:$CF$62=$CF$59,$CG$59:$CG$61=$CG$59,$CG$61&lt;&gt;$CG$62),1,0)</f>
        <v>0</v>
      </c>
      <c r="BOO57" s="487">
        <f t="array" aca="1" ref="BOO57" ca="1">IF(AND($CC$57:$CC$61=$CC$57,$CC$61&lt;&gt;$CC$62,$CE$57:$CE$61=$CE$57,$CF$57:$CF$58=$CF$57,$CF$58&lt;&gt;$CF$59,$CF$59:$CF$61=$CF$59,$CG$57&lt;&gt;$CG$58,$CG$59:$CG$61=$CG$59),1,0)</f>
        <v>0</v>
      </c>
      <c r="BOP57" s="487">
        <f t="array" aca="1" ref="BOP57" ca="1">IF(AND($CC$57:$CC$61=$CC$57,$CC$61&lt;&gt;$CC$62,$CE$57:$CE$61=$CE$57,$CF$57&lt;&gt;$CF$58,$CF$58:$CF$61=$CF$58,$CG$58&lt;&gt;$CG$59,$CG$59:$CG$61=$CG$59),1,0)</f>
        <v>0</v>
      </c>
      <c r="BOQ57" s="487">
        <f t="array" aca="1" ref="BOQ57" ca="1">IF(AND($CC$57:$CC$61=$CC$57,$CC$61&lt;&gt;$CC$62,$CE$57:$CE$58=$CE$57,$CE$58&lt;&gt;$CE$59,$CE$59:$CE$61=$CE$59,$CF$57:$CF$58=$CF$57,$CF$59:$CF$61=$CF$59,$CG$57&lt;&gt;$CG$58,$CG$59:$CG$61=$CG$59),1,0)</f>
        <v>0</v>
      </c>
      <c r="BOR57" s="487">
        <f t="array" aca="1" ref="BOR57" ca="1">IF(AND($CC$57:$CC$61=$CC$57,$CC$61&lt;&gt;$CC$62,$CE$57:$CE$58=$CE$57,$CE$58&lt;&gt;$CE$59,$CE$59:$CE$61=$CE$59,$CF$57&lt;&gt;$CF$58,$CF$59:$CF$61=$CF$59,$CG$59:$CG$61=$CG$59),1,0)</f>
        <v>0</v>
      </c>
      <c r="BOS57" s="487">
        <f t="array" aca="1" ref="BOS57" ca="1">IF(AND($CC$57:$CC$61=$CC$57,$CC$61&lt;&gt;$CC$62,$CE$57&lt;&gt;$CE$58,$CE$58:$CE$61=$CE$58,$CF$58:$CF$61=$CF$58,$CG$58&lt;&gt;$CG$59,$CG$59:$CG$61=$CG$59),1,0)</f>
        <v>0</v>
      </c>
      <c r="BOT57" s="487">
        <f t="array" aca="1" ref="BOT57" ca="1">IF(AND($CC$57:$CC$61=$CC$57,$CC$61&lt;&gt;$CC$62,$CE$57&lt;&gt;$CE$58,$CE$58:$CE$61=$CE$58,$CF$58&lt;&gt;$CF$59,$CF$59:$CF$61=$CF$59,$CG$59:$CG$61=$CG$59),1,0)</f>
        <v>0</v>
      </c>
      <c r="BOU57" s="487">
        <f t="array" aca="1" ref="BOU57" ca="1">IF(AND($CC$57:$CC$58=$CC$57,$CC$58&lt;&gt;$CC$59,$CC$59:$CC$62=$CC$59,$CE$57:$CE$58=$CE$57,$CE$59:$CE$62=$CE$59,$CF$57&lt;&gt;$CF$58,$CF$59:$CF$62=$CF$59,$CG$59:$CG$61=$CG$59,$CG$61&lt;&gt;$CG$62),1,0)</f>
        <v>0</v>
      </c>
      <c r="BOV57" s="487">
        <f t="array" aca="1" ref="BOV57" ca="1">IF(AND($CC$57:$CC$58=$CC$57,$CC$58&lt;&gt;$CC$59,$CC$59:$CC$62=$CC$59,$CE$57:$CE$58=$CE$57,$CE$59:$CE$62=$CE$59,$CF$57:$CF$58=$CF$57,$CF$59:$CF$61=$CF$59,$CF$61&lt;&gt;$CF$62,$CG$57&lt;&gt;$CG$58,$CG$59:$CG$61=$CG$59),1,0)</f>
        <v>0</v>
      </c>
      <c r="BOW57" s="487">
        <f t="array" aca="1" ref="BOW57" ca="1">IF(AND($CC$57:$CC$58=$CC$57,$CC$58&lt;&gt;$CC$59,$CC$59:$CC$62=$CC$59,$CE$57&lt;&gt;$CE$58,$CE$59:$CE$62=$CE$59,$CF$59:$CF$62=$CF$59,$CG$59:$CG$61=$CG$59,$CG$61&lt;&gt;$CG$62),1,0)</f>
        <v>0</v>
      </c>
      <c r="BOX57" s="487">
        <f t="array" aca="1" ref="BOX57" ca="1">IF(AND($CC$57:$CC$58=$CC$57,$CC$58&lt;&gt;$CC$59,$CC$59:$CC$62=$CC$59,$CE$57&lt;&gt;$CE$58,$CE$59:$CE$62=$CE$59,$CF$59:$CF$61=$CF$59,$CF$61&lt;&gt;$CF$62,$CG$59:$CG$61=$CG$59),1,0)</f>
        <v>0</v>
      </c>
      <c r="BOY57" s="487">
        <f t="array" aca="1" ref="BOY57" ca="1">IF(AND($CC$57:$CC$58=$CC$57,$CC$58&lt;&gt;$CC$59,$CC$59:$CC$62=$CC$59,$CE$57:$CE$58=$CE$57,$CE$59:$CE$61=$CE$59,$CE$61&lt;&gt;$CE$62,$CF$57:$CF$58=$CF$57,$CF$59:$CF$61=$CF$59,$CG$57&lt;&gt;$CG$58,$CG$59:$CG$61=$CG$59),1,0)</f>
        <v>0</v>
      </c>
      <c r="BOZ57" s="487">
        <f t="array" aca="1" ref="BOZ57" ca="1">IF(AND($CC$57:$CC$58=$CC$57,$CC$58&lt;&gt;$CC$59,$CC$59:$CC$62=$CC$59,$CE$57:$CE$58=$CE$57,$CE$59:$CE$61=$CE$59,$CE$61&lt;&gt;$CE$62,$CF$57&lt;&gt;$CF$58,$CF$59:$CF$61=$CF$59,$CG$59:$CG$61=$CG$59),1,0)</f>
        <v>0</v>
      </c>
      <c r="BPA57" s="487">
        <f t="array" aca="1" ref="BPA57" ca="1">IF(AND($CC$57&lt;&gt;$CC$58,$CC$58:$CC$62=$CC$58,$CE$58:$CE$62=$CE$58,$CF$58:$CF$61=$CF$58,$CF$61&lt;&gt;$CF$62,$CG$58&lt;&gt;$CG$59,$CG$59:$CG$61=$CG$59),1,0)</f>
        <v>0</v>
      </c>
      <c r="BPB57" s="487">
        <f t="array" aca="1" ref="BPB57" ca="1">IF(AND($CC$57&lt;&gt;$CC$58,$CC$58:$CC$62=$CC$58,$CE$58:$CE$62=$CE$58,$CF$58&lt;&gt;$CF$59,$CF$59:$CF$62=$CF$59,$CG$59:$CG$61=$CG$59,$CG$61&lt;&gt;$CG$62),1,0)</f>
        <v>0</v>
      </c>
      <c r="BPC57" s="487">
        <f t="array" aca="1" ref="BPC57" ca="1">IF(AND($CC$57&lt;&gt;$CC$58,$CC$58:$CC$62=$CC$58,$CE$58:$CE$61=$CE$58,$CE$61&lt;&gt;$CE$62,$CF$58:$CF$61=$CF$58,$CG$58&lt;&gt;$CG$59,$CG$59:$CG$61=$CG$59),1,0)</f>
        <v>0</v>
      </c>
      <c r="BPD57" s="487">
        <f t="array" aca="1" ref="BPD57" ca="1">IF(AND($CC$57&lt;&gt;$CC$58,$CC$58:$CC$62=$CC$58,$CE$58:$CE$61=$CE$58,$CE$61&lt;&gt;$CE$62,$CF$58&lt;&gt;$CF$59,$CF$59:$CF$61=$CF$59,$CG$59:$CG$61=$CG$59),1,0)</f>
        <v>0</v>
      </c>
      <c r="BPE57" s="487">
        <f t="array" aca="1" ref="BPE57" ca="1">IF(AND($CC$57&lt;&gt;$CC$58,$CC$58:$CC$62=$CC$58,$CE$58&lt;&gt;$CE$59,$CE$59:$CE$62=$CE$59,$CF$59:$CF$62=$CF$59,$CG$59:$CG$61=$CG$59,$CG$61&lt;&gt;$CG$62),1,0)</f>
        <v>0</v>
      </c>
      <c r="BPF57" s="487">
        <f t="array" aca="1" ref="BPF57" ca="1">IF(AND($CC$57&lt;&gt;$CC$58,$CC$58:$CC$62=$CC$58,$CE$58&lt;&gt;$CE$59,$CE$59:$CE$62=$CE$59,$CF$59:$CF$61=$CF$59,$CF$61&lt;&gt;$CF$62,$CG$59:$CG$61=$CG$59),1,0)</f>
        <v>0</v>
      </c>
      <c r="BPG57" s="487">
        <f t="array" aca="1" ref="BPG57" ca="1">IF(AND($CC$57:$CC$62=$CC$57,$CE$57:$CE$60=$CE$57,$CE$60&lt;&gt;$CE$61,$CE$61:$CE$62=$CE$61,$CF$57&lt;&gt;$CF$58,$CF$58:$CF$60=$CF$58,$CF$61:$CF$62=$CF$61,$CG$58&lt;&gt;$CG$59,$CG$59:$CG$60=$CG$59,$CG$61:$CG$62=$CG$61),1,0)</f>
        <v>0</v>
      </c>
      <c r="BPH57" s="487">
        <f t="array" aca="1" ref="BPH57" ca="1">IF(AND($CC$57:$CC$62=$CC$57,$CE$57:$CE$60=$CE$57,$CE$60&lt;&gt;$CE$61,$CE$61:$CE$62=$CE$61,$CF$57:$CF$58=$CF$57,$CF$58&lt;&gt;$CF$59,$CF$59:$CF$60=$CF$59,$CF$61:$CF$62=$CF$61,$CG$57&lt;&gt;$CG$58,$CG$59:$CG$60=$CG$59,$CG$61:$CG$62=$CG$61),1,0)</f>
        <v>0</v>
      </c>
      <c r="BPI57" s="487">
        <f t="array" aca="1" ref="BPI57" ca="1">IF(AND($CC$57:$CC$62=$CC$57,$CE$57:$CE$58=$CE$57,$CE$58&lt;&gt;$CE$59,$CE$59:$CE$62=$CE$59,$CF$57&lt;&gt;$CF$58,$CF$59:$CF$62=$CF$59,$CG$59:$CG$60=$CG$59,$CG$60&lt;&gt;$CG$61,$CG$61:$CG$62=$CG$61),1,0)</f>
        <v>0</v>
      </c>
      <c r="BPJ57" s="487">
        <f t="array" aca="1" ref="BPJ57" ca="1">IF(AND($CC$57:$CC$62=$CC$57,$CE$57:$CE$58=$CE$57,$CE$58&lt;&gt;$CE$59,$CE$59:$CE$62=$CE$59,$CF$57:$CF$58=$CF$57,$CF$59:$CF$60=$CF$59,$CF$60&lt;&gt;$CF$61,$CF$61:$CF$62=$CF$61,$CG$57&lt;&gt;$CG$58,$CG$59:$CG$60=$CG$59,$CG$61:$CG$62=$CG$61),1,0)</f>
        <v>0</v>
      </c>
      <c r="BPK57" s="487">
        <f t="array" aca="1" ref="BPK57" ca="1">IF(AND($CC$57:$CC$62=$CC$57,$CE$57&lt;&gt;$CE$58,$CE$58:$CE$62=$CE$58,$CF$58&lt;&gt;$CF$59,$CF$59:$CF$62=$CF$59,$CG$59:$CG$60=$CG$59,$CG$60&lt;&gt;$CG$61,$CG$61:$CG$62=$CG$61),1,0)</f>
        <v>0</v>
      </c>
      <c r="BPL57" s="487">
        <f t="array" aca="1" ref="BPL57" ca="1">IF(AND($CC$57:$CC$62=$CC$57,$CE$57&lt;&gt;$CE$58,$CE$58:$CE$62=$CE$58,$CF$58:$CF$60=$CF$58,$CF$60&lt;&gt;$CF$61,$CF$61:$CF$62=$CF$61,$CG$58&lt;&gt;$CG$59,$CG$59:$CG$60=$CG$59,$CG$61:$CG$62=$CG$61),1,0)</f>
        <v>0</v>
      </c>
      <c r="BPM57" s="487">
        <f t="array" aca="1" ref="BPM57" ca="1">IF(AND($CC$57:$CC$60=$CC$57,$CC$60&lt;&gt;$CC$61,$CC$61:$CC$62=$CC$61,$CE$57:$CE$60=$CE$57,$CE$61:$CE$62=$CE$61,$CF$57&lt;&gt;$CF$58,$CF$58:$CF$60=$CF$58,$CF$61:$CF$62=$CF$61,$CG$58&lt;&gt;$CG$59,$CG$59:$CG$60=$CG$59,$CG$61:$CG$62=$CG$61),1,0)</f>
        <v>0</v>
      </c>
      <c r="BPN57" s="487">
        <f t="array" aca="1" ref="BPN57" ca="1">IF(AND($CC$57:$CC$60=$CC$57,$CC$60&lt;&gt;$CC$61,$CC$61:$CC$62=$CC$61,$CE$57:$CE$60=$CE$57,$CE$61:$CE$62=$CE$61,$CF$57:$CF$58=$CF$57,$CF$58&lt;&gt;$CF$59,$CF$59:$CF$60=$CF$59,$CF$61:$CF$62=$CF$61,$CG$57&lt;&gt;$CG$58,$CG$59:$CG$60=$CG$59,$CG$61:$CG$62=$CG$61),1,0)</f>
        <v>0</v>
      </c>
      <c r="BPO57" s="487">
        <f t="array" aca="1" ref="BPO57" ca="1">IF(AND($CC$57:$CC$60=$CC$57,$CC$60&lt;&gt;$CC$61,$CC$61:$CC$62=$CC$61,$CE$57&lt;&gt;$CE$58,$CE$58:$CE$60=$CE$58,$CE$61:$CE$62=$CE$61,$CF$58:$CF$60=$CF$58,$CF$61:$CF$62=$CF$61,$CG$58&lt;&gt;$CG$59,$CG$59:$CG$60=$CG$59,$CG$61:$CG$62=$CG$61),1,0)</f>
        <v>0</v>
      </c>
      <c r="BPP57" s="487">
        <f t="array" aca="1" ref="BPP57" ca="1">IF(AND($CC$57:$CC$60=$CC$57,$CC$60&lt;&gt;$CC$61,$CC$61:$CC$62=$CC$61,$CE$57&lt;&gt;$CE$58,$CE$58:$CE$60=$CE$58,$CE$61:$CE$62=$CE$61,$CF$58&lt;&gt;$CF$59,$CF$59:$CF$60=$CF$59,$CF$61:$CF$62=$CF$61,$CG$59:$CG$60=$CG$59,$CG$61:$CG$62=$CG$61),1,0)</f>
        <v>0</v>
      </c>
      <c r="BPQ57" s="487">
        <f t="array" aca="1" ref="BPQ57" ca="1">IF(AND($CC$57:$CC$60=$CC$57,$CC$60&lt;&gt;$CC$61,$CC$61:$CC$62=$CC$61,$CE$57:$CE$58=$CE$57,$CE$58&lt;&gt;$CE$59,$CE$59:$CE$60=$CE$59,$CE$61:$CE$62=$CE$61,$CF$57:$CF$58=$CF$57,$CF$59:$CF$60=$CF$59,$CF$61:$CF$62=$CF$61,$CG$57&lt;&gt;$CG$58,$CG$59:$CG$60=$CG$59,$CG$61:$CG$62=$CG$61),1,0)</f>
        <v>0</v>
      </c>
      <c r="BPR57" s="487">
        <f t="array" aca="1" ref="BPR57" ca="1">IF(AND($CC$57:$CC$60=$CC$57,$CC$60&lt;&gt;$CC$61,$CC$61:$CC$62=$CC$61,$CE$57:$CE$58=$CE$57,$CE$58&lt;&gt;$CE$59,$CE$59:$CE$60=$CE$59,$CE$61:$CE$62=$CE$61,$CF$57&lt;&gt;$CF$58,$CF$59:$CF$60=$CF$59,$CF$61:$CF$62=$CF$61,$CG$59:$CG$60=$CG$59,$CG$61:$CG$62=$CG$61),1,0)</f>
        <v>0</v>
      </c>
      <c r="BPS57" s="487">
        <f t="array" aca="1" ref="BPS57" ca="1">IF(AND($CC$57:$CC$58=$CC$57,$CC$58&lt;&gt;$CC$59,$CC$59:$CC$62=$CC$59,$CE$57:$CE$58=$CE$57,$CE$59:$CE$62=$CE$59,$CF$57&lt;&gt;$CF$58,$CF$59:$CF$62=$CF$59,$CG$59:$CG$60=$CG$59,$CG$60&lt;&gt;$CG$61,$CG$61:$CG$62=$CG$61),1,0)</f>
        <v>0</v>
      </c>
      <c r="BPT57" s="487">
        <f t="array" aca="1" ref="BPT57" ca="1">IF(AND($CC$57:$CC$58=$CC$57,$CC$58&lt;&gt;$CC$59,$CC$59:$CC$62=$CC$59,$CE$57:$CE$58=$CE$57,$CE$59:$CE$62=$CE$59,$CF$57:$CF$58=$CF$57,$CF$59:$CF$60=$CF$59,$CF$60&lt;&gt;$CF$61,$CF$61:$CF$62=$CF$61,$CG$57&lt;&gt;$CG$58,$CG$59:$CG$60=$CG$59,$CG$61:$CG$62=$CG$61),1,0)</f>
        <v>0</v>
      </c>
      <c r="BPU57" s="487">
        <f t="array" aca="1" ref="BPU57" ca="1">IF(AND($CC$57:$CC$58=$CC$57,$CC$58&lt;&gt;$CC$59,$CC$59:$CC$62=$CC$59,$CE$57&lt;&gt;$CE$58,$CE$59:$CE$62=$CE$59,$CF$59:$CF$62=$CF$59,$CG$59:$CG$60=$CG$59,$CG$60&lt;&gt;$CG$61,$CG$61:$CG$62=$CG$61),1,0)</f>
        <v>0</v>
      </c>
      <c r="BPV57" s="487">
        <f t="array" aca="1" ref="BPV57" ca="1">IF(AND($CC$57:$CC$58=$CC$57,$CC$58&lt;&gt;$CC$59,$CC$59:$CC$62=$CC$59,$CE$57&lt;&gt;$CE$58,$CE$59:$CE$62=$CE$59,$CF$59:$CF$60=$CF$59,$CF$60&lt;&gt;$CF$61,$CF$61:$CF$62=$CF$61,$CG$59:$CG$60=$CG$59,$CG$61:$CG$62=$CG$61),1,0)</f>
        <v>0</v>
      </c>
      <c r="BPW57" s="487">
        <f t="array" aca="1" ref="BPW57" ca="1">IF(AND($CC$57:$CC$58=$CC$57,$CC$58&lt;&gt;$CC$59,$CC$59:$CC$62=$CC$59,$CE$57:$CE$58=$CE$57,$CE$59:$CE$60=$CE$59,$CE$60&lt;&gt;$CE$61,$CE$61:$CE$62=$CE$61,$CF$57:$CF$58=$CF$57,$CF$59:$CF$60=$CF$59,$CF$61:$CF$62=$CF$61,$CG$57&lt;&gt;$CG$58,$CG$59:$CG$60=$CG$59,$CG$61:$CG$62=$CG$61),1,0)</f>
        <v>0</v>
      </c>
      <c r="BPX57" s="487">
        <f t="array" aca="1" ref="BPX57" ca="1">IF(AND($CC$57:$CC$58=$CC$57,$CC$58&lt;&gt;$CC$59,$CC$59:$CC$62=$CC$59,$CE$57:$CE$58=$CE$57,$CE$59:$CE$60=$CE$59,$CE$60&lt;&gt;$CE$61,$CE$61:$CE$62=$CE$61,$CF$57&lt;&gt;$CF$58,$CF$59:$CF$60=$CF$59,$CF$61:$CF$62=$CF$61,$CG$59:$CG$60=$CG$59,$CG$61:$CG$62=$CG$61),1,0)</f>
        <v>0</v>
      </c>
      <c r="BPY57" s="487">
        <f t="array" aca="1" ref="BPY57" ca="1">IF(AND($CC$57&lt;&gt;$CC$58,$CC$58:$CC$62=$CC$58,$CE$58:$CE$62=$CE$58,$CF$58&lt;&gt;$CF$59,$CF$59:$CF$62=$CF$59,$CG$59:$CG$60=$CG$59,$CG$60&lt;&gt;$CG$61,$CG$61:$CG$62=$CG$61),1,0)</f>
        <v>0</v>
      </c>
      <c r="BPZ57" s="487">
        <f t="array" aca="1" ref="BPZ57" ca="1">IF(AND($CC$57&lt;&gt;$CC$58,$CC$58:$CC$62=$CC$58,$CE$58:$CE$62=$CE$58,$CF$58:$CF$60=$CF$58,$CF$60&lt;&gt;$CF$61,$CF$61:$CF$62=$CF$61,$CG$58&lt;&gt;$CG$59,$CG$59:$CG$60=$CG$59,$CG$61:$CG$62=$CG$61),1,0)</f>
        <v>0</v>
      </c>
      <c r="BQA57" s="487">
        <f t="array" aca="1" ref="BQA57" ca="1">IF(AND($CC$57&lt;&gt;$CC$58,$CC$58:$CC$62=$CC$58,$CE$58&lt;&gt;$CE$59,$CE$59:$CE$62=$CE$59,$CF$59:$CF$62=$CF$59,$CG$59:$CG$60=$CG$59,$CG$60&lt;&gt;$CG$61,$CG$61:$CG$62=$CG$61),1,0)</f>
        <v>0</v>
      </c>
      <c r="BQB57" s="487">
        <f t="array" aca="1" ref="BQB57" ca="1">IF(AND($CC$57&lt;&gt;$CC$58,$CC$58:$CC$62=$CC$58,$CE$58&lt;&gt;$CE$59,$CE$59:$CE$62=$CE$59,$CF$59:$CF$60=$CF$59,$CF$60&lt;&gt;$CF$61,$CF$61:$CF$62=$CF$61,$CG$59:$CG$60=$CG$59,$CG$61:$CG$62=$CG$61),1,0)</f>
        <v>0</v>
      </c>
      <c r="BQC57" s="487">
        <f t="array" aca="1" ref="BQC57" ca="1">IF(AND($CC$57&lt;&gt;$CC$58,$CC$58:$CC$62=$CC$58,$CE$58:$CE$60=$CE$58,$CE$60&lt;&gt;$CE$61,$CE$61:$CE$62=$CE$61,$CF$58:$CF$60=$CF$58,$CF$61:$CF$62=$CF$61,$CG$58&lt;&gt;$CG$59,$CG$59:$CG$60=$CG$59,$CG$61:$CG$62=$CG$61),1,0)</f>
        <v>0</v>
      </c>
      <c r="BQD57" s="487">
        <f t="array" aca="1" ref="BQD57" ca="1">IF(AND($CC$57&lt;&gt;$CC$58,$CC$58:$CC$62=$CC$58,$CE$58:$CE$60=$CE$58,$CE$60&lt;&gt;$CE$61,$CE$61:$CE$62=$CE$61,$CF$58&lt;&gt;$CF$59,$CF$59:$CF$60=$CF$59,$CF$61:$CF$62=$CF$61,$CG$59:$CG$60=$CG$59,$CG$61:$CG$62=$CG$61),1,0)</f>
        <v>0</v>
      </c>
      <c r="BQE57" s="487">
        <f t="array" aca="1" ref="BQE57" ca="1">IF(AND($CC$57:$CC$62=$CC$57,$CE$57:$CE$61=$CE$57,$CE$61&lt;&gt;$CE$62,$CF$57:$CF$60=$CF$57,$CF$60&lt;&gt;$CF$61,$CG$57&lt;&gt;$CG$58,$CG$58&lt;&gt;$CG$59,$CG$59:$CG$60=$CG$59),1,0)</f>
        <v>0</v>
      </c>
      <c r="BQF57" s="487">
        <f t="array" aca="1" ref="BQF57" ca="1">IF(AND($CC$57:$CC$62=$CC$57,$CE$57:$CE$61=$CE$57,$CE$61&lt;&gt;$CE$62,$CF$57:$CF$58=$CF$57,$CF$58&lt;&gt;$CF$59,$CF$59:$CF$61=$CF$59,$CG$57&lt;&gt;$CG$58,$CG$59:$CG$60=$CG$59,$CG$60&lt;&gt;$CG$61),1,0)</f>
        <v>0</v>
      </c>
      <c r="BQG57" s="487">
        <f t="array" aca="1" ref="BQG57" ca="1">IF(AND($CC$57:$CC$62=$CC$57,$CE$57:$CE$61=$CE$57,$CE$61&lt;&gt;$CE$62,$CF$57:$CF$58=$CF$57,$CF$58&lt;&gt;$CF$59,$CF$59:$CF$60=$CF$59,$CF$60&lt;&gt;$CF$61,$CG$57&lt;&gt;$CG$58,$CG$59:$CG$60=$CG$59),1,0)</f>
        <v>0</v>
      </c>
      <c r="BQH57" s="487">
        <f t="array" aca="1" ref="BQH57" ca="1">IF(AND($CC$57:$CC$62=$CC$57,$CE$57:$CE$61=$CE$57,$CE$61&lt;&gt;$CE$62,$CF$57&lt;&gt;$CF$58,$CF$58:$CF$61=$CF$58,$CG$58&lt;&gt;$CG$59,$CG$59:$CG$60=$CG$59,$CG$60&lt;&gt;$CG$61),1,0)</f>
        <v>0</v>
      </c>
      <c r="BQI57" s="487">
        <f t="array" aca="1" ref="BQI57" ca="1">IF(AND($CC$57:$CC$62=$CC$57,$CE$57:$CE$61=$CE$57,$CE$61&lt;&gt;$CE$62,$CF$57&lt;&gt;$CF$58,$CF$58:$CF$60=$CF$58,$CF$60&lt;&gt;$CF$61,$CG$58&lt;&gt;$CG$59,$CG$59:$CG$60=$CG$59),1,0)</f>
        <v>0</v>
      </c>
      <c r="BQJ57" s="487">
        <f t="array" aca="1" ref="BQJ57" ca="1">IF(AND($CC$57:$CC$62=$CC$57,$CE$57:$CE$61=$CE$57,$CE$61&lt;&gt;$CE$62,$CF$57&lt;&gt;$CF$58,$CF$58&lt;&gt;$CF$59,$CF$59:$CF$61=$CF$59,$CG$59:$CG$60=$CG$59,$CG$60&lt;&gt;$CG$61),1,0)</f>
        <v>0</v>
      </c>
      <c r="BQK57" s="487">
        <f t="array" aca="1" ref="BQK57" ca="1">IF(AND($CC$57:$CC$62=$CC$57,$CE$57:$CE$60=$CE$57,$CE$60&lt;&gt;$CE$61,$CE$61:$CE$62=$CE$61,$CF$57:$CF$60=$CF$57,$CF$61&lt;&gt;$CF$62,$CG$57&lt;&gt;$CG$58,$CG$58&lt;&gt;$CG$59,$CG$59:$CG$60=$CG$59),1,0)</f>
        <v>0</v>
      </c>
      <c r="BQL57" s="487">
        <f t="array" aca="1" ref="BQL57" ca="1">IF(AND($CC$57:$CC$62=$CC$57,$CE$57:$CE$60=$CE$57,$CE$60&lt;&gt;$CE$61,$CE$61:$CE$62=$CE$61,$CF$57&lt;&gt;$CF$58,$CF$58:$CF$60=$CF$58,$CF$61:$CF$62=$CF$61,$CG$58&lt;&gt;$CG$59,$CG$59:$CG$60=$CG$59,$CG$61&lt;&gt;$CG$62),1,0)</f>
        <v>0</v>
      </c>
      <c r="BQM57" s="487">
        <f t="array" aca="1" ref="BQM57" ca="1">IF(AND($CC$57:$CC$62=$CC$57,$CE$57:$CE$60=$CE$57,$CE$60&lt;&gt;$CE$61,$CE$61:$CE$62=$CE$61,$CF$57&lt;&gt;$CF$58,$CF$58:$CF$60=$CF$58,$CF$61&lt;&gt;$CF$62,$CG$58&lt;&gt;$CG$59,$CG$59:$CG$60=$CG$59),1,0)</f>
        <v>0</v>
      </c>
      <c r="BQN57" s="487">
        <f t="array" aca="1" ref="BQN57" ca="1">IF(AND($CC$57:$CC$62=$CC$57,$CE$57:$CE$60=$CE$57,$CE$60&lt;&gt;$CE$61,$CE$61:$CE$62=$CE$61,$CF$57:$CF$58=$CF$57,$CF$58&lt;&gt;$CF$59,$CF$59:$CF$60=$CF$59,$CF$61:$CF$62=$CF$61,$CG$57&lt;&gt;$CG$58,$CG$59:$CG$60=$CG$59,$CG$61&lt;&gt;$CG$62),1,0)</f>
        <v>0</v>
      </c>
      <c r="BQO57" s="487">
        <f t="array" aca="1" ref="BQO57" ca="1">IF(AND($CC$57:$CC$62=$CC$57,$CE$57:$CE$60=$CE$57,$CE$60&lt;&gt;$CE$61,$CE$61:$CE$62=$CE$61,$CF$57:$CF$58=$CF$57,$CF$58&lt;&gt;$CF$59,$CF$59:$CF$60=$CF$59,$CF$61&lt;&gt;$CF$62,$CG$57&lt;&gt;$CG$58,$CG$59:$CG$60=$CG$59),1,0)</f>
        <v>0</v>
      </c>
      <c r="BQP57" s="487">
        <f t="array" aca="1" ref="BQP57" ca="1">IF(AND($CC$57:$CC$62=$CC$57,$CE$57:$CE$60=$CE$57,$CE$60&lt;&gt;$CE$61,$CE$61:$CE$62=$CE$61,$CF$57&lt;&gt;$CF$58,$CF$58&lt;&gt;$CF$59,$CF$59:$CF$60=$CF$59,$CF$61:$CF$62=$CF$61,$CG$59:$CG$60=$CG$59,$CG$61&lt;&gt;$CG$62),1,0)</f>
        <v>0</v>
      </c>
      <c r="BQQ57" s="487">
        <f t="array" aca="1" ref="BQQ57" ca="1">IF(AND($CC$57:$CC$62=$CC$57,$CE$57:$CE$58=$CE$57,$CE$58&lt;&gt;$CE$59,$CE$59:$CE$62=$CE$59,$CF$57&lt;&gt;$CF$58,$CF$59:$CF$62=$CF$59,$CG$59:$CG$60=$CG$59,$CG$60&lt;&gt;$CG$61,$CG$61&lt;&gt;$CG$62),1,0)</f>
        <v>0</v>
      </c>
      <c r="BQR57" s="487">
        <f t="array" aca="1" ref="BQR57" ca="1">IF(AND($CC$57:$CC$62=$CC$57,$CE$57:$CE$58=$CE$57,$CE$58&lt;&gt;$CE$59,$CE$59:$CE$62=$CE$59,$CF$57:$CF$58=$CF$57,$CF$59:$CF$61=$CF$59,$CF$61&lt;&gt;$CF$62,$CG$57&lt;&gt;$CG$58,$CG$59:$CG$60=$CG$59,$CG$60&lt;&gt;$CG$61),1,0)</f>
        <v>0</v>
      </c>
      <c r="BQS57" s="487">
        <f t="array" aca="1" ref="BQS57" ca="1">IF(AND($CC$57:$CC$62=$CC$57,$CE$57:$CE$58=$CE$57,$CE$58&lt;&gt;$CE$59,$CE$59:$CE$62=$CE$59,$CF$57&lt;&gt;$CF$58,$CF$59:$CF$61=$CF$59,$CF$61&lt;&gt;$CF$62,$CG$59:$CG$60=$CG$59,$CG$60&lt;&gt;$CG$61),1,0)</f>
        <v>0</v>
      </c>
      <c r="BQT57" s="487">
        <f t="array" aca="1" ref="BQT57" ca="1">IF(AND($CC$57:$CC$62=$CC$57,$CE$57:$CE$58=$CE$57,$CE$58&lt;&gt;$CE$59,$CE$59:$CE$62=$CE$59,$CF$57:$CF$58=$CF$57,$CF$59:$CF$60=$CF$59,$CF$60&lt;&gt;$CF$61,$CF$61:$CF$62=$CF$61,$CG$57&lt;&gt;$CG$58,$CG$59:$CG$60=$CG$59,$CG$61&lt;&gt;$CG$62),1,0)</f>
        <v>0</v>
      </c>
      <c r="BQU57" s="487">
        <f t="array" aca="1" ref="BQU57" ca="1">IF(AND($CC$57:$CC$62=$CC$57,$CE$57:$CE$58=$CE$57,$CE$58&lt;&gt;$CE$59,$CE$59:$CE$62=$CE$59,$CF$57&lt;&gt;$CF$58,$CF$59:$CF$60=$CF$59,$CF$60&lt;&gt;$CF$61,$CF$61:$CF$62=$CF$61,$CG$59:$CG$60=$CG$59,$CG$61&lt;&gt;$CG$62),1,0)</f>
        <v>0</v>
      </c>
      <c r="BQV57" s="487">
        <f t="array" aca="1" ref="BQV57" ca="1">IF(AND($CC$57:$CC$62=$CC$57,$CE$57:$CE$58=$CE$57,$CE$58&lt;&gt;$CE$59,$CE$59:$CE$62=$CE$59,$CF$57:$CF$58=$CF$57,$CF$59:$CF$60=$CF$59,$CF$60&lt;&gt;$CF$61,$CF$61&lt;&gt;$CF$62,$CG$57&lt;&gt;$CG$58,$CG$59:$CG$60=$CG$59),1,0)</f>
        <v>0</v>
      </c>
      <c r="BQW57" s="487">
        <f t="array" aca="1" ref="BQW57" ca="1">IF(AND($CC$57:$CC$62=$CC$57,$CE$57:$CE$60=$CE$57,$CE$60&lt;&gt;$CE$61,$CE$61&lt;&gt;$CE$62,$CF$57:$CF$58=$CF$57,$CF$58&lt;&gt;$CF$59,$CF$59:$CF$60=$CF$59,$CG$57&lt;&gt;$CG$58,$CG$59:$CG$60=$CG$59),1,0)</f>
        <v>0</v>
      </c>
      <c r="BQX57" s="487">
        <f t="array" aca="1" ref="BQX57" ca="1">IF(AND($CC$57:$CC$62=$CC$57,$CE$57:$CE$60=$CE$57,$CE$60&lt;&gt;$CE$61,$CE$61&lt;&gt;$CE$62,$CF$57&lt;&gt;$CF$58,$CF$58:$CF$60=$CF$58,$CG$58&lt;&gt;$CG$59,$CG$59:$CG$60=$CG$59),1,0)</f>
        <v>0</v>
      </c>
      <c r="BQY57" s="487">
        <f t="array" aca="1" ref="BQY57" ca="1">IF(AND($CC$57:$CC$62=$CC$57,$CE$57:$CE$58=$CE$57,$CE$58&lt;&gt;$CE$59,$CE$59:$CE$61=$CE$59,$CE$61&lt;&gt;$CE$62,$CF$57&lt;&gt;$CF$58,$CF$59:$CF$61=$CF$59,$CG$59:$CG$60=$CG$59,$CG$60&lt;&gt;$CG$61),1,0)</f>
        <v>0</v>
      </c>
      <c r="BQZ57" s="487">
        <f t="array" aca="1" ref="BQZ57" ca="1">IF(AND($CC$57:$CC$62=$CC$57,$CE$57:$CE$58=$CE$57,$CE$58&lt;&gt;$CE$59,$CE$59:$CE$61=$CE$59,$CE$61&lt;&gt;$CE$62,$CF$57:$CF$58=$CF$57,$CF$59:$CF$60=$CF$59,$CF$60&lt;&gt;$CF$61,$CG$57&lt;&gt;$CG$58,$CG$59:$CG$60=$CG$59),1,0)</f>
        <v>0</v>
      </c>
      <c r="BRA57" s="487">
        <f t="array" aca="1" ref="BRA57" ca="1">IF(AND($CC$57:$CC$62=$CC$57,$CE$57:$CE$58=$CE$57,$CE$58&lt;&gt;$CE$59,$CE$59:$CE$60=$CE$59,$CE$60&lt;&gt;$CE$61,$CE$61:$CE$62=$CE$61,$CF$57&lt;&gt;$CF$58,$CF$59:$CF$60=$CF$59,$CF$61:$CF$62=$CF$61,$CG$59:$CG$60=$CG$59,$CG$61&lt;&gt;$CG$62),1,0)</f>
        <v>0</v>
      </c>
      <c r="BRB57" s="487">
        <f t="array" aca="1" ref="BRB57" ca="1">IF(AND($CC$57:$CC$62=$CC$57,$CE$57:$CE$58=$CE$57,$CE$58&lt;&gt;$CE$59,$CE$59:$CE$60=$CE$59,$CE$60&lt;&gt;$CE$61,$CE$61:$CE$62=$CE$61,$CF$57:$CF$58=$CF$57,$CF$59:$CF$60=$CF$59,$CF$61&lt;&gt;$CF$62,$CG$57&lt;&gt;$CG$58,$CG$59:$CG$60=$CG$59),1,0)</f>
        <v>0</v>
      </c>
      <c r="BRC57" s="487">
        <f t="array" aca="1" ref="BRC57" ca="1">IF(AND($CC$57:$CC$62=$CC$57,$CE$57&lt;&gt;$CE$58,$CE$58:$CE$62=$CE$58,$CF$58&lt;&gt;$CF$59,$CF$59:$CF$62=$CF$59,$CG$59:$CG$60=$CG$59,$CG$60&lt;&gt;$CG$61,$CG$61&lt;&gt;$CG$62),1,0)</f>
        <v>0</v>
      </c>
      <c r="BRD57" s="487">
        <f t="array" aca="1" ref="BRD57" ca="1">IF(AND($CC$57:$CC$62=$CC$57,$CE$57&lt;&gt;$CE$58,$CE$58:$CE$62=$CE$58,$CF$58:$CF$60=$CF$58,$CF$60&lt;&gt;$CF$61,$CF$61:$CF$62=$CF$61,$CG$58&lt;&gt;$CG$59,$CG$59:$CG$60=$CG$59,$CG$61&lt;&gt;$CG$62),1,0)</f>
        <v>0</v>
      </c>
      <c r="BRE57" s="487">
        <f t="array" aca="1" ref="BRE57" ca="1">IF(AND($CC$57:$CC$62=$CC$57,$CE$57&lt;&gt;$CE$58,$CE$58:$CE$62=$CE$58,$CF$58:$CF$61=$CF$58,$CF$61&lt;&gt;$CF$62,$CG$58&lt;&gt;$CG$59,$CG$59:$CG$60=$CG$59,$CG$60&lt;&gt;$CG$61),1,0)</f>
        <v>0</v>
      </c>
      <c r="BRF57" s="487">
        <f t="array" aca="1" ref="BRF57" ca="1">IF(AND($CC$57:$CC$62=$CC$57,$CE$57&lt;&gt;$CE$58,$CE$58:$CE$62=$CE$58,$CF$58&lt;&gt;$CF$59,$CF$59:$CF$60=$CF$59,$CF$60&lt;&gt;$CF$61,$CF$61:$CF$62=$CF$61,$CG$59:$CG$60=$CG$59,$CG$61&lt;&gt;$CG$62),1,0)</f>
        <v>0</v>
      </c>
      <c r="BRG57" s="487">
        <f t="array" aca="1" ref="BRG57" ca="1">IF(AND($CC$57:$CC$62=$CC$57,$CE$57&lt;&gt;$CE$58,$CE$58:$CE$62=$CE$58,$CF$58&lt;&gt;$CF$59,$CF$59:$CF$61=$CF$59,$CF$61&lt;&gt;$CF$62,$CG$59:$CG$60=$CG$59,$CG$60&lt;&gt;$CG$61),1,0)</f>
        <v>0</v>
      </c>
      <c r="BRH57" s="487">
        <f t="array" aca="1" ref="BRH57" ca="1">IF(AND($CC$57:$CC$62=$CC$57,$CE$57&lt;&gt;$CE$58,$CE$58:$CE$62=$CE$58,$CF$58:$CF$60=$CF$58,$CF$60&lt;&gt;$CF$61,$CF$61&lt;&gt;$CF$62,$CG$58&lt;&gt;$CG$59,$CG$59:$CG$60=$CG$59),1,0)</f>
        <v>0</v>
      </c>
      <c r="BRI57" s="487">
        <f t="array" aca="1" ref="BRI57" ca="1">IF(AND($CC$57:$CC$62=$CC$57,$CE$57&lt;&gt;$CE$58,$CE$58:$CE$61=$CE$58,$CE$61&lt;&gt;$CE$62,$CF$58:$CF$60=$CF$58,$CF$60&lt;&gt;$CF$61,$CG$58&lt;&gt;$CG$59,$CG$59:$CG$60=$CG$59),1,0)</f>
        <v>0</v>
      </c>
      <c r="BRJ57" s="487">
        <f t="array" aca="1" ref="BRJ57" ca="1">IF(AND($CC$57:$CC$62=$CC$57,$CE$57&lt;&gt;$CE$58,$CE$58:$CE$61=$CE$58,$CE$61&lt;&gt;$CE$62,$CF$58&lt;&gt;$CF$59,$CF$59:$CF$61=$CF$59,$CG$59:$CG$60=$CG$59,$CG$60&lt;&gt;$CG$61),1,0)</f>
        <v>0</v>
      </c>
      <c r="BRK57" s="487">
        <f t="array" aca="1" ref="BRK57" ca="1">IF(AND($CC$57:$CC$62=$CC$57,$CE$57&lt;&gt;$CE$58,$CE$58:$CE$60=$CE$58,$CE$60&lt;&gt;$CE$61,$CE$61:$CE$62=$CE$61,$CF$58&lt;&gt;$CF$59,$CF$59:$CF$60=$CF$59,$CF$61:$CF$62=$CF$61,$CG$59:$CG$60=$CG$59,$CG$61&lt;&gt;$CG$62),1,0)</f>
        <v>0</v>
      </c>
      <c r="BRL57" s="487">
        <f t="array" aca="1" ref="BRL57" ca="1">IF(AND($CC$57:$CC$62=$CC$57,$CE$57&lt;&gt;$CE$58,$CE$58:$CE$60=$CE$58,$CE$60&lt;&gt;$CE$61,$CE$61:$CE$62=$CE$61,$CF$58:$CF$60=$CF$58,$CF$61&lt;&gt;$CF$62,$CG$58&lt;&gt;$CG$59,$CG$59:$CG$60=$CG$59),1,0)</f>
        <v>0</v>
      </c>
      <c r="BRM57" s="487">
        <f t="array" aca="1" ref="BRM57" ca="1">IF(AND($CC$57:$CC$62=$CC$57,$CE$57&lt;&gt;$CE$58,$CE$58&lt;&gt;$CE$59,$CE$59:$CE$62=$CE$59,$CF$59:$CF$60=$CF$59,$CF$60&lt;&gt;$CF$61,$CF$61:$CF$62=$CF$61,$CG$59:$CG$60=$CG$59,$CG$61&lt;&gt;$CG$62),1,0)</f>
        <v>0</v>
      </c>
      <c r="BRN57" s="487">
        <f t="array" aca="1" ref="BRN57" ca="1">IF(AND($CC$57:$CC$62=$CC$57,$CE$57&lt;&gt;$CE$58,$CE$58&lt;&gt;$CE$59,$CE$59:$CE$62=$CE$59,$CF$59:$CF$61=$CF$59,$CF$61&lt;&gt;$CF$62,$CG$59:$CG$60=$CG$59,$CG$60&lt;&gt;$CG$61),1,0)</f>
        <v>0</v>
      </c>
      <c r="BRO57" s="487">
        <f t="array" aca="1" ref="BRO57" ca="1">IF(AND($CC$57:$CC$61=$CC$57,$CC$61&lt;&gt;$CC$62,$CE$57:$CE$61=$CE$57,$CF$57:$CF$60=$CF$57,$CF$60&lt;&gt;$CF$61,$CG$57&lt;&gt;$CG$58,$CG$58&lt;&gt;$CG$59,$CG$59:$CG$60=$CG$59),1,0)</f>
        <v>0</v>
      </c>
      <c r="BRP57" s="487">
        <f t="array" aca="1" ref="BRP57" ca="1">IF(AND($CC$57:$CC$61=$CC$57,$CC$61&lt;&gt;$CC$62,$CE$57:$CE$61=$CE$57,$CF$57:$CF$58=$CF$57,$CF$58&lt;&gt;$CF$59,$CF$59:$CF$61=$CF$59,$CG$57&lt;&gt;$CG$58,$CG$59:$CG$60=$CG$59,$CG$60&lt;&gt;$CG$61),1,0)</f>
        <v>0</v>
      </c>
      <c r="BRQ57" s="487">
        <f t="array" aca="1" ref="BRQ57" ca="1">IF(AND($CC$57:$CC$61=$CC$57,$CC$61&lt;&gt;$CC$62,$CE$57:$CE$61=$CE$57,$CF$57:$CF$58=$CF$57,$CF$58&lt;&gt;$CF$59,$CF$59:$CF$60=$CF$59,$CF$60&lt;&gt;$CF$61,$CG$57&lt;&gt;$CG$58,$CG$59:$CG$60=$CG$59),1,0)</f>
        <v>0</v>
      </c>
      <c r="BRR57" s="487">
        <f t="array" aca="1" ref="BRR57" ca="1">IF(AND($CC$57:$CC$61=$CC$57,$CC$61&lt;&gt;$CC$62,$CE$57:$CE$61=$CE$57,$CF$57&lt;&gt;$CF$58,$CF$58:$CF$61=$CF$58,$CG$58&lt;&gt;$CG$59,$CG$59:$CG$60=$CG$59,$CG$60&lt;&gt;$CG$61),1,0)</f>
        <v>0</v>
      </c>
      <c r="BRS57" s="487">
        <f t="array" aca="1" ref="BRS57" ca="1">IF(AND($CC$57:$CC$61=$CC$57,$CC$61&lt;&gt;$CC$62,$CE$57:$CE$61=$CE$57,$CF$57&lt;&gt;$CF$58,$CF$58:$CF$60=$CF$58,$CF$60&lt;&gt;$CF$61,$CG$58&lt;&gt;$CG$59,$CG$59:$CG$60=$CG$59),1,0)</f>
        <v>0</v>
      </c>
      <c r="BRT57" s="487">
        <f t="array" aca="1" ref="BRT57" ca="1">IF(AND($CC$57:$CC$61=$CC$57,$CC$61&lt;&gt;$CC$62,$CE$57:$CE$61=$CE$57,$CF$57&lt;&gt;$CF$58,$CF$58&lt;&gt;$CF$59,$CF$59:$CF$61=$CF$59,$CG$59:$CG$60=$CG$59,$CG$60&lt;&gt;$CG$61),1,0)</f>
        <v>0</v>
      </c>
      <c r="BRU57" s="487">
        <f t="array" aca="1" ref="BRU57" ca="1">IF(AND($CC$57:$CC$61=$CC$57,$CC$61&lt;&gt;$CC$62,$CE$57:$CE$60=$CE$57,$CE$60&lt;&gt;$CE$61,$CF$57:$CF$60=$CF$57,$CG$57&lt;&gt;$CG$58,$CG$58&lt;&gt;$CG$59,$CG$59:$CG$60=$CG$59),1,0)</f>
        <v>0</v>
      </c>
      <c r="BRV57" s="487">
        <f t="array" aca="1" ref="BRV57" ca="1">IF(AND($CC$57:$CC$61=$CC$57,$CC$61&lt;&gt;$CC$62,$CE$57:$CE$60=$CE$57,$CE$60&lt;&gt;$CE$61,$CF$57&lt;&gt;$CF$58,$CF$58&lt;&gt;$CF$59,$CF$59:$CF$60=$CF$59,$CG$59:$CG$60=$CG$59),1,0)</f>
        <v>0</v>
      </c>
      <c r="BRW57" s="487">
        <f t="array" aca="1" ref="BRW57" ca="1">IF(AND($CC$57:$CC$61=$CC$57,$CC$61&lt;&gt;$CC$62,$CE$57:$CE$58=$CE$57,$CE$58&lt;&gt;$CE$59,$CE$59:$CE$61=$CE$59,$CF$57:$CF$58=$CF$57,$CF$59:$CF$61=$CF$59,$CG$57&lt;&gt;$CG$58,$CG$59:$CG$60=$CG$59,$CG$60&lt;&gt;$CG$61),1,0)</f>
        <v>0</v>
      </c>
      <c r="BRX57" s="487">
        <f t="array" aca="1" ref="BRX57" ca="1">IF(AND($CC$57:$CC$61=$CC$57,$CC$61&lt;&gt;$CC$62,$CE$57:$CE$58=$CE$57,$CE$58&lt;&gt;$CE$59,$CE$59:$CE$61=$CE$59,$CF$57&lt;&gt;$CF$58,$CF$59:$CF$60=$CF$59,$CF$60&lt;&gt;$CF$61,$CG$59:$CG$60=$CG$59),1,0)</f>
        <v>0</v>
      </c>
      <c r="BRY57" s="487">
        <f t="array" aca="1" ref="BRY57" ca="1">IF(AND($CC$57:$CC$61=$CC$57,$CC$61&lt;&gt;$CC$62,$CE$57:$CE$58=$CE$57,$CE$58&lt;&gt;$CE$59,$CE$59:$CE$60=$CE$59,$CE$60&lt;&gt;$CE$61,$CF$57:$CF$58=$CF$57,$CF$59:$CF$60=$CF$59,$CG$57&lt;&gt;$CG$58,$CG$59:$CG$60=$CG$59),1,0)</f>
        <v>0</v>
      </c>
      <c r="BRZ57" s="487">
        <f t="array" aca="1" ref="BRZ57" ca="1">IF(AND($CC$57:$CC$61=$CC$57,$CC$61&lt;&gt;$CC$62,$CE$57:$CE$58=$CE$57,$CE$58&lt;&gt;$CE$59,$CE$59:$CE$60=$CE$59,$CE$60&lt;&gt;$CE$61,$CF$57&lt;&gt;$CF$58,$CF$59:$CF$60=$CF$59,$CG$59:$CG$60=$CG$59),1,0)</f>
        <v>0</v>
      </c>
      <c r="BSA57" s="487">
        <f t="array" aca="1" ref="BSA57" ca="1">IF(AND($CC$57:$CC$61=$CC$57,$CC$61&lt;&gt;$CC$62,$CE$57&lt;&gt;$CE$58,$CE$58:$CE$61=$CE$58,$CF$58:$CF$61=$CF$58,$CG$58&lt;&gt;$CG$59,$CG$59:$CG$60=$CG$59,$CG$60&lt;&gt;$CG$61),1,0)</f>
        <v>0</v>
      </c>
      <c r="BSB57" s="487">
        <f t="array" aca="1" ref="BSB57" ca="1">IF(AND($CC$57:$CC$61=$CC$57,$CC$61&lt;&gt;$CC$62,$CE$57&lt;&gt;$CE$58,$CE$58:$CE$61=$CE$58,$CF$58&lt;&gt;$CF$59,$CF$59:$CF$60=$CF$59,$CF$60&lt;&gt;$CF$61,$CG$59:$CG$60=$CG$59),1,0)</f>
        <v>0</v>
      </c>
      <c r="BSC57" s="487">
        <f t="array" aca="1" ref="BSC57" ca="1">IF(AND($CC$57:$CC$61=$CC$57,$CC$61&lt;&gt;$CC$62,$CE$57&lt;&gt;$CE$58,$CE$58:$CE$60=$CE$58,$CE$60&lt;&gt;$CE$61,$CF$58:$CF$60=$CF$58,$CG$58&lt;&gt;$CG$59,$CG$59:$CG$60=$CG$59),1,0)</f>
        <v>0</v>
      </c>
      <c r="BSD57" s="487">
        <f t="array" aca="1" ref="BSD57" ca="1">IF(AND($CC$57:$CC$61=$CC$57,$CC$61&lt;&gt;$CC$62,$CE$57&lt;&gt;$CE$58,$CE$58:$CE$60=$CE$58,$CE$60&lt;&gt;$CE$61,$CF$58&lt;&gt;$CF$59,$CF$59:$CF$60=$CF$59,$CG$59:$CG$60=$CG$59),1,0)</f>
        <v>0</v>
      </c>
      <c r="BSE57" s="487">
        <f t="array" aca="1" ref="BSE57" ca="1">IF(AND($CC$57:$CC$61=$CC$57,$CC$61&lt;&gt;$CC$62,$CE$57&lt;&gt;$CE$58,$CE$58&lt;&gt;$CE$59,$CE$59:$CE$61=$CE$59,$CF$59:$CF$61=$CF$59,$CG$59:$CG$60=$CG$59,$CG$60&lt;&gt;$CG$61),1,0)</f>
        <v>0</v>
      </c>
      <c r="BSF57" s="487">
        <f t="array" aca="1" ref="BSF57" ca="1">IF(AND($CC$57:$CC$61=$CC$57,$CC$61&lt;&gt;$CC$62,$CE$57&lt;&gt;$CE$58,$CE$58&lt;&gt;$CE$59,$CE$59:$CE$61=$CE$59,$CF$59:$CF$60=$CF$59,$CF$60&lt;&gt;$CF$61,$CG$59:$CG$60=$CG$59),1,0)</f>
        <v>0</v>
      </c>
      <c r="BSG57" s="487">
        <f t="array" aca="1" ref="BSG57" ca="1">IF(AND($CC$57:$CC$60=$CC$57,$CC$60&lt;&gt;$CC$61,$CC$61:$CC$62=$CC$61,$CE$57:$CE$60=$CE$57,$CE$61:$CE$62=$CE$61,$CF$57:$CF$60=$CF$57,$CF$61&lt;&gt;$CF$62,$CG$57&lt;&gt;$CG$58,$CG$58&lt;&gt;$CG$59,$CG$59:$CG$60=$CG$59),1,0)</f>
        <v>0</v>
      </c>
      <c r="BSH57" s="487">
        <f t="array" aca="1" ref="BSH57" ca="1">IF(AND($CC$57:$CC$60=$CC$57,$CC$60&lt;&gt;$CC$61,$CC$61:$CC$62=$CC$61,$CE$57:$CE$60=$CE$57,$CE$61:$CE$62=$CE$61,$CF$57&lt;&gt;$CF$58,$CF$58:$CF$60=$CF$58,$CF$61:$CF$62=$CF$61,$CG$58&lt;&gt;$CG$59,$CG$59:$CG$60=$CG$59,$CG$61&lt;&gt;$CG$62),1,0)</f>
        <v>0</v>
      </c>
      <c r="BSI57" s="487">
        <f t="array" aca="1" ref="BSI57" ca="1">IF(AND($CC$57:$CC$60=$CC$57,$CC$60&lt;&gt;$CC$61,$CC$61:$CC$62=$CC$61,$CE$57:$CE$60=$CE$57,$CE$61:$CE$62=$CE$61,$CF$57&lt;&gt;$CF$58,$CF$58:$CF$60=$CF$58,$CF$61&lt;&gt;$CF$62,$CG$58&lt;&gt;$CG$59,$CG$59:$CG$60=$CG$59),1,0)</f>
        <v>0</v>
      </c>
      <c r="BSJ57" s="487">
        <f t="array" aca="1" ref="BSJ57" ca="1">IF(AND($CC$57:$CC$60=$CC$57,$CC$60&lt;&gt;$CC$61,$CC$61:$CC$62=$CC$61,$CE$57:$CE$60=$CE$57,$CE$61:$CE$62=$CE$61,$CF$57:$CF$58=$CF$57,$CF$58&lt;&gt;$CF$59,$CF$59:$CF$60=$CF$59,$CF$61:$CF$62=$CF$61,$CG$57&lt;&gt;$CG$58,$CG$59:$CG$60=$CG$59,$CG$61&lt;&gt;$CG$62),1,0)</f>
        <v>0</v>
      </c>
      <c r="BSK57" s="487">
        <f t="array" aca="1" ref="BSK57" ca="1">IF(AND($CC$57:$CC$60=$CC$57,$CC$60&lt;&gt;$CC$61,$CC$61:$CC$62=$CC$61,$CE$57:$CE$60=$CE$57,$CE$61:$CE$62=$CE$61,$CF$57:$CF$58=$CF$57,$CF$58&lt;&gt;$CF$59,$CF$59:$CF$60=$CF$59,$CF$61&lt;&gt;$CF$62,$CG$57&lt;&gt;$CG$58,$CG$59:$CG$60=$CG$59),1,0)</f>
        <v>0</v>
      </c>
      <c r="BSL57" s="487">
        <f t="array" aca="1" ref="BSL57" ca="1">IF(AND($CC$57:$CC$60=$CC$57,$CC$60&lt;&gt;$CC$61,$CC$61:$CC$62=$CC$61,$CE$57:$CE$60=$CE$57,$CE$61:$CE$62=$CE$61,$CF$57&lt;&gt;$CF$58,$CF$58&lt;&gt;$CF$59,$CF$59:$CF$60=$CF$59,$CF$61:$CF$62=$CF$61,$CG$59:$CG$60=$CG$59,$CG$61&lt;&gt;$CG$62),1,0)</f>
        <v>0</v>
      </c>
      <c r="BSM57" s="487">
        <f t="array" aca="1" ref="BSM57" ca="1">IF(AND($CC$57:$CC$60=$CC$57,$CC$60&lt;&gt;$CC$61,$CC$61:$CC$62=$CC$61,$CE$57:$CE$60=$CE$57,$CE$61&lt;&gt;$CE$62,$CF$57:$CF$60=$CF$57,$CG$57&lt;&gt;$CG$58,$CG$58&lt;&gt;$CG$59,$CG$59:$CG$60=$CG$59),1,0)</f>
        <v>0</v>
      </c>
      <c r="BSN57" s="487">
        <f t="array" aca="1" ref="BSN57" ca="1">IF(AND($CC$57:$CC$60=$CC$57,$CC$60&lt;&gt;$CC$61,$CC$61:$CC$62=$CC$61,$CE$57:$CE$60=$CE$57,$CE$61&lt;&gt;$CE$62,$CF$57&lt;&gt;$CF$58,$CF$58&lt;&gt;$CF$59,$CF$59:$CF$60=$CF$59,$CG$59:$CG$60=$CG$59),1,0)</f>
        <v>0</v>
      </c>
      <c r="BSO57" s="487">
        <f t="array" aca="1" ref="BSO57" ca="1">IF(AND($CC$57:$CC$60=$CC$57,$CC$60&lt;&gt;$CC$61,$CC$61:$CC$62=$CC$61,$CE$57&lt;&gt;$CE$58,$CE$58:$CE$60=$CE$58,$CE$61:$CE$62=$CE$61,$CF$58:$CF$60=$CF$58,$CF$61:$CF$62=$CF$61,$CG$58&lt;&gt;$CG$59,$CG$59:$CG$60=$CG$59,$CG$61&lt;&gt;$CG$62),1,0)</f>
        <v>0</v>
      </c>
      <c r="BSP57" s="487">
        <f t="array" aca="1" ref="BSP57" ca="1">IF(AND($CC$57:$CC$60=$CC$57,$CC$60&lt;&gt;$CC$61,$CC$61:$CC$62=$CC$61,$CE$57&lt;&gt;$CE$58,$CE$58:$CE$60=$CE$58,$CE$61:$CE$62=$CE$61,$CF$58&lt;&gt;$CF$59,$CF$59:$CF$60=$CF$59,$CF$61&lt;&gt;$CF$62,$CG$59:$CG$60=$CG$59),1,0)</f>
        <v>0</v>
      </c>
      <c r="BSQ57" s="487">
        <f t="array" aca="1" ref="BSQ57" ca="1">IF(AND($CC$57:$CC$60=$CC$57,$CC$60&lt;&gt;$CC$61,$CC$61:$CC$62=$CC$61,$CE$57&lt;&gt;$CE$58,$CE$58:$CE$60=$CE$58,$CE$61&lt;&gt;$CE$62,$CF$58:$CF$60=$CF$58,$CG$58&lt;&gt;$CG$59,$CG$59:$CG$60=$CG$59),1,0)</f>
        <v>0</v>
      </c>
      <c r="BSR57" s="487">
        <f t="array" aca="1" ref="BSR57" ca="1">IF(AND($CC$57:$CC$60=$CC$57,$CC$60&lt;&gt;$CC$61,$CC$61:$CC$62=$CC$61,$CE$57&lt;&gt;$CE$58,$CE$58:$CE$60=$CE$58,$CE$61&lt;&gt;$CE$62,$CF$58&lt;&gt;$CF$59,$CF$59:$CF$60=$CF$59,$CG$59:$CG$60=$CG$59),1,0)</f>
        <v>0</v>
      </c>
      <c r="BSS57" s="487">
        <f t="array" aca="1" ref="BSS57" ca="1">IF(AND($CC$57:$CC$60=$CC$57,$CC$60&lt;&gt;$CC$61,$CC$61:$CC$62=$CC$61,$CE$57:$CE$58=$CE$57,$CE$58&lt;&gt;$CE$59,$CE$59:$CE$60=$CE$59,$CE$61:$CE$62=$CE$61,$CF$57:$CF$58=$CF$57,$CF$59:$CF$60=$CF$59,$CF$61:$CF$62=$CF$61,$CG$57&lt;&gt;$CG$58,$CG$59:$CG$60=$CG$59,$CG$61&lt;&gt;$CG$62),1,0)</f>
        <v>0</v>
      </c>
      <c r="BST57" s="487">
        <f t="array" aca="1" ref="BST57" ca="1">IF(AND($CC$57:$CC$60=$CC$57,$CC$60&lt;&gt;$CC$61,$CC$61:$CC$62=$CC$61,$CE$57:$CE$58=$CE$57,$CE$58&lt;&gt;$CE$59,$CE$59:$CE$60=$CE$59,$CE$61:$CE$62=$CE$61,$CF$57&lt;&gt;$CF$58,$CF$59:$CF$60=$CF$59,$CF$61&lt;&gt;$CF$62,$CG$59:$CG$60=$CG$59),1,0)</f>
        <v>0</v>
      </c>
      <c r="BSU57" s="487">
        <f t="array" aca="1" ref="BSU57" ca="1">IF(AND($CC$57:$CC$60=$CC$57,$CC$60&lt;&gt;$CC$61,$CC$61:$CC$62=$CC$61,$CE$57:$CE$58=$CE$57,$CE$58&lt;&gt;$CE$59,$CE$59:$CE$60=$CE$59,$CE$61&lt;&gt;$CE$62,$CF$57:$CF$58=$CF$57,$CF$59:$CF$60=$CF$59,$CG$57&lt;&gt;$CG$58,$CG$59:$CG$60=$CG$59),1,0)</f>
        <v>0</v>
      </c>
      <c r="BSV57" s="487">
        <f t="array" aca="1" ref="BSV57" ca="1">IF(AND($CC$57:$CC$60=$CC$57,$CC$60&lt;&gt;$CC$61,$CC$61:$CC$62=$CC$61,$CE$57:$CE$58=$CE$57,$CE$58&lt;&gt;$CE$59,$CE$59:$CE$60=$CE$59,$CE$61&lt;&gt;$CE$62,$CF$57&lt;&gt;$CF$58,$CF$59:$CF$60=$CF$59,$CG$59:$CG$60=$CG$59),1,0)</f>
        <v>0</v>
      </c>
      <c r="BSW57" s="487">
        <f t="array" aca="1" ref="BSW57" ca="1">IF(AND($CC$57:$CC$60=$CC$57,$CC$60&lt;&gt;$CC$61,$CC$61:$CC$62=$CC$61,$CE$57&lt;&gt;$CE$58,$CE$58&lt;&gt;$CE$59,$CE$59:$CE$60=$CE$59,$CE$61:$CE$62=$CE$61,$CF$59:$CF$60=$CF$59,$CF$61:$CF$62=$CF$61,$CG$59:$CG$60=$CG$59,$CG$61&lt;&gt;$CG$62),1,0)</f>
        <v>0</v>
      </c>
      <c r="BSX57" s="487">
        <f t="array" aca="1" ref="BSX57" ca="1">IF(AND($CC$57:$CC$60=$CC$57,$CC$60&lt;&gt;$CC$61,$CC$61:$CC$62=$CC$61,$CE$57&lt;&gt;$CE$58,$CE$58&lt;&gt;$CE$59,$CE$59:$CE$60=$CE$59,$CE$61:$CE$62=$CE$61,$CF$59:$CF$60=$CF$59,$CF$61&lt;&gt;$CF$62,$CG$59:$CG$60=$CG$59),1,0)</f>
        <v>0</v>
      </c>
      <c r="BSY57" s="487">
        <f t="array" aca="1" ref="BSY57" ca="1">IF(AND($CC$57:$CC$58=$CC$57,$CC$58&lt;&gt;$CC$59,$CC$59:$CC$62=$CC$59,$CE$57:$CE$58=$CE$57,$CE$59:$CE$62=$CE$59,$CF$57&lt;&gt;$CF$58,$CF$59:$CF$62=$CF$59,$CG$59:$CG$60=$CG$59,$CG$60&lt;&gt;$CG$61,$CG$61&lt;&gt;$CG$62),1,0)</f>
        <v>0</v>
      </c>
      <c r="BSZ57" s="487">
        <f t="array" aca="1" ref="BSZ57" ca="1">IF(AND($CC$57:$CC$58=$CC$57,$CC$58&lt;&gt;$CC$59,$CC$59:$CC$62=$CC$59,$CE$57:$CE$58=$CE$57,$CE$59:$CE$62=$CE$59,$CF$57:$CF$58=$CF$57,$CF$59:$CF$61=$CF$59,$CF$61&lt;&gt;$CF$62,$CG$57&lt;&gt;$CG$58,$CG$59:$CG$60=$CG$59,$CG$60&lt;&gt;$CG$61),1,0)</f>
        <v>0</v>
      </c>
      <c r="BTA57" s="487">
        <f t="array" aca="1" ref="BTA57" ca="1">IF(AND($CC$57:$CC$58=$CC$57,$CC$58&lt;&gt;$CC$59,$CC$59:$CC$62=$CC$59,$CE$57:$CE$58=$CE$57,$CE$59:$CE$62=$CE$59,$CF$57&lt;&gt;$CF$58,$CF$59:$CF$61=$CF$59,$CF$61&lt;&gt;$CF$62,$CG$59:$CG$60=$CG$59,$CG$60&lt;&gt;$CG$61),1,0)</f>
        <v>0</v>
      </c>
      <c r="BTB57" s="487">
        <f t="array" aca="1" ref="BTB57" ca="1">IF(AND($CC$57:$CC$58=$CC$57,$CC$58&lt;&gt;$CC$59,$CC$59:$CC$62=$CC$59,$CE$57:$CE$58=$CE$57,$CE$59:$CE$62=$CE$59,$CF$57:$CF$58=$CF$57,$CF$59:$CF$60=$CF$59,$CF$60&lt;&gt;$CF$61,$CF$61:$CF$62=$CF$61,$CG$57&lt;&gt;$CG$58,$CG$59:$CG$60=$CG$59,$CG$61&lt;&gt;$CG$62),1,0)</f>
        <v>0</v>
      </c>
      <c r="BTC57" s="487">
        <f t="array" aca="1" ref="BTC57" ca="1">IF(AND($CC$57:$CC$58=$CC$57,$CC$58&lt;&gt;$CC$59,$CC$59:$CC$62=$CC$59,$CE$57:$CE$58=$CE$57,$CE$59:$CE$62=$CE$59,$CF$57&lt;&gt;$CF$58,$CF$59:$CF$60=$CF$59,$CF$60&lt;&gt;$CF$61,$CF$61:$CF$62=$CF$61,$CG$59:$CG$60=$CG$59,$CG$61&lt;&gt;$CG$62),1,0)</f>
        <v>0</v>
      </c>
      <c r="BTD57" s="487">
        <f t="array" aca="1" ref="BTD57" ca="1">IF(AND($CC$57:$CC$58=$CC$57,$CC$58&lt;&gt;$CC$59,$CC$59:$CC$62=$CC$59,$CE$57:$CE$58=$CE$57,$CE$59:$CE$62=$CE$59,$CF$57:$CF$58=$CF$57,$CF$59:$CF$60=$CF$59,$CF$60&lt;&gt;$CF$61,$CF$61&lt;&gt;$CF$62,$CG$57&lt;&gt;$CG$58,$CG$59:$CG$60=$CG$59),1,0)</f>
        <v>0</v>
      </c>
      <c r="BTE57" s="487">
        <f t="array" aca="1" ref="BTE57" ca="1">IF(AND($CC$57:$CC$58=$CC$57,$CC$58&lt;&gt;$CC$59,$CC$59:$CC$62=$CC$59,$CE$57&lt;&gt;$CE$58,$CE$59:$CE$62=$CE$59,$CF$59:$CF$62=$CF$59,$CG$59:$CG$60=$CG$59,$CG$60&lt;&gt;$CG$61,$CG$61&lt;&gt;$CG$62),1,0)</f>
        <v>0</v>
      </c>
      <c r="BTF57" s="487">
        <f t="array" aca="1" ref="BTF57" ca="1">IF(AND($CC$57:$CC$58=$CC$57,$CC$58&lt;&gt;$CC$59,$CC$59:$CC$62=$CC$59,$CE$57&lt;&gt;$CE$58,$CE$59:$CE$62=$CE$59,$CF$59:$CF$60=$CF$59,$CF$60&lt;&gt;$CF$61,$CF$61&lt;&gt;$CF$62,$CG$59:$CG$60=$CG$59),1,0)</f>
        <v>0</v>
      </c>
      <c r="BTG57" s="487">
        <f t="array" aca="1" ref="BTG57" ca="1">IF(AND($CC$57:$CC$58=$CC$57,$CC$58&lt;&gt;$CC$59,$CC$59:$CC$62=$CC$59,$CE$57:$CE$58=$CE$57,$CE$59:$CE$61=$CE$59,$CE$61&lt;&gt;$CE$62,$CF$57:$CF$58=$CF$57,$CF$59:$CF$61=$CF$59,$CG$57&lt;&gt;$CG$58,$CG$59:$CG$60=$CG$59,$CG$60&lt;&gt;$CG$61),1,0)</f>
        <v>0</v>
      </c>
      <c r="BTH57" s="487">
        <f t="array" aca="1" ref="BTH57" ca="1">IF(AND($CC$57:$CC$58=$CC$57,$CC$58&lt;&gt;$CC$59,$CC$59:$CC$62=$CC$59,$CE$57:$CE$58=$CE$57,$CE$59:$CE$61=$CE$59,$CE$61&lt;&gt;$CE$62,$CF$57&lt;&gt;$CF$58,$CF$59:$CF$60=$CF$59,$CF$60&lt;&gt;$CF$61,$CG$59:$CG$60=$CG$59),1,0)</f>
        <v>0</v>
      </c>
      <c r="BTI57" s="487">
        <f t="array" aca="1" ref="BTI57" ca="1">IF(AND($CC$57:$CC$58=$CC$57,$CC$58&lt;&gt;$CC$59,$CC$59:$CC$62=$CC$59,$CE$57&lt;&gt;$CE$58,$CE$59:$CE$61=$CE$59,$CE$61&lt;&gt;$CE$62,$CF$59:$CF$61=$CF$59,$CG$59:$CG$60=$CG$59,$CG$60&lt;&gt;$CG$61),1,0)</f>
        <v>0</v>
      </c>
      <c r="BTJ57" s="487">
        <f t="array" aca="1" ref="BTJ57" ca="1">IF(AND($CC$57:$CC$58=$CC$57,$CC$58&lt;&gt;$CC$59,$CC$59:$CC$62=$CC$59,$CE$57&lt;&gt;$CE$58,$CE$59:$CE$61=$CE$59,$CE$61&lt;&gt;$CE$62,$CF$59:$CF$60=$CF$59,$CF$60&lt;&gt;$CF$61,$CG$59:$CG$60=$CG$59),1,0)</f>
        <v>0</v>
      </c>
      <c r="BTK57" s="487">
        <f t="array" aca="1" ref="BTK57" ca="1">IF(AND($CC$57:$CC$58=$CC$57,$CC$58&lt;&gt;$CC$59,$CC$59:$CC$62=$CC$59,$CE$57:$CE$58=$CE$57,$CE$59:$CE$60=$CE$59,$CE$60&lt;&gt;$CE$61,$CE$61:$CE$62=$CE$61,$CF$57:$CF$58=$CF$57,$CF$59:$CF$60=$CF$59,$CF$61:$CF$62=$CF$61,$CG$57&lt;&gt;$CG$58,$CG$59:$CG$60=$CG$59,$CG$61&lt;&gt;$CG$62),1,0)</f>
        <v>0</v>
      </c>
      <c r="BTL57" s="487">
        <f t="array" aca="1" ref="BTL57" ca="1">IF(AND($CC$57:$CC$58=$CC$57,$CC$58&lt;&gt;$CC$59,$CC$59:$CC$62=$CC$59,$CE$57:$CE$58=$CE$57,$CE$59:$CE$60=$CE$59,$CE$60&lt;&gt;$CE$61,$CE$61:$CE$62=$CE$61,$CF$57&lt;&gt;$CF$58,$CF$59:$CF$60=$CF$59,$CF$61&lt;&gt;$CF$62,$CG$59:$CG$60=$CG$59),1,0)</f>
        <v>0</v>
      </c>
      <c r="BTM57" s="487">
        <f t="array" aca="1" ref="BTM57" ca="1">IF(AND($CC$57:$CC$58=$CC$57,$CC$58&lt;&gt;$CC$59,$CC$59:$CC$62=$CC$59,$CE$57&lt;&gt;$CE$58,$CE$59:$CE$60=$CE$59,$CE$60&lt;&gt;$CE$61,$CE$61:$CE$62=$CE$61,$CF$59:$CF$60=$CF$59,$CF$61:$CF$62=$CF$61,$CG$59:$CG$60=$CG$59,$CG$61&lt;&gt;$CG$62),1,0)</f>
        <v>0</v>
      </c>
      <c r="BTN57" s="487">
        <f t="array" aca="1" ref="BTN57" ca="1">IF(AND($CC$57:$CC$58=$CC$57,$CC$58&lt;&gt;$CC$59,$CC$59:$CC$62=$CC$59,$CE$57&lt;&gt;$CE$58,$CE$59:$CE$60=$CE$59,$CE$60&lt;&gt;$CE$61,$CE$61:$CE$62=$CE$61,$CF$59:$CF$60=$CF$59,$CF$61&lt;&gt;$CF$62,$CG$59:$CG$60=$CG$59),1,0)</f>
        <v>0</v>
      </c>
      <c r="BTO57" s="487">
        <f t="array" aca="1" ref="BTO57" ca="1">IF(AND($CC$57:$CC$58=$CC$57,$CC$58&lt;&gt;$CC$59,$CC$59:$CC$62=$CC$59,$CE$57:$CE$58=$CE$57,$CE$59:$CE$60=$CE$59,$CE$60&lt;&gt;$CE$61,$CE$61&lt;&gt;$CE$62,$CF$57:$CF$58=$CF$57,$CF$59:$CF$60=$CF$59,$CG$57&lt;&gt;$CG$58,$CG$59:$CG$60=$CG$59),1,0)</f>
        <v>0</v>
      </c>
      <c r="BTP57" s="487">
        <f t="array" aca="1" ref="BTP57" ca="1">IF(AND($CC$57:$CC$58=$CC$57,$CC$58&lt;&gt;$CC$59,$CC$59:$CC$62=$CC$59,$CE$57:$CE$58=$CE$57,$CE$59:$CE$60=$CE$59,$CE$60&lt;&gt;$CE$61,$CE$61&lt;&gt;$CE$62,$CF$57&lt;&gt;$CF$58,$CF$59:$CF$60=$CF$59,$CG$59:$CG$60=$CG$59),1,0)</f>
        <v>0</v>
      </c>
      <c r="BTQ57" s="487">
        <f t="array" aca="1" ref="BTQ57" ca="1">IF(AND($CC$57:$CC$60=$CC$57,$CC$60&lt;&gt;$CC$61,$CC$61&lt;&gt;$CC$62,$CE$57:$CE$60=$CE$57,$CF$57:$CF$58=$CF$57,$CF$58&lt;&gt;$CF$59,$CF$59:$CF$60=$CF$59,$CG$57&lt;&gt;$CG$58,$CG$59:$CG$60=$CG$59),1,0)</f>
        <v>0</v>
      </c>
      <c r="BTR57" s="487">
        <f t="array" aca="1" ref="BTR57" ca="1">IF(AND($CC$57:$CC$60=$CC$57,$CC$60&lt;&gt;$CC$61,$CC$61&lt;&gt;$CC$62,$CE$57:$CE$60=$CE$57,$CF$57&lt;&gt;$CF$58,$CF$58:$CF$60=$CF$58,$CG$58&lt;&gt;$CG$59,$CG$59:$CG$60=$CG$59),1,0)</f>
        <v>0</v>
      </c>
      <c r="BTS57" s="487">
        <f t="array" aca="1" ref="BTS57" ca="1">IF(AND($CC$57:$CC$60=$CC$57,$CC$60&lt;&gt;$CC$61,$CC$61&lt;&gt;$CC$62,$CE$57:$CE$58=$CE$57,$CE$58&lt;&gt;$CE$59,$CE$59:$CE$60=$CE$59,$CF$57:$CF$58=$CF$57,$CF$59:$CF$60=$CF$59,$CG$57&lt;&gt;$CG$58,$CG$59:$CG$60=$CG$59),1,0)</f>
        <v>0</v>
      </c>
      <c r="BTT57" s="487">
        <f t="array" aca="1" ref="BTT57" ca="1">IF(AND($CC$57:$CC$60=$CC$57,$CC$60&lt;&gt;$CC$61,$CC$61&lt;&gt;$CC$62,$CE$57:$CE$58=$CE$57,$CE$58&lt;&gt;$CE$59,$CE$59:$CE$60=$CE$59,$CF$57&lt;&gt;$CF$58,$CF$59:$CF$60=$CF$59,$CG$59:$CG$60=$CG$59),1,0)</f>
        <v>0</v>
      </c>
      <c r="BTU57" s="487">
        <f t="array" aca="1" ref="BTU57" ca="1">IF(AND($CC$57:$CC$60=$CC$57,$CC$60&lt;&gt;$CC$61,$CC$61&lt;&gt;$CC$62,$CE$57&lt;&gt;$CE$58,$CE$58:$CE$60=$CE$58,$CF$58:$CF$60=$CF$58,$CG$58&lt;&gt;$CG$59,$CG$59:$CG$60=$CG$59),1,0)</f>
        <v>0</v>
      </c>
      <c r="BTV57" s="487">
        <f t="array" aca="1" ref="BTV57" ca="1">IF(AND($CC$57:$CC$60=$CC$57,$CC$60&lt;&gt;$CC$61,$CC$61&lt;&gt;$CC$62,$CE$57&lt;&gt;$CE$58,$CE$58:$CE$60=$CE$58,$CF$58&lt;&gt;$CF$59,$CF$59:$CF$60=$CF$59,$CG$59:$CG$60=$CG$59),1,0)</f>
        <v>0</v>
      </c>
      <c r="BTW57" s="487">
        <f t="array" aca="1" ref="BTW57" ca="1">IF(AND($CC$57:$CC$58=$CC$57,$CC$58&lt;&gt;$CC$59,$CC$59:$CC$61=$CC$59,$CC$61&lt;&gt;$CC$62,$CE$57:$CE$58=$CE$57,$CE$59:$CE$61=$CE$59,$CF$57&lt;&gt;$CF$58,$CF$59:$CF$61=$CF$59,$CG$59:$CG$60=$CG$59,$CG$60&lt;&gt;$CG$61),1,0)</f>
        <v>0</v>
      </c>
      <c r="BTX57" s="487">
        <f t="array" aca="1" ref="BTX57" ca="1">IF(AND($CC$57:$CC$58=$CC$57,$CC$58&lt;&gt;$CC$59,$CC$59:$CC$61=$CC$59,$CC$61&lt;&gt;$CC$62,$CE$57:$CE$58=$CE$57,$CE$59:$CE$61=$CE$59,$CF$57:$CF$58=$CF$57,$CF$59:$CF$60=$CF$59,$CF$60&lt;&gt;$CF$61,$CG$57&lt;&gt;$CG$58,$CG$59:$CG$60=$CG$59),1,0)</f>
        <v>0</v>
      </c>
      <c r="BTY57" s="487">
        <f t="array" aca="1" ref="BTY57" ca="1">IF(AND($CC$57:$CC$58=$CC$57,$CC$58&lt;&gt;$CC$59,$CC$59:$CC$61=$CC$59,$CC$61&lt;&gt;$CC$62,$CE$57&lt;&gt;$CE$58,$CE$59:$CE$61=$CE$59,$CF$59:$CF$61=$CF$59,$CG$59:$CG$60=$CG$59,$CG$60&lt;&gt;$CG$61),1,0)</f>
        <v>0</v>
      </c>
      <c r="BTZ57" s="487">
        <f t="array" aca="1" ref="BTZ57" ca="1">IF(AND($CC$57:$CC$58=$CC$57,$CC$58&lt;&gt;$CC$59,$CC$59:$CC$61=$CC$59,$CC$61&lt;&gt;$CC$62,$CE$57&lt;&gt;$CE$58,$CE$59:$CE$61=$CE$59,$CF$59:$CF$60=$CF$59,$CF$60&lt;&gt;$CF$61,$CG$59:$CG$60=$CG$59),1,0)</f>
        <v>0</v>
      </c>
      <c r="BUA57" s="487">
        <f t="array" aca="1" ref="BUA57" ca="1">IF(AND($CC$57:$CC$58=$CC$57,$CC$58&lt;&gt;$CC$59,$CC$59:$CC$61=$CC$59,$CC$61&lt;&gt;$CC$62,$CE$57:$CE$58=$CE$57,$CE$59:$CE$60=$CE$59,$CE$60&lt;&gt;$CE$61,$CF$57:$CF$58=$CF$57,$CF$59:$CF$60=$CF$59,$CG$57&lt;&gt;$CG$58,$CG$59:$CG$60=$CG$59),1,0)</f>
        <v>0</v>
      </c>
      <c r="BUB57" s="487">
        <f t="array" aca="1" ref="BUB57" ca="1">IF(AND($CC$57:$CC$58=$CC$57,$CC$58&lt;&gt;$CC$59,$CC$59:$CC$61=$CC$59,$CC$61&lt;&gt;$CC$62,$CE$57:$CE$58=$CE$57,$CE$59:$CE$60=$CE$59,$CE$60&lt;&gt;$CE$61,$CF$57&lt;&gt;$CF$58,$CF$59:$CF$60=$CF$59,$CG$59:$CG$60=$CG$59),1,0)</f>
        <v>0</v>
      </c>
      <c r="BUC57" s="487">
        <f t="array" aca="1" ref="BUC57" ca="1">IF(AND($CC$57:$CC$58=$CC$57,$CC$58&lt;&gt;$CC$59,$CC$59:$CC$60=$CC$59,$CC$60&lt;&gt;$CC$61,$CC$61:$CC$62=$CC$61,$CE$57:$CE$58=$CE$57,$CE$59:$CE$60=$CE$59,$CE$61:$CE$62=$CE$61,$CF$57&lt;&gt;$CF$58,$CF$59:$CF$60=$CF$59,$CF$61:$CF$62=$CF$61,$CG$59:$CG$60=$CG$59,$CG$61&lt;&gt;$CG$62),1,0)</f>
        <v>0</v>
      </c>
      <c r="BUD57" s="487">
        <f t="array" aca="1" ref="BUD57" ca="1">IF(AND($CC$57:$CC$58=$CC$57,$CC$58&lt;&gt;$CC$59,$CC$59:$CC$60=$CC$59,$CC$60&lt;&gt;$CC$61,$CC$61:$CC$62=$CC$61,$CE$57:$CE$58=$CE$57,$CE$59:$CE$60=$CE$59,$CE$61:$CE$62=$CE$61,$CF$57:$CF$58=$CF$57,$CF$59:$CF$60=$CF$59,$CF$61&lt;&gt;$CF$62,$CG$57&lt;&gt;$CG$58,$CG$59:$CG$60=$CG$59),1,0)</f>
        <v>0</v>
      </c>
      <c r="BUE57" s="487">
        <f t="array" aca="1" ref="BUE57" ca="1">IF(AND($CC$57:$CC$58=$CC$57,$CC$58&lt;&gt;$CC$59,$CC$59:$CC$60=$CC$59,$CC$60&lt;&gt;$CC$61,$CC$61:$CC$62=$CC$61,$CE$57&lt;&gt;$CE$58,$CE$59:$CE$60=$CE$59,$CE$61:$CE$62=$CE$61,$CF$59:$CF$60=$CF$59,$CF$61:$CF$62=$CF$61,$CG$59:$CG$60=$CG$59,$CG$61&lt;&gt;$CG$62),1,0)</f>
        <v>0</v>
      </c>
      <c r="BUF57" s="487">
        <f t="array" aca="1" ref="BUF57" ca="1">IF(AND($CC$57:$CC$58=$CC$57,$CC$58&lt;&gt;$CC$59,$CC$59:$CC$60=$CC$59,$CC$60&lt;&gt;$CC$61,$CC$61:$CC$62=$CC$61,$CE$57&lt;&gt;$CE$58,$CE$59:$CE$60=$CE$59,$CE$61:$CE$62=$CE$61,$CF$59:$CF$60=$CF$59,$CF$61&lt;&gt;$CF$62,$CG$59:$CG$60=$CG$59),1,0)</f>
        <v>0</v>
      </c>
      <c r="BUG57" s="487">
        <f t="array" aca="1" ref="BUG57" ca="1">IF(AND($CC$57:$CC$58=$CC$57,$CC$58&lt;&gt;$CC$59,$CC$59:$CC$60=$CC$59,$CC$60&lt;&gt;$CC$61,$CC$61:$CC$62=$CC$61,$CE$57:$CE$58=$CE$57,$CE$59:$CE$60=$CE$59,$CE$61&lt;&gt;$CE$62,$CF$57:$CF$58=$CF$57,$CF$59:$CF$60=$CF$59,$CG$57&lt;&gt;$CG$58,$CG$59:$CG$60=$CG$59),1,0)</f>
        <v>0</v>
      </c>
      <c r="BUH57" s="487">
        <f t="array" aca="1" ref="BUH57" ca="1">IF(AND($CC$57:$CC$58=$CC$57,$CC$58&lt;&gt;$CC$59,$CC$59:$CC$60=$CC$59,$CC$60&lt;&gt;$CC$61,$CC$61:$CC$62=$CC$61,$CE$57:$CE$58=$CE$57,$CE$59:$CE$60=$CE$59,$CE$61&lt;&gt;$CE$62,$CF$57&lt;&gt;$CF$58,$CF$59:$CF$60=$CF$59,$CG$59:$CG$60=$CG$59),1,0)</f>
        <v>0</v>
      </c>
      <c r="BUI57" s="487">
        <f t="array" aca="1" ref="BUI57" ca="1">IF(AND($CC$57&lt;&gt;$CC$58,$CC$58:$CC$62=$CC$58,$CE$58:$CE$62=$CE$58,$CF$58&lt;&gt;$CF$59,$CF$59:$CF$62=$CF$59,$CG$59:$CG$60=$CG$59,$CG$60&lt;&gt;$CG$61,$CG$61&lt;&gt;$CG$62),1,0)</f>
        <v>0</v>
      </c>
      <c r="BUJ57" s="487">
        <f t="array" aca="1" ref="BUJ57" ca="1">IF(AND($CC$57&lt;&gt;$CC$58,$CC$58:$CC$62=$CC$58,$CE$58:$CE$62=$CE$58,$CF$58:$CF$60=$CF$58,$CF$60&lt;&gt;$CF$61,$CF$61:$CF$62=$CF$61,$CG$58&lt;&gt;$CG$59,$CG$59:$CG$60=$CG$59,$CG$61&lt;&gt;$CG$62),1,0)</f>
        <v>0</v>
      </c>
      <c r="BUK57" s="487">
        <f t="array" aca="1" ref="BUK57" ca="1">IF(AND($CC$57&lt;&gt;$CC$58,$CC$58:$CC$62=$CC$58,$CE$58:$CE$62=$CE$58,$CF$58:$CF$61=$CF$58,$CF$61&lt;&gt;$CF$62,$CG$58&lt;&gt;$CG$59,$CG$59:$CG$60=$CG$59,$CG$60&lt;&gt;$CG$61),1,0)</f>
        <v>0</v>
      </c>
      <c r="BUL57" s="487">
        <f t="array" aca="1" ref="BUL57" ca="1">IF(AND($CC$57&lt;&gt;$CC$58,$CC$58:$CC$62=$CC$58,$CE$58:$CE$62=$CE$58,$CF$58&lt;&gt;$CF$59,$CF$59:$CF$60=$CF$59,$CF$60&lt;&gt;$CF$61,$CF$61:$CF$62=$CF$61,$CG$59:$CG$60=$CG$59,$CG$61&lt;&gt;$CG$62),1,0)</f>
        <v>0</v>
      </c>
      <c r="BUM57" s="487">
        <f t="array" aca="1" ref="BUM57" ca="1">IF(AND($CC$57&lt;&gt;$CC$58,$CC$58:$CC$62=$CC$58,$CE$58:$CE$62=$CE$58,$CF$58&lt;&gt;$CF$59,$CF$59:$CF$61=$CF$59,$CF$61&lt;&gt;$CF$62,$CG$59:$CG$60=$CG$59,$CG$60&lt;&gt;$CG$61),1,0)</f>
        <v>0</v>
      </c>
      <c r="BUN57" s="487">
        <f t="array" aca="1" ref="BUN57" ca="1">IF(AND($CC$57&lt;&gt;$CC$58,$CC$58:$CC$62=$CC$58,$CE$58:$CE$62=$CE$58,$CF$58:$CF$60=$CF$58,$CF$60&lt;&gt;$CF$61,$CF$61&lt;&gt;$CF$62,$CG$58&lt;&gt;$CG$59,$CG$59:$CG$60=$CG$59),1,0)</f>
        <v>0</v>
      </c>
      <c r="BUO57" s="487">
        <f t="array" aca="1" ref="BUO57" ca="1">IF(AND($CC$57&lt;&gt;$CC$58,$CC$58:$CC$62=$CC$58,$CE$58&lt;&gt;$CE$59,$CE$59:$CE$62=$CE$59,$CF$59:$CF$62=$CF$59,$CG$59:$CG$60=$CG$59,$CG$60&lt;&gt;$CG$61,$CG$61&lt;&gt;$CG$62),1,0)</f>
        <v>0</v>
      </c>
      <c r="BUP57" s="487">
        <f t="array" aca="1" ref="BUP57" ca="1">IF(AND($CC$57&lt;&gt;$CC$58,$CC$58:$CC$62=$CC$58,$CE$58&lt;&gt;$CE$59,$CE$59:$CE$62=$CE$59,$CF$59:$CF$60=$CF$59,$CF$60&lt;&gt;$CF$61,$CF$61&lt;&gt;$CF$62,$CG$59:$CG$60=$CG$59),1,0)</f>
        <v>0</v>
      </c>
      <c r="BUQ57" s="487">
        <f t="array" aca="1" ref="BUQ57" ca="1">IF(AND($CC$57&lt;&gt;$CC$58,$CC$58:$CC$62=$CC$58,$CE$58:$CE$60=$CE$58,$CE$60&lt;&gt;$CE$61,$CE$61:$CE$62=$CE$61,$CF$58:$CF$60=$CF$58,$CF$61:$CF$62=$CF$61,$CG$58&lt;&gt;$CG$59,$CG$59:$CG$60=$CG$59,$CG$61&lt;&gt;$CG$62),1,0)</f>
        <v>0</v>
      </c>
      <c r="BUR57" s="487">
        <f t="array" aca="1" ref="BUR57" ca="1">IF(AND($CC$57&lt;&gt;$CC$58,$CC$58:$CC$62=$CC$58,$CE$58:$CE$60=$CE$58,$CE$60&lt;&gt;$CE$61,$CE$61:$CE$62=$CE$61,$CF$58&lt;&gt;$CF$59,$CF$59:$CF$60=$CF$59,$CF$61&lt;&gt;$CF$62,$CG$59:$CG$60=$CG$59),1,0)</f>
        <v>0</v>
      </c>
      <c r="BUS57" s="487">
        <f t="array" aca="1" ref="BUS57" ca="1">IF(AND($CC$57&lt;&gt;$CC$58,$CC$58:$CC$62=$CC$58,$CE$58:$CE$61=$CE$58,$CE$61&lt;&gt;$CE$62,$CF$58:$CF$61=$CF$58,$CG$58&lt;&gt;$CG$59,$CG$59:$CG$60=$CG$59,$CG$60&lt;&gt;$CG$61),1,0)</f>
        <v>0</v>
      </c>
      <c r="BUT57" s="487">
        <f t="array" aca="1" ref="BUT57" ca="1">IF(AND($CC$57&lt;&gt;$CC$58,$CC$58:$CC$62=$CC$58,$CE$58:$CE$61=$CE$58,$CE$61&lt;&gt;$CE$62,$CF$58&lt;&gt;$CF$59,$CF$59:$CF$60=$CF$59,$CF$60&lt;&gt;$CF$61,$CG$59:$CG$60=$CG$59),1,0)</f>
        <v>0</v>
      </c>
      <c r="BUU57" s="487">
        <f t="array" aca="1" ref="BUU57" ca="1">IF(AND($CC$57&lt;&gt;$CC$58,$CC$58:$CC$62=$CC$58,$CE$58&lt;&gt;$CE$59,$CE$59:$CE$60=$CE$59,$CE$60&lt;&gt;$CE$61,$CE$61:$CE$62=$CE$61,$CF$59:$CF$60=$CF$59,$CF$61:$CF$62=$CF$61,$CG$59:$CG$60=$CG$59,$CG$61&lt;&gt;$CG$62),1,0)</f>
        <v>0</v>
      </c>
      <c r="BUV57" s="487">
        <f t="array" aca="1" ref="BUV57" ca="1">IF(AND($CC$57&lt;&gt;$CC$58,$CC$58:$CC$62=$CC$58,$CE$58&lt;&gt;$CE$59,$CE$59:$CE$60=$CE$59,$CE$60&lt;&gt;$CE$61,$CE$61:$CE$62=$CE$61,$CF$59:$CF$60=$CF$59,$CF$61&lt;&gt;$CF$62,$CG$59:$CG$60=$CG$59),1,0)</f>
        <v>0</v>
      </c>
      <c r="BUW57" s="487">
        <f t="array" aca="1" ref="BUW57" ca="1">IF(AND($CC$57&lt;&gt;$CC$58,$CC$58:$CC$62=$CC$58,$CE$58&lt;&gt;$CE$59,$CE$59:$CE$61=$CE$59,$CE$61&lt;&gt;$CE$62,$CF$59:$CF$61=$CF$59,$CG$59:$CG$60=$CG$59,$CG$60&lt;&gt;$CG$61),1,0)</f>
        <v>0</v>
      </c>
      <c r="BUX57" s="487">
        <f t="array" aca="1" ref="BUX57" ca="1">IF(AND($CC$57&lt;&gt;$CC$58,$CC$58:$CC$62=$CC$58,$CE$58&lt;&gt;$CE$59,$CE$59:$CE$61=$CE$59,$CE$61&lt;&gt;$CE$62,$CF$59:$CF$60=$CF$59,$CF$60&lt;&gt;$CF$61,$CG$59:$CG$60=$CG$59),1,0)</f>
        <v>0</v>
      </c>
      <c r="BUY57" s="487">
        <f t="array" aca="1" ref="BUY57" ca="1">IF(AND($CC$57&lt;&gt;$CC$58,$CC$58:$CC$62=$CC$58,$CE$58:$CE$60=$CE$58,$CE$60&lt;&gt;$CE$61,$CE$61&lt;&gt;$CE$62,$CF$58:$CF$60=$CF$58,$CG$58&lt;&gt;$CG$59,$CG$59:$CG$60=$CG$59),1,0)</f>
        <v>0</v>
      </c>
      <c r="BUZ57" s="487">
        <f t="array" aca="1" ref="BUZ57" ca="1">IF(AND($CC$57&lt;&gt;$CC$58,$CC$58:$CC$62=$CC$58,$CE$58:$CE$60=$CE$58,$CE$60&lt;&gt;$CE$61,$CE$61&lt;&gt;$CE$62,$CF$58&lt;&gt;$CF$59,$CF$59:$CF$60=$CF$59,$CG$59:$CG$60=$CG$59),1,0)</f>
        <v>0</v>
      </c>
      <c r="BVA57" s="487">
        <f t="array" aca="1" ref="BVA57" ca="1">IF(AND($CC$57&lt;&gt;$CC$58,$CC$58:$CC$61=$CC$58,$CC$61&lt;&gt;$CC$62,$CE$58:$CE$61=$CE$58,$CF$58:$CF$60=$CF$58,$CF$60&lt;&gt;$CF$61,$CG$58&lt;&gt;$CG$59,$CG$59:$CG$60=$CG$59),1,0)</f>
        <v>0</v>
      </c>
      <c r="BVB57" s="487">
        <f t="array" aca="1" ref="BVB57" ca="1">IF(AND($CC$57&lt;&gt;$CC$58,$CC$58:$CC$61=$CC$58,$CC$61&lt;&gt;$CC$62,$CE$58:$CE$61=$CE$58,$CF$58&lt;&gt;$CF$59,$CF$59:$CF$61=$CF$59,$CG$59:$CG$60=$CG$59,$CG$60&lt;&gt;$CG$61),1,0)</f>
        <v>0</v>
      </c>
      <c r="BVC57" s="487">
        <f t="array" aca="1" ref="BVC57" ca="1">IF(AND($CC$57&lt;&gt;$CC$58,$CC$58:$CC$61=$CC$58,$CC$61&lt;&gt;$CC$62,$CE$58:$CE$60=$CE$58,$CE$60&lt;&gt;$CE$61,$CF$58:$CF$60=$CF$58,$CG$58&lt;&gt;$CG$59,$CG$59:$CG$60=$CG$59),1,0)</f>
        <v>0</v>
      </c>
      <c r="BVD57" s="487">
        <f t="array" aca="1" ref="BVD57" ca="1">IF(AND($CC$57&lt;&gt;$CC$58,$CC$58:$CC$61=$CC$58,$CC$61&lt;&gt;$CC$62,$CE$58:$CE$60=$CE$58,$CE$60&lt;&gt;$CE$61,$CF$58&lt;&gt;$CF$59,$CF$59:$CF$60=$CF$59,$CG$59:$CG$60=$CG$59),1,0)</f>
        <v>0</v>
      </c>
      <c r="BVE57" s="487">
        <f t="array" aca="1" ref="BVE57" ca="1">IF(AND($CC$57&lt;&gt;$CC$58,$CC$58:$CC$61=$CC$58,$CC$61&lt;&gt;$CC$62,$CE$58&lt;&gt;$CE$59,$CE$59:$CE$61=$CE$59,$CF$59:$CF$61=$CF$59,$CG$59:$CG$60=$CG$59,$CG$60&lt;&gt;$CG$61),1,0)</f>
        <v>0</v>
      </c>
      <c r="BVF57" s="487">
        <f t="array" aca="1" ref="BVF57" ca="1">IF(AND($CC$57&lt;&gt;$CC$58,$CC$58:$CC$61=$CC$58,$CC$61&lt;&gt;$CC$62,$CE$58&lt;&gt;$CE$59,$CE$59:$CE$61=$CE$59,$CF$59:$CF$60=$CF$59,$CF$60&lt;&gt;$CF$61,$CG$59:$CG$60=$CG$59),1,0)</f>
        <v>0</v>
      </c>
      <c r="BVG57" s="487">
        <f t="array" aca="1" ref="BVG57" ca="1">IF(AND($CC$57&lt;&gt;$CC$58,$CC$58:$CC$60=$CC$58,$CC$60&lt;&gt;$CC$61,$CC$61:$CC$62=$CC$61,$CE$58:$CE$60=$CE$58,$CE$61:$CE$62=$CE$61,$CF$58&lt;&gt;$CF$59,$CF$59:$CF$60=$CF$59,$CF$61:$CF$62=$CF$61,$CG$59:$CG$60=$CG$59,$CG$61&lt;&gt;$CG$62),1,0)</f>
        <v>0</v>
      </c>
      <c r="BVH57" s="487">
        <f t="array" aca="1" ref="BVH57" ca="1">IF(AND($CC$57&lt;&gt;$CC$58,$CC$58:$CC$60=$CC$58,$CC$60&lt;&gt;$CC$61,$CC$61:$CC$62=$CC$61,$CE$58:$CE$60=$CE$58,$CE$61:$CE$62=$CE$61,$CF$58:$CF$60=$CF$58,$CF$61&lt;&gt;$CF$62,$CG$58&lt;&gt;$CG$59,$CG$59:$CG$60=$CG$59),1,0)</f>
        <v>0</v>
      </c>
      <c r="BVI57" s="487">
        <f t="array" aca="1" ref="BVI57" ca="1">IF(AND($CC$57&lt;&gt;$CC$58,$CC$58:$CC$60=$CC$58,$CC$60&lt;&gt;$CC$61,$CC$61:$CC$62=$CC$61,$CE$58&lt;&gt;$CE$59,$CE$59:$CE$60=$CE$59,$CE$61:$CE$62=$CE$61,$CF$59:$CF$60=$CF$59,$CF$61:$CF$62=$CF$61,$CG$59:$CG$60=$CG$59,$CG$61&lt;&gt;$CG$62),1,0)</f>
        <v>0</v>
      </c>
      <c r="BVJ57" s="487">
        <f t="array" aca="1" ref="BVJ57" ca="1">IF(AND($CC$57&lt;&gt;$CC$58,$CC$58:$CC$60=$CC$58,$CC$60&lt;&gt;$CC$61,$CC$61:$CC$62=$CC$61,$CE$58&lt;&gt;$CE$59,$CE$59:$CE$60=$CE$59,$CE$61:$CE$62=$CE$61,$CF$59:$CF$60=$CF$59,$CF$61&lt;&gt;$CF$62,$CG$59:$CG$60=$CG$59),1,0)</f>
        <v>0</v>
      </c>
      <c r="BVK57" s="487">
        <f t="array" aca="1" ref="BVK57" ca="1">IF(AND($CC$57&lt;&gt;$CC$58,$CC$58:$CC$60=$CC$58,$CC$60&lt;&gt;$CC$61,$CC$61:$CC$62=$CC$61,$CE$58:$CE$60=$CE$58,$CE$61&lt;&gt;$CE$62,$CF$58:$CF$60=$CF$58,$CG$58&lt;&gt;$CG$59,$CG$59:$CG$60=$CG$59),1,0)</f>
        <v>0</v>
      </c>
      <c r="BVL57" s="487">
        <f t="array" aca="1" ref="BVL57" ca="1">IF(AND($CC$57&lt;&gt;$CC$58,$CC$58:$CC$60=$CC$58,$CC$60&lt;&gt;$CC$61,$CC$61:$CC$62=$CC$61,$CE$58:$CE$60=$CE$58,$CE$61&lt;&gt;$CE$62,$CF$58&lt;&gt;$CF$59,$CF$59:$CF$60=$CF$59,$CG$59:$CG$60=$CG$59),1,0)</f>
        <v>0</v>
      </c>
      <c r="BVM57" s="487">
        <f t="array" aca="1" ref="BVM57" ca="1">IF(AND($CC$57&lt;&gt;$CC$58,$CC$58&lt;&gt;$CC$59,$CC$59:$CC$62=$CC$59,$CE$59:$CE$62=$CE$59,$CF$59:$CF$60=$CF$59,$CF$60&lt;&gt;$CF$61,$CF$61:$CF$62=$CF$61,$CG$59:$CG$60=$CG$59,$CG$61&lt;&gt;$CG$62),1,0)</f>
        <v>0</v>
      </c>
      <c r="BVN57" s="487">
        <f t="array" aca="1" ref="BVN57" ca="1">IF(AND($CC$57&lt;&gt;$CC$58,$CC$58&lt;&gt;$CC$59,$CC$59:$CC$62=$CC$59,$CE$59:$CE$62=$CE$59,$CF$59:$CF$61=$CF$59,$CF$61&lt;&gt;$CF$62,$CG$59:$CG$60=$CG$59,$CG$60&lt;&gt;$CG$61),1,0)</f>
        <v>0</v>
      </c>
      <c r="BVO57" s="487">
        <f t="array" aca="1" ref="BVO57" ca="1">IF(AND($CC$57&lt;&gt;$CC$58,$CC$58&lt;&gt;$CC$59,$CC$59:$CC$62=$CC$59,$CE$59:$CE$60=$CE$59,$CE$60&lt;&gt;$CE$61,$CE$61:$CE$62=$CE$61,$CF$59:$CF$60=$CF$59,$CF$61:$CF$62=$CF$61,$CG$59:$CG$60=$CG$59,$CG$61&lt;&gt;$CG$62),1,0)</f>
        <v>0</v>
      </c>
      <c r="BVP57" s="487">
        <f t="array" aca="1" ref="BVP57" ca="1">IF(AND($CC$57&lt;&gt;$CC$58,$CC$58&lt;&gt;$CC$59,$CC$59:$CC$62=$CC$59,$CE$59:$CE$60=$CE$59,$CE$60&lt;&gt;$CE$61,$CE$61:$CE$62=$CE$61,$CF$59:$CF$60=$CF$59,$CF$61&lt;&gt;$CF$62,$CG$59:$CG$60=$CG$59),1,0)</f>
        <v>0</v>
      </c>
      <c r="BVQ57" s="487">
        <f t="array" aca="1" ref="BVQ57" ca="1">IF(AND($CC$57&lt;&gt;$CC$58,$CC$58&lt;&gt;$CC$59,$CC$59:$CC$62=$CC$59,$CE$59:$CE$61=$CE$59,$CE$61&lt;&gt;$CE$62,$CF$59:$CF$61=$CF$59,$CG$59:$CG$60=$CG$59,$CG$60&lt;&gt;$CG$61),1,0)</f>
        <v>0</v>
      </c>
      <c r="BVR57" s="487">
        <f t="array" aca="1" ref="BVR57" ca="1">IF(AND($CC$57&lt;&gt;$CC$58,$CC$58&lt;&gt;$CC$59,$CC$59:$CC$62=$CC$59,$CE$59:$CE$61=$CE$59,$CE$61&lt;&gt;$CE$62,$CF$59:$CF$60=$CF$59,$CF$60&lt;&gt;$CF$61,$CG$59:$CG$60=$CG$59),1,0)</f>
        <v>0</v>
      </c>
      <c r="BVS57" s="487">
        <f t="array" aca="1" ref="BVS57" ca="1">IF(AND($CC$57:$CC$62=$CC$57,$CE$57:$CE$59=$CE$57,$CE$59&lt;&gt;$CE$60,$CE$60:$CE$62=$CE$60,$CF$57:$CF$58=$CF$57,$CF$58&lt;&gt;$CF$59,$CF$60:$CF$62=$CF$60,$CG$57&lt;&gt;$CG$58,$CG$60:$CG$62=$CG$60),1,0)</f>
        <v>0</v>
      </c>
      <c r="BVT57" s="487">
        <f t="array" aca="1" ref="BVT57" ca="1">IF(AND($CC$57:$CC$62=$CC$57,$CE$57:$CE$59=$CE$57,$CE$59&lt;&gt;$CE$60,$CE$60:$CE$62=$CE$60,$CF$57&lt;&gt;$CF$58,$CF$58:$CF$59=$CF$58,$CF$60:$CF$62=$CF$60,$CG$58&lt;&gt;$CG$59,$CG$60:$CG$62=$CG$60),1,0)</f>
        <v>0</v>
      </c>
      <c r="BVU57" s="487">
        <f t="array" aca="1" ref="BVU57" ca="1">IF(AND($CC$57:$CC$62=$CC$57,$CE$57:$CE$58=$CE$57,$CE$58&lt;&gt;$CE$59,$CE$59:$CE$62=$CE$59,$CF$57:$CF$58=$CF$57,$CF$59&lt;&gt;$CF$60,$CF$60:$CF$62=$CF$60,$CG$57&lt;&gt;$CG$58,$CG$60:$CG$62=$CG$60),1,0)</f>
        <v>0</v>
      </c>
      <c r="BVV57" s="487">
        <f t="array" aca="1" ref="BVV57" ca="1">IF(AND($CC$57:$CC$62=$CC$57,$CE$57:$CE$58=$CE$57,$CE$58&lt;&gt;$CE$59,$CE$59:$CE$62=$CE$59,$CF$57&lt;&gt;$CF$58,$CF$59:$CF$62=$CF$59,$CG$59&lt;&gt;$CG$60,$CG$60:$CG$62=$CG$60),1,0)</f>
        <v>0</v>
      </c>
      <c r="BVW57" s="487">
        <f t="array" aca="1" ref="BVW57" ca="1">IF(AND($CC$57:$CC$62=$CC$57,$CE$57&lt;&gt;$CE$58,$CE$58:$CE$62=$CE$58,$CF$58:$CF$59=$CF$58,$CF$59&lt;&gt;$CF$60,$CF$60:$CF$62=$CF$60,$CG$58&lt;&gt;$CG$59,$CG$60:$CG$62=$CG$60),1,0)</f>
        <v>0</v>
      </c>
      <c r="BVX57" s="487">
        <f t="array" aca="1" ref="BVX57" ca="1">IF(AND($CC$57:$CC$62=$CC$57,$CE$57&lt;&gt;$CE$58,$CE$58:$CE$62=$CE$58,$CF$58&lt;&gt;$CF$59,$CF$59:$CF$62=$CF$59,$CG$59&lt;&gt;$CG$60,$CG$60:$CG$62=$CG$60),1,0)</f>
        <v>0</v>
      </c>
      <c r="BVY57" s="487">
        <f t="array" aca="1" ref="BVY57" ca="1">IF(AND($CC$57:$CC$59=$CC$57,$CC$59&lt;&gt;$CC$60,$CC$60:$CC$62=$CC$60,$CE$57:$CE$59=$CE$57,$CE$60:$CE$62=$CE$60,$CF$57:$CF$58=$CF$57,$CF$58&lt;&gt;$CF$59,$CF$60:$CF$62=$CF$60,$CG$57&lt;&gt;$CG$58,$CG$60:$CG$62=$CG$60),1,0)</f>
        <v>0</v>
      </c>
      <c r="BVZ57" s="487">
        <f t="array" aca="1" ref="BVZ57" ca="1">IF(AND($CC$57:$CC$59=$CC$57,$CC$59&lt;&gt;$CC$60,$CC$60:$CC$62=$CC$60,$CE$57:$CE$59=$CE$57,$CE$60:$CE$62=$CE$60,$CF$57&lt;&gt;$CF$58,$CF$58:$CF$59=$CF$58,$CF$60:$CF$62=$CF$60,$CG$58&lt;&gt;$CG$59,$CG$60:$CG$62=$CG$60),1,0)</f>
        <v>0</v>
      </c>
      <c r="BWA57" s="487">
        <f t="array" aca="1" ref="BWA57" ca="1">IF(AND($CC$57:$CC$59=$CC$57,$CC$59&lt;&gt;$CC$60,$CC$60:$CC$62=$CC$60,$CE$57:$CE$58=$CE$57,$CE$58&lt;&gt;$CE$59,$CE$60:$CE$62=$CE$60,$CF$57:$CF$58=$CF$57,$CF$60:$CF$62=$CF$60,$CG$57&lt;&gt;$CG$58,$CG$60:$CG$62=$CG$60),1,0)</f>
        <v>0</v>
      </c>
      <c r="BWB57" s="487">
        <f t="array" aca="1" ref="BWB57" ca="1">IF(AND($CC$57:$CC$59=$CC$57,$CC$59&lt;&gt;$CC$60,$CC$60:$CC$62=$CC$60,$CE$57:$CE$58=$CE$57,$CE$58&lt;&gt;$CE$59,$CE$60:$CE$62=$CE$60,$CF$57&lt;&gt;$CF$58,$CF$60:$CF$62=$CF$60,$CG$60:$CG$62=$CG$60),1,0)</f>
        <v>0</v>
      </c>
      <c r="BWC57" s="487">
        <f t="array" aca="1" ref="BWC57" ca="1">IF(AND($CC$57:$CC$59=$CC$57,$CC$59&lt;&gt;$CC$60,$CC$60:$CC$62=$CC$60,$CE$57&lt;&gt;$CE$58,$CE$58:$CE$59=$CE$58,$CE$60:$CE$62=$CE$60,$CF$58:$CF$59=$CF$58,$CF$60:$CF$62=$CF$60,$CG$58&lt;&gt;$CG$59,$CG$60:$CG$62=$CG$60),1,0)</f>
        <v>0</v>
      </c>
      <c r="BWD57" s="487">
        <f t="array" aca="1" ref="BWD57" ca="1">IF(AND($CC$57:$CC$59=$CC$57,$CC$59&lt;&gt;$CC$60,$CC$60:$CC$62=$CC$60,$CE$57&lt;&gt;$CE$58,$CE$58:$CE$59=$CE$58,$CE$60:$CE$62=$CE$60,$CF$58&lt;&gt;$CF$59,$CF$60:$CF$62=$CF$60,$CG$60:$CG$62=$CG$60),1,0)</f>
        <v>0</v>
      </c>
      <c r="BWE57" s="487">
        <f t="array" aca="1" ref="BWE57" ca="1">IF(AND($CC$57:$CC$58=$CC$57,$CC$58&lt;&gt;$CC$59,$CC$59:$CC$62=$CC$59,$CE$57:$CE$58=$CE$57,$CE$59:$CE$62=$CE$59,$CF$57:$CF$58=$CF$57,$CF$59&lt;&gt;$CF$60,$CF$60:$CF$62=$CF$60,$CG$57&lt;&gt;$CG$58,$CG$60:$CG$62=$CG$60),1,0)</f>
        <v>0</v>
      </c>
      <c r="BWF57" s="487">
        <f t="array" aca="1" ref="BWF57" ca="1">IF(AND($CC$57:$CC$58=$CC$57,$CC$58&lt;&gt;$CC$59,$CC$59:$CC$62=$CC$59,$CE$57:$CE$58=$CE$57,$CE$59:$CE$62=$CE$59,$CF$57&lt;&gt;$CF$58,$CF$59:$CF$62=$CF$59,$CG$59&lt;&gt;$CG$60,$CG$60:$CG$62=$CG$60),1,0)</f>
        <v>0</v>
      </c>
      <c r="BWG57" s="487">
        <f t="array" aca="1" ref="BWG57" ca="1">IF(AND($CC$57:$CC$58=$CC$57,$CC$58&lt;&gt;$CC$59,$CC$59:$CC$62=$CC$59,$CE$57:$CE$58=$CE$57,$CE$59&lt;&gt;$CE$60,$CE$60:$CE$62=$CE$60,$CF$57:$CF$58=$CF$57,$CF$60:$CF$62=$CF$60,$CG$57&lt;&gt;$CG$58,$CG$60:$CG$62=$CG$60),1,0)</f>
        <v>0</v>
      </c>
      <c r="BWH57" s="487">
        <f t="array" aca="1" ref="BWH57" ca="1">IF(AND($CC$57:$CC$58=$CC$57,$CC$58&lt;&gt;$CC$59,$CC$59:$CC$62=$CC$59,$CE$57:$CE$58=$CE$57,$CE$59&lt;&gt;$CE$60,$CE$60:$CE$62=$CE$60,$CF$57&lt;&gt;$CF$58,$CF$60:$CF$62=$CF$60,$CG$60:$CG$62=$CG$60),1,0)</f>
        <v>0</v>
      </c>
      <c r="BWI57" s="487">
        <f t="array" aca="1" ref="BWI57" ca="1">IF(AND($CC$57:$CC$58=$CC$57,$CC$58&lt;&gt;$CC$59,$CC$59:$CC$62=$CC$59,$CE$57&lt;&gt;$CE$58,$CE$59:$CE$62=$CE$59,$CF$59:$CF$62=$CF$59,$CG$59&lt;&gt;$CG$60,$CG$60:$CG$62=$CG$60),1,0)</f>
        <v>0</v>
      </c>
      <c r="BWJ57" s="487">
        <f t="array" aca="1" ref="BWJ57" ca="1">IF(AND($CC$57:$CC$58=$CC$57,$CC$58&lt;&gt;$CC$59,$CC$59:$CC$62=$CC$59,$CE$57&lt;&gt;$CE$58,$CE$59:$CE$62=$CE$59,$CF$59&lt;&gt;$CF$60,$CF$60:$CF$62=$CF$60,$CG$60:$CG$62=$CG$60),1,0)</f>
        <v>0</v>
      </c>
      <c r="BWK57" s="487">
        <f t="array" aca="1" ref="BWK57" ca="1">IF(AND($CC$57&lt;&gt;$CC$58,$CC$58:$CC$62=$CC$58,$CE$58:$CE$62=$CE$58,$CF$58:$CF$59=$CF$58,$CF$59&lt;&gt;$CF$60,$CF$60:$CF$62=$CF$60,$CG$58&lt;&gt;$CG$59,$CG$60:$CG$62=$CG$60),1,0)</f>
        <v>0</v>
      </c>
      <c r="BWL57" s="487">
        <f t="array" aca="1" ref="BWL57" ca="1">IF(AND($CC$57&lt;&gt;$CC$58,$CC$58:$CC$62=$CC$58,$CE$58:$CE$62=$CE$58,$CF$58&lt;&gt;$CF$59,$CF$59:$CF$62=$CF$59,$CG$59&lt;&gt;$CG$60,$CG$60:$CG$62=$CG$60),1,0)</f>
        <v>0</v>
      </c>
      <c r="BWM57" s="487">
        <f t="array" aca="1" ref="BWM57" ca="1">IF(AND($CC$57&lt;&gt;$CC$58,$CC$58:$CC$62=$CC$58,$CE$58:$CE$59=$CE$58,$CE$59&lt;&gt;$CE$60,$CE$60:$CE$62=$CE$60,$CF$58:$CF$59=$CF$58,$CF$60:$CF$62=$CF$60,$CG$58&lt;&gt;$CG$59,$CG$60:$CG$62=$CG$60),1,0)</f>
        <v>0</v>
      </c>
      <c r="BWN57" s="487">
        <f t="array" aca="1" ref="BWN57" ca="1">IF(AND($CC$57&lt;&gt;$CC$58,$CC$58:$CC$62=$CC$58,$CE$58:$CE$59=$CE$58,$CE$59&lt;&gt;$CE$60,$CE$60:$CE$62=$CE$60,$CF$58&lt;&gt;$CF$59,$CF$60:$CF$62=$CF$60,$CG$60:$CG$62=$CG$60),1,0)</f>
        <v>0</v>
      </c>
      <c r="BWO57" s="487">
        <f t="array" aca="1" ref="BWO57" ca="1">IF(AND($CC$57&lt;&gt;$CC$58,$CC$58:$CC$62=$CC$58,$CE$58&lt;&gt;$CE$59,$CE$59:$CE$62=$CE$59,$CF$59:$CF$62=$CF$59,$CG$59&lt;&gt;$CG$60,$CG$60:$CG$62=$CG$60),1,0)</f>
        <v>0</v>
      </c>
      <c r="BWP57" s="487">
        <f t="array" aca="1" ref="BWP57" ca="1">IF(AND($CC$57&lt;&gt;$CC$58,$CC$58:$CC$62=$CC$58,$CE$58&lt;&gt;$CE$59,$CE$59:$CE$62=$CE$59,$CF$59&lt;&gt;$CF$60,$CF$60:$CF$62=$CF$60,$CG$60:$CG$62=$CG$60),1,0)</f>
        <v>0</v>
      </c>
      <c r="BWQ57" s="487">
        <f t="array" aca="1" ref="BWQ57" ca="1">IF(AND($CC$57:$CC$62=$CC$57,$CE$57:$CE$61=$CE$57,$CE$61&lt;&gt;$CE$62,$CF$57&lt;&gt;$CF$58,$CF$58:$CF$61=$CF$58,$CG$58&lt;&gt;$CG$59,$CG$59&lt;&gt;$CG$60,$CG$60:$CG$61=$CG$60),1,0)</f>
        <v>0</v>
      </c>
      <c r="BWR57" s="487">
        <f t="array" aca="1" ref="BWR57" ca="1">IF(AND($CC$57:$CC$62=$CC$57,$CE$57:$CE$61=$CE$57,$CE$61&lt;&gt;$CE$62,$CF$57&lt;&gt;$CF$58,$CF$58:$CF$59=$CF$58,$CF$59&lt;&gt;$CF$60,$CF$60:CF$61=$CF$60,$CG$58&lt;&gt;$CG$59,$CG$60:$CG$61=$CG$60),1,0)</f>
        <v>0</v>
      </c>
      <c r="BWS57" s="487">
        <f t="array" aca="1" ref="BWS57" ca="1">IF(AND($CC$57:$CC$62=$CC$57,$CE$57:$CE$61=$CE$57,$CE$61&lt;&gt;$CE$62,$CF$57:$CF$59=$CF$57,$CF$59&lt;&gt;$CF$60,$CF$60:CF$61=$CF$60,$CG$57&lt;&gt;$CG$58,$CG$58&lt;&gt;$CG$59,$CG$60:$CG$61=$CG$60),1,0)</f>
        <v>0</v>
      </c>
      <c r="BWT57" s="487">
        <f t="array" aca="1" ref="BWT57" ca="1">IF(AND($CC$57:$CC$62=$CC$57,$CE$57:$CE$61=$CE$57,$CE$61&lt;&gt;$CE$62,$CF$57&lt;&gt;$CF$58,$CF$58&lt;&gt;$CF$59,$CF$59:$CF$61=$CF$59,$CG$59&lt;&gt;$CG$60,$CG$60:$CG$61=$CG$60),1,0)</f>
        <v>0</v>
      </c>
      <c r="BWU57" s="487">
        <f t="array" aca="1" ref="BWU57" ca="1">IF(AND($CC$57:$CC$62=$CC$57,$CE$57:$CE$61=$CE$57,$CE$61&lt;&gt;$CE$62,$CF$57:$CF$58=$CF$57,$CF$58&lt;&gt;$CF$59,$CF$59:$CF$61=$CF$59,$CG$57&lt;&gt;$CG$58,$CG$59&lt;&gt;$CG$60,$CG$60:$CG$61=$CG$60),1,0)</f>
        <v>0</v>
      </c>
      <c r="BWV57" s="487">
        <f t="array" aca="1" ref="BWV57" ca="1">IF(AND($CC$57:$CC$62=$CC$57,$CE$57:$CE$61=$CE$57,$CE$61&lt;&gt;$CE$62,$CF$57:$CF$58=$CF$57,$CF$58&lt;&gt;$CF$59,$CF$59&lt;&gt;$CF$60,$CF$60:$CF$61=$CF$60,$CG$57&lt;&gt;$CG$58,$CG$60:$CG$61=$CG$60),1,0)</f>
        <v>0</v>
      </c>
      <c r="BWW57" s="487">
        <f t="array" aca="1" ref="BWW57" ca="1">IF(AND($CC$57:$CC$62=$CC$57,$CE$57:$CE$59=$CE$57,$CE$59&lt;&gt;$CE$60,$CE$60:$CE$62=$CE$60,$CF$57:$CF$59=$CF$57,$CF$60:$CF$61=$CF$60,$CF$61&lt;&gt;$CF$62,$CG$57&lt;&gt;$CG$58,$CG$58&lt;&gt;$CG$59,$CG$60:$CG$61=$CG$60),1,0)</f>
        <v>0</v>
      </c>
      <c r="BWX57" s="487">
        <f t="array" aca="1" ref="BWX57" ca="1">IF(AND($CC$57:$CC$62=$CC$57,$CE$57:$CE$59=$CE$57,$CE$59&lt;&gt;$CE$60,$CE$60:$CE$62=$CE$60,$CF$57&lt;&gt;$CF$58,$CF$58:$CF$59=$CF$58,$CF$60:$CF$62=$CF$60,$CG$58&lt;&gt;$CG$59,$CG$60:$CG$61=$CG$60,$CG$61&lt;&gt;$CG$62),1,0)</f>
        <v>0</v>
      </c>
      <c r="BWY57" s="487">
        <f t="array" aca="1" ref="BWY57" ca="1">IF(AND($CC$57:$CC$62=$CC$57,$CE$57:$CE$59=$CE$57,$CE$59&lt;&gt;$CE$60,$CE$60:$CE$62=$CE$60,$CF$57&lt;&gt;$CF$58,$CF$58:$CF$59=$CF$58,$CF$60:$CF$61=$CF$60,$CF$61&lt;&gt;$CF$62,$CG$58&lt;&gt;$CG$59,$CG$60:$CG$61=$CG$60),1,0)</f>
        <v>0</v>
      </c>
      <c r="BWZ57" s="487">
        <f t="array" aca="1" ref="BWZ57" ca="1">IF(AND($CC$57:$CC$62=$CC$57,$CE$57:$CE$59=$CE$57,$CE$59&lt;&gt;$CE$60,$CE$60:$CE$62=$CE$60,$CF$57:$CF$58=$CF$57,$CF$58&lt;&gt;$CF$59,$CF$60:$CF$62=$CF$60,$CG$57&lt;&gt;$CG$58,$CG$60:$CG$61=$CG$60,$CG$61&lt;&gt;$CG$62),1,0)</f>
        <v>0</v>
      </c>
      <c r="BXA57" s="487">
        <f t="array" aca="1" ref="BXA57" ca="1">IF(AND($CC$57:$CC$62=$CC$57,$CE$57:$CE$59=$CE$57,$CE$59&lt;&gt;$CE$60,$CE$60:$CE$62=$CE$60,$CF$57:$CF$58=$CF$57,$CF$58&lt;&gt;$CF$59,$CF$60:$CF$61=$CF$60,$CF$61&lt;&gt;$CF$62,$CG$57&lt;&gt;$CG$58,$CG$60:$CG$61=$CG$60),1,0)</f>
        <v>0</v>
      </c>
      <c r="BXB57" s="487">
        <f t="array" aca="1" ref="BXB57" ca="1">IF(AND($CC$57:$CC$62=$CC$57,$CE$57:$CE$59=$CE$57,$CE$59&lt;&gt;$CE$60,$CE$60:$CE$62=$CE$60,$CF$57&lt;&gt;$CF$58,$CF$58&lt;&gt;$CF$59,$CF$60:$CF$62=$CF$60,$CG$60:$CG$61=$CG$60,$CG$61&lt;&gt;$CG$62),1,0)</f>
        <v>0</v>
      </c>
      <c r="BXC57" s="487">
        <f t="array" aca="1" ref="BXC57" ca="1">IF(AND($CC$57:$CC$62=$CC$57,$CE$57:$CE$58=$CE$57,$CE$58&lt;&gt;$CE$59,$CE$59:$CE$62=$CE$59,$CF$57:$CF$58=$CF$57,$CF$59:$CF$61=$CF$59,$CF$61&lt;&gt;$CF$62,$CG$57&lt;&gt;$CG$58,$CG$59&lt;&gt;$CG$60,$CG$60:$CG$61=$CG$60),1,0)</f>
        <v>0</v>
      </c>
      <c r="BXD57" s="487">
        <f t="array" aca="1" ref="BXD57" ca="1">IF(AND($CC$57:$CC$62=$CC$57,$CE$57:$CE$58=$CE$57,$CE$58&lt;&gt;$CE$59,$CE$59:$CE$62=$CE$59,$CF$57:$CF$58=$CF$57,$CF$59&lt;&gt;$CF$60,$CF$60:$CF$61=$CF$60,$CF$61&lt;&gt;$CF$62,$CG$57&lt;&gt;$CG$58,$CG$60:$CG$61=$CG$60),1,0)</f>
        <v>0</v>
      </c>
      <c r="BXE57" s="487">
        <f t="array" aca="1" ref="BXE57" ca="1">IF(AND($CC$57:$CC$62=$CC$57,$CE$57:$CE$58=$CE$57,$CE$58&lt;&gt;$CE$59,$CE$59:$CE$62=$CE$59,$CF$57:$CF$58=$CF$57,$CF$59&lt;&gt;$CF$60,$CF$60:$CF$62=$CF$60,$CG$57&lt;&gt;$CG$58,$CG$60:$CG$61=$CG$60,$CG$61&lt;&gt;$CG$62),1,0)</f>
        <v>0</v>
      </c>
      <c r="BXF57" s="487">
        <f t="array" aca="1" ref="BXF57" ca="1">IF(AND($CC$57:$CC$62=$CC$57,$CE$57:$CE$58=$CE$57,$CE$58&lt;&gt;$CE$59,$CE$59:$CE$62=$CE$59,$CF$57&lt;&gt;$CF$58,$CF$59:$CF$61=$CF$59,$CF$61&lt;&gt;$CF$62,$CG$59&lt;&gt;$CG$60,$CG$60:$CG$61=$CG$60),1,0)</f>
        <v>0</v>
      </c>
      <c r="BXG57" s="487">
        <f t="array" aca="1" ref="BXG57" ca="1">IF(AND($CC$57:$CC$62=$CC$57,$CE$57:$CE$58=$CE$57,$CE$58&lt;&gt;$CE$59,$CE$59:$CE$62=$CE$59,$CF$57&lt;&gt;$CF$58,$CF$59&lt;&gt;$CF$60,$CF$60:$CF$62=$CF$60,$CG$60:$CG$61=$CG$60,$CG$61&lt;&gt;$CG$62),1,0)</f>
        <v>0</v>
      </c>
      <c r="BXH57" s="487">
        <f t="array" aca="1" ref="BXH57" ca="1">IF(AND($CC$57:$CC$62=$CC$57,$CE$57:$CE$58=$CE$57,$CE$58&lt;&gt;$CE$59,$CE$59:$CE$62=$CE$59,$CF$57&lt;&gt;$CF$58,$CF$59:$CF$62=$CF$59,$CG$59&lt;&gt;$CG$60,$CG$60:$CG$61=$CG$60,$CG$61&lt;&gt;$CG$62),1,0)</f>
        <v>0</v>
      </c>
      <c r="BXI57" s="487">
        <f t="array" aca="1" ref="BXI57" ca="1">IF(AND($CC$57:$CC$62=$CC$57,$CE$57:$CE$59=$CE$57,$CE$59&lt;&gt;$CE$60,$CE$60:$CE$61=$CE$60,$CE$61&lt;&gt;$CE$62,$CF$57&lt;&gt;$CF$58,$CF$58:$CF$59=$CF$58,$CF$60:$CF$61=$CF$60,$CG$58&lt;&gt;$CG$59,$CG$60:$CG$61=$CG$60),1,0)</f>
        <v>0</v>
      </c>
      <c r="BXJ57" s="487">
        <f t="array" aca="1" ref="BXJ57" ca="1">IF(AND($CC$57:$CC$62=$CC$57,$CE$57:$CE$59=$CE$57,$CE$59&lt;&gt;$CE$60,$CE$60:$CE$61=$CE$60,$CE$61&lt;&gt;$CE$62,$CF$57:$CF$58=$CF$57,$CF$58&lt;&gt;$CF$59,$CF$60:$CF$61=$CF$60,$CG$57&lt;&gt;$CG$58,$CG$60:$CG$61=$CG$60),1,0)</f>
        <v>0</v>
      </c>
      <c r="BXK57" s="487">
        <f t="array" aca="1" ref="BXK57" ca="1">IF(AND($CC$57:$CC$62=$CC$57,$CE$57:$CE$58=$CE$57,$CE$58&lt;&gt;$CE$59,$CE$59:$CE$61=$CE$59,$CE$61&lt;&gt;$CE$62,$CF$57:$CF$58=$CF$57,$CF$59&lt;&gt;$CF$60,$CF$60:$CF$61=$CF$60,$CG$57&lt;&gt;$CG$58,$CG$60:$CG$61=$CG$60),1,0)</f>
        <v>0</v>
      </c>
      <c r="BXL57" s="487">
        <f t="array" aca="1" ref="BXL57" ca="1">IF(AND($CC$57:$CC$62=$CC$57,$CE$57:$CE$58=$CE$57,$CE$58&lt;&gt;$CE$59,$CE$59:$CE$61=$CE$59,$CE$61&lt;&gt;$CE$62,$CF$57&lt;&gt;$CF$58,$CF$59:$CF$61=$CF$59,$CG$59&lt;&gt;$CG$60,$CG$60:$CG$61=$CG$60),1,0)</f>
        <v>0</v>
      </c>
      <c r="BXM57" s="487">
        <f t="array" aca="1" ref="BXM57" ca="1">IF(AND($CC$57:$CC$62=$CC$57,$CE$57:$CE$58=$CE$57,$CE$58&lt;&gt;$CE$59,$CE$59&lt;&gt;$CE$60,$CE$60:$CE$62=$CE$60,$CF$57:$CF$58=$CF$57,$CF$60:$CF$61=$CF$60,$CF$61&lt;&gt;$CF$62,$CG$57&lt;&gt;$CG$58,$CG$60:$CG$61=$CG$60),1,0)</f>
        <v>0</v>
      </c>
      <c r="BXN57" s="487">
        <f t="array" aca="1" ref="BXN57" ca="1">IF(AND($CC$57:$CC$62=$CC$57,$CE$57:$CE$58=$CE$57,$CE$58&lt;&gt;$CE$59,$CE$59&lt;&gt;$CE$60,$CE$60:$CE$62=$CE$60,$CF$57&lt;&gt;$CF$58,$CF$60:$CF$62=$CF$60,$CG$60:$CG$61=$CG$60,$CG$61&lt;&gt;$CG$62),1,0)</f>
        <v>0</v>
      </c>
      <c r="BXO57" s="487">
        <f t="array" aca="1" ref="BXO57" ca="1">IF(AND($CC$57:$CC$62=$CC$57,$CE$57&lt;&gt;$CE$58,$CE$58:$CE$62=$CE$58,$CF$58:$CF$61=$CF$58,$CF$61&lt;&gt;$CF$62,$CG$58&lt;&gt;$CG$59,$CG$59&lt;&gt;$CG$60,$CG$60:$CG$61=$CG$60),1,0)</f>
        <v>0</v>
      </c>
      <c r="BXP57" s="487">
        <f t="array" aca="1" ref="BXP57" ca="1">IF(AND($CC$57:$CC$62=$CC$57,$CE$57&lt;&gt;$CE$58,$CE$58:$CE$62=$CE$58,$CF$58:$CF$59=$CF$58,$CF$59&lt;&gt;$CF$60,$CF$60:$CF$62=$CF$60,$CG$58&lt;&gt;$CG$59,$CG$60:$CG$61=$CG$60,$CG$61&lt;&gt;$CG$62),1,0)</f>
        <v>0</v>
      </c>
      <c r="BXQ57" s="487">
        <f t="array" aca="1" ref="BXQ57" ca="1">IF(AND($CC$57:$CC$62=$CC$57,$CE$57&lt;&gt;$CE$58,$CE$58:$CE$62=$CE$58,$CF$58:$CF$59=$CF$58,$CF$59&lt;&gt;$CF$60,$CF$60:$CF$61=$CF$60,$CF$61&lt;&gt;$CF$62,$CG$58&lt;&gt;$CG$59,$CG$60:$CG$61=$CG$60),1,0)</f>
        <v>0</v>
      </c>
      <c r="BXR57" s="487">
        <f t="array" aca="1" ref="BXR57" ca="1">IF(AND($CC$57:$CC$62=$CC$57,$CE$57&lt;&gt;$CE$58,$CE$58:$CE$62=$CE$58,$CF$58&lt;&gt;$CF$59,$CF$59:$CF$62=$CF$59,$CG$59&lt;&gt;$CG$60,$CG$60:$CG$61=$CG$60,$CG$61&lt;&gt;$CG$62),1,0)</f>
        <v>0</v>
      </c>
      <c r="BXS57" s="487">
        <f t="array" aca="1" ref="BXS57" ca="1">IF(AND($CC$57:$CC$62=$CC$57,$CE$57&lt;&gt;$CE$58,$CE$58:$CE$62=$CE$58,$CF$58&lt;&gt;$CF$59,$CF$59:$CF$61=$CF$59,$CF$61&lt;&gt;$CF$62,$CG$59&lt;&gt;$CG$60,$CG$60:$CG$61=$CG$60),1,0)</f>
        <v>0</v>
      </c>
      <c r="BXT57" s="487">
        <f t="array" aca="1" ref="BXT57" ca="1">IF(AND($CC$57:$CC$62=$CC$57,$CE$57&lt;&gt;$CE$58,$CE$58:$CE$62=$CE$58,$CF$58&lt;&gt;$CF$59,$CF$59&lt;&gt;$CF$60,$CF$60:$CF$62=$CF$60,$CG$60:$CG$61=$CG$60,$CG$61&lt;&gt;$CG$62),1,0)</f>
        <v>0</v>
      </c>
      <c r="BXU57" s="487">
        <f t="array" aca="1" ref="BXU57" ca="1">IF(AND($CC$57:$CC$62=$CC$57,$CE$57&lt;&gt;$CE$58,$CE$58:$CE$61=$CE$58,$CE$61&lt;&gt;$CE$62,$CF$58:$CF$59=$CF$58,$CF$59&lt;&gt;$CF$60,$CF$60:$CF$61=$CF$60,$CG$58&lt;&gt;$CG$59,$CG$60:$CG$61=$CG$60),1,0)</f>
        <v>0</v>
      </c>
      <c r="BXV57" s="487">
        <f t="array" aca="1" ref="BXV57" ca="1">IF(AND($CC$57:$CC$62=$CC$57,$CE$57&lt;&gt;$CE$58,$CE$58:$CE$61=$CE$58,$CE$61&lt;&gt;$CE$62,$CF$58&lt;&gt;$CF$59,$CF$59:$CF$61=$CF$59,$CG$59&lt;&gt;$CG$60,$CG$60:$CG$61=$CG$60),1,0)</f>
        <v>0</v>
      </c>
      <c r="BXW57" s="487">
        <f t="array" aca="1" ref="BXW57" ca="1">IF(AND($CC$57:$CC$62=$CC$57,$CE$57&lt;&gt;$CE$58,$CE$58:$CE$59=$CE$58,$CE$59&lt;&gt;$CE$60,$CE$60:$CE$62=$CE$60,$CF$58:$CF$59=$CF$58,$CF$60:$CF$61=$CF$60,$CF$61&lt;&gt;$CF$62,$CG$58&lt;&gt;$CG$59,$CG$60:$CG$61=$CG$60),1,0)</f>
        <v>0</v>
      </c>
      <c r="BXX57" s="487">
        <f t="array" aca="1" ref="BXX57" ca="1">IF(AND($CC$57:$CC$62=$CC$57,$CE$57&lt;&gt;$CE$58,$CE$58:$CE$59=$CE$58,$CE$59&lt;&gt;$CE$60,$CE$60:$CE$62=$CE$60,$CF$58&lt;&gt;$CF$59,$CF$60:$CF$62=$CF$60,$CG$60:$CG$61=$CG$60,$CG$61&lt;&gt;$CG$62),1,0)</f>
        <v>0</v>
      </c>
      <c r="BXY57" s="487">
        <f t="array" aca="1" ref="BXY57" ca="1">IF(AND($CC$57:$CC$62=$CC$57,$CE$57&lt;&gt;$CE$58,$CE$58&lt;&gt;$CE$59,$CE$59:$CE$62=$CE$59,$CF$59&lt;&gt;$CF$60,$CF$60:$CF$62=$CF$60,$CG$60:$CG$61=$CG$60,$CG$61&lt;&gt;$CG$62),1,0)</f>
        <v>0</v>
      </c>
      <c r="BXZ57" s="487">
        <f t="array" aca="1" ref="BXZ57" ca="1">IF(AND($CC$57:$CC$62=$CC$57,$CE$57&lt;&gt;$CE$58,$CE$58&lt;&gt;$CE$59,$CE$59:$CE$62=$CE$59,$CF$59:$CF$61=$CF$59,$CF$61&lt;&gt;$CF$62,$CG$59&lt;&gt;$CG$60,$CG$60:$CG$61=$CG$60),1,0)</f>
        <v>0</v>
      </c>
      <c r="BYA57" s="487">
        <f t="array" aca="1" ref="BYA57" ca="1">IF(AND($CC$57:$CC$61=$CC$57,$CC$61&lt;&gt;$CC$62,$CE$57:$CE$61=$CE$57,$CF$57&lt;&gt;$CF$58,$CF$58:$CF$61=$CF$58,$CG$58&lt;&gt;$CG$59,$CG$59&lt;&gt;$CG$60,$CG$60:$CG$61=$CG$60),1,0)</f>
        <v>0</v>
      </c>
      <c r="BYB57" s="487">
        <f t="array" aca="1" ref="BYB57" ca="1">IF(AND($CC$57:$CC$61=$CC$57,$CC$61&lt;&gt;$CC$62,$CE$57:$CE$61=$CE$57,$CF$57&lt;&gt;$CF$58,$CF$58:$CF$59=$CF$58,$CF$59&lt;&gt;$CF$60,$CF$60:$CF$61=$CF$60,$CG$58&lt;&gt;$CG$59,$CG$60:$CG$61=$CG$60),1,0)</f>
        <v>0</v>
      </c>
      <c r="BYC57" s="487">
        <f t="array" aca="1" ref="BYC57" ca="1">IF(AND($CC$57:$CC$61=$CC$57,$CC$61&lt;&gt;$CC$62,$CE$57:$CE$61=$CE$57,$CF$57:$CF$59=$CF$57,$CF$59&lt;&gt;$CF$60,$CF$60:$CF$61=$CF$60,$CG$57&lt;&gt;$CG$58,$CG$58&lt;&gt;$CG$59,$CG$60:$CG$61=$CG$60),1,0)</f>
        <v>0</v>
      </c>
      <c r="BYD57" s="487">
        <f t="array" aca="1" ref="BYD57" ca="1">IF(AND($CC$57:$CC$61=$CC$57,$CC$61&lt;&gt;$CC$62,$CE$57:$CE$61=$CE$57,$CF$57&lt;&gt;$CF$58,$CF$58&lt;&gt;$CF$59,$CF$59:$CF$61=$CF$59,$CG$59&lt;&gt;$CG$60,$CG$60:$CG$61=$CG$60),1,0)</f>
        <v>0</v>
      </c>
      <c r="BYE57" s="487">
        <f t="array" aca="1" ref="BYE57" ca="1">IF(AND($CC$57:$CC$61=$CC$57,$CC$61&lt;&gt;$CC$62,$CE$57:$CE$61=$CE$57,$CF$57:$CF$58=$CF$57,$CF$58&lt;&gt;$CF$59,$CF$59:$CF$61=$CF$59,$CG$57&lt;&gt;$CG$58,$CG$59&lt;&gt;$CG$60,$CG$60:$CG$61=$CG$60),1,0)</f>
        <v>0</v>
      </c>
      <c r="BYF57" s="487">
        <f t="array" aca="1" ref="BYF57" ca="1">IF(AND($CC$57:$CC$61=$CC$57,$CC$61&lt;&gt;$CC$62,$CE$57:$CE$61=$CE$57,$CF$57:$CF$58=$CF$57,$CF$58&lt;&gt;$CF$59,$CF$59&lt;&gt;$CF$60,$CF$60:$CF$61=$CF$60,$CG$57&lt;&gt;$CG$58,$CG$60:$CG$61=$CG$60),1,0)</f>
        <v>0</v>
      </c>
      <c r="BYG57" s="487">
        <f t="array" aca="1" ref="BYG57" ca="1">IF(AND($CC$57:$CC$61=$CC$57,$CC$61&lt;&gt;$CC$62,$CE$57&lt;&gt;$CE$58,$CE$58:$CE$61=$CE$58,$CF$58:$CF$61=$CF$58,$CG$58&lt;&gt;$CG$59,$CG$59&lt;&gt;$CG$60,$CG$60:$CG$61=$CG$60),1,0)</f>
        <v>0</v>
      </c>
      <c r="BYH57" s="487">
        <f t="array" aca="1" ref="BYH57" ca="1">IF(AND($CC$57:$CC$61=$CC$57,$CC$61&lt;&gt;$CC$62,$CE$57&lt;&gt;$CE$58,$CE$58:$CE$61=$CE$58,$CF$58&lt;&gt;$CF$59,$CF$59&lt;&gt;$CF$60,$CF$60:$CF$61=$CF$60,$CG$60:$CG$61=$CG$60),1,0)</f>
        <v>0</v>
      </c>
      <c r="BYI57" s="487">
        <f t="array" aca="1" ref="BYI57" ca="1">IF(AND($CC$57:$CC$61=$CC$57,$CC$61&lt;&gt;$CC$62,$CE$57&lt;&gt;$CE$58,$CE$58:$CE$59=$CE$58,$CE$59&lt;&gt;$CE$60,$CE$60:$CE$61=$CE$60,$CF$58:$CF$59=$CF$58,$CF$60:$CF$61=$CF$60,$CG$58&lt;&gt;$CG$59,$CG$60:$CG$61=$CG$60),1,0)</f>
        <v>0</v>
      </c>
      <c r="BYJ57" s="487">
        <f t="array" aca="1" ref="BYJ57" ca="1">IF(AND($CC$57:$CC$61=$CC$57,$CC$61&lt;&gt;$CC$62,$CE$57&lt;&gt;$CE$58,$CE$58:$CE$59=$CE$58,$CE$59&lt;&gt;$CE$60,$CE$60:$CE$61=$CE$60,$CF$58&lt;&gt;$CF$59,$CF$60:$CF$61=$CF$60,$CG$60:$CG$61=$CG$60),1,0)</f>
        <v>0</v>
      </c>
      <c r="BYK57" s="487">
        <f t="array" aca="1" ref="BYK57" ca="1">IF(AND($CC$57:$CC$61=$CC$57,$CC$61&lt;&gt;$CC$62,$CE$57:$CE$59=$CE$57,$CE$59&lt;&gt;$CE$60,$CE$60:$CE$61=$CE$60,$CF$57:$CF$59=$CF$57,$CF$60:$CF$61=$CF$60,$CG$57&lt;&gt;$CG$58,$CG$58&lt;&gt;$CG$59,$CG$60:$CG$61=$CG$60),1,0)</f>
        <v>0</v>
      </c>
      <c r="BYL57" s="487">
        <f t="array" aca="1" ref="BYL57" ca="1">IF(AND($CC$57:$CC$61=$CC$57,$CC$61&lt;&gt;$CC$62,$CE$57:$CE$59=$CE$57,$CE$59&lt;&gt;$CE$60,$CE$60:$CE$61=$CE$60,$CF$57&lt;&gt;$CF$58,$CF$58&lt;&gt;$CF$59,$CF$60:$CF$61=$CF$60,$CG$60:$CG$61=$CG$60),1,0)</f>
        <v>0</v>
      </c>
      <c r="BYM57" s="487">
        <f t="array" aca="1" ref="BYM57" ca="1">IF(AND($CC$57:$CC$61=$CC$57,$CC$61&lt;&gt;$CC$62,$CE$57&lt;&gt;$CE$58,$CE$58&lt;&gt;$CE$59,$CE$59:$CE$61=$CE$59,$CF$59:$CF$61=$CF$59,$CG$59&lt;&gt;$CG$60,$CG$60:$CG$61=$CG$60),1,0)</f>
        <v>0</v>
      </c>
      <c r="BYN57" s="487">
        <f t="array" aca="1" ref="BYN57" ca="1">IF(AND($CC$57:$CC$61=$CC$57,$CC$61&lt;&gt;$CC$62,$CE$57&lt;&gt;$CE$58,$CE$58&lt;&gt;$CE$59,$CE$59:$CE$61=$CE$59,$CF$59&lt;&gt;$CF$60,$CF$60:$CF$61=$CF$60,$CG$60:$CG$61=$CG$60),1,0)</f>
        <v>0</v>
      </c>
      <c r="BYO57" s="487">
        <f t="array" aca="1" ref="BYO57" ca="1">IF(AND($CC$57:$CC$61=$CC$57,$CC$61&lt;&gt;$CC$62,$CE$57:$CE$58=$CE$57,$CE$58&lt;&gt;$CE$59,$CE$59:$CE$61=$CE$59,$CF$57:$CF$58=$CF$57,$CF$59:$CF$61=$CF$59,$CG$57&lt;&gt;$CG$58,$CG$59&lt;&gt;$CG$60,$CG$60:$CG$61=$CG$60),1,0)</f>
        <v>0</v>
      </c>
      <c r="BYP57" s="487">
        <f t="array" aca="1" ref="BYP57" ca="1">IF(AND($CC$57:$CC$61=$CC$57,$CC$61&lt;&gt;$CC$62,$CE$57:$CE$58=$CE$57,$CE$58&lt;&gt;$CE$59,$CE$59:$CE$61=$CE$59,$CF$57&lt;&gt;$CF$58,$CF$59&lt;&gt;$CF$60,$CF$60:$CF$61=$CF$60,$CG$60:$CG$61=$CG$60),1,0)</f>
        <v>0</v>
      </c>
      <c r="BYQ57" s="487">
        <f t="array" aca="1" ref="BYQ57" ca="1">IF(AND($CC$57:$CC$61=$CC$57,$CC$61&lt;&gt;$CC$62,$CE$57:$CE$58=$CE$57,$CE$58&lt;&gt;$CE$59,$CE$59&lt;&gt;$CE$60,$CE$60:$CE$61=$CE$60,$CF$57:$CF$58=$CF$57,$CF$60:$CF$61=$CF$60,$CG$57&lt;&gt;$CG$58,$CG$60:$CG$61=$CG$60),1,0)</f>
        <v>0</v>
      </c>
      <c r="BYR57" s="487">
        <f t="array" aca="1" ref="BYR57" ca="1">IF(AND($CC$57:$CC$61=$CC$57,$CC$61&lt;&gt;$CC$62,$CE$57:$CE$58=$CE$57,$CE$58&lt;&gt;$CE$59,$CE$59&lt;&gt;$CE$60,$CE$60:$CE$61=$CE$60,$CF$57&lt;&gt;$CF$58,$CF$60:$CF$61=$CF$60,$CG$60:$CG$61=$CG$60),1,0)</f>
        <v>0</v>
      </c>
      <c r="BYS57" s="487">
        <f t="array" aca="1" ref="BYS57" ca="1">IF(AND($CC$57:$CC$59=$CC$57,$CC$59&lt;&gt;$CC$60,$CC$60:$CC$62=$CC$60,$CE$57:$CE$59=$CE$57,$CE$60:$CE$62=$CE$60,$CF$57:$CF$59=$CF$57,$CF$60:$CF$61=$CF$60,$CF$61&lt;&gt;$CF$62,$CG$57&lt;&gt;$CG$58,$CG$58&lt;&gt;$CG$59,$CG$60:$CG$61=$CG$60),1,0)</f>
        <v>0</v>
      </c>
      <c r="BYT57" s="487">
        <f t="array" aca="1" ref="BYT57" ca="1">IF(AND($CC$57:$CC$59=$CC$57,$CC$59&lt;&gt;$CC$60,$CC$60:$CC$62=$CC$60,$CE$57:$CE$59=$CE$57,$CE$60:$CE$62=$CE$60,$CF$57&lt;&gt;$CF$58,$CF$58:$CF$59=$CF$58,$CF$60:$CF$62=$CF$60,$CG$58&lt;&gt;$CG$59,$CG$60:$CG$61=$CG$60,$CG$61&lt;&gt;$CG$62),1,0)</f>
        <v>0</v>
      </c>
      <c r="BYU57" s="487">
        <f t="array" aca="1" ref="BYU57" ca="1">IF(AND($CC$57:$CC$59=$CC$57,$CC$59&lt;&gt;$CC$60,$CC$60:$CC$62=$CC$60,$CE$57:$CE$59=$CE$57,$CE$60:$CE$62=$CE$60,$CF$57&lt;&gt;$CF$58,$CF$58:$CF$59=$CF$58,$CF$60:$CF$61=$CF$60,$CF$61&lt;&gt;$CF$62,$CG$58&lt;&gt;$CG$59,$CG$60:$CG$61=$CG$60),1,0)</f>
        <v>0</v>
      </c>
      <c r="BYV57" s="487">
        <f t="array" aca="1" ref="BYV57" ca="1">IF(AND($CC$57:$CC$59=$CC$57,$CC$59&lt;&gt;$CC$60,$CC$60:$CC$62=$CC$60,$CE$57:$CE$59=$CE$57,$CE$60:$CE$62=$CE$60,$CF$57:$CF$58=$CF$57,$CF$58&lt;&gt;$CF$59,$CF$60:$CF$62=$CF$60,$CG$57&lt;&gt;$CG$58,$CG$60:$CG$61=$CG$60,$CG$61&lt;&gt;$CG$62),1,0)</f>
        <v>0</v>
      </c>
      <c r="BYW57" s="487">
        <f t="array" aca="1" ref="BYW57" ca="1">IF(AND($CC$57:$CC$59=$CC$57,$CC$59&lt;&gt;$CC$60,$CC$60:$CC$62=$CC$60,$CE$57:$CE$59=$CE$57,$CE$60:$CE$62=$CE$60,$CF$57:$CF$58=$CF$57,$CF$58&lt;&gt;$CF$59,$CF$60:$CF$61=$CF$60,$CF$61&lt;&gt;$CF$62,$CG$57&lt;&gt;$CG$58,$CG$60:$CG$61=$CG$60),1,0)</f>
        <v>0</v>
      </c>
      <c r="BYX57" s="487">
        <f t="array" aca="1" ref="BYX57" ca="1">IF(AND($CC$57:$CC$59=$CC$57,$CC$59&lt;&gt;$CC$60,$CC$60:$CC$62=$CC$60,$CE$57:$CE$59=$CE$57,$CE$60:$CE$62=$CE$60,$CF$57&lt;&gt;$CF$58,$CF$58&lt;&gt;$CF$59,$CF$60:$CF$62=$CF$60,$CG$60:$CG$61=$CG$60,$CG$61&lt;&gt;$CG$62),1,0)</f>
        <v>0</v>
      </c>
      <c r="BYY57" s="487">
        <f t="array" aca="1" ref="BYY57" ca="1">IF(AND($CC$57:$CC$59=$CC$57,$CC$59&lt;&gt;$CC$60,$CC$60:$CC$62=$CC$60,$CE$57:$CE$59=$CE$57,$CE$60:$CE$61=$CE$60,$CE$61&lt;&gt;$CE$62,$CF$57:$CF$59=$CF$57,$CF$60:$CF$61=$CF$60,$CG$57&lt;&gt;$CG$58,$CG$58&lt;&gt;$CG$59,$CG$60:$CG$61=$CG$60),1,0)</f>
        <v>0</v>
      </c>
      <c r="BYZ57" s="487">
        <f t="array" aca="1" ref="BYZ57" ca="1">IF(AND($CC$57:$CC$59=$CC$57,$CC$59&lt;&gt;$CC$60,$CC$60:$CC$62=$CC$60,$CE$57:$CE$59=$CE$57,$CE$60:$CE$61=$CE$60,$CE$61&lt;&gt;$CE$62,$CF$57&lt;&gt;$CF$58,$CF$58&lt;&gt;$CF$59,$CF$60:$CF$61=$CF$60,$CG$60:$CG$61=$CG$60),1,0)</f>
        <v>0</v>
      </c>
      <c r="BZA57" s="487">
        <f t="array" aca="1" ref="BZA57" ca="1">IF(AND($CC$57:$CC$59=$CC$57,$CC$59&lt;&gt;$CC$60,$CC$60:$CC$62=$CC$60,$CE$57&lt;&gt;$CE$58,$CE$58:$CE$59=$CE$58,$CE$60:$CE$62=$CE$60,$CF$58:$CF$59=$CF$58,$CF$60:$CF$62=$CF$60,$CG$58&lt;&gt;$CG$59,$CG$60:$CG$61=$CG$60,$CG$61&lt;&gt;$CG$62),1,0)</f>
        <v>0</v>
      </c>
      <c r="BZB57" s="487">
        <f t="array" aca="1" ref="BZB57" ca="1">IF(AND($CC$57:$CC$59=$CC$57,$CC$59&lt;&gt;$CC$60,$CC$60:$CC$62=$CC$60,$CE$57&lt;&gt;$CE$58,$CE$58:$CE$59=$CE$58,$CE$60:$CE$62=$CE$60,$CF$58&lt;&gt;$CF$59,$CF$60:$CF$61=$CF$60,$CF$61&lt;&gt;$CF$62,$CG$60:$CG$61=$CG$60),1,0)</f>
        <v>0</v>
      </c>
      <c r="BZC57" s="487">
        <f t="array" aca="1" ref="BZC57" ca="1">IF(AND($CC$57:$CC$59=$CC$57,$CC$59&lt;&gt;$CC$60,$CC$60:$CC$62=$CC$60,$CE$57&lt;&gt;$CE$58,$CE$58:$CE$59=$CE$58,$CE$60:$CE$61=$CE$60,$CE$61&lt;&gt;$CE$62,$CF$58:$CF$59=$CF$58,$CF$60:$CF$61=$CF$60,$CG$58&lt;&gt;$CG$59,$CG$60:$CG$61=$CG$60),1,0)</f>
        <v>0</v>
      </c>
      <c r="BZD57" s="487">
        <f t="array" aca="1" ref="BZD57" ca="1">IF(AND($CC$57:$CC$59=$CC$57,$CC$59&lt;&gt;$CC$60,$CC$60:$CC$62=$CC$60,$CE$57&lt;&gt;$CE$58,$CE$58:$CE$59=$CE$58,$CE$60:$CE$61=$CE$60,$CE$61&lt;&gt;$CE$62,$CF$58&lt;&gt;$CF$59,$CF$60:$CF$61=$CF$60,$CG$60:$CG$61=$CG$60),1,0)</f>
        <v>0</v>
      </c>
      <c r="BZE57" s="487">
        <f t="array" aca="1" ref="BZE57" ca="1">IF(AND($CC$57:$CC$59=$CC$57,$CC$59&lt;&gt;$CC$60,$CC$60:$CC$62=$CC$60,$CE$57:$CE$58=$CE$57,$CE$58&lt;&gt;$CE$59,$CE$60:$CE$62=$CE$60,$CF$57:$CF$58=$CF$57,$CF$60:$CF$62=$CF$60,$CG$57&lt;&gt;$CG$58,$CG$60:$CG$61=$CG$60,$CG$61&lt;&gt;$CG$62),1,0)</f>
        <v>0</v>
      </c>
      <c r="BZF57" s="487">
        <f t="array" aca="1" ref="BZF57" ca="1">IF(AND($CC$57:$CC$59=$CC$57,$CC$59&lt;&gt;$CC$60,$CC$60:$CC$62=$CC$60,$CE$57:$CE$58=$CE$57,$CE$58&lt;&gt;$CE$59,$CE$60:$CE$62=$CE$60,$CF$57&lt;&gt;$CF$58,$CF$60:$CF$61=$CF$60,$CF$61&lt;&gt;$CF$62,$CG$60:$CG$61=$CG$60),1,0)</f>
        <v>0</v>
      </c>
      <c r="BZG57" s="487">
        <f t="array" aca="1" ref="BZG57" ca="1">IF(AND($CC$57:$CC$59=$CC$57,$CC$59&lt;&gt;$CC$60,$CC$60:$CC$62=$CC$60,$CE$57:$CE$58=$CE$57,$CE$58&lt;&gt;$CE$59,$CE$60:$CE$61=$CE$60,$CE$61&lt;&gt;$CE$62,$CF$57:$CF$58=$CF$57,$CF$60:$CF$61=$CF$60,$CG$57&lt;&gt;$CG$58,$CG$60:$CG$61=$CG$60),1,0)</f>
        <v>0</v>
      </c>
      <c r="BZH57" s="487">
        <f t="array" aca="1" ref="BZH57" ca="1">IF(AND($CC$57:$CC$59=$CC$57,$CC$59&lt;&gt;$CC$60,$CC$60:$CC$62=$CC$60,$CE$57:$CE$58=$CE$57,$CE$58&lt;&gt;$CE$59,$CE$60:$CE$61=$CE$60,$CE$61&lt;&gt;$CE$62,$CF$57&lt;&gt;$CF$58,$CF$60:$CF$61=$CF$60,$CG$60:$CG$61=$CG$60),1,0)</f>
        <v>0</v>
      </c>
      <c r="BZI57" s="487">
        <f t="array" aca="1" ref="BZI57" ca="1">IF(AND($CC$57:$CC$59=$CC$57,$CC$59&lt;&gt;$CC$60,$CC$60:$CC$62=$CC$60,$CE$57&lt;&gt;$CE$58,$CE$58&lt;&gt;$CE$59,$CE$60:$CE$62=$CE$60,$CF$60:$CF$62=$CF$60,$CG$60:$CG$61=$CG$60,$CG$61&lt;&gt;$CG$62),1,0)</f>
        <v>0</v>
      </c>
      <c r="BZJ57" s="487">
        <f t="array" aca="1" ref="BZJ57" ca="1">IF(AND($CC$57:$CC$59=$CC$57,$CC$59&lt;&gt;$CC$60,$CC$60:$CC$62=$CC$60,$CE$57&lt;&gt;$CE$58,$CE$58&lt;&gt;$CE$59,$CE$60:$CE$62=$CE$60,$CF$60:$CF$61=$CF$60,$CF$61&lt;&gt;$CF$62,$CG$60:$CG$61=$CG$60),1,0)</f>
        <v>0</v>
      </c>
      <c r="BZK57" s="487">
        <f t="array" aca="1" ref="BZK57" ca="1">IF(AND($CC$57:$CC$58=$CC$57,$CC$58&lt;&gt;$CC$59,$CC$59:$CC$62=$CC$59,$CE$57:$CE$58=$CE$57,$CE$59:$CE$62=$CE$59,$CF$57:$CF$58=$CF$57,$CF$59:$CF$61=$CF$59,$CF$61&lt;&gt;$CF$62,$CG$57&lt;&gt;$CG$58,$CG$59&lt;&gt;$CG$60,$CG$60:$CG$61=$CG$60),1,0)</f>
        <v>0</v>
      </c>
      <c r="BZL57" s="487">
        <f t="array" aca="1" ref="BZL57" ca="1">IF(AND($CC$57:$CC$58=$CC$57,$CC$58&lt;&gt;$CC$59,$CC$59:$CC$62=$CC$59,$CE$57:$CE$58=$CE$57,$CE$59:$CE$62=$CE$59,$CF$57:$CF$58=$CF$57,$CF$59&lt;&gt;$CF$60,$CF$60:$CF$62=$CF$60,$CG$57&lt;&gt;$CG$58,$CG$60:$CG$61=$CG$60,$CG$61&lt;&gt;$CG$62),1,0)</f>
        <v>0</v>
      </c>
      <c r="BZM57" s="487">
        <f t="array" aca="1" ref="BZM57" ca="1">IF(AND($CC$57:$CC$58=$CC$57,$CC$58&lt;&gt;$CC$59,$CC$59:$CC$62=$CC$59,$CE$57:$CE$58=$CE$57,$CE$59:$CE$62=$CE$59,$CF$57:$CF$58=$CF$57,$CF$59&lt;&gt;$CF$60,$CF$60:$CF$61=$CF$60,$CF$61&lt;&gt;$CF$62,$CG$57&lt;&gt;$CG$58,$CG$60:$CG$61=$CG$60),1,0)</f>
        <v>0</v>
      </c>
      <c r="BZN57" s="487">
        <f t="array" aca="1" ref="BZN57" ca="1">IF(AND($CC$57:$CC$58=$CC$57,$CC$58&lt;&gt;$CC$59,$CC$59:$CC$62=$CC$59,$CE$57:$CE$58=$CE$57,$CE$59:$CE$62=$CE$59,$CF$57&lt;&gt;$CF$58,$CF$59:$CF$61=$CF$59,$CF$61&lt;&gt;$CF$62,$CG$59&lt;&gt;$CG$60,$CG$60:$CG$61=$CG$60),1,0)</f>
        <v>0</v>
      </c>
      <c r="BZO57" s="487">
        <f t="array" aca="1" ref="BZO57" ca="1">IF(AND($CC$57:$CC$58=$CC$57,$CC$58&lt;&gt;$CC$59,$CC$59:$CC$62=$CC$59,$CE$57:$CE$58=$CE$57,$CE$59:$CE$62=$CE$59,$CF$57&lt;&gt;$CF$58,$CF$59&lt;&gt;$CF$60,$CF$60:$CF$62=$CF$60,$CG$60:$CG$61=$CG$60,$CG$61&lt;&gt;$CG$62),1,0)</f>
        <v>0</v>
      </c>
      <c r="BZP57" s="487">
        <f t="array" aca="1" ref="BZP57" ca="1">IF(AND($CC$57:$CC$58=$CC$57,$CC$58&lt;&gt;$CC$59,$CC$59:$CC$62=$CC$59,$CE$57:$CE$58=$CE$57,$CE$59:$CE$62=$CE$59,$CF$57&lt;&gt;$CF$58,$CF$59:$CF$62=$CF$59,$CG$59&lt;&gt;$CG$60,$CG$60:$CG$61=$CG$60,$CG$61&lt;&gt;$CG$62),1,0)</f>
        <v>0</v>
      </c>
      <c r="BZQ57" s="487">
        <f t="array" aca="1" ref="BZQ57" ca="1">IF(AND($CC$57:$CC$58=$CC$57,$CC$58&lt;&gt;$CC$59,$CC$59:$CC$62=$CC$59,$CE$57:$CE$58=$CE$57,$CE$59:$CE$61=$CE$59,$CE$61&lt;&gt;$CE$62,$CF$57:$CF$58=$CF$57,$CF$59:$CF$61=$CF$59,$CG$57&lt;&gt;$CG$58,$CG$59&lt;&gt;$CG$60,$CG$60:$CG$61=$CG$60),1,0)</f>
        <v>0</v>
      </c>
      <c r="BZR57" s="487">
        <f t="array" aca="1" ref="BZR57" ca="1">IF(AND($CC$57:$CC$58=$CC$57,$CC$58&lt;&gt;$CC$59,$CC$59:$CC$62=$CC$59,$CE$57:$CE$58=$CE$57,$CE$59:$CE$61=$CE$59,$CE$61&lt;&gt;$CE$62,$CF$57&lt;&gt;$CF$58,$CF$59&lt;&gt;$CF$60,$CF$60:$CF$61=$CF$60,$CG$60:$CG$61=$CG$60),1,0)</f>
        <v>0</v>
      </c>
      <c r="BZS57" s="487">
        <f t="array" aca="1" ref="BZS57" ca="1">IF(AND($CC$57:$CC$58=$CC$57,$CC$58&lt;&gt;$CC$59,$CC$59:$CC$62=$CC$59,$CE$57:$CE$58=$CE$57,$CE$59&lt;&gt;$CE$60,$CE$60:$CE$62=$CE$60,$CF$57:$CF$58=$CF$57,$CF$60:$CF$62=$CF$60,$CG$57&lt;&gt;$CG$58,$CG$60:$CG$61=$CG$60,$CG$61&lt;&gt;$CG$62),1,0)</f>
        <v>0</v>
      </c>
      <c r="BZT57" s="487">
        <f t="array" aca="1" ref="BZT57" ca="1">IF(AND($CC$57:$CC$58=$CC$57,$CC$58&lt;&gt;$CC$59,$CC$59:$CC$62=$CC$59,$CE$57:$CE$58=$CE$57,$CE$59&lt;&gt;$CE$60,$CE$60:$CE$62=$CE$60,$CF$57&lt;&gt;$CF$58,$CF$60:$CF$61=$CF$60,$CF$61&lt;&gt;$CF$62,$CG$60:$CG$61=$CG$60),1,0)</f>
        <v>0</v>
      </c>
      <c r="BZU57" s="487">
        <f t="array" aca="1" ref="BZU57" ca="1">IF(AND($CC$57:$CC$58=$CC$57,$CC$58&lt;&gt;$CC$59,$CC$59:$CC$62=$CC$59,$CE$57:$CE$58=$CE$57,$CE$59&lt;&gt;$CE$60,$CE$60:$CE$61=$CE$60,$CE$61&lt;&gt;$CE$62,$CF$57:$CF$58=$CF$57,$CF$60:$CF$61=$CF$60,$CG$57&lt;&gt;$CG$58,$CG$60:$CG$61=$CG$60),1,0)</f>
        <v>0</v>
      </c>
      <c r="BZV57" s="487">
        <f t="array" aca="1" ref="BZV57" ca="1">IF(AND($CC$57:$CC$58=$CC$57,$CC$58&lt;&gt;$CC$59,$CC$59:$CC$62=$CC$59,$CE$57:$CE$58=$CE$57,$CE$59&lt;&gt;$CE$60,$CE$60:$CE$61=$CE$60,$CE$61&lt;&gt;$CE$62,$CF$57&lt;&gt;$CF$58,$CF$60:$CF$61=$CF$60,$CG$60:$CG$61=$CG$60),1,0)</f>
        <v>0</v>
      </c>
      <c r="BZW57" s="487">
        <f t="array" aca="1" ref="BZW57" ca="1">IF(AND($CC$57:$CC$58=$CC$57,$CC$58&lt;&gt;$CC$59,$CC$59:$CC$62=$CC$59,$CE$57&lt;&gt;$CE$58,$CE$59:$CE$61=$CE$59,$CE$61&lt;&gt;$CE$62,$CF$59:$CF$61=$CF$59,$CG$59&lt;&gt;$CG$60,$CG$60:$CG$61=$CG$60),1,0)</f>
        <v>0</v>
      </c>
      <c r="BZX57" s="487">
        <f t="array" aca="1" ref="BZX57" ca="1">IF(AND($CC$57:$CC$58=$CC$57,$CC$58&lt;&gt;$CC$59,$CC$59:$CC$62=$CC$59,$CE$57&lt;&gt;$CE$58,$CE$59:$CE$61=$CE$59,$CE$61&lt;&gt;$CE$62,$CF$59&lt;&gt;$CF$60,$CF$60:$CF$61=$CF$60,$CG$60:$CG$61=$CG$60),1,0)</f>
        <v>0</v>
      </c>
      <c r="BZY57" s="487">
        <f t="array" aca="1" ref="BZY57" ca="1">IF(AND($CC$57:$CC$58=$CC$57,$CC$58&lt;&gt;$CC$59,$CC$59:$CC$62=$CC$59,$CE$57&lt;&gt;$CE$58,$CE$59&lt;&gt;$CE$60,$CE$60:$CE$62=$CE$60,$CF$60:$CF$62=$CF$60,$CG$60:$CG$61=$CG$60,$CG$61&lt;&gt;$CG$62),1,0)</f>
        <v>0</v>
      </c>
      <c r="BZZ57" s="487">
        <f t="array" aca="1" ref="BZZ57" ca="1">IF(AND($CC$57:$CC$58=$CC$57,$CC$58&lt;&gt;$CC$59,$CC$59:$CC$62=$CC$59,$CE$57&lt;&gt;$CE$58,$CE$59&lt;&gt;$CE$60,$CE$60:$CE$62=$CE$60,$CF$60:$CF$61=$CF$60,$CF$61&lt;&gt;$CF$62,$CG$60:$CG$61=$CG$60),1,0)</f>
        <v>0</v>
      </c>
      <c r="CAA57" s="487">
        <f t="array" aca="1" ref="CAA57" ca="1">IF(AND($CC$57:$CC$58=$CC$57,$CC$58&lt;&gt;$CC$59,$CC$59:$CC$62=$CC$59,$CE$57&lt;&gt;$CE$58,$CE$59:$CE$62=$CE$59,$CF$59:$CF$62=$CF$59,$CG$59&lt;&gt;$CG$60,$CG$60:$CG$61=$CG$60,$CG$61&lt;&gt;$CG$62),1,0)</f>
        <v>0</v>
      </c>
      <c r="CAB57" s="487">
        <f t="array" aca="1" ref="CAB57" ca="1">IF(AND($CC$57:$CC$58=$CC$57,$CC$58&lt;&gt;$CC$59,$CC$59:$CC$62=$CC$59,$CE$57&lt;&gt;$CE$58,$CE$59:$CE$62=$CE$59,$CF$59&lt;&gt;$CF$60,$CF$60:$CF$61=$CF$60,$CF$61&lt;&gt;$CF$62,$CG$60:$CG$61=$CG$60),1,0)</f>
        <v>0</v>
      </c>
      <c r="CAC57" s="487">
        <f t="array" aca="1" ref="CAC57" ca="1">IF(AND($CC$57:$CC$59=$CC$57,$CC$59&lt;&gt;$CC$60,$CC$60:$CC$61=$CC$60,$CC$61&lt;&gt;$CC$62,$CE$57:$CE$59=$CE$57,$CE$60:$CE$61=$CE$60,$CF$57&lt;&gt;$CF$58,$CF$58:$CF$59=$CF$58,$CF$60:$CF$61=$CF$60,$CG$58&lt;&gt;$CG$59,$CG$60:$CG$61=$CG$60),1,0)</f>
        <v>0</v>
      </c>
      <c r="CAD57" s="487">
        <f t="array" aca="1" ref="CAD57" ca="1">IF(AND($CC$57:$CC$59=$CC$57,$CC$59&lt;&gt;$CC$60,$CC$60:$CC$61=$CC$60,$CC$61&lt;&gt;$CC$62,$CE$57:$CE$59=$CE$57,$CE$60:$CE$61=$CE$60,$CF$57:$CF$58=$CF$57,$CF$58&lt;&gt;$CF$59,$CF$60:$CF$61=$CF$60,$CG$57&lt;&gt;$CG$58,$CG$60:$CG$61=$CG$60),1,0)</f>
        <v>0</v>
      </c>
      <c r="CAE57" s="487">
        <f t="array" aca="1" ref="CAE57" ca="1">IF(AND($CC$57:$CC$59=$CC$57,$CC$59&lt;&gt;$CC$60,$CC$60:$CC$61=$CC$60,$CC$61&lt;&gt;$CC$62,$CE$57&lt;&gt;$CE$58,$CE$58:$CE$59=$CE$58,$CE$60:$CE$61=$CE$60,$CF$58:$CF$59=$CF$58,$CF$60:$CF$61=$CF$60,$CG$58&lt;&gt;$CG$59,$CG$60:$CG$61=$CG$60),1,0)</f>
        <v>0</v>
      </c>
      <c r="CAF57" s="487">
        <f t="array" aca="1" ref="CAF57" ca="1">IF(AND($CC$57:$CC$59=$CC$57,$CC$59&lt;&gt;$CC$60,$CC$60:$CC$61=$CC$60,$CC$61&lt;&gt;$CC$62,$CE$57&lt;&gt;$CE$58,$CE$58:$CE$59=$CE$58,$CE$60:$CE$61=$CE$60,$CF$58&lt;&gt;$CF$59,$CF$60:$CF$61=$CF$60,$CG$60:$CG$61=$CG$60),1,0)</f>
        <v>0</v>
      </c>
      <c r="CAG57" s="487">
        <f t="array" aca="1" ref="CAG57" ca="1">IF(AND($CC$57:$CC$59=$CC$57,$CC$59&lt;&gt;$CC$60,$CC$60:$CC$61=$CC$60,$CC$61&lt;&gt;$CC$62,$CE$57:$CE$58=$CE$57,$CE$58&lt;&gt;$CE$59,$CE$60:$CE$61=$CE$60,$CF$57:$CF$58=$CF$57,$CF$60:$CF$61=$CF$60,$CG$57&lt;&gt;$CG$58,$CG$60:$CG$61=$CG$60),1,0)</f>
        <v>0</v>
      </c>
      <c r="CAH57" s="487">
        <f t="array" aca="1" ref="CAH57" ca="1">IF(AND($CC$57:$CC$59=$CC$57,$CC$59&lt;&gt;$CC$60,$CC$60:$CC$61=$CC$60,$CC$61&lt;&gt;$CC$62,$CE$57:$CE$58=$CE$57,$CE$58,$CE$58&lt;&gt;$CE$59,$CE$60:$CE$61=$CE$60,$CF$57&lt;&gt;$CF$58,$CF$60:$CF$61=$CF$60,$CG$60:$CG$61=$CG$60),1,0)</f>
        <v>0</v>
      </c>
      <c r="CAI57" s="487">
        <f t="array" aca="1" ref="CAI57" ca="1">IF(AND($CC$57:$CC$58=$CC$57,$CC$58&lt;&gt;$CC$59,$CC$59:$CC$61=$CC$59,$CC$61&lt;&gt;$CC$62,$CE$57:$CE$58=$CE$57,$CE$59:$CE$61=$CE$59,$CF$57:$CF$58=$CF$57,$CF$59&lt;&gt;$CF$60,$CF$60:$CF$61=$CF$60,$CG$57&lt;&gt;$CG$58,$CG$60:$CG$61=$CG$60),1,0)</f>
        <v>0</v>
      </c>
      <c r="CAJ57" s="487">
        <f t="array" aca="1" ref="CAJ57" ca="1">IF(AND($CC$57:$CC$58=$CC$57,$CC$58&lt;&gt;$CC$59,$CC$59:$CC$61=$CC$59,$CC$61&lt;&gt;$CC$62,$CE$57:$CE$58=$CE$57,$CE$59:$CE$61=$CE$59,$CF$57&lt;&gt;$CF$58,$CF$59:$CF$61=$CF$59,$CG$59&lt;&gt;$CG$60,$CG$60:$CG$61=$CG$60),1,0)</f>
        <v>0</v>
      </c>
      <c r="CAK57" s="487">
        <f t="array" aca="1" ref="CAK57" ca="1">IF(AND($CC$57:$CC$58=$CC$57,$CC$58&lt;&gt;$CC$59,$CC$59:$CC$61=$CC$59,$CC$61&lt;&gt;$CC$62,$CE$57:$CE$58=$CE$57,$CE$59&lt;&gt;$CE$60,$CE$60:$CE$61=$CE$60,$CF$57:$CF$58=$CF$57,$CF$60:$CF$61=$CF$60,$CG$57&lt;&gt;$CG$58,$CG$60:$CG$61=$CG$60),1,0)</f>
        <v>0</v>
      </c>
      <c r="CAL57" s="487">
        <f t="array" aca="1" ref="CAL57" ca="1">IF(AND($CC$57:$CC$58=$CC$57,$CC$58&lt;&gt;$CC$59,$CC$59:$CC$61=$CC$59,$CC$61&lt;&gt;$CC$62,$CE$57:$CE$58=$CE$57,$CE$59&lt;&gt;$CE$60,$CE$60:$CE$61=$CE$60,$CF$57&lt;&gt;$CF$58,$CF$60:$CF$61=$CF$60,$CG$60:$CG$61=$CG$60),1,0)</f>
        <v>0</v>
      </c>
      <c r="CAM57" s="487">
        <f t="array" aca="1" ref="CAM57" ca="1">IF(AND($CC$57:$CC$58=$CC$57,$CC$58&lt;&gt;$CC$59,$CC$59:$CC$61=$CC$59,$CC$61&lt;&gt;$CC$62,$CE$57&lt;&gt;$CE$58,$CE$59:$CE$61=$CE$59,$CF$59:$CF$61=$CF$59,$CG$59&lt;&gt;$CG$60,$CG$60:$CG$61=$CG$60),1,0)</f>
        <v>0</v>
      </c>
      <c r="CAN57" s="487">
        <f t="array" aca="1" ref="CAN57" ca="1">IF(AND($CC$57:$CC$58=$CC$57,$CC$58&lt;&gt;$CC$59,$CC$59:$CC$61=$CC$59,$CC$61&lt;&gt;$CC$62,$CE$57&lt;&gt;$CE$58,$CE$59:$CE$61=$CE$59,$CF$59&lt;&gt;$CF$60,$CF$60:$CF$61=$CF$60,$CG$60:$CG$61=$CG$60),1,0)</f>
        <v>0</v>
      </c>
      <c r="CAO57" s="487">
        <f t="array" aca="1" ref="CAO57" ca="1">IF(AND($CC$57:$CC$58=$CC$57,$CC$58&lt;&gt;$CC$59,$CC$59&lt;&gt;$CC$60,$CC$60:$CC$62=$CC$60,$CE$57:$CE$58=$CE$57,$CE$60:$CE$62=$CE$60,$CF$57:$CF$58=$CF$57,$CF$60:$CF$61=$CF$60,$CF$61&lt;&gt;$CF$62,$CG$57&lt;&gt;$CG$58,$CG$60:$CG$61=$CG$60),1,0)</f>
        <v>0</v>
      </c>
      <c r="CAP57" s="487">
        <f t="array" aca="1" ref="CAP57" ca="1">IF(AND($CC$57:$CC$58=$CC$57,$CC$58&lt;&gt;$CC$59,$CC$59&lt;&gt;$CC$60,$CC$60:$CC$62=$CC$60,$CE$57:$CE$58=$CE$57,$CE$60:$CE$62=$CE$60,$CF$57&lt;&gt;$CF$58,$CF$60:$CF$62=$CF$60,$CG$60:$CG$61=$CG$60,$CG$61&lt;&gt;$CG$62),1,0)</f>
        <v>0</v>
      </c>
      <c r="CAQ57" s="487">
        <f t="array" aca="1" ref="CAQ57" ca="1">IF(AND($CC$57:$CC$58=$CC$57,$CC$58&lt;&gt;$CC$59,$CC$59&lt;&gt;$CC$60,$CC$60:$CC$62=$CC$60,$CE$57:$CE$58=$CE$57,$CE$60:$CE$61=$CE$60,$CE$61&lt;&gt;$CE$62,$CF$57:$CF$58=$CF$57,$CF$60:$CF$61=$CF$60,$CG$57&lt;&gt;$CG$58,$CG$60:$CG$61=$CG$60),1,0)</f>
        <v>0</v>
      </c>
      <c r="CAR57" s="487">
        <f t="array" aca="1" ref="CAR57" ca="1">IF(AND($CC$57:$CC$58=$CC$57,$CC$58&lt;&gt;$CC$59,$CC$59&lt;&gt;$CC$60,$CC$60:$CC$62=$CC$60,$CE$57:$CE$58=$CE$57,$CE$60:$CE$61=$CE$60,$CE$61&lt;&gt;$CE$62,$CF$57&lt;&gt;$CF$58,$CF$60:$CF$61=$CF$60,$CG$60:$CG$61=$CG$60),1,0)</f>
        <v>0</v>
      </c>
      <c r="CAS57" s="487">
        <f t="array" aca="1" ref="CAS57" ca="1">IF(AND($CC$57:$CC$58=$CC$57,$CC$58&lt;&gt;$CC$59,$CC$59&lt;&gt;$CC$60,$CC$60:$CC$62=$CC$60,$CE$57&lt;&gt;$CE$58,$CE$60:$CE$62=$CE$60,$CF$60:$CF$62=$CF$60,$CG$60:$CG$61=$CG$60,$CG$61&lt;&gt;$CG$62),1,0)</f>
        <v>0</v>
      </c>
      <c r="CAT57" s="487">
        <f t="array" aca="1" ref="CAT57" ca="1">IF(AND($CC$57:$CC$58=$CC$57,$CC$58&lt;&gt;$CC$59,$CC$59&lt;&gt;$CC$60,$CC$60:$CC$62=$CC$60,$CE$57&lt;&gt;$CE$58,$CE$60:$CE$62=$CE$60,$CF$60:$CF$61=$CF$60,$CF$61&lt;&gt;$CF$62,$CG$60:$CG$61=$CG$60),1,0)</f>
        <v>0</v>
      </c>
      <c r="CAU57" s="487">
        <f t="array" aca="1" ref="CAU57" ca="1">IF(AND($CC$57&lt;&gt;$CC$58,$CC$58:$CC$62=$CC$58,$CE$58:$CE$62=$CE$58,$CF$58:$CF$61=$CF$58,$CF$61&lt;&gt;$CF$62,$CG$58&lt;&gt;$CG$59,$CG$59&lt;&gt;$CG$60,$CG$60:$CG$61=$CG$60),1,0)</f>
        <v>0</v>
      </c>
      <c r="CAV57" s="487">
        <f t="array" aca="1" ref="CAV57" ca="1">IF(AND($CC$57&lt;&gt;$CC$58,$CC$58:$CC$62=$CC$58,$CE$58:$CE$62=$CE$58,$CF$58:$CF$59=$CF$58,$CF$59&lt;&gt;$CF$60,$CF$60:$CF$62=$CF$60,$CG$58&lt;&gt;$CG$59,$CG$60:$CG$61=$CG$60,$CG$61&lt;&gt;$CG$62),1,0)</f>
        <v>0</v>
      </c>
      <c r="CAW57" s="487">
        <f t="array" aca="1" ref="CAW57" ca="1">IF(AND($CC$57&lt;&gt;$CC$58,$CC$58:$CC$62=$CC$58,$CE$58:$CE$62=$CE$58,$CF$58:$CF$59=$CF$58,$CF$59&lt;&gt;$CF$60,$CF$60:$CF$61=$CF$60,$CF$61&lt;&gt;$CF$62,$CG$58&lt;&gt;$CG$59,$CG$60:$CG$61=$CG$60),1,0)</f>
        <v>0</v>
      </c>
      <c r="CAX57" s="487">
        <f t="array" aca="1" ref="CAX57" ca="1">IF(AND($CC$57&lt;&gt;$CC$58,$CC$58:$CC$62=$CC$58,$CE$58:$CE$62=$CE$58,$CF$58&lt;&gt;$CF$59,$CF$59:$CF$62=$CF$59,$CG$59&lt;&gt;$CG$60,$CG$60:$CG$61=$CG$60,$CG$61&lt;&gt;$CG$62),1,0)</f>
        <v>0</v>
      </c>
      <c r="CAY57" s="487">
        <f t="array" aca="1" ref="CAY57" ca="1">IF(AND($CC$57&lt;&gt;$CC$58,$CC$58:$CC$62=$CC$58,$CE$58:$CE$62=$CE$58,$CF$58&lt;&gt;$CF$59,$CF$59:$CF$61=$CF$59,$CF$61&lt;&gt;$CF$62,$CG$59&lt;&gt;$CG$60,$CG$60:$CG$61=$CG$60),1,0)</f>
        <v>0</v>
      </c>
      <c r="CAZ57" s="487">
        <f t="array" aca="1" ref="CAZ57" ca="1">IF(AND($CC$57&lt;&gt;$CC$58,$CC$58:$CC$62=$CC$58,$CE$58:$CE$62=$CE$58,$CF$58&lt;&gt;$CF$59,$CF$59&lt;&gt;$CF$60,$CF$60:$CF$62=$CF$60,$CG$60:$CG$61=$CG$60,$CG$61&lt;&gt;$CG$62),1,0)</f>
        <v>0</v>
      </c>
      <c r="CBA57" s="487">
        <f t="array" aca="1" ref="CBA57" ca="1">IF(AND($CC$57&lt;&gt;$CC$58,$CC$58:$CC$62=$CC$58,$CE$58:$CE$61=$CE$58,$CE$61&lt;&gt;$CE$62,$CF$58:$CF$61=$CF$58,$CG$58&lt;&gt;$CG$59,$CG$59&lt;&gt;$CG$60,$CG$60:$CG$61=$CG$60),1,0)</f>
        <v>0</v>
      </c>
      <c r="CBB57" s="487">
        <f t="array" aca="1" ref="CBB57" ca="1">IF(AND($CC$57&lt;&gt;$CC$58,$CC$58:$CC$62=$CC$58,$CE$58:$CE$61=$CE$58,$CE$61&lt;&gt;$CE$62,$CF$58&lt;&gt;$CF$59,$CF$59&lt;&gt;$CF$60,$CF$60:$CF$61=$CF$60,$CG$60:$CG$61=$CG$60),1,0)</f>
        <v>0</v>
      </c>
      <c r="CBC57" s="487">
        <f t="array" aca="1" ref="CBC57" ca="1">IF(AND($CC$57&lt;&gt;$CC$58,$CC$58:$CC$62=$CC$58,$CE$58:$CE$59=$CE$58,$CE$59&lt;&gt;$CE$60,$CE$60:$CE$62=$CE$60,$CF$58:$CF$59=$CF$58,$CF$60:$CF$62=$CF$60,$CG$58&lt;&gt;$CG$59,$CG$60:$CG$61=$CG$60,$CG$61&lt;&gt;$CG$62),1,0)</f>
        <v>0</v>
      </c>
      <c r="CBD57" s="487">
        <f t="array" aca="1" ref="CBD57" ca="1">IF(AND($CC$57&lt;&gt;$CC$58,$CC$58:$CC$62=$CC$58,$CE$58:$CE$59=$CE$58,$CE$59&lt;&gt;$CE$60,$CE$60:$CE$62=$CE$60,$CF$58&lt;&gt;$CF$59,$CF$60:$CF$61=$CF$60,$CF$61&lt;&gt;$CF$62,$CG$60:$CG$61=$CG$60),1,0)</f>
        <v>0</v>
      </c>
      <c r="CBE57" s="487">
        <f t="array" aca="1" ref="CBE57" ca="1">IF(AND($CC$57&lt;&gt;$CC$58,$CC$58:$CC$62=$CC$58,$CE$58:$CE$59=$CE$58,$CE$59&lt;&gt;$CE$60,$CE$60:$CE$61=$CE$60,$CE$61&lt;&gt;$CE$62,$CF$58:$CF$59=$CF$58,$CF$60:$CF$61=$CF$60,$CG$58&lt;&gt;$CG$59,$CG$60:$CG$61=$CG$60),1,0)</f>
        <v>0</v>
      </c>
      <c r="CBF57" s="487">
        <f t="array" aca="1" ref="CBF57" ca="1">IF(AND($CC$57&lt;&gt;$CC$58,$CC$58:$CC$62=$CC$58,$CE$58:$CE$59=$CE$58,$CE$59&lt;&gt;$CE$60,$CE$60:$CE$61=$CE$60,$CE$61&lt;&gt;$CE$62,$CF$58&lt;&gt;$CF$59,$CF$60:$CF$61=$CF$60,$CG$60:$CG$61=$CG$60),1,0)</f>
        <v>0</v>
      </c>
      <c r="CBG57" s="487">
        <f t="array" aca="1" ref="CBG57" ca="1">IF(AND($CC$57&lt;&gt;$CC$58,$CC$58:$CC$62=$CC$58,$CE$58&lt;&gt;$CE$59,$CE$59:$CE$62=$CE$59,$CF$59:$CF$62=$CF$59,$CG$59&lt;&gt;$CG$60,$CG$60:$CG$61=$CG$60,$CG$61&lt;&gt;$CG$62),1,0)</f>
        <v>0</v>
      </c>
      <c r="CBH57" s="487">
        <f t="array" aca="1" ref="CBH57" ca="1">IF(AND($CC$57&lt;&gt;$CC$58,$CC$58:$CC$62=$CC$58,$CE$58&lt;&gt;$CE$59,$CE$59:$CE$62=$CE$59,$CF$59&lt;&gt;$CF$60,$CF$60:$CF$61=$CF$60,$CF$61&lt;&gt;$CF$62,$CG$60:$CG$61=$CG$60),1,0)</f>
        <v>0</v>
      </c>
      <c r="CBI57" s="487">
        <f t="array" aca="1" ref="CBI57" ca="1">IF(AND($CC$57&lt;&gt;$CC$58,$CC$58:$CC$62=$CC$58,$CE$58&lt;&gt;$CE$59,$CE$59:$CE$61=$CE$59,$CE$61&lt;&gt;$CE$62,$CF$59:$CF$61=$CF$59,$CG$59&lt;&gt;$CG$60,$CG$60:$CG$61=$CG$60),1,0)</f>
        <v>0</v>
      </c>
      <c r="CBJ57" s="487">
        <f t="array" aca="1" ref="CBJ57" ca="1">IF(AND($CC$57&lt;&gt;$CC$58,$CC$58:$CC$62=$CC$58,$CE$58&lt;&gt;$CE$59,$CE$59:$CE$61=$CE$59,$CE$61&lt;&gt;$CE$62,$CF$59&lt;&gt;$CF$60,$CF$60:$CF$61=$CF$60,$CG$60:$CG$61=$CG$60),1,0)</f>
        <v>0</v>
      </c>
      <c r="CBK57" s="487">
        <f t="array" aca="1" ref="CBK57" ca="1">IF(AND($CC$57&lt;&gt;$CC$58,$CC$58:$CC$62=$CC$58,$CE$58&lt;&gt;$CE$59,$CE$59&lt;&gt;$CE$60,$CE$60:$CE$62=$CE$60,$CF$60:$CF$62=$CF$60,$CG$60:$CG$61=$CG$60,$CG$61&lt;&gt;$CG$62),1,0)</f>
        <v>0</v>
      </c>
      <c r="CBL57" s="487">
        <f t="array" aca="1" ref="CBL57" ca="1">IF(AND($CC$57&lt;&gt;$CC$58,$CC$58:$CC$62=$CC$58,$CE$58&lt;&gt;$CE$59,$CE$59&lt;&gt;$CE$60,$CE$60:$CE$62=$CE$60,$CF$60:$CF$61=$CF$60,$CF$61&lt;&gt;$CF$62,$CG$60:$CG$61=$CG$60),1,0)</f>
        <v>0</v>
      </c>
      <c r="CBM57" s="487">
        <f t="array" aca="1" ref="CBM57" ca="1">IF(AND($CC$57&lt;&gt;$CC$58,$CC$58:$CC$61=$CC$58,$CC$61&lt;&gt;$CC$62,$CE$58:$CE$61=$CE$58,$CF$58:$CF$59=$CF$58,$CF$59&lt;&gt;$CF$60,$CF$60:$CF$61=$CF$60,$CG$58&lt;&gt;$CG$59,$CG$60:$CG$61=$CG$60),1,0)</f>
        <v>0</v>
      </c>
      <c r="CBN57" s="487">
        <f t="array" aca="1" ref="CBN57" ca="1">IF(AND($CC$57&lt;&gt;$CC$58,$CC$58:$CC$61=$CC$58,$CC$61&lt;&gt;$CC$62,$CE$58:$CE$61=$CE$58,$CF$58&lt;&gt;$CF$59,$CF$59:$CF$61=$CF$59,$CG$59&lt;&gt;$CG$60,$CG$60:$CG$61=$CG$60),1,0)</f>
        <v>0</v>
      </c>
      <c r="CBO57" s="487">
        <f t="array" aca="1" ref="CBO57" ca="1">IF(AND($CC$57&lt;&gt;$CC$58,$CC$58:$CC$61=$CC$58,$CC$61&lt;&gt;$CC$62,$CE$58:$CE$59=$CE$58,$CE$59&lt;&gt;$CE$60,$CE$60:$CE$61=$CE$60,$CF$58:$CF$59=$CF$58,$CF$60:$CF$61=$CF$60,$CG$58&lt;&gt;$CG$59,$CG$60:$CG$61=$CG$60),1,0)</f>
        <v>0</v>
      </c>
      <c r="CBP57" s="487">
        <f t="array" aca="1" ref="CBP57" ca="1">IF(AND($CC$57&lt;&gt;$CC$58,$CC$58:$CC$61=$CC$58,$CC$61&lt;&gt;$CC$62,$CE$58:$CE$59=$CE$58,$CE$59&lt;&gt;$CE$60,$CE$60:$CE$61=$CE$60,$CF$58&lt;&gt;$CF$59,$CF$60:$CF$61=$CF$60,$CG$60:$CG$61=$CG$60),1,0)</f>
        <v>0</v>
      </c>
      <c r="CBQ57" s="487">
        <f t="array" aca="1" ref="CBQ57" ca="1">IF(AND($CC$57&lt;&gt;$CC$58,$CC$58:$CC$61=$CC$58,$CC$61&lt;&gt;$CC$62,$CE$58&lt;&gt;$CE$59,$CE$59:$CE$61=$CE$59,$CF$59:$CF$61=$CF$59,$CG$59&lt;&gt;$CG$60,$CG$60:$CG$61=$CG$60),1,0)</f>
        <v>0</v>
      </c>
      <c r="CBR57" s="487">
        <f t="array" aca="1" ref="CBR57" ca="1">IF(AND($CC$57&lt;&gt;$CC$58,$CC$58:$CC$61=$CC$58,$CC$61&lt;&gt;$CC$62,$CE$58&lt;&gt;$CE$59,$CE$59:$CE$61=$CE$59,$CF$59&lt;&gt;$CF$60,$CF$60:$CF$61=$CF$60,$CG$60:$CG$61=$CG$60),1,0)</f>
        <v>0</v>
      </c>
      <c r="CBS57" s="487">
        <f t="array" aca="1" ref="CBS57" ca="1">IF(AND($CC$57&lt;&gt;$CC$58,$CC$58:$CC$59=$CC$58,$CC$59&lt;&gt;$CC$60,$CC$60:$CC$62=$CC$60,$CE$58:$CE$59=$CE$58,$CE$60:$CE$62=$CE$60,$CF$58:$CF$59=$CF$58,$CF$60:$CF$61=$CF$60,$CF$61&lt;&gt;$CF$62,$CG$58&lt;&gt;$CG$59,$CG$60:$CG$61=$CG$60),1,0)</f>
        <v>0</v>
      </c>
      <c r="CBT57" s="487">
        <f t="array" aca="1" ref="CBT57" ca="1">IF(AND($CC$57&lt;&gt;$CC$58,$CC$58:$CC$59=$CC$58,$CC$59&lt;&gt;$CC$60,$CC$60:$CC$62=$CC$60,$CE$58:$CE$59=$CE$58,$CE$60:$CE$62=$CE$60,$CF$58&lt;&gt;$CF$59,$CF$60:$CF$62=$CF$60,$CG$60:$CG$61=$CG$60,$CG$61&lt;&gt;$CG$62),1,0)</f>
        <v>0</v>
      </c>
      <c r="CBU57" s="487">
        <f t="array" aca="1" ref="CBU57" ca="1">IF(AND($CC$57&lt;&gt;$CC$58,$CC$58:$CC$59=$CC$58,$CC$59&lt;&gt;$CC$60,$CC$60:$CC$62=$CC$60,$CE$58:$CE$59=$CE$58,$CE$60:$CE$61=$CE$60,$CE$61&lt;&gt;$CE$62,$CF$58:$CF$59=$CF$58,$CF$60:$CF$61=$CF$60,$CG$58&lt;&gt;$CG$59,$CG$60:$CG$61=$CG$60),1,0)</f>
        <v>0</v>
      </c>
      <c r="CBV57" s="487">
        <f t="array" aca="1" ref="CBV57" ca="1">IF(AND($CC$57&lt;&gt;$CC$58,$CC$58:$CC$59=$CC$58,$CC$59&lt;&gt;$CC$60,$CC$60:$CC$62=$CC$60,$CE$58:$CE$59=$CE$58,$CE$60:$CE$61=$CE$60,$CE$61&lt;&gt;$CE$62,$CF$58&lt;&gt;$CF$59,$CF$60:$CF$61=$CF$60,$CG$60:$CG$61=$CG$60),1,0)</f>
        <v>0</v>
      </c>
      <c r="CBW57" s="487">
        <f t="array" aca="1" ref="CBW57" ca="1">IF(AND($CC$57&lt;&gt;$CC$58,$CC$58:$CC$59=$CC$58,$CC$59&lt;&gt;$CC$60,$CC$60:$CC$62=$CC$60,$CE$58&lt;&gt;$CE$59,$CE$60:$CE$62=$CE$60,$CF$60:$CF$62=$CF$60,$CG$60:$CG$61=$CG$60,$CG$61&lt;&gt;$CG$62),1,0)</f>
        <v>0</v>
      </c>
      <c r="CBX57" s="487">
        <f t="array" aca="1" ref="CBX57" ca="1">IF(AND($CC$57&lt;&gt;$CC$58,$CC$58:$CC$59=$CC$58,$CC$59&lt;&gt;$CC$60,$CC$60:$CC$62=$CC$60,$CE$58&lt;&gt;$CE$59,$CE$60:$CE$62=$CE$60,$CF$60:$CF$61=$CF$60,$CF$61&lt;&gt;$CF$62,$CG$60:$CG$61=$CG$60),1,0)</f>
        <v>0</v>
      </c>
      <c r="CBY57" s="487">
        <f t="array" aca="1" ref="CBY57" ca="1">IF(AND($CC$57&lt;&gt;$CC$58,$CC$58&lt;&gt;$CC$59,$CC$59:$CC$62=$CC$59,$CE$59:$CE$62=$CE$59,$CF$59&lt;&gt;$CF$60,$CF$60:$CF$62=$CF$60,$CG$60:$CG$61=$CG$60,$CG$61&lt;&gt;$CG$62),1,0)</f>
        <v>0</v>
      </c>
      <c r="CBZ57" s="487">
        <f t="array" aca="1" ref="CBZ57" ca="1">IF(AND($CC$57&lt;&gt;$CC$58,$CC$58&lt;&gt;$CC$59,$CC$59:$CC$62=$CC$59,$CE$59:$CE$62=$CE$59,$CF$59:$CF$61=$CF$59,$CF$61&lt;&gt;$CF$62,$CG$59&lt;&gt;$CG$60,$CG$60:$CG$61=$CG$60),1,0)</f>
        <v>0</v>
      </c>
      <c r="CCA57" s="487">
        <f t="array" aca="1" ref="CCA57" ca="1">IF(AND($CC$57&lt;&gt;$CC$58,$CC$58&lt;&gt;$CC$59,$CC$59:$CC$62=$CC$59,$CE$59&lt;&gt;$CE$60,$CE$60:$CE$62=$CE$60,$CF$60:$CF$62=$CF$60,$CG$60:$CG$61=$CG$60,$CG$61&lt;&gt;$CG$62),1,0)</f>
        <v>0</v>
      </c>
      <c r="CCB57" s="487">
        <f t="array" aca="1" ref="CCB57" ca="1">IF(AND($CC$57&lt;&gt;$CC$58,$CC$58&lt;&gt;$CC$59,$CC$59:$CC$62=$CC$59,$CE$59&lt;&gt;$CE$60,$CE$60:$CE$62=$CE$60,$CF$60:$CF$61=$CF$60,$CF$61&lt;&gt;$CF$62,$CG$60:$CG$61=$CG$60),1,0)</f>
        <v>0</v>
      </c>
      <c r="CCC57" s="487">
        <f t="array" aca="1" ref="CCC57" ca="1">IF(AND($CC$57&lt;&gt;$CC$58,$CC$58&lt;&gt;$CC$59,$CC$59:$CC$62=$CC$59,$CE$59:$CE$61=$CE$59,$CE$61&lt;&gt;$CE$62,$CF$59:$CF$61=$CF$59,$CG$59&lt;&gt;$CG$60,$CG$60:$CG$61=$CG$60),1,0)</f>
        <v>0</v>
      </c>
      <c r="CCD57" s="487">
        <f t="array" aca="1" ref="CCD57" ca="1">IF(AND($CC$57&lt;&gt;$CC$58,$CC$58&lt;&gt;$CC$59,$CC$59:$CC$62=$CC$59,$CE$59:$CE$61=$CE$59,$CE$61&lt;&gt;$CE$62,$CF$59&lt;&gt;$CF$60,$CF$60:$CF$61=$CF$60,$CG$60:$CG$61=$CG$60),1,0)</f>
        <v>0</v>
      </c>
      <c r="CCE57" s="487">
        <f t="array" aca="1" ref="CCE57" ca="1">IF(AND($CC$57:$CC$62=$CC$57,$CE$57:$CE$60=$CE$57,$CE$60&lt;&gt;$CE$61,$CE$61:$CE$62=$CE$61,$CF$57:$CF$59=$CF$57,$CF$59&lt;&gt;$CF$60,$CF$61:$CF$62=$CF$61,$CG$57&lt;&gt;$CG$58,$CG$58&lt;&gt;$CG$59,$CG$61:$CG$62=$CG$61),1,0)</f>
        <v>0</v>
      </c>
      <c r="CCF57" s="487">
        <f t="array" aca="1" ref="CCF57" ca="1">IF(AND($CC$57:$CC$62=$CC$57,$CE$57:$CE$60=$CE$57,$CE$60&lt;&gt;$CE$61,$CE$61:$CE$62=$CE$61,$CF$57:$CF$58=$CF$57,$CF$58&lt;&gt;$CF$59,$CF$59:$CF$60=$CF$59,$CF$61:$CF$62=$CF$61,$CG$57&lt;&gt;$CG$58,$CG$59&lt;&gt;$CG$60,$CG$61:$CG$62=$CG$61),1,0)</f>
        <v>0</v>
      </c>
      <c r="CCG57" s="487">
        <f t="array" aca="1" ref="CCG57" ca="1">IF(AND($CC$57:$CC$62=$CC$57,$CE$57:$CE$60=$CE$57,$CE$60&lt;&gt;$CE$61,$CE$61:$CE$62=$CE$61,$CF$57&lt;&gt;$CF$58,$CF$58:$CF$60=$CF$58,$CF$61:$CF$62=$CF$61,$CG$58&lt;&gt;$CG$59,$CG$59&lt;&gt;$CG$60,$CG$61:$CG$62=$CG$61),1,0)</f>
        <v>0</v>
      </c>
      <c r="CCH57" s="487">
        <f t="array" aca="1" ref="CCH57" ca="1">IF(AND($CC$57:$CC$62=$CC$57,$CE$57:$CE$60=$CE$57,$CE$60&lt;&gt;$CE$61,$CE$61:$CE$62=$CE$61,$CF$57:$CF$58=$CF$57,$CF$58&lt;&gt;$CF$59,$CF$59&lt;&gt;$CF$60,$CF$61:$CF$62=$CF$61,$CG$57&lt;&gt;$CG$58,$CG$61:$CG$62=$CG$61),1,0)</f>
        <v>0</v>
      </c>
      <c r="CCI57" s="487">
        <f t="array" aca="1" ref="CCI57" ca="1">IF(AND($CC$57:$CC$62=$CC$57,$CE$57:$CE$60=$CE$57,$CE$60&lt;&gt;$CE$61,$CE$61:$CE$62=$CE$61,$CF$57&lt;&gt;$CF$58,$CF$58&lt;&gt;$CF$59,$CF$59:$CF$60=$CF$59,$CF$61:$CF$62=$CF$61,$CG$59&lt;&gt;$CG$60,$CG$61:$CG$62=$CG$61),1,0)</f>
        <v>0</v>
      </c>
      <c r="CCJ57" s="487">
        <f t="array" aca="1" ref="CCJ57" ca="1">IF(AND($CC$57:$CC$62=$CC$57,$CE$57:$CE$60=$CE$57,$CE$60&lt;&gt;$CE$61,$CE$61:$CE$62=$CE$61,$CF$57&lt;&gt;$CF$58,$CF$58:$CF$59=$CF$58,$CF$59&lt;&gt;$CF$60,$CF$61:$CF$62=$CF$61,$CG$58&lt;&gt;$CG$59,$CG$61:$CG$62=$CG$61),1,0)</f>
        <v>0</v>
      </c>
      <c r="CCK57" s="487">
        <f t="array" aca="1" ref="CCK57" ca="1">IF(AND($CC$57:$CC$62=$CC$57,$CE$57:$CE$59=$CE$57,$CE$59&lt;&gt;$CE$60,$CE$60:$CE$62=$CE$60,$CF$57&lt;&gt;$CF$58,$CF$58:$CF$59=$CF$58,$CF$60:$CF$62=$CF$60,$CG$58&lt;&gt;$CG$59,$CG$60&lt;&gt;$CG$61,$CG$61:$CG$62=$CG$61),1,0)</f>
        <v>0</v>
      </c>
      <c r="CCL57" s="487">
        <f t="array" aca="1" ref="CCL57" ca="1">IF(AND($CC$57:$CC$62=$CC$57,$CE$57:$CE$59=$CE$57,$CE$59&lt;&gt;$CE$60,$CE$60:$CE$62=$CE$60,$CF$57&lt;&gt;$CF$58,$CF$58:$CF$59=$CF$58,$CF$60&lt;&gt;$CF$61,$CF$61:$CF$62=$CF$61,$CG$58&lt;&gt;$CG$59,$CG$61:$CG$62=$CG$61),1,0)</f>
        <v>0</v>
      </c>
      <c r="CCM57" s="487">
        <f t="array" aca="1" ref="CCM57" ca="1">IF(AND($CC$57:$CC$62=$CC$57,$CE$57:$CE$59=$CE$57,$CE$59&lt;&gt;$CE$60,$CE$60:$CE$62=$CE$60,$CF$57:$CF$58=$CF$57,$CF$58&lt;&gt;$CF$59,$CF$60:$CF$62=$CF$60,$CG$57&lt;&gt;$CG$58,$CG$60&lt;&gt;$CG$61,$CG$61:$CG$62=$CG$61),1,0)</f>
        <v>0</v>
      </c>
      <c r="CCN57" s="487">
        <f t="array" aca="1" ref="CCN57" ca="1">IF(AND($CC$57:$CC$62=$CC$57,$CE$57:$CE$59=$CE$57,$CE$59&lt;&gt;$CE$60,$CE$60:$CE$62=$CE$60,$CF$57:$CF$58=$CF$57,$CF$58&lt;&gt;$CF$59,$CF$60&lt;&gt;$CF$61,$CF$61:$CF$62=$CF$61,$CG$57&lt;&gt;$CG$58,$CG$61:$CG$62=$CG$61),1,0)</f>
        <v>0</v>
      </c>
      <c r="CCO57" s="487">
        <f t="array" aca="1" ref="CCO57" ca="1">IF(AND($CC$57:$CC$62=$CC$57,$CE$57:$CE$59=$CE$57,$CE$59&lt;&gt;$CE$60,$CE$60:$CE$62=$CE$60,$CF$57&lt;&gt;$CF$58,$CF$58&lt;&gt;$CF$59,$CF$60:$CF$62=$CF$60,$CG$60&lt;&gt;$CG$61,$CG$61:$CG$62=$CG$61),1,0)</f>
        <v>0</v>
      </c>
      <c r="CCP57" s="487">
        <f t="array" aca="1" ref="CCP57" ca="1">IF(AND($CC$57:$CC$62=$CC$57,$CE$57:$CE$59=$CE$57,$CE$59&lt;&gt;$CE$60,$CE$60:$CE$62=$CE$60,$CF$57:$CF$59=$CF$57,$CF$60&lt;&gt;$CF$61,$CF$61:$CF$62=$CF$61,$CG$57&lt;&gt;$CG$58,$CG$58&lt;&gt;$CG$59,$CG$61:$CG$62=$CG$61),1,0)</f>
        <v>0</v>
      </c>
      <c r="CCQ57" s="487">
        <f t="array" aca="1" ref="CCQ57" ca="1">IF(AND($CC$57:$CC$62=$CC$57,$CE$57:$CE$58=$CE$57,$CE$58&lt;&gt;$CE$59,$CE$59:$CE$62=$CE$59,$CF$57:$CF$58=$CF$57,$CF$59:$CF$60=$CF$59,$CF$60&lt;&gt;$CF$61,$CF$61:$CF$62=$CF$61,$CG$57&lt;&gt;$CG$58,$CG$59&lt;&gt;$CG$60,$CG$61:$CG$62=$CG$61),1,0)</f>
        <v>0</v>
      </c>
      <c r="CCR57" s="487">
        <f t="array" aca="1" ref="CCR57" ca="1">IF(AND($CC$57:$CC$62=$CC$57,$CE$57:$CE$58=$CE$57,$CE$58&lt;&gt;$CE$59,$CE$59:$CE$62=$CE$59,$CF$57:$CF$58=$CF$57,$CF$59&lt;&gt;$CF$60,$CF$60&lt;&gt;$CF$61,$CF$61:$CF$62=$CF$61,$CG$57&lt;&gt;$CG$58,$CG$61:$CG$62=$CG$61),1,0)</f>
        <v>0</v>
      </c>
      <c r="CCS57" s="487">
        <f t="array" aca="1" ref="CCS57" ca="1">IF(AND($CC$57:$CC$62=$CC$57,$CE$57:$CE$58=$CE$57,$CE$58&lt;&gt;$CE$59,$CE$59:$CE$62=$CE$59,$CF$57:$CF$58=$CF$57,$CF$59&lt;&gt;$CF$60,$CF$60:$CF$62=$CF$60,$CG$57&lt;&gt;$CG$58,$CG$60&lt;&gt;$CG$61,$CG$61:$CG$62=$CG$61),1,0)</f>
        <v>0</v>
      </c>
      <c r="CCT57" s="487">
        <f t="array" aca="1" ref="CCT57" ca="1">IF(AND($CC$57:$CC$62=$CC$57,$CE$57:$CE$58=$CE$57,$CE$58&lt;&gt;$CE$59,$CE$59:$CE$62=$CE$59,$CF$57&lt;&gt;$CF$58,$CF$59:$CF$62=$CF$59,$CG$59&lt;&gt;$CG$60,$CG$60&lt;&gt;$CG$61,$CG$61:$CG$62=$CG$61),1,0)</f>
        <v>0</v>
      </c>
      <c r="CCU57" s="487">
        <f t="array" aca="1" ref="CCU57" ca="1">IF(AND($CC$57:$CC$62=$CC$57,$CE$57:$CE$58=$CE$57,$CE$58&lt;&gt;$CE$59,$CE$59:$CE$62=$CE$59,$CF$57&lt;&gt;$CF$58,$CF$59:$CF$60=$CF$59,$CF$60&lt;&gt;$CF$61,$CF$61:$CF$62=$CF$61,$CG$59&lt;&gt;$CG$60,$CG$61:$CG$62=$CG$61),1,0)</f>
        <v>0</v>
      </c>
      <c r="CCV57" s="487">
        <f t="array" aca="1" ref="CCV57" ca="1">IF(AND($CC$57:$CC$62=$CC$57,$CE$57:$CE$58=$CE$57,$CE$58&lt;&gt;$CE$59,$CE$59:$CE$62=$CE$59,$CF$57&lt;&gt;$CF$58,$CF$59&lt;&gt;$CF$60,$CF$60:$CF$62=$CF$60,$CG$60&lt;&gt;$CG$61,$CG$61:$CG$62=$CG$61),1,0)</f>
        <v>0</v>
      </c>
      <c r="CCW57" s="487">
        <f t="array" aca="1" ref="CCW57" ca="1">IF(AND($CC$57:$CC$62=$CC$57,$CE$57:$CE$59=$CE$57,$CE$59&lt;&gt;$CE$60,$CE$60&lt;&gt;$CE$61,$CE$61:$CE$62=$CE$61,$CF$57&lt;&gt;$CF$58,$CF$58:$CF$59=$CF$58,$CF$61:$CF$62=$CF$61,$CG$58&lt;&gt;$CG$59,$CG$61:$CG$62=$CG$61),1,0)</f>
        <v>0</v>
      </c>
      <c r="CCX57" s="487">
        <f t="array" aca="1" ref="CCX57" ca="1">IF(AND($CC$57:$CC$62=$CC$57,$CE$57:$CE$59=$CE$57,$CE$59&lt;&gt;$CE$60,$CE$60&lt;&gt;$CE$61,$CE$61:$CE$62=$CE$61,$CF$57:$CF$58=$CF$57,$CF$58&lt;&gt;$CF$59,$CF$61:$CF$62=$CF$61,$CG$57&lt;&gt;$CG$58,$CG$61:$CG$62=$CG$61),1,0)</f>
        <v>0</v>
      </c>
      <c r="CCY57" s="487">
        <f t="array" aca="1" ref="CCY57" ca="1">IF(AND($CC$57:$CC$62=$CC$57,$CE$57:$CE$58=$CE$57,$CE$58&lt;&gt;$CE$59,$CE$59:$CE$60=$CE$59,$CE$60&lt;&gt;$CE$61,$CE$61:$CE$62=$CE$61,$CF$57&lt;&gt;$CF$58,$CF$59:$CF$60=$CF$59,$CF$61:$CF$62=$CF$61,$CG$59&lt;&gt;$CG$60,$CG$61:$CG$62=$CG$61),1,0)</f>
        <v>0</v>
      </c>
      <c r="CCZ57" s="487">
        <f t="array" aca="1" ref="CCZ57" ca="1">IF(AND($CC$57:$CC$62=$CC$57,$CE$57:$CE$58=$CE$57,$CE$58&lt;&gt;$CE$59,$CE$59:$CE$60=$CE$59,$CE$60&lt;&gt;$CE$61,$CE$61:$CE$62=$CE$61,$CF$57:$CF$58=$CF$57,$CF$59&lt;&gt;$CF$60,$CF$61:$CF$62=$CF$61,$CG$57&lt;&gt;$CG$58,$CG$61:$CG$62=$CG$61),1,0)</f>
        <v>0</v>
      </c>
      <c r="CDA57" s="487">
        <f t="array" aca="1" ref="CDA57" ca="1">IF(AND($CC$57:$CC$62=$CC$57,$CE$57:$CE$58=$CE$57,$CE$58&lt;&gt;$CE$59,$CE$59&lt;&gt;$CE$60,$CE$60:$CE$62=$CE$60,$CF$57&lt;&gt;$CF$58,$CF$60:$CF$62=$CF$60,$CG$60&lt;&gt;$CG$61,$CG$61:$CG$62=$CG$61),1,0)</f>
        <v>0</v>
      </c>
      <c r="CDB57" s="487">
        <f t="array" aca="1" ref="CDB57" ca="1">IF(AND($CC$57:$CC$62=$CC$57,$CE$57:$CE$58=$CE$57,$CE$58&lt;&gt;$CE$59,$CE$59&lt;&gt;$CE$60,$CE$60:$CE$62=$CE$60,$CF$57:$CF$58=$CF$57,$CF$60&lt;&gt;$CF$61,$CF$61:$CF$62=$CF$61,$CG$57&lt;&gt;$CG$58,$CG$61:$CG$62=$CG$61),1,0)</f>
        <v>0</v>
      </c>
      <c r="CDC57" s="487">
        <f t="array" aca="1" ref="CDC57" ca="1">IF(AND($CC$57:$CC$62=$CC$57,$CE$57&lt;&gt;$CE$58,$CE$58:$CE$62=$CE$58,$CF$58&lt;&gt;$CF$59,$CF$59:$CF$62=$CF$59,$CG$59&lt;&gt;$CG$60,$CG$60&lt;&gt;$CG$61,$CG$61:$CG$62=$CG$61),1,0)</f>
        <v>0</v>
      </c>
      <c r="CDD57" s="487">
        <f t="array" aca="1" ref="CDD57" ca="1">IF(AND($CC$57:$CC$62=$CC$57,$CE$57&lt;&gt;$CE$58,$CE$58:$CE$62=$CE$58,$CF$58:$CF$59=$CF$58,$CF$59&lt;&gt;$CF$60,$CF$60:$CF$62=$CF$60,$CG$58&lt;&gt;$CG$59,$CG$60&lt;&gt;$CG$61,$CG$61:$CG$62=$CG$61),1,0)</f>
        <v>0</v>
      </c>
      <c r="CDE57" s="487">
        <f t="array" aca="1" ref="CDE57" ca="1">IF(AND($CC$57:$CC$62=$CC$57,$CE$57&lt;&gt;$CE$58,$CE$58:$CE$62=$CE$58,$CF$58:$CF$59=$CF$58,$CF$59&lt;&gt;$CF$60,$CF$60&lt;&gt;$CF$61,$CF$61:$CF$62=$CF$61,$CG$58&lt;&gt;$CG$59,$CG$61:$CG$62=$CG$61),1,0)</f>
        <v>0</v>
      </c>
      <c r="CDF57" s="487">
        <f t="array" aca="1" ref="CDF57" ca="1">IF(AND($CC$57:$CC$62=$CC$57,$CE$57&lt;&gt;$CE$58,$CE$58:$CE$62=$CE$58,$CF$58&lt;&gt;$CF$59,$CF$59:$CF$60=$CF$59,$CF$60&lt;&gt;$CF$61,$CF$61:$CF$62=$CF$61,$CG$59&lt;&gt;$CG$60,$CG$61:$CG$62=$CG$61),1,0)</f>
        <v>0</v>
      </c>
      <c r="CDG57" s="487">
        <f t="array" aca="1" ref="CDG57" ca="1">IF(AND($CC$57:$CC$62=$CC$57,$CE$57&lt;&gt;$CE$58,$CE$58:$CE$62=$CE$58,$CF$58&lt;&gt;$CF$59,$CF$59&lt;&gt;$CF$60,$CF$60:$CF$62=$CF$60,$CG$60&lt;&gt;$CG$61,$CG$61:$CG$62=$CG$61),1,0)</f>
        <v>0</v>
      </c>
      <c r="CDH57" s="487">
        <f t="array" aca="1" ref="CDH57" ca="1">IF(AND($CC$57:$CC$62=$CC$57,$CE$57&lt;&gt;$CE$58,$CE$58:$CE$62=$CE$58,$CF$58:$CF$60=$CF$58,$CF$60&lt;&gt;$CF$61,$CF$61:$CF$62=$CF$61,$CG$58&lt;&gt;$CG$59,$CG$59&lt;&gt;$CG$60,$CG$61:$CG$62=$CG$61),1,0)</f>
        <v>0</v>
      </c>
      <c r="CDI57" s="487">
        <f t="array" aca="1" ref="CDI57" ca="1">IF(AND($CC$57:$CC$62=$CC$57,$CE$57&lt;&gt;$CE$58,$CE$58:$CE$60=$CE$58,$CE$60&lt;&gt;$CE$61,$CE$61:$CE$62=$CE$61,$CF$58&lt;&gt;$CF$59,$CF$59:$CF$60=$CF$59,$CF$61:$CF$62=$CF$61,$CG$59&lt;&gt;$CG$60,$CG$61:$CG$62=$CG$61),1,0)</f>
        <v>0</v>
      </c>
      <c r="CDJ57" s="487">
        <f t="array" aca="1" ref="CDJ57" ca="1">IF(AND($CC$57:$CC$62=$CC$57,$CE$57&lt;&gt;$CE$58,$CE$58:$CE$60=$CE$58,$CE$60&lt;&gt;$CE$61,$CE$61:$CE$62=$CE$61,$CF$58:$CF$59=$CF$58,$CF$59&lt;&gt;$CF$60,$CF$61:$CF$62=$CF$61,$CG$58&lt;&gt;$CG$59,$CG$61:$CG$62=$CG$61),1,0)</f>
        <v>0</v>
      </c>
      <c r="CDK57" s="487">
        <f t="array" aca="1" ref="CDK57" ca="1">IF(AND($CC$57:$CC$62=$CC$57,$CE$57&lt;&gt;$CE$58,$CE$58:$CE$59=$CE$58,$CE$59&lt;&gt;$CE$60,$CE$60:$CE$62=$CE$60,$CF$58:$CF$59=$CF$58,$CF$60&lt;&gt;$CF$61,$CF$61:$CF$62=$CF$61,$CG$58&lt;&gt;$CG$59,$CG$61:$CG$62=$CG$61),1,0)</f>
        <v>0</v>
      </c>
      <c r="CDL57" s="487">
        <f t="array" aca="1" ref="CDL57" ca="1">IF(AND($CC$57:$CC$62=$CC$57,$CE$57&lt;&gt;$CE$58,$CE$58:$CE$59=$CE$58,$CE$59&lt;&gt;$CE$60,$CE$60:$CE$62=$CE$60,$CF$58&lt;&gt;$CF$59,$CF$60:$CF$62=$CF$60,$CG$60&lt;&gt;$CG$61,$CG$61:$CG$62=$CG$61),1,0)</f>
        <v>0</v>
      </c>
      <c r="CDM57" s="487">
        <f t="array" aca="1" ref="CDM57" ca="1">IF(AND($CC$57:$CC$62=$CC$57,$CE$57&lt;&gt;$CE$58,$CE$58&lt;&gt;$CE$59,$CE$59:$CE$62=$CE$59,$CF$59&lt;&gt;$CF$60,$CF$60:$CF$62=$CF$60,$CG$60&lt;&gt;$CG$61,$CG$61:$CG$62=$CG$61),1,0)</f>
        <v>0</v>
      </c>
      <c r="CDN57" s="487">
        <f t="array" aca="1" ref="CDN57" ca="1">IF(AND($CC$57:$CC$62=$CC$57,$CE$57&lt;&gt;$CE$58,$CE$58&lt;&gt;$CE$59,$CE$59:$CE$62=$CE$59,$CF$59:$CF$60=$CF$59,$CF$60&lt;&gt;$CF$61,$CF$61:$CF$62=$CF$61,$CG$59&lt;&gt;$CG$60,$CG$61:$CG$62=$CG$61),1,0)</f>
        <v>0</v>
      </c>
      <c r="CDO57" s="487">
        <f t="array" aca="1" ref="CDO57" ca="1">IF(AND($CC$57:$CC$60=$CC$57,$CC$60&lt;&gt;$CC$61,$CC$61:$CC$62=$CC$61,$CE$57:$CE$60=$CE$57,$CE$61:$CE$62=$CE$61,$CF$57:$CF$59=$CF$57,$CF$59&lt;&gt;$CF$60,$CF$61:$CF$62=$CF$61,$CG$57&lt;&gt;$CG$58,$CG$58&lt;&gt;$CG$59,$CG$61:$CG$62=$CG$61),1,0)</f>
        <v>0</v>
      </c>
      <c r="CDP57" s="487">
        <f t="array" aca="1" ref="CDP57" ca="1">IF(AND($CC$57:$CC$60=$CC$57,$CC$60&lt;&gt;$CC$61,$CC$61:$CC$62=$CC$61,$CE$57:$CE$60=$CE$57,$CE$61:$CE$62=$CE$61,$CF$57:$CF$58=$CF$57,$CF$58&lt;&gt;$CF$59,$CF$59:$CF$60=$CF$59,$CF$61:$CF$62=$CF$61,$CG$57&lt;&gt;$CG$58,$CG$59&lt;&gt;$CG$60,$CG$61:$CG$62=$CG$61),1,0)</f>
        <v>0</v>
      </c>
      <c r="CDQ57" s="487">
        <f t="array" aca="1" ref="CDQ57" ca="1">IF(AND($CC$57:$CC$60=$CC$57,$CC$60&lt;&gt;$CC$61,$CC$61:$CC$62=$CC$61,$CE$57:$CE$60=$CE$57,$CE$61:$CE$62=$CE$61,$CF$57&lt;&gt;$CF$58,$CF$58:$CF$60=$CF$58,$CF$61:$CF$62=$CF$61,$CG$58&lt;&gt;$CG$59,$CG$59&lt;&gt;$CG$60,$CG$61:$CG$62=$CG$61),1,0)</f>
        <v>0</v>
      </c>
      <c r="CDR57" s="487">
        <f t="array" aca="1" ref="CDR57" ca="1">IF(AND($CC$57:$CC$60=$CC$57,$CC$60&lt;&gt;$CC$61,$CC$61:$CC$62=$CC$61,$CE$57:$CE$60=$CE$57,$CE$61:$CE$62=$CE$61,$CF$57:$CF$58=$CF$57,$CF$58&lt;&gt;$CF$59,$CF$59&lt;&gt;$CF$60,$CF$61:$CF$62=$CF$61,$CG$57&lt;&gt;$CG$58,$CG$61:$CG$62=$CG$61),1,0)</f>
        <v>0</v>
      </c>
      <c r="CDS57" s="487">
        <f t="array" aca="1" ref="CDS57" ca="1">IF(AND($CC$57:$CC$60=$CC$57,$CC$60&lt;&gt;$CC$61,$CC$61:$CC$62=$CC$61,$CE$57:$CE$60=$CE$57,$CE$61:$CE$62=$CE$61,$CF$57&lt;&gt;$CF$58,$CF$58&lt;&gt;$CF$59,$CF$59:$CF$60=$CF$59,$CF$61:$CF$62=$CF$61,$CG$59&lt;&gt;$CG$60,$CG$61:$CG$62=$CG$61),1,0)</f>
        <v>0</v>
      </c>
      <c r="CDT57" s="487">
        <f t="array" aca="1" ref="CDT57" ca="1">IF(AND($CC$57:$CC$60=$CC$57,$CC$60&lt;&gt;$CC$61,$CC$61:$CC$62=$CC$61,$CE$57:$CE$60=$CE$57,$CE$61:$CE$62=$CE$61,$CF$57&lt;&gt;$CF$58,$CF$58:$CF$59=$CF$58,$CF$59&lt;&gt;$CF$60,$CF$61:$CF$62=$CF$61,$CG$58&lt;&gt;$CG$59,$CG$61:$CG$62=$CG$61),1,0)</f>
        <v>0</v>
      </c>
      <c r="CDU57" s="487">
        <f t="array" aca="1" ref="CDU57" ca="1">IF(AND($CC$57:$CC$60=$CC$57,$CC$60&lt;&gt;$CC$61,$CC$61:$CC$62=$CC$61,$CE$57:$CE$59=$CE$57,$CE$59&lt;&gt;$CE$60,$CE$61:$CE$62=$CE$61,$CF$57:$CF$59=$CF$57,$CF$61:$CF$62=$CF$61,$CG$57&lt;&gt;$CG$58,$CG$58&lt;&gt;$CG$59,$CG$61:$CG$62=$CG$61),1,0)</f>
        <v>0</v>
      </c>
      <c r="CDV57" s="487">
        <f t="array" aca="1" ref="CDV57" ca="1">IF(AND($CC$57:$CC$60=$CC$57,$CC$60&lt;&gt;$CC$61,$CC$61:$CC$62=$CC$61,$CE$57:$CE$59=$CE$57,$CE$59&lt;&gt;$CE$60,$CE$61:$CE$62=$CE$61,$CF$57&lt;&gt;$CF$58,$CF$58&lt;&gt;$CF$59,$CF$61:$CF$62=$CF$61,$CG$61:$CG$62=$CG$61),1,0)</f>
        <v>0</v>
      </c>
      <c r="CDW57" s="487">
        <f t="array" aca="1" ref="CDW57" ca="1">IF(AND($CC$57:$CC$60=$CC$57,$CC$60&lt;&gt;$CC$61,$CC$61:$CC$62=$CC$61,$CE$57:$CE$58=$CE$57,$CE$58&lt;&gt;$CE$59,$CE$59:$CE$60=$CE$59,$CE$61:$CE$62=$CE$61,$CF$57:$CF$58=$CF$57,$CF$59:$CF$60=$CF$59,$CF$61:$CF$62=$CF$61,$CG$57&lt;&gt;$CG$58,$CG$59&lt;&gt;$CG$60,$CG$61:$CG$62=$CG$61),1,0)</f>
        <v>0</v>
      </c>
      <c r="CDX57" s="487">
        <f t="array" aca="1" ref="CDX57" ca="1">IF(AND($CC$57:$CC$60=$CC$57,$CC$60&lt;&gt;$CC$61,$CC$61:$CC$62=$CC$61,$CE$57:$CE$58=$CE$57,$CE$58&lt;&gt;$CE$59,$CE$59:$CE$60=$CE$59,$CE$61:$CE$62=$CE$61,$CF$57&lt;&gt;$CF$58,$CF$59&lt;&gt;$CF$60,$CF$61:$CF$62=$CF$61,$CG$61:$CG$62=$CG$61),1,0)</f>
        <v>0</v>
      </c>
      <c r="CDY57" s="487">
        <f t="array" aca="1" ref="CDY57" ca="1">IF(AND($CC$57:$CC$60=$CC$57,$CC$60&lt;&gt;$CC$61,$CC$61:$CC$62=$CC$61,$CE$57&lt;&gt;$CE$58,$CE$58:$CE$60=$CE$58,$CE$61:$CE$62=$CE$61,$CF$58:$CF$60=$CF$58,$CF$61:$CF$62=$CF$61,$CG$58&lt;&gt;$CG$59,$CG$59&lt;&gt;$CG$60,$CG$61:$CG$62=$CG$61),1,0)</f>
        <v>0</v>
      </c>
      <c r="CDZ57" s="487">
        <f t="array" aca="1" ref="CDZ57" ca="1">IF(AND($CC$57:$CC$60=$CC$57,$CC$60&lt;&gt;$CC$61,$CC$61:$CC$62=$CC$61,$CE$57&lt;&gt;$CE$58,$CE$58:$CE$60=$CE$58,$CE$61:$CE$62=$CE$61,$CF$58&lt;&gt;$CF$59,$CF$59&lt;&gt;$CF$60,$CF$61:$CF$62=$CF$61,$CG$61:$CG$62=$CG$61),1,0)</f>
        <v>0</v>
      </c>
      <c r="CEA57" s="487">
        <f t="array" aca="1" ref="CEA57" ca="1">IF(AND($CC$57:$CC$60=$CC$57,$CC$60&lt;&gt;$CC$61,$CC$61:$CC$62=$CC$61,$CE$57:$CE$58=$CE$57,$CE$58&lt;&gt;$CE$59,$CE$59&lt;&gt;$CE$60,$CE$61:$CE$62=$CE$61,$CF$57:$CF$58=$CF$57,$CF$61:$CF$62=$CF$61,$CG$57&lt;&gt;$CG$58,$CG$61:$CG$62=$CG$61),1,0)</f>
        <v>0</v>
      </c>
      <c r="CEB57" s="487">
        <f t="array" aca="1" ref="CEB57" ca="1">IF(AND($CC$57:$CC$60=$CC$57,$CC$60&lt;&gt;$CC$61,$CC$61:$CC$62=$CC$61,$CE$57:$CE$58=$CE$57,$CE$58&lt;&gt;$CE$59,$CE$59&lt;&gt;$CE$60,$CE$61:$CE$62=$CE$61,$CF$57&lt;&gt;$CF$58,$CF$61:$CF$62=$CF$61,$CG$61:$CG$62=$CG$61),1,0)</f>
        <v>0</v>
      </c>
      <c r="CEC57" s="487">
        <f t="array" aca="1" ref="CEC57" ca="1">IF(AND($CC$57:$CC$60=$CC$57,$CC$60&lt;&gt;$CC$61,$CC$61:$CC$62=$CC$61,$CE$57&lt;&gt;$CE$58,$CE$58&lt;&gt;$CE$59,$CE$59:$CE$60=$CE$59,$CE$61:$CE$62=$CE$61,$CF$59:$CF$60=$CF$59,$CF$61:$CF$62=$CF$61,$CG$59&lt;&gt;$CG$60,$CG$61:$CG$62=$CG$61),1,0)</f>
        <v>0</v>
      </c>
      <c r="CED57" s="487">
        <f t="array" aca="1" ref="CED57" ca="1">IF(AND($CC$57:$CC$60=$CC$57,$CC$60&lt;&gt;$CC$61,$CC$61:$CC$62=$CC$61,$CE$57&lt;&gt;$CE$58,$CE$58&lt;&gt;$CE$59,$CE$59:$CE$60=$CE$59,$CE$61:$CE$62=$CE$61,$CF$59&lt;&gt;$CF$60,$CF$61:$CF$62=$CF$61,$CG$61:$CG$62=$CG$61),1,0)</f>
        <v>0</v>
      </c>
      <c r="CEE57" s="487">
        <f t="array" aca="1" ref="CEE57" ca="1">IF(AND($CC$57:$CC$60=$CC$57,$CC$60&lt;&gt;$CC$61,$CC$61:$CC$62=$CC$61,$CE$57&lt;&gt;$CE$58,$CE$58:$CE$59=$CE$58,$CE$59&lt;&gt;$CE$60,$CE$61:$CE$62=$CE$61,$CF$58:$CF$59=$CF$58,$CF$61:$CF$62=$CF$61,$CG$58&lt;&gt;$CG$59,$CG$61:$CG$62=$CG$61),1,0)</f>
        <v>0</v>
      </c>
      <c r="CEF57" s="487">
        <f t="array" aca="1" ref="CEF57" ca="1">IF(AND($CC$57:$CC$60=$CC$57,$CC$60&lt;&gt;$CC$61,$CC$61:$CC$62=$CC$61,$CE$57&lt;&gt;$CE$58,$CE$58:$CE$59=$CE$58,$CE$59&lt;&gt;$CE$60,$CE$61:$CE$62=$CE$61,$CF$58&lt;&gt;$CF$59,$CF$61:$CF$62=$CF$61,$CG$61:$CG$62=$CG$61),1,0)</f>
        <v>0</v>
      </c>
      <c r="CEG57" s="487">
        <f t="array" aca="1" ref="CEG57" ca="1">IF(AND($CC$57:$CC$59=$CC$57,$CC$59&lt;&gt;$CC$60,$CC$60:$CC$62=$CC$60,$CE$57:$CE$59=$CE$57,$CE$60:$CE$62=$CE$60,$CF$57&lt;&gt;$CF$58,$CF$58:$CF$59=$CF$58,$CF$60:$CF$62=$CF$60,$CG$58&lt;&gt;$CG$59,$CG$60&lt;&gt;$CG$61,$CG$61:$CG$62=$CG$61),1,0)</f>
        <v>0</v>
      </c>
      <c r="CEH57" s="487">
        <f t="array" aca="1" ref="CEH57" ca="1">IF(AND($CC$57:$CC$59=$CC$57,$CC$59&lt;&gt;$CC$60,$CC$60:$CC$62=$CC$60,$CE$57:$CE$59=$CE$57,$CE$60:$CE$62=$CE$60,$CF$57&lt;&gt;$CF$58,$CF$58:$CF$59=$CF$58,$CF$60&lt;&gt;$CF$61,$CF$61:$CF$62=$CF$61,$CG$58&lt;&gt;$CG$59,$CG$61:$CG$62=$CG$61),1,0)</f>
        <v>0</v>
      </c>
      <c r="CEI57" s="487">
        <f t="array" aca="1" ref="CEI57" ca="1">IF(AND($CC$57:$CC$59=$CC$57,$CC$59&lt;&gt;$CC$60,$CC$60:$CC$62=$CC$60,$CE$57:$CE$59=$CE$57,$CE$60:$CE$62=$CE$60,$CF$57:$CF$58=$CF$57,$CF$58&lt;&gt;$CF$59,$CF$60:$CF$62=$CF$60,$CG$57&lt;&gt;$CG$58,$CG$60&lt;&gt;$CG$61,$CG$61:$CG$62=$CG$61),1,0)</f>
        <v>0</v>
      </c>
      <c r="CEJ57" s="487">
        <f t="array" aca="1" ref="CEJ57" ca="1">IF(AND($CC$57:$CC$59=$CC$57,$CC$59&lt;&gt;$CC$60,$CC$60:$CC$62=$CC$60,$CE$57:$CE$59=$CE$57,$CE$60:$CE$62=$CE$60,$CF$57:$CF$58=$CF$57,$CF$58&lt;&gt;$CF$59,$CF$60&lt;&gt;$CF$61,$CF$61:$CF$62=$CF$61,$CG$57&lt;&gt;$CG$58,$CG$61:$CG$62=$CG$61),1,0)</f>
        <v>0</v>
      </c>
      <c r="CEK57" s="487">
        <f t="array" aca="1" ref="CEK57" ca="1">IF(AND($CC$57:$CC$59=$CC$57,$CC$59&lt;&gt;$CC$60,$CC$60:$CC$62=$CC$60,$CE$57:$CE$59=$CE$57,$CE$60:$CE$62=$CE$60,$CF$57&lt;&gt;$CF$58,$CF$58&lt;&gt;$CF$59,$CF$60:$CF$62=$CF$60,$CG$60&lt;&gt;$CG$61,$CG$61:$CG$62=$CG$61),1,0)</f>
        <v>0</v>
      </c>
      <c r="CEL57" s="487">
        <f t="array" aca="1" ref="CEL57" ca="1">IF(AND($CC$57:$CC$59=$CC$57,$CC$59&lt;&gt;$CC$60,$CC$60:$CC$62=$CC$60,$CE$57:$CE$59=$CE$57,$CE$60:$CE$62=$CE$60,$CF$57:$CF$59=$CF$57,$CF$60&lt;&gt;$CF$61,$CF$61:$CF$62=$CF$61,$CG$57&lt;&gt;$CG$58,$CG$58&lt;&gt;$CG$59,$CG$61:$CG$62=$CG$61),1,0)</f>
        <v>0</v>
      </c>
      <c r="CEM57" s="487">
        <f t="array" aca="1" ref="CEM57" ca="1">IF(AND($CC$57:$CC$59=$CC$57,$CC$59&lt;&gt;$CC$60,$CC$60:$CC$62=$CC$60,$CE$57&lt;&gt;$CE$58,$CE$58:$CE$59=$CE$58,$CE$60:$CE$62=$CE$60,$CF$58:$CF$59=$CF$58,$CF$60:$CF$62=$CF$60,$CG$58&lt;&gt;$CG$59,$CG$60&lt;&gt;$CG$61,$CG$61:$CG$62=$CG$61),1,0)</f>
        <v>0</v>
      </c>
      <c r="CEN57" s="487">
        <f t="array" aca="1" ref="CEN57" ca="1">IF(AND($CC$57:$CC$59=$CC$57,$CC$59&lt;&gt;$CC$60,$CC$60:$CC$62=$CC$60,$CE$57&lt;&gt;$CE$58,$CE$58:$CE$59=$CE$58,$CE$60:$CE$62=$CE$60,$CF$58&lt;&gt;$CF$59,$CF$60&lt;&gt;$CF$61,$CF$61:$CF$62=$CF$61,$CG$61:$CG$62=$CG$61),1,0)</f>
        <v>0</v>
      </c>
      <c r="CEO57" s="487">
        <f t="array" aca="1" ref="CEO57" ca="1">IF(AND($CC$57:$CC$59=$CC$57,$CC$59&lt;&gt;$CC$60,$CC$60:$CC$62=$CC$60,$CE$57&lt;&gt;$CE$58,$CE$58:$CE$59=$CE$58,$CE$60&lt;&gt;$CE$61,$CE$61:$CE$62=$CE$61,$CF$58:$CF$59=$CF$58,$CF$61:$CF$62=$CF$61,$CG$58&lt;&gt;$CG$59,$CG$61:$CG$62=$CG$61),1,0)</f>
        <v>0</v>
      </c>
      <c r="CEP57" s="487">
        <f t="array" aca="1" ref="CEP57" ca="1">IF(AND($CC$57:$CC$59=$CC$57,$CC$59&lt;&gt;$CC$60,$CC$60:$CC$62=$CC$60,$CE$57&lt;&gt;$CE$58,$CE$58:$CE$59=$CE$58,$CE$60&lt;&gt;$CE$61,$CE$61:$CE$62=$CE$61,$CF$58&lt;&gt;$CF$59,$CF$61:$CF$62=$CF$61,$CG$61:$CG$62=$CG$61),1,0)</f>
        <v>0</v>
      </c>
      <c r="CEQ57" s="487">
        <f t="array" aca="1" ref="CEQ57" ca="1">IF(AND($CC$57:$CC$59=$CC$57,$CC$59&lt;&gt;$CC$60,$CC$60:$CC$62=$CC$60,$CE$57:$CE$58=$CE$57,$CE$58&lt;&gt;$CE$59,$CE$60:$CE$62=$CE$60,$CF$57:$CF$58=$CF$57,$CF$60:$CF$62=$CF$60,$CG$57&lt;&gt;$CG$58,$CG$60&lt;&gt;$CG$61,$CG$61:$CG$62=$CG$61),1,0)</f>
        <v>0</v>
      </c>
      <c r="CER57" s="487">
        <f t="array" aca="1" ref="CER57" ca="1">IF(AND($CC$57:$CC$59=$CC$57,$CC$59&lt;&gt;$CC$60,$CC$60:$CC$62=$CC$60,$CE$57:$CE$58=$CE$57,$CE$58&lt;&gt;$CE$59,$CE$60:$CE$62=$CE$60,$CF$57&lt;&gt;$CF$58,$CF$60&lt;&gt;$CF$61,$CF$61:$CF$62=$CF$61,$CG$61:$CG$62=$CG$61),1,0)</f>
        <v>0</v>
      </c>
      <c r="CES57" s="487">
        <f t="array" aca="1" ref="CES57" ca="1">IF(AND($CC$57:$CC$59=$CC$57,$CC$59&lt;&gt;$CC$60,$CC$60:$CC$62=$CC$60,$CE$57:$CE$58=$CE$57,$CE$58&lt;&gt;$CE$59,$CE$60&lt;&gt;$CE$61,$CE$61:$CE$62=$CE$61,$CF$57:$CF$58=$CF$57,$CF$61:$CF$62=$CF$61,$CG$57&lt;&gt;$CG$58,$CG$61:$CG$62=$CG$61),1,0)</f>
        <v>0</v>
      </c>
      <c r="CET57" s="487">
        <f t="array" aca="1" ref="CET57" ca="1">IF(AND($CC$57:$CC$59=$CC$57,$CC$59&lt;&gt;$CC$60,$CC$60:$CC$62=$CC$60,$CE$57:$CE$58=$CE$57,$CE$58&lt;&gt;$CE$59,$CE$60&lt;&gt;$CE$61,$CE$61:$CE$62=$CE$61,$CF$57&lt;&gt;$CF$58,$CF$61:$CF$62=$CF$61,$CG$61:$CG$62=$CG$61),1,0)</f>
        <v>0</v>
      </c>
      <c r="CEU57" s="487">
        <f t="array" aca="1" ref="CEU57" ca="1">IF(AND($CC$57:$CC$59=$CC$57,$CC$59&lt;&gt;$CC$60,$CC$60:$CC$62=$CC$60,$CE$57&lt;&gt;$CE$58,$CE$58&lt;&gt;$CE$59,$CE$60:$CE$62=$CE$60,$CF$60:$CF$62=$CF$60,$CG$60&lt;&gt;$CG$61,$CG$61:$CG$62=$CG$61),1,0)</f>
        <v>0</v>
      </c>
      <c r="CEV57" s="487">
        <f t="array" aca="1" ref="CEV57" ca="1">IF(AND($CC$57:$CC$59=$CC$57,$CC$59&lt;&gt;$CC$60,$CC$60:$CC$62=$CC$60,$CE$57&lt;&gt;$CE$58,$CE$58&lt;&gt;$CE$59,$CE$60:$CE$62=$CE$60,$CF$60&lt;&gt;$CF$61,$CF$61:$CF$62=$CF$61,$CG$61:$CG$62=$CG$61),1,0)</f>
        <v>0</v>
      </c>
      <c r="CEW57" s="487">
        <f t="array" aca="1" ref="CEW57" ca="1">IF(AND($CC$57:$CC$59=$CC$57,$CC$59&lt;&gt;$CC$60,$CC$60:$CC$62=$CC$60,$CE$57:$CE$59=$CE$57,$CE$60&lt;&gt;$CE$61,$CE$61:$CE$62=$CE$61,$CF$57:$CF$59=$CF$57,$CF$61:$CF$62=$CF$61,$CG$57&lt;&gt;$CG$58,$CG$58&lt;&gt;$CG$59,$CG$61:$CG$62=$CG$61),1,0)</f>
        <v>0</v>
      </c>
      <c r="CEX57" s="487">
        <f t="array" aca="1" ref="CEX57" ca="1">IF(AND($CC$57:$CC$59=$CC$57,$CC$59&lt;&gt;$CC$60,$CC$60:$CC$62=$CC$60,$CE$57:$CE$59=$CE$57,$CE$60&lt;&gt;$CE$61,$CE$61:$CE$62=$CE$61,$CF$57&lt;&gt;$CF$58,$CF$58&lt;&gt;$CF$59,$CF$61:$CF$62=$CF$61,$CG$61:$CG$62=$CG$61),1,0)</f>
        <v>0</v>
      </c>
      <c r="CEY57" s="487">
        <f t="array" aca="1" ref="CEY57" ca="1">IF(AND($CC$57:$CC$58=$CC$57,$CC$58&lt;&gt;$CC$59,$CC$59:$CC$62=$CC$59,$CE$57:$CE$58=$CE$57,$CE$59:$CE$62=$CE$59,$CF$57:$CF$58=$CF$57,$CF$59:$CF$60=$CF$59,$CF$60&lt;&gt;$CF$61,$CF$61:$CF$62=$CF$61,$CG$57&lt;&gt;$CG$58,$CG$59&lt;&gt;$CG$60,$CG$61:$CG$62=$CG$61),1,0)</f>
        <v>0</v>
      </c>
      <c r="CEZ57" s="487">
        <f t="array" aca="1" ref="CEZ57" ca="1">IF(AND($CC$57:$CC$58=$CC$57,$CC$58&lt;&gt;$CC$59,$CC$59:$CC$62=$CC$59,$CE$57:$CE$58=$CE$57,$CE$59:$CE$62=$CE$59,$CF$57:$CF$58=$CF$57,$CF$59&lt;&gt;$CF$60,$CF$60&lt;&gt;$CF$61,$CF$61:$CF$62=$CF$61,$CG$57&lt;&gt;$CG$58,$CG$61:$CG$62=$CG$61),1,0)</f>
        <v>0</v>
      </c>
      <c r="CFA57" s="487">
        <f t="array" aca="1" ref="CFA57" ca="1">IF(AND($CC$57:$CC$58=$CC$57,$CC$58&lt;&gt;$CC$59,$CC$59:$CC$62=$CC$59,$CE$57:$CE$58=$CE$57,$CE$59:$CE$62=$CE$59,$CF$57:$CF$58=$CF$57,$CF$59&lt;&gt;$CF$60,$CF$60:$CF$62=$CF$60,$CG$57&lt;&gt;$CG$58,$CG$60&lt;&gt;$CG$61,$CG$61:$CG$62=$CG$61),1,0)</f>
        <v>0</v>
      </c>
      <c r="CFB57" s="487">
        <f t="array" aca="1" ref="CFB57" ca="1">IF(AND($CC$57:$CC$58=$CC$57,$CC$58&lt;&gt;$CC$59,$CC$59:$CC$62=$CC$59,$CE$57:$CE$58=$CE$57,$CE$59:$CE$62=$CE$59,$CF$57&lt;&gt;$CF$58,$CF$59:$CF$62=$CF$59,$CG$59&lt;&gt;$CG$60,$CG$60&lt;&gt;$CG$61,$CG$61:$CG$62=$CG$61),1,0)</f>
        <v>0</v>
      </c>
      <c r="CFC57" s="487">
        <f t="array" aca="1" ref="CFC57" ca="1">IF(AND($CC$57:$CC$58=$CC$57,$CC$58&lt;&gt;$CC$59,$CC$59:$CC$62=$CC$59,$CE$57:$CE$58=$CE$57,$CE$59:$CE$62=$CE$59,$CF$57&lt;&gt;$CF$58,$CF$59:$CF$60=$CF$59,$CF$60&lt;&gt;$CF$61,$CF$61:$CF$62=$CF$61,$CG$59&lt;&gt;$CG$60,$CG$61:$CG$62=$CG$61),1,0)</f>
        <v>0</v>
      </c>
      <c r="CFD57" s="487">
        <f t="array" aca="1" ref="CFD57" ca="1">IF(AND($CC$57:$CC$58=$CC$57,$CC$58&lt;&gt;$CC$59,$CC$59:$CC$62=$CC$59,$CE$57:$CE$58=$CE$57,$CE$59:$CE$62=$CE$59,$CF$57&lt;&gt;$CF$58,$CF$59&lt;&gt;$CF$60,$CF$60:$CF$62=$CF$60,$CG$60&lt;&gt;$CG$61,$CG$61:$CG$62=$CG$61),1,0)</f>
        <v>0</v>
      </c>
      <c r="CFE57" s="487">
        <f t="array" aca="1" ref="CFE57" ca="1">IF(AND($CC$57:$CC$58=$CC$57,$CC$58&lt;&gt;$CC$59,$CC$59:$CC$62=$CC$59,$CE$57:$CE$58=$CE$57,$CE$59:$CE$60=$CE$59,$CE$60&lt;&gt;$CE$61,$CE$61:$CE$62=$CE$61,$CF$57:$CF$58=$CF$57,$CF$59:$CF$60=$CF$59,$CF$61:$CF$62=$CF$61,$CG$57&lt;&gt;$CG$58,$CG$59&lt;&gt;$CG$60,$CG$61:$CG$62=$CG$61),1,0)</f>
        <v>0</v>
      </c>
      <c r="CFF57" s="487">
        <f t="array" aca="1" ref="CFF57" ca="1">IF(AND($CC$57:$CC$58=$CC$57,$CC$58&lt;&gt;$CC$59,$CC$59:$CC$62=$CC$59,$CE$57:$CE$58=$CE$57,$CE$59:$CE$60=$CE$59,$CE$60&lt;&gt;$CE$61,$CE$61:$CE$62=$CE$61,$CF$57&lt;&gt;$CF$58,$CF$59&lt;&gt;$CF$60,$CF$61:$CF$62=$CF$61,$CG$61:$CG$62=$CG$61),1,0)</f>
        <v>0</v>
      </c>
      <c r="CFG57" s="487">
        <f t="array" aca="1" ref="CFG57" ca="1">IF(AND($CC$57:$CC$58=$CC$57,$CC$58&lt;&gt;$CC$59,$CC$59:$CC$62=$CC$59,$CE$57:$CE$58=$CE$57,$CE$59&lt;&gt;$CE$60,$CE$60&lt;&gt;$CE$61,$CE$61:$CE$62=$CE$61,$CF$57:$CF$58=$CF$57,$CF$61:$CF$62=$CF$61,$CG$57&lt;&gt;$CG$58,$CG$61:$CG$62=$CG$61),1,0)</f>
        <v>0</v>
      </c>
      <c r="CFH57" s="487">
        <f t="array" aca="1" ref="CFH57" ca="1">IF(AND($CC$57:$CC$58=$CC$57,$CC$58&lt;&gt;$CC$59,$CC$59:$CC$62=$CC$59,$CE$57:$CE$58=$CE$57,$CE$59&lt;&gt;$CE$60,$CE$60&lt;&gt;$CE$61,$CE$61:$CE$62=$CE$61,$CF$57&lt;&gt;$CF$58,$CF$61:$CF$62=$CF$61,$CG$61:$CG$62=$CG$61),1,0)</f>
        <v>0</v>
      </c>
      <c r="CFI57" s="487">
        <f t="array" aca="1" ref="CFI57" ca="1">IF(AND($CC$57:$CC$58=$CC$57,$CC$58&lt;&gt;$CC$59,$CC$59:$CC$62=$CC$59,$CE$57:$CE$58=$CE$57,$CE$59&lt;&gt;$CE$60,$CE$60:$CE$62=$CE$60,$CF$57:$CF$58=$CF$57,$CF$60:$CF$62=$CF$60,$CG$57&lt;&gt;$CG$58,$CG$60&lt;&gt;$CG$61,$CG$61:$CG$62=$CG$61),1,0)</f>
        <v>0</v>
      </c>
      <c r="CFJ57" s="487">
        <f t="array" aca="1" ref="CFJ57" ca="1">IF(AND($CC$57:$CC$58=$CC$57,$CC$58&lt;&gt;$CC$59,$CC$59:$CC$62=$CC$59,$CE$57:$CE$58=$CE$57,$CE$59&lt;&gt;$CE$60,$CE$60:$CE$62=$CE$60,$CF$57&lt;&gt;$CF$58,$CF$60&lt;&gt;$CF$61,$CF$61:$CF$62=$CF$61,$CG$61:$CG$62=$CG$61),1,0)</f>
        <v>0</v>
      </c>
      <c r="CFK57" s="487">
        <f t="array" aca="1" ref="CFK57" ca="1">IF(AND($CC$57:$CC$58=$CC$57,$CC$58&lt;&gt;$CC$59,$CC$59:$CC$62=$CC$59,$CE$57&lt;&gt;$CE$58,$CE$59:$CE$62=$CE$59,$CF$59:$CF$62=$CF$59,$CG$59&lt;&gt;$CG$60,$CG$60&lt;&gt;$CG$61,$CG$61:$CG$62=$CG$61),1,0)</f>
        <v>0</v>
      </c>
      <c r="CFL57" s="487">
        <f t="array" aca="1" ref="CFL57" ca="1">IF(AND($CC$57:$CC$58=$CC$57,$CC$58&lt;&gt;$CC$59,$CC$59:$CC$62=$CC$59,$CE$57&lt;&gt;$CE$58,$CE$59:$CE$62=$CE$59,$CF$59&lt;&gt;$CF$60,$CF$60&lt;&gt;$CF$61,$CF$61:$CF$62=$CF$61,$CG$61:$CG$62=$CG$61),1,0)</f>
        <v>0</v>
      </c>
      <c r="CFM57" s="487">
        <f t="array" aca="1" ref="CFM57" ca="1">IF(AND($CC$57:$CC$58=$CC$57,$CC$58&lt;&gt;$CC$59,$CC$59:$CC$62=$CC$59,$CE$57&lt;&gt;$CE$58,$CE$59:$CE$60=$CE$59,$CE$60&lt;&gt;$CE$61,$CE$61:$CE$62=$CE$61,$CF$59:$CF$60=$CF$59,$CF$61:$CF$62=$CF$61,$CG$59&lt;&gt;$CG$60,$CG$61:$CG$62=$CG$61),1,0)</f>
        <v>0</v>
      </c>
      <c r="CFN57" s="487">
        <f t="array" aca="1" ref="CFN57" ca="1">IF(AND($CC$57:$CC$58=$CC$57,$CC$58&lt;&gt;$CC$59,$CC$59:$CC$62=$CC$59,$CE$57&lt;&gt;$CE$58,$CE$59:$CE$60=$CE$59,$CE$60&lt;&gt;$CE$61,$CE$61:$CE$62=$CE$61,$CF$59&lt;&gt;$CF$60,$CF$61:$CF$62=$CF$61,$CG$61:$CG$62=$CG$61),1,0)</f>
        <v>0</v>
      </c>
      <c r="CFO57" s="487">
        <f t="array" aca="1" ref="CFO57" ca="1">IF(AND($CC$57:$CC$58=$CC$57,$CC$58&lt;&gt;$CC$59,$CC$59:$CC$62=$CC$59,$CE$57&lt;&gt;$CE$58,$CE$59&lt;&gt;$CE$60,$CE$60:$CE$62=$CE$60,$CF$60:$CF$62=$CF$60,$CG$60&lt;&gt;$CG$61,$CG$61:$CG$62=$CG$61),1,0)</f>
        <v>0</v>
      </c>
      <c r="CFP57" s="487">
        <f t="array" aca="1" ref="CFP57" ca="1">IF(AND($CC$57:$CC$58=$CC$57,$CC$58&lt;&gt;$CC$59,$CC$59:$CC$62=$CC$59,$CE$57&lt;&gt;$CE$58,$CE$59&lt;&gt;$CE$60,$CE$60:$CE$62=$CE$60,$CF$60&lt;&gt;$CF$61,$CF$61:$CF$62=$CF$61,$CG$61:$CG$62=$CG$61),1,0)</f>
        <v>0</v>
      </c>
      <c r="CFQ57" s="487">
        <f t="array" aca="1" ref="CFQ57" ca="1">IF(AND($CC$57:$CC$59=$CC$57,$CC$59&lt;&gt;$CC$60,$CC$60&lt;&gt;$CC$61,$CC$61:$CC$62=$CC$61,$CE$57:$CE$59=$CE$57,$CE$61:$CE$62=$CE$61,$CF$57&lt;&gt;$CF$58,$CF$58:$CF$59=$CF$58,$CF$61:$CF$62=$CF$61,$CG$58&lt;&gt;$CG$59,$CG$61:$CG$62=$CG$61),1,0)</f>
        <v>0</v>
      </c>
      <c r="CFR57" s="487">
        <f t="array" aca="1" ref="CFR57" ca="1">IF(AND($CC$57:$CC$59=$CC$57,$CC$59&lt;&gt;$CC$60,$CC$60&lt;&gt;$CC$61,$CC$61:$CC$62=$CC$61,$CE$57:$CE$59=$CE$57,$CE$61:$CE$62=$CE$61,$CF$57:$CF$58=$CF$57,$CF$58&lt;&gt;$CF$59,$CF$61:$CF$62=$CF$61,$CG$57&lt;&gt;$CG$58,$CG$61:$CG$62=$CG$61),1,0)</f>
        <v>0</v>
      </c>
      <c r="CFS57" s="487">
        <f t="array" aca="1" ref="CFS57" ca="1">IF(AND($CC$57:$CC$59=$CC$57,$CC$59&lt;&gt;$CC$60,$CC$60&lt;&gt;$CC$61,$CC$61:$CC$62=$CC$61,$CE$57&lt;&gt;$CE$58,$CE$58:$CE$59=$CE$58,$CE$61:$CE$62=$CE$61,$CF$58:$CF$59=$CF$58,$CF$61:$CF$62=$CF$61,$CG$58&lt;&gt;$CG$59,$CG$61:$CG$62=$CG$61),1,0)</f>
        <v>0</v>
      </c>
      <c r="CFT57" s="487">
        <f t="array" aca="1" ref="CFT57" ca="1">IF(AND($CC$57:$CC$59=$CC$57,$CC$59&lt;&gt;$CC$60,$CC$60&lt;&gt;$CC$61,$CC$61:$CC$62=$CC$61,$CE$57&lt;&gt;$CE$58,$CE$58:$CE$59=$CE$58,$CE$61:$CE$62=$CE$61,$CF$58&lt;&gt;$CF$59,$CF$61:$CF$62=$CF$61,$CG$61:$CG$62=$CG$61),1,0)</f>
        <v>0</v>
      </c>
      <c r="CFU57" s="487">
        <f t="array" aca="1" ref="CFU57" ca="1">IF(AND($CC$57:$CC$59=$CC$57,$CC$59&lt;&gt;$CC$60,$CC$60&lt;&gt;$CC$61,$CC$61:$CC$62=$CC$61,$CE$57:$CE$58=$CE$57,$CE$58&lt;&gt;$CE$59,$CE$61:$CE$62=$CE$61,$CF$57:$CF$58=$CF$57,$CF$61:$CF$62=$CF$61,$CG$57&lt;&gt;$CG$58,$CG$61:$CG$62=$CG$61),1,0)</f>
        <v>0</v>
      </c>
      <c r="CFV57" s="487">
        <f t="array" aca="1" ref="CFV57" ca="1">IF(AND($CC$57:$CC$59=$CC$57,$CC$59&lt;&gt;$CC$60,$CC$60&lt;&gt;$CC$61,$CC$61:$CC$62=$CC$61,$CE$57:$CE$58=$CE$57,$CE$58&lt;&gt;$CE$59,$CE$61:$CE$62=$CE$61,$CF$57&lt;&gt;$CF$58,$CF$61:$CF$62=$CF$61,$CG$61:$CG$62=$CG$61),1,0)</f>
        <v>0</v>
      </c>
      <c r="CFW57" s="487">
        <f t="array" aca="1" ref="CFW57" ca="1">IF(AND($CC$57:$CC$58=$CC$57,$CC$58&lt;&gt;$CC$59,$CC$59:$CC$60=$CC$59,$CC$60&lt;&gt;$CC$61,$CC$61:$CC$62=$CC$61,$CE$57:$CE$58=$CE$57,$CE$59:$CE$60=$CE$59,$CE$61:$CE$62=$CE$61,$CF$57&lt;&gt;$CF$58,$CF$59:$CF$60=$CF$59,$CF$61:$CF$62=$CF$61,$CG$59&lt;&gt;$CG$60,$CG$61:$CG$62=$CG$61),1,0)</f>
        <v>0</v>
      </c>
      <c r="CFX57" s="487">
        <f t="array" aca="1" ref="CFX57" ca="1">IF(AND($CC$57:$CC$58=$CC$57,$CC$58&lt;&gt;$CC$59,$CC$59:$CC$60=$CC$59,$CC$60&lt;&gt;$CC$61,$CC$61:$CC$62=$CC$61,$CE$57:$CE$58=$CE$57,$CE$59:$CE$60=$CE$59,$CE$61:$CE$62=$CE$61,$CF$57:$CF$58=$CF$57,$CF$59&lt;&gt;$CF$60,$CF$61:$CF$62=$CF$61,$CG$57&lt;&gt;$CG$58,$CG$61:$CG$62=$CG$61),1,0)</f>
        <v>0</v>
      </c>
      <c r="CFY57" s="487">
        <f t="array" aca="1" ref="CFY57" ca="1">IF(AND($CC$57:$CC$58=$CC$57,$CC$58&lt;&gt;$CC$59,$CC$59:$CC$60=$CC$59,$CC$60&lt;&gt;$CC$61,$CC$61:$CC$62=$CC$61,$CE$57&lt;&gt;$CE$58,$CE$59:$CE$60=$CE$59,$CE$61:$CE$62=$CE$61,$CF$59:$CF$60=$CF$59,$CF$61:$CF$62=$CF$61,$CG$59&lt;&gt;$CG$60,$CG$61:$CG$62=$CG$61),1,0)</f>
        <v>0</v>
      </c>
      <c r="CFZ57" s="487">
        <f t="array" aca="1" ref="CFZ57" ca="1">IF(AND($CC$57:$CC$58=$CC$57,$CC$58&lt;&gt;$CC$59,$CC$59:$CC$60=$CC$59,$CC$60&lt;&gt;$CC$61,$CC$61:$CC$62=$CC$61,$CE$57&lt;&gt;$CE$58,$CE$59:$CE$60=$CE$59,$CE$61:$CE$62=$CE$61,$CF$59&lt;&gt;$CF$60,$CF$61:$CF$62=$CF$61,$CG$61:$CG$62=$CG$61),1,0)</f>
        <v>0</v>
      </c>
      <c r="CGA57" s="487">
        <f t="array" aca="1" ref="CGA57" ca="1">IF(AND($CC$57:$CC$58=$CC$57,$CC$58&lt;&gt;$CC$59,$CC$59:$CC$60=$CC$59,$CC$60&lt;&gt;$CC$61,$CC$61:$CC$62=$CC$61,$CE$57:$CE$58=$CE$57,$CE$59&lt;&gt;$CE$60,$CE$61:$CE$62=$CE$61,$CF$57:$CF$58=$CF$57,$CF$61:$CF$62=$CF$61,$CG$57&lt;&gt;$CG$58,$CG$61:$CG$62=$CG$61),1,0)</f>
        <v>0</v>
      </c>
      <c r="CGB57" s="487">
        <f t="array" aca="1" ref="CGB57" ca="1">IF(AND($CC$57:$CC$58=$CC$57,$CC$58&lt;&gt;$CC$59,$CC$59:$CC$60=$CC$59,$CC$60&lt;&gt;$CC$61,$CC$61:$CC$62=$CC$61,$CE$57:$CE$58=$CE$57,$CE$59&lt;&gt;$CE$60,$CE$61:$CE$62=$CE$61,$CF$57&lt;&gt;$CF$58,$CF$61:$CF$62=$CF$61,$CG$61:$CG$62=$CG$61),1,0)</f>
        <v>0</v>
      </c>
      <c r="CGC57" s="487">
        <f t="array" aca="1" ref="CGC57" ca="1">IF(AND($CC$57:$CC$58=$CC$57,$CC$58&lt;&gt;$CC$59,$CC$59&lt;&gt;$CC$60,$CC$60:$CC$62=$CC$60,$CE$57:$CE$58=$CE$57,$CE$60:$CE$62=$CE$60,$CF$57&lt;&gt;$CF$58,$CF$60:$CF$62=$CF$60,$CG$60&lt;&gt;$CG$61,$CG$61:$CG$62=$CG$61),1,0)</f>
        <v>0</v>
      </c>
      <c r="CGD57" s="487">
        <f t="array" aca="1" ref="CGD57" ca="1">IF(AND($CC$57:$CC$58=$CC$57,$CC$58&lt;&gt;$CC$59,$CC$59&lt;&gt;$CC$60,$CC$60:$CC$62=$CC$60,$CE$57:$CE$58=$CE$57,$CE$60:$CE$62=$CE$60,$CF$57:$CF$58=$CF$57,$CF$60&lt;&gt;$CF$61,$CF$61:$CF$62=$CF$61,$CG$57&lt;&gt;$CG$58,$CG$61:$CG$62=$CG$61),1,0)</f>
        <v>0</v>
      </c>
      <c r="CGE57" s="487">
        <f t="array" aca="1" ref="CGE57" ca="1">IF(AND($CC$57:$CC$58=$CC$57,$CC$58&lt;&gt;$CC$59,$CC$59&lt;&gt;$CC$60,$CC$60:$CC$62=$CC$60,$CE$57&lt;&gt;$CE$58,$CE$60:$CE$62=$CE$60,$CF$60:$CF$62=$CF$60,$CG$60&lt;&gt;$CG$61,$CG$61:$CG$62=$CG$61),1,0)</f>
        <v>0</v>
      </c>
      <c r="CGF57" s="487">
        <f t="array" aca="1" ref="CGF57" ca="1">IF(AND($CC$57:$CC$58=$CC$57,$CC$58&lt;&gt;$CC$59,$CC$59&lt;&gt;$CC$60,$CC$60:$CC$62=$CC$60,$CE$57&lt;&gt;$CE$58,$CE$60:$CE$62=$CE$60,$CF$60&lt;&gt;$CF$61,$CF$61:$CF$62=$CF$61,$CG$61:$CG$62=$CG$61),1,0)</f>
        <v>0</v>
      </c>
      <c r="CGG57" s="487">
        <f t="array" aca="1" ref="CGG57" ca="1">IF(AND($CC$57:$CC$58=$CC$57,$CC$58&lt;&gt;$CC$59,$CC$59&lt;&gt;$CC$60,$CC$60:$CC$62=$CC$60,$CE$57:$CE$58=$CE$57,$CE$60&lt;&gt;$CE$61,$CE$61:$CE$62=$CE$61,$CF$57:$CF$58=$CF$57,$CF$61:$CF$62=$CF$61,$CG$57&lt;&gt;$CG$58,$CG$61:$CG$62=$CG$61),1,0)</f>
        <v>0</v>
      </c>
      <c r="CGH57" s="487">
        <f t="array" aca="1" ref="CGH57" ca="1">IF(AND($CC$57:$CC$58=$CC$57,$CC$58&lt;&gt;$CC$59,$CC$59&lt;&gt;$CC$60,$CC$60:$CC$62=$CC$60,$CE$57:$CE$58=$CE$57,$CE$60&lt;&gt;$CE$61,$CE$61:$CE$62=$CE$61,$CF$57&lt;&gt;$CF$58,$CF$61:$CF$62=$CF$61,$CG$61:$CG$62=$CG$61),1,0)</f>
        <v>0</v>
      </c>
      <c r="CGI57" s="487">
        <f t="array" aca="1" ref="CGI57" ca="1">IF(AND($CC$57&lt;&gt;$CC$58,$CC$58:$CC$62=$CC$58,$CE$58:$CE$62=$CE$58,$CF$58&lt;&gt;$CF$59,$CF$59:$CF$62=$CF$59,$CG$59&lt;&gt;$CG$60,$CG$60&lt;&gt;$CG$61,$CG$61:$CG$62=$CG$61),1,0)</f>
        <v>0</v>
      </c>
      <c r="CGJ57" s="487">
        <f t="array" aca="1" ref="CGJ57" ca="1">IF(AND($CC$57&lt;&gt;$CC$58,$CC$58:$CC$62=$CC$58,$CE$58:$CE$62=$CE$58,$CF$58:$CF$59=$CF$58,$CF$59&lt;&gt;$CF$60,$CF$60:$CF$62=$CF$60,$CG$58&lt;&gt;$CG$59,$CG$60&lt;&gt;$CG$61,$CG$61:$CG$62=$CG$61),1,0)</f>
        <v>0</v>
      </c>
      <c r="CGK57" s="487">
        <f t="array" aca="1" ref="CGK57" ca="1">IF(AND($CC$57&lt;&gt;$CC$58,$CC$58:$CC$62=$CC$58,$CE$58:$CE$62=$CE$58,$CF$58:$CF$59=$CF$58,$CF$59&lt;&gt;$CF$60,$CF$60&lt;&gt;$CF$61,$CF$61:$CF$62=$CF$61,$CG$58&lt;&gt;$CG$59,$CG$61:$CG$62=$CG$61),1,0)</f>
        <v>0</v>
      </c>
      <c r="CGL57" s="487">
        <f t="array" aca="1" ref="CGL57" ca="1">IF(AND($CC$57&lt;&gt;$CC$58,$CC$58:$CC$62=$CC$58,$CE$58:$CE$62=$CE$58,$CF$58&lt;&gt;$CF$59,$CF$59:$CF$60=$CF$59,$CF$60&lt;&gt;$CF$61,$CF$61:$CF$62=$CF$61,$CG$59&lt;&gt;$CG$60,$CG$61:$CG$62=$CG$61),1,0)</f>
        <v>0</v>
      </c>
      <c r="CGM57" s="487">
        <f t="array" aca="1" ref="CGM57" ca="1">IF(AND($CC$57&lt;&gt;$CC$58,$CC$58:$CC$62=$CC$58,$CE$58:$CE$62=$CE$58,$CF$58&lt;&gt;$CF$59,$CF$59&lt;&gt;$CF$60,$CF$60:$CF$62=$CF$60,$CG$60&lt;&gt;$CG$61,$CG$61:$CG$62=$CG$61),1,0)</f>
        <v>0</v>
      </c>
      <c r="CGN57" s="487">
        <f t="array" aca="1" ref="CGN57" ca="1">IF(AND($CC$57&lt;&gt;$CC$58,$CC$58:$CC$62=$CC$58,$CE$58:$CE$62=$CE$58,$CF$58:$CF$60=$CF$58,$CF$60&lt;&gt;$CF$61,$CF$61:$CF$62=$CF$61,$CG$58&lt;&gt;$CG$59,$CG$59&lt;&gt;$CG$60,$CG$61:$CG$62=$CG$61),1,0)</f>
        <v>0</v>
      </c>
      <c r="CGO57" s="487">
        <f t="array" aca="1" ref="CGO57" ca="1">IF(AND($CC$57&lt;&gt;$CC$58,$CC$58:$CC$62=$CC$58,$CE$58&lt;&gt;$CE$59,$CE$59:$CE$62=$CE$59,$CF$59:$CF$62=$CF$59,$CG$59&lt;&gt;$CG$60,$CG$60&lt;&gt;$CG$61,$CG$61:$CG$62=$CG$61),1,0)</f>
        <v>0</v>
      </c>
      <c r="CGP57" s="487">
        <f t="array" aca="1" ref="CGP57" ca="1">IF(AND($CC$57&lt;&gt;$CC$58,$CC$58:$CC$62=$CC$58,$CE$58&lt;&gt;$CE$59,$CE$59:$CE$62=$CE$59,$CF$59&lt;&gt;$CF$60,$CF$60&lt;&gt;$CF$61,$CF$61:$CF$62=$CF$61,$CG$61:$CG$62=$CG$61),1,0)</f>
        <v>0</v>
      </c>
      <c r="CGQ57" s="487">
        <f t="array" aca="1" ref="CGQ57" ca="1">IF(AND($CC$57&lt;&gt;$CC$58,$CC$58:$CC$62=$CC$58,$CE$58:$CE$59=$CE$58,$CE$59&lt;&gt;$CE$60,$CE$60:$CE$62=$CE$60,$CF$58:$CF$59=$CF$58,$CF$60:$CF$62=$CF$60,$CG$58&lt;&gt;$CG$59,$CG$60&lt;&gt;$CG$61,$CG$61:$CG$62=$CG$61),1,0)</f>
        <v>0</v>
      </c>
      <c r="CGR57" s="487">
        <f t="array" aca="1" ref="CGR57" ca="1">IF(AND($CC$57&lt;&gt;$CC$58,$CC$58:$CC$62=$CC$58,$CE$58:$CE$59=$CE$58,$CE$59&lt;&gt;$CE$60,$CE$60:$CE$62=$CE$60,$CF$58&lt;&gt;$CF$59,$CF$60&lt;&gt;$CF$61,$CF$61:$CF$62=$CF$61,$CG$61:$CG$62=$CG$61),1,0)</f>
        <v>0</v>
      </c>
      <c r="CGS57" s="487">
        <f t="array" aca="1" ref="CGS57" ca="1">IF(AND($CC$57&lt;&gt;$CC$58,$CC$58:$CC$62=$CC$58,$CE$58:$CE$59=$CE$58,$CE$59&lt;&gt;$CE$60,$CE$60&lt;&gt;$CE$61,$CE$61:$CE$62=$CE$61,$CF$58:$CF$59=$CF$58,$CF$61:$CF$62=$CF$61,$CG$58&lt;&gt;$CG$59,$CG$61:$CG$62=$CG$61),1,0)</f>
        <v>0</v>
      </c>
      <c r="CGT57" s="487">
        <f t="array" aca="1" ref="CGT57" ca="1">IF(AND($CC$57&lt;&gt;$CC$58,$CC$58:$CC$62=$CC$58,$CE$58:$CE$59=$CE$58,$CE$59&lt;&gt;$CE$60,$CE$60&lt;&gt;$CE$61,$CE$61:$CE$62=$CE$61,$CF$58&lt;&gt;$CF$59,$CF$61:$CF$62=$CF$61,$CG$61:$CG$62=$CG$61),1,0)</f>
        <v>0</v>
      </c>
      <c r="CGU57" s="487">
        <f t="array" aca="1" ref="CGU57" ca="1">IF(AND($CC$57&lt;&gt;$CC$58,$CC$58:$CC$62=$CC$58,$CE$58&lt;&gt;$CE$59,$CE$59:$CE$60=$CE$59,$CE$60&lt;&gt;$CE$61,$CE$61:$CE$62=$CE$61,$CF$59:$CF$60=$CF$59,$CF$61:$CF$62=$CF$61,$CG$59&lt;&gt;$CG$60,$CG$61:$CG$62=$CG$61),1,0)</f>
        <v>0</v>
      </c>
      <c r="CGV57" s="487">
        <f t="array" aca="1" ref="CGV57" ca="1">IF(AND($CC$57&lt;&gt;$CC$58,$CC$58:$CC$62=$CC$58,$CE$58&lt;&gt;$CE$59,$CE$59:$CE$60=$CE$59,$CE$60&lt;&gt;$CE$61,$CE$61:$CE$62=$CE$61,$CF$59&lt;&gt;$CF$60,$CF$61:$CF$62=$CF$61,$CG$61:$CG$62=$CG$61),1,0)</f>
        <v>0</v>
      </c>
      <c r="CGW57" s="487">
        <f t="array" aca="1" ref="CGW57" ca="1">IF(AND($CC$57&lt;&gt;$CC$58,$CC$58:$CC$62=$CC$58,$CE$58&lt;&gt;$CE$59,$CE$59&lt;&gt;$CE$60,$CE$60:$CE$62=$CE$60,$CF$60:$CF$62=$CF$60,$CG$60&lt;&gt;$CG$61,$CG$61:$CG$62=$CG$61),1,0)</f>
        <v>0</v>
      </c>
      <c r="CGX57" s="487">
        <f t="array" aca="1" ref="CGX57" ca="1">IF(AND($CC$57&lt;&gt;$CC$58,$CC$58:$CC$62=$CC$58,$CE$58&lt;&gt;$CE$59,$CE$59&lt;&gt;$CE$60,$CE$60:$CE$62=$CE$60,$CF$60&lt;&gt;$CF$61,$CF$61:$CF$62=$CF$61,$CG$61:$CG$62=$CG$61),1,0)</f>
        <v>0</v>
      </c>
      <c r="CGY57" s="487">
        <f t="array" aca="1" ref="CGY57" ca="1">IF(AND($CC$57&lt;&gt;$CC$58,$CC$58:$CC$62=$CC$58,$CE$58:$CE$60=$CE$58,$CE$60&lt;&gt;$CE$61,$CE$61:$CE$62=$CE$61,$CF$58:$CF$60=$CF$58,$CF$61:$CF$62=$CF$61,$CG$58&lt;&gt;$CG$59,$CG$59&lt;&gt;$CG$60,$CG$61:$CG$62=$CG$61),1,0)</f>
        <v>0</v>
      </c>
      <c r="CGZ57" s="487">
        <f t="array" aca="1" ref="CGZ57" ca="1">IF(AND($CC$57&lt;&gt;$CC$58,$CC$58:$CC$62=$CC$58,$CE$58:$CE$60=$CE$58,$CE$60&lt;&gt;$CE$61,$CE$61:$CE$62=$CE$61,$CF$58&lt;&gt;$CF$59,$CF$59&lt;&gt;$CF$60,$CF$61:$CF$62=$CF$61,$CG$61:$CG$62=$CG$61),1,0)</f>
        <v>0</v>
      </c>
      <c r="CHA57" s="487">
        <f t="array" aca="1" ref="CHA57" ca="1">IF(AND($CC$57&lt;&gt;$CC$58,$CC$58:$CC$60=$CC$58,$CC$60&lt;&gt;$CC$61,$CC$61:$CC$62=$CC$61,$CE$58:$CE$60=$CE$58,$CE$61:$CE$62=$CE$61,$CF$58&lt;&gt;$CF$59,$CF$59:$CF$60=$CF$59,$CF$61:$CF$62=$CF$61,$CG$59&lt;&gt;$CG$60,$CG$61:$CG$62=$CG$61),1,0)</f>
        <v>0</v>
      </c>
      <c r="CHB57" s="487">
        <f t="array" aca="1" ref="CHB57" ca="1">IF(AND($CC$57&lt;&gt;$CC$58,$CC$58:$CC$60=$CC$58,$CC$60&lt;&gt;$CC$61,$CC$61:$CC$62=$CC$61,$CE$58:$CE$60=$CE$58,$CE$61:$CE$62=$CE$61,$CF$58:$CF$59=$CF$58,$CF$59&lt;&gt;$CF$60,$CF$61:$CF$62=$CF$61,$CG$58&lt;&gt;$CG$59,$CG$61:$CG$62=$CG$61),1,0)</f>
        <v>0</v>
      </c>
      <c r="CHC57" s="487">
        <f t="array" aca="1" ref="CHC57" ca="1">IF(AND($CC$57&lt;&gt;$CC$58,$CC$58:$CC$60=$CC$58,$CC$60&lt;&gt;$CC$61,$CC$61:$CC$62=$CC$61,$CE$58&lt;&gt;$CE$59,$CE$59:$CE$60=$CE$59,$CE$61:$CE$62=$CE$61,$CF$59:$CF$60=$CF$59,$CF$61:$CF$62=$CF$61,$CG$59&lt;&gt;$CG$60,$CG$61:$CG$62=$CG$61),1,0)</f>
        <v>0</v>
      </c>
      <c r="CHD57" s="487">
        <f t="array" aca="1" ref="CHD57" ca="1">IF(AND($CC$57&lt;&gt;$CC$58,$CC$58:$CC$60=$CC$58,$CC$60&lt;&gt;$CC$61,$CC$61:$CC$62=$CC$61,$CE$58&lt;&gt;$CE$59,$CE$59:$CE$60=$CE$59,$CE$61:$CE$62=$CE$61,$CF$59&lt;&gt;$CF$60,$CF$61:$CF$62=$CF$61,$CG$61:$CG$62=$CG$61),1,0)</f>
        <v>0</v>
      </c>
      <c r="CHE57" s="487">
        <f t="array" aca="1" ref="CHE57" ca="1">IF(AND($CC$57&lt;&gt;$CC$58,$CC$58:$CC$60=$CC$58,$CC$60&lt;&gt;$CC$61,$CC$61:$CC$62=$CC$61,$CE$58:$CE$59=$CE$58,$CE$59&lt;&gt;$CE$60,$CE$61:$CE$62=$CE$61,$CF$58:$CF$59=$CF$58,$CF$61:$CF$62=$CF$61,$CG$58&lt;&gt;$CG$59,$CG$61:$CG$62=$CG$61),1,0)</f>
        <v>0</v>
      </c>
      <c r="CHF57" s="487">
        <f t="array" aca="1" ref="CHF57" ca="1">IF(AND($CC$57&lt;&gt;$CC$58,$CC$58:$CC$60=$CC$58,$CC$60&lt;&gt;$CC$61,$CC$61:$CC$62=$CC$61,$CE$58:$CE$59=$CE$58,$CE$59&lt;&gt;$CE$60,$CE$61:$CE$62=$CE$61,$CF$58&lt;&gt;$CF$59,$CF$61:$CF$62=$CF$61,$CG$61:$CG$62=$CG$61),1,0)</f>
        <v>0</v>
      </c>
      <c r="CHG57" s="487">
        <f t="array" aca="1" ref="CHG57" ca="1">IF(AND($CC$57&lt;&gt;$CC$58,$CC$58:$CC$59=$CC$58,$CC$59&lt;&gt;$CC$60,$CC$60:$CC$62=$CC$60,$CE$58:$CE$59=$CE$58,$CE$60:$CE$62=$CE$60,$CF$58:$CF$59=$CF$58,$CF$60&lt;&gt;$CF$61,$CF$61:$CF$62=$CF$61,$CG$58&lt;&gt;$CG$59,$CG$61:$CG$62=$CG$61),1,0)</f>
        <v>0</v>
      </c>
      <c r="CHH57" s="487">
        <f t="array" aca="1" ref="CHH57" ca="1">IF(AND($CC$57&lt;&gt;$CC$58,$CC$58:$CC$59=$CC$58,$CC$59&lt;&gt;$CC$60,$CC$60:$CC$62=$CC$60,$CE$58:$CE$59=$CE$58,$CE$60:$CE$62=$CE$60,$CF$58&lt;&gt;$CF$59,$CF$60:$CF$62=$CF$60,$CG$60&lt;&gt;$CG$61,$CG$61:$CG$62=$CG$61),1,0)</f>
        <v>0</v>
      </c>
      <c r="CHI57" s="487">
        <f t="array" aca="1" ref="CHI57" ca="1">IF(AND($CC$57&lt;&gt;$CC$58,$CC$58:$CC$59=$CC$58,$CC$59&lt;&gt;$CC$60,$CC$60:$CC$62=$CC$60,$CE$58:$CE$59=$CE$58,$CE$60&lt;&gt;$CE$61,$CE$61:$CE$62=$CE$61,$CF$58:$CF$59=$CF$58,$CF$61:$CF$62=$CF$61,$CG$58&lt;&gt;$CG$59,$CG$61:$CG$62=$CG$61),1,0)</f>
        <v>0</v>
      </c>
      <c r="CHJ57" s="487">
        <f t="array" aca="1" ref="CHJ57" ca="1">IF(AND($CC$57&lt;&gt;$CC$58,$CC$58:$CC$59=$CC$58,$CC$59&lt;&gt;$CC$60,$CC$60:$CC$62=$CC$60,$CE$58:$CE$59=$CE$58,$CE$60&lt;&gt;$CE$61,$CE$61:$CE$62=$CE$61,$CF$58&lt;&gt;$CF$59,$CF$61:$CF$62=$CF$61,$CG$61:$CG$62=$CG$61),1,0)</f>
        <v>0</v>
      </c>
      <c r="CHK57" s="487">
        <f t="array" aca="1" ref="CHK57" ca="1">IF(AND($CC$57&lt;&gt;$CC$58,$CC$58:$CC$59=$CC$58,$CC$59&lt;&gt;$CC$60,$CC$60:$CC$62=$CC$60,$CE$58&lt;&gt;$CE$59,$CE$60:$CE$62=$CE$60,$CF$60:$CF$62=$CF$60,$CG$60&lt;&gt;$CG$61,$CG$61:$CG$62=$CG$61),1,0)</f>
        <v>0</v>
      </c>
      <c r="CHL57" s="487">
        <f t="array" aca="1" ref="CHL57" ca="1">IF(AND($CC$57&lt;&gt;$CC$58,$CC$58:$CC$59=$CC$58,$CC$59&lt;&gt;$CC$60,$CC$60:$CC$62=$CC$60,$CE$58&lt;&gt;$CE$59,$CE$60:$CE$62=$CE$60,$CF$60&lt;&gt;$CF$61,$CF$61:$CF$62=$CF$61,$CG$61:$CG$62=$CG$61),1,0)</f>
        <v>0</v>
      </c>
      <c r="CHM57" s="487">
        <f t="array" aca="1" ref="CHM57" ca="1">IF(AND($CC$57&lt;&gt;$CC$58,$CC$58&lt;&gt;$CC$59,$CC$59:$CC$62=$CC$59,$CE$59:$CE$62=$CE$59,$CF$59&lt;&gt;$CF$60,$CF$60:$CF$62=$CF$60,$CG$60&lt;&gt;$CG$61,$CG$61:$CG$62=$CG$61),1,0)</f>
        <v>0</v>
      </c>
      <c r="CHN57" s="487">
        <f t="array" aca="1" ref="CHN57" ca="1">IF(AND($CC$57&lt;&gt;$CC$58,$CC$58&lt;&gt;$CC$59,$CC$59:$CC$62=$CC$59,$CE$59:$CE$62=$CE$59,$CF$59:$CF$60=$CF$59,$CF$60&lt;&gt;$CF$61,$CF$61:$CF$62=$CF$61,$CG$59&lt;&gt;$CG$60,$CG$61:$CG$62=$CG$61),1,0)</f>
        <v>0</v>
      </c>
      <c r="CHO57" s="487">
        <f t="array" aca="1" ref="CHO57" ca="1">IF(AND($CC$57&lt;&gt;$CC$58,$CC$58&lt;&gt;$CC$59,$CC$59:$CC$62=$CC$59,$CE$59&lt;&gt;$CE$60,$CE$60:$CE$62=$CE$60,$CF$60:$CF$62=$CF$60,$CG$60&lt;&gt;$CG$61,$CG$61:$CG$62=$CG$61),1,0)</f>
        <v>0</v>
      </c>
      <c r="CHP57" s="487">
        <f t="array" aca="1" ref="CHP57" ca="1">IF(AND($CC$57&lt;&gt;$CC$58,$CC$58&lt;&gt;$CC$59,$CC$59:$CC$62=$CC$59,$CE$59&lt;&gt;$CE$60,$CE$60:$CE$62=$CE$60,$CF$60&lt;&gt;$CF$61,$CF$61:$CF$62=$CF$61,$CG$61:$CG$62=$CG$61),1,0)</f>
        <v>0</v>
      </c>
      <c r="CHQ57" s="487">
        <f t="array" aca="1" ref="CHQ57" ca="1">IF(AND($CC$57&lt;&gt;$CC$58,$CC$58&lt;&gt;$CC$59,$CC$59:$CC$62=$CC$59,$CE$59:$CE$60=$CE$59,$CE$60&lt;&gt;$CE$61,$CE$61:$CE$62=$CE$61,$CF$59:$CF$60=$CF$59,$CF$61:$CF$62=$CF$61,$CG$59&lt;&gt;$CG$60,$CG$61:$CG$62=$CG$61),1,0)</f>
        <v>0</v>
      </c>
      <c r="CHR57" s="487">
        <f t="array" aca="1" ref="CHR57" ca="1">IF(AND($CC$57&lt;&gt;$CC$58,$CC$58&lt;&gt;$CC$59,$CC$59:$CC$62=$CC$59,$CE$59:$CE$60=$CE$59,$CE$60&lt;&gt;$CE$61,$CE$61:$CE$62=$CE$61,$CF$59&lt;&gt;$CF$60,$CF$61:$CF$62=$CF$61,$CG$61:$CG$62=$CG$61),1,0)</f>
        <v>0</v>
      </c>
      <c r="CHS57" s="487">
        <f t="array" aca="1" ref="CHS57" ca="1">IF(AND($CC$57:$CC$61=$CC$57,$CC$61&lt;&gt;$CC$62,$CE$57:$CE$60=$CE$57,$CE$60&lt;&gt;$CE$61,$CF$57:$CF$59=$CF$57,$CF$59&lt;&gt;$CF$60,$CG$57:$CG$58=$CG$57,$CG$58&lt;&gt;$CG$59),1,0)</f>
        <v>0</v>
      </c>
      <c r="CHT57" s="487">
        <f t="array" aca="1" ref="CHT57" ca="1">IF(AND($CC$57:$CC$61=$CC$57,$CC$61&lt;&gt;$CC$62,$CE$57:$CE$60=$CE$57,$CE$60&lt;&gt;$CE$61,$CF$57:$CF$58=$CF$57,$CF$58&lt;&gt;$CF$59,$CF$59:$CF$60=$CF$59,$CG$57:$CG$58=$CG$57,$CG$59&lt;&gt;$CG$60),1,0)</f>
        <v>0</v>
      </c>
      <c r="CHU57" s="487">
        <f t="array" aca="1" ref="CHU57" ca="1">IF(AND($CC$57:$CC$61=$CC$57,$CC$61&lt;&gt;$CC$62,$CE$57:$CE$59=$CE$57,$CE$59&lt;&gt;$CE$60,$CE$60:$CE$61=$CE$60,$CF$57:$CF$58=$CF$57,$CF$58&lt;&gt;$CF$59,$CF$60:$CF$61=$CF$60,$CG$57:$CG$58=$CG$57,$CG$60&lt;&gt;$CG$61),1,0)</f>
        <v>0</v>
      </c>
      <c r="CHV57" s="487">
        <f t="array" aca="1" ref="CHV57" ca="1">IF(AND($CC$57:$CC$61=$CC$57,$CC$61&lt;&gt;$CC$62,$CE$57:$CE$59=$CE$57,$CE$59&lt;&gt;$CE$60,$CE$60:$CE$61=$CE$60,$CF$57:$CF$59=$CF$57,$CF$60&lt;&gt;$CF$61,$CG$57:$CG$58=$CG$57,$CG$58&lt;&gt;$CG$59),1,0)</f>
        <v>0</v>
      </c>
      <c r="CHW57" s="487">
        <f t="array" aca="1" ref="CHW57" ca="1">IF(AND($CC$57:$CC$61=$CC$57,$CC$61&lt;&gt;$CC$62,$CE$57:$CE$58=$CE$57,$CE$58&lt;&gt;$CE$59,$CE$59:$CE$61=$CE$59,$CF$57:$CF$58=$CF$57,$CF$59&lt;&gt;$CF$60,$CF$60:$CF$61=$CF$60,$CG$57:$CG$58=$CG$57,$CG$60&lt;&gt;$CG$61),1,0)</f>
        <v>0</v>
      </c>
      <c r="CHX57" s="487">
        <f t="array" aca="1" ref="CHX57" ca="1">IF(AND($CC$57:$CC$61=$CC$57,$CC$61&lt;&gt;$CC$62,$CE$57:$CE$58=$CE$57,$CE$58&lt;&gt;$CE$59,$CE$59:$CE$61=$CE$59,$CF$57:$CF$58=$CF$57,$CF$59:$CF$60=$CF$59,$CF$60&lt;&gt;$CF$61,$CG$57:$CG$58=$CG$57,$CG$59&lt;&gt;$CG$60),1,0)</f>
        <v>0</v>
      </c>
      <c r="CHY57" s="487">
        <f t="array" aca="1" ref="CHY57" ca="1">IF(AND($CC$57:$CC$60=$CC$57,$CC$60&lt;&gt;$CC$61,$CC$61:$CC$62=$CC$61,$CE$57:$CE$58=$CE$57,$CE$58&lt;&gt;$CE$59,$CE$59:$CE$60=$CE$59,$CE$61:$CE$62=$CE$61,$CF$57:$CF$58=$CF$57,$CF$59:$CF$60=$CF$59,$CF$61&lt;&gt;$CF$62,$CG$57:$CG$58=$CG$57,$CG$59&lt;&gt;$CG$60),1,0)</f>
        <v>0</v>
      </c>
      <c r="CHZ57" s="487">
        <f t="array" aca="1" ref="CHZ57" ca="1">IF(AND($CC$57:$CC$60=$CC$57,$CC$60&lt;&gt;$CC$61,$CC$61:$CC$62=$CC$61,$CE$57:$CE$58=$CE$57,$CE$58&lt;&gt;$CE$59,$CE$59:$CE$60=$CE$59,$CE$61:$CE$62=$CE$61,$CF$57:$CF$58=$CF$57,$CF$59&lt;&gt;$CF$60,$CF$61:$CF$62=$CF$61,$CG$57:$CG$58=$CG$57,$CG$61&lt;&gt;$CG$62),1,0)</f>
        <v>0</v>
      </c>
      <c r="CIA57" s="487">
        <f t="array" aca="1" ref="CIA57" ca="1">IF(AND($CC$57:$CC$60=$CC$57,$CC$60&lt;&gt;$CC$61,$CC$61:$CC$62=$CC$61,$CE$57:$CE$60=$CE$57,$CE$61&lt;&gt;$CE$62,$CF$57:$CF$59=$CF$57,$CF$59&lt;&gt;$CF$60,$CG$57:$CG$58=$CG$57,$CG$58&lt;&gt;$CG$59),1,0)</f>
        <v>0</v>
      </c>
      <c r="CIB57" s="487">
        <f t="array" aca="1" ref="CIB57" ca="1">IF(AND($CC$57:$CC$60=$CC$57,$CC$60&lt;&gt;$CC$61,$CC$61:$CC$62=$CC$61,$CE$57:$CE$60=$CE$57,$CE$61&lt;&gt;$CE$62,$CF$57:$CF$58=$CF$57,$CF$58&lt;&gt;$CF$59,$CF$59:$CF$60=$CF$59,$CG$57:$CG$58=$CG$57,$CG$59&lt;&gt;$CG$60),1,0)</f>
        <v>0</v>
      </c>
      <c r="CIC57" s="487">
        <f t="array" aca="1" ref="CIC57" ca="1">IF(AND($CC$57:$CC$60=$CC$57,$CC$60&lt;&gt;$CC$61,$CC$61:$CC$62=$CC$61,$CE$57:$CE$59=$CE$57,$CE$59&lt;&gt;$CE$60,$CE$61:$CE$62=$CE$61,$CF$57:$CF$58=$CF$57,$CF$58&lt;&gt;$CF$59,$CF$61:$CF$62=$CF$61,$CG$57:$CG$58=$CG$57,$CG$61&lt;&gt;$CG$62),1,0)</f>
        <v>0</v>
      </c>
      <c r="CID57" s="487">
        <f t="array" aca="1" ref="CID57" ca="1">IF(AND($CC$57:$CC$60=$CC$57,$CC$60&lt;&gt;$CC$61,$CC$61:$CC$62=$CC$61,$CE$57:$CE$59=$CE$57,$CE$59&lt;&gt;$CE$60,$CE$61:$CE$62=$CE$61,$CF$57:$CF$59=$CF$57,$CF$61&lt;&gt;$CF$62,$CG$57:$CG$58=$CG$57,$CG$58&lt;&gt;$CG$59),1,0)</f>
        <v>0</v>
      </c>
      <c r="CIE57" s="487">
        <f t="array" aca="1" ref="CIE57" ca="1">IF(AND($CC$57:$CC$59=$CC$57,$CC$59&lt;&gt;$CC$60,$CC$60:$CC$62=$CC$60,$CE$57:$CE$59=$CE$57,$CE$60&lt;&gt;$CE$61,$CE$61:$CE$62=$CE$61,$CF$57:$CF$59=$CF$57,$CF$61&lt;&gt;$CF$62,$CG$57:$CG$58=$CG$57,$CG$58&lt;&gt;$CG$59),1,0)</f>
        <v>0</v>
      </c>
      <c r="CIF57" s="487">
        <f t="array" aca="1" ref="CIF57" ca="1">IF(AND($CC$57:$CC$59=$CC$57,$CC$59&lt;&gt;$CC$60,$CC$60:$CC$62=$CC$60,$CE$57:$CE$59=$CE$57,$CE$60&lt;&gt;$CE$61,$CE$61:$CE$62=$CE$61,$CF$57:$CF$58=$CF$57,$CF$58&lt;&gt;$CF$59,$CF$61:$CF$62=$CF$61,$CG$57:$CG$58=$CG$57,$CG$61&lt;&gt;$CG$62),1,0)</f>
        <v>0</v>
      </c>
      <c r="CIG57" s="487">
        <f t="array" aca="1" ref="CIG57" ca="1">IF(AND($CC$57:$CC$59=$CC$57,$CC$59&lt;&gt;$CC$60,$CC$60:$CC$62=$CC$60,$CE$57:$CE$59=$CE$57,$CE$60:$CE$61=$CE$60,$CE$61&lt;&gt;$CE$62,$CF$57:$CF$59=$CF$57,$CF$60&lt;&gt;$CF$61,$CG$57:$CG$58=$CG$57,$CG$58&lt;&gt;$CG$59),1,0)</f>
        <v>0</v>
      </c>
      <c r="CIH57" s="487">
        <f t="array" aca="1" ref="CIH57" ca="1">IF(AND($CC$57:$CC$59=$CC$57,$CC$59&lt;&gt;$CC$60,$CC$60:$CC$62=$CC$60,$CE$57:$CE$59=$CE$57,$CE$60:$CE$61=$CE$60,$CE$61&lt;&gt;$CE$62,$CF$57:$CF$58=$CF$57,$CF$58&lt;&gt;$CF$59,$CF$60:$CF$61=$CF$60,$CG$57:$CG$58=$CG$57,$CG$60&lt;&gt;$CG$61),1,0)</f>
        <v>0</v>
      </c>
      <c r="CII57" s="487">
        <f t="array" aca="1" ref="CII57" ca="1">IF(AND($CC$57:$CC$59=$CC$57,$CC$59&lt;&gt;$CC$60,$CC$60:$CC$62=$CC$60,$CE$57:$CE$58=$CE$57,$CE$58&lt;&gt;$CE$59,$CE$60:$CE$62=$CE$60,$CF$57:$CF$58=$CF$57,$CF$60&lt;&gt;$CF$61,$CF$61:$CF$62=$CF$61,$CG$57:$CG$58=$CG$57,$CG$61&lt;&gt;$CG$62),1,0)</f>
        <v>0</v>
      </c>
      <c r="CIJ57" s="487">
        <f t="array" aca="1" ref="CIJ57" ca="1">IF(AND($CC$57:$CC$59=$CC$57,$CC$59&lt;&gt;$CC$60,$CC$60:$CC$62=$CC$60,$CE$57:$CE$58=$CE$57,$CE$58&lt;&gt;$CE$59,$CE$60:$CE$62=$CE$60,$CF$57:$CF$58=$CF$57,$CF$60:$CF$61=$CF$60,$CF$61&lt;&gt;$CF$62,$CG$57:$CG$58=$CG$57,$CG$60&lt;&gt;$CG$61),1,0)</f>
        <v>0</v>
      </c>
      <c r="CIK57" s="487">
        <f t="array" aca="1" ref="CIK57" ca="1">IF(AND($CC$57:$CC$58=$CC$57,$CC$58&lt;&gt;$CC$59,$CC$59:$CC$62=$CC$59,$CE$57:$CE$58=$CE$57,$CE$59:$CE$60=$CE$59,$CE$60&lt;&gt;$CE$61,$CE$61:$CE$62=$CE$61,$CF$57:$CF$58=$CF$57,$CF$59:$CF$60=$CF$59,$CF$61&lt;&gt;$CF$62,$CG$57:$CG$58=$CG$57,$CG$59&lt;&gt;$CG$60),1,0)</f>
        <v>0</v>
      </c>
      <c r="CIL57" s="487">
        <f t="array" aca="1" ref="CIL57" ca="1">IF(AND($CC$57:$CC$58=$CC$57,$CC$58&lt;&gt;$CC$59,$CC$59:$CC$62=$CC$59,$CE$57:$CE$58=$CE$57,$CE$59:$CE$60=$CE$59,$CE$60&lt;&gt;$CE$61,$CE$61:$CE$62=$CE$61,$CF$57:$CF$58=$CF$57,$CF$59&lt;&gt;$CF$60,$CF$61:$CF$62=$CF$61,$CG$57:$CG$58=$CG$57,$CG$61&lt;&gt;$CG$62),1,0)</f>
        <v>0</v>
      </c>
      <c r="CIM57" s="487">
        <f t="array" aca="1" ref="CIM57" ca="1">IF(AND($CC$57:$CC$58=$CC$57,$CC$58&lt;&gt;$CC$59,$CC$59:$CC$62=$CC$59,$CE$57:$CE$58=$CE$57,$CE$59:$CE$61=$CE$59,$CE$61&lt;&gt;$CE$62,$CF$57:$CF$58=$CF$57,$CF$59&lt;&gt;$CF$60,$CF$60:$CF$61=$CF$60,$CG$57:$CG$58=$CG$57,$CG$60&lt;&gt;$CG$61),1,0)</f>
        <v>0</v>
      </c>
      <c r="CIN57" s="487">
        <f t="array" aca="1" ref="CIN57" ca="1">IF(AND($CC$57:$CC$58=$CC$57,$CC$58&lt;&gt;$CC$59,$CC$59:$CC$62=$CC$59,$CE$57:$CE$58=$CE$57,$CE$59:$CE$61=$CE$59,$CE$61&lt;&gt;$CE$62,$CF$57:$CF$58=$CF$57,$CF$59:$CF$60=$CF$59,$CF$60&lt;&gt;$CF$61,$CG$57:$CG$58=$CG$57,$CG$59&lt;&gt;$CG$60),1,0)</f>
        <v>0</v>
      </c>
      <c r="CIO57" s="487">
        <f t="array" aca="1" ref="CIO57" ca="1">IF(AND($CC$57:$CC$58=$CC$57,$CC$58&lt;&gt;$CC$59,$CC$59:$CC$62=$CC$59,$CE$57:$CE$58=$CE$57,$CE$59&lt;&gt;$CE$60,$CE$60:$CE$62=$CE$60,$CF$57:$CF$58=$CF$57,$CF$60&lt;&gt;$CF$61,$CF$61:$CF$62=$CF$61,$CG$57:$CG$58=$CG$57,$CG$61&lt;&gt;$CG$62),1,0)</f>
        <v>0</v>
      </c>
      <c r="CIP57" s="487">
        <f t="array" aca="1" ref="CIP57" ca="1">IF(AND($CC$57:$CC$58=$CC$57,$CC$58&lt;&gt;$CC$59,$CC$59:$CC$62=$CC$59,$CE$57:$CE$58=$CE$57,$CE$59&lt;&gt;$CE$60,$CE$60:$CE$62=$CE$60,$CF$57:$CF$58=$CF$57,$CF$60:$CF$61=$CF$60,$CF$61&lt;&gt;$CF$62,$CG$57:$CG$58=$CG$57,$CG$60&lt;&gt;$CG$61),1,0)</f>
        <v>0</v>
      </c>
      <c r="CIQ57" s="487">
        <f t="array" aca="1" ref="CIQ57" ca="1">IF(AND($CC$57:$CC$61=$CC$57,$CC$61&lt;&gt;$CC$62,$CE$57:$CE$60=$CE$57,$CE$60&lt;&gt;$CE$61,$CF$57&lt;&gt;$CF$58,$CF$58:$CF$60=$CF$58,$CG$58:$CG$59=$CG$58,$CG$59&lt;&gt;$CG$60),1,0)</f>
        <v>0</v>
      </c>
      <c r="CIR57" s="487">
        <f t="array" aca="1" ref="CIR57" ca="1">IF(AND($CC$57:$CC$61=$CC$57,$CC$61&lt;&gt;$CC$62,$CE$57:$CE$60=$CE$57,$CE$60&lt;&gt;$CE$61,$CF$57:$CF$59=$CF$57,$CF$59&lt;&gt;$CF$60,$CG$57&lt;&gt;$CG$58,$CG$58:$CG$59=$CG$58),1,0)</f>
        <v>0</v>
      </c>
      <c r="CIS57" s="487">
        <f t="array" aca="1" ref="CIS57" ca="1">IF(AND($CC$57:$CC$61=$CC$57,$CC$61&lt;&gt;$CC$62,$CE$57&lt;&gt;$CE$58,$CE$58:$CE$61=$CE$58,$CF$58:$CF$60=$CF$58,$CF$60&lt;&gt;$CF$61,$CG$58:$CG$59=$CG$58,$CG$59&lt;&gt;$CG$60),1,0)</f>
        <v>0</v>
      </c>
      <c r="CIT57" s="487">
        <f t="array" aca="1" ref="CIT57" ca="1">IF(AND($CC$57:$CC$61=$CC$57,$CC$61&lt;&gt;$CC$62,$CE$57&lt;&gt;$CE$58,$CE$58:$CE$61=$CE$58,$CF$58:$CF$59=$CF$58,$CF$59&lt;&gt;$CF$60,$CF$60:$CF$61=$CF$60,$CG$58:$CG$59=$CG$58,$CG$60&lt;&gt;$CG$61),1,0)</f>
        <v>0</v>
      </c>
      <c r="CIU57" s="487">
        <f t="array" aca="1" ref="CIU57" ca="1">IF(AND($CC$57:$CC$61=$CC$57,$CC$61&lt;&gt;$CC$62,$CE$57:$CE$59=$CE$57,$CE$59&lt;&gt;$CE$60,$CE$60:$CE$61=$CE$60,$CF$57:$CF$59=$CF$57,$CF$60&lt;&gt;$CF$61,$CG$57&lt;&gt;$CG$58,$CG$58:$CG$59=$CG$58),1,0)</f>
        <v>0</v>
      </c>
      <c r="CIV57" s="487">
        <f t="array" aca="1" ref="CIV57" ca="1">IF(AND($CC$57:$CC$61=$CC$57,$CC$61&lt;&gt;$CC$62,$CE$57:$CE$59=$CE$57,$CE$59&lt;&gt;$CE$60,$CE$60:$CE$61=$CE$60,$CF$57&lt;&gt;$CF$58,$CF$58:$CF$59=$CF$58,$CF$60:$CF$61=$CF$60,$CG$58:$CG$59=$CG$58,$CG$60&lt;&gt;$CG$61),1,0)</f>
        <v>0</v>
      </c>
      <c r="CIW57" s="487">
        <f t="array" aca="1" ref="CIW57" ca="1">IF(AND($CC$57:$CC$60=$CC$57,$CC$60&lt;&gt;$CC$61,$CC$61:$CC$62=$CC$61,$CE$57:$CE$60=$CE$57,$CE$61&lt;&gt;$CE$62,$CF$57:$CF$59=$CF$57,$CF$59&lt;&gt;$CF$60,$CG$57&lt;&gt;$CG$58,$CG$58:$CG$59=$CG$58),1,0)</f>
        <v>0</v>
      </c>
      <c r="CIX57" s="487">
        <f t="array" aca="1" ref="CIX57" ca="1">IF(AND($CC$57:$CC$60=$CC$57,$CC$60&lt;&gt;$CC$61,$CC$61:$CC$62=$CC$61,$CE$57:$CE$60=$CE$57,$CE$61&lt;&gt;$CE$62,$CF$57&lt;&gt;$CF$58,$CF$58:$CF$60=$CF$58,$CG$58:$CG$59=$CG$58,$CG$59&lt;&gt;$CG$60),1,0)</f>
        <v>0</v>
      </c>
      <c r="CIY57" s="487">
        <f t="array" aca="1" ref="CIY57" ca="1">IF(AND($CC$57:$CC$60=$CC$57,$CC$60&lt;&gt;$CC$61,$CC$61:$CC$62=$CC$61,$CE$57:$CE$59=$CE$57,$CE$59&lt;&gt;$CE$60,$CE$61:$CE$62=$CE$61,$CF$57&lt;&gt;$CF$58,$CF$58:$CF$59=$CF$58,$CF$61:$CF$62=$CF$61,$CG$58:$CG$59=$CG$58,$CG$61&lt;&gt;$CG$62),1,0)</f>
        <v>0</v>
      </c>
      <c r="CIZ57" s="487">
        <f t="array" aca="1" ref="CIZ57" ca="1">IF(AND($CC$57:$CC$60=$CC$57,$CC$60&lt;&gt;$CC$61,$CC$61:$CC$62=$CC$61,$CE$57:$CE$59=$CE$57,$CE$59&lt;&gt;$CE$60,$CE$61:$CE$62=$CE$61,$CF$57:$CF$59=$CF$57,$CF$61&lt;&gt;$CF$62,$CG$57&lt;&gt;$CG$58,$CG$58:$CG$59=$CG$58),1,0)</f>
        <v>0</v>
      </c>
      <c r="CJA57" s="487">
        <f t="array" aca="1" ref="CJA57" ca="1">IF(AND($CC$57:$CC$60=$CC$57,$CC$60&lt;&gt;$CC$61,$CC$61:$CC$62=$CC$61,$CE$57&lt;&gt;$CE$58,$CE$58:$CE$60=$CE$58,$CE$61:$CE$62=$CE$61,$CF$58:$CF$60=$CF$58,$CF$61&lt;&gt;$CF$62,$CG$58:$CG$59=$CG$58,$CG$59&lt;&gt;$CG$60),1,0)</f>
        <v>0</v>
      </c>
      <c r="CJB57" s="487">
        <f t="array" aca="1" ref="CJB57" ca="1">IF(AND($CC$57:$CC$60=$CC$57,$CC$60&lt;&gt;$CC$61,$CC$61:$CC$62=$CC$61,$CE$57&lt;&gt;$CE$58,$CE$58:$CE$60=$CE$58,$CE$61:$CE$62=$CE$61,$CF$58:$CF$59=$CF$58,$CF$59&lt;&gt;$CF$60,$CF$61:$CF$62=$CF$61,$CG$58:$CG$59=$CG$58,$CG$61&lt;&gt;$CG$62),1,0)</f>
        <v>0</v>
      </c>
      <c r="CJC57" s="487">
        <f t="array" aca="1" ref="CJC57" ca="1">IF(AND($CC$57:$CC$59=$CC$57,$CC$59&lt;&gt;$CC$60,$CC$60:$CC$62=$CC$60,$CE$57:$CE$59=$CE$57,$CE$60:$CE$61=$CE$60,$CE$61&lt;&gt;$CE$62,$CF$57&lt;&gt;$CF$58,$CF$58:$CF$59=$CF$58,$CF$60:$CF$61=$CF$60,$CG$58:$CG$59=$CG$58,$CG$60&lt;&gt;$CG$61),1,0)</f>
        <v>0</v>
      </c>
      <c r="CJD57" s="487">
        <f t="array" aca="1" ref="CJD57" ca="1">IF(AND($CC$57:$CC$59=$CC$57,$CC$59&lt;&gt;$CC$60,$CC$60:$CC$62=$CC$60,$CE$57:$CE$59=$CE$57,$CE$60:$CE$61=$CE$60,$CE$61&lt;&gt;$CE$62,$CF$57:$CF$59=$CF$57,$CF$60&lt;&gt;$CF$61,$CG$57&lt;&gt;$CG$58,$CG$58:$CG$59=$CG$58),1,0)</f>
        <v>0</v>
      </c>
      <c r="CJE57" s="487">
        <f t="array" aca="1" ref="CJE57" ca="1">IF(AND($CC$57:$CC$59=$CC$57,$CC$59&lt;&gt;$CC$60,$CC$60:$CC$62=$CC$60,$CE$57:$CE$59=$CE$57,$CE$60&lt;&gt;$CE$61,$CE$61:$CE$62=$CE$61,$CF$57&lt;&gt;$CF$58,$CF$58:$CF$59=$CF$58,$CF$61:$CF$62=$CF$61,$CG$58:$CG$59=$CG$58,$CG$61&lt;&gt;$CG$62),1,0)</f>
        <v>0</v>
      </c>
      <c r="CJF57" s="487">
        <f t="array" aca="1" ref="CJF57" ca="1">IF(AND($CC$57:$CC$59=$CC$57,$CC$59&lt;&gt;$CC$60,$CC$60:$CC$62=$CC$60,$CE$57:$CE$59=$CE$57,$CE$60&lt;&gt;$CE$61,$CE$61:$CE$62=$CE$61,$CF$57:$CF$59=$CF$57,$CF$61&lt;&gt;$CF$62,$CG$57&lt;&gt;$CG$58,$CG$58:$CG$59=$CG$58),1,0)</f>
        <v>0</v>
      </c>
      <c r="CJG57" s="487">
        <f t="array" aca="1" ref="CJG57" ca="1">IF(AND($CC$57:$CC$59=$CC$57,$CC$59&lt;&gt;$CC$60,$CC$60:$CC$62=$CC$60,$CE$57&lt;&gt;$CE$58,$CE$58:$CE$59=$CE$58,$CE$60:$CE$62=$CE$60,$CF$58:$CF$59=$CF$58,$CF$60&lt;&gt;$CF$61,$CF$61:$CF$62=$CF$61,$CG$58:$CG$59=$CG$58,$CG$61&lt;&gt;$CG$62),1,0)</f>
        <v>0</v>
      </c>
      <c r="CJH57" s="487">
        <f t="array" aca="1" ref="CJH57" ca="1">IF(AND($CC$57:$CC$59=$CC$57,$CC$59&lt;&gt;$CC$60,$CC$60:$CC$62=$CC$60,$CE$57&lt;&gt;$CE$58,$CE$58:$CE$59=$CE$58,$CE$60:$CE$62=$CE$60,$CF$58:$CF$59=$CF$58,$CF$60:$CF$61=$CF$60,$CF$61&lt;&gt;$CF$62,$CG$58:$CG$59=$CG$58,$CG$60&lt;&gt;$CG$61),1,0)</f>
        <v>0</v>
      </c>
      <c r="CJI57" s="487">
        <f t="array" aca="1" ref="CJI57" ca="1">IF(AND($CC$57&lt;&gt;$CC$58,$CC$58:$CC$62=$CC$58,$CE$58:$CE$61=$CE$58,$CE$61&lt;&gt;$CE$62,$CF$58:$CF$59=$CF$58,$CF$59&lt;&gt;$CF$60,$CF$60:$CF$61=$CF$60,$CG$58:$CG$59=$CG$58,$CG$60&lt;&gt;$CG$61),1,0)</f>
        <v>0</v>
      </c>
      <c r="CJJ57" s="487">
        <f t="array" aca="1" ref="CJJ57" ca="1">IF(AND($CC$57&lt;&gt;$CC$58,$CC$58:$CC$62=$CC$58,$CE$58:$CE$61=$CE$58,$CE$61&lt;&gt;$CE$62,$CF$58:$CF$60=$CF$58,$CF$60&lt;&gt;$CF$61,$CG$58:$CG$59=$CG$58,$CG$59&lt;&gt;$CG$60),1,0)</f>
        <v>0</v>
      </c>
      <c r="CJK57" s="487">
        <f t="array" aca="1" ref="CJK57" ca="1">IF(AND($CC$57&lt;&gt;$CC$58,$CC$58:$CC$62=$CC$58,$CE$58:$CE$60=$CE$58,$CE$60&lt;&gt;$CE$61,$CE$61:$CE$62=$CE$61,$CF$58:$CF$59=$CF$58,$CF$59&lt;&gt;$CF$60,$CF$61:$CF$62=$CF$61,$CG$58:$CG$59=$CG$58,$CG$61&lt;&gt;$CG$62),1,0)</f>
        <v>0</v>
      </c>
      <c r="CJL57" s="487">
        <f t="array" aca="1" ref="CJL57" ca="1">IF(AND($CC$57&lt;&gt;$CC$58,$CC$58:$CC$62=$CC$58,$CE$58:$CE$60=$CE$58,$CE$60&lt;&gt;$CE$61,$CE$61:$CE$62=$CE$61,$CF$58:$CF$60=$CF$58,$CF$61&lt;&gt;$CF$62,$CG$58:$CG$59=$CG$58,$CG$59&lt;&gt;$CG$60),1,0)</f>
        <v>0</v>
      </c>
      <c r="CJM57" s="487">
        <f t="array" aca="1" ref="CJM57" ca="1">IF(AND($CC$57&lt;&gt;$CC$58,$CC$58:$CC$62=$CC$58,$CE$58:$CE$59=$CE$58,$CE$59&lt;&gt;$CE$60,$CE$60:$CE$62=$CE$60,$CF$58:$CF$59=$CF$58,$CF$60&lt;&gt;$CF$61,$CF$61:$CF$62=$CF$61,$CG$58:$CG$59=$CG$58,$CG$61&lt;&gt;$CG$62),1,0)</f>
        <v>0</v>
      </c>
      <c r="CJN57" s="487">
        <f t="array" aca="1" ref="CJN57" ca="1">IF(AND($CC$57&lt;&gt;$CC$58,$CC$58:$CC$62=$CC$58,$CE$58:$CE$59=$CE$58,$CE$59&lt;&gt;$CE$60,$CE$60:$CE$62=$CE$60,$CF$58:$CF$59=$CF$58,$CF$60:$CF$61=$CF$60,$CF$61&lt;&gt;$CF$62,$CG$58:$CG$59=$CG$58,$CG$60&lt;&gt;$CG$61),1,0)</f>
        <v>0</v>
      </c>
      <c r="CJO57" s="487">
        <f t="array" aca="1" ref="CJO57" ca="1">IF(AND($CC$57:$CC$61=$CC$57,$CC$61&lt;&gt;$CC$62,$CE$57:$CE$60=$CE$57,$CE$60&lt;&gt;$CE$61,$CF$57&lt;&gt;$CF$58,$CF$58:$CF$60=$CF$58,$CG$58&lt;&gt;$CG$59,$CG$59:$CG$60=$CG$59),1,0)</f>
        <v>0</v>
      </c>
      <c r="CJP57" s="487">
        <f t="array" aca="1" ref="CJP57" ca="1">IF(AND($CC$57:$CC$61=$CC$57,$CC$61&lt;&gt;$CC$62,$CE$57:$CE$60=$CE$57,$CE$60&lt;&gt;$CE$61,$CF$57:$CF$58=$CF$57,$CF$58&lt;&gt;$CF$59,$CF$59:$CF$60=$CF$59,$CG$57&lt;&gt;$CG$58,$CG$59:$CG$60=$CG$59),1,0)</f>
        <v>0</v>
      </c>
      <c r="CJQ57" s="487">
        <f t="array" aca="1" ref="CJQ57" ca="1">IF(AND($CC$57:$CC$61=$CC$57,$CC$61&lt;&gt;$CC$62,$CE$57:$CE$58=$CE$57,$CE$58&lt;&gt;$CE$59,$CE$59:$CE$61=$CE$59,$CF$57&lt;&gt;$CF$58,$CF$59:$CF$61=$CF$59,$CG$59:$CG$60=$CG$59,$CG$60&lt;&gt;$CG$61),1,0)</f>
        <v>0</v>
      </c>
      <c r="CJR57" s="487">
        <f t="array" aca="1" ref="CJR57" ca="1">IF(AND($CC$57:$CC$61=$CC$57,$CC$61&lt;&gt;$CC$62,$CE$57:$CE$58=$CE$57,$CE$58&lt;&gt;$CE$59,$CE$59:$CE$61=$CE$59,$CF$57:$CF$58=$CF$57,$CF$59:$CF$60=$CF$59,$CF$60&lt;&gt;$CF$61,$CG$59:$CG$60=$CG$59,$CG$57&lt;&gt;$CG$58),1,0)</f>
        <v>0</v>
      </c>
      <c r="CJS57" s="487">
        <f t="array" aca="1" ref="CJS57" ca="1">IF(AND($CC$57:$CC$61=$CC$57,$CC$61&lt;&gt;$CC$62,$CE$57&lt;&gt;$CE$58,$CE$58:$CE$61=$CE$58,$CF$58:$CF$60=$CF$58,$CF$60&lt;&gt;$CF$61,$CG$58&lt;&gt;$CG$59,$CG$59:$CG$60=$CG$59),1,0)</f>
        <v>0</v>
      </c>
      <c r="CJT57" s="487">
        <f t="array" aca="1" ref="CJT57" ca="1">IF(AND($CC$57:$CC$61=$CC$57,$CC$61&lt;&gt;$CC$62,$CE$57&lt;&gt;$CE$58,$CE$58:$CE$61=$CE$58,$CF$58&lt;&gt;$CF$59,$CF$59:$CF$61=$CF$59,$CG$59:$CG$60=$CG$59,$CG$60&lt;&gt;$CG$61),1,0)</f>
        <v>0</v>
      </c>
      <c r="CJU57" s="487">
        <f t="array" aca="1" ref="CJU57" ca="1">IF(AND($CC$57:$CC$60=$CC$57,$CC$60&lt;&gt;$CC$61,$CC$61:$CC$62=$CC$61,$CE$57:$CE$60=$CE$57,$CE$61&lt;&gt;$CE$62,$CF$57&lt;&gt;$CF$58,$CF$58:$CF$60=$CF$58,$CG$58&lt;&gt;$CG$59,$CG$59:$CG$60=$CG$59),1,0)</f>
        <v>0</v>
      </c>
      <c r="CJV57" s="487">
        <f t="array" aca="1" ref="CJV57" ca="1">IF(AND($CC$57:$CC$60=$CC$57,$CC$60&lt;&gt;$CC$61,$CC$61:$CC$62=$CC$61,$CE$57:$CE$60=$CE$57,$CE$61&lt;&gt;$CE$62,$CF$57:$CF$58=$CF$57,$CF$58&lt;&gt;$CF$59,$CF$59:$CF$60=$CF$59,$CG$57&lt;&gt;$CG$58,$CG$59:$CG$60=$CG$59),1,0)</f>
        <v>0</v>
      </c>
      <c r="CJW57" s="487">
        <f t="array" aca="1" ref="CJW57" ca="1">IF(AND($CC$57:$CC$60=$CC$57,$CC$60&lt;&gt;$CC$61,$CC$61:$CC$62=$CC$61,$CE$57&lt;&gt;$CE$58,$CE$58:$CE$60=$CE$58,$CE$61:$CE$62=$CE$61,$CF$58:$CF$60=$CF$58,$CF$61&lt;&gt;$CF$62,$CG$58&lt;&gt;$CG$59,$CG$59:$CG$60=$CG$59),1,0)</f>
        <v>0</v>
      </c>
      <c r="CJX57" s="487">
        <f t="array" aca="1" ref="CJX57" ca="1">IF(AND($CC$57:$CC$60=$CC$57,$CC$60&lt;&gt;$CC$61,$CC$61:$CC$62=$CC$61,$CE$57&lt;&gt;$CE$58,$CE$58:$CE$60=$CE$58,$CE$61:$CE$62=$CE$61,$CF$58&lt;&gt;$CF$59,$CF$59:$CF$60=$CF$59,$CF$61:$CF$62=$CF$61,$CG$59:$CG$60=$CG$59,$CG$61&lt;&gt;$CG$62),1,0)</f>
        <v>0</v>
      </c>
      <c r="CJY57" s="487">
        <f t="array" aca="1" ref="CJY57" ca="1">IF(AND($CC$57:$CC$60=$CC$57,$CC$60&lt;&gt;$CC$61,$CC$61:$CC$62=$CC$61,$CE$57:$CE$58=$CE$57,$CE$58&lt;&gt;$CE$59,$CE$59:$CE$60=$CE$59,$CE$61:$CE$62=$CE$61,$CF$57&lt;&gt;$CF$58,$CF$59:$CF$60=$CF$59,$CF$61:$CF$62=$CF$61,$CG$59:$CG$60=$CG$59,$CG$61&lt;&gt;$CG$62),1,0)</f>
        <v>0</v>
      </c>
      <c r="CJZ57" s="487">
        <f t="array" aca="1" ref="CJZ57" ca="1">IF(AND($CC$57:$CC$60=$CC$57,$CC$60&lt;&gt;$CC$61,$CC$61:$CC$62=$CC$61,$CE$57:$CE$58=$CE$57,$CE$58&lt;&gt;$CE$59,$CE$59:$CE$60=$CE$59,$CE$61:$CE$62=$CE$61,$CF$57:$CF$58=$CF$57,$CF$59:$CF$60=$CF$59,$CF$61&lt;&gt;$CF$62,$CG$57&lt;&gt;$CG$58,$CG$59:$CG$60=$CG$59),1,0)</f>
        <v>0</v>
      </c>
      <c r="CKA57" s="487">
        <f t="array" aca="1" ref="CKA57" ca="1">IF(AND($CC$57:$CC$58=$CC$57,$CC$58&lt;&gt;$CC$59,$CC$59:$CC$62=$CC$59,$CE$57&lt;&gt;$CE$58,$CE$59:$CE$62=$CE$59,$CF$59:$CF$60=$CF$59,$CF$60&lt;&gt;$CF$61,$CF$61:$CF$62=$CF$61,$CG$59:$CG$60=$CG$59,$CG$61&lt;&gt;$CG$62),1,0)</f>
        <v>0</v>
      </c>
      <c r="CKB57" s="487">
        <f t="array" aca="1" ref="CKB57" ca="1">IF(AND($CC$57:$CC$58=$CC$57,$CC$58&lt;&gt;$CC$59,$CC$59:$CC$62=$CC$59,$CE$57&lt;&gt;$CE$58,$CE$59:$CE$62=$CE$59,$CF$59:$CF$61=$CF$59,$CF$61&lt;&gt;$CF$62,$CG$59:$CG$60=$CG$59,$CG$60&lt;&gt;$CG$61),1,0)</f>
        <v>0</v>
      </c>
      <c r="CKC57" s="487">
        <f t="array" aca="1" ref="CKC57" ca="1">IF(AND($CC$57:$CC$58=$CC$57,$CC$58&lt;&gt;$CC$59,$CC$59:$CC$62=$CC$59,$CE$57:$CE$58=$CE$57,$CE$59:$CE$61=$CE$59,$CE$61&lt;&gt;$CE$62,$CF$57&lt;&gt;$CF$58,$CF$59:$CF$61=$CF$59,$CG$59:$CG$60=$CG$59,$CG$60&lt;&gt;$CG$61),1,0)</f>
        <v>0</v>
      </c>
      <c r="CKD57" s="487">
        <f t="array" aca="1" ref="CKD57" ca="1">IF(AND($CC$57:$CC$58=$CC$57,$CC$58&lt;&gt;$CC$59,$CC$59:$CC$62=$CC$59,$CE$57:$CE$58=$CE$57,$CE$59:$CE$61=$CE$59,$CE$61&lt;&gt;$CE$62,$CF$57:$CF$58=$CF$57,$CF$59:$CF$60=$CF$59,$CF$60&lt;&gt;$CF$61,$CG$57&lt;&gt;$CG$58,$CG$59:$CG$60=$CG$59),1,0)</f>
        <v>0</v>
      </c>
      <c r="CKE57" s="487">
        <f t="array" aca="1" ref="CKE57" ca="1">IF(AND($CC$57:$CC$58=$CC$57,$CC$58&lt;&gt;$CC$59,$CC$59:$CC$62=$CC$59,$CE$57:$CE$58=$CE$57,$CE$59:$CE$60=$CE$59,$CE$60&lt;&gt;$CE$61,$CE$61:$CE$62=$CE$61,$CF$57&lt;&gt;$CF$58,$CF$59:$CF$60=$CF$59,$CF$61:$CF$62=$CF$61,$CG$59:$CG$60=$CG$59,$CG$61&lt;&gt;$CG$62),1,0)</f>
        <v>0</v>
      </c>
      <c r="CKF57" s="487">
        <f t="array" aca="1" ref="CKF57" ca="1">IF(AND($CC$57:$CC$58=$CC$57,$CC$58&lt;&gt;$CC$59,$CC$59:$CC$62=$CC$59,$CE$57:$CE$58=$CE$57,$CE$59:$CE$60=$CE$59,$CE$60&lt;&gt;$CE$61,$CE$61:$CE$62=$CE$61,$CF$57:$CF$58=$CF$57,$CF$59:$CF$60=$CF$59,$CF$61&lt;&gt;$CF$62,$CG$57&lt;&gt;$CG$58,$CG$59:$CG$60=$CG$59),1,0)</f>
        <v>0</v>
      </c>
      <c r="CKG57" s="487">
        <f t="array" aca="1" ref="CKG57" ca="1">IF(AND($CC$57&lt;&gt;$CC$58,$CC$58:$CC$62=$CC$58,$CE$58&lt;&gt;$CE$59,$CE$59:$CE$62=$CE$59,$CF$59:$CF$60=$CF$59,$CF$60&lt;&gt;$CF$61,$CF$61:$CF$62=$CF$61,$CG$59:$CG$60=$CG$59,$CG$61&lt;&gt;$CG$62),1,0)</f>
        <v>0</v>
      </c>
      <c r="CKH57" s="487">
        <f t="array" aca="1" ref="CKH57" ca="1">IF(AND($CC$57&lt;&gt;$CC$58,$CC$58:$CC$62=$CC$58,$CE$58&lt;&gt;$CE$59,$CE$59:$CE$62=$CE$59,$CF$59:$CF$61=$CF$59,$CF$61&lt;&gt;$CF$62,$CG$59:$CG$60=$CG$59,$CG$60&lt;&gt;$CG$61),1,0)</f>
        <v>0</v>
      </c>
      <c r="CKI57" s="487">
        <f t="array" aca="1" ref="CKI57" ca="1">IF(AND($CC$57&lt;&gt;$CC$58,$CC$58:$CC$62=$CC$58,$CE$58:$CE$60=$CE$58,$CE$60&lt;&gt;$CE$61,$CE$61:$CE$62=$CE$61,$CF$58&lt;&gt;$CF$59,$CF$59:$CF$60=$CF$59,$CF$61:$CF$62=$CF$61,$CG$59:$CG$60=$CG$59,$CG$61&lt;&gt;$CG$62),1,0)</f>
        <v>0</v>
      </c>
      <c r="CKJ57" s="487">
        <f t="array" aca="1" ref="CKJ57" ca="1">IF(AND($CC$57&lt;&gt;$CC$58,$CC$58:$CC$62=$CC$58,$CE$58:$CE$60=$CE$58,$CE$60&lt;&gt;$CE$61,$CE$61:$CE$62=$CE$61,$CF$58:$CF$60=$CF$58,$CF$61&lt;&gt;$CF$62,$CG$58&lt;&gt;$CG$59,$CG$59:$CG$60=$CG$59),1,0)</f>
        <v>0</v>
      </c>
      <c r="CKK57" s="487">
        <f t="array" aca="1" ref="CKK57" ca="1">IF(AND($CC$57&lt;&gt;$CC$58,$CC$58:$CC$62=$CC$58,$CE$58:$CE$61=$CE$58,$CE$61&lt;&gt;$CE$62,$CF$58&lt;&gt;$CF$59,$CF$59:$CF$61=$CF$59,$CG$59:$CG$60=$CG$59,$CG$60&lt;&gt;$CG$61),1,0)</f>
        <v>0</v>
      </c>
      <c r="CKL57" s="487">
        <f t="array" aca="1" ref="CKL57" ca="1">IF(AND($CC$57&lt;&gt;$CC$58,$CC$58:$CC$62=$CC$58,$CE$58:$CE$61=$CE$58,$CE$61&lt;&gt;$CE$62,$CF$58:$CF$60=$CF$58,$CF$60&lt;&gt;$CF$61,$CG$58&lt;&gt;$CG$59,$CG$59:$CG$60=$CG$59),1,0)</f>
        <v>0</v>
      </c>
      <c r="CKM57" s="487">
        <f t="array" aca="1" ref="CKM57" ca="1">IF(AND($CC$57:$CC$61=$CC$57,$CC$61&lt;&gt;$CC$62,$CE$57&lt;&gt;$CE$58,$CE$58:$CE$61=$CE$58,$CF$58:$CF$59=$CF$58,$CF$59&lt;&gt;$CF$60,$CF$60:$CF$61=$CF$60,$CG$58&lt;&gt;$CG$59,$CG$60:$CG$61=$CG$60),1,0)</f>
        <v>0</v>
      </c>
      <c r="CKN57" s="487">
        <f t="array" aca="1" ref="CKN57" ca="1">IF(AND($CC$57:$CC$61=$CC$57,$CC$61&lt;&gt;$CC$62,$CE$57&lt;&gt;$CE$58,$CE$58:$CE$61=$CE$58,$CF$58&lt;&gt;$CF$59,$CF$59:$CF$61=$CF$59,$CG$59&lt;&gt;$CG$60,$CG$60:$CG$61=$CG$60),1,0)</f>
        <v>0</v>
      </c>
      <c r="CKO57" s="487">
        <f t="array" aca="1" ref="CKO57" ca="1">IF(AND($CC$57:$CC$61=$CC$57,$CC$61&lt;&gt;$CC$62,$CE$57:$CE$59=$CE$57,$CE$59&lt;&gt;$CE$60,$CE$60:$CE$61=$CE$60,$CF$57&lt;&gt;$CF$58,$CF$58:$CF$59=$CF$58,$CF$60:$CF$61=$CF$60,$CG$58&lt;&gt;$CG$59,$CG$60:$CG$61=$CG$60),1,0)</f>
        <v>0</v>
      </c>
      <c r="CKP57" s="487">
        <f t="array" aca="1" ref="CKP57" ca="1">IF(AND($CC$57:$CC$61=$CC$57,$CC$61&lt;&gt;$CC$62,$CE$57:$CE$59=$CE$57,$CE$59&lt;&gt;$CE$60,$CE$60:$CE$61=$CE$60,$CF$57:$CF$58=$CF$57,$CF$58&lt;&gt;$CF$59,$CF$60:$CF$61=$CF$60,$CG$57&lt;&gt;$CG$58,$CG$60:$CG$61=$CG$60),1,0)</f>
        <v>0</v>
      </c>
      <c r="CKQ57" s="487">
        <f t="array" aca="1" ref="CKQ57" ca="1">IF(AND($CC$57:$CC$61=$CC$57,$CC$61&lt;&gt;$CC$62,$CE$57:$CE$58=$CE$57,$CE$58&lt;&gt;$CE$59,$CE$59:$CE$61=$CE$59,$CF$57&lt;&gt;$CF$58,$CF$59:$CF$61=$CF$59,$CG$59&lt;&gt;$CG$60,$CG$60:$CG$61=$CG$60),1,0)</f>
        <v>0</v>
      </c>
      <c r="CKR57" s="487">
        <f t="array" aca="1" ref="CKR57" ca="1">IF(AND($CC$57:$CC$61=$CC$57,$CC$61&lt;&gt;$CC$62,$CE$57:$CE$58=$CE$57,$CE$58&lt;&gt;$CE$59,$CE$59:$CE$61=$CE$59,$CF$57:$CF$58=$CF$57,$CF$59&lt;&gt;$CF$60,$CF$60:$CF$61=$CF$60,$CG$57&lt;&gt;$CG$58,$CG$60:$CG$61=$CG$60),1,0)</f>
        <v>0</v>
      </c>
      <c r="CKS57" s="487">
        <f t="array" aca="1" ref="CKS57" ca="1">IF(AND($CC$57:$CC$59=$CC$57,$CC$59&lt;&gt;$CC$60,$CC$60:$CC$62=$CC$60,$CE$57:$CE$59=$CE$57,$CE$60:$CE$61=$CE$60,$CE$61&lt;&gt;$CE$62,$CF$57&lt;&gt;$CF$58,$CF$58:$CF$59=$CF$58,$CF$60:$CF$61=$CF$60,$CG$58&lt;&gt;$CG$59,$CG$60:$CG$61=$CG$60),1,0)</f>
        <v>0</v>
      </c>
      <c r="CKT57" s="487">
        <f t="array" aca="1" ref="CKT57" ca="1">IF(AND($CC$57:$CC$59=$CC$57,$CC$59&lt;&gt;$CC$60,$CC$60:$CC$62=$CC$60,$CE$57:$CE$59=$CE$57,$CE$60:$CE$61=$CE$60,$CE$61&lt;&gt;$CE$62,$CF$57:$CF$58=$CF$57,$CF$58&lt;&gt;$CF$59,$CF$60:$CF$61=$CF$60,$CG$57&lt;&gt;$CG$58,$CG$60:$CG$61=$CG$60),1,0)</f>
        <v>0</v>
      </c>
      <c r="CKU57" s="487">
        <f t="array" aca="1" ref="CKU57" ca="1">IF(AND($CC$57:$CC$59=$CC$57,$CC$59&lt;&gt;$CC$60,$CC$60:$CC$62=$CC$60,$CE$57&lt;&gt;$CE$58,$CE$58:$CE$59=$CE$58,$CE$60:$CE$62=$CE$60,$CF$58&lt;&gt;$CF$59,$CF$60:$CF$62=$CF$60,$CG$60:$CG$61=$CG$60,$CG$61&lt;&gt;$CG$62),1,0)</f>
        <v>0</v>
      </c>
      <c r="CKV57" s="487">
        <f t="array" aca="1" ref="CKV57" ca="1">IF(AND($CC$57:$CC$59=$CC$57,$CC$59&lt;&gt;$CC$60,$CC$60:$CC$62=$CC$60,$CE$57&lt;&gt;$CE$58,$CE$58:$CE$59=$CE$58,$CE$60:$CE$62=$CE$60,$CF$58:$CF$59=$CF$58,$CF$60:$CF$61=$CF$60,$CF$61&lt;&gt;$CF$62,$CG$58&lt;&gt;$CG$59,$CG$60:$CG$61=$CG$60),1,0)</f>
        <v>0</v>
      </c>
      <c r="CKW57" s="487">
        <f t="array" aca="1" ref="CKW57" ca="1">IF(AND($CC$57:$CC$59=$CC$57,$CC$59&lt;&gt;$CC$60,$CC$60:$CC$62=$CC$60,$CE$57:$CE$58=$CE$57,$CE$58&lt;&gt;$CE$59,$CE$60:$CE$62=$CE$60,$CF$57&lt;&gt;$CF$58,$CF$60:$CF$62=$CF$60,$CG$60:$CG$61=$CG$60,$CG$61&lt;&gt;$CG$62),1,0)</f>
        <v>0</v>
      </c>
      <c r="CKX57" s="487">
        <f t="array" aca="1" ref="CKX57" ca="1">IF(AND($CC$57:$CC$59=$CC$57,$CC$59&lt;&gt;$CC$60,$CC$60:$CC$62=$CC$60,$CE$57:$CE$58=$CE$57,$CE$58&lt;&gt;$CE$59,$CE$60:$CE$62=$CE$60,$CF$57:$CF$58=$CF$57,$CF$60:$CF$61=$CF$60,$CF$61&lt;&gt;$CF$62,$CG$57&lt;&gt;$CG$58,$CG$60:$CG$61=$CG$60),1,0)</f>
        <v>0</v>
      </c>
      <c r="CKY57" s="487">
        <f t="array" aca="1" ref="CKY57" ca="1">IF(AND($CC$57:$CC$58=$CC$57,$CC$58&lt;&gt;$CC$59,$CC$59:$CC$62=$CC$59,$CE$57:$CE$58=$CE$57,$CE$59:$CE$61=$CE$59,$CE$61&lt;&gt;$CE$62,$CF$57&lt;&gt;$CF$58,$CF$59:$CF$61=$CF$59,$CG$59&lt;&gt;$CG$60,$CG$60:$CG$61=$CG$60),1,0)</f>
        <v>0</v>
      </c>
      <c r="CKZ57" s="487">
        <f t="array" aca="1" ref="CKZ57" ca="1">IF(AND($CC$57:$CC$58=$CC$57,$CC$58&lt;&gt;$CC$59,$CC$59:$CC$62=$CC$59,$CE$57:$CE$58=$CE$57,$CE$59:$CE$61=$CE$59,$CE$61&lt;&gt;$CE$62,$CF$57:$CF$58=$CF$57,$CF$59&lt;&gt;$CF$60,$CF$60:$CF$61=$CF$60,$CG$57&lt;&gt;$CG$58,$CG$60:$CG$61=$CG$60),1,0)</f>
        <v>0</v>
      </c>
      <c r="CLA57" s="487">
        <f t="array" aca="1" ref="CLA57" ca="1">IF(AND($CC$57:$CC$58=$CC$57,$CC$58&lt;&gt;$CC$59,$CC$59:$CC$62=$CC$59,$CE$57:$CE$58=$CE$57,$CE$59&lt;&gt;$CE$60,$CE$60:$CE$62=$CE$60,$CF$57:$CF$58=$CF$57,$CF$60:$CF$61=$CF$60,$CF$61&lt;&gt;$CF$62,$CG$57&lt;&gt;$CG$58,$CG$60:$CG$61=$CG$60),1,0)</f>
        <v>0</v>
      </c>
      <c r="CLB57" s="487">
        <f t="array" aca="1" ref="CLB57" ca="1">IF(AND($CC$57:$CC$58=$CC$57,$CC$58&lt;&gt;$CC$59,$CC$59:$CC$62=$CC$59,$CE$57:$CE$58=$CE$57,$CE$59&lt;&gt;$CE$60,$CE$60:$CE$62=$CE$60,$CF$57&lt;&gt;$CF$58,$CF$60:$CF$62=$CF$60,$CG$60:$CG$61=$CG$60,$CG$61&lt;&gt;$CG$62),1,0)</f>
        <v>0</v>
      </c>
      <c r="CLC57" s="487">
        <f t="array" aca="1" ref="CLC57" ca="1">IF(AND($CC$57:$CC$58=$CC$57,$CC$58&lt;&gt;$CC$59,$CC$59:$CC$62=$CC$59,$CE$57&lt;&gt;$CE$58,$CE$59:$CE$62=$CE$59,$CF$59&lt;&gt;$CF$60,$CF$60:$CF$62=$CF$60,$CG$60:$CG$61=$CG$60,$CG$61&lt;&gt;$CG$62),1,0)</f>
        <v>0</v>
      </c>
      <c r="CLD57" s="487">
        <f t="array" aca="1" ref="CLD57" ca="1">IF(AND($CC$57:$CC$58=$CC$57,$CC$58&lt;&gt;$CC$59,$CC$59:$CC$62=$CC$59,$CE$57&lt;&gt;$CE$58,$CE$59:$CE$62=$CE$59,$CF$59:$CF$61=$CF$59,$CF$61&lt;&gt;$CF$62,$CG$59&lt;&gt;$CG$60,$CG$60:$CG$61=$CG$60),1,0)</f>
        <v>0</v>
      </c>
      <c r="CLE57" s="487">
        <f t="array" aca="1" ref="CLE57" ca="1">IF(AND($CC$57&lt;&gt;$CC$58,$CC$58:$CC$62=$CC$58,$CE$58:$CE$61=$CE$58,$CE$61&lt;&gt;$CE$62,$CF$58:$CF$59=$CF$58,$CF$59&lt;&gt;$CF$60,$CF$60:$CF$61=$CF$60,$CG$58&lt;&gt;$CG$59,$CG$60:$CG$61=$CG$60),1,0)</f>
        <v>0</v>
      </c>
      <c r="CLF57" s="487">
        <f t="array" aca="1" ref="CLF57" ca="1">IF(AND($CC$57&lt;&gt;$CC$58,$CC$58:$CC$62=$CC$58,$CE$58:$CE$61=$CE$58,$CE$61&lt;&gt;$CE$62,$CF$58&lt;&gt;$CF$59,$CF$59:$CF$61=$CF$59,$CG$59&lt;&gt;$CG$60,$CG$60:$CG$61=$CG$60),1,0)</f>
        <v>0</v>
      </c>
      <c r="CLG57" s="487">
        <f t="array" aca="1" ref="CLG57" ca="1">IF(AND($CC$57&lt;&gt;$CC$58,$CC$58:$CC$62=$CC$58,$CE$58:$CE$59=$CE$58,$CE$59&lt;&gt;$CE$60,$CE$60:$CE$62=$CE$60,$CF$58:$CF$59=$CF$58,$CF$60:$CF$61=$CF$60,$CF$61&lt;&gt;$CF$62,$CG$58&lt;&gt;$CG$59,$CG$60:$CG$61=$CG$60),1,0)</f>
        <v>0</v>
      </c>
      <c r="CLH57" s="487">
        <f t="array" aca="1" ref="CLH57" ca="1">IF(AND($CC$57&lt;&gt;$CC$58,$CC$58:$CC$62=$CC$58,$CE$58:$CE$59=$CE$58,$CE$59&lt;&gt;$CE$60,$CE$60:$CE$62=$CE$60,$CF$58&lt;&gt;$CF$59,$CF$60:$CF$62=$CF$60,$CG$60:$CG$61=$CG$60,$CG$61&lt;&gt;$CG$62),1,0)</f>
        <v>0</v>
      </c>
      <c r="CLI57" s="487">
        <f t="array" aca="1" ref="CLI57" ca="1">IF(AND($CC$57&lt;&gt;$CC$58,$CC$58:$CC$62=$CC$58,$CE$58&lt;&gt;$CE$59,$CE$59:$CE$62=$CE$59,$CF$59&lt;&gt;$CF$60,$CF$60:$CF$62=$CF$60,$CG$60:$CG$61=$CG$60,$CG$61&lt;&gt;$CG$62),1,0)</f>
        <v>0</v>
      </c>
      <c r="CLJ57" s="487">
        <f t="array" aca="1" ref="CLJ57" ca="1">IF(AND($CC$57&lt;&gt;$CC$58,$CC$58:$CC$62=$CC$58,$CE$58&lt;&gt;$CE$59,$CE$59:$CE$62=$CE$59,$CF$59:$CF$61=$CF$59,$CF$61&lt;&gt;$CF$62,$CG$59&lt;&gt;$CG$60,$CG$60:$CG$61=$CG$60),1,0)</f>
        <v>0</v>
      </c>
      <c r="CLK57" s="487">
        <f t="array" aca="1" ref="CLK57" ca="1">IF(AND($CC$57:$CC$60=$CC$57,$CC$60&lt;&gt;$CC$61,$CC$61:$CC$62=$CC$61,$CE$57:$CE$59=$CE$57,$CE$59&lt;&gt;$CE$60,$CE$61:$CE$62=$CE$61,$CF$57&lt;&gt;$CF$58,$CF$58:$CF$59=$CF$58,$CF$61:$CF$62=$CF$61,$CG$58&lt;&gt;$CG$59,$CG$61:$CG$62=$CG$61),1,0)</f>
        <v>0</v>
      </c>
      <c r="CLL57" s="487">
        <f t="array" aca="1" ref="CLL57" ca="1">IF(AND($CC$57:$CC$60=$CC$57,$CC$60&lt;&gt;$CC$61,$CC$61:$CC$62=$CC$61,$CE$57:$CE$59=$CE$57,$CE$59&lt;&gt;$CE$60,$CE$61:$CE$62=$CE$61,$CF$57:$CF$58=$CF$57,$CF$58&lt;&gt;$CF$59,$CF$61:$CF$62=$CF$61,$CG$57&lt;&gt;$CG$58,$CG$61:$CG$62=$CG$61),1,0)</f>
        <v>0</v>
      </c>
      <c r="CLM57" s="487">
        <f t="array" aca="1" ref="CLM57" ca="1">IF(AND($CC$57:$CC$60=$CC$57,$CC$60&lt;&gt;$CC$61,$CC$61:$CC$62=$CC$61,$CE$57:$CE$58=$CE$57,$CE$58&lt;&gt;$CE$59,$CE$59:$CE$60=$CE$59,$CE$61:$CE$62=$CE$61,$CF$57&lt;&gt;$CF$58,$CF$59:$CF$60=$CF$59,$CF$61:$CF$62=$CF$61,$CG$59&lt;&gt;$CG$60,$CG$61:$CG$62=$CG$61),1,0)</f>
        <v>0</v>
      </c>
      <c r="CLN57" s="487">
        <f t="array" aca="1" ref="CLN57" ca="1">IF(AND($CC$57:$CC$60=$CC$57,$CC$60&lt;&gt;$CC$61,$CC$61:$CC$62=$CC$61,$CE$57:$CE$58=$CE$57,$CE$58&lt;&gt;$CE$59,$CE$59:$CE$60=$CE$59,$CE$61:$CE$62=$CE$61,$CF$57:$CF$58=$CF$57,$CF$59&lt;&gt;$CF$60,$CF$61:$CF$62=$CF$61,$CG$57&lt;&gt;$CG$58,$CG$61:$CG$62=$CG$61),1,0)</f>
        <v>0</v>
      </c>
      <c r="CLO57" s="487">
        <f t="array" aca="1" ref="CLO57" ca="1">IF(AND($CC$57:$CC$60=$CC$57,$CC$60&lt;&gt;$CC$61,$CC$61:$CC$62=$CC$61,$CE$57&lt;&gt;$CE$58,$CE$58:$CE$60=$CE$58,$CE$61:$CE$62=$CE$61,$CF$58:$CF$59=$CF$58,$CF$59&lt;&gt;$CF$60,$CF$61:$CF$62=$CF$61,$CG$58&lt;&gt;$CG$59,$CG$61:$CG$62=$CG$61),1,0)</f>
        <v>0</v>
      </c>
      <c r="CLP57" s="487">
        <f t="array" aca="1" ref="CLP57" ca="1">IF(AND($CC$57:$CC$60=$CC$57,$CC$60&lt;&gt;$CC$61,$CC$61:$CC$62=$CC$61,$CE$57&lt;&gt;$CE$58,$CE$58:$CE$60=$CE$58,$CE$61:$CE$62=$CE$61,$CF$58&lt;&gt;$CF$59,$CF$59:$CF$60=$CF$59,$CF$61:$CF$62=$CF$61,$CG$59&lt;&gt;$CG$60,$CG$61:$CG$62=$CG$61),1,0)</f>
        <v>0</v>
      </c>
      <c r="CLQ57" s="487">
        <f t="array" aca="1" ref="CLQ57" ca="1">IF(AND($CC$57:$CC$59=$CC$57,$CC$59&lt;&gt;$CC$60,$CC$60:$CC$62=$CC$60,$CE$57&lt;&gt;$CE$58,$CE$58:$CE$59=$CE$58,$CE$60:$CE$62=$CE$60,$CF$58:$CF$59=$CF$58,$CF$60&lt;&gt;$CF$61,$CF$61:$CF$62=$CF$61,$CG$58&lt;&gt;$CG$59,$CG$61:$CG$62=$CG$61),1,0)</f>
        <v>0</v>
      </c>
      <c r="CLR57" s="487">
        <f t="array" aca="1" ref="CLR57" ca="1">IF(AND($CC$57:$CC$59=$CC$57,$CC$59&lt;&gt;$CC$60,$CC$60:$CC$62=$CC$60,$CE$57&lt;&gt;$CE$58,$CE$58:$CE$59=$CE$58,$CE$60:$CE$62=$CE$60,$CF$58&lt;&gt;$CF$59,$CF$60:$CF$62=$CF$60,$CG$60&lt;&gt;$CG$61,$CG$61:$CG$62=$CG$61),1,0)</f>
        <v>0</v>
      </c>
      <c r="CLS57" s="487">
        <f t="array" aca="1" ref="CLS57" ca="1">IF(AND($CC$57:$CC$59=$CC$57,$CC$59&lt;&gt;$CC$60,$CC$60:$CC$62=$CC$60,$CE$57:$CE$58=$CE$57,$CE$58&lt;&gt;$CE$59,$CE$60:$CE$62=$CE$60,$CF$57:$CF$58=$CF$57,$CF$60&lt;&gt;$CF$61,$CF$61:$CF$62=$CF$61,$CG$57&lt;&gt;$CG$58,$CG$61:$CG$62=$CG$61),1,0)</f>
        <v>0</v>
      </c>
      <c r="CLT57" s="487">
        <f t="array" aca="1" ref="CLT57" ca="1">IF(AND($CC$57:$CC$59=$CC$57,$CC$59&lt;&gt;$CC$60,$CC$60:$CC$62=$CC$60,$CE$57:$CE$58=$CE$57,$CE$58&lt;&gt;$CE$59,$CE$60:$CE$62=$CE$60,$CF$57&lt;&gt;$CF$58,$CF$60:$CF$62=$CF$60,$CG$60&lt;&gt;$CG$61,$CG$61:$CG$62=$CG$61),1,0)</f>
        <v>0</v>
      </c>
      <c r="CLU57" s="487">
        <f t="array" aca="1" ref="CLU57" ca="1">IF(AND($CC$57:$CC$59=$CC$57,$CC$59&lt;&gt;$CC$60,$CC$60:$CC$62=$CC$60,$CE$57:$CE$59=$CE$57,$CE$60&lt;&gt;$CE$61,$CE$61:$CE$62=$CE$61,$CF$57:$CF$58=$CF$57,$CF$58&lt;&gt;$CF$59,$CF$61:$CF$62=$CF$61,$CG$57&lt;&gt;$CG$58,$CG$61:$CG$62=$CG$61),1,0)</f>
        <v>0</v>
      </c>
      <c r="CLV57" s="487">
        <f t="array" aca="1" ref="CLV57" ca="1">IF(AND($CC$57:$CC$59=$CC$57,$CC$59&lt;&gt;$CC$60,$CC$60:$CC$62=$CC$60,$CE$57:$CE$59=$CE$57,$CE$60&lt;&gt;$CE$61,$CE$61:$CE$62=$CE$61,$CF$57&lt;&gt;$CF$58,$CF$58:$CF$59=$CF$58,$CF$61:$CF$62=$CF$61,$CG$58&lt;&gt;$CG$59,$CG$61:$CG$62=$CG$61),1,0)</f>
        <v>0</v>
      </c>
      <c r="CLW57" s="487">
        <f t="array" aca="1" ref="CLW57" ca="1">IF(AND($CC$57:$CC$58=$CC$57,$CC$58&lt;&gt;$CC$59,$CC$59:$CC$62=$CC$59,$CE$57:$CE$58=$CE$57,$CE$59:$CE$60=$CE$59,$CE$60&lt;&gt;$CE$61,$CE$61:$CE$62=$CE$61,$CF$57&lt;&gt;$CF$58,$CF$59:$CF$60=$CF$59,$CF$61:$CF$62=$CF$61,$CG$59&lt;&gt;$CG$60,$CG$61:$CG$62=$CG$61),1,0)</f>
        <v>0</v>
      </c>
      <c r="CLX57" s="487">
        <f t="array" aca="1" ref="CLX57" ca="1">IF(AND($CC$57:$CC$58=$CC$57,$CC$58&lt;&gt;$CC$59,$CC$59:$CC$62=$CC$59,$CE$57:$CE$58=$CE$57,$CE$59:$CE$60=$CE$59,$CE$60&lt;&gt;$CE$61,$CE$61:$CE$62=$CE$61,$CF$57:$CF$58=$CF$57,$CF$59&lt;&gt;$CF$60,$CF$61:$CF$62=$CF$61,$CG$57&lt;&gt;$CG$58,$CG$61:$CG$62=$CG$61),1,0)</f>
        <v>0</v>
      </c>
      <c r="CLY57" s="487">
        <f t="array" aca="1" ref="CLY57" ca="1">IF(AND($CC$57:$CC$58=$CC$57,$CC$58&lt;&gt;$CC$59,$CC$59:$CC$62=$CC$59,$CE$57:$CE$58=$CE$57,$CE$59&lt;&gt;$CE$60,$CE$60:$CE$62=$CE$60,$CF$57:$CF$58=$CF$57,$CF$60&lt;&gt;$CF$61,$CF$61:$CF$62=$CF$61,$CG$57&lt;&gt;$CG$58,$CG$61:$CG$62=$CG$61),1,0)</f>
        <v>0</v>
      </c>
      <c r="CLZ57" s="487">
        <f t="array" aca="1" ref="CLZ57" ca="1">IF(AND($CC$57:$CC$58=$CC$57,$CC$58&lt;&gt;$CC$59,$CC$59:$CC$62=$CC$59,$CE$57:$CE$58=$CE$57,$CE$59&lt;&gt;$CE$60,$CE$60:$CE$62=$CE$60,$CF$57&lt;&gt;$CF$58,$CF$60:$CF$62=$CF$60,$CG$60&lt;&gt;$CG$61,$CG$61:$CG$62=$CG$61),1,0)</f>
        <v>0</v>
      </c>
      <c r="CMA57" s="487">
        <f t="array" aca="1" ref="CMA57" ca="1">IF(AND($CC$57:$CC$58=$CC$57,$CC$58&lt;&gt;$CC$59,$CC$59:$CC$62=$CC$59,$CE$57&lt;&gt;$CE$58,$CE$59:$CE$62=$CE$59,$CF$59:$CF$60=$CF$59,$CF$60&lt;&gt;$CF$61,$CF$61:$CF$62=$CF$61,$CG$59&lt;&gt;$CG$60,$CG$61:$CG$62=$CG$61),1,0)</f>
        <v>0</v>
      </c>
      <c r="CMB57" s="487">
        <f t="array" aca="1" ref="CMB57" ca="1">IF(AND($CC$57:$CC$58=$CC$57,$CC$58&lt;&gt;$CC$59,$CC$59:$CC$62=$CC$59,$CE$57&lt;&gt;$CE$58,$CE$59:$CE$62=$CE$59,$CF$59&lt;&gt;$CF$60,$CF$60:$CF$62=$CF$60,$CG$60&lt;&gt;$CG$61,$CG$61:$CG$62=$CG$61),1,0)</f>
        <v>0</v>
      </c>
      <c r="CMC57" s="487">
        <f t="array" aca="1" ref="CMC57" ca="1">IF(AND($CC$57&lt;&gt;$CC$58,$CC$58:$CC$62=$CC$58,$CE$58&lt;&gt;$CE$59,$CE$59:$CE$62=$CE$59,$CF$59:$CF$60=$CF$59,$CF$60&lt;&gt;$CF$61,$CF$61:$CF$62=$CF$61,$CG$59&lt;&gt;$CG$60,$CG$61:$CG$62=$CG$61),1,0)</f>
        <v>0</v>
      </c>
      <c r="CMD57" s="487">
        <f t="array" aca="1" ref="CMD57" ca="1">IF(AND($CC$57&lt;&gt;$CC$58,$CC$58:$CC$62=$CC$58,$CE$58&lt;&gt;$CE$59,$CE$59:$CE$62=$CE$59,$CF$59&lt;&gt;$CF$60,$CF$60:$CF$62=$CF$60,$CG$60&lt;&gt;$CG$61,$CG$61:$CG$62=$CG$61),1,0)</f>
        <v>0</v>
      </c>
      <c r="CME57" s="487">
        <f t="array" aca="1" ref="CME57" ca="1">IF(AND($CC$57&lt;&gt;$CC$58,$CC$58:$CC$62=$CC$58,$CE$58:$CE$59=$CE$58,$CE$59&lt;&gt;$CE$60,$CE$60:$CE$62=$CE$60,$CF$58:$CF$59=$CF$58,$CF$60&lt;&gt;$CF$61,$CF$61:$CF$62=$CF$61,$CG$58&lt;&gt;$CG$59,$CG$61:$CG$62=$CG$61),1,0)</f>
        <v>0</v>
      </c>
      <c r="CMF57" s="487">
        <f t="array" aca="1" ref="CMF57" ca="1">IF(AND($CC$57&lt;&gt;$CC$58,$CC$58:$CC$62=$CC$58,$CE$58:$CE$59=$CE$58,$CE$59&lt;&gt;$CE$60,$CE$60:$CE$62=$CE$60,$CF$58&lt;&gt;$CF$59,$CF$60:$CF$62=$CF$60,$CG$60&lt;&gt;$CG$61,$CG$61:$CG$62=$CG$61),1,0)</f>
        <v>0</v>
      </c>
      <c r="CMG57" s="487">
        <f t="array" aca="1" ref="CMG57" ca="1">IF(AND($CC$57&lt;&gt;$CC$58,$CC$58:$CC$62=$CC$58,$CE$58:$CE$60=$CE$58,$CE$60&lt;&gt;$CE$61,$CE$61:$CE$62=$CE$61,$CF$58:$CF$59=$CF$58,$CF$59&lt;&gt;$CF$60,$CF$61:$CF$62=$CF$61,$CG$58&lt;&gt;$CG$59,$CG$61:$CG$62=$CG$61),1,0)</f>
        <v>0</v>
      </c>
      <c r="CMH57" s="487">
        <f t="array" aca="1" ref="CMH57" ca="1">IF(AND($CC$57&lt;&gt;$CC$58,$CC$58:$CC$62=$CC$58,$CE$58:$CE$60=$CE$58,$CE$60&lt;&gt;$CE$61,$CE$61:$CE$62=$CE$61,$CF$58&lt;&gt;$CF$59,$CF$59:$CF$60=$CF$59,$CF$61:$CF$62=$CF$61,$CG$59&lt;&gt;$CG$60,$CG$61:$CG$62=$CG$61),1,0)</f>
        <v>0</v>
      </c>
    </row>
    <row r="58" spans="1:2374 10958:10958" x14ac:dyDescent="0.2">
      <c r="A58" s="210" t="str">
        <f ca="1">IF(SUM($AK$14:$AK$17)=12,R16,"3B")</f>
        <v>3B</v>
      </c>
      <c r="B58" s="210"/>
      <c r="C58" s="210"/>
      <c r="D58" s="213"/>
      <c r="E58" s="385">
        <v>2</v>
      </c>
      <c r="F58" s="263" t="str">
        <f ca="1">IF(SUM($AK$77:$AK$82)=18,VLOOKUP(E58,$AG$57:$AI$62,3,0),"3B")</f>
        <v>3B</v>
      </c>
      <c r="G58" s="264" t="str">
        <f ca="1">IF(SUM($AK$77:$AK$82)=18,VLOOKUP(F58,$AI$57:$AR$62,2,FALSE),"3B")</f>
        <v>3B</v>
      </c>
      <c r="H58" s="264" t="str">
        <f ca="1">IF(SUM($AK$77:$AK$82)=18,VLOOKUP($F58,$AI$57:$AR$62,3,FALSE),"3B")</f>
        <v>3B</v>
      </c>
      <c r="I58" s="264" t="str">
        <f ca="1">IF(SUM($AK$77:$AK$82)=18,VLOOKUP($F58,$AI$57:$AR$62,4,FALSE),"3B")</f>
        <v>3B</v>
      </c>
      <c r="J58" s="264" t="str">
        <f ca="1">IF(SUM($AK$77:$AK$82)=18,VLOOKUP($F58,$AI$57:$AR$62,5,FALSE),"3B")</f>
        <v>3B</v>
      </c>
      <c r="K58" s="264" t="str">
        <f ca="1">IF(SUM($AK$77:$AK$82)=18,VLOOKUP($F58,$AI$57:$AR$62,6,FALSE),"3B")</f>
        <v>3B</v>
      </c>
      <c r="L58" s="264" t="str">
        <f ca="1">IF(SUM($AK$77:$AK$82)=18,VLOOKUP($F58,$AI$57:$AR$62,7,FALSE),"3B")</f>
        <v>3B</v>
      </c>
      <c r="M58" s="264" t="str">
        <f ca="1">IF(SUM($AK$77:$AK$82)=18,VLOOKUP($F58,$AI$57:$AR$62,8,FALSE),"3B")</f>
        <v>3B</v>
      </c>
      <c r="N58" s="386" t="str">
        <f ca="1">IF(SUM($AK$77:$AK$82)=18,VLOOKUP($F58,$AI$57:$AR$62,9,FALSE),"3B")</f>
        <v>3B</v>
      </c>
      <c r="O58" s="96">
        <f t="shared" ca="1" si="72"/>
        <v>100</v>
      </c>
      <c r="P58" s="123" t="str">
        <f t="shared" ca="1" si="73"/>
        <v/>
      </c>
      <c r="Q58" s="262"/>
      <c r="R58" s="93"/>
      <c r="S58" s="100"/>
      <c r="T58" s="100"/>
      <c r="U58" s="100"/>
      <c r="V58" s="100"/>
      <c r="W58" s="100"/>
      <c r="X58" s="100"/>
      <c r="Y58" s="100"/>
      <c r="Z58" s="100"/>
      <c r="AA58" s="100"/>
      <c r="AB58" s="100"/>
      <c r="AC58" s="100"/>
      <c r="AD58" s="100"/>
      <c r="AE58" s="475"/>
      <c r="AF58" s="488">
        <f t="shared" ca="1" si="74"/>
        <v>2</v>
      </c>
      <c r="AG58" s="487">
        <f t="shared" ca="1" si="75"/>
        <v>5</v>
      </c>
      <c r="AH58" s="487">
        <f t="shared" ca="1" si="76"/>
        <v>5</v>
      </c>
      <c r="AI58" s="212" t="str">
        <f ca="1">IF($AH$76=72,VLOOKUP(3,$AG$14:$AI$17,3,0),"3B")</f>
        <v>3B</v>
      </c>
      <c r="AJ58" s="212">
        <f ca="1">IF($AH$76=72,VLOOKUP(3,$AG$14:$AR$17,4,0),0)</f>
        <v>0</v>
      </c>
      <c r="AK58" s="212">
        <f ca="1">IF($AH$76=72,VLOOKUP(3,$AG$14:$AR$17,5,0),0)</f>
        <v>0</v>
      </c>
      <c r="AL58" s="212">
        <f ca="1">IF($AH$76=72,VLOOKUP(3,$AG$14:$AR$17,6,0),0)</f>
        <v>0</v>
      </c>
      <c r="AM58" s="212">
        <f ca="1">IF($AH$76=72,VLOOKUP(3,$AG$14:$AR$17,7,0),0)</f>
        <v>0</v>
      </c>
      <c r="AN58" s="212">
        <f ca="1">IF($AH$76=72,VLOOKUP(3,$AG$14:$AR$17,8,0),0)</f>
        <v>0</v>
      </c>
      <c r="AO58" s="212">
        <f ca="1">IF($AH$76=72,VLOOKUP(3,$AG$14:$AR$17,9,0),0)</f>
        <v>0</v>
      </c>
      <c r="AP58" s="212">
        <f ca="1">IF($AH$76=72,VLOOKUP(3,$AG$14:$AR$17,10,0),0)</f>
        <v>0</v>
      </c>
      <c r="AQ58" s="212">
        <f ca="1">IF($AH$76=72,VLOOKUP(3,$AG$14:$AR$17,11,0),0)</f>
        <v>0</v>
      </c>
      <c r="AR58" s="487">
        <f ca="1">IF(AK58=0,2,AJ58*$AW$4+AQ58*$AW$11+AO58*$AW$12+AL58*$AW$13-($AW$14*VLOOKUP(AI58,Tabla3[[NombreEquipo]:[Rank]],3,FALSE)/100))</f>
        <v>2</v>
      </c>
      <c r="AS58" s="487">
        <f t="shared" ca="1" si="77"/>
        <v>5</v>
      </c>
      <c r="AT58" s="487"/>
      <c r="AU58" s="487">
        <f t="shared" ca="1" si="78"/>
        <v>2</v>
      </c>
      <c r="AV58" s="487"/>
      <c r="AW58" s="488"/>
      <c r="AX58" s="487"/>
      <c r="AY58" s="487"/>
      <c r="AZ58" s="501"/>
      <c r="BA58" s="514"/>
      <c r="BB58" s="514"/>
      <c r="BD58" s="514"/>
      <c r="BE58" s="514"/>
      <c r="BF58" s="514"/>
      <c r="BG58" s="514"/>
      <c r="BH58" s="514"/>
      <c r="BI58" s="514"/>
      <c r="BJ58" s="514"/>
      <c r="BK58" s="514"/>
      <c r="BL58" s="514"/>
      <c r="BM58" s="514"/>
      <c r="BN58" s="514"/>
      <c r="BO58" s="514"/>
      <c r="BP58" s="514"/>
      <c r="BQ58" s="514"/>
      <c r="BR58" s="514"/>
      <c r="BS58" s="514"/>
      <c r="BT58" s="212">
        <v>2</v>
      </c>
      <c r="BU58" s="212">
        <f ca="1">IF(SUM($AK$77:$AK$82)=18,RANK(BW58,$BW$57:$BW$62),2)</f>
        <v>2</v>
      </c>
      <c r="BV58" s="212" t="str">
        <f t="shared" ca="1" si="79"/>
        <v>3B</v>
      </c>
      <c r="BW58" s="212" t="str">
        <f ca="1">IF(SUM($AK$14:$AK$17)=12,AJ58*$AW$4+AQ58*$AW$11+AO58*$AW$12+AL58*$AW$13-($AW$14*2/100),"3B")</f>
        <v>3B</v>
      </c>
      <c r="BX58" s="212" t="str">
        <f t="shared" ca="1" si="80"/>
        <v>3E</v>
      </c>
      <c r="BY58" s="212">
        <f t="shared" ca="1" si="81"/>
        <v>5</v>
      </c>
      <c r="CA58" s="212">
        <v>2</v>
      </c>
      <c r="CB58" s="212" t="str">
        <f t="shared" ca="1" si="82"/>
        <v>3E</v>
      </c>
      <c r="CC58" s="212">
        <f t="shared" ca="1" si="83"/>
        <v>0</v>
      </c>
      <c r="CD58" s="497">
        <f t="shared" ca="1" si="84"/>
        <v>100</v>
      </c>
      <c r="CE58" s="212">
        <f t="shared" ca="1" si="85"/>
        <v>0</v>
      </c>
      <c r="CF58" s="212">
        <f t="shared" ca="1" si="86"/>
        <v>0</v>
      </c>
      <c r="CG58" s="212">
        <f t="shared" ca="1" si="87"/>
        <v>0</v>
      </c>
      <c r="CH58" s="212">
        <f t="array" aca="1" ref="CH58" ca="1">IF($CJ$58=$D$64,$D$66:$D$71,IF($CJ$58=$E$64,$E$66:$E$70,IF($CJ$58=$F$64,$F$66:$F$69,IF($CJ$58=$G$64,$G$66:$G$68,IF($CJ$58=$H$64,$H$66:$H$67,IF($CJ$58=$J$64,$J$66:$J$70,IF($CJ$58=$K$64,$K$66:$K$69,IF($CJ$58=$L$64,$L$66:$L$68,IF($CJ$58=$M$64,$M$66:$M$67,$N$66)))))))))</f>
        <v>1</v>
      </c>
      <c r="CI58" s="487" t="str">
        <f t="shared" ca="1" si="88"/>
        <v>COM_1</v>
      </c>
      <c r="CJ58" s="487" t="str">
        <f ca="1">IF(CI58="COM_1","OP1",IF(CI58="COM_2","OP2",IF(OR(CI58="COM_3",CI58="COM_4"),"OP3",IF(OR(CI58="COM_5",CI58="COM_6",CI58="COM_7",CI58="COM_8"),"OP4",IF(OR(CI58="COM_9",CI58="COM_10",CI58="COM_11",CI58="COM_12",CI58="COM_13",CI58="COM_14",CI58="COM_15",CI58="COM_16"),"OP5",IF(CI58="COM_17","OP7",IF(CI58="COM_18","OP8",IF(OR(CI58="COM_19",CI58="COM_20"),"OP9",IF(OR(CI58="COM_21",CI58="COM_22",CI58="COM_23",CI58="COM_24"),"OP10","OP11")))))))))</f>
        <v>OP1</v>
      </c>
      <c r="CK58" s="487">
        <v>2</v>
      </c>
      <c r="CL58" s="487">
        <f t="array" aca="1" ref="CL58" ca="1">IF(AND($CC$57:$CC$62=$CC$58,$CE$57:$CE$62=$CE$58,$CF$57:$CF$62=$CF$58,$CG$57:$CG$62=$CG$58),1,0)</f>
        <v>1</v>
      </c>
      <c r="CM58" s="487">
        <f t="array" aca="1" ref="CM58" ca="1">IF(AND($CC$57:$CC$62=$CC$58,$CE$57:$CE$62=$CE$58,$CF$57:$CF$62=$CF$58,$CG$57:$CG$61=$CG$58,$CG$61&lt;&gt;$CG$62),1,0)</f>
        <v>0</v>
      </c>
      <c r="CN58" s="487">
        <f t="array" aca="1" ref="CN58" ca="1">IF(AND($CC$57:$CC$62=$CC$58,$CE$57:$CE$62=$CE$58,$CF$57:$CF$62=$CF$58,$CG$57:$CG$60=$CG$58,$CG$60&lt;&gt;$CG$61,$CG$61:$CG$62=$CG$61),1,0)</f>
        <v>0</v>
      </c>
      <c r="CO58" s="487">
        <f t="array" aca="1" ref="CO58" ca="1">IF(AND($CC$57:$CC$62=$CC$58,$CE$57:$CE$62=$CE$58,$CF$57:$CF$62=$CF$58,$CG$57:$CG$60=$CG$58,$CG$60&lt;&gt;$CG$61,$CG$61&lt;&gt;$CG$62),1,0)</f>
        <v>0</v>
      </c>
      <c r="CP58" s="487">
        <f t="array" aca="1" ref="CP58" ca="1">IF(AND($CC$57:$CC$62=$CC$58,$CE$57:$CE$62=$CE$58,$CF$57:$CF$62=$CF$58,$CG$57:$CG$59=$CG$58,$CG$59&lt;&gt;$CG$60,$CG$60:$CG$62=$CG$60),1,0)</f>
        <v>0</v>
      </c>
      <c r="CQ58" s="487">
        <f t="array" aca="1" ref="CQ58" ca="1">IF(AND($CC$57:$CC$62=$CC$58,$CE$57:$CE$62=$CE$58,$CF$57:$CF$62=$CF$58,$CG$59&lt;&gt;$CG$60,$CG$57:$CG$59=$CG$58,$CG$60:$CG$61=$CG$60,$CG$61&lt;&gt;$CG$62),1,0)</f>
        <v>0</v>
      </c>
      <c r="CR58" s="487">
        <f t="array" aca="1" ref="CR58" ca="1">IF(AND($CC$57:$CC$62=$CC$58,$CE$57:$CE$62=$CE$58,$CF$57:$CF$62=$CF$58,$CG$59&lt;&gt;$CG$60,$CG$57:$CG$59=$CG$58,$CG$60&lt;&gt;$CG$61,$CG$61:$CG$62=$CG$61),1,0)</f>
        <v>0</v>
      </c>
      <c r="CS58" s="487">
        <f t="array" aca="1" ref="CS58" ca="1">IF(AND($CC$57:$CC$62=$CC$58,$CE$57:$CE$62=$CE$58,$CF$57:$CF$62=$CF$58,$CG$57:$CG$59=$CG$58,$CG$59&lt;&gt;$CG$60,$CG$60&lt;&gt;$CG$61,$CG$61&lt;&gt;$CG$62),1,0)</f>
        <v>0</v>
      </c>
      <c r="CT58" s="487">
        <f t="array" aca="1" ref="CT58" ca="1">IF(AND($CC$57:$CC$62=$CC$58,$CE$57:$CE$62=$CE$58,$CF$57:$CF$62=$CF$58,$CG$57:$CG$58=$CG$58,$CG$58&lt;&gt;$CG$59,$CG$59:$CG$62=$CG$59),1,0)</f>
        <v>0</v>
      </c>
      <c r="CU58" s="487">
        <f t="array" aca="1" ref="CU58" ca="1">IF(AND($CC$57:$CC$62=$CC$58,$CE$57:$CE$62=$CE$58,$CF$57:$CF$62=$CF$58,$CG$57:$CG$58=$CG$58,$CG$58&lt;&gt;$CG$59,$CG$59:$CG$61=$CG$59,$CG$59:$CG$61&lt;&gt;$CG$62),1,0)</f>
        <v>0</v>
      </c>
      <c r="CV58" s="487">
        <f t="array" aca="1" ref="CV58" ca="1">IF(AND($CC$57:$CC$62=$CC$58,$CE$57:$CE$62=$CE$58,$CF$57:$CF$62=$CF$58,$CG$57:$CG$58=$CG$58,$CG$58&lt;&gt;$CG$59,$CG$59:$CG$60=$CG$59,$CG$59:$CG$60&lt;&gt;$CG$61,$CG$61:$CG$62=$CG$61),1,0)</f>
        <v>0</v>
      </c>
      <c r="CW58" s="487">
        <f t="array" aca="1" ref="CW58" ca="1">IF(AND($CC$57:$CC$62=$CC$58,$CE$57:$CE$62=$CE$58,$CF$57:$CF$62=$CF$58,$CG$57:$CG$58=$CG$58,$CG$58&lt;&gt;$CG$59,$CG$59:$CG$60=$CG$59,$CG$60&lt;&gt;$CG$61,$CG$61&lt;&gt;$CG$62),1,0)</f>
        <v>0</v>
      </c>
      <c r="CX58" s="487">
        <f t="array" aca="1" ref="CX58" ca="1">IF(AND($CC$57:$CC$62=$CC$58,$CE$57:$CE$62=$CE$58,$CF$57:$CF$62=$CF$58,$CG$57:$CG$58=$CG$58,$CG$58&lt;&gt;$CG$59,$CG$60:$CG$62&lt;&gt;$CG$59,$CG$60:$CG$62=$CG$60),1,0)</f>
        <v>0</v>
      </c>
      <c r="CY58" s="487">
        <f t="array" aca="1" ref="CY58" ca="1">IF(AND($CC$57:$CC$62=$CC$58,$CE$57:$CE$62=$CE$58,$CF$57:$CF$62=$CF$58,$CG$57:$CG$58=$CG$58,$CG$58&lt;&gt;$CG$59,$CG$59&lt;&gt;$CG$60,$CG$61:$CG$62&lt;&gt;$CG$60,$CG$61:$CG$62=$CG$61),1,0)</f>
        <v>0</v>
      </c>
      <c r="CZ58" s="487">
        <f t="array" aca="1" ref="CZ58" ca="1">IF(AND($CC$57:$CC$62=$CC$58,$CE$57:$CE$62=$CE$58,$CF$57:$CF$62=$CF$58,$CG$57:$CG$58=$CG$58,$CG$58&lt;&gt;$CG$59,$CG$60:$CG$61&lt;&gt;$CG$59,$CG$60:$CG$61=$CG$60,$CG$60:$CG$61&lt;&gt;$CG$62),1,0)</f>
        <v>0</v>
      </c>
      <c r="DA58" s="487">
        <f t="array" aca="1" ref="DA58" ca="1">IF(AND($CC$57:$CC$62=$CC$58,$CE$57:$CE$62=$CE$58,$CF$57:$CF$62=$CF$58,$CG$57:$CG$58=$CG$58,$CG$58&lt;&gt;$CG$59,$CG$59&lt;&gt;$CG$60,$CG$60&lt;&gt;$CG$61,$CG$61&lt;&gt;$CG$62),1,0)</f>
        <v>0</v>
      </c>
      <c r="DB58" s="487">
        <f t="array" aca="1" ref="DB58" ca="1">IF(AND($CC$57:$CC$62=$CC$58,$CE$57:$CE$62=$CE$58,$CF$57:$CF$62=$CF$58,$CG$57&lt;&gt;$CG$58,$CG$58:$CG$62=$CG$58),1,0)</f>
        <v>0</v>
      </c>
      <c r="DC58" s="487">
        <f t="array" aca="1" ref="DC58" ca="1">IF(AND($CC$57:$CC$62=$CC$58,$CE$57:$CE$62=$CE$58,$CF$57:$CF$62=$CF$58,$CG$57&lt;&gt;$CG$58,$CG$58:$CG$61=$CG$58,$CG$61&lt;&gt;$CG$62),1,0)</f>
        <v>0</v>
      </c>
      <c r="DD58" s="487">
        <f t="array" aca="1" ref="DD58" ca="1">IF(AND($CC$57:$CC$62=$CC$58,$CE$57:$CE$62=$CE$58,$CF$57:$CF$62=$CF$58,$CG$57&lt;&gt;$CG$58,$CG$58:$CG$60=$CG$58,$CG$60&lt;&gt;$CG$61,$CG$61:$CG$62=$CG$61),1,0)</f>
        <v>0</v>
      </c>
      <c r="DE58" s="487">
        <f t="array" aca="1" ref="DE58" ca="1">IF(AND($CC$57:$CC$62=$CC$58,$CE$57:$CE$62=$CE$58,$CF$57:$CF$62=$CF$58,$CG$57&lt;&gt;$CG$58,$CG$58:$CG$60=$CG$58,$CG$60&lt;&gt;$CG$61,$CG$61&lt;&gt;$CG$62),1,0)</f>
        <v>0</v>
      </c>
      <c r="DF58" s="487">
        <f t="array" aca="1" ref="DF58" ca="1">IF(AND($CC$57:$CC$62=$CC$58,$CE$57:$CE$62=$CE$58,$CF$57:$CF$62=$CF$58,$CG$57&lt;&gt;$CG$58,$CG$58:$CG$59=$CG$58,$CG$59&lt;&gt;$CG$60,$CG$60:$CG$62=$CG$60),1,0)</f>
        <v>0</v>
      </c>
      <c r="DG58" s="487">
        <f t="array" aca="1" ref="DG58" ca="1">IF(AND($CC$57:$CC$62=$CC$58,$CE$57:$CE$62=$CE$58,$CF$57:$CF$62=$CF$58,$CG$57&lt;&gt;$CG$58,$CG$58:$CG$59=$CG$58,$CG$59&lt;&gt;$CG$60,$CG$60&lt;&gt;$CG$61,$CG$61:$CG$62=$CG$61),1,0)</f>
        <v>0</v>
      </c>
      <c r="DH58" s="487">
        <f t="array" aca="1" ref="DH58" ca="1">IF(AND($CC$57:$CC$62=$CC$58,$CE$57:$CE$62=$CE$58,$CF$57:$CF$62=$CF$58,$CG$57&lt;&gt;$CG$58,$CG$58:$CG$59=$CG$58,$CG$59&lt;&gt;$CG$60,$CG$60:$CG$61=$CG$60,$CG$61&lt;&gt;$CG$62),1,0)</f>
        <v>0</v>
      </c>
      <c r="DI58" s="487">
        <f t="array" aca="1" ref="DI58" ca="1">IF(AND($CC$57:$CC$62=$CC$58,$CE$57:$CE$62=$CE$58,$CF$57:$CF$62=$CF$58,$CG$57&lt;&gt;$CG$58,$CG$58:$CG$59=$CG$58,$CG$59&lt;&gt;$CG$60,$CG$60&lt;&gt;$CG$61,$CG$61&lt;&gt;$CG$62),1,0)</f>
        <v>0</v>
      </c>
      <c r="DJ58" s="487">
        <f t="array" aca="1" ref="DJ58" ca="1">IF(AND($CC$57:$CC$62=$CC$58,$CE$57:$CE$62=$CE$58,$CF$57:$CF$62=$CF$58,$CG$57&lt;&gt;$CG$58,$CG$58&lt;&gt;$CG$59,$CG$59:$CG$62=$CG$59),1,0)</f>
        <v>0</v>
      </c>
      <c r="DK58" s="487">
        <f t="array" aca="1" ref="DK58" ca="1">IF(AND($CC$57:$CC$62=$CC$58,$CE$57:$CE$62=$CE$58,$CF$57:$CF$62=$CF$58,$CG$57&lt;&gt;$CG$58,$CG$58&lt;&gt;$CG$59,$CG$59:$CG$61=$CG$59,$CG$61&lt;&gt;$CG$62),1,0)</f>
        <v>0</v>
      </c>
      <c r="DL58" s="487">
        <f t="array" aca="1" ref="DL58" ca="1">IF(AND($CC$57:$CC$62=$CC$58,$CE$57:$CE$62=$CE$58,$CF$57:$CF$62=$CF$58,$CG$57&lt;&gt;$CG$58,$CG$58&lt;&gt;$CG$59,$CG$59:$CG$60=$CG$59,$CG$60&lt;&gt;$CG$61,$CG$61:$CG$62=$CG$61),1,0)</f>
        <v>0</v>
      </c>
      <c r="DM58" s="487">
        <f t="array" aca="1" ref="DM58" ca="1">IF(AND($CC$57:$CC$62=$CC$58,$CE$57:$CE$62=$CE$58,$CF$57:$CF$62=$CF$58,$CG$57&lt;&gt;$CG$58,$CG$58&lt;&gt;$CG$59,$CG$59:$CG$60=$CG$59,$CG$60&lt;&gt;$CG$61,$CG$61&lt;&gt;$CG$62),1,0)</f>
        <v>0</v>
      </c>
      <c r="DN58" s="487">
        <f t="array" aca="1" ref="DN58" ca="1">IF(AND($CC$57:$CC$62=$CC$58,$CE$57:$CE$62=$CE$58,$CF$57:$CF$62=$CF$58,$CG$57&lt;&gt;$CG$58,$CG$58&lt;&gt;$CG$59,$CG$59&lt;&gt;$CG$60,$CG$60:$CG$62=$CG$60),1,0)</f>
        <v>0</v>
      </c>
      <c r="DO58" s="487">
        <f t="array" aca="1" ref="DO58" ca="1">IF(AND($CC$57:$CC$62=$CC$58,$CE$57:$CE$62=$CE$58,$CF$57:$CF$62=$CF$58,$CG$57&lt;&gt;$CG$58,$CG$58&lt;&gt;$CG$59,$CG$59&lt;&gt;$CG$60,$CG$60:$CG$61=$CG$60,$CG$61&lt;&gt;$CG$62),1,0)</f>
        <v>0</v>
      </c>
      <c r="DP58" s="487">
        <f t="array" aca="1" ref="DP58" ca="1">IF(AND($CC$57:$CC$62=$CC$58,$CE$57:$CE$62=$CE$58,$CF$57:$CF$62=$CF$58,$CG$57&lt;&gt;$CG$58,$CG$58&lt;&gt;$CG$59,$CG$59&lt;&gt;$CG$60,$CG$60&lt;&gt;$CG$61,$CG$61:$CG$62=$CG$61),1,0)</f>
        <v>0</v>
      </c>
      <c r="DQ58" s="487">
        <f t="array" aca="1" ref="DQ58" ca="1">IF(AND($CC$57:$CC$62=$CC$58,$CE$57:$CE$62=$CE$58,$CF$57:$CF$62=$CF$58,$CG$57&lt;&gt;$CG$58,$CG$58&lt;&gt;$CG$59,$CG$59&lt;&gt;$CG$60,$CG$60&lt;&gt;$CG$61,$CG$61&lt;&gt;$CG$62),1,0)</f>
        <v>0</v>
      </c>
      <c r="DR58" s="487">
        <f t="array" aca="1" ref="DR58" ca="1">IF(AND($CC$57:$CC$62=$CC$58,$CE$57:$CE$62=$CE$58,$CG$57:$CG$61=$CG$58,$CF$57:$CF$61=$CF$58,$CF$61&lt;&gt;$CF$62),1,0)</f>
        <v>0</v>
      </c>
      <c r="DS58" s="487">
        <f t="array" aca="1" ref="DS58" ca="1">IF(AND($CC$57:$CC$62=$CC$58,$CE$57:$CE$62=$CE$58,$CF$57:$CF$60=$CF$58,$CF$60&lt;&gt;$CF$61,$CF$61:$CF$62=$CF$61,$CG$57:$CG$60=$CG$58,$CG$61:$CG$62=$CG$61),1,0)</f>
        <v>0</v>
      </c>
      <c r="DT58" s="487">
        <f t="array" aca="1" ref="DT58" ca="1">IF(AND($CC$57:$CC$62=$CC$58,$CE$57:$CE$62=$CE$58,$CF$57:$CF$60=$CF$58,$CF$60&lt;&gt;$CF$61,$CF$61&lt;&gt;$CF$62,$CG$57:$CG$60=$CG$58),1,0)</f>
        <v>0</v>
      </c>
      <c r="DU58" s="487">
        <f t="array" aca="1" ref="DU58" ca="1">IF(AND($CC$57:$CC$62=$CC$58,$CE$57:$CE$62=$CE$58,$CF$57:$CF$59=$CF$58,$CF$59&lt;&gt;$CF$60,$CF$60:$CF$62=$CF$60,$CG$57:$CG$59=$CG$58,$CG$60:$CG$62=$CG$60),1,0)</f>
        <v>0</v>
      </c>
      <c r="DV58" s="487">
        <f t="array" aca="1" ref="DV58" ca="1">IF(AND($CC$57:$CC$62=$CC$58,$CE$57:$CE$62=$CE$58,$CF$57:$CF$59=$CF$58,$CF$59&lt;&gt;$CF$60,$CF$60:$CF$61=$CF$60,$CF$61&lt;&gt;$CF$62,$CG$57:$CG$59=$CG$58,$CG$60:$CG$61=$CG$60),1,0)</f>
        <v>0</v>
      </c>
      <c r="DW58" s="487">
        <f t="array" aca="1" ref="DW58" ca="1">IF(AND($CC$57:$CC$62=$CC$58,$CE$57:$CE$62=$CE$58,$CF$57:$CF$59=$CF$58,$CF$59&lt;&gt;$CF$60,$CF$60&lt;&gt;$CF$61,$CF$61:$CF$62=$CF$61,$CG$57:$CG$59=$CG$58,$CG$61:$CG$62=$CG$61),1,0)</f>
        <v>0</v>
      </c>
      <c r="DX58" s="487">
        <f t="array" aca="1" ref="DX58" ca="1">IF(AND($CC$57:$CC$62=$CC$58,$CE$57:$CE$62=$CE$58,$CF$57:$CF$59=$CF$58,$CF$59&lt;&gt;$CF$60,$CF$60&lt;&gt;$CF$61,$CF$61&lt;&gt;$CF$62,$CG$57:$CG$59=$CG$58),1,0)</f>
        <v>0</v>
      </c>
      <c r="DY58" s="487">
        <f t="array" aca="1" ref="DY58" ca="1">IF(AND($CC$57:$CC$62=$CC$58,$CE$57:$CE$62=$CE$58,$CF$57:$CF$58=$CF$58,$CF$58&lt;&gt;$CF$59,$CF$59:$CF$62=$CF$59,$CG$57:$CG$58=$CG$58,$CG$59:$CG$62=$CG$59),1,0)</f>
        <v>0</v>
      </c>
      <c r="DZ58" s="487">
        <f t="array" aca="1" ref="DZ58" ca="1">IF(AND($CC$57:$CC$62=$CC$58,$CE$57:$CE$62=$CE$58,$CF$57:$CF$58=$CF$58,$CF$58&lt;&gt;$CF$59,$CF$59:$CF$61=$CF$59,$CF$61&lt;&gt;$CF$62,$CG$57:$CG$58=$CG$58,$CG$59:$CG$61=$CG$59),1,0)</f>
        <v>0</v>
      </c>
      <c r="EA58" s="487">
        <f t="array" aca="1" ref="EA58" ca="1">IF(AND($CC$57:$CC$62=$CC$58,$CE$57:$CE$62=$CE$58,$CF$57:$CF$58=$CF$58,$CF$58&lt;&gt;$CF$59,$CF$59:$CF$60=$CF$59,$CF$60&lt;&gt;$CF$61,$CF$61:$CF$62=$CF$61,$CG$57:$CG$58=$CG$58,$CG$59:$CG$60=$CG$59,$CG$61:$CG$62=$CG$61),1,0)</f>
        <v>0</v>
      </c>
      <c r="EB58" s="487">
        <f t="array" aca="1" ref="EB58" ca="1">IF(AND($CC$57:$CC$62=$CC$58,$CE$57:$CE$62=$CE$58,$CF$57:$CF$58=$CF$58,$CF$58&lt;&gt;$CF$59,$CF$59:$CF$60=$CF$59,$CF$60&lt;&gt;$CF$61,$CF$61&lt;&gt;$CF$62,$CG$57:$CG$58=$CG$58,$CG$59:$CG$60=$CG$59),1,0)</f>
        <v>0</v>
      </c>
      <c r="EC58" s="487">
        <f t="array" aca="1" ref="EC58" ca="1">IF(AND($CC$57:$CC$62=$CC$58,$CE$57:$CE$62=$CE$58,$CF$57:$CF$58=$CF$58,$CF$58&lt;&gt;$CF$59,$CF$59&lt;&gt;$CF$60,$CF$60:$CF$62=$CF$60,$CG$57:$CG$58=$CG$58,$CG$60:$CG$62=$CG$60),1,0)</f>
        <v>0</v>
      </c>
      <c r="ED58" s="487">
        <f t="array" aca="1" ref="ED58" ca="1">IF(AND($CC$57:$CC$62=$CC$58,$CE$57:$CE$62=$CE$58,$CF$57:$CF$58=$CF$58,$CF$58&lt;&gt;$CF$59,$CF$59&lt;&gt;$CF$60,$CF$60&lt;&gt;$CF$61,$CF$61:$CF$62=$CF$61,$CG$57:$CG$58=$CG$58,$CG$61:$CG$62=$CG$61),1,0)</f>
        <v>0</v>
      </c>
      <c r="EE58" s="487">
        <f t="array" aca="1" ref="EE58" ca="1">IF(AND($CC$57:$CC$62=$CC$58,$CE$57:$CE$62=$CE$58,$CF$57:$CF$58=$CF$58,$CF$58&lt;&gt;$CF$59,$CF$59&lt;&gt;$CF$60,$CF$60:$CF$61=$CF$60,$CF$61&lt;&gt;$CF$62,$CG$57:$CG$58=$CG$58,$CG$60:$CG$61=$CG$60),1,0)</f>
        <v>0</v>
      </c>
      <c r="EF58" s="487">
        <f t="array" aca="1" ref="EF58" ca="1">IF(AND($CC$57:$CC$62=$CC$58,$CE$57:$CE$62=$CE$58,$CF$57:$CF$58=$CF$57,$CF$58&lt;&gt;$CF$59,$CF$59&lt;&gt;$CF$60,$CF$60&lt;&gt;$CF$61,$CF$61&lt;&gt;$CF$62,$CG$57:$CG$58=$CG$58),1,0)</f>
        <v>0</v>
      </c>
      <c r="EG58" s="487">
        <f t="array" aca="1" ref="EG58" ca="1">IF(AND($CC$57:$CC$62=$CC$58,$CE$57:$CE$62=$CE$58,$CF$57&lt;&gt;$CF$58,$CF$58:$CF$62=$CF$58,$CG$58:$CG$62=$CG$58),1,0)</f>
        <v>0</v>
      </c>
      <c r="EH58" s="487">
        <f t="array" aca="1" ref="EH58" ca="1">IF(AND($CC$57:$CC$62=$CC$58,$CE$57:$CE$62=$CE$58,$CF$57&lt;&gt;$CF$58,$CF$58:$CF$61=$CF$58,$CF$61&lt;&gt;$CF$62,$CG$58:$CG$61=$CG$58),1,0)</f>
        <v>0</v>
      </c>
      <c r="EI58" s="487">
        <f t="array" aca="1" ref="EI58" ca="1">IF(AND($CC$57:$CC$62=$CC$58,$CE$57:$CE$62=$CE$58,$CF$57&lt;&gt;$CF$58,$CF$58:$CF$60=$CF$58,$CF$60&lt;&gt;$CF$61,$CF$61:$CF$62=$CF$61,$CG$58:$CG$60=$CG$58,$CG$61:$CG$62=$CG$61),1,0)</f>
        <v>0</v>
      </c>
      <c r="EJ58" s="487">
        <f t="array" aca="1" ref="EJ58" ca="1">IF(AND($CC$57:$CC$62=$CC$58,$CE$57:$CE$62=$CE$58,$CF$57&lt;&gt;$CF$58,$CF$58:$CF$60=$CF$58,$CF$60&lt;&gt;$CF$61,$CF$61&lt;&gt;$CF$62,$CG$58:$CG$60=$CG$58),1,0)</f>
        <v>0</v>
      </c>
      <c r="EK58" s="487">
        <f t="array" aca="1" ref="EK58" ca="1">IF(AND($CC$57:$CC$62=$CC$58,$CE$57:$CE$62=$CE$58,$CF$57&lt;&gt;$CF$58,$CF$58:$CF$59=$CF$58,$CF$59&lt;&gt;$CF$60,$CF$60:$CF$62=$CF$60,$CG$58:$CG$59=$CG$58,$CG$60:$CG$62=$CG$60),1,0)</f>
        <v>0</v>
      </c>
      <c r="EL58" s="487">
        <f t="array" aca="1" ref="EL58" ca="1">IF(AND($CC$57:$CC$62=$CC$58,$CE$57:$CE$62=$CE$58,$CF$57&lt;&gt;$CF$58,$CF$58:$CF$59=$CF$58,$CF$59&lt;&gt;$CF$60,$CF$60&lt;&gt;$CF$61,$CF$61:$CF$62=$CF$61,$CG$58:$CG$59=$CG$58,$CG$61:$CG$62=$CG$61),1,0)</f>
        <v>0</v>
      </c>
      <c r="EM58" s="487">
        <f t="array" aca="1" ref="EM58" ca="1">IF(AND($CC$57:$CC$62=$CC$58,$CE$57:$CE$62=$CE$58,$CF$57&lt;&gt;$CF$58,$CF$58:$CF$59=$CF$58,$CF$59&lt;&gt;$CF$60,$CF$60:$CF$61=$CF$60,$CF$61&lt;&gt;$CF$62,$CG$58:$CG$59=$CG$58,$CG$60:$CG$61=$CG$60),1,0)</f>
        <v>0</v>
      </c>
      <c r="EN58" s="487">
        <f t="array" aca="1" ref="EN58" ca="1">IF(AND($CC$57:$CC$62=$CC$58,$CE$57:$CE$62=$CE$58,$CF$57&lt;&gt;$CF$58,$CF$58:$CF$59=$CF$58,$CF$59&lt;&gt;$CF$60,$CF$60&lt;&gt;$CF$61,$CF$61&lt;&gt;$CF$62,$CG$58:$CG$59=$CG$58),1,0)</f>
        <v>0</v>
      </c>
      <c r="EO58" s="487">
        <f t="array" aca="1" ref="EO58" ca="1">IF(AND($CC$57:$CC$62=$CC$58,$CE$57:$CE$62=$CE$58,$CF$57&lt;&gt;$CF$58,$CF$58&lt;&gt;$CF$59,$CF$59:$CF$62=$CF$59,$CG$59:$CG$62=$CG$59),1,0)</f>
        <v>0</v>
      </c>
      <c r="EP58" s="487">
        <f t="array" aca="1" ref="EP58" ca="1">IF(AND($CC$57:$CC$62=$CC$58,$CE$57:$CE$62=$CE$58,$CF$57&lt;&gt;$CF$58,$CF$58&lt;&gt;$CF$59,$CF$59:$CF$61=$CF$59,$CF$61&lt;&gt;$CF$62,$CG$59:$CG$61=$CG$59),1,0)</f>
        <v>0</v>
      </c>
      <c r="EQ58" s="487">
        <f t="array" aca="1" ref="EQ58" ca="1">IF(AND($CC$57:$CC$62=$CC$58,$CE$57:$CE$62=$CE$58,$CF$57&lt;&gt;$CF$58,$CF$58&lt;&gt;$CF$59,$CF$59:$CF$60=$CF$59,$CF$60&lt;&gt;$CF$61,$CF$61:$CF$62=$CF$61,$CG$59:$CG$60=$CG$59,$CG$61:$CG$62=$CG$61),1,0)</f>
        <v>0</v>
      </c>
      <c r="ER58" s="487">
        <f t="array" aca="1" ref="ER58" ca="1">IF(AND($CC$57:$CC$62=$CC$58,$CE$57:$CE$62=$CE$58,$CF$57&lt;&gt;$CF$58,$CF$58&lt;&gt;$CF$59,$CF$59:$CF$60=$CF$59,$CF$60&lt;&gt;$CF$61,$CF$61&lt;&gt;$CF$62,$CG$59:$CG$60=$CG$59),1,0)</f>
        <v>0</v>
      </c>
      <c r="ES58" s="487">
        <f t="array" aca="1" ref="ES58" ca="1">IF(AND($CC$57:$CC$62=$CC$58,$CE$57:$CE$62=$CE$58,$CF$57&lt;&gt;$CF$58,$CF$58&lt;&gt;$CF$59,$CF$59&lt;&gt;$CF$60,$CF$60:$CF$62=$CF$60,$CG$60:$CG$62=$CG$60),1,0)</f>
        <v>0</v>
      </c>
      <c r="ET58" s="487">
        <f t="array" aca="1" ref="ET58" ca="1">IF(AND($CC$57:$CC$62=$CC$58,$CE$57:$CE$62=$CE$58,$CF$57&lt;&gt;$CF$58,$CF$58&lt;&gt;$CF$59,$CF$59&lt;&gt;$CF$60,$CF$60:$CF$61=$CF$60,$CF$61&lt;&gt;$CF$62,$CG$60:$CG$61=$CG$60),1,0)</f>
        <v>0</v>
      </c>
      <c r="EU58" s="487">
        <f t="array" aca="1" ref="EU58" ca="1">IF(AND($CC$57:$CC$62=$CC$58,$CE$57:$CE$62=$CE$58,$CF$57&lt;&gt;$CF$58,$CF$58&lt;&gt;$CF$59,$CF$59&lt;&gt;$CF$60,$CF$60&lt;&gt;$CF$61,$CF$61:$CF$62=$CF$61,$CG$61:$CG$62=$CG$61),1,0)</f>
        <v>0</v>
      </c>
      <c r="EV58" s="487">
        <f t="array" aca="1" ref="EV58" ca="1">IF(AND($CC$57:$CC$62=$CC$58,$CE$57:$CE$62=$CE$58,$CF$57&lt;&gt;$CF$58,$CF$58&lt;&gt;$CF$59,$CF$59&lt;&gt;$CF$60,$CF$60&lt;&gt;$CF$61,$CF$61&lt;&gt;$CF$62),1,0)</f>
        <v>0</v>
      </c>
      <c r="EW58" s="487">
        <f t="array" aca="1" ref="EW58" ca="1">IF(AND($CC$57:$CC$62=$CC$58,$CE$57:$CE$61=$CE$58,$CE$61&lt;&gt;$CE$62,$CF$57:$CF$61=$CF$58,$CG$57:$CG$61=$CG$58),1,0)</f>
        <v>0</v>
      </c>
      <c r="EX58" s="487">
        <f t="array" aca="1" ref="EX58" ca="1">IF(AND($CC$57:$CC$62=$CC$58,$CE$57:$CE$60=$CE$58,$CE$60&lt;&gt;$CE$61,$CE$61:$CE$62=$CE$61,$CF$57:$CF$60=$CF$58,$CF$61:$CF$62=$CF$61,$CG$57:$CG$60=$CG$58,$CG$61:$CG$62=$CG$61),1,0)</f>
        <v>0</v>
      </c>
      <c r="EY58" s="487">
        <f t="array" aca="1" ref="EY58" ca="1">IF(AND($CC$57:$CC$62=$CC$58,$CE$57:$CE$60=$CE$58,$CE$60&lt;&gt;$CE$61,$CE$61&lt;&gt;$CE$62,$CF$57:$CF$60=$CF$58,$CG$57:$CG$60=$CG$58),1,0)</f>
        <v>0</v>
      </c>
      <c r="EZ58" s="487">
        <f t="array" aca="1" ref="EZ58" ca="1">IF(AND($CC$57:$CC$62=$CC$58,$CE$57:$CE$59=$CE$58,$CE$59&lt;&gt;$CE$60,$CE$60:$CE$62=$CE$60,$CF$57:$CF$59=$CF$58,$CF$60:$CF$62=$CF$60,$CG$57:$CG$59=$CG$58,$CG$60:$CG$62=$CG$60),1,0)</f>
        <v>0</v>
      </c>
      <c r="FA58" s="487">
        <f t="array" aca="1" ref="FA58" ca="1">IF(AND($CC$57:$CC$62=$CC$58,$CE$57:$CE$59=$CE$58,$CE$59&lt;&gt;$CE$60,$CE$60:$CE$61=$CE$60,$CE$61&lt;&gt;$CE$62,$CF$57:$CF$59=$CF$58,$CF$60:$CF$61=$CF$60,$CG$57:$CG$59=$CG$58,$CG$60:$CG$61=$CG$60),1,0)</f>
        <v>0</v>
      </c>
      <c r="FB58" s="487">
        <f t="array" aca="1" ref="FB58" ca="1">IF(AND($CC$57:$CC$62=$CC$58,$CE$57:$CE$59=$CE$58,$CE$59&lt;&gt;$CE$60,$CE$60&lt;&gt;$CE$61,$CE$61:$CE$62=$CE$61,$CF$57:$CF$59=$CF$58,$CF$61:$CF$62=$CF$61,$CG$57:$CG$59=$CG$58,$CG$61:$CG$62=$CG$61),1,0)</f>
        <v>0</v>
      </c>
      <c r="FC58" s="487">
        <f t="array" aca="1" ref="FC58" ca="1">IF(AND($CC$57:$CC$62=$CC$58,$CE$57:$CE$59=$CE$58,$CE$59&lt;&gt;$CE$60,$CE$60&lt;&gt;$CE$61,$CE$61&lt;&gt;$CE$62,$CF$57:$CF$59=$CF$58,$CG$57:$CG$59=$CG$58),1,0)</f>
        <v>0</v>
      </c>
      <c r="FD58" s="487">
        <f t="array" aca="1" ref="FD58" ca="1">IF(AND($CC$57:$CC$62=$CC$58,$CE$57:$CE$58=$CE$58,$CE$58&lt;&gt;$CE$59,$CE$59:$CE$62=$CE$59,$CF$57:$CF$58=$CF$58,$CF$59:$CF$62=$CF$59,$CG$57:$CG$58=$CG$58,$CG$59:$CG$62=$CG$59),1,0)</f>
        <v>0</v>
      </c>
      <c r="FE58" s="487">
        <f t="array" aca="1" ref="FE58" ca="1">IF(AND($CC$57:$CC$62=$CC$58,$CE$57:$CE$58=$CE$58,$CE$58&lt;&gt;$CE$59,$CE$59:$CE$61=$CE$59,$CE$61&lt;&gt;$CE$62,$CF$57:$CF$58=$CF$58,$CF$59:$CF$61=$CF$59,$CG$57:$CG$58=$CG$58,$CG$59:$CG$61=$CG$59),1,0)</f>
        <v>0</v>
      </c>
      <c r="FF58" s="487">
        <f t="array" aca="1" ref="FF58" ca="1">IF(AND($CC$57:$CC$62=$CC$58,$CE$57:$CE$58=$CE$58,$CE$58&lt;&gt;$CE$59,$CE$59:$CE$60=$CE$59,$CE$60&lt;&gt;$CE$61,$CE$61:$CE$62=$CE$61,$CF$57:$CF$58=$CF$58,$CF$59:$CF$60=$CF$59,$CF$61:$CF$62=$CF$61,$CG$57:$CG$58=$CG$58,$CG$59:$CG$60=$CG$59,$CG$61:$CG$62=$CG$61),1,0)</f>
        <v>0</v>
      </c>
      <c r="FG58" s="487">
        <f t="array" aca="1" ref="FG58" ca="1">IF(AND($CC$57:$CC$62=$CC$58,$CE$57:$CE$58=$CE$58,$CE$58&lt;&gt;$CE$59,$CE$59:$CE$60=$CE$59,$CE$60&lt;&gt;$CE$61,$CE$61&lt;&gt;$CE$62,$CF$57:$CF$58=$CF$58,$CF$59:$CF$60=$CF$59,$CG$57:$CG$58=$CG$58,$CG$59:$CG$60=$CG$59),1,0)</f>
        <v>0</v>
      </c>
      <c r="FH58" s="487">
        <f t="array" aca="1" ref="FH58" ca="1">IF(AND($CC$57:$CC$62=$CC$58,$CE$57:$CE$58=$CE$58,$CE$58&lt;&gt;$CE$59,$CE$59&lt;&gt;$CE$60,$CE$60:$CE$62=$CE$60,$CF$57:$CF$58=$CF$58,$CF$60:$CF$62=$CF$60,$CG$57:$CG$58=$CG$58,$CG$60:$CG$62=$CG$60),1,0)</f>
        <v>0</v>
      </c>
      <c r="FI58" s="487">
        <f t="array" aca="1" ref="FI58" ca="1">IF(AND($CC$57:$CC$62=$CC$58,$CE$57:$CE$58=$CE$58,$CE$58&lt;&gt;$CE$59,$CE$59&lt;&gt;$CE$60,$CE$60&lt;&gt;$CE$61,CE$61:$CE$62=$CE$61,$CF$57:$CF$58=$CF$58,$CF$61:$CF$62=$CF$61,$CG$57:$CG$58=$CG$58,$CG$61:$CG$62=$CG$61),1,0)</f>
        <v>0</v>
      </c>
      <c r="FJ58" s="487">
        <f t="array" aca="1" ref="FJ58" ca="1">IF(AND($CC$57:$CC$62=$CC$58,$CE$57:$CE$58=$CE$58,$CE$58&lt;&gt;$CE$59,$CE$59&lt;&gt;$CE$60,$CE$60:$CE$61=$CE$60,$CE$61&lt;&gt;$CE$62,$CF$57:$CF$58=$CF$58,$CF$60:$CF$61=$CF$60,$CG$57:$CG$58=$CG$58,$CG$60:$CG$61=$CG$60),1,0)</f>
        <v>0</v>
      </c>
      <c r="FK58" s="487">
        <f t="array" aca="1" ref="FK58" ca="1">IF(AND($CC$57:$CC$62=$CC$58,$CE$57:$CE$58=$CE$58,$CE$58&lt;&gt;$CE$59,$CE$59&lt;&gt;$CE$60,$CE$60&lt;&gt;$CE$61,$CE$61&lt;&gt;$CE$62,$CF$57:$CF$58=$CF$58,$CG$57:$CG$58=$CG$58),1,0)</f>
        <v>0</v>
      </c>
      <c r="FL58" s="487">
        <f t="array" aca="1" ref="FL58" ca="1">IF(AND($CC$57:$CC$62=$CC$58,$CE$57&lt;&gt;$CE$58,$CE$58:$CE$62=$CE$58,$CF$58:$CF$62=$CF$58,$CG$58:$CG$62=$CG$58),1,0)</f>
        <v>0</v>
      </c>
      <c r="FM58" s="487">
        <f t="array" aca="1" ref="FM58" ca="1">IF(AND($CC$57:$CC$62=$CC$58,$CE$57&lt;&gt;$CE$58,$CE$58:$CE$61=$CE$58,$CE$61&lt;&gt;$CE$62,$CF$58:$CF$61=$CF$58,$CG$58:$CG$61=$CG$58),1,0)</f>
        <v>0</v>
      </c>
      <c r="FN58" s="487">
        <f t="array" aca="1" ref="FN58" ca="1">IF(AND($CC$57:$CC$62=$CC$58,$CE$57&lt;&gt;$CE$58,$CE$58:$CE$60=$CE$58,$CE$60&lt;&gt;$CE$61,$CE$61:$CE$62=$CE$61,$CF$58:$CF$60=$CF$58,$CF$61:$CF$62=$CF$61,$CG$58:$CG$60=$CG$58,$CG$61:$CG$62=$CG$61),1,0)</f>
        <v>0</v>
      </c>
      <c r="FO58" s="487">
        <f t="array" aca="1" ref="FO58" ca="1">IF(AND($CC$57:$CC$62=$CC$58,$CE$57&lt;&gt;$CE$58,$CE$58:$CE$60=$CE$58,$CE$60&lt;&gt;$CE$61,$CE$61&lt;&gt;$CE$62,$CF$58:$CF$60=$CF$58,$CG$58:$CG$60=$CG$58),1,0)</f>
        <v>0</v>
      </c>
      <c r="FP58" s="487">
        <f t="array" aca="1" ref="FP58" ca="1">IF(AND($CC$57:$CC$62=$CC$58,$CE$57&lt;&gt;$CE$58,$CE$58:$CE$59=$CE$58,$CE$59&lt;&gt;$CE$60,$CE$60:$CE$62=$CE$60,$CF$58:$CF$59=$CF$58,$CF$60:$CF$62=$CF$60,$CG$58:$CG$59=$CG$58,$CG$60:$CG$62=$CG$60),1,0)</f>
        <v>0</v>
      </c>
      <c r="FQ58" s="487">
        <f t="array" aca="1" ref="FQ58" ca="1">IF(AND($CC$57:$CC$62=$CC$58,$CE$57&lt;&gt;$CE$58,$CE$58:$CE$59=$CE$58,$CE$59&lt;&gt;$CE$60,$CE$60&lt;&gt;$CE$61,$CE$61:$CE$62=$CE$61,$CF$58:$CF$59=$CF$58,$CF$61:$CF$62=$CF$61,$CG$58:$CG$59=$CG$58,$CG$61:$CG$62=$CG$61),1,0)</f>
        <v>0</v>
      </c>
      <c r="FR58" s="487">
        <f t="array" aca="1" ref="FR58" ca="1">IF(AND($CC$57:$CC$62=$CC$58,$CE$57&lt;&gt;$CE$58,$CE$58:$CE$59=$CE$58,$CE$59&lt;&gt;$CE$60,$CE$60:$CE$61=$CE$60,$CE$61&lt;&gt;$CE$62,$CF$58:$CF$59=$CF$58,$CF$60:$CF$61=$CF$60,$CG$58:$CG$59=$CG$58,$CG$60:$CG$61=$CG$60),1,0)</f>
        <v>0</v>
      </c>
      <c r="FS58" s="487">
        <f t="array" aca="1" ref="FS58" ca="1">IF(AND($CC$57:$CC$62=$CC$58,$CE$57&lt;&gt;$CE$58,$CE$58:$CE$59=$CE$58,$CE$59&lt;&gt;$CE$60,$CE$60&lt;&gt;$CE$61,$CE$61&lt;&gt;$CE$62,$CF$58:$CF$59=$CF$58,$CG$58:$CG$59=$CG$58),1,0)</f>
        <v>0</v>
      </c>
      <c r="FT58" s="487">
        <f t="array" aca="1" ref="FT58" ca="1">IF(AND($CC$57:$CC$62=$CC$58,$CE$57&lt;&gt;$CE$58,$CE$58&lt;&gt;$CE$59,$CE$59:$CE$62=$CE$59,$CF$59:$CF$62=$CF$59,$CG$59:$CG$62=$CG$59),1,0)</f>
        <v>0</v>
      </c>
      <c r="FU58" s="487">
        <f t="array" aca="1" ref="FU58" ca="1">IF(AND($CC$57:$CC$62=$CC$58,$CE$57&lt;&gt;$CE$58,$CE$58&lt;&gt;$CE$59,$CE$59:$CE$61=$CE$59,$CE$61&lt;&gt;$CE$62,$CF$59:$CF$61=$CF$59,$CG$59:$CG$61=$CG$59),1,0)</f>
        <v>0</v>
      </c>
      <c r="FV58" s="487">
        <f t="array" aca="1" ref="FV58" ca="1">IF(AND($CC$57:$CC$62=$CC$58,$CE$57&lt;&gt;$CE$58,$CE$58&lt;&gt;$CE$59,$CE$59:$CE$60=$CE$59,$CE$60&lt;&gt;$CE$61,$CE$61:$CE$62=$CE$61,$CF$59:$CF$60=$CF$59,$CF$61:$CF$62=$CF$61,$CG$59:$CG$60=$CG$59,$CG$61:$CG$62=$CG$61),1,0)</f>
        <v>0</v>
      </c>
      <c r="FW58" s="487">
        <f t="array" aca="1" ref="FW58" ca="1">IF(AND($CC$57:$CC$62=$CC$58,$CE$57&lt;&gt;$CE$58,$CE$58&lt;&gt;$CE$59,$CE$59:$CE$60=$CE$59,$CE$60&lt;&gt;$CE$61,$CE$61&lt;&gt;$CE$62,$CF$59:$CF$60=$CF$59,$CG$59:$CG$60=$CG$59),1,0)</f>
        <v>0</v>
      </c>
      <c r="FX58" s="487">
        <f t="array" aca="1" ref="FX58" ca="1">IF(AND($CC$57:$CC$62=$CC$58,$CE$57&lt;&gt;$CE$58,$CE$58&lt;&gt;$CE$59,$CE$59&lt;&gt;$CE$60,$CE$60:$CE$62=$CE$60,$CF$60:$CF$62=$CF$60,$CG$60:$CG$62=$CG$60),1,0)</f>
        <v>0</v>
      </c>
      <c r="FY58" s="487">
        <f t="array" aca="1" ref="FY58" ca="1">IF(AND($CC$57:$CC$62=$CC$58,$CE$57&lt;&gt;$CE$58,$CE$58&lt;&gt;$CE$59,$CE$59&lt;&gt;$CE$60,$CE$60:$CE$61=$CE$60,$CE$61&lt;&gt;$CE$62,$CF$60:$CF$61=$CF$60,$CG$60:$CG$61=$CG$60),1,0)</f>
        <v>0</v>
      </c>
      <c r="FZ58" s="487">
        <f t="array" aca="1" ref="FZ58" ca="1">IF(AND($CC$57:$CC$62=$CC$58,$CE$57&lt;&gt;$CE$58,$CE$58&lt;&gt;$CE$59,$CE$59&lt;&gt;$CE$60,$CE$60&lt;&gt;$CE$61,$CE$61:$CE$62=$CE$61,$CF$61:$CF$62=$CF$61,$CG$61:$CG$62=$CG$61),1,0)</f>
        <v>0</v>
      </c>
      <c r="GA58" s="487">
        <f t="array" aca="1" ref="GA58" ca="1">IF(AND($CC$57:$CC$62=$CC$58,$CE$57&lt;&gt;$CE$58,$CE$58&lt;&gt;$CE$59,$CE$59&lt;&gt;$CE$60,$CE$60&lt;&gt;$CE$61,$CE$61&lt;&gt;$CE$62),1,0)</f>
        <v>0</v>
      </c>
      <c r="GB58" s="487">
        <f ca="1">IF(AND($CC$57:$CC$61=$CC$58,$CC$61&lt;&gt;$CC$62,$CE$57:$CE$61=$CE$57,$CF$57:$CF$61=$CF$57,$CG$57:$CG$61=$CG$57),1,0)</f>
        <v>0</v>
      </c>
      <c r="GC58" s="487">
        <f t="array" aca="1" ref="GC58" ca="1">IF(AND($CC$57:$CC$60=$CC$58,$CC$60&lt;&gt;$CC$61,$CC$61:$CC$62=$CC$61,$CE$57:$CE$60=$CE$58,$CE$61:$CE$62=$CE$61,$CF$57:$CF$60=$CF$58,$CF$61:$CF$62=$CF$61,$CG$57:$CG$60=$CG$58,$CG$61:$CG$62=$CG$61),1,0)</f>
        <v>0</v>
      </c>
      <c r="GD58" s="487">
        <f t="array" aca="1" ref="GD58" ca="1">IF(AND($CC$57:$CC$60=$CC$58,$CC$60&lt;&gt;$CC$61,$CC$61&lt;&gt;$CC$62,$CE$57:$CE$60=$CE$58,$CF$57:$CF$60=$CF$58,$CG$57:$CG$60=$CG$58),1,0)</f>
        <v>0</v>
      </c>
      <c r="GE58" s="487">
        <f t="array" aca="1" ref="GE58" ca="1">IF(AND($CC$57:$CC$59=$CC$58,$CC$59&lt;&gt;$CC$60,$CC$60:$CC$62=$CC$60,$CE$57:$CE$59=$CE$58,$CE$60:$CE$62=$CE$60,$CF$57:$CF$59=$CF$58,$CF$60:$CF$62=$CF$60,$CG$57:$CG$59=$CG$58,$CG$60:$CG$62=$CG$60),1,0)</f>
        <v>0</v>
      </c>
      <c r="GF58" s="487">
        <f t="array" aca="1" ref="GF58" ca="1">IF(AND($CC$57:$CC$59=$CC$58,$CC$59&lt;&gt;$CC$60,$CC$60:$CC$61=$CC$60,$CC$61&lt;&gt;$CC$62,$CE$57:$CE$59=$CE$58,$CE$60:$CE$61=$CE$60,$CF$57:$CF$59=$CF$58,$CF$60:$CF$61=$CF$60,$CG$57:$CG$59=$CG$58,$CG$60:$CG$61=$CG$60),1,0)</f>
        <v>0</v>
      </c>
      <c r="GG58" s="487">
        <f t="array" aca="1" ref="GG58" ca="1">IF(AND($CC$57:$CC$59=$CC$58,$CC$59&lt;&gt;$CC$60,$CC$60&lt;&gt;$CC$61,$CC$61:$CC$62=$CC$61,$CE$57:$CE$59=$CE$58,$CE$61:$CE$62=$CE$61,$CF$57:$CF$59=$CF$58,$CF$61:$CF$62=$CF$61,$CG$57:$CG$59=$CG$58,$CG$61:$CG$62=$CG$61),1,0)</f>
        <v>0</v>
      </c>
      <c r="GH58" s="487">
        <f t="array" aca="1" ref="GH58" ca="1">IF(AND($CC$57:$CC$59=$CC$58,$CC$59&lt;&gt;$CC$60,$CC$60&lt;&gt;$CC$61,$CC$61&lt;&gt;$CC$62,$CE$57:$CE$59=$CE$58,$CF$57:$CF$59=$CF$58,$CG$57:$CG$59=$CG$58),1,0)</f>
        <v>0</v>
      </c>
      <c r="GI58" s="487">
        <f t="array" aca="1" ref="GI58" ca="1">IF(AND($CC$57:$CC$58=$CC$58,$CC$58&lt;&gt;$CC$59,$CC$59:$CC$62=$CC$59,$CE$57:$CE$58=$CE$58,$CE$59:$CE$62=$CE$59,$CF$57:$CF$58=$CF$58,$CF$59:$CF$62=$CF$59,$CG$57:$CG$58=$CG$58,$CG$59:$CG$62=$CG$59),1,0)</f>
        <v>0</v>
      </c>
      <c r="GJ58" s="487">
        <f t="array" aca="1" ref="GJ58" ca="1">IF(AND($CC$57:$CC$58=$CC$58,$CC$58&lt;&gt;$CC$59,$CC$59:$CC$61=$CC$59,$CC$61&lt;&gt;$CC$62,$CE$57:$CE$58=$CE$58,$CE$59:$CE$61=$CE$59,$CF$57:$CF$58=$CF$58,$CF$59:$CF$61=$CF$59,$CG$57:$CG$58=$CG$58,$CG$59:$CG$61=$CG$59),1,0)</f>
        <v>0</v>
      </c>
      <c r="GK58" s="487">
        <f t="array" aca="1" ref="GK58" ca="1">IF(AND($CC$57:$CC$58=$CC$58,$CC$58&lt;&gt;$CC$59,$CC$59:$CC$60=$CC$59,$CC$60&lt;&gt;$CC$61,$CC$61:$CC$62=$CC$61,$CE$57:$CE$58=$CE$58,$CE$59:$CE$60=$CE$59,$CE$61:$CE$62=$CE$61,$CF$57:$CF$58=$CF$58,$CF$59:$CF$60=$CF$59,$CF$61:$CF$62=$CF$61,$CG$57:$CG$58=$CG$58,$CG$59:$CG$60=$CG$59,$CG$61:$CG$62=$CG$61),1,0)</f>
        <v>0</v>
      </c>
      <c r="GL58" s="487">
        <f t="array" aca="1" ref="GL58" ca="1">IF(AND($CC$57:$CC$58=$CC$58,$CC$58&lt;&gt;$CC$59,$CC$59:$CC$60=$CC$59,$CC$60&lt;&gt;$CC$61,$CC$61&lt;&gt;$CC$62,$CE$57:$CE$58=$CE$58,$CE$59:$CE$60=$CE$59,$CF$57:$CF$58=$CF$58,$CF$59:$CF$60=$CF$59,$CG$57:$CG$58=$CG$58,$CG$59:$CG$60=$CG$59),1,0)</f>
        <v>0</v>
      </c>
      <c r="GM58" s="487">
        <f t="array" aca="1" ref="GM58" ca="1">IF(AND($CC$57:$CC$58=$CC$58,$CC$58&lt;&gt;$CC$59,$CC$59&lt;&gt;$CC$60,$CC$60:$CC$62=$CC$60,$CE$57:$CE$58=$CE$58,$CE$60:$CE$62=$CE$60,$CF$57:$CF$58=$CF$58,$CF$60:$CF$62=$CF$60,$CG$57:$CG$58=$CG$58,$CG$60:$CG$62=$CG$60),1,0)</f>
        <v>0</v>
      </c>
      <c r="GN58" s="487">
        <f t="array" aca="1" ref="GN58" ca="1">IF(AND($CC$57:$CC$58=$CC$58,$CC$58&lt;&gt;$CC$59,$CC$59&lt;&gt;$CC$60,$CC$60&lt;&gt;$CC$61,$CC$61:$CC$62=$CC$61,$CE$57:$CE$58=$CE$58,$CE$61:$CE$62=$CE$61,$CF$57:$CF$58=$CF$58,$CF$61:$CF$62=$CF$61,$CG$57:$CG$58=$CG$58,$CG$61:$CG$62=$CG$61),1,0)</f>
        <v>0</v>
      </c>
      <c r="GO58" s="487">
        <f t="array" aca="1" ref="GO58" ca="1">IF(AND($CC$57:$CC$58=$CC$58,$CC$58&lt;&gt;$CC$59,$CC$59&lt;&gt;$CC$60,$CC$60:$CC$61=$CC$60,$CC$61&lt;&gt;$CC$62,$CE$57:$CE$58=$CE$58,$CE$60:$CE$61=$CE$60,$CF$57:$CF$58=$CF$58,$CF$60:$CF$61=$CF$60,$CG$57:$CG$58=$CG$58,$CG$60:$CG$61=$CG$60),1,0)</f>
        <v>0</v>
      </c>
      <c r="GP58" s="487">
        <f t="array" aca="1" ref="GP58" ca="1">IF(AND($CC$57:$CC$58=$CC$58,$CC$58&lt;&gt;$CC$59,$CC$59&lt;&gt;$CC$60,$CC$60&lt;&gt;$CC$61,$CC$61&lt;&gt;$CC$62,$CE$57:$CE$58=$CE$58,$CF$57:$CF$58=$CF$58,$CG$57:$CG$58=$CG$58),1,0)</f>
        <v>0</v>
      </c>
      <c r="GQ58" s="487">
        <f t="array" aca="1" ref="GQ58" ca="1">IF(AND($CC$57&lt;&gt;$CC$58,$CC$58:$CC$62=$CC$58,$CE$58:$CE$62=$CE$58,$CF$58:$CF$62=$CF$58,$CG$58:$CG$62=$CG$58),1,0)</f>
        <v>0</v>
      </c>
      <c r="GR58" s="487">
        <f t="array" aca="1" ref="GR58" ca="1">IF(AND($CC$57&lt;&gt;$CC$58,$CC$58:$CC$61=$CC$58,$CC$61&lt;&gt;$CC$62,$CE$58:$CE$61=$CE$58,$CF$58:$CF$61=$CF$58,$CG$58:$CG$61=$CG$58),1,0)</f>
        <v>0</v>
      </c>
      <c r="GS58" s="487">
        <f t="array" aca="1" ref="GS58" ca="1">IF(AND($CC$57&lt;&gt;$CC$58,$CC$58:$CC$60=$CC$58,$CC$60&lt;&gt;$CC$61,$CC$61:$CC$62=$CC$61,$CE$58:$CE$60=$CE$58,$CE$61:$CE$62=$CE$61,$CF$58:$CF$60=$CF$58,$CF$61:$CF$62=$CF$61,$CG$58:$CG$60=$CG$58,$CG$61:$CG$62=$CG$61),1,0)</f>
        <v>0</v>
      </c>
      <c r="GT58" s="487">
        <f t="array" aca="1" ref="GT58" ca="1">IF(AND($CC$57&lt;&gt;$CC$58,$CC$58:$CC$60=$CC$58,$CC$60&lt;&gt;$CC$61,$CC$61&lt;&gt;$CC$62,$CE$58:$CE$60=$CE$58,$CF$58:$CF$60=$CF$58,$CG$58:$CG$60=$CG$58),1,0)</f>
        <v>0</v>
      </c>
      <c r="GU58" s="487">
        <f t="array" aca="1" ref="GU58" ca="1">IF(AND($CC$57&lt;&gt;$CC$58,$CC$58:$CC$59=$CC$58,$CC$59&lt;&gt;$CC$60,$CC$60:$CC$62=$CC$60,$CE$58:$CE$59=$CE$58,$CE$60:$CE$62=$CE$60,$CF$58:$CF$59=$CF$58,$CF$60:$CF$62=$CF$60,$CG$58:$CG$59=$CG$58,$CG$60:$CG$62=$CG$60),1,0)</f>
        <v>0</v>
      </c>
      <c r="GV58" s="487">
        <f t="array" aca="1" ref="GV58" ca="1">IF(AND($CC$57&lt;&gt;$CC$58,$CC$58:$CC$59=$CC$58,$CC$59&lt;&gt;$CC$60,$CC$60&lt;&gt;$CC$61,$CC$61:$CC$62=$CC$61,$CE$58:$CE$59=$CE$58,$CE$61:$CE$62=$CE$61,$CF$58:$CF$59=$CF$58,$CF$61:$CF$62=$CF$61,$CG$58:$CG$59=$CG$58,$CG$61:$CG$62=$CG$61),1,0)</f>
        <v>0</v>
      </c>
      <c r="GW58" s="487">
        <f t="array" aca="1" ref="GW58" ca="1">IF(AND($CC$57&lt;&gt;$CC$58,$CC$58:$CC$59=$CC$58,$CC$59&lt;&gt;$CC$60,$CC$60:$CC$61=$CC$60,$CC$61&lt;&gt;$CC$62,$CE$58:$CE$59=$CE$58,$CE$60:$CE$61=$CE$60,$CF$58:$CF$59=$CF$58,$CF$60:$CF$61=$CF$60,$CG$58:$CG$59=$CG$58,$CG$60:$CG$61=$CG$60),1,0)</f>
        <v>0</v>
      </c>
      <c r="GX58" s="487">
        <f t="array" aca="1" ref="GX58" ca="1">IF(AND($CC$57&lt;&gt;$CC$58,$CC$58:$CC$59=$CC$58,$CC$59&lt;&gt;$CC$60,$CC$60&lt;&gt;$CC$61,$CC$61&lt;&gt;$CC$62,$CE$58:$CE$59=$CE$58,$CF$58:$CF$59=$CF$58,$CG$58:$CG$59=$CG$58),1,0)</f>
        <v>0</v>
      </c>
      <c r="GY58" s="487">
        <f t="array" aca="1" ref="GY58" ca="1">IF(AND($CC$57&lt;&gt;$CC$58,$CC$58&lt;&gt;$CC$59,$CC$59:$CC$62=$CC$59,$CE$59:$CE$62=$CE$59,$CF$59:$CF$62=$CF$59,$CG$59:$CG$62=$CG$59),1,0)</f>
        <v>0</v>
      </c>
      <c r="GZ58" s="487">
        <f t="array" aca="1" ref="GZ58" ca="1">IF(AND($CC$57&lt;&gt;$CC$58,$CC$58&lt;&gt;$CC$59,$CC$59:$CC$61=$CC$59,$CC$61&lt;&gt;$CC$62,$CE$59:$CE$61=$CE$59,$CF$59:$CF$61=$CF$59,$CG$59:$CG$61=$CG$59),1,0)</f>
        <v>0</v>
      </c>
      <c r="HA58" s="487">
        <f t="array" aca="1" ref="HA58" ca="1">IF(AND($CC$57&lt;&gt;$CC$58,$CC$58&lt;&gt;$CC$59,$CC$59:$CC$60=$CC$59,$CC$60&lt;&gt;$CC$61,$CC$61:$CC$62=$CC$61,$CE$59:$CE$60=$CE$59,$CE$61:$CE$62=$CE$61,$CF$59:$CF$60=$CF$59,$CF$61:$CF$62=$CF$61,$CG$59:$CG$60=$CG$59,$CG$61:$CG$62=$CG$61),1,0)</f>
        <v>0</v>
      </c>
      <c r="HB58" s="487">
        <f t="array" aca="1" ref="HB58" ca="1">IF(AND($CC$57&lt;&gt;$CC$58,$CC$58&lt;&gt;$CC$59,$CC$59:$CC$60=$CC$59,$CC$60&lt;&gt;$CC$61,$CC$61&lt;&gt;$CC$62,$CE$59:$CE$60=$CE$59,$CF$59:$CF$60=$CF$59,$CG$59:$CG$60=$CG$59),1,0)</f>
        <v>0</v>
      </c>
      <c r="HC58" s="487">
        <f t="array" aca="1" ref="HC58" ca="1">IF(AND($CC$57&lt;&gt;$CC$58,$CC$58&lt;&gt;$CC$59,$CC$59&lt;&gt;$CC$60,$CC$60:$CC$62=$CC$60,$CE$60:$CE$62=$CE$60,$CF$60:$CF$62=$CF$60,$CG$60:$CG$62=$CG$60),1,0)</f>
        <v>0</v>
      </c>
      <c r="HD58" s="487">
        <f t="array" aca="1" ref="HD58" ca="1">IF(AND($CC$57&lt;&gt;$CC$58,$CC$58&lt;&gt;$CC$59,$CC$59&lt;&gt;$CC$60,$CC$60:$CC$61=$CC$60,$CC$61&lt;&gt;$CC$62,$CE$60:$CE$61=$CE$60,$CF$60:$CF$61=$CF$60,$CG$60:$CG$61=$CG$60),1,0)</f>
        <v>0</v>
      </c>
      <c r="HE58" s="487">
        <f t="array" aca="1" ref="HE58" ca="1">IF(AND($CC$57&lt;&gt;$CC$58,$CC$58&lt;&gt;$CC$59,$CC$59&lt;&gt;$CC$60,$CC$60&lt;&gt;$CC$61,$CC$61:$CC$62=$CC$61,$CE$61:$CE$62=$CE$61,$CF$61:$CF$62=$CF$61,$CG$61:$CG$62=$CG$61),1,0)</f>
        <v>0</v>
      </c>
      <c r="HF58" s="487">
        <f t="array" aca="1" ref="HF58" ca="1">IF(AND($CC$57&lt;&gt;$CC$58,$CC$58&lt;&gt;$CC$59,$CC$59&lt;&gt;$CC$60,$CC$60&lt;&gt;$CC$61,$CC$61&lt;&gt;$CC$62),1,0)</f>
        <v>0</v>
      </c>
      <c r="HG58" s="487">
        <f t="array" aca="1" ref="HG58" ca="1">IF(AND($CC$57:$CC$62=$CC$58,$CE$57:$CE$62=$CE$58,$CF$57:$CF$61=$CF$58,$CF$61&lt;&gt;$CF$62,$CG$57:$CG$60=$CG$58,$CG$60&lt;&gt;$CG$61),1,0)</f>
        <v>0</v>
      </c>
      <c r="HH58" s="487">
        <f t="array" aca="1" ref="HH58" ca="1">IF(AND($CC$57:$CC$62=$CC$58,$CE$57:$CE$62=$CE$58,$CF$57:$CF$61=$CF$58,$CF$61&lt;&gt;$CF$62,$CG$57:$CG$59=$CG$58,$CG$59&lt;&gt;$CG$60,$CG$60:$CG$61=$CG$60),1,0)</f>
        <v>0</v>
      </c>
      <c r="HI58" s="487">
        <f t="array" aca="1" ref="HI58" ca="1">IF(AND($CC$57:$CC$62=$CC$58,$CE$57:$CE$62=$CE$58,$CF$57:$CF$61=$CF$58,$CF$61&lt;&gt;$CF$62,$CG$57:$CG$59=$CG$58,$CG$59&lt;&gt;$CG$60,$CG$60&lt;&gt;$CG$61),1,0)</f>
        <v>0</v>
      </c>
      <c r="HJ58" s="487">
        <f t="array" aca="1" ref="HJ58" ca="1">IF(AND($CC$57:$CC$62=$CC$58,$CE$57:$CE$62=$CE$58,$CF$57:$CF$61=$CF$58,$CF$61&lt;&gt;$CF$62,$CG$57:$CG$58=$CG$58,$CG$58&lt;&gt;$CG$59,$CG$59:$CG$61=$CG$59),1,0)</f>
        <v>0</v>
      </c>
      <c r="HK58" s="487">
        <f t="array" aca="1" ref="HK58" ca="1">IF(AND($CC$57:$CC$62=$CC$58,$CE$57:$CE$62=$CE$58,$CF$57:$CF$61=$CF$58,$CF$61&lt;&gt;$CF$62,$CG$57:$CG$58=$CG$58,$CG$58&lt;&gt;$CG$59,$CG$59:$CG$60=$CG$59,$CG$60&lt;&gt;$CG$61),1,0)</f>
        <v>0</v>
      </c>
      <c r="HL58" s="487">
        <f t="array" aca="1" ref="HL58" ca="1">IF(AND($CC$57:$CC$62=$CC$58,$CE$57:$CE$62=$CE$58,$CF$57:$CF$61=$CF$58,$CF$61&lt;&gt;$CF$62,$CG$57:$CG$58=$CG$58,$CG$58&lt;&gt;$CG$59,$CG$59&lt;&gt;$CG$60,$CG$60:$CG$61=$CG$60),1,0)</f>
        <v>0</v>
      </c>
      <c r="HM58" s="487">
        <f t="array" aca="1" ref="HM58" ca="1">IF(AND($CC$57:$CC$62=$CC$58,$CE$57:$CE$62=$CE$58,$CF$57:$CF$61=$CF$58,$CF$61&lt;&gt;$CF$62,$CG$57:$CG$58=$CG$58,$CG$58&lt;&gt;$CG$59,$CG$59&lt;&gt;$CG$60,$CG$60&lt;&gt;$CG$61),1,0)</f>
        <v>0</v>
      </c>
      <c r="HN58" s="487">
        <f t="array" aca="1" ref="HN58" ca="1">IF(AND($CC$57:$CC$62=$CC$58,$CE$57:$CE$62=$CE$58,$CF$57:$CF$61=$CF$58,$CF$61&lt;&gt;$CF$62,$CG$57&lt;&gt;$CG$58,$CG$58:$CG$61=$CG$58),1,0)</f>
        <v>0</v>
      </c>
      <c r="HO58" s="487">
        <f t="array" aca="1" ref="HO58" ca="1">IF(AND($CC$57:$CC$62=$CC$58,$CE$57:$CE$62=$CE$58,$CF$57:$CF$61=$CF$58,$CF$61&lt;&gt;$CF$62,$CG$57&lt;&gt;$CG$58,$CG$58:$CG$60=$CG$58,$CG$60&lt;&gt;$CG$61),1,0)</f>
        <v>0</v>
      </c>
      <c r="HP58" s="487">
        <f t="array" aca="1" ref="HP58" ca="1">IF(AND($CC$57:$CC$62=$CC$58,$CE$57:$CE$62=$CE$58,$CF$57:$CF$61=$CF$58,$CF$61&lt;&gt;$CF$62,$CG$57&lt;&gt;$CG$58,$CG$58:$CG$59=$CG$58,$CG$59&lt;&gt;$CG$60,$CG$60:$CG$61=$CG$60),1,0)</f>
        <v>0</v>
      </c>
      <c r="HQ58" s="487">
        <f t="array" aca="1" ref="HQ58" ca="1">IF(AND($CC$57:$CC$62=$CC$58,$CE$57:$CE$62=$CE$58,$CF$57:$CF$61=$CF$58,$CF$61&lt;&gt;$CF$62,$CG$57&lt;&gt;$CG$58,$CG$58:$CG$59=$CG$58,$CG$59&lt;&gt;$CG$60,$CG$60&lt;&gt;$CG$61),1,0)</f>
        <v>0</v>
      </c>
      <c r="HR58" s="487">
        <f t="array" aca="1" ref="HR58" ca="1">IF(AND($CC$57:$CC$62=$CC$58,$CE$57:$CE$62=$CE$58,$CF$57:$CF$61=$CF$58,$CF$61&lt;&gt;$CF$62,$CG$57&lt;&gt;$CG$58,$CG$58&lt;&gt;$CG$59,$CG$59:$CG$61=$CG$59),1,0)</f>
        <v>0</v>
      </c>
      <c r="HS58" s="487">
        <f t="array" aca="1" ref="HS58" ca="1">IF(AND($CC$57:$CC$62=$CC$58,$CE$57:$CE$62=$CE$58,$CF$57:$CF$61=$CF$58,$CF$61&lt;&gt;$CF$62,$CG$57&lt;&gt;$CG$58,$CG$58&lt;&gt;$CG$59,$CG$59:$CG$60=$CG$59,$CG$60&lt;&gt;$CG$61),1,0)</f>
        <v>0</v>
      </c>
      <c r="HT58" s="487">
        <f t="array" aca="1" ref="HT58" ca="1">IF(AND($CC$57:$CC$62=$CC$58,$CE$57:$CE$62=$CE$58,$CF$57:$CF$61=$CF$58,$CF$61&lt;&gt;$CF$62,$CG$57&lt;&gt;$CG$58,$CG$58&lt;&gt;$CG$59,$CG$59&lt;&gt;$CG$60,$CG$60:$CG$61=$CG$60),1,0)</f>
        <v>0</v>
      </c>
      <c r="HU58" s="487">
        <f t="array" aca="1" ref="HU58" ca="1">IF(AND($CC$57:$CC$62=$CC$58,$CE$57:$CE$62=$CE$58,$CF$57:$CF$61=$CF$58,$CF$61&lt;&gt;$CF$62,$CG$57&lt;&gt;$CG$58,$CG$58&lt;&gt;$CG$59,$CG$59&lt;&gt;$CG$60,$CG$60&lt;&gt;$CG$61),1,0)</f>
        <v>0</v>
      </c>
      <c r="HV58" s="487">
        <f t="array" aca="1" ref="HV58" ca="1">IF(AND($CC$57:$CC$62=$CC$58,$CE$57:$CE$62=$CE$58,$CF$57:$CF$60=$CF$58,$CF$60&lt;&gt;$CF$61,$CF$61:$CF$62=$CF$61,$CG$57:$CG$60=$CG$58,$CG$61&lt;&gt;$CG$62),1,0)</f>
        <v>0</v>
      </c>
      <c r="HW58" s="487">
        <f t="array" aca="1" ref="HW58" ca="1">IF(AND($CC$57:$CC$62=$CC$58,$CE$57:$CE$62=$CE$58,$CF$57:$CF$60=$CF$58,$CF$60&lt;&gt;$CF$61,$CF$61:$CF$62=$CF$61,$CG$57:$CG$59=$CG$58,$CG$59&lt;&gt;$CG$60,$CG$61:$CG$62=$CG$61),1,0)</f>
        <v>0</v>
      </c>
      <c r="HX58" s="487">
        <f t="array" aca="1" ref="HX58" ca="1">IF(AND($CC$57:$CC$62=$CC$58,$CE$57:$CE$62=$CE$58,$CF$57:$CF$60=$CF$58,$CF$60&lt;&gt;$CF$61,$CF$61:$CF$62=$CF$61,$CG$57:$CG$59=$CG$58,$CG$59&lt;&gt;$CG$60,$CG$61&lt;&gt;$CG$62),1,0)</f>
        <v>0</v>
      </c>
      <c r="HY58" s="487">
        <f t="array" aca="1" ref="HY58" ca="1">IF(AND($CC$57:$CC$62=$CC$58,$CE$57:$CE$62=$CE$58,$CF$57:$CF$60=$CF$58,$CF$60&lt;&gt;$CF$61,$CF$61:$CF$62=$CF$61,$CG$57:$CG$58=$CG$58,$CG$58&lt;&gt;$CG$59,$CG$59:$CG$60=$CG$59,$CG$61:$CG$62=$CG$61),1,0)</f>
        <v>0</v>
      </c>
      <c r="HZ58" s="487">
        <f t="array" aca="1" ref="HZ58" ca="1">IF(AND($CC$57:$CC$62=$CC$58,$CE$57:$CE$62=$CE$58,$CF$57:$CF$60=$CF$58,$CF$60&lt;&gt;$CF$61,$CF$61:$CF$62=$CF$61,$CG$57:$CG$58=$CG$58,$CG$58&lt;&gt;$CG$59,$CG$59:$CG$60=$CG$59,$CG$61&lt;&gt;$CG$62),1,0)</f>
        <v>0</v>
      </c>
      <c r="IA58" s="487">
        <f t="array" aca="1" ref="IA58" ca="1">IF(AND($CC$57:$CC$62=$CC$58,$CE$57:$CE$62=$CE$58,$CF$57:$CF$60=$CF$58,$CF$60&lt;&gt;$CF$61,$CF$61:$CF$62=$CF$61,$CG$57:$CG$58=$CG$58,$CG$58&lt;&gt;$CG$59,$CG$59&lt;&gt;$CG$60,$CG$61:$CG$62=$CG$61),1,0)</f>
        <v>0</v>
      </c>
      <c r="IB58" s="487">
        <f t="array" aca="1" ref="IB58" ca="1">IF(AND($CC$57:$CC$62=$CC$58,$CE$57:$CE$62=$CE$58,$CF$57:$CF$60=$CF$58,$CF$60&lt;&gt;$CF$61,$CF$61:$CF$62=$CF$61,$CG$57:$CG$58=$CG$58,$CG$58&lt;&gt;$CG$59,$CG$59&lt;&gt;$CG$60,$CG$61&lt;&gt;$CG$62),1,0)</f>
        <v>0</v>
      </c>
      <c r="IC58" s="487">
        <f t="array" aca="1" ref="IC58" ca="1">IF(AND($CC$57:$CC$62=$CC$58,$CE$57:$CE$62=$CE$58,$CF$57:$CF$60=$CF$58,$CF$60&lt;&gt;$CF$61,$CF$61:$CF$62=$CF$61,$CG$57&lt;&gt;$CG$58,$CG$58:$CG$60=$CG$58,$CG$61:$CG$62=$CG$61),1,0)</f>
        <v>0</v>
      </c>
      <c r="ID58" s="487">
        <f t="array" aca="1" ref="ID58" ca="1">IF(AND($CC$57:$CC$62=$CC$58,$CE$57:$CE$62=$CE$58,$CF$57:$CF$60=$CF$58,$CF$60&lt;&gt;$CF$61,$CF$61:$CF$62=$CF$61,$CG$57&lt;&gt;$CG$58,$CG$58:$CG$60=$CG$58,$CG$61&lt;&gt;$CG$62),1,0)</f>
        <v>0</v>
      </c>
      <c r="IE58" s="487">
        <f t="array" aca="1" ref="IE58" ca="1">IF(AND($CC$57:$CC$62=$CC$58,$CE$57:$CE$62=$CE$58,$CF$57:$CF$60=$CF$58,$CF$60&lt;&gt;$CF$61,$CF$61:$CF$62=$CF$61,$CG$57&lt;&gt;$CG$58,$CG$58:$CG$59=$CG$58,$CG$59&lt;&gt;$CG$60,$CG$61:$CG$62=$CG$61),1,0)</f>
        <v>0</v>
      </c>
      <c r="IF58" s="487">
        <f t="array" aca="1" ref="IF58" ca="1">IF(AND($CC$57:$CC$62=$CC$58,$CE$57:$CE$62=$CE$58,$CF$57:$CF$60=$CF$58,$CF$60&lt;&gt;$CF$61,$CF$61:$CF$62=$CF$61,$CG$57&lt;&gt;$CG$58,$CG$58:$CG$59=$CG$58,$CG$59&lt;&gt;$CG$60,$CG$61&lt;&gt;$CG$62),1,0)</f>
        <v>0</v>
      </c>
      <c r="IG58" s="487">
        <f t="array" aca="1" ref="IG58" ca="1">IF(AND($CC$57:$CC$62=$CC$58,$CE$57:$CE$62=$CE$58,$CF$57:$CF$60=$CF$58,$CF$60&lt;&gt;$CF$61,$CF$61:$CF$62=$CF$61,$CG$57&lt;&gt;$CG$58,$CG$58&lt;&gt;$CG$59,$CG$59:$CG$60=$CG$59,$CG$61:$CG$62=$CG$61),1,0)</f>
        <v>0</v>
      </c>
      <c r="IH58" s="487">
        <f t="array" aca="1" ref="IH58" ca="1">IF(AND($CC$57:$CC$62=$CC$58,$CE$57:$CE$62=$CE$58,$CF$57:$CF$60=$CF$58,$CF$60&lt;&gt;$CF$61,$CF$61:$CF$62=$CF$61,$CG$57&lt;&gt;$CG$58,$CG$58&lt;&gt;$CG$59,$CG$59:$CG$60=$CG$59,$CG$61&lt;&gt;$CG$62),1,0)</f>
        <v>0</v>
      </c>
      <c r="II58" s="487">
        <f t="array" aca="1" ref="II58" ca="1">IF(AND($CC$57:$CC$62=$CC$58,$CE$57:$CE$62=$CE$58,$CF$57:$CF$60=$CF$58,$CF$60&lt;&gt;$CF$61,$CF$61:$CF$62=$CF$61,$CG$57&lt;&gt;$CG$58,$CG$58&lt;&gt;$CG$59,$CG$59&lt;&gt;$CG$60,$CG$61:$CG$62=$CG$61),1,0)</f>
        <v>0</v>
      </c>
      <c r="IJ58" s="487">
        <f t="array" aca="1" ref="IJ58" ca="1">IF(AND($CC$57:$CC$62=$CC$58,$CE$57:$CE$62=$CE$58,$CF$57:$CF$60=$CF$58,$CF$60&lt;&gt;$CF$61,$CF$61:$CF$62=$CF$61,$CG$57&lt;&gt;$CG$58,$CG$58&lt;&gt;$CG$59,$CG$59&lt;&gt;$CG$60,$CG$61&lt;&gt;$CG$62),1,0)</f>
        <v>0</v>
      </c>
      <c r="IK58" s="487">
        <f t="array" aca="1" ref="IK58" ca="1">IF(AND($CC$57:$CC$62=$CC$58,$CE$57:$CE$62=$CE$58,$CF$57:$CF$60=$CF$58,$CF$60&lt;&gt;$CF$61,$CF$61&lt;&gt;$CF$62,$CG$57:$CG$59=$CG$58,$CG$59&lt;&gt;$CG$60),1,0)</f>
        <v>0</v>
      </c>
      <c r="IL58" s="487">
        <f t="array" aca="1" ref="IL58" ca="1">IF(AND($CC$57:$CC$62=$CC$58,$CE$57:$CE$62=$CE$58,$CF$57:$CF$60=$CF$58,$CF$60&lt;&gt;$CF$61,$CF$61&lt;&gt;$CF$62,$CG$57:$CG$58=$CG$58,$CG$58&lt;&gt;$CG$59,$CG$59:$CG$60=$CG$59),1,0)</f>
        <v>0</v>
      </c>
      <c r="IM58" s="487">
        <f t="array" aca="1" ref="IM58" ca="1">IF(AND($CC$57:$CC$62=$CC$58,$CE$57:$CE$62=$CE$58,$CF$57:$CF$60=$CF$58,$CF$60&lt;&gt;$CF$61,$CF$61&lt;&gt;$CF$62,$CG$57:$CG$58=$CG$58,$CG$58&lt;&gt;$CG$59,$CG$59&lt;&gt;$CG$60),1,0)</f>
        <v>0</v>
      </c>
      <c r="IN58" s="487">
        <f t="array" aca="1" ref="IN58" ca="1">IF(AND($CC$57:$CC$62=$CC$58,$CE$57:$CE$62=$CE$58,$CF$57:$CF$60=$CF$58,$CF$60&lt;&gt;$CF$61,$CF$61&lt;&gt;$CF$62,$CG$57&lt;&gt;$CG$58,$CG$58:$CG$60=$CG$58),1,0)</f>
        <v>0</v>
      </c>
      <c r="IO58" s="487">
        <f t="array" aca="1" ref="IO58" ca="1">IF(AND($CC$57:$CC$62=$CC$58,$CE$57:$CE$62=$CE$58,$CF$57:$CF$60=$CF$58,$CF$60&lt;&gt;$CF$61,$CF$61&lt;&gt;$CF$62,$CG$57&lt;&gt;$CG$58,$CG$58:$CG$59=$CG$58,$CG$59&lt;&gt;$CG$60),1,0)</f>
        <v>0</v>
      </c>
      <c r="IP58" s="487">
        <f t="array" aca="1" ref="IP58" ca="1">IF(AND($CC$57:$CC$62=$CC$58,$CE$57:$CE$62=$CE$58,$CF$57:$CF$60=$CF$58,$CF$60&lt;&gt;$CF$61,$CF$61&lt;&gt;$CF$62,$CG$57&lt;&gt;$CG$58,$CG$58&lt;&gt;$CG$59,$CG$59:$CG$60=$CG$59),1,0)</f>
        <v>0</v>
      </c>
      <c r="IQ58" s="487">
        <f t="array" aca="1" ref="IQ58" ca="1">IF(AND($CC$57:$CC$62=$CC$58,$CE$57:$CE$62=$CE$58,$CF$57:$CF$60=$CF$58,$CF$60&lt;&gt;$CF$61,$CF$61&lt;&gt;$CF$62,$CG$57&lt;&gt;$CG$58,$CG$58&lt;&gt;$CG$59,$CG$59&lt;&gt;$CG$60),1,0)</f>
        <v>0</v>
      </c>
      <c r="IR58" s="487">
        <f t="array" aca="1" ref="IR58" ca="1">IF(AND($CC$57:$CC$62=$CC$58,$CE$57:$CE$62=$CE$58,$CF$57:$CF$59=$CF$58,$CF$59&lt;&gt;$CF$60,$CF$60:$CF$62=$CF$60,$CG$57:$CG$59=$CG$58,$CG$60:$CG$61=$CG$60,$CG$61&lt;&gt;$CG$62),1,0)</f>
        <v>0</v>
      </c>
      <c r="IS58" s="487">
        <f t="array" aca="1" ref="IS58" ca="1">IF(AND($CC$57:$CC$62=$CC$58,$CE$57:$CE$62=$CE$58,$CF$57:$CF$59=$CF$58,$CF$59&lt;&gt;$CF$60,$CF$60:$CF$62=$CF$60,$CG$57:$CG$59=$CG$58,$CG$60&lt;&gt;$CG$61,$CG$61:$CG$62=$CG$61),1,0)</f>
        <v>0</v>
      </c>
      <c r="IT58" s="487">
        <f t="array" aca="1" ref="IT58" ca="1">IF(AND($CC$57:$CC$62=$CC$58,$CE$57:$CE$62=$CE$58,$CF$57:$CF$59=$CF$58,$CF$59&lt;&gt;$CF$60,$CF$60:$CF$62=$CF$60,$CG$57:$CG$59=$CG$58,$CG$60&lt;&gt;$CG$61,$CG$61&lt;&gt;$CG$62),1,0)</f>
        <v>0</v>
      </c>
      <c r="IU58" s="487">
        <f t="array" aca="1" ref="IU58" ca="1">IF(AND($CC$57:$CC$62=$CC$58,$CE$57:$CE$62=$CE$58,$CF$57:$CF$59=$CF$58,$CF$59&lt;&gt;$CF$60,$CF$60:$CF$62=$CF$60,$CG$57:$CG$58=$CG$58,$CG$58&lt;&gt;$CG$59,$CG$60:$CG$62=$CG$60),1,0)</f>
        <v>0</v>
      </c>
      <c r="IV58" s="487">
        <f t="array" aca="1" ref="IV58" ca="1">IF(AND($CC$57:$CC$62=$CC$58,$CE$57:$CE$62=$CE$58,$CF$57:$CF$59=$CF$58,$CF$59&lt;&gt;$CF$60,$CF$60:$CF$62=$CF$60,$CG$57:$CG$58=$CG$58,$CG$58&lt;&gt;$CG$59,$CG$60&lt;&gt;$CG$61,$CG$61:$CG$62=$CG$61),1,0)</f>
        <v>0</v>
      </c>
      <c r="IW58" s="487">
        <f t="array" aca="1" ref="IW58" ca="1">IF(AND($CC$57:$CC$62=$CC$58,$CE$57:$CE$62=$CE$58,$CF$57:$CF$59=$CF$58,$CF$59&lt;&gt;$CF$60,$CF$60:$CF$62=$CF$60,$CG$57:$CG$58=$CG$58,$CG$58&lt;&gt;$CG$59,$CG$60:$CG$61=$CG$60,$CG$61&lt;&gt;$CG$62),1,0)</f>
        <v>0</v>
      </c>
      <c r="IX58" s="487">
        <f t="array" aca="1" ref="IX58" ca="1">IF(AND($CC$57:$CC$62=$CC$58,$CE$57:$CE$62=$CE$58,$CF$57:$CF$59=$CF$58,$CF$59&lt;&gt;$CF$60,$CF$60:$CF$62=$CF$60,$CG$57:$CG$58=$CG$58,$CG$58&lt;&gt;$CG$59,$CG$60&lt;&gt;$CG$61,$CG$61&lt;&gt;$CG$62),1,0)</f>
        <v>0</v>
      </c>
      <c r="IY58" s="487">
        <f t="array" aca="1" ref="IY58" ca="1">IF(AND($CC$57:$CC$62=$CC$58,$CE$57:$CE$62=$CE$58,$CF$57:$CF$59=$CF$58,$CF$59&lt;&gt;$CF$60,$CF$60:$CF$62=$CF$60,$CG$57&lt;&gt;$CG$58,$CG$58:$CG$59=$CG$58,$CG$60:$CG$62=$CG$60),1,0)</f>
        <v>0</v>
      </c>
      <c r="IZ58" s="487">
        <f t="array" aca="1" ref="IZ58" ca="1">IF(AND($CC$57:$CC$62=$CC$58,$CE$57:$CE$62=$CE$58,$CF$57:$CF$59=$CF$58,$CF$59&lt;&gt;$CF$60,$CF$60:$CF$62=$CF$60,$CG$57&lt;&gt;$CG$58,$CG$58:$CG$59=$CG$58,$CG$60&lt;&gt;$CG$61,$CG$61:$CG$62=$CG$61),1,0)</f>
        <v>0</v>
      </c>
      <c r="JA58" s="487">
        <f t="array" aca="1" ref="JA58" ca="1">IF(AND($CC$57:$CC$62=$CC$58,$CE$57:$CE$62=$CE$58,$CF$57:$CF$59=$CF$58,$CF$59&lt;&gt;$CF$60,$CF$60:$CF$62=$CF$60,$CG$57&lt;&gt;$CG$58,$CG$58:$CG$59=$CG$58,$CG$60:$CG$61=$CG$60,$CG$61&lt;&gt;$CG$62),1,0)</f>
        <v>0</v>
      </c>
      <c r="JB58" s="487">
        <f t="array" aca="1" ref="JB58" ca="1">IF(AND($CC$57:$CC$62=$CC$58,$CE$57:$CE$62=$CE$58,$CF$57:$CF$59=$CF$58,$CF$59&lt;&gt;$CF$60,$CF$60:$CF$62=$CF$60,$CG$57&lt;&gt;$CG$58,$CG$58:$CG$59=$CG$58,$CG$60&lt;&gt;$CG$61,$CG$61&lt;&gt;$CG$62),1,0)</f>
        <v>0</v>
      </c>
      <c r="JC58" s="487">
        <f t="array" aca="1" ref="JC58" ca="1">IF(AND($CC$57:$CC$62=$CC$58,$CE$57:$CE$62=$CE$58,$CF$57:$CF$59=$CF$58,$CF$59&lt;&gt;$CF$60,$CF$60:$CF$62=$CF$60,$CG$57&lt;&gt;$CG$58,$CG$58&lt;&gt;$CG$59,$CG$60:$CG$62=$CG$60),1,0)</f>
        <v>0</v>
      </c>
      <c r="JD58" s="487">
        <f t="array" aca="1" ref="JD58" ca="1">IF(AND($CC$57:$CC$62=$CC$58,$CE$57:$CE$62=$CE$58,$CF$57:$CF$59=$CF$58,$CF$59&lt;&gt;$CF$60,$CF$60:$CF$62=$CF$60,$CG$57&lt;&gt;$CG$58,$CG$58&lt;&gt;$CG$59,$CG$60:$CG$61=$CG$60,$CG$61&lt;&gt;$CG$62),1,0)</f>
        <v>0</v>
      </c>
      <c r="JE58" s="487">
        <f t="array" aca="1" ref="JE58" ca="1">IF(AND($CC$57:$CC$62=$CC$58,$CE$57:$CE$62=$CE$58,$CF$57:$CF$59=$CF$58,$CF$59&lt;&gt;$CF$60,$CF$60:$CF$62=$CF$60,$CG$57&lt;&gt;$CG$58,$CG$58&lt;&gt;$CG$59,$CG$60&lt;&gt;$CG$61,$CG$61:$CG$62=$CG$61),1,0)</f>
        <v>0</v>
      </c>
      <c r="JF58" s="487">
        <f t="array" aca="1" ref="JF58" ca="1">IF(AND($CC$57:$CC$62=$CC$58,$CE$57:$CE$62=$CE$58,$CF$57:$CF$59=$CF$58,$CF$59&lt;&gt;$CF$60,$CF$60:$CF$62=$CF$60,$CG$57&lt;&gt;$CG$58,$CG$58&lt;&gt;$CG$59,$CG$60&lt;&gt;$CG$61,$CG$61&lt;&gt;$CG$62),1,0)</f>
        <v>0</v>
      </c>
      <c r="JG58" s="487">
        <f t="array" aca="1" ref="JG58" ca="1">IF(AND($CC$57:$CC$62=$CC$58,$CE$57:$CE$62=$CE$58,$CF$57:$CF$59=$CF$58,$CF$59&lt;&gt;$CF$60,$CF$60:$CF$61=$CF$60,$CF$61&lt;&gt;$CF$62,$CG$57:$CG$59=$CG$58,$CG$60&lt;&gt;$CG$61),1,0)</f>
        <v>0</v>
      </c>
      <c r="JH58" s="487">
        <f t="array" aca="1" ref="JH58" ca="1">IF(AND($CC$57:$CC$62=$CC$58,$CE$57:$CE$62=$CE$58,$CF$57:$CF$59=$CF$58,$CF$59&lt;&gt;$CF$60,$CF$60:$CF$61=$CF$60,$CF$61&lt;&gt;$CF$62,$CG$57:$CG$58=$CG$58,$CG$58&lt;&gt;$CG$59,$CG$60:$CG$61=$CG$60),1,0)</f>
        <v>0</v>
      </c>
      <c r="JI58" s="487">
        <f t="array" aca="1" ref="JI58" ca="1">IF(AND($CC$57:$CC$62=$CC$58,$CE$57:$CE$62=$CE$58,$CF$57:$CF$59=$CF$58,$CF$59&lt;&gt;$CF$60,$CF$60:$CF$61=$CF$60,$CF$61&lt;&gt;$CF$62,$CG$57:$CG$58=$CG$58,$CG$58&lt;&gt;$CG$59,$CG$60&lt;&gt;$CG$61),1,0)</f>
        <v>0</v>
      </c>
      <c r="JJ58" s="487">
        <f t="array" aca="1" ref="JJ58" ca="1">IF(AND($CC$57:$CC$62=$CC$58,$CE$57:$CE$62=$CE$58,$CF$57:$CF$59=$CF$58,$CF$59&lt;&gt;$CF$60,$CF$60:$CF$61=$CF$60,$CF$61&lt;&gt;$CF$62,$CG$57&lt;&gt;$CG$58,$CG$58:$CG$59=$CG$58,$CG$60:$CG$61=$CG$60),1,0)</f>
        <v>0</v>
      </c>
      <c r="JK58" s="487">
        <f t="array" aca="1" ref="JK58" ca="1">IF(AND($CC$57:$CC$62=$CC$58,$CE$57:$CE$62=$CE$58,$CF$57:$CF$59=$CF$58,$CF$59&lt;&gt;$CF$60,$CF$60:$CF$61=$CF$60,$CF$61&lt;&gt;$CF$62,$CG$57&lt;&gt;$CG$58,$CG$58:$CG$59=$CG$58,$CG$60&lt;&gt;$CG$61),1,0)</f>
        <v>0</v>
      </c>
      <c r="JL58" s="487">
        <f t="array" aca="1" ref="JL58" ca="1">IF(AND($CC$57:$CC$62=$CC$58,$CE$57:$CE$62=$CE$58,$CF$57:$CF$59=$CF$58,$CF$59&lt;&gt;$CF$60,$CF$60:$CF$61=$CF$60,$CF$61&lt;&gt;$CF$62,$CG$57&lt;&gt;$CG$58,$CG$58&lt;&gt;$CG$59,$CG$60:$CG$61=$CG$60),1,0)</f>
        <v>0</v>
      </c>
      <c r="JM58" s="487">
        <f t="array" aca="1" ref="JM58" ca="1">IF(AND($CC$57:$CC$62=$CC$58,$CE$57:$CE$62=$CE$58,$CF$57:$CF$59=$CF$58,$CF$59&lt;&gt;$CF$60,$CF$60:$CF$61=$CF$60,$CF$61&lt;&gt;$CF$62,$CG$57&lt;&gt;$CG$58,$CG$58&lt;&gt;$CG$59,$CG$60&lt;&gt;$CG$61),1,0)</f>
        <v>0</v>
      </c>
      <c r="JN58" s="487">
        <f t="array" aca="1" ref="JN58" ca="1">IF(AND($CC$57:$CC$62=$CC$58,$CE$57:$CE$62=$CE$58,$CF$57:$CF$59=$CF$58,$CF$59&lt;&gt;$CF$60,$CF$60&lt;&gt;$CF$61,$CF$61:$CF$62=$CF$61,$CG$57:$CG$59=$CG$58,$CG$61&lt;&gt;$CG$62),1,0)</f>
        <v>0</v>
      </c>
      <c r="JO58" s="487">
        <f t="array" aca="1" ref="JO58" ca="1">IF(AND($CC$57:$CC$62=$CC$58,$CE$57:$CE$62=$CE$58,$CF$57:$CF$59=$CF$58,$CF$59&lt;&gt;$CF$60,$CF$60&lt;&gt;$CF$61,$CF$61:$CF$62=$CF$61,$CG$57:$CG$58=$CG$58,$CG$58&lt;&gt;$CG$59,$CG$61:$CG$62=$CG$61),1,0)</f>
        <v>0</v>
      </c>
      <c r="JP58" s="487">
        <f t="array" aca="1" ref="JP58" ca="1">IF(AND($CC$57:$CC$62=$CC$58,$CE$57:$CE$62=$CE$58,$CF$57:$CF$59=$CF$58,$CF$59&lt;&gt;$CF$60,$CF$60&lt;&gt;$CF$61,$CF$61:$CF$62=$CF$61,$CG$57:$CG$58=$CG$58,$CG$58&lt;&gt;$CG$59,$CG$61&lt;&gt;$CG$62),1,0)</f>
        <v>0</v>
      </c>
      <c r="JQ58" s="487">
        <f t="array" aca="1" ref="JQ58" ca="1">IF(AND($CC$57:$CC$62=$CC$58,$CE$57:$CE$62=$CE$58,$CF$57:$CF$59=$CF$58,$CF$59&lt;&gt;$CF$60,$CF$60&lt;&gt;$CF$61,$CF$61:$CF$62=$CF$61,$CG$57&lt;&gt;$CG$58,$CG$58:$CG$59=$CG$58,$CG$61:$CG$62=$CG$61),1,0)</f>
        <v>0</v>
      </c>
      <c r="JR58" s="487">
        <f t="array" aca="1" ref="JR58" ca="1">IF(AND($CC$57:$CC$62=$CC$58,$CE$57:$CE$62=$CE$58,$CF$57:$CF$59=$CF$58,$CF$59&lt;&gt;$CF$60,$CF$60&lt;&gt;$CF$61,$CF$61:$CF$62=$CF$61,$CG$57&lt;&gt;$CG$58,$CG$58:$CG$59=$CG$58,$CG$61&lt;&gt;$CG$62),1,0)</f>
        <v>0</v>
      </c>
      <c r="JS58" s="487">
        <f t="array" aca="1" ref="JS58" ca="1">IF(AND($CC$57:$CC$62=$CC$58,$CE$57:$CE$62=$CE$58,$CF$57:$CF$59=$CF$58,$CF$59&lt;&gt;$CF$60,$CF$60&lt;&gt;$CF$61,$CF$61:$CF$62=$CF$61,$CG$57&lt;&gt;$CG$58,$CG$58&lt;&gt;$CG$59,$CG$61:$CG$62=$CG$61),1,0)</f>
        <v>0</v>
      </c>
      <c r="JT58" s="487">
        <f t="array" aca="1" ref="JT58" ca="1">IF(AND($CC$57:$CC$62=$CC$58,$CE$57:$CE$62=$CE$58,$CF$57:$CF$59=$CF$58,$CF$59&lt;&gt;$CF$60,$CF$60&lt;&gt;$CF$61,$CF$61:$CF$62=$CF$61,$CG$57&lt;&gt;$CG$58,$CG$58&lt;&gt;$CG$59,$CG$61&lt;&gt;$CG$62),1,0)</f>
        <v>0</v>
      </c>
      <c r="JU58" s="487">
        <f t="array" aca="1" ref="JU58" ca="1">IF(AND($CC$57:$CC$62=$CC$58,$CE$57:$CE$62=$CE$58,$CF$57:$CF$59=$CF$58,$CF$59&lt;&gt;$CF$60,$CF$60&lt;&gt;$CF$61,$CF$61&lt;&gt;$CF$62,$CG$57:$CG$58=$CG$58,$CG$58&lt;&gt;$CG$59),1,0)</f>
        <v>0</v>
      </c>
      <c r="JV58" s="487">
        <f t="array" aca="1" ref="JV58" ca="1">IF(AND($CC$57:$CC$62=$CC$58,$CE$57:$CE$62=$CE$58,$CF$57:$CF$59=$CF$58,$CF$59&lt;&gt;$CF$60,$CF$60&lt;&gt;$CF$61,$CF$61&lt;&gt;$CF$62,$CG$57&lt;&gt;$CG$58,$CG$58:$CG$59=$CG$58),1,0)</f>
        <v>0</v>
      </c>
      <c r="JW58" s="487">
        <f t="array" aca="1" ref="JW58" ca="1">IF(AND($CC$57:$CC$62=$CC$58,$CE$57:$CE$62=$CE$58,$CF$57:$CF$59=$CF$58,$CF$59&lt;&gt;$CF$60,$CF$60&lt;&gt;$CF$61,$CF$61&lt;&gt;$CF$62,$CG$57&lt;&gt;$CG$58,$CG$58&lt;&gt;$CG$59),1,0)</f>
        <v>0</v>
      </c>
      <c r="JX58" s="487">
        <f t="array" aca="1" ref="JX58" ca="1">IF(AND($CC$57:$CC$62=$CC$58,$CE$57:$CE$62=$CE$58,$CF$57:$CF$58=$CF$58,$CF$58&lt;&gt;$CF$59,$CF$59:$CF$62=$CF$59,$CG$57:$CG$58=$CG$58,$CG$59:$CG$61=$CG$59,$CG$61&lt;&gt;$CG$62),1,0)</f>
        <v>0</v>
      </c>
      <c r="JY58" s="487">
        <f t="array" aca="1" ref="JY58" ca="1">IF(AND($CC$57:$CC$62=$CC$58,$CE$57:$CE$62=$CE$58,$CF$57:$CF$58=$CF$58,$CF$58&lt;&gt;$CF$59,$CF$59:$CF$62=$CF$59,$CG$57:$CG$58=$CG$58,$CG$59:$CG$60=$CG$59,$CG$60&lt;&gt;$CG$61,$CG$61:$CG$62=$CG$61),1,0)</f>
        <v>0</v>
      </c>
      <c r="JZ58" s="487">
        <f t="array" aca="1" ref="JZ58" ca="1">IF(AND($CC$57:$CC$62=$CC$58,$CE$57:$CE$62=$CE$58,$CF$57:$CF$58=$CF$58,$CF$58&lt;&gt;$CF$59,$CF$59:$CF$62=$CF$59,$CG$57:$CG$58=$CG$58,$CG$59:$CG$60=$CG$59,$CG$60&lt;&gt;$CG$61,$CG$61&lt;&gt;$CG$62),1,0)</f>
        <v>0</v>
      </c>
      <c r="KA58" s="487">
        <f t="array" aca="1" ref="KA58" ca="1">IF(AND($CC$57:$CC$62=$CC$58,$CE$57:$CE$62=$CE$58,$CF$57:$CF$58=$CF$58,$CF$58&lt;&gt;$CF$59,$CF$59:$CF$62=$CF$59,$CG$57:$CG$58=$CG$58,$CG$59&lt;&gt;$CG$60,$CG$60:$CG$62=$CG$60),1,0)</f>
        <v>0</v>
      </c>
      <c r="KB58" s="487">
        <f t="array" aca="1" ref="KB58" ca="1">IF(AND($CC$57:$CC$62=$CC$58,$CE$57:$CE$62=$CE$58,$CF$57:$CF$58=$CF$58,$CF$58&lt;&gt;$CF$59,$CF$59:$CF$62=$CF$59,$CG$57:$CG$58=$CG$58,$CG$59&lt;&gt;$CG$60,$CG$60&lt;&gt;$CG$61,$CG$61:$CG$62=$CG$61),1,0)</f>
        <v>0</v>
      </c>
      <c r="KC58" s="487">
        <f t="array" aca="1" ref="KC58" ca="1">IF(AND($CC$57:$CC$62=$CC$58,$CE$57:$CE$62=$CE$58,$CF$57:$CF$58=$CF$58,$CF$58&lt;&gt;$CF$59,$CF$59:$CF$62=$CF$59,$CG$57:$CG$58=$CG$58,$CG$59&lt;&gt;$CG$60,$CG$60:$CG$61=$CG$60,$CG$61&lt;&gt;$CG$62),1,0)</f>
        <v>0</v>
      </c>
      <c r="KD58" s="487">
        <f t="array" aca="1" ref="KD58" ca="1">IF(AND($CC$57:$CC$62=$CC$58,$CE$57:$CE$62=$CE$58,$CF$57:$CF$58=$CF$58,$CF$58&lt;&gt;$CF$59,$CF$59:$CF$62=$CF$59,$CG$57:$CG$58=$CG$58,$CG$59&lt;&gt;$CG$60,$CG$60&lt;&gt;$CG$61,$CG$61&lt;&gt;$CG$62),1,0)</f>
        <v>0</v>
      </c>
      <c r="KE58" s="487">
        <f t="array" aca="1" ref="KE58" ca="1">IF(AND($CC$57:$CC$62=$CC$58,$CE$57:$CE$62=$CE$58,$CF$57:$CF$58=$CF$58,$CF$58&lt;&gt;$CF$59,$CF$59:$CF$62=$CF$59,$CG$57&lt;&gt;$CG$58,$CG$59:$CG$62=$CG$59),1,0)</f>
        <v>0</v>
      </c>
      <c r="KF58" s="487">
        <f t="array" aca="1" ref="KF58" ca="1">IF(AND($CC$57:$CC$62=$CC$58,$CE$57:$CE$62=$CE$58,$CF$57:$CF$58=$CF$58,$CF$58&lt;&gt;$CF$59,$CF$59:$CF$62=$CF$59,$CG$57&lt;&gt;$CG$58,$CG$59:$CG$61=$CG$59,$CG$61&lt;&gt;$CG$62),1,0)</f>
        <v>0</v>
      </c>
      <c r="KG58" s="487">
        <f t="array" aca="1" ref="KG58" ca="1">IF(AND($CC$57:$CC$62=$CC$58,$CE$57:$CE$62=$CE$58,$CF$57:$CF$58=$CF$58,$CF$58&lt;&gt;$CF$59,$CF$59:$CF$62=$CF$59,$CG$57&lt;&gt;$CG$58,$CG$59:$CG$60=$CG$60,$CG$60&lt;&gt;$CG$61,$CG$61:$CG$62=$CG$61),1,0)</f>
        <v>0</v>
      </c>
      <c r="KH58" s="487">
        <f t="array" aca="1" ref="KH58" ca="1">IF(AND($CC$57:$CC$62=$CC$58,$CE$57:$CE$62=$CE$58,$CF$57:$CF$58=$CF$58,$CF$58&lt;&gt;$CF$59,$CF$59:$CF$62=$CF$59,$CG$57&lt;&gt;$CG$58,$CG$59:$CG$60=$CG$60,$CG$60&lt;&gt;$CG$61,$CG$61&lt;&gt;$CG$62),1,0)</f>
        <v>0</v>
      </c>
      <c r="KI58" s="487">
        <f t="array" aca="1" ref="KI58" ca="1">IF(AND($CC$57:$CC$62=$CC$58,$CE$57:$CE$62=$CE$58,$CF$57:$CF$58=$CF$58,$CF$58&lt;&gt;$CF$59,$CF$59:$CF$62=$CF$59,$CG$57&lt;&gt;$CG$58,$CG$59&lt;&gt;$CG$60,$CG$60:$CG$62=$CG$60),1,0)</f>
        <v>0</v>
      </c>
      <c r="KJ58" s="487">
        <f t="array" aca="1" ref="KJ58" ca="1">IF(AND($CC$57:$CC$62=$CC$58,$CE$57:$CE$62=$CE$58,$CF$57:$CF$58=$CF$58,$CF$58&lt;&gt;$CF$59,$CF$59:$CF$62=$CF$59,$CG$57&lt;&gt;$CG$58,$CG$59&lt;&gt;$CG$60,$CG$60:$CG$61=$CG$60,$CG$61&lt;&gt;$CG$62),1,0)</f>
        <v>0</v>
      </c>
      <c r="KK58" s="487">
        <f t="array" aca="1" ref="KK58" ca="1">IF(AND($CC$57:$CC$62=$CC$58,$CE$57:$CE$62=$CE$58,$CF$57:$CF$58=$CF$58,$CF$58&lt;&gt;$CF$59,$CF$59:$CF$62=$CF$59,$CG$57&lt;&gt;$CG$58,$CG$59&lt;&gt;$CG$60,$CG$60&lt;&gt;$CG$61,$CG$61:$CG$62=$CG$61),1,0)</f>
        <v>0</v>
      </c>
      <c r="KL58" s="487">
        <f t="array" aca="1" ref="KL58" ca="1">IF(AND($CC$57:$CC$62=$CC$58,$CE$57:$CE$62=$CE$58,$CF$57:$CF$58=$CF$58,$CF$58&lt;&gt;$CF$59,$CF$59:$CF$62=$CF$59,$CG$57&lt;&gt;$CG$58,$CG$59&lt;&gt;$CG$60,$CG$60&lt;&gt;$CG$61,$CG$61&lt;&gt;$CG$62),1,0)</f>
        <v>0</v>
      </c>
      <c r="KM58" s="487">
        <f t="array" aca="1" ref="KM58" ca="1">IF(AND($CC$57:$CC$62=$CC$58,$CE$57:$CE$62=$CE$58,$CF$57:$CF$58=$CF$58,$CF$58&lt;&gt;$CF$59,$CF$59:$CF$61=$CF$59,$CF$61&lt;&gt;$CF$62,$CG$57:$CG$58=$CG$58,$CG$59:$CG$60=$CG$59,$CG$60&lt;&gt;$CG$61),1,0)</f>
        <v>0</v>
      </c>
      <c r="KN58" s="487">
        <f t="array" aca="1" ref="KN58" ca="1">IF(AND($CC$57:$CC$62=$CC$58,$CE$57:$CE$62=$CE$58,$CF$57:$CF$58=$CF$58,$CF$58&lt;&gt;$CF$59,$CF$59:$CF$61=$CF$59,$CF$61&lt;&gt;$CF$62,$CG$57:$CG$58=$CG$58,$CG$59&lt;&gt;$CG$60,$CG$60:$CG$61=$CG$60),1,0)</f>
        <v>0</v>
      </c>
      <c r="KO58" s="487">
        <f t="array" aca="1" ref="KO58" ca="1">IF(AND($CC$57:$CC$62=$CC$58,$CE$57:$CE$62=$CE$58,$CF$57:$CF$58=$CF$58,$CF$58&lt;&gt;$CF$59,$CF$59:$CF$61=$CF$59,$CF$61&lt;&gt;$CF$62,$CG$57:$CG$58=$CG$58,$CG$59&lt;&gt;$CG$60,$CG$60&lt;&gt;$CG$61),1,0)</f>
        <v>0</v>
      </c>
      <c r="KP58" s="487">
        <f t="array" aca="1" ref="KP58" ca="1">IF(AND($CC$57:$CC$62=$CC$58,$CE$57:$CE$62=$CE$58,$CF$57:$CF$58=$CF$58,$CF$58&lt;&gt;$CF$59,$CF$59:$CF$61=$CF$59,$CF$61&lt;&gt;$CF$62,$CG$57&lt;&gt;$CG$58,$CG$59:$CG$61=$CG$59),1,0)</f>
        <v>0</v>
      </c>
      <c r="KQ58" s="487">
        <f t="array" aca="1" ref="KQ58" ca="1">IF(AND($CC$57:$CC$62=$CC$58,$CE$57:$CE$62=$CE$58,$CF$57:$CF$58=$CF$58,$CF$58&lt;&gt;$CF$59,$CF$59:$CF$61=$CF$59,$CF$61&lt;&gt;$CF$62,$CG$57&lt;&gt;$CG$58,$CG$59:$CG$60=$CG$59,$CG$60&lt;&gt;$CG$61),1,0)</f>
        <v>0</v>
      </c>
      <c r="KR58" s="487">
        <f t="array" aca="1" ref="KR58" ca="1">IF(AND($CC$57:$CC$62=$CC$58,$CE$57:$CE$62=$CE$58,$CF$57:$CF$58=$CF$58,$CF$58&lt;&gt;$CF$59,$CF$59:$CF$61=$CF$59,$CF$61&lt;&gt;$CF$62,$CG$57&lt;&gt;$CG$58,$CG$59&lt;&gt;$CG$60,$CG$60:$CG$61=$CG$60),1,0)</f>
        <v>0</v>
      </c>
      <c r="KS58" s="487">
        <f t="array" aca="1" ref="KS58" ca="1">IF(AND($CC$57:$CC$62=$CC$58,$CE$57:$CE$62=$CE$58,$CF$57:$CF$58=$CF$58,$CF$58&lt;&gt;$CF$59,$CF$59:$CF$61=$CF$59,$CF$61&lt;&gt;$CF$62,$CG$57&lt;&gt;$CG$58,$CG$59&lt;&gt;$CG$60,$CG$60&lt;&gt;$CG$61),1,0)</f>
        <v>0</v>
      </c>
      <c r="KT58" s="487">
        <f t="array" aca="1" ref="KT58" ca="1">IF(AND($CC$57:$CC$62=$CC$58,$CE$57:$CE$62=$CE$58,$CF$57:$CF$58=$CF$58,$CF$58&lt;&gt;$CF$59,$CF$59:$CF$60=$CF$59,$CF$60&lt;&gt;$CF$61,$CF$61:$CF$62=$CF$61,$CG$57:$CG$58=$CG$58,$CG$59:$CG$60=$CG$59,$CG$61&lt;&gt;$CG$62),1,0)</f>
        <v>0</v>
      </c>
      <c r="KU58" s="487">
        <f t="array" aca="1" ref="KU58" ca="1">IF(AND($CC$57:$CC$62=$CC$58,$CE$57:$CE$62=$CE$58,$CF$57:$CF$58=$CF$58,$CF$58&lt;&gt;$CF$59,$CF$59:$CF$60=$CF$59,$CF$60&lt;&gt;$CF$61,$CF$61:$CF$62=$CF$61,$CG$57:$CG$58=$CG$58,$CG$59&lt;&gt;$CG$60,$CG$61:$CG$62=$CG$61),1,0)</f>
        <v>0</v>
      </c>
      <c r="KV58" s="487">
        <f t="array" aca="1" ref="KV58" ca="1">IF(AND($CC$57:$CC$62=$CC$58,$CE$57:$CE$62=$CE$58,$CF$57:$CF$58=$CF$58,$CF$58&lt;&gt;$CF$59,$CF$59:$CF$60=$CF$59,$CF$60&lt;&gt;$CF$61,$CF$61:$CF$62=$CF$61,$CG$57:$CG$58=$CG$58,$CG$59&lt;&gt;$CG$60,$CG$61&lt;&gt;$CG$62),1,0)</f>
        <v>0</v>
      </c>
      <c r="KW58" s="487">
        <f t="array" aca="1" ref="KW58" ca="1">IF(AND($CC$57:$CC$62=$CC$58,$CE$57:$CE$62=$CE$58,$CF$57:$CF$58=$CF$58,$CF$58&lt;&gt;$CF$59,$CF$59:$CF$60=$CF$59,$CF$60&lt;&gt;$CF$61,$CF$61:$CF$62=$CF$61,$CG$57&lt;&gt;$CG$58,$CG$59:$CG$60=$CG$59,$CG$61:$CG$62=$CG$61),1,0)</f>
        <v>0</v>
      </c>
      <c r="KX58" s="487">
        <f t="array" aca="1" ref="KX58" ca="1">IF(AND($CC$57:$CC$62=$CC$58,$CE$57:$CE$62=$CE$58,$CF$57:$CF$58=$CF$58,$CF$58&lt;&gt;$CF$59,$CF$59:$CF$60=$CF$59,$CF$60&lt;&gt;$CF$61,$CF$61:$CF$62=$CF$61,$CG$57&lt;&gt;$CG$58,$CG$59:$CG$60=$CG$59,$CG$61&lt;&gt;$CG$62),1,0)</f>
        <v>0</v>
      </c>
      <c r="KY58" s="487">
        <f t="array" aca="1" ref="KY58" ca="1">IF(AND($CC$57:$CC$62=$CC$58,$CE$57:$CE$62=$CE$58,$CF$57:$CF$58=$CF$58,$CF$58&lt;&gt;$CF$59,$CF$59:$CF$60=$CF$59,$CF$60&lt;&gt;$CF$61,$CF$61:$CF$62=$CF$61,$CG$57&lt;&gt;$CG$58,$CG$59&lt;&gt;$CG$60,$CG$61:$CG$62=$CG$61),1,0)</f>
        <v>0</v>
      </c>
      <c r="KZ58" s="487">
        <f t="array" aca="1" ref="KZ58" ca="1">IF(AND($CC$57:$CC$62=$CC$58,$CE$57:$CE$62=$CE$58,$CF$57:$CF$58=$CF$58,$CF$58&lt;&gt;$CF$59,$CF$59:$CF$60=$CF$59,$CF$60&lt;&gt;$CF$61,$CF$61:$CF$62=$CF$61,$CG$57&lt;&gt;$CG$58,$CG$59&lt;&gt;$CG$60,$CG$61&lt;&gt;$CG$62),1,0)</f>
        <v>0</v>
      </c>
      <c r="LA58" s="487">
        <f t="array" aca="1" ref="LA58" ca="1">IF(AND($CC$57:$CC$62=$CC$58,$CE$57:$CE$62=$CE$58,$CF$57:$CF$58=$CF$58,$CF$58&lt;&gt;$CF$59,$CF$59:$CF$60=$CF$59,$CF$60&lt;&gt;$CF$61,$CF$61&lt;&gt;$CF$62,$CG$57:$CG$58=$CG$58,$CG$59&lt;&gt;$CG$60),1,0)</f>
        <v>0</v>
      </c>
      <c r="LB58" s="487">
        <f t="array" aca="1" ref="LB58" ca="1">IF(AND($CC$57:$CC$62=$CC$58,$CE$57:$CE$62=$CE$58,$CF$57:$CF$58=$CF$58,$CF$58&lt;&gt;$CF$59,$CF$59:$CF$60=$CF$59,$CF$60&lt;&gt;$CF$61,$CF$61&lt;&gt;$CF$62,$CG$57&lt;&gt;$CG$58,$CG$59:$CG$60=$CG$59),1,0)</f>
        <v>0</v>
      </c>
      <c r="LC58" s="487">
        <f t="array" aca="1" ref="LC58" ca="1">IF(AND($CC$57:$CC$62=$CC$58,$CE$57:$CE$62=$CE$58,$CF$57:$CF$58=$CF$58,$CF$58&lt;&gt;$CF$59,$CF$59:$CF$60=$CF$59,$CF$60&lt;&gt;$CF$61,$CF$61&lt;&gt;$CF$62,$CG$57&lt;&gt;$CG$58,$CG$59&lt;&gt;CG$60),1,0)</f>
        <v>0</v>
      </c>
      <c r="LD58" s="487">
        <f t="array" aca="1" ref="LD58" ca="1">IF(AND($CC$57:$CC$62=$CC$58,$CE$57:$CE$62=$CE$58,$CF$57:$CF$58=$CF$58,$CF$58&lt;&gt;$CF$59,$CF$59&lt;&gt;$CF$60,$CF$60:$CF$62=$CF$60,$CG$57:$CG$58=$CG$58,$CG$60&lt;&gt;$CG$61,$CG$61:$CG$62=$CG$61),1,0)</f>
        <v>0</v>
      </c>
      <c r="LE58" s="487">
        <f t="array" aca="1" ref="LE58" ca="1">IF(AND($CC$57:$CC$62=$CC$58,$CE$57:$CE$62=$CE$58,$CF$57:$CF$58=$CF$58,$CF$58&lt;&gt;$CF$59,$CF$59&lt;&gt;$CF$60,$CF$60:$CF$62=$CF$60,$CG$57:$CG$58=$CG$58,$CG$60:$CG$61=$CG$60,$CG$61&lt;&gt;$CG$62),1,0)</f>
        <v>0</v>
      </c>
      <c r="LF58" s="487">
        <f t="array" aca="1" ref="LF58" ca="1">IF(AND($CC$57:$CC$62=$CC$58,$CE$57:$CE$62=$CE$58,$CF$57:$CF$58=$CF$58,$CF$58&lt;&gt;$CF$59,$CF$59&lt;&gt;$CF$60,$CF$60:$CF$62=$CF$60,$CG$57:$CG$58=$CG$58,$CG$60&lt;&gt;$CG$61,$CG$61&lt;&gt;$CG$62),1,0)</f>
        <v>0</v>
      </c>
      <c r="LG58" s="487">
        <f t="array" aca="1" ref="LG58" ca="1">IF(AND($CC$57:$CC$62=$CC$58,$CE$57:$CE$62=$CE$58,$CF$57:$CF$58=$CF$58,$CF$58&lt;&gt;$CF$59,$CF$59&lt;&gt;$CF$60,$CF$60:$CF$62=$CF$60,$CG$57&lt;&gt;$CG$58,$CG$60:$CG$62=$CG$60),1,0)</f>
        <v>0</v>
      </c>
      <c r="LH58" s="487">
        <f t="array" aca="1" ref="LH58" ca="1">IF(AND($CC$57:$CC$62=$CC$58,$CE$57:$CE$62=$CE$58,$CF$57:$CF$58=$CF$58,$CF$58&lt;&gt;$CF$59,$CF$59&lt;&gt;$CF$60,$CF$60:$CF$62=$CF$60,$CG$57&lt;&gt;$CG$58,$CG$60:$CG$61=$CG$60,$CG$61&lt;&gt;$CG$62),1,0)</f>
        <v>0</v>
      </c>
      <c r="LI58" s="487">
        <f t="array" aca="1" ref="LI58" ca="1">IF(AND($CC$57:$CC$62=$CC$58,$CE$57:$CE$62=$CE$58,$CF$57:$CF$58=$CF$58,$CF$58&lt;&gt;$CF$59,$CF$59&lt;&gt;$CF$60,$CF$60:$CF$62=$CF$60,$CG$57&lt;&gt;$CG$58,$CG$60&lt;&gt;$CG$61,$CG$61:$CG$62=$CG$61),1,0)</f>
        <v>0</v>
      </c>
      <c r="LJ58" s="487">
        <f t="array" aca="1" ref="LJ58" ca="1">IF(AND($CC$57:$CC$62=$CC$58,$CE$57:$CE$62=$CE$58,$CF$57:$CF$58=$CF$58,$CF$58&lt;&gt;$CF$59,$CF$59&lt;&gt;$CF$60,$CF$60:$CF$62=$CF$60,$CG$57&lt;&gt;$CG$58,$CG$60&lt;&gt;$CG$61,$CG$6&lt;&gt;$CG$62),1,0)</f>
        <v>0</v>
      </c>
      <c r="LK58" s="487">
        <f t="array" aca="1" ref="LK58" ca="1">IF(AND($CC$57:$CC$62=$CC$58,$CE$57:$CE$62=$CE$58,$CF$57:$CF$58=$CF$58,$CF$58&lt;&gt;$CF$59,$CF$59&lt;&gt;$CF$60,$CF$60&lt;&gt;$CF$61,$CF$61:$CF$62=$CF$61,$CG$57:$CG$58=$CG$57,$CG$61&lt;&gt;$CG$62),1,0)</f>
        <v>0</v>
      </c>
      <c r="LL58" s="487">
        <f t="array" aca="1" ref="LL58" ca="1">IF(AND($CC$57:$CC$62=$CC$58,$CE$57:$CE$62=$CE$58,$CF$57:$CF$58=$CF$58,$CF$58&lt;&gt;$CF$59,$CF$59&lt;&gt;$CF$60,$CF$60&lt;&gt;$CF$61,$CF$61:$CF$62=$CF$61,$CG$57&lt;&gt;$CG$58,$CG$61:$CG$62=$CG$61),1,0)</f>
        <v>0</v>
      </c>
      <c r="LM58" s="487">
        <f t="array" aca="1" ref="LM58" ca="1">IF(AND($CC$57:$CC$62=$CC$58,$CE$57:$CE$62=$CE$58,$CF$57:$CF$58=$CF$58,$CF$58&lt;&gt;$CF$59,$CF$59&lt;&gt;$CF$60,$CF$60&lt;&gt;$CF$61,$CF$61:$CF$62=$CF$61,$CG$57&lt;&gt;$CG$58,$CG$61&lt;&gt;$CG$62),1,0)</f>
        <v>0</v>
      </c>
      <c r="LN58" s="487">
        <f t="array" aca="1" ref="LN58" ca="1">IF(AND($CC$57:$CC$62=$CC$58,$CE$57:$CE$62=$CE$58,$CF$57:$CF$58=$CF$58,$CF$58&lt;&gt;$CF$59,$CF$59&lt;&gt;$CF$60,$CF$60:$CF$61=$CF$60,$CF$61&lt;&gt;$CF$62,$CG$57:$CG$58=$CG$58,$CG$60&lt;&gt;$CG$61),1,0)</f>
        <v>0</v>
      </c>
      <c r="LO58" s="487">
        <f t="array" aca="1" ref="LO58" ca="1">IF(AND($CC$57:$CC$62=$CC$58,$CE$57:$CE$62=$CE$58,$CF$57:$CF$58=$CF$58,$CF$58&lt;&gt;$CF$59,$CF$59&lt;&gt;$CF$60,$CF$60:$CF$61=$CF$60,$CF$61&lt;&gt;$CF$62,$CG$57&lt;&gt;$CG$58,$CG$60:$CG$61=$CG$60),1,0)</f>
        <v>0</v>
      </c>
      <c r="LP58" s="487">
        <f t="array" aca="1" ref="LP58" ca="1">IF(AND($CC$57:$CC$62=$CC$58,$CE$57:$CE$62=$CE$58,$CF$57:$CF$58=$CF$58,$CF$58&lt;&gt;$CF$59,$CF$59&lt;&gt;$CF$60,$CF$60:$CF$61=$CF$60,$CF$61&lt;&gt;$CF$62,$CG$57&lt;&gt;$CG$58,$CG$60&lt;&gt;$CG$61),1,0)</f>
        <v>0</v>
      </c>
      <c r="LQ58" s="487">
        <f t="array" aca="1" ref="LQ58" ca="1">IF(AND($CC$57:$CC$62=$CC$58,$CE$57:$CE$62=$CE$58,$CF$57:$CF$58=$CF$58,$CF$58&lt;&gt;$CF$59,$CF$59&lt;&gt;$CF$60,$CF$60&lt;&gt;$CF$61,$CF$61&lt;&gt;$CF$62,$CG$57&lt;&gt;$CG$58),1,0)</f>
        <v>0</v>
      </c>
      <c r="LR58" s="487">
        <f t="array" aca="1" ref="LR58" ca="1">IF(AND($CC$57:$CC$62=$CC$58,$CE$57:$CE$62=$CE$58,$CF$57&lt;&gt;$CF$58,$CF$58:$CF$62=$CF$58,$CG$58:$CG$61=$CG$58,$CG$61&lt;&gt;$CG$62),1,0)</f>
        <v>0</v>
      </c>
      <c r="LS58" s="487">
        <f t="array" aca="1" ref="LS58" ca="1">IF(AND($CC$57:$CC$62=$CC$58,$CE$57:$CE$62=$CE$58,$CF$57&lt;&gt;$CF$58,$CF$58:$CF$62=$CF$58,$CG$58:$CG$60=$CG$58,$CG$60&lt;&gt;$CG$61,$CG$61:$CG$62=$CG$61),1,0)</f>
        <v>0</v>
      </c>
      <c r="LT58" s="487">
        <f t="array" aca="1" ref="LT58" ca="1">IF(AND($CC$57:$CC$62=$CC$58,$CE$57:$CE$62=$CE$58,$CF$57&lt;&gt;$CF$58,$CF$58:$CF$62=$CF$58,$CG$58:$CG$60=$CG$58,$CG$60&lt;&gt;$CG$61,$CG$61&lt;&gt;$CG$62),1,0)</f>
        <v>0</v>
      </c>
      <c r="LU58" s="487">
        <f t="array" aca="1" ref="LU58" ca="1">IF(AND($CC$57:$CC$62=$CC$58,$CE$57:$CE$62=$CE$58,$CF$57&lt;&gt;$CF$58,$CF$58:$CF$62=$CF$58,$CG$58:$CG$59=$CG$58,$CG$59&lt;&gt;$CG$60,$CG$60:$CG$62=$CG$60),1,0)</f>
        <v>0</v>
      </c>
      <c r="LV58" s="487">
        <f t="array" aca="1" ref="LV58" ca="1">IF(AND($CC$57:$CC$62=$CC$58,$CE$57:$CE$62=$CE$58,$CF$57&lt;&gt;$CF$58,$CF$58:$CF$62=$CF$58,$CG$58:$CG$59=$CG$58,$CG$59&lt;&gt;$CG$60,$CG$60&lt;&gt;$CG$61,$CG$61:$CG$62=$CG$61),1,0)</f>
        <v>0</v>
      </c>
      <c r="LW58" s="487">
        <f t="array" aca="1" ref="LW58" ca="1">IF(AND($CC$57:$CC$62=$CC$58,$CE$57:$CE$62=$CE$58,$CF$57&lt;&gt;$CF$58,$CF$58:$CF$62=$CF$58,$CG$58:$CG$59=$CG$58,$CG$59&lt;&gt;$CG$60,$CG$60:$CG$61=$CG$60,$CG$61&lt;&gt;$CG$62),1,0)</f>
        <v>0</v>
      </c>
      <c r="LX58" s="487">
        <f t="array" aca="1" ref="LX58" ca="1">IF(AND($CC$57:$CC$62=$CC$58,$CE$57:$CE$62=$CE$58,$CF$57&lt;&gt;$CF$58,$CF$58:$CF$62=$CF$58,$CG$58:$CG$59=$CG$58,$CG$59&lt;&gt;$CG$60,$CG$60&lt;&gt;$CG$61,$CG$61&lt;&gt;$CG$62),1,0)</f>
        <v>0</v>
      </c>
      <c r="LY58" s="487">
        <f t="array" aca="1" ref="LY58" ca="1">IF(AND($CC$57:$CC$62=$CC$58,$CE$57:$CE$62=$CE$58,$CF$57&lt;&gt;$CF$58,$CF$58:$CF$62=$CF$58,$CG$58&lt;&gt;$CG$59,$CG$59:$CG$62=$CG$59),1,0)</f>
        <v>0</v>
      </c>
      <c r="LZ58" s="487">
        <f t="array" aca="1" ref="LZ58" ca="1">IF(AND($CC$57:$CC$62=$CC$58,$CE$57:$CE$62=$CE$58,$CF$57&lt;&gt;$CF$58,$CF$58:$CF$62=$CF$58,$CG$58&lt;&gt;$CG$59,$CG$59:$CG$61=$CG$59,$CG$61&lt;&gt;$CG$62),1,0)</f>
        <v>0</v>
      </c>
      <c r="MA58" s="487">
        <f t="array" aca="1" ref="MA58" ca="1">IF(AND($CC$57:$CC$62=$CC$58,$CE$57:$CE$62=$CE$58,$CF$57&lt;&gt;$CF$58,$CF$58:$CF$62=$CF$58,$CG$58&lt;&gt;$CG$59,$CG$59:$CG$60=$CG$59,$CG$60&lt;&gt;$CG$61,$CG$61:$CG$62=$CG$61),1,0)</f>
        <v>0</v>
      </c>
      <c r="MB58" s="487">
        <f t="array" aca="1" ref="MB58" ca="1">IF(AND($CC$57:$CC$62=$CC$58,$CE$57:$CE$62=$CE$58,$CF$57&lt;&gt;$CF$58,$CF$58:$CF$62=$CF$58,$CG$58&lt;&gt;$CG$59,$CG$59:$CG$60=$CG$59,$CG$60&lt;&gt;$CG$61,$CG$61&lt;&gt;$CG$62),1,0)</f>
        <v>0</v>
      </c>
      <c r="MC58" s="487">
        <f t="array" aca="1" ref="MC58" ca="1">IF(AND($CC$57:$CC$62=$CC$58,$CE$57:$CE$62=$CE$58,$CF$57&lt;&gt;$CF$58,$CF$58:$CF$62=$CF$58,$CG$58&lt;&gt;$CG$59,$CG$59&lt;&gt;$CG$60,$CG$60:$CG$62=$CG$60),1,0)</f>
        <v>0</v>
      </c>
      <c r="MD58" s="487">
        <f t="array" aca="1" ref="MD58" ca="1">IF(AND($CC$57:$CC$62=$CC$58,$CE$57:$CE$62=$CE$58,$CF$57&lt;&gt;$CF$58,$CF$58:$CF$62=$CF$58,$CG$58&lt;&gt;$CG$59,$CG$59&lt;&gt;$CG$60,$CG$60:$CG$61=$CG$60,$CG$61&lt;&gt;$CG$62),1,0)</f>
        <v>0</v>
      </c>
      <c r="ME58" s="487">
        <f t="array" aca="1" ref="ME58" ca="1">IF(AND($CC$57:$CC$62=$CC$58,$CE$57:$CE$62=$CE$58,$CF$57&lt;&gt;$CF$58,$CF$58:$CF$62=$CF$58,$CG$58&lt;&gt;$CG$59,$CG$59&lt;&gt;$CG$60,$CG$60&lt;&gt;$CG$61,$CG$61:$CG$62=$CG$61),1,0)</f>
        <v>0</v>
      </c>
      <c r="MF58" s="487">
        <f t="array" aca="1" ref="MF58" ca="1">IF(AND($CC$57:$CC$62=$CC$58,$CE$57:$CE$62=$CE$58,$CF$57&lt;&gt;$CF$58,$CF$58:$CF$62=$CF$58,$CG$58&lt;&gt;$CG$59,$CG$59&lt;&gt;$CG$60,$CG$60&lt;&gt;$CG$61,$CG$61&lt;&gt;$CG$62),1,0)</f>
        <v>0</v>
      </c>
      <c r="MG58" s="487">
        <f t="array" aca="1" ref="MG58" ca="1">IF(AND($CC$57:$CC$62=$CC$58,$CE$57:$CE$62=$CE$58,$CF$57&lt;&gt;$CF$58,$CF$58:$CF$61=$CF$58,$CF$61&lt;&gt;$CF$62,$CG$58:$CG$60=$CG$58,$CG$60&lt;&gt;$CG$61),1,0)</f>
        <v>0</v>
      </c>
      <c r="MH58" s="487">
        <f t="array" aca="1" ref="MH58" ca="1">IF(AND($CC$57:$CC$62=$CC$58,$CE$57:$CE$62=$CE$58,$CF$57&lt;&gt;$CF$58,$CF$58:$CF$61=$CF$58,$CF$61&lt;&gt;$CF$62,$CG$58:$CG$59=$CG$58,$CG$59&lt;&gt;$CG$60,$CG$60:$CG$61=$CG$60),1,0)</f>
        <v>0</v>
      </c>
      <c r="MI58" s="487">
        <f t="array" aca="1" ref="MI58" ca="1">IF(AND($CC$57:$CC$62=$CC$58,$CE$57:$CE$62=$CE$58,$CF$57&lt;&gt;$CF$58,$CF$58:$CF$61=$CF$58,$CF$61&lt;&gt;$CF$62,$CG$58:$CG$59=$CG$58,$CG$59&lt;&gt;$CG$60,$CG$60&lt;&gt;$CG$61),1,0)</f>
        <v>0</v>
      </c>
      <c r="MJ58" s="487">
        <f t="array" aca="1" ref="MJ58" ca="1">IF(AND($CC$57:$CC$62=$CC$58,$CE$57:$CE$62=$CE$58,$CF$57&lt;&gt;$CF$58,$CF$58:$CF$61=$CF$58,$CF$61&lt;&gt;$CF$62,$CG$58&lt;&gt;$CG$59,$CG$59:$CG$61=$CG$59),1,0)</f>
        <v>0</v>
      </c>
      <c r="MK58" s="487">
        <f t="array" aca="1" ref="MK58" ca="1">IF(AND($CC$57:$CC$62=$CC$58,$CE$57:$CE$62=$CE$58,$CF$57&lt;&gt;$CF$58,$CF$58:$CF$61=$CF$58,$CF$61&lt;&gt;$CF$62,$CG$58&lt;&gt;$CG$59,$CG$59:$CG$60=$CG$59,$CG$60&lt;&gt;$CG$61),1,0)</f>
        <v>0</v>
      </c>
      <c r="ML58" s="487">
        <f t="array" aca="1" ref="ML58" ca="1">IF(AND($CC$57:$CC$62=$CC$58,$CE$57:$CE$62=$CE$58,$CF$57&lt;&gt;$CF$58,$CF$58:$CF$61=$CF$58,$CF$61&lt;&gt;$CF$62,$CG$58&lt;&gt;$CG$59,$CG$59&lt;&gt;$CG$60,$CG$60:$CG$61=$CG$60),1,0)</f>
        <v>0</v>
      </c>
      <c r="MM58" s="487">
        <f t="array" aca="1" ref="MM58" ca="1">IF(AND($CC$57:$CC$62=$CC$58,$CE$57:$CE$62=$CE$58,$CF$57&lt;&gt;$CF$58,$CF$58:$CF$61=$CF$58,$CF$61&lt;&gt;$CF$62,$CG$58&lt;&gt;$CG$59,$CG$59&lt;&gt;$CG$60,$CG$60&lt;&gt;$CG$61),1,0)</f>
        <v>0</v>
      </c>
      <c r="MN58" s="487">
        <f t="array" aca="1" ref="MN58" ca="1">IF(AND($CC$57:$CC$62=$CC$58,$CE$57:$CE$62=$CE$58,$CF$57&lt;&gt;$CF$58,$CF$58:$CF$60=$CF$58,$CF$60&lt;&gt;$CF$61,$CF$61:$CF$62=$CF$61,$CG$58:$CG$60=$CG$58,$CG$61&lt;&gt;$CG$62),1,0)</f>
        <v>0</v>
      </c>
      <c r="MO58" s="487">
        <f t="array" aca="1" ref="MO58" ca="1">IF(AND($CC$57:$CC$62=$CC$58,$CE$57:$CE$62=$CE$58,$CF$57&lt;&gt;$CF$58,$CF$58:$CF$60=$CF$58,$CF$60&lt;&gt;$CF$61,$CF$61:$CF$62=$CF$61,$CG$58:$CG$59=$CG$58,$CG$59&lt;&gt;$CG$60,$CG$61:$CG$62=$CG$61),1,0)</f>
        <v>0</v>
      </c>
      <c r="MP58" s="487">
        <f t="array" aca="1" ref="MP58" ca="1">IF(AND($CC$57:$CC$62=$CC$58,$CE$57:$CE$62=$CE$58,$CF$57&lt;&gt;$CF$58,$CF$58:$CF$60=$CF$58,$CF$60&lt;&gt;$CF$61,$CF$61:$CF$62=$CF$61,$CG$58:$CG$59=$CG$58,$CG$59&lt;&gt;$CG$60,$CG$61&lt;&gt;$CG$62),1,0)</f>
        <v>0</v>
      </c>
      <c r="MQ58" s="487">
        <f t="array" aca="1" ref="MQ58" ca="1">IF(AND($CC$57:$CC$62=$CC$58,$CE$57:$CE$62=$CE$58,$CF$57&lt;&gt;$CF$58,$CF$58:$CF$60=$CF$58,$CF$60&lt;&gt;$CF$61,$CF$61:$CF$62=$CF$61,$CG$58&lt;&gt;$CG$59,$CG$59:$CG$60=$CG$59,$CG$61:$CG$62=$CG$61),1,0)</f>
        <v>0</v>
      </c>
      <c r="MR58" s="487">
        <f t="array" aca="1" ref="MR58" ca="1">IF(AND($CC$57:$CC$62=$CC$58,$CE$57:$CE$62=$CE$58,$CF$57&lt;&gt;$CF$58,$CF$58:$CF$60=$CF$58,$CF$60&lt;&gt;$CF$61,$CF$61:$CF$62=$CF$61,$CG$58&lt;&gt;$CG$59,$CG$59:$CG$60=$CG$59,$CG$61&lt;&gt;$CG$62),1,0)</f>
        <v>0</v>
      </c>
      <c r="MS58" s="487">
        <f t="array" aca="1" ref="MS58" ca="1">IF(AND($CC$57:$CC$62=$CC$58,$CE$57:$CE$62=$CE$58,$CF$57&lt;&gt;$CF$58,$CF$58:$CF$60=$CF$58,$CF$60&lt;&gt;$CF$61,$CF$61:$CF$62=$CF$61,$CG$58&lt;&gt;$CG$59,$CG$59&lt;&gt;$CG$60,$CG$61:$CG$62=$CG$61),1,0)</f>
        <v>0</v>
      </c>
      <c r="MT58" s="487">
        <f t="array" aca="1" ref="MT58" ca="1">IF(AND($CC$57:$CC$62=$CC$58,$CE$57:$CE$62=$CE$58,$CF$57&lt;&gt;$CF$58,$CF$58:$CF$60=$CF$58,$CF$60&lt;&gt;$CF$61,$CF$61:$CF$62=$CF$61,$CG$58&lt;&gt;$CG$59,$CG$59&lt;&gt;$CG$60,$CG$61&lt;&gt;$CG$62),1,0)</f>
        <v>0</v>
      </c>
      <c r="MU58" s="487">
        <f t="array" aca="1" ref="MU58" ca="1">IF(AND($CC$57:$CC$62=$CC$58,$CE$57:$CE$62=$CE$58,$CF$57&lt;&gt;$CF$58,$CF$58:$CF$60=$CF$58,$CF$60&lt;&gt;$CF$61,$CF$61&lt;&gt;$CF$62,$CG$58:$CG$59=$CG$58,$CG$59&lt;&gt;$CG$60),1,0)</f>
        <v>0</v>
      </c>
      <c r="MV58" s="487">
        <f t="array" aca="1" ref="MV58" ca="1">IF(AND($CC$57:$CC$62=$CC$58,$CE$57:$CE$62=$CE$58,$CF$57&lt;&gt;$CF$58,$CF$58:$CF$60=$CF$58,$CF$60&lt;&gt;$CF$61,$CF$61&lt;&gt;$CF$62,$CG$58&lt;&gt;$CG$59,$CG$59:$CG$60=$CG$59),1,0)</f>
        <v>0</v>
      </c>
      <c r="MW58" s="487">
        <f t="array" aca="1" ref="MW58" ca="1">IF(AND($CC$57:$CC$62=$CC$58,$CE$57:$CE$62=$CE$58,$CF$57&lt;&gt;$CF$58,$CF$58:$CF$60=$CF$58,$CF$60&lt;&gt;$CF$61,$CF$61&lt;&gt;$CF$62,$CG$58&lt;&gt;$CG$59,$CG$59&lt;&gt;$CG$60),1,0)</f>
        <v>0</v>
      </c>
      <c r="MX58" s="487">
        <f t="array" aca="1" ref="MX58" ca="1">IF(AND($CC$57:$CC$62=$CC$58,$CE$57:$CE$62=$CE$58,$CF$57&lt;&gt;$CF$58,$CF$58:$CF$59=$CF$58,$CF$59&lt;&gt;$CF$60,$CF$60:$CF$62=$CF$60,$CG$58:$CG$59=$CG$58,$CG$60&lt;&gt;$CG$61,$CG$61:$CG$62=$CG$61),1,0)</f>
        <v>0</v>
      </c>
      <c r="MY58" s="487">
        <f t="array" aca="1" ref="MY58" ca="1">IF(AND($CC$57:$CC$62=$CC$58,$CE$57:$CE$62=$CE$58,$CF$57&lt;&gt;$CF$58,$CF$58:$CF$59=$CF$58,$CF$59&lt;&gt;$CF$60,$CF$60:$CF$62=$CF$60,$CG$58:$CG$59=$CG$58,$CG$60:$CG$61=$CG$60,$CG$61&lt;&gt;$CG$62),1,0)</f>
        <v>0</v>
      </c>
      <c r="MZ58" s="487">
        <f t="array" aca="1" ref="MZ58" ca="1">IF(AND($CC$57:$CC$62=$CC$58,$CE$57:$CE$62=$CE$58,$CF$57&lt;&gt;$CF$58,$CF$58:$CF$59=$CF$58,$CF$59&lt;&gt;$CF$60,$CF$60:$CF$62=$CF$60,$CG$58:$CG$59=$CG$58,$CG$60&lt;&gt;$CG$61,$CG$61&lt;&gt;$CG$62),1,0)</f>
        <v>0</v>
      </c>
      <c r="NA58" s="487">
        <f t="array" aca="1" ref="NA58" ca="1">IF(AND($CC$57:$CC$62=$CC$58,$CE$57:$CE$62=$CE$58,$CF$57&lt;&gt;$CF$58,$CF$58:$CF$59=$CF$58,$CF$59&lt;&gt;$CF$60,$CF$60:$CF$62=$CF$60,$CG$58&lt;&gt;$CG$59,$CG$60:$CG$62=$CG$60),1,0)</f>
        <v>0</v>
      </c>
      <c r="NB58" s="487">
        <f t="array" aca="1" ref="NB58" ca="1">IF(AND($CC$57:$CC$62=$CC$58,$CE$57:$CE$62=$CE$58,$CF$57&lt;&gt;$CF$58,$CF$58:$CF$59=$CF$58,$CF$59&lt;&gt;$CF$60,$CF$60:$CF$62=$CF$60,$CG$58&lt;&gt;$CG$59,$CG$60:$CG$61=$CG$60,$CG$61&lt;&gt;$CG$62),1,0)</f>
        <v>0</v>
      </c>
      <c r="NC58" s="487">
        <f t="array" aca="1" ref="NC58" ca="1">IF(AND($CC$57:$CC$62=$CC$58,$CE$57:$CE$62=$CE$58,$CF$57&lt;&gt;$CF$58,$CF$58:$CF$59=$CF$58,$CF$59&lt;&gt;$CF$60,$CF$60:$CF$62=$CF$60,$CG$58&lt;&gt;$CG$59,$CG$60&lt;&gt;$CG$61,$CG$61:$CG$62=$CG$61),1,0)</f>
        <v>0</v>
      </c>
      <c r="ND58" s="487">
        <f t="array" aca="1" ref="ND58" ca="1">IF(AND($CC$57:$CC$62=$CC$58,$CE$57:$CE$62=$CE$58,$CF$57&lt;&gt;$CF$58,$CF$58:$CF$59=$CF$58,$CF$59&lt;&gt;$CF$60,$CF$60:$CF$62=$CF$60,$CG$58&lt;&gt;$CG$59,$CG$60&lt;&gt;$CG$61,$CG$61&lt;&gt;$CG$62),1,0)</f>
        <v>0</v>
      </c>
      <c r="NE58" s="487">
        <f t="array" aca="1" ref="NE58" ca="1">IF(AND($CC$57:$CC$62=$CC$58,$CE$57:$CE$62=$CE$58,$CF$57&lt;&gt;$CF$58,$CF$58:$CF$59=$CF$58,$CF$59&lt;&gt;$CF$60,$CF$60&lt;&gt;$CF$61,$CF$61:$CF$62=$CF$61,$CG$58:$CG$59=$CG$58,$CG$61&lt;&gt;$CG$62),1,0)</f>
        <v>0</v>
      </c>
      <c r="NF58" s="487">
        <f t="array" aca="1" ref="NF58" ca="1">IF(AND($CC$57:$CC$62=$CC$58,$CE$57:$CE$62=$CE$58,$CF$57&lt;&gt;$CF$58,$CF$58:$CF$59=$CF$58,$CF$59&lt;&gt;$CF$60,$CF$60&lt;&gt;$CF$61,$CF$61:$CF$62=$CF$61,$CG$58&lt;&gt;$CG$59,$CG$61:$CG$62=$CG$61),1,0)</f>
        <v>0</v>
      </c>
      <c r="NG58" s="487">
        <f t="array" aca="1" ref="NG58" ca="1">IF(AND($CC$57:$CC$62=$CC$58,$CE$57:$CE$62=$CE$58,$CF$57&lt;&gt;$CF$58,$CF$58:$CF$59=$CF$58,$CF$59&lt;&gt;$CF$60,$CF$60&lt;&gt;$CF$61,$CF$61:$CF$62=$CF$61,$CG$58&lt;&gt;$CG$59,$CG$61&lt;&gt;$CG$62),1,0)</f>
        <v>0</v>
      </c>
      <c r="NH58" s="487">
        <f t="array" aca="1" ref="NH58" ca="1">IF(AND($CC$57:$CC$62=$CC$58,$CE$57:$CE$62=$CE$58,$CF$57&lt;&gt;$CF$58,$CF$58:$CF$59=$CF$58,$CF$59&lt;&gt;$CF$60,$CF$60:$CF$61=$CF$60,$CF$61&lt;&gt;$CF$62,$CG$58:$CG$59=$CG$58,$CG$60&lt;&gt;$CG$61),1,0)</f>
        <v>0</v>
      </c>
      <c r="NI58" s="487">
        <f t="array" aca="1" ref="NI58" ca="1">IF(AND($CC$57:$CC$62=$CC$58,$CE$57:$CE$62=$CE$58,$CF$57&lt;&gt;$CF$58,$CF$58:$CF$59=$CF$58,$CF$59&lt;&gt;$CF$60,$CF$60:$CF$61=$CF$60,$CF$61&lt;&gt;$CF$62,$CG$58&lt;&gt;$CG$59,$CG$60:$CG$61=$CG$60),1,0)</f>
        <v>0</v>
      </c>
      <c r="NJ58" s="487">
        <f t="array" aca="1" ref="NJ58" ca="1">IF(AND($CC$57:$CC$62=$CC$58,$CE$57:$CE$62=$CE$58,$CF$57&lt;&gt;$CF$58,$CF$58:$CF$59=$CF$58,$CF$59&lt;&gt;$CF$60,$CF$60:$CF$61=$CF$60,$CF$61&lt;&gt;$CF$62,$CG$58&lt;&gt;$CG$59,$CG$60&lt;&gt;$CG$61),1,0)</f>
        <v>0</v>
      </c>
      <c r="NK58" s="487">
        <f t="array" aca="1" ref="NK58" ca="1">IF(AND($CC$57:$CC$62=$CC$58,$CE$57:$CE$62=$CE$58,$CF$57&lt;&gt;$CF$58,$CF$58:$CF$59=$CF$58,$CF$59&lt;&gt;$CF$60,$CF$60&lt;&gt;$CF$61,$CF$61&lt;&gt;$CF$62,$CG$58&lt;&gt;$CG$59),1,0)</f>
        <v>0</v>
      </c>
      <c r="NL58" s="487">
        <f t="array" aca="1" ref="NL58" ca="1">IF(AND($CC$57:$CC$62=$CC$58,$CE$57:$CE$62=$CE$58,$CF$57&lt;&gt;$CF$58,$CF$58&lt;&gt;$CF$59,$CF$59:$CF$62=$CF$59,$CG$59:$CG$61=$CG$59,$CG$61&lt;&gt;$CG$62),1,0)</f>
        <v>0</v>
      </c>
      <c r="NM58" s="487">
        <f t="array" aca="1" ref="NM58" ca="1">IF(AND($CC$57:$CC$62=$CC$58,$CE$57:$CE$62=$CE$58,$CF$57&lt;&gt;$CF$58,$CF$58&lt;&gt;$CF$59,$CF$59:$CF$62=$CF$59,$CG$59:$CG$60=$CG$59,$CG$60&lt;&gt;$CG$61,$CG$61:$CG$62=$CG$61),1,0)</f>
        <v>0</v>
      </c>
      <c r="NN58" s="487">
        <f t="array" aca="1" ref="NN58" ca="1">IF(AND($CC$57:$CC$62=$CC$58,$CE$57:$CE$62=$CE$58,$CF$57&lt;&gt;$CF$58,$CF$58&lt;&gt;$CF$59,$CF$59:$CF$62=$CF$59,$CG$59:$CG$60=$CG$59,$CG$60&lt;&gt;$CG$61,$CG$61&lt;&gt;$CG$62),1,0)</f>
        <v>0</v>
      </c>
      <c r="NO58" s="487">
        <f t="array" aca="1" ref="NO58" ca="1">IF(AND($CC$57:$CC$62=$CC$58,$CE$57:$CE$62=$CE$58,$CF$57&lt;&gt;$CF$58,$CF$58&lt;&gt;$CF$59,$CF$59:$CF$62=$CF$59,$CG$59&lt;&gt;$CG$60,$CG$60:$CG$62=$CG$60),1,0)</f>
        <v>0</v>
      </c>
      <c r="NP58" s="487">
        <f t="array" aca="1" ref="NP58" ca="1">IF(AND($CC$57:$CC$62=$CC$58,$CE$57:$CE$62=$CE$58,$CF$57&lt;&gt;$CF$58,$CF$58&lt;&gt;$CF$59,$CF$59:$CF$62=$CF$59,$CG$59&lt;&gt;$CG$60,$CG$60:$CG$61=$CG$60,$CG$61&lt;&gt;$CG$62),1,0)</f>
        <v>0</v>
      </c>
      <c r="NQ58" s="487">
        <f t="array" aca="1" ref="NQ58" ca="1">IF(AND($CC$57:$CC$62=$CC$58,$CE$57:$CE$62=$CE$58,$CF$57&lt;&gt;$CF$58,$CF$58&lt;&gt;$CF$59,$CF$59:$CF$62=$CF$59,$CG$59&lt;&gt;$CG$60,$CG$60&lt;&gt;$CG$61,$CG$61:$CG$62=$CG$61),1,0)</f>
        <v>0</v>
      </c>
      <c r="NR58" s="487">
        <f t="array" aca="1" ref="NR58" ca="1">IF(AND($CC$57:$CC$62=$CC$58,$CE$57:$CE$62=$CE$58,$CF$57&lt;&gt;$CF$58,$CF$58&lt;&gt;$CF$59,$CF$59:$CF$62=$CF$59,$CG$59&lt;&gt;$CG$60,$CG$60&lt;&gt;$CG$61,$CG$61&lt;&gt;$CG$62),1,0)</f>
        <v>0</v>
      </c>
      <c r="NS58" s="487">
        <f t="array" aca="1" ref="NS58" ca="1">IF(AND($CC$57:$CC$62=$CC$58,$CE$57:$CE$62=$CE$58,$CF$57&lt;&gt;$CF$58,$CF$58&lt;&gt;$CF$59,$CF$59:$CF$61=$CF$59,$CF$61&lt;&gt;$CF$62,$CG$59:$CG$60=$CG$59,$CG$60&lt;&gt;$CG$61),1,0)</f>
        <v>0</v>
      </c>
      <c r="NT58" s="487">
        <f t="array" aca="1" ref="NT58" ca="1">IF(AND($CC$57:$CC$62=$CC$58,$CE$57:$CE$62=$CE$58,$CF$57&lt;&gt;$CF$58,$CF$58&lt;&gt;$CF$59,$CF$59:$CF$61=$CF$59,$CF$61&lt;&gt;$CF$62,$CG$59&lt;&gt;$CG$60,$CG$60:$CG$61=$CG$60),1,0)</f>
        <v>0</v>
      </c>
      <c r="NU58" s="487">
        <f t="array" aca="1" ref="NU58" ca="1">IF(AND($CC$57:$CC$62=$CC$58,$CE$57:$CE$62=$CE$58,$CF$57&lt;&gt;$CF$58,$CF$58&lt;&gt;$CF$59,$CF$59:$CF$61=$CF$59,$CF$61&lt;&gt;$CF$62,$CG$59&lt;&gt;$CG$60,$CG$60&lt;&gt;$CG$61),1,0)</f>
        <v>0</v>
      </c>
      <c r="NV58" s="487">
        <f t="array" aca="1" ref="NV58" ca="1">IF(AND($CC$57:$CC$62=$CC$58,$CE$57:$CE$62=$CE$58,$CF$57&lt;&gt;$CF$58,$CF$58&lt;&gt;$CF$59,$CF$59:$CF$60=$CF$59,$CF$60&lt;&gt;$CF$61,$CF$61:$CF$62=$CF$61,$CG$59:$CG$60=$CG$59,$CG$61&lt;&gt;$CG$62),1,0)</f>
        <v>0</v>
      </c>
      <c r="NW58" s="487">
        <f t="array" aca="1" ref="NW58" ca="1">IF(AND($CC$57:$CC$62=$CC$58,$CE$57:$CE$62=$CE$58,$CF$57&lt;&gt;$CF$58,$CF$58&lt;&gt;$CF$59,$CF$59:$CF$60=$CF$59,$CF$60&lt;&gt;$CF$61,$CF$61:$CF$62=$CF$61,$CG$59&lt;&gt;$CG$60,$CG$61:$CG$62=$CG$61),1,0)</f>
        <v>0</v>
      </c>
      <c r="NX58" s="487">
        <f t="array" aca="1" ref="NX58" ca="1">IF(AND($CC$57:$CC$62=$CC$58,$CE$57:$CE$62=$CE$58,$CF$57&lt;&gt;$CF$58,$CF$58&lt;&gt;$CF$59,$CF$59:$CF$60=$CF$59,$CF$60&lt;&gt;$CF$61,$CF$61:$CF$62=$CF$61,$CG$59&lt;&gt;$CG$60,$CG$61&lt;&gt;$CG$62),1,0)</f>
        <v>0</v>
      </c>
      <c r="NY58" s="487">
        <f t="array" aca="1" ref="NY58" ca="1">IF(AND($CC$57:$CC$62=$CC$58,$CE$57:$CE$62=$CE$58,$CF$57&lt;&gt;$CF$58,$CF$58&lt;&gt;$CF$59,$CF$59:$CF$60=$CF$59,$CF$60&lt;&gt;$CF$61,$CF$61&lt;&gt;$CF$62,$CG$59&lt;&gt;$CG$60),1,0)</f>
        <v>0</v>
      </c>
      <c r="NZ58" s="487">
        <f t="array" aca="1" ref="NZ58" ca="1">IF(AND($CC$57:$CC$62=$CC$58,$CE$57:$CE$62=$CE$58,$CF$57&lt;&gt;$CF$58,$CF$58&lt;&gt;$CF$59,$CF$59&lt;&gt;$CF$60,$CF$60:$CF$62=$CF$60,$CG$60:$CG$61=$CG$60,$CG$61&lt;&gt;$CG$62,$CG$61&lt;&gt;$CG$62),1,0)</f>
        <v>0</v>
      </c>
      <c r="OA58" s="487">
        <f t="array" aca="1" ref="OA58" ca="1">IF(AND($CC$57:$CC$62=$CC$58,$CE$57:$CE$62=$CE$58,$CF$57&lt;&gt;$CF$58,$CF$58&lt;&gt;$CF$59,$CF$59&lt;&gt;$CF$60,$CF$60:$CF$62=$CF$60,$CG$60&lt;&gt;$CG$61,$CG$61:$CG$62=$CG$61),1,0)</f>
        <v>0</v>
      </c>
      <c r="OB58" s="487">
        <f t="array" aca="1" ref="OB58" ca="1">IF(AND($CC$57:$CC$62=$CC$58,$CE$57:$CE$62=$CE$58,$CF$57&lt;&gt;$CF$58,$CF$58&lt;&gt;$CF$59,$CF$59&lt;&gt;$CF$60,$CF$60:$CF$62=$CF$60,$CG$60&lt;&gt;$CG$61,$CG$61&lt;&gt;$CG$62),1,0)</f>
        <v>0</v>
      </c>
      <c r="OC58" s="487">
        <f t="array" aca="1" ref="OC58" ca="1">IF(AND($CC$57:$CC$62=$CC$58,$CE$57:$CE$62=$CE$58,$CF$57&lt;&gt;$CF$58,$CF$58&lt;&gt;$CF$59,$CF$59&lt;&gt;$CF$60,$CF$60:$CF$61=$CF$60,$CF$61&lt;&gt;$CF$62,$CG$60&lt;&gt;$CG$61),1,0)</f>
        <v>0</v>
      </c>
      <c r="OD58" s="487">
        <f t="array" aca="1" ref="OD58" ca="1">IF(AND($CC$57:$CC$62=$CC$58,$CE$57:$CE$62=$CE$58,$CF$57&lt;&gt;$CF$58,$CF$58&lt;&gt;$CF$59,$CF$59&lt;&gt;$CF$60,$CF$60&lt;&gt;$CF$61,$CF$61:$CF$62=$CF$61,$CG$61&lt;&gt;$CG$62),1,0)</f>
        <v>0</v>
      </c>
      <c r="OE58" s="487">
        <f t="array" aca="1" ref="OE58" ca="1">IF(AND($CC$57:$CC$62=$CC$58,$CE$57:$CE$61=$CE$58,$CE$61&lt;&gt;$CE$62,$CF$57:$CF$60=$CF$58,$CF$60&lt;&gt;$CF$61,$CG$57:$CG$60=$CG$58),1,0)</f>
        <v>0</v>
      </c>
      <c r="OF58" s="487">
        <f t="array" aca="1" ref="OF58" ca="1">IF(AND($CC$57:$CC$62=$CC$58,$CE$57:$CE$61=$CE$58,$CE$61&lt;&gt;$CE$62,$CF$57:$CF$59=$CF$58,$CF$59&lt;&gt;$CF$60,$CF$60:$CF$61=$CF$60,$CG$57:$CG$59=$CG$58,$CG$60:$CG$61=$CG$60),1,0)</f>
        <v>0</v>
      </c>
      <c r="OG58" s="487">
        <f t="array" aca="1" ref="OG58" ca="1">IF(AND($CC$57:$CC$62=$CC$58,$CE$57:$CE$61=$CE$58,$CE$61&lt;&gt;$CE$62,$CF$57:$CF$59=$CF$58,$CF$59&lt;&gt;$CF$60,$CF$60&lt;&gt;$CF$61,$CG$57:$CG$59=$CG$58),1,0)</f>
        <v>0</v>
      </c>
      <c r="OH58" s="487">
        <f t="array" aca="1" ref="OH58" ca="1">IF(AND($CC$57:$CC$62=$CC$58,$CE$57:$CE$61=$CE$58,$CE$61&lt;&gt;$CE$62,$CF$57:$CF$58=$CF$58,$CF$58&lt;&gt;$CF$59,$CF$59:$CF$61=$CF$59,$CG$57:$CG$58=$CG$58,$CG$59:$CG$61=$CG$59),1,0)</f>
        <v>0</v>
      </c>
      <c r="OI58" s="487">
        <f t="array" aca="1" ref="OI58" ca="1">IF(AND($CC$57:$CC$62=$CC$58,$CE$57:$CE$61=$CE$58,$CE$61&lt;&gt;$CE$62,$CF$57:$CF$58=$CF$58,$CF$58&lt;&gt;$CF$59,$CF$59:$CF$60=$CF$59,$CF$60&lt;&gt;$CF$61,$CG$57:$CG$58=$CG$58,$CG$59:$CG$60=$CG$59),1,0)</f>
        <v>0</v>
      </c>
      <c r="OJ58" s="487">
        <f t="array" aca="1" ref="OJ58" ca="1">IF(AND($CC$57:$CC$62=$CC$58,$CE$57:$CE$61=$CE$58,$CE$61&lt;&gt;$CE$62,$CF$57:$CF$58=$CF$58,$CF$58&lt;&gt;$CF$59,$CF$59&lt;&gt;$CF$60,$CF$60:$CF$61=$CF$60,$CG$57:$CG$58=$CG$58,$CG$60:$CG$61=$CG$60),1,0)</f>
        <v>0</v>
      </c>
      <c r="OK58" s="487">
        <f t="array" aca="1" ref="OK58" ca="1">IF(AND($CC$57:$CC$62=$CC$58,$CE$57:$CE$61=$CE$58,$CE$61&lt;&gt;$CE$62,$CF$57:$CF$58=$CF$58,$CF$58&lt;&gt;$CF$59,$CF$59&lt;&gt;$CF$60,$CF$60&lt;&gt;$CF$61,$CG$57:$CG$58=$CG$58),1,0)</f>
        <v>0</v>
      </c>
      <c r="OL58" s="487">
        <f t="array" aca="1" ref="OL58" ca="1">IF(AND($CC$57:$CC$62=$CC$58,$CE$57:$CE$61=$CE$58,$CE$61&lt;&gt;$CE$62,$CF$57&lt;&gt;$CF$58,$CF$58:$CF$61=$CF$58,$CG$58:$CG$61=$CG$58),1,0)</f>
        <v>0</v>
      </c>
      <c r="OM58" s="487">
        <f t="array" aca="1" ref="OM58" ca="1">IF(AND($CC$57:$CC$62=$CC$58,$CE$57:$CE$61=$CE$58,$CE$61&lt;&gt;$CE$62,$CF$57&lt;&gt;$CF$58,$CF$58:$CF$60=$CF$58,$CF$60&lt;&gt;$CF$61,$CG$58:$CG$60=$CG$58),1,0)</f>
        <v>0</v>
      </c>
      <c r="ON58" s="487">
        <f t="array" aca="1" ref="ON58" ca="1">IF(AND($CC$57:$CC$62=$CC$58,$CE$57:$CE$61=$CE$58,$CE$61&lt;&gt;$CE$62,$CF$57&lt;&gt;$CF$58,$CF$58:$CF$59=$CF$58,$CF$59&lt;&gt;$CF$60,$CF$60:$CF$61=$CF$60,$CG$58:$CG$59=$CG$58,$CG$60:$CG$61=$CG$60),1,0)</f>
        <v>0</v>
      </c>
      <c r="OO58" s="487">
        <f t="array" aca="1" ref="OO58" ca="1">IF(AND($CC$57:$CC$62=$CC$58,$CE$57:$CE$61=$CE$58,$CE$61&lt;&gt;$CE$62,$CF$57&lt;&gt;$CF$58,$CF$58:$CF$59=$CF$58,$CF$59&lt;&gt;$CF$60,$CF$60&lt;&gt;$CF$61,$CG$58:$CG$59=$CG$58),1,0)</f>
        <v>0</v>
      </c>
      <c r="OP58" s="487">
        <f t="array" aca="1" ref="OP58" ca="1">IF(AND($CC$57:$CC$62=$CC$58,$CE$57:$CE$61=$CE$58,$CE$61&lt;&gt;$CE$62,$CF$57&lt;&gt;$CF$58,$CF$58&lt;&gt;$CF$59,$CF$59:$CF$61=$CF$59,$CG$59:$CG$61=$CG$59),1,0)</f>
        <v>0</v>
      </c>
      <c r="OQ58" s="487">
        <f t="array" aca="1" ref="OQ58" ca="1">IF(AND($CC$57:$CC$62=$CC$58,$CE$57:$CE$61=$CE$58,$CE$61&lt;&gt;$CE$62,$CF$57&lt;&gt;$CF$58,$CF$58&lt;&gt;$CF$59,$CF$59:$CF$60=$CF$59,$CF$60&lt;&gt;$CF$61,$CG$59:$CG$60=$CG$59),1,0)</f>
        <v>0</v>
      </c>
      <c r="OR58" s="487">
        <f t="array" aca="1" ref="OR58" ca="1">IF(AND($CC$57:$CC$62=$CC$58,$CE$57:$CE$61=$CE$58,$CE$61&lt;&gt;$CE$62,$CF$57&lt;&gt;$CF$58,$CF$58&lt;&gt;$CF$59,$CF$59&lt;&gt;$CF$60,$CF$60:$CF$61=$CF$60,$CG$60:$CG$61=$CG$60),1,0)</f>
        <v>0</v>
      </c>
      <c r="OS58" s="487">
        <f t="array" aca="1" ref="OS58" ca="1">IF(AND($CC$57:$CC$62=$CC$58,$CE$57:$CE$61=$CE$58,$CE$61&lt;&gt;$CE$62,$CF$57&lt;&gt;$CF$58,$CF$58&lt;&gt;$CF$59,$CF$59&lt;&gt;$CF$60,$CF$60&lt;&gt;$CF$61),1,0)</f>
        <v>0</v>
      </c>
      <c r="OT58" s="487">
        <f t="array" aca="1" ref="OT58" ca="1">IF(AND($CC$57:$CC$62=$CC$58,$CE$57:$CE$60=$CE$58,$CE$60&lt;&gt;$CE$61,$CE$61:$CE$62=$CE$61,$CF$57:$CF$60=$CF$58,$CF$61&lt;&gt;$CF$62,$CG$57:$CG$60=$CG$58),1,0)</f>
        <v>0</v>
      </c>
      <c r="OU58" s="487">
        <f t="array" aca="1" ref="OU58" ca="1">IF(AND($CC$57:$CC$62=$CC$58,$CE$57:$CE$60=$CE$58,$CE$60&lt;&gt;$CE$61,$CE$61:$CE$62=$CE$61,$CF$57:$CF$59=$CF$58,$CF$59&lt;&gt;$CF$60,$CF$61:$CF$62=$CF$61,$CG$57:$CG$59=$CG$58,$CG$61:$CG$62=$CG$61),1,0)</f>
        <v>0</v>
      </c>
      <c r="OV58" s="487">
        <f t="array" aca="1" ref="OV58" ca="1">IF(AND($CC$57:$CC$62=$CC$58,$CE$57:$CE$60=$CE$58,$CE$60&lt;&gt;$CE$61,$CE$61:$CE$62=$CE$61,$CF$57:$CF$59=$CF$58,$CF$59&lt;&gt;$CF$60,$CF$61&lt;&gt;$CF$62,$CG$57:$CG$59=$CG$58),1,0)</f>
        <v>0</v>
      </c>
      <c r="OW58" s="487">
        <f t="array" aca="1" ref="OW58" ca="1">IF(AND($CC$57:$CC$62=$CC$58,$CE$57:$CE$60=$CE$58,$CE$60&lt;&gt;$CE$61,$CE$61:$CE$62=$CE$61,$CF$57:$CF$58=$CF$58,$CF$58&lt;&gt;$CF$59,$CF$59:$CF$60=$CF$59,$CF$61:$CF$62=$CF$61,$CG$57:$CG$58=$CG$58,$CG$59:$CG$60=$CG$59,$CG$61:$CG$62=$CG$61),1,0)</f>
        <v>0</v>
      </c>
      <c r="OX58" s="487">
        <f t="array" aca="1" ref="OX58" ca="1">IF(AND($CC$57:$CC$62=$CC$58,$CE$57:$CE$60=$CE$58,$CE$60&lt;&gt;$CE$61,$CE$61:$CE$62=$CE$61,$CF$57:$CF$58=$CF$58,$CF$58&lt;&gt;$CF$59,$CF$59:$CF$60=$CF$59,$CF$61&lt;&gt;$CF$62,$CG$57:$CG$58=$CG$58,$CG$59:$CG$60=$CG$59),1,0)</f>
        <v>0</v>
      </c>
      <c r="OY58" s="487">
        <f t="array" aca="1" ref="OY58" ca="1">IF(AND($CC$57:$CC$62=$CC$58,$CE$57:$CE$60=$CE$58,$CE$60&lt;&gt;$CE$61,$CE$61:$CE$62=$CE$61,$CF$57:$CF$58=$CF$58,$CF$58&lt;&gt;$CF$59,$CF$59&lt;&gt;$CF$60,$CF$61:$CF$62=$CF$61,$CG$57:$CG$58=$CG$58,$CG$61:$CG$62=$CG$61),1,0)</f>
        <v>0</v>
      </c>
      <c r="OZ58" s="487">
        <f t="array" aca="1" ref="OZ58" ca="1">IF(AND($CC$57:$CC$62=$CC$58,$CE$57:$CE$60=$CE$58,$CE$60&lt;&gt;$CE$61,$CE$61:$CE$62=$CE$61,$CF$57:$CF$58=$CF$58,$CF$58&lt;&gt;$CF$59,$CF$59&lt;&gt;$CF$60,$CF$61&lt;&gt;$CF$62,$CG$57:$CG$58=$CG$58),1,0)</f>
        <v>0</v>
      </c>
      <c r="PA58" s="487">
        <f t="array" aca="1" ref="PA58" ca="1">IF(AND($CC$57:$CC$62=$CC$58,$CE$57:$CE$60=$CE$58,$CE$60&lt;&gt;$CE$61,$CE$61:$CE$62=$CE$61,$CF$57&lt;&gt;$CF$58,$CF$58:$CF$60=$CF$58,$CF$61:$CF$62=$CF$61,$CG$58:$CG$60=$CG$58,$CG$61:$CG$62=$CG$61),1,0)</f>
        <v>0</v>
      </c>
      <c r="PB58" s="487">
        <f t="array" aca="1" ref="PB58" ca="1">IF(AND($CC$57:$CC$62=$CC$58,$CE$57:$CE$60=$CE$58,$CE$60&lt;&gt;$CE$61,$CE$61:$CE$62=$CE$61,$CF$57&lt;&gt;$CF$58,$CF$58:$CF$60=$CF$58,$CF$61&lt;&gt;$CF$62,$CG$58:$CG$60=$CG$58),1,0)</f>
        <v>0</v>
      </c>
      <c r="PC58" s="487">
        <f t="array" aca="1" ref="PC58" ca="1">IF(AND($CC$57:$CC$62=$CC$58,$CE$57:$CE$60=$CE$58,$CE$60&lt;&gt;$CE$61,$CE$61:$CE$62=$CE$61,$CF$57&lt;&gt;$CF$58,$CF$58:$CF$59=$CF$58,$CF$59&lt;&gt;$CF$60,$CF$61:$CF$62=$CF$61,$CG$58:$CG$59=$CG$58,$CG$61:$CG$62=$CG$61),1,0)</f>
        <v>0</v>
      </c>
      <c r="PD58" s="487">
        <f t="array" aca="1" ref="PD58" ca="1">IF(AND($CC$57:$CC$62=$CC$58,$CE$57:$CE$60=$CE$58,$CE$60&lt;&gt;$CE$61,$CE$61:$CE$62=$CE$61,$CF$57&lt;&gt;$CF$58,$CF$58:$CF$59=$CF$58,$CF$59&lt;&gt;$CF$60,$CF$61&lt;&gt;$CF$62,$CG$58:$CG$59=$CG$58),1,0)</f>
        <v>0</v>
      </c>
      <c r="PE58" s="487">
        <f t="array" aca="1" ref="PE58" ca="1">IF(AND($CC$57:$CC$62=$CC$58,$CE$57:$CE$60=$CE$58,$CE$60&lt;&gt;$CE$61,$CE$61:$CE$62=$CE$61,$CF$57&lt;&gt;$CF$58,$CF$58&lt;&gt;$CF$59,$CF$59:$CF$60=$CF$59,$CF$61:$CF$62=$CF$61,$CG$59:$CG$60=$CG$59,$CG$61:$CG$62=$CG$61),1,0)</f>
        <v>0</v>
      </c>
      <c r="PF58" s="487">
        <f t="array" aca="1" ref="PF58" ca="1">IF(AND($CC$57:$CC$62=$CC$58,$CE$57:$CE$60=$CE$58,$CE$60&lt;&gt;$CE$61,$CE$61:$CE$62=$CE$61,$CF$57&lt;&gt;$CF$58,$CF$58&lt;&gt;$CF$59,$CF$59:$CF$60=$CF$59,$CF$61&lt;&gt;$CF$62,$CG$59:$CG$60=$CG$59),1,0)</f>
        <v>0</v>
      </c>
      <c r="PG58" s="487">
        <f t="array" aca="1" ref="PG58" ca="1">IF(AND($CC$57:$CC$62=$CC$58,$CE$57:$CE$60=$CE$58,$CE$60&lt;&gt;$CE$61,$CE$61:$CE$62=$CE$61,$CF$57&lt;&gt;$CF$58,$CF$58&lt;&gt;$CF$59,$CF$59&lt;&gt;$CF$60,$CF$61:$CF$62=$CF$61,$CG$61:$CG$62=$CG$61),1,0)</f>
        <v>0</v>
      </c>
      <c r="PH58" s="487">
        <f t="array" aca="1" ref="PH58" ca="1">IF(AND($CC$57:$CC$62=$CC$58,$CE$57:$CE$60=$CE$58,$CE$60&lt;&gt;$CE$61,$CE$61:$CE$62=$CE$61,$CF$57&lt;&gt;$CF$58,$CF$58&lt;&gt;$CF$59,$CF$59&lt;&gt;$CF$60,$CF$61&lt;&gt;$CF$62),1,0)</f>
        <v>0</v>
      </c>
      <c r="PI58" s="487">
        <f t="array" aca="1" ref="PI58" ca="1">IF(AND($CC$57:$CC$62=$CC$58,$CE$57:$CE$60=$CE$58,$CE$60&lt;&gt;$CE$61,$CE$61&lt;&gt;$CE$62,$CF$57:$CF$59=$CF$58,$CF$59&lt;&gt;$CF$60,$CG$57:$CG$59=$CG$58),1,0)</f>
        <v>0</v>
      </c>
      <c r="PJ58" s="487">
        <f t="array" aca="1" ref="PJ58" ca="1">IF(AND($CC$57:$CC$62=$CC$58,$CE$57:$CE$60=$CE$58,$CE$60&lt;&gt;$CE$61,$CE$61&lt;&gt;$CE$62,$CF$57:$CF$58=$CF$58,$CF$58&lt;&gt;$CF$59,$CF$59:$CF$60=$CF$59,$CG$57:$CG$58=$CG$58,$CG$59:$CG$60=$CG$59),1,0)</f>
        <v>0</v>
      </c>
      <c r="PK58" s="487">
        <f t="array" aca="1" ref="PK58" ca="1">IF(AND($CC$57:$CC$62=$CC$58,$CE$57:$CE$60=$CE$58,$CE$60&lt;&gt;$CE$61,$CE$61&lt;&gt;$CE$62,$CF$57:$CF$58=$CF$58,$CF$58&lt;&gt;CF$59,$CF$59&lt;&gt;$CF$60,$CG$57:$CG$58=$CG$58),1,0)</f>
        <v>0</v>
      </c>
      <c r="PL58" s="487">
        <f t="array" aca="1" ref="PL58" ca="1">IF(AND($CC$57:$CC$62=$CC$58,$CE$57:$CE$60=$CE$58,$CE$60&lt;&gt;$CE$61,$CE$61&lt;&gt;$CE$62,$CF$57&lt;&gt;$CF$58,$CF$58:$CF$60=$CF$58,$CG$58:$CG$60=$CG$58),1,0)</f>
        <v>0</v>
      </c>
      <c r="PM58" s="487">
        <f t="array" aca="1" ref="PM58" ca="1">IF(AND($CC$57:$CC$62=$CC$58,$CE$57:$CE$60=$CE$58,$CE$60&lt;&gt;$CE$61,$CE$61&lt;&gt;$CE$62,$CF$57&lt;&gt;$CF$58,$CF$58:$CF$59=$CF$58,$CF$59&lt;&gt;$CF$60,$CG$58:$CG$59=$CG$58),1,0)</f>
        <v>0</v>
      </c>
      <c r="PN58" s="487">
        <f t="array" aca="1" ref="PN58" ca="1">IF(AND($CC$57:$CC$62=$CC$58,$CE$57:$CE$60=$CE$58,$CE$60&lt;&gt;$CE$61,$CE$61&lt;&gt;$CE$62,$CF$57&lt;&gt;$CF$58,$CF$58&lt;&gt;$CF$59,$CF$59:$CF$60=$CF$59,$CG$59:$CG$60=$CG$59),1,0)</f>
        <v>0</v>
      </c>
      <c r="PO58" s="487">
        <f t="array" aca="1" ref="PO58" ca="1">IF(AND($CC$57:$CC$62=$CC$58,$CE$57:$CE$60=$CE$58,$CE$60&lt;&gt;$CE$61,$CE$61&lt;&gt;$CE$62,$CF$57&lt;&gt;$CF$58,$CF$58&lt;&gt;$CF$59,$CF$59&lt;&gt;$CF$60),1,0)</f>
        <v>0</v>
      </c>
      <c r="PP58" s="487">
        <f t="array" aca="1" ref="PP58" ca="1">IF(AND($CC$57:$CC$62=$CC$58,$CE$57:$CE$59=$CE$58,$CE$59&lt;&gt;$CE$60,$CE$60:$CE$62=$CE$60,$CF$57:$CF$59=$CF$58,$CF$60:$CF$61=$CF$60,$CF$61&lt;&gt;$CF$62,$CG$57:$CG$59=$CG$58,$CG$60:$CG$61=$CG$60),1,0)</f>
        <v>0</v>
      </c>
      <c r="PQ58" s="487">
        <f t="array" aca="1" ref="PQ58" ca="1">IF(AND($CC$57:$CC$62=$CC$58,$CE$57:$CE$59=$CE$58,$CE$59&lt;&gt;$CE$60,$CE$60:$CE$62=$CE$60,$CF$57:$CF$59=$CF$58,$CF$60&lt;&gt;$CF$61,$CF$61:$CF$62=$CF$61,$CG$57:$CG$59=$CG$58,$CG$61:$CG$62=$CG$61),1,0)</f>
        <v>0</v>
      </c>
      <c r="PR58" s="487">
        <f t="array" aca="1" ref="PR58" ca="1">IF(AND($CC$57:$CC$62=$CC$58,$CE$57:$CE$59=$CE$58,$CE$59&lt;&gt;$CE$60,$CE$60:$CE$62=$CE$60,$CF$57:$CF$59=$CF$58,$CF$60&lt;&gt;$CF$61,$CF$61&lt;&gt;$CF$62,$CG$57:$CG$59=$CG$58),1,0)</f>
        <v>0</v>
      </c>
      <c r="PS58" s="487">
        <f t="array" aca="1" ref="PS58" ca="1">IF(AND($CC$57:$CC$62=$CC$58,$CE$57:$CE$59=$CE$58,$CE$59&lt;&gt;$CE$60,$CE$60:$CE$62=$CE$60,$CF$57:$CF$58=$CF$58,$CF$58&lt;&gt;$CF$59,$CF$60:$CF$62=$CF$60,$CG$57:$CG$58=$CG$58,$CG$60:$CG$62=$CG$60),1,0)</f>
        <v>0</v>
      </c>
      <c r="PT58" s="487">
        <f t="array" aca="1" ref="PT58" ca="1">IF(AND($CC$57:$CC$62=$CC$58,$CE$57:$CE$59=$CE$58,$CE$59&lt;&gt;$CE$60,$CE$60:$CE$62=$CE$60,$CF$57:$CF$58=$CF$58,$CF$58&lt;&gt;$CF$59,$CF$60&lt;&gt;$CF$61,$CF$61:$CF$62=$CF$61,$CG$57:$CG$58=$CG$58,$CG$61:$CG$62=$CG$61),1,0)</f>
        <v>0</v>
      </c>
      <c r="PU58" s="487">
        <f t="array" aca="1" ref="PU58" ca="1">IF(AND($CC$57:$CC$62=$CC$58,$CE$57:$CE$59=$CE$58,$CE$59&lt;&gt;$CE$60,$CE$60:$CE$62=$CE$60,$CF$57:$CF$58=$CF$58,$CF$58&lt;&gt;$CF$59,$CF$60:$CF$61=$CF$60,$CF$61&lt;&gt;$CF$62,$CG$57:$CG$58=$CG$58,$CG$60:$CG$61=$CG$60),1,0)</f>
        <v>0</v>
      </c>
      <c r="PV58" s="487">
        <f t="array" aca="1" ref="PV58" ca="1">IF(AND($CC$57:$CC$62=$CC$58,$CE$57:$CE$59=$CE$58,$CE$59&lt;&gt;$CE$60,$CE$60:$CE$62=$CE$60,$CF$57:$CF$58=$CF$58,$CF$58&lt;&gt;$CF$59,$CF$60&lt;&gt;$CF$61,$CF$61&lt;&gt;$CF$62,$CG$57:$CG$58=$CG$58),1,0)</f>
        <v>0</v>
      </c>
      <c r="PW58" s="487">
        <f t="array" aca="1" ref="PW58" ca="1">IF(AND($CC$57:$CC$62=$CC$58,$CE$57:$CE$59=$CE$58,$CE$59&lt;&gt;$CE$60,$CE$60:$CE$62=$CE$60,$CF$57&lt;&gt;$CF$58,$CF$58:$CF$59=$CF$58,$CF$60:$CF$62=$CF$60,$CG$58:$CG$59=$CG$58,$CG$60:$CG$62=$CG$60),1,0)</f>
        <v>0</v>
      </c>
      <c r="PX58" s="487">
        <f t="array" aca="1" ref="PX58" ca="1">IF(AND($CC$57:$CC$62=$CC$58,$CE$57:$CE$59=$CE$58,$CE$59&lt;&gt;$CE$60,$CE$60:$CE$62=$CE$60,$CF$57&lt;&gt;$CF$58,$CF$58:$CF$59=$CF$58,$CF$60&lt;&gt;$CF$61,$CF$61:$CF$62=$CF$61,$CG$58:$CG$59=$CG$58,$CG$61:$CG$62=$CG$61),1,0)</f>
        <v>0</v>
      </c>
      <c r="PY58" s="487">
        <f t="array" aca="1" ref="PY58" ca="1">IF(AND($CC$57:$CC$62=$CC$58,$CE$57:$CE$59=$CE$58,$CE$59&lt;&gt;$CE$60,$CE$60:$CE$62=$CE$60,$CF$57&lt;&gt;$CF$58,$CF$58:$CF$59=$CF$58,$CF$60:$CF$61=$CF$60,$CF$61&lt;&gt;$CF$62,$CG$58:$CG$59=$CG$58,$CG$60:$CG$61=$CG$60),1,0)</f>
        <v>0</v>
      </c>
      <c r="PZ58" s="487">
        <f t="array" aca="1" ref="PZ58" ca="1">IF(AND($CC$57:$CC$62=$CC$58,$CE$57:$CE$59=$CE$58,$CE$59&lt;&gt;$CE$60,$CE$60:$CE$62=$CE$60,$CF$57&lt;&gt;$CF$58,$CF$58:$CF$59=$CF$58,$CF$60&lt;&gt;$CF$61,$CF$61&lt;&gt;$CF$62,$CG$58:$CG$59=$CG$58),1,0)</f>
        <v>0</v>
      </c>
      <c r="QA58" s="487">
        <f t="array" aca="1" ref="QA58" ca="1">IF(AND($CC$57:$CC$62=$CC$58,$CE$57:$CE$59=$CE$58,$CE$59&lt;&gt;$CE$60,$CE$60:$CE$62=$CE$60,$CF$57&lt;&gt;$CF$58,$CF$58&lt;&gt;$CF$59,$CF$60:$CF$62=$CF$60,$CG$60:$CG$62=$CG$60),1,0)</f>
        <v>0</v>
      </c>
      <c r="QB58" s="487">
        <f t="array" aca="1" ref="QB58" ca="1">IF(AND($CC$57:$CC$62=$CC$58,$CE$57:$CE$59=$CE$58,$CE$59&lt;&gt;$CE$60,$CE$60:$CE$62=$CE$60,$CF$57&lt;&gt;$CF$58,$CF$58&lt;&gt;$CF$59,$CF$60:$CF$61=$CF$60,$CF$61&lt;&gt;$CF$62,$CG$60:$CG$61=$CG$60),1,0)</f>
        <v>0</v>
      </c>
      <c r="QC58" s="487">
        <f t="array" aca="1" ref="QC58" ca="1">IF(AND($CC$57:$CC$62=$CC$58,$CE$57:$CE$59=$CE$58,$CE$59&lt;&gt;$CE$60,$CE$60:$CE$62=$CE$60,$CF$57&lt;&gt;$CF$58,$CF$58&lt;&gt;$CF$59,$CF$60&lt;&gt;$CF$61,$CF$61:$CF$62=$CF$61,$CG$61:$CG$62=$CG$61),1,0)</f>
        <v>0</v>
      </c>
      <c r="QD58" s="487">
        <f t="array" aca="1" ref="QD58" ca="1">IF(AND($CC$57:$CC$62=$CC$58,$CE$57:$CE$59=$CE$58,$CE$59&lt;&gt;$CE$60,$CE$60:$CE$62=$CE$60,$CF$57&lt;&gt;$CF$58,$CF$58&lt;&gt;$CF$59,$CF$60&lt;&gt;$CF$61,$CF$61&lt;&gt;$CF$62),1,0)</f>
        <v>0</v>
      </c>
      <c r="QE58" s="487">
        <f t="array" aca="1" ref="QE58" ca="1">IF(AND($CC$57:$CC$62=$CC$58,$CE$57:$CE$59=$CE$58,$CE$59&lt;&gt;$CE$60,$CE$60:$CE$61=$CE$60,$CE$61&lt;&gt;$CE$62,$CF$57:$CF$59=$CF$58,$CF$60&lt;&gt;$CF$61,$CG$57:$CG$59=$CG$58),1,0)</f>
        <v>0</v>
      </c>
      <c r="QF58" s="487">
        <f t="array" aca="1" ref="QF58" ca="1">IF(AND($CC$57:$CC$62=$CC$58,$CE$57:$CE$59=$CE$58,$CE$59&lt;&gt;$CE$60,$CE$60:$CE$61=$CE$60,$CE$61&lt;&gt;$CE$62,$CF$57:$CF$58=$CF$58,$CF$58&lt;&gt;$CF$59,$CF$60:$CF$61=$CF$60,$CG$57:$CG$58=$CG$58,$CG$60:$CG$61=$CG$60),1,0)</f>
        <v>0</v>
      </c>
      <c r="QG58" s="487">
        <f t="array" aca="1" ref="QG58" ca="1">IF(AND($CC$57:$CC$62=$CC$58,$CE$57:$CE$59=$CE$58,$CE$59&lt;&gt;$CE$60,$CE$60:$CE$61=$CE$60,$CE$61&lt;&gt;$CE$62,$CF$57:$CF$58=$CF$58,$CF$58&lt;&gt;$CF$59,$CF$60&lt;&gt;$CF$61,$CG$57:$CG$58=$CG$58,$CG$60:$CG$61=$CG$60),1,0)</f>
        <v>0</v>
      </c>
      <c r="QH58" s="487">
        <f t="array" aca="1" ref="QH58" ca="1">IF(AND($CC$57:$CC$62=$CC$58,$CE$57:$CE$59=$CE$58,$CE$59&lt;&gt;$CE$60,$CE$60:$CE$61=$CE$60,$CE$61&lt;&gt;$CE$62,$CF$57&lt;&gt;$CF$58,$CF$58:$CF$59=$CF$58,$CF$60:$CF$61=$CF$60,$CG$58:$CG$59=$CG$58,$CG$60:$CG$61=$CG$60),1,0)</f>
        <v>0</v>
      </c>
      <c r="QI58" s="487">
        <f t="array" aca="1" ref="QI58" ca="1">IF(AND($CC$57:$CC$62=$CC$58,$CE$57:$CE$59=$CE$58,$CE$59&lt;&gt;$CE$60,$CE$60:$CE$61=$CE$60,$CE$61&lt;&gt;$CE$62,$CF$57&lt;&gt;$CF$58,$CF$58:$CF$59=$CF$58,$CF$60&lt;&gt;$CF$61,$CG$58:$CG$59=$CG$58),1,0)</f>
        <v>0</v>
      </c>
      <c r="QJ58" s="487">
        <f t="array" aca="1" ref="QJ58" ca="1">IF(AND($CC$57:$CC$62=$CC$58,$CE$57:$CE$59=$CE$58,$CE$59&lt;&gt;$CE$60,$CE$60:$CE$61=$CE$60,$CE$61&lt;&gt;$CE$62,$CF$57&lt;&gt;$CF$58,$CF$58&lt;&gt;$CF$59,$CF$60:$CF$61=$CF$60,$CG$60:$CG$61=$CG$60),1,0)</f>
        <v>0</v>
      </c>
      <c r="QK58" s="487">
        <f t="array" aca="1" ref="QK58" ca="1">IF(AND($CC$57:$CC$62=$CC$58,$CE$57:$CE$59=$CE$58,$CE$59&lt;&gt;$CE$60,$CE$60:$CE$61=$CE$60,$CE$61&lt;&gt;$CE$62,$CF$57&lt;&gt;$CF$58,$CF$58&lt;&gt;$CF$59,$CF$60&lt;&gt;$CF$61),1,0)</f>
        <v>0</v>
      </c>
      <c r="QL58" s="487">
        <f t="array" aca="1" ref="QL58" ca="1">IF(AND($CC$57:$CC$62=$CC$58,$CE$57:$CE$59=$CE$58,$CE$59&lt;&gt;$CE$60,$CE$60&lt;&gt;$CE$61,$CE$61:$CE$62=$CE$61,$CF$57:$CF$59=$CF$58,$CF$61&lt;&gt;$CF$62,$CG$57:$CG$59=$CG$58),1,0)</f>
        <v>0</v>
      </c>
      <c r="QM58" s="487">
        <f t="array" aca="1" ref="QM58" ca="1">IF(AND($CC$57:$CC$62=$CC$58,$CE$57:$CE$59=$CE$58,$CE$59&lt;&gt;$CE$60,$CE$60&lt;&gt;$CE$61,$CE$61:$CE$62=$CE$61,$CF$57:$CF$58=$CF$58,$CF$58&lt;&gt;$CF$59,$CF$61:$CF$62=$CF$61,$CG$57:$CG$58=$CG$58,$CG$61:$CG$62=$CG$61),1,0)</f>
        <v>0</v>
      </c>
      <c r="QN58" s="487">
        <f t="array" aca="1" ref="QN58" ca="1">IF(AND($CC$57:$CC$62=$CC$58,$CE$57:$CE$59=$CE$58,$CE$59&lt;&gt;$CE$60,$CE$60&lt;&gt;$CE$61,$CE$61:$CE$62=$CE$61,$CF$57:$CF$58=$CF$58,$CF$58&lt;&gt;$CF$59,$CF$61&lt;&gt;$CF$62,$CG$57:$CG$58=$CG$58),1,0)</f>
        <v>0</v>
      </c>
      <c r="QO58" s="487">
        <f t="array" aca="1" ref="QO58" ca="1">IF(AND($CC$57:$CC$62=$CC$58,$CE$57:$CE$59=$CE$58,$CE$59&lt;&gt;$CE$60,$CE$60&lt;&gt;$CE$61,$CE$61:$CE$62=$CE$61,$CF$57&lt;&gt;$CF$58,$CF$58:$CF$59=$CF$58,$CF$61:$CF$62=$CF$61,$CG$58:$CG$59=$CG$58,$CG$61:$CG$62=$CG$61),1,0)</f>
        <v>0</v>
      </c>
      <c r="QP58" s="487">
        <f t="array" aca="1" ref="QP58" ca="1">IF(AND($CC$57:$CC$62=$CC$58,$CE$57:$CE$59=$CE$58,$CE$59&lt;&gt;$CE$60,$CE$60&lt;&gt;$CE$61,$CE$61:$CE$62=$CE$61,$CF$57&lt;&gt;$CF$58,$CF$58:$CF$59=$CF$58,$CF$61&lt;&gt;$CF$62,$CG$58:$CG$59=$CG$58),1,0)</f>
        <v>0</v>
      </c>
      <c r="QQ58" s="487">
        <f t="array" aca="1" ref="QQ58" ca="1">IF(AND($CC$57:$CC$62=$CC$58,$CE$57:$CE$59=$CE$58,$CE$59&lt;&gt;$CE$60,$CE$60&lt;&gt;$CE$61,$CE$61:$CE$62=$CE$61,$CF$57&lt;&gt;$CF$58,$CF$58&lt;&gt;$CF$59,$CF$61:$CF$62=$CF$61,$CG$61:$CG$62=$CG$61),1,0)</f>
        <v>0</v>
      </c>
      <c r="QR58" s="487">
        <f t="array" aca="1" ref="QR58" ca="1">IF(AND($CC$57:$CC$62=$CC$58,$CE$57:$CE$59=$CE$58,$CE$59&lt;&gt;$CE$60,$CE$60&lt;&gt;$CE$61,$CE$61:$CE$62=$CE$61,$CF$57&lt;&gt;$CF$58,$CF$58&lt;&gt;$CF$59,$CF$61&lt;&gt;$CF$62),1,0)</f>
        <v>0</v>
      </c>
      <c r="QS58" s="487">
        <f t="array" aca="1" ref="QS58" ca="1">IF(AND($CC$57:$CC$62=$CC$58,$CE$57:$CE$59=$CE$58,$CE$59&lt;&gt;$CE$60,$CE$60&lt;&gt;$CE$61,$CE$61&lt;&gt;$CE$62,$CF$57:$CF$58=$CF$58,$CF$58&lt;&gt;$CF$59,$CG$57:$CG$58=$CG$58),1,0)</f>
        <v>0</v>
      </c>
      <c r="QT58" s="487">
        <f t="array" aca="1" ref="QT58" ca="1">IF(AND($CC$57:$CC$62=$CC$58,$CE$57:$CE$59=$CE$58,$CE$59&lt;&gt;$CE$60,$CE$60&lt;&gt;$CE$61,$CE$61&lt;&gt;$CE$62,$CF$57&lt;&gt;$CF$58,$CF$58:$CF$59=$CF$58,$CG$58:$CG$59=$CG$58),1,0)</f>
        <v>0</v>
      </c>
      <c r="QU58" s="487">
        <f t="array" aca="1" ref="QU58" ca="1">IF(AND($CC$57:$CC$62=$CC$58,$CE$57:$CE$59=$CE$58,$CE$59&lt;&gt;$CE$60,$CE$60&lt;&gt;$CE$61,$CE$61&lt;&gt;$CE$62,$CF$57&lt;&gt;$CF$58,$CF$58&lt;&gt;$CF$59),1,0)</f>
        <v>0</v>
      </c>
      <c r="QV58" s="487">
        <f t="array" aca="1" ref="QV58" ca="1">IF(AND($CC$57:$CC$62=$CC$58,$CE$57:$CE$58=$CE$58,$CE$58&lt;&gt;$CE$59,$CE$59:$CE$62=$CE$59,$CF$57:$CF$58=$CF$58,$CF$59:$CF$61=$CF$59,$CF$61&lt;&gt;$CF$62,$CG$57:$CG$58=$CG$58,$CG$59:$CG$61=$CG$59),1,0)</f>
        <v>0</v>
      </c>
      <c r="QW58" s="487">
        <f t="array" aca="1" ref="QW58" ca="1">IF(AND($CC$57:$CC$62=$CC$58,$CE$57:$CE$58=$CE$58,$CE$58&lt;&gt;$CE$59,$CE$59:$CE$62=$CE$59,$CF$57:$CF$58=$CF$58,$CF$59:$CF$60=$CF$59,$CF$60&lt;&gt;$CF$61,$CF$61:$CF$62=$CF$61,$CG$57:$CG$58=$CG$58,$CG$59:$CG$60=$CG$59,$CG$61:$CG$62=$CG$61),1,0)</f>
        <v>0</v>
      </c>
      <c r="QX58" s="487">
        <f t="array" aca="1" ref="QX58" ca="1">IF(AND($CC$57:$CC$62=$CC$58,$CE$57:$CE$58=$CE$58,$CE$58&lt;&gt;$CE$59,$CE$59:$CE$62=$CE$59,$CF$57:$CF$58=$CF$58,$CF$59:$CF$60=$CF$59,$CF$60&lt;&gt;$CF$61,$CF$61&lt;&gt;$CF$62,$CG$57:$CG$58=$CG$58,$CG$59:$CG$60=$CG$59),1,0)</f>
        <v>0</v>
      </c>
      <c r="QY58" s="487">
        <f t="array" aca="1" ref="QY58" ca="1">IF(AND($CC$57:$CC$62=$CC$58,$CE$57:$CE$58=$CE$58,$CE$58&lt;&gt;$CE$59,$CE$59:$CE$62=$CE$59,$CF$57:$CF$58=$CF$58,$CF$59&lt;&gt;$CF$60,$CF$60:$CF$62=$CF$60,$CG$57:$CG$58=$CG$58,$CG$60:$CG$62=$CG$60),1,0)</f>
        <v>0</v>
      </c>
      <c r="QZ58" s="487">
        <f t="array" aca="1" ref="QZ58" ca="1">IF(AND($CC$57:$CC$62=$CC$58,$CE$57:$CE$58=$CE$58,$CE$58&lt;&gt;$CE$59,$CE$59:$CE$62=$CE$59,$CF$57:$CF$58=$CF$58,$CF$59&lt;&gt;$CF$60,$CF$60&lt;&gt;$CF$61,$CF$61:$CF$62=$CF$61,$CG$57:$CG$58=$CG$58,$CG$61:$CG$62=$CG$61),1,0)</f>
        <v>0</v>
      </c>
      <c r="RA58" s="487">
        <f t="array" aca="1" ref="RA58" ca="1">IF(AND($CC$57:$CC$62=$CC$58,$CE$57:$CE$58=$CE$58,$CE$58&lt;&gt;$CE$59,$CE$59:$CE$62=$CE$59,$CF$57:$CF$58=$CF$58,$CF$59&lt;&gt;$CF$60,$CF$60:$CF$61=$CF$60,$CF$61&lt;&gt;$CF$62,$CG$57:$CG$58=$CG$58,$CG$60:$CG$61=$CG$60),1,0)</f>
        <v>0</v>
      </c>
      <c r="RB58" s="487">
        <f t="array" aca="1" ref="RB58" ca="1">IF(AND($CC$57:$CC$62=$CC$58,$CE$57:$CE$58=$CE$58,$CE$58&lt;&gt;$CE$59,$CE$59:$CE$62=$CE$59,$CF$57:$CF$58=$CF$58,$CF$59&lt;&gt;$CF$60,$CF$60&lt;&gt;$CF$61,$CF$61&lt;&gt;$CF$62,$CG$57:$CG$58=$CG$58),1,0)</f>
        <v>0</v>
      </c>
      <c r="RC58" s="487">
        <f t="array" aca="1" ref="RC58" ca="1">IF(AND($CC$57:$CC$62=$CC$58,$CE$57:$CE$58=$CE$58,$CE$58&lt;&gt;$CE$59,$CE$59:$CE$62=$CE$59,$CF$57&lt;&gt;$CF$58,$CF$59:$CF$62=$CF$59,$CG$59:$CG$62=$CG$59),1,0)</f>
        <v>0</v>
      </c>
      <c r="RD58" s="487">
        <f t="array" aca="1" ref="RD58" ca="1">IF(AND($CC$57:$CC$62=$CC$58,$CE$57:$CE$58=$CE$58,$CE$58&lt;&gt;$CE$59,$CE$59:$CE$62=$CE$59,$CF$57&lt;&gt;$CF$58,$CF$59:$CF$61=$CF$59,$CF$61&lt;&gt;$CF$62,$CG$59:$CG$61=$CG$59),1,0)</f>
        <v>0</v>
      </c>
      <c r="RE58" s="487">
        <f t="array" aca="1" ref="RE58" ca="1">IF(AND($CC$57:$CC$62=$CC$58,$CE$57:$CE$58=$CE$58,$CE$58&lt;&gt;$CE$59,$CE$59:$CE$62=$CE$59,$CF$57&lt;&gt;$CF$58,$CF$59:$CF$60=$CF$59,$CF$60&lt;&gt;$CF$61,$CF$61:$CF$62=$CF$61,$CG$59:$CG$60=$CG$59,$CG$61:$CG$62=$CG$61),1,0)</f>
        <v>0</v>
      </c>
      <c r="RF58" s="487">
        <f t="array" aca="1" ref="RF58" ca="1">IF(AND($CC$57:$CC$62=$CC$58,$CE$57:$CE$58=$CE$58,$CE$58&lt;&gt;$CE$59,$CE$59:$CE$62=$CE$59,$CF$57&lt;&gt;$CF$58,$CF$59:$CF$60=$CF$59,$CF$60&lt;&gt;$CF$61,$CF$61&lt;&gt;$CF$62,$CG$59:$CG$60=$CG$59),1,0)</f>
        <v>0</v>
      </c>
      <c r="RG58" s="487">
        <f t="array" aca="1" ref="RG58" ca="1">IF(AND($CC$57:$CC$62=$CC$58,$CE$57:$CE$58=$CE$58,$CE$58&lt;&gt;$CE$59,$CE$59:$CE$62=$CE$59,$CF$57&lt;&gt;$CF$58,$CF$59&lt;&gt;$CF$60,$CF$60:$CF$62=$CF$60,$CG$60:$CG$62=$CG$60),1,0)</f>
        <v>0</v>
      </c>
      <c r="RH58" s="487">
        <f t="array" aca="1" ref="RH58" ca="1">IF(AND($CC$57:$CC$62=$CC$58,$CE$57:$CE$58=$CE$58,$CE$58&lt;&gt;$CE$59,$CE$59:$CE$62=$CE$59,$CF$57&lt;&gt;$CF$58,$CF$59&lt;&gt;$CF$60,$CF$60:$CF$61=$CF$60,$CF$61&lt;&gt;$CF$62,$CG$60:$CG$61=$CG$60),1,0)</f>
        <v>0</v>
      </c>
      <c r="RI58" s="487">
        <f t="array" aca="1" ref="RI58" ca="1">IF(AND($CC$57:$CC$62=$CC$58,$CE$57:$CE$58=$CE$58,$CE$58&lt;&gt;$CE$59,$CE$59:$CE$62=$CE$59,$CF$57&lt;&gt;$CF$58,$CF$59&lt;&gt;$CF$60,$CF$60&lt;&gt;$CF$61,$CF$61:$CF$62=$CF$61,$CG$61:$CG$62=$CG$61),1,0)</f>
        <v>0</v>
      </c>
      <c r="RJ58" s="487">
        <f t="array" aca="1" ref="RJ58" ca="1">IF(AND($CC$57:$CC$62=$CC$58,$CE$57:$CE$58=$CE$58,$CE$58&lt;&gt;$CE$59,$CE$59:$CE$62=$CE$59,$CF$57&lt;&gt;$CF$58,$CF$59&lt;&gt;$CF$60,$CF$60&lt;&gt;$CF$61,$CF$61&lt;&gt;$CF$62),1,0)</f>
        <v>0</v>
      </c>
      <c r="RK58" s="487">
        <f t="array" aca="1" ref="RK58" ca="1">IF(AND($CC$57:$CC$62=$CC$58,$CE$57:$CE$58=$CE$58,$CE$58&lt;&gt;$CE$59,$CE$59:$CE$61=$CE$59,$CE$61&lt;&gt;$CE$62,$CF$57:$CF$58=$CF$58,$CF$59:$CF$60=$CF$59,$CF$60&lt;&gt;$CF$61,$CG$57:$CG$58=$CG$58,$CG$59:$CG$60=$CG$59),1,0)</f>
        <v>0</v>
      </c>
      <c r="RL58" s="487">
        <f t="array" aca="1" ref="RL58" ca="1">IF(AND($CC$57:$CC$62=$CC$58,$CE$57:$CE$58=$CE$58,$CE$58&lt;&gt;$CE$59,$CE$59:$CE$61=$CE$59,$CE$61&lt;&gt;$CE$62,$CF$57:$CF$58=$CF$58,$CF$59&lt;&gt;$CF$60,$CF$60:$CF$61=$CF$60,$CG$57:$CG$58=$CG$58,$CG$60:$CG$61=$CG$60),1,0)</f>
        <v>0</v>
      </c>
      <c r="RM58" s="487">
        <f t="array" aca="1" ref="RM58" ca="1">IF(AND($CC$57:$CC$62=$CC$58,$CE$57:$CE$58=$CE$58,$CE$58&lt;&gt;$CE$59,$CE$59:$CE$61=$CE$59,$CE$61&lt;&gt;$CE$62,$CF$57:$CF$58=$CF$58,$CF$59&lt;&gt;$CF$60,$CF$60&lt;&gt;$CF$61,$CG$57:$CG$58=$CG$58),1,0)</f>
        <v>0</v>
      </c>
      <c r="RN58" s="487">
        <f t="array" aca="1" ref="RN58" ca="1">IF(AND($CC$57:$CC$62=$CC$58,$CE$57:$CE$58=$CE$58,$CE$58&lt;&gt;$CE$59,$CE$59:$CE$61=$CE$59,$CE$61&lt;&gt;$CE$62,$CF$57&lt;&gt;$CF$58,$CF$59:$CF$61=$CF$59,$CG$59:$CG$61=$CG$59),1,0)</f>
        <v>0</v>
      </c>
      <c r="RO58" s="487">
        <f t="array" aca="1" ref="RO58" ca="1">IF(AND($CC$57:$CC$62=$CC$58,$CE$57:$CE$58=$CE$58,$CE$58&lt;&gt;$CE$59,$CE$59:$CE$61=$CE$59,$CE$61&lt;&gt;$CE$62,$CF$57&lt;&gt;$CF$58,$CF$59:$CF$60=$CF$59,$CF$60&lt;&gt;$CF$61,$CG$59:$CG$60=$CG$59),1,0)</f>
        <v>0</v>
      </c>
      <c r="RP58" s="487">
        <f t="array" aca="1" ref="RP58" ca="1">IF(AND($CC$57:$CC$62=$CC$58,$CE$57:$CE$58=$CE$58,$CE$58&lt;&gt;$CE$59,$CE$59:$CE$61=$CE$59,$CE$61&lt;&gt;$CE$62,$CF$57&lt;&gt;$CF$58,$CF$59&lt;&gt;$CF$60,$CF$60:$CF$61=$CF$60,$CG$60:$CG$61=$CG$60),1,0)</f>
        <v>0</v>
      </c>
      <c r="RQ58" s="487">
        <f t="array" aca="1" ref="RQ58" ca="1">IF(AND($CC$57:$CC$62=$CC$58,$CE$57:$CE$58=$CE$58,$CE$58&lt;&gt;$CE$59,$CE$59:$CE$61=$CE$59,$CE$61&lt;&gt;$CE$62,$CF$57&lt;&gt;$CF$58,$CF$59&lt;&gt;$CF$60,$CF$60&lt;&gt;$CF$61),1,0)</f>
        <v>0</v>
      </c>
      <c r="RR58" s="487">
        <f t="array" aca="1" ref="RR58" ca="1">IF(AND($CC$57:$CC$62=$CC$58,$CE$57:$CE$58=$CE$58,$CE$58&lt;&gt;$CE$59,$CE$59:$CE$60=$CE$59,$CE$60&lt;&gt;$CE$61,$CE$61:$CE$62=$CE$61,$CF$57:$CF$58=$CF$58,$CF$59:$CF$60=$CF$59,$CF$61&lt;&gt;$CF$62,$CG$57:$CG$58=$CG$58,$CG$59:$CG$60=$CG$59),1,0)</f>
        <v>0</v>
      </c>
      <c r="RS58" s="487">
        <f t="array" aca="1" ref="RS58" ca="1">IF(AND($CC$57:$CC$62=$CC$58,$CE$57:$CE$58=$CE$58,$CE$58&lt;&gt;$CE$59,$CE$59:$CE$60=$CE$59,$CE$60&lt;&gt;$CE$61,$CE$61:$CE$62=$CE$61,$CF$57:$CF$58=$CF$58,$CF$59&lt;&gt;$CF$60,$CF$59,$CF$61:$CF$62=$CF$61,$CG$57:$CG$58=$CG$58,$CG$61:$CG$62=$CG$61),1,0)</f>
        <v>0</v>
      </c>
      <c r="RT58" s="487">
        <f t="array" aca="1" ref="RT58" ca="1">IF(AND($CC$57:$CC$62=$CC$58,$CE$57:$CE$58=$CE$58,$CE$58&lt;&gt;$CE$59,$CE$59:$CE$60=$CE$59,$CE$60&lt;&gt;$CE$61,$CE$61:$CE$62=$CE$61,$CF$57:$CF$58=$CF$58,$CF$59&lt;&gt;$CF$60,$CF$59,$CF$61&lt;&gt;$CF$62,$CG$57:$CG$58=$CG$58),1,0)</f>
        <v>0</v>
      </c>
      <c r="RU58" s="487">
        <f t="array" aca="1" ref="RU58" ca="1">IF(AND($CC$57:$CC$62=$CC$58,$CE$57:$CE$58=$CE$58,$CE$58&lt;&gt;$CE$59,$CE$59:$CE$60=$CE$59,$CE$60&lt;&gt;$CE$61,$CE$61:$CE$62=$CE$61,$CF$57&lt;&gt;$CF$58,$CF$59:$CF$60=$CF$59,$CF$61:$CF$62=$CF$61,$CG$59:$CG$60=$CG$59,$CG$61:$CG$62=$CG$61),1,0)</f>
        <v>0</v>
      </c>
      <c r="RV58" s="487">
        <f t="array" aca="1" ref="RV58" ca="1">IF(AND($CC$57:$CC$62=$CC$58,$CE$57:$CE$58=$CE$58,$CE$58&lt;&gt;$CE$59,$CE$59:$CE$60=$CE$59,$CE$60&lt;&gt;$CE$61,$CE$61:$CE$62=$CE$61,$CF$57&lt;&gt;$CF$58,$CF$59:$CF$60=$CF$59,$CF$61&lt;&gt;$CF$62,$CG$59:$CG$60=$CG$59),1,0)</f>
        <v>0</v>
      </c>
      <c r="RW58" s="487">
        <f t="array" aca="1" ref="RW58" ca="1">IF(AND($CC$57:$CC$62=$CC$58,$CE$57:$CE$58=$CE$58,$CE$58&lt;&gt;$CE$59,$CE$59:$CE$60=$CE$59,$CE$60&lt;&gt;$CE$61,$CE$61:$CE$62=$CE$61,$CF$57&lt;&gt;$CF$58,$CF$59&lt;&gt;$CF$60,$CF$61:$CF$62=$CF$61,$CG$61:$CG$62=$CG$61),1,0)</f>
        <v>0</v>
      </c>
      <c r="RX58" s="487">
        <f t="array" aca="1" ref="RX58" ca="1">IF(AND($CC$57:$CC$62=$CC$58,$CE$57:$CE$58=$CE$58,$CE$58&lt;&gt;$CE$59,$CE$59:$CE$60=$CE$59,$CE$60&lt;&gt;$CE$61,$CE$61:$CE$62=$CE$61,$CF$57&lt;&gt;$CF$58,$CF$59&lt;&gt;$CF$60,$CF$61&lt;&gt;$CF$62),1,0)</f>
        <v>0</v>
      </c>
      <c r="RY58" s="487">
        <f t="array" aca="1" ref="RY58" ca="1">IF(AND($CC$57:$CC$62=$CC$58,$CE$57:$CE$58=$CE$58,$CE$58&lt;&gt;$CE$59,$CE$59:$CE$60=$CE$59,$CE$60&lt;&gt;$CE$61,$CE$61&lt;&gt;$CE$62,$CF$57:$CF$58=$CF$58,$CF$59&lt;&gt;$CF$60,$CG$57:$CG$58=$CG$58),1,0)</f>
        <v>0</v>
      </c>
      <c r="RZ58" s="487">
        <f t="array" aca="1" ref="RZ58" ca="1">IF(AND($CC$57:$CC$62=$CC$58,$CE$57:$CE$58=$CE$58,$CE$58&lt;&gt;$CE$59,$CE$59:$CE$60=$CE$59,$CE$60&lt;&gt;$CE$61,$CE$61&lt;&gt;$CE$62,$CF$57&lt;&gt;$CF$58,$CF$59:$CF$60=$CF$59,$CG$59:$CG$60=$CG$59),1,0)</f>
        <v>0</v>
      </c>
      <c r="SA58" s="487">
        <f t="array" aca="1" ref="SA58" ca="1">IF(AND($CC$57:$CC$62=$CC$58,$CE$57:$CE$58=$CE$58,$CE$58&lt;&gt;$CE$59,$CE$59:$CE$60=$CE$59,$CE$60&lt;&gt;$CE$61,$CE$61&lt;&gt;$CE$62,$CF$57&lt;&gt;$CF$58,$CF$59&lt;&gt;$CF$60),1,0)</f>
        <v>0</v>
      </c>
      <c r="SB58" s="487">
        <f t="array" aca="1" ref="SB58" ca="1">IF(AND($CC$57:$CC$62=$CC$58,$CE$57:$CE$58=$CE$58,$CE$58&lt;&gt;$CE$59,$CE$59&lt;&gt;$CE$60,$CE$60:$CE$62=$CE$60,$CF$57:$CF$58=$CF$58,$CF$60&lt;&gt;$CF$61,$CF$61:$CF$62=$CF$61,$CG$57:$CG$58=$CG$58,$CG$61:$CG$62=$CG$61),1,0)</f>
        <v>0</v>
      </c>
      <c r="SC58" s="487">
        <f t="array" aca="1" ref="SC58" ca="1">IF(AND($CC$57:$CC$62=$CC$58,$CE$57:$CE$58=$CE$58,$CE$58&lt;&gt;$CE$59,$CE$59&lt;&gt;$CE$60,$CE$60:$CE$62=$CE$60,$CF$57:$CF$58=$CF$58,$CF$60:$CF$61=$CF$60,$CF$61&lt;&gt;$CF$62,$CG$57:$CG$58=$CG$58,$CG$60:$CG$61=$CG$60),1,0)</f>
        <v>0</v>
      </c>
      <c r="SD58" s="487">
        <f t="array" aca="1" ref="SD58" ca="1">IF(AND($CC$57:$CC$62=$CC$58,$CE$57:$CE$58=$CE$58,$CE$58&lt;&gt;$CE$59,$CE$59&lt;&gt;$CE$60,$CE$60:$CE$62=$CE$60,$CF$57:$CF$58=$CF$58,$CF$60&lt;&gt;$CF$61,$CF$61&lt;&gt;$CF$62,$CG$57:$CG$58=$CG$58,$CG$60:$CG$61=$CG$60),1,0)</f>
        <v>0</v>
      </c>
      <c r="SE58" s="487">
        <f t="array" aca="1" ref="SE58" ca="1">IF(AND($CC$57:$CC$62=$CC$58,$CE$57:$CE$58=$CE$58,$CE$58&lt;&gt;$CE$59,$CE$59&lt;&gt;$CE$60,$CE$60:$CE$62=$CE$60,$CF$57&lt;&gt;$CF$58,$CF$60:$CF$62=$CF$60,$CG$60:$CG$62=$CG$60),1,0)</f>
        <v>0</v>
      </c>
      <c r="SF58" s="487">
        <f t="array" aca="1" ref="SF58" ca="1">IF(AND($CC$57:$CC$62=$CC$58,$CE$57:$CE$58=$CE$58,$CE$58&lt;&gt;$CE$59,$CE$59&lt;&gt;$CE$60,$CE$60:$CE$62=$CE$60,$CF$57&lt;&gt;$CF$58,$CF$60:$CF$61=$CF$60,$CF$61&lt;&gt;$CF$62,$CG$60:$CG$61=$CG$60),1,0)</f>
        <v>0</v>
      </c>
      <c r="SG58" s="487">
        <f t="array" aca="1" ref="SG58" ca="1">IF(AND($CC$57:$CC$62=$CC$58,$CE$57:$CE$58=$CE$58,$CE$58&lt;&gt;$CE$59,$CE$59&lt;&gt;$CE$60,$CE$60:$CE$62=$CE$60,$CF$57&lt;&gt;$CF$58,$CF$60&lt;&gt;$CF$61,$CF$61:$CF$62=$CF$61,$CG$61:$CG$62=$CG$61),1,0)</f>
        <v>0</v>
      </c>
      <c r="SH58" s="487">
        <f t="array" aca="1" ref="SH58" ca="1">IF(AND($CC$57:$CC$62=$CC$58,$CE$57:$CE$58=$CE$58,$CE$58&lt;&gt;$CE$59,$CE$59&lt;&gt;$CE$60,$CE$60:$CE$62=$CE$60,$CF$57&lt;&gt;$CF$58,$CF$60&lt;&gt;$CF$61,$CF$61&lt;&gt;$CF$62),1,0)</f>
        <v>0</v>
      </c>
      <c r="SI58" s="487">
        <f t="array" aca="1" ref="SI58" ca="1">IF(AND($CC$57:$CC$62=$CC$58,$CE$57:$CE$58=$CE$58,$CE$58&lt;&gt;$CE$59,$CE$59&lt;&gt;$CE$60,$CE$60&lt;&gt;$CE$61,$CE$61:$CE$62=$CE$61,$CF$57:$CF$58=$CF$58,$CF$61&lt;&gt;$CF$62,$CG$57:$CG$58=$CG$58),1,0)</f>
        <v>0</v>
      </c>
      <c r="SJ58" s="487">
        <f t="array" aca="1" ref="SJ58" ca="1">IF(AND($CC$57:$CC$62=$CC$58,$CE$57:$CE$58=$CE$58,$CE$58&lt;&gt;$CE$59,$CE$59&lt;&gt;$CE$60,$CE$60&lt;&gt;$CE$61,$CE$61:$CE$62=$CE$61,$CF$57&lt;&gt;$CF$58,$CF$61:$CF$62=$CF$61,$CG$61:$CG$62=$CG$61),1,0)</f>
        <v>0</v>
      </c>
      <c r="SK58" s="487">
        <f t="array" aca="1" ref="SK58" ca="1">IF(AND($CC$57:$CC$62=$CC$58,$CE$57:$CE$58=$CE$58,$CE$58&lt;&gt;$CE$59,$CE$59&lt;&gt;$CE$60,$CE$60&lt;&gt;$CE$61,$CE$61:$CE$62=$CE$61,$CF$57&lt;&gt;$CF$58,$CF$61&lt;&gt;$CF$62),1,0)</f>
        <v>0</v>
      </c>
      <c r="SL58" s="487">
        <f t="array" aca="1" ref="SL58" ca="1">IF(AND($CC$57:$CC$62=$CC$58,$CE$57:$CE$58=$CE$58,$CE$58&lt;&gt;$CE$59,$CE$59&lt;&gt;$CE$60,$CE$60:$CE$61=$CE$60,$CE$61&lt;&gt;$CE$62,$CF$57:$CF$58=$CF$58,$CF$60&lt;&gt;$CF$61,$CG$57:$CG$58=$CG$58),1,0)</f>
        <v>0</v>
      </c>
      <c r="SM58" s="487">
        <f t="array" aca="1" ref="SM58" ca="1">IF(AND($CC$57:$CC$62=$CC$58,$CE$57:$CE$58=$CE$58,$CE$58&lt;&gt;$CE$59,$CE$59&lt;&gt;$CE$60,$CE$60:$CE$61=$CE$60,$CE$61&lt;&gt;$CE$62,$CF$57&lt;&gt;$CF$58,$CF$60:$CF$61=$CF$60,$CG$60:$CG$61=$CG$60),1,0)</f>
        <v>0</v>
      </c>
      <c r="SN58" s="487">
        <f t="array" aca="1" ref="SN58" ca="1">IF(AND($CC$57:$CC$62=$CC$58,$CE$57:$CE$58=$CE$58,$CE$58&lt;&gt;$CE$59,$CE$59&lt;&gt;$CE$60,$CE$60:$CE$61=$CE$60,$CE$61&lt;&gt;$CE$62,$CF$57&lt;&gt;$CF$58,$CF$60&lt;&gt;$CF$61),1,0)</f>
        <v>0</v>
      </c>
      <c r="SO58" s="487">
        <f t="array" aca="1" ref="SO58" ca="1">IF(AND($CC$57:$CC$62=$CC$58,$CE$57:$CE$58=$CE$58,$CE$58&lt;&gt;$CE$59,$CE$59&lt;&gt;$CE$60,$CE$60&lt;&gt;$CE$61,$CE$61&lt;&gt;$CE$62,$CF$57&lt;&gt;$CF$58),1,0)</f>
        <v>0</v>
      </c>
      <c r="SP58" s="487">
        <f t="array" aca="1" ref="SP58" ca="1">IF(AND($CC$57:$CC$62=$CC$58,$CE$57&lt;&gt;$CE$58,$CE$58:$CE$62=$CE$58,$CF$58:$CF$61=$CF$58,$CF$61&lt;&gt;$CF$62,$CG$58:$CG$61=$CG$58),1,0)</f>
        <v>0</v>
      </c>
      <c r="SQ58" s="487">
        <f t="array" aca="1" ref="SQ58" ca="1">IF(AND($CC$57:$CC$62=$CC$58,$CE$57&lt;&gt;$CE$58,$CE$58:$CE$62=$CE$58,$CF$58:$CF$60=$CF$58,$CF$60&lt;&gt;$CF$61,$CF$61:$CF$62=$CF$61,$CG$58:$CG$60=$CG$58,$CG$61:$CG$62=$CG$61),1,0)</f>
        <v>0</v>
      </c>
      <c r="SR58" s="487">
        <f t="array" aca="1" ref="SR58" ca="1">IF(AND($CC$57:$CC$62=$CC$58,$CE$57&lt;&gt;$CE$58,$CE$58:$CE$62=$CE$58,$CF$58:$CF$60=$CF$58,$CF$60&lt;&gt;$CF$61,$CF$61&lt;&gt;$CF$62,$CG$58:$CG$60=$CG$58),1,0)</f>
        <v>0</v>
      </c>
      <c r="SS58" s="487">
        <f t="array" aca="1" ref="SS58" ca="1">IF(AND($CC$57:$CC$62=$CC$58,$CE$57&lt;&gt;$CE$58,$CE$58:$CE$62=$CE$58,$CF$58:$CF$59=$CF$58,$CF$59&lt;&gt;$CF$60,$CF$60:$CF$62=$CF$60,$CG$58:$CG$59=$CG$58,$CG$60:$CG$62=$CG$60),1,0)</f>
        <v>0</v>
      </c>
      <c r="ST58" s="487">
        <f t="array" aca="1" ref="ST58" ca="1">IF(AND($CC$57:$CC$62=$CC$58,$CE$57&lt;&gt;$CE$58,$CE$58:$CE$62=$CE$58,$CF$58:$CF$59=$CF$58,$CF$59&lt;&gt;$CF$60,$CF$60&lt;&gt;$CF$61,$CF$61:$CF$62=$CF$61,$CG$58:$CG$59=$CG$58,$CG$61:$CG$62=$CG$61),1,0)</f>
        <v>0</v>
      </c>
      <c r="SU58" s="487">
        <f t="array" aca="1" ref="SU58" ca="1">IF(AND($CC$57:$CC$62=$CC$58,$CE$57&lt;&gt;$CE$58,$CE$58:$CE$62=$CE$58,$CF$58:$CF$59=$CF$58,$CF$59&lt;&gt;$CF$60,$CF$60:$CF$61=$CF$60,$CF$61&lt;&gt;$CF$62,$CG$58:$CG$59=$CG$58,$CG$60:$CG$61=$CG$60),1,0)</f>
        <v>0</v>
      </c>
      <c r="SV58" s="487">
        <f t="array" aca="1" ref="SV58" ca="1">IF(AND($CC$57:$CC$62=$CC$58,$CE$57&lt;&gt;$CE$58,$CE$58:$CE$62=$CE$58,$CF$58:$CF$59=$CF$58,$CF$59&lt;&gt;$CF$60,$CF$60&lt;&gt;$CF$61,$CF$61&lt;&gt;$CF$62,$CG$58:$CG$59=$CG$58),1,0)</f>
        <v>0</v>
      </c>
      <c r="SW58" s="487">
        <f t="array" aca="1" ref="SW58" ca="1">IF(AND($CC$57:$CC$62=$CC$58,$CE$57&lt;&gt;$CE$58,$CE$58:$CE$62=$CE$58,$CF$58&lt;&gt;$CF$59,$CF$59:$CF$62=$CF$59,$CG$59:$CG$62=$CG$59),1,0)</f>
        <v>0</v>
      </c>
      <c r="SX58" s="487">
        <f t="array" aca="1" ref="SX58" ca="1">IF(AND($CC$57:$CC$62=$CC$58,$CE$57&lt;&gt;$CE$58,$CE$58:$CE$62=$CE$58,$CF$58&lt;&gt;$CF$59,$CF$59:$CF$61=$CF$59,$CF$61&lt;&gt;$CF$62,$CG$59:$CG$61=$CG$59),1,0)</f>
        <v>0</v>
      </c>
      <c r="SY58" s="487">
        <f t="array" aca="1" ref="SY58" ca="1">IF(AND($CC$57:$CC$62=$CC$58,$CE$57&lt;&gt;$CE$58,$CE$58:$CE$62=$CE$58,$CF$58&lt;&gt;$CF$59,$CF$59:$CF$60=$CF$59,$CF$60&lt;&gt;$CF$61,$CF$61:$CF$62=$CF$61,$CG$59:$CG$60=$CG$59,$CG$61:$CG$62=$CG$61),1,0)</f>
        <v>0</v>
      </c>
      <c r="SZ58" s="487">
        <f t="array" aca="1" ref="SZ58" ca="1">IF(AND($CC$57:$CC$62=$CC$58,$CE$57&lt;&gt;$CE$58,$CE$58:$CE$62=$CE$58,$CF$58&lt;&gt;$CF$59,$CF$59:$CF$60=$CF$59,$CF$60&lt;&gt;$CF$61,$CF$61&lt;&gt;$CF$62,$CG$59:$CG$60=$CG$59),1,0)</f>
        <v>0</v>
      </c>
      <c r="TA58" s="487">
        <f t="array" aca="1" ref="TA58" ca="1">IF(AND($CC$57:$CC$62=$CC$58,$CE$57&lt;&gt;$CE$58,$CE$58:$CE$62=$CE$58,$CF$58&lt;&gt;$CF$59,$CF$59&lt;&gt;$CF$60,$CF$60:$CF$62=$CF$60,$CG$60:$CG$62=$CG$60),1,0)</f>
        <v>0</v>
      </c>
      <c r="TB58" s="487">
        <f t="array" aca="1" ref="TB58" ca="1">IF(AND($CC$57:$CC$62=$CC$58,$CE$57&lt;&gt;$CE$58,$CE$58:$CE$62=$CE$58,$CF$58&lt;&gt;$CF$59,$CF$59&lt;&gt;$CF$60,$CF$60:$CF$61=$CF$60,$CF$61&lt;&gt;$CF$62,$CG$60:$CG$61=$CG$60),1,0)</f>
        <v>0</v>
      </c>
      <c r="TC58" s="487">
        <f t="array" aca="1" ref="TC58" ca="1">IF(AND($CC$57:$CC$62=$CC$58,$CE$57&lt;&gt;$CE$58,$CE$58:$CE$62=$CE$58,$CF$58&lt;&gt;$CF$59,$CF$59&lt;&gt;$CF$60,$CF$60&lt;&gt;$CF$61,$CF$61:$CF$62=$CF$61,$CG$61:$CG$62=$CG$61),1,0)</f>
        <v>0</v>
      </c>
      <c r="TD58" s="487">
        <f t="array" aca="1" ref="TD58" ca="1">IF(AND($CC$57:$CC$62=$CC$58,$CE$57&lt;&gt;$CE$58,$CE$58:$CE$62=$CE$58,$CF$58&lt;&gt;$CF$59,$CF$59&lt;&gt;$CF$60,$CF$60&lt;&gt;$CF$61,$CF$61&lt;&gt;$CF$62),1,0)</f>
        <v>0</v>
      </c>
      <c r="TE58" s="487">
        <f t="array" aca="1" ref="TE58" ca="1">IF(AND($CC$57:$CC$62=$CC$58,$CE$57&lt;&gt;$CE$58,$CE$58:$CE$61=$CE$58,$CE$61&lt;&gt;$CE$62,$CF$58:$CF$60=$CF$58,$CF$60&lt;&gt;$CF$61,$CG$58:$CG$60=$CG$58),1,0)</f>
        <v>0</v>
      </c>
      <c r="TF58" s="487">
        <f t="array" aca="1" ref="TF58" ca="1">IF(AND($CC$57:$CC$62=$CC$58,$CE$57&lt;&gt;$CE$58,$CE$58:$CE$61=$CE$58,$CE$61&lt;&gt;$CE$62,$CF$58:$CF$59=$CF$58,$CF$59&lt;&gt;$CF$60,$CF$60:$CF$61=$CF$60,$CG$58:$CG$59=$CG$58,$CG$60:$CG$61=$CG$60),1,0)</f>
        <v>0</v>
      </c>
      <c r="TG58" s="487">
        <f t="array" aca="1" ref="TG58" ca="1">IF(AND($CC$57:$CC$62=$CC$58,$CE$57&lt;&gt;$CE$58,$CE$58:$CE$61=$CE$58,$CE$61&lt;&gt;$CE$62,$CF$58:$CF$59=$CF$58,$CF$59&lt;&gt;$CF$60,$CF$60&lt;&gt;$CF$61,$CG$58:$CG$59=$CG$58),1,0)</f>
        <v>0</v>
      </c>
      <c r="TH58" s="487">
        <f t="array" aca="1" ref="TH58" ca="1">IF(AND($CC$57:$CC$62=$CC$58,$CE$57&lt;&gt;$CE$58,$CE$58:$CE$61=$CE$58,$CE$61&lt;&gt;$CE$62,$CF$58&lt;&gt;$CF$59,$CF$59:$CF$61=$CF$59,$CG$59:$CG$61=$CG$59),1,0)</f>
        <v>0</v>
      </c>
      <c r="TI58" s="487">
        <f t="array" aca="1" ref="TI58" ca="1">IF(AND($CC$57:$CC$62=$CC$58,$CE$57&lt;&gt;$CE$58,$CE$58:$CE$61=$CE$58,$CE$61&lt;&gt;$CE$62,$CF$58&lt;&gt;$CF$59,$CF$59:$CF$60=$CF$59,$CF$60&lt;&gt;$CF$61,$CG$59:$CG$60=$CG$59),1,0)</f>
        <v>0</v>
      </c>
      <c r="TJ58" s="487">
        <f t="array" aca="1" ref="TJ58" ca="1">IF(AND($CC$57:$CC$62=$CC$58,$CE$57&lt;&gt;$CE$58,$CE$58:$CE$61=$CE$58,$CE$61&lt;&gt;$CE$62,$CF$58&lt;&gt;$CF$59,$CF$59&lt;&gt;$CF$60,$CF$60:$CF$61=$CF$60,$CG$60:$CG$61=$CG$60),1,0)</f>
        <v>0</v>
      </c>
      <c r="TK58" s="487">
        <f t="array" aca="1" ref="TK58" ca="1">IF(AND($CC$57:$CC$62=$CC$58,$CE$57&lt;&gt;$CE$58,$CE$58:$CE$61=$CE$58,$CE$61&lt;&gt;$CE$62,$CF$58&lt;&gt;$CF$59,$CF$59&lt;&gt;$CF$60,$CF$60&lt;&gt;$CF$61),1,0)</f>
        <v>0</v>
      </c>
      <c r="TL58" s="487">
        <f t="array" aca="1" ref="TL58" ca="1">IF(AND($CC$57:$CC$62=$CC$58,$CE$57&lt;&gt;$CE$58,$CE$58:$CE$60=$CE$58,$CE$60&lt;&gt;$CE$61,$CE$61:$CE$62=$CE$61,$CF$58:$CF$60=$CF$58,$CF$61&lt;&gt;$CF$62,$CG$58:$CG$60=$CG$58),1,0)</f>
        <v>0</v>
      </c>
      <c r="TM58" s="487">
        <f t="array" aca="1" ref="TM58" ca="1">IF(AND($CC$57:$CC$62=$CC$58,$CE$57&lt;&gt;$CE$58,$CE$58:$CE$60=$CE$58,$CE$60&lt;&gt;$CE$61,$CE$61:$CE$62=$CE$61,$CF$58:$CF$59=$CF$58,$CF$59&lt;&gt;$CF$60,$CF$61:$CF$62=$CF$61,$CG$58:$CG$59=$CG$58,$CG$61:$CG$62=$CG$61),1,0)</f>
        <v>0</v>
      </c>
      <c r="TN58" s="487">
        <f t="array" aca="1" ref="TN58" ca="1">IF(AND($CC$57:$CC$62=$CC$58,$CE$57&lt;&gt;$CE$58,$CE$58:$CE$60=$CE$58,$CE$60&lt;&gt;$CE$61,$CE$61:$CE$62=$CE$61,$CF$58:$CF$59=$CF$58,$CF$59&lt;&gt;$CF$60,$CF$61&lt;&gt;$CF$62,$CG$58:$CG$59=$CG$58),1,0)</f>
        <v>0</v>
      </c>
      <c r="TO58" s="487">
        <f t="array" aca="1" ref="TO58" ca="1">IF(AND($CC$57:$CC$62=$CC$58,$CE$57&lt;&gt;$CE$58,$CE$58:$CE$60=$CE$58,$CE$60&lt;&gt;$CE$61,$CE$61:$CE$62=$CE$61,$CF$58&lt;&gt;$CF$59,$CF$59:$CF$60=$CF$59,$CF$61:$CF$62=$CF$61,$CG$59:$CG$60=$CG$59,$CG$61:$CG$62=$CG$61),1,0)</f>
        <v>0</v>
      </c>
      <c r="TP58" s="487">
        <f t="array" aca="1" ref="TP58" ca="1">IF(AND($CC$57:$CC$62=$CC$58,$CE$57&lt;&gt;$CE$58,$CE$58:$CE$60=$CE$58,$CE$60&lt;&gt;$CE$61,$CE$61:$CE$62=$CE$61,$CF$58&lt;&gt;$CF$59,$CF$59:$CF$60=$CF$59,$CF$61&lt;&gt;$CF$62,$CG$59:$CG$60=$CG$59),1,0)</f>
        <v>0</v>
      </c>
      <c r="TQ58" s="487">
        <f t="array" aca="1" ref="TQ58" ca="1">IF(AND($CC$57:$CC$62=$CC$58,$CE$57&lt;&gt;$CE$58,$CE$58:$CE$60=$CE$58,$CE$60&lt;&gt;$CE$61,$CE$61:$CE$62=$CE$61,$CF$58&lt;&gt;$CF$59,$CF$59&lt;&gt;$CF$60,$CF$61:$CF$62=$CF$61,$CG$61:$CG$62=$CG$61),1,0)</f>
        <v>0</v>
      </c>
      <c r="TR58" s="487">
        <f t="array" aca="1" ref="TR58" ca="1">IF(AND($CC$57:$CC$62=$CC$58,$CE$57&lt;&gt;$CE$58,$CE$58:$CE$60=$CE$58,$CE$60&lt;&gt;$CE$61,$CE$61:$CE$62=$CE$61,$CF$58&lt;&gt;$CF$59,$CF$59&lt;&gt;$CF$60,$CF$61&lt;&gt;$CF$62),1,0)</f>
        <v>0</v>
      </c>
      <c r="TS58" s="487">
        <f t="array" aca="1" ref="TS58" ca="1">IF(AND($CC$57:$CC$62=$CC$58,$CE$57&lt;&gt;$CE$58,$CE$58:$CE$60=$CE$58,$CE$60&lt;&gt;$CE$61,$CE$61&lt;&gt;$CE$62,$CF$58:$CF$59=$CF$58,$CF$59&lt;&gt;$CF$60,$CG$58:$CG$59=$CG$58),1,0)</f>
        <v>0</v>
      </c>
      <c r="TT58" s="487">
        <f t="array" aca="1" ref="TT58" ca="1">IF(AND($CC$57:$CC$62=$CC$58,$CE$57&lt;&gt;$CE$58,$CE$58:$CE$60=$CE$58,$CE$60&lt;&gt;$CE$61,$CE$61&lt;&gt;$CE$62,$CF$58&lt;&gt;$CF$59,$CF$59:$CF$60=$CF$59,$CG$59:$CG$60=$CG$59),1,0)</f>
        <v>0</v>
      </c>
      <c r="TU58" s="487">
        <f t="array" aca="1" ref="TU58" ca="1">IF(AND($CC$57:$CC$62=$CC$58,$CE$57&lt;&gt;$CE$58,$CE$58:$CE$60=$CE$58,$CE$60&lt;&gt;$CE$61,$CE$61&lt;&gt;$CE$62,$CF$58&lt;&gt;$CF$59,$CF$59&lt;&gt;$CF$60),1,0)</f>
        <v>0</v>
      </c>
      <c r="TV58" s="487">
        <f t="array" aca="1" ref="TV58" ca="1">IF(AND($CC$57:$CC$62=$CC$58,$CE$57&lt;&gt;$CE$58,$CE$58:$CE$59=$CE$58,$CE$59&lt;&gt;$CE$60,$CE$60:$CE$62=$CE$60,$CF$58:$CF$59=$CF$58,$CF$60&lt;&gt;$CF$61,$CF$61:$CF$62=$CF$61,$CG$58:$CG$59=$CG$58,$CG$61:$CG$62=$CG$61),1,0)</f>
        <v>0</v>
      </c>
      <c r="TW58" s="487">
        <f t="array" aca="1" ref="TW58" ca="1">IF(AND($CC$57:$CC$62=$CC$58,$CE$57&lt;&gt;$CE$58,$CE$58:$CE$59=$CE$58,$CE$59&lt;&gt;$CE$60,$CE$60:$CE$62=$CE$60,$CF$58:$CF$59=$CF$58,$CF$60:$CF$61=$CF$60,$CF$61&lt;&gt;$CF$62,$CG$58:$CG$59=$CG$58,$CG$60:$CG$61=$CG$60),1,0)</f>
        <v>0</v>
      </c>
      <c r="TX58" s="487">
        <f t="array" aca="1" ref="TX58" ca="1">IF(AND($CC$57:$CC$62=$CC$58,$CE$57&lt;&gt;$CE$58,$CE$58:$CE$59=$CE$58,$CE$59&lt;&gt;$CE$60,$CE$60:$CE$62=$CE$60,$CF$58:$CF$59=$CF$58,$CF$60&lt;&gt;$CF$61,$CF$61&lt;&gt;$CF$62,$CG$58:$CG$59=$CG$58),1,0)</f>
        <v>0</v>
      </c>
      <c r="TY58" s="487">
        <f t="array" aca="1" ref="TY58" ca="1">IF(AND($CC$57:$CC$62=$CC$58,$CE$57&lt;&gt;$CE$58,$CE$58:$CE$59=$CE$58,$CE$59&lt;&gt;$CE$60,$CE$60:$CE$62=$CE$60,$CF$58&lt;&gt;$CF$59,$CF$60:$CF$62=$CF$60,$CG$60:$CG$62=$CG$60),1,0)</f>
        <v>0</v>
      </c>
      <c r="TZ58" s="487">
        <f t="array" aca="1" ref="TZ58" ca="1">IF(AND($CC$57:$CC$62=$CC$58,$CE$57&lt;&gt;$CE$58,$CE$58:$CE$59=$CE$58,$CE$59&lt;&gt;$CE$60,$CE$60:$CE$62=$CE$60,$CF$58&lt;&gt;$CF$59,$CF$60:$CF$61=$CF$60,$CF$61&lt;&gt;$CF$62,$CG$60:$CG$61=$CG$60),1,0)</f>
        <v>0</v>
      </c>
      <c r="UA58" s="487">
        <f t="array" aca="1" ref="UA58" ca="1">IF(AND($CC$57:$CC$62=$CC$58,$CE$57&lt;&gt;$CE$58,$CE$58:$CE$59=$CE$58,$CE$59&lt;&gt;$CE$60,$CE$60:$CE$62=$CE$60,$CF$58&lt;&gt;$CF$59,$CF$60&lt;&gt;$CF$61,$CF$61:$CF$62=$CF$61,$CG$61:$CG$62=$CG$61),1,0)</f>
        <v>0</v>
      </c>
      <c r="UB58" s="487">
        <f t="array" aca="1" ref="UB58" ca="1">IF(AND($CC$57:$CC$62=$CC$58,$CE$57&lt;&gt;$CE$58,$CE$58:$CE$59=$CE$58,$CE$59&lt;&gt;$CE$60,$CE$60:$CE$62=$CE$60,$CF$58&lt;&gt;$CF$59,$CF$60&lt;&gt;$CF$61,$CF$61&lt;&gt;$CF$62),1,0)</f>
        <v>0</v>
      </c>
      <c r="UC58" s="487">
        <f t="array" aca="1" ref="UC58" ca="1">IF(AND($CC$57:$CC$62=$CC$58,$CE$57&lt;&gt;$CE$58,$CE$58:$CE$59=$CE$58,$CE$59&lt;&gt;$CE$60,$CE$60&lt;&gt;$CE$61,$CE$61:$CE$62=$CE$61,$CF$58:$CF$59=$CF$58,$CF$61&lt;&gt;$CF$62,$CG$58:$CG$59=$CG$58),1,0)</f>
        <v>0</v>
      </c>
      <c r="UD58" s="487">
        <f t="array" aca="1" ref="UD58" ca="1">IF(AND($CC$57:$CC$62=$CC$58,$CE$57&lt;&gt;$CE$58,$CE$58:$CE$59=$CE$58,$CE$59&lt;&gt;$CE$60,$CE$60&lt;&gt;$CE$61,$CE$61:$CE$62=$CE$61,$CF$58&lt;&gt;$CF$59,$CF$61:$CF$62=$CF$61,$CG$61:$CG$62=$CG$61),1,0)</f>
        <v>0</v>
      </c>
      <c r="UE58" s="487">
        <f t="array" aca="1" ref="UE58" ca="1">IF(AND($CC$57:$CC$62=$CC$58,$CE$57&lt;&gt;$CE$58,$CE$58:$CE$59=$CE$58,$CE$59&lt;&gt;$CE$60,$CE$60&lt;&gt;$CE$61,$CE$61:$CE$62=$CE$61,$CF$58&lt;&gt;$CF$59,$CF$61&lt;&gt;$CF$62),1,0)</f>
        <v>0</v>
      </c>
      <c r="UF58" s="487">
        <f t="array" aca="1" ref="UF58" ca="1">IF(AND($CC$57:$CC$62=$CC$58,$CE$57&lt;&gt;$CE$58,$CE$58:$CE$59=$CE$58,$CE$59&lt;&gt;$CE$60,$CE$60:$CE$61=$CE$60,$CE$61&lt;&gt;$CE$62,$CF$58:$CF$59=$CF$58,$CF$60&lt;&gt;$CF$61,$CG$58:$CG$59=$CG$58),1,0)</f>
        <v>0</v>
      </c>
      <c r="UG58" s="487">
        <f t="array" aca="1" ref="UG58" ca="1">IF(AND($CC$57:$CC$62=$CC$58,$CE$57&lt;&gt;$CE$58,$CE$58:$CE$59=$CE$58,$CE$59&lt;&gt;$CE$60,$CE$60:$CE$61=$CE$60,$CE$61&lt;&gt;$CE$62,$CF$58&lt;&gt;$CF$59,$CF$60:$CF$61=$CF$60,$CG$60:$CG$61=$CG$60),1,0)</f>
        <v>0</v>
      </c>
      <c r="UH58" s="487">
        <f t="array" aca="1" ref="UH58" ca="1">IF(AND($CC$57:$CC$62=$CC$58,$CE$57&lt;&gt;$CE$58,$CE$58:$CE$59=$CE$58,$CE$59&lt;&gt;$CE$60,$CE$60:$CE$61=$CE$60,$CE$61&lt;&gt;$CE$62,$CF$58&lt;&gt;$CF$59,$CF$60&lt;&gt;$CF$61),1,0)</f>
        <v>0</v>
      </c>
      <c r="UI58" s="487">
        <f t="array" aca="1" ref="UI58" ca="1">IF(AND($CC$57:$CC$62=$CC$58,$CE$57&lt;&gt;$CE$58,$CE$58:$CE$59=$CE$58,$CE$59&lt;&gt;$CE$60,$CE$60&lt;&gt;$CE$61,$CE$61&lt;&gt;$CE$62,$CF$58&lt;&gt;$CF$59),1,0)</f>
        <v>0</v>
      </c>
      <c r="UJ58" s="487">
        <f t="array" aca="1" ref="UJ58" ca="1">IF(AND($CC$57:$CC$62=$CC$58,$CE$57&lt;&gt;$CE$58,$CE$58&lt;&gt;$CE$59,$CE$59:$CE$62=$CE$59,$CF$59:$CF$61=$CF$59,$CF$61&lt;&gt;$CF$62,$CG$59:$CG$61=$CG$59),1,0)</f>
        <v>0</v>
      </c>
      <c r="UK58" s="487">
        <f t="array" aca="1" ref="UK58" ca="1">IF(AND($CC$57:$CC$62=$CC$58,$CE$57&lt;&gt;$CE$58,$CE$58&lt;&gt;$CE$59,$CE$59:$CE$62=$CE$59,$CF$59:$CF$60=$CF$59,$CF$60&lt;&gt;$CF$61,$CF$61:$CF$62=$CF$61,$CG$59:$CG$60=$CG$59,$CG$61:$CG$62=$CG$61),1,0)</f>
        <v>0</v>
      </c>
      <c r="UL58" s="487">
        <f t="array" aca="1" ref="UL58" ca="1">IF(AND($CC$57:$CC$62=$CC$58,$CE$57&lt;&gt;$CE$58,$CE$58&lt;&gt;$CE$59,$CE$59:$CE$62=$CE$59,$CF$59:$CF$60=$CF$59,$CF$60&lt;&gt;$CF$61,$CF$61&lt;&gt;$CF$62,$CG$59:$CG$60=$CG$59),1,0)</f>
        <v>0</v>
      </c>
      <c r="UM58" s="487">
        <f t="array" aca="1" ref="UM58" ca="1">IF(AND($CC$57:$CC$62=$CC$58,$CE$57&lt;&gt;$CE$58,$CE$58&lt;&gt;$CE$59,$CE$59:$CE$62=$CE$59,$CF$59&lt;&gt;$CF$60,$CF$60:$CF$62=$CF$60,$CG$60:$CG$62=$CG$60),1,0)</f>
        <v>0</v>
      </c>
      <c r="UN58" s="487">
        <f t="array" aca="1" ref="UN58" ca="1">IF(AND($CC$57:$CC$62=$CC$58,$CE$57&lt;&gt;$CE$58,$CE$58&lt;&gt;$CE$59,$CE$59:$CE$62=$CE$59,$CF$59&lt;&gt;$CF$60,$CF$60:$CF$61=$CF$60,$CF$61&lt;&gt;$CF$62,$CG$60:$CG$61=$CG$60),1,0)</f>
        <v>0</v>
      </c>
      <c r="UO58" s="487">
        <f t="array" aca="1" ref="UO58" ca="1">IF(AND($CC$57:$CC$62=$CC$58,$CE$57&lt;&gt;$CE$58,$CE$58&lt;&gt;$CE$59,$CE$59:$CE$62=$CE$59,$CF$59&lt;&gt;$CF$60,$CF$60&lt;&gt;$CF$61,$CF$61:$CF$62=$CF$61,$CG$61:$CG$62=$CG$61),1,0)</f>
        <v>0</v>
      </c>
      <c r="UP58" s="487">
        <f t="array" aca="1" ref="UP58" ca="1">IF(AND($CC$57:$CC$62=$CC$58,$CE$57&lt;&gt;$CE$58,$CE$58&lt;&gt;$CE$59,$CE$59:$CE$62=$CE$59,$CF$59&lt;&gt;$CF$60,$CF$60&lt;&gt;$CF$61,$CF$61&lt;&gt;$CF$62),1,0)</f>
        <v>0</v>
      </c>
      <c r="UQ58" s="487">
        <f t="array" aca="1" ref="UQ58" ca="1">IF(AND($CC$57:$CC$62=$CC$58,$CE$57&lt;&gt;$CE$58,$CE$58&lt;&gt;$CE$59,$CE$59:$CE$61=$CE$59,$CE$61&lt;&gt;$CE$62,$CF$59:$CF$60=$CF$59,$CF$60&lt;&gt;$CF$61,$CG$59:$CG$60=$CG$59),1,0)</f>
        <v>0</v>
      </c>
      <c r="UR58" s="487">
        <f t="array" aca="1" ref="UR58" ca="1">IF(AND($CC$57:$CC$62=$CC$58,$CE$57&lt;&gt;$CE$58,$CE$58&lt;&gt;$CE$59,$CE$59:$CE$61=$CE$59,$CE$61&lt;&gt;$CE$62,$CF$59&lt;&gt;$CF$60,$CF$60:$CF$61=$CF$60,$CG$60:$CG$61=$CG$60),1,0)</f>
        <v>0</v>
      </c>
      <c r="US58" s="487">
        <f t="array" aca="1" ref="US58" ca="1">IF(AND($CC$57:$CC$62=$CC$58,$CE$57&lt;&gt;$CE$58,$CE$58&lt;&gt;$CE$59,$CE$59:$CE$61=$CE$59,$CE$61&lt;&gt;$CE$62,$CF$59&lt;&gt;$CF$60,$CF$60&lt;&gt;$CF$61),1,0)</f>
        <v>0</v>
      </c>
      <c r="UT58" s="487">
        <f t="array" aca="1" ref="UT58" ca="1">IF(AND($CC$57:$CC$62=$CC$58,$CE$57&lt;&gt;$CE$58,$CE$58&lt;&gt;$CE$59,$CE$59:$CE$60=$CE$59,$CE$60&lt;&gt;$CE$61,$CE$61:$CE$62=$CE$61,$CF$59:$CF$60=$CF$59,$CF$61&lt;&gt;$CF$62,$CG$59:$CG$60=$CG$59),1,0)</f>
        <v>0</v>
      </c>
      <c r="UU58" s="487">
        <f t="array" aca="1" ref="UU58" ca="1">IF(AND($CC$57:$CC$62=$CC$58,$CE$57&lt;&gt;$CE$58,$CE$58&lt;&gt;$CE$59,$CE$59:$CE$60=$CE$59,$CE$60&lt;&gt;$CE$61,$CE$61:$CE$62=$CE$61,$CF$59&lt;&gt;$CF$60,$CF$61:$CF$62=$CF$61,$CG$61:$CG$62=$CG$61),1,0)</f>
        <v>0</v>
      </c>
      <c r="UV58" s="487">
        <f t="array" aca="1" ref="UV58" ca="1">IF(AND($CC$57:$CC$62=$CC$58,$CE$57&lt;&gt;$CE$58,$CE$58&lt;&gt;$CE$59,$CE$59:$CE$60=$CE$59,$CE$60&lt;&gt;$CE$61,$CE$61:$CE$62=$CE$61,$CF$59&lt;&gt;$CF$60,$CF$61&lt;&gt;$CF$62),1,0)</f>
        <v>0</v>
      </c>
      <c r="UW58" s="487">
        <f t="array" aca="1" ref="UW58" ca="1">IF(AND($CC$57:$CC$62=$CC$58,$CE$57&lt;&gt;$CE$58,$CE$58&lt;&gt;$CE$59,$CE$59:$CE$60=$CE$59,$CE$60&lt;&gt;$CE$61,$CE$61&lt;&gt;$CE$62,$CF$59&lt;&gt;$CF$60),1,0)</f>
        <v>0</v>
      </c>
      <c r="UX58" s="487">
        <f t="array" aca="1" ref="UX58" ca="1">IF(AND($CC$57:$CC$62=$CC$58,$CE$57&lt;&gt;$CE$58,$CE$58&lt;&gt;$CE$59,$CE$59&lt;&gt;$CE$60,$CE$60:$CE$62=$CE$60,$CF$60:$CF$61=$CF$60,$CF$61&lt;&gt;$CF$62,$CG$60:$CG$61=$CG$60),1,0)</f>
        <v>0</v>
      </c>
      <c r="UY58" s="487">
        <f t="array" aca="1" ref="UY58" ca="1">IF(AND($CC$57:$CC$62=$CC$58,$CE$57&lt;&gt;$CE$58,$CE$58&lt;&gt;$CE$59,$CE$59&lt;&gt;$CE$60,$CE$60:$CE$62=$CE$60,$CF$60&lt;&gt;$CF$61,$CF$61:$CF$62=$CF$61,$CG$61:$CG$62=$CG$61),1,0)</f>
        <v>0</v>
      </c>
      <c r="UZ58" s="487">
        <f t="array" aca="1" ref="UZ58" ca="1">IF(AND($CC$57:$CC$62=$CC$58,$CE$57&lt;&gt;$CE$58,$CE$58&lt;&gt;$CE$59,$CE$59&lt;&gt;$CE$60,$CE$60:$CE$62=$CE$60,$CF$60&lt;&gt;$CF$61,$CF$61&lt;&gt;$CF$62),1,0)</f>
        <v>0</v>
      </c>
      <c r="VA58" s="487">
        <f t="array" aca="1" ref="VA58" ca="1">IF(AND($CC$57:$CC$62=$CC$58,$CE$57&lt;&gt;$CE$58,$CE$58&lt;&gt;$CE$59,$CE$59&lt;&gt;$CE$60,$CE$60:$CE$61=$CE$60,$CE$61&lt;&gt;$CE$62,$CF$60&lt;&gt;$CF$61),1,0)</f>
        <v>0</v>
      </c>
      <c r="VB58" s="487">
        <f t="array" aca="1" ref="VB58" ca="1">IF(AND($CC$57:$CC$62=$CC$58,$CE$57&lt;&gt;$CE$58,$CE$58&lt;&gt;$CE$59,$CE$59&lt;&gt;$CE$60,$CE$60&lt;&gt;$CE$61,$CE$61:$CE$62=$CE$61,$CF$61&lt;&gt;$CF$62),1,0)</f>
        <v>0</v>
      </c>
      <c r="VC58" s="487">
        <f t="array" aca="1" ref="VC58" ca="1">IF(AND($CC$57:$CC$61=$CC$58,$CC$61&lt;&gt;$CC$62,$CE$57:$CE$60=$CE$58,$CE$60&lt;&gt;$CE$61,$CF$57:$CF$60=$CF$58,$CG$57:$CG$60=$CG$58),1,0)</f>
        <v>0</v>
      </c>
      <c r="VD58" s="487">
        <f t="array" aca="1" ref="VD58" ca="1">IF(AND($CC$57:$CC$61=$CC$58,$CC$61&lt;&gt;$CC$62,$CE$57:$CE$59=$CE$58,$CE$59&lt;&gt;$CE$60,$CE$60:$CE$61=$CE$60,$CF$57:$CF$59=$CF$58,$CF$60:$CF$61=$CF$60,$CG$57:$CG$59=$CG$58,$CG$60:$CG$61=$CG$60),1,0)</f>
        <v>0</v>
      </c>
      <c r="VE58" s="487">
        <f t="array" aca="1" ref="VE58" ca="1">IF(AND($CC$57:$CC$61=$CC$58,$CC$61&lt;&gt;$CC$62,$CE$57:$CE$59=$CE$58,$CE$59&lt;&gt;$CE$60,$CE$60&lt;&gt;$CE$61,$CF$57:$CF$59=$CF$58,$CG$57:$CG$59=$CG$58),1,0)</f>
        <v>0</v>
      </c>
      <c r="VF58" s="487">
        <f t="array" aca="1" ref="VF58" ca="1">IF(AND($CC$57:$CC$61=$CC$58,$CC$61&lt;&gt;$CC$62,$CE$57:$CE$58=$CE$58,$CE$58&lt;&gt;$CE$59,$CE$59:$CE$61=$CE$59,$CF$57:$CF$58=$CF$58,$CF$59:$CF$61=$CF$59,$CG$57:$CG$58=$CG$58,$CG$59:$CG$61=$CG$59),1,0)</f>
        <v>0</v>
      </c>
      <c r="VG58" s="487">
        <f t="array" aca="1" ref="VG58" ca="1">IF(AND($CC$57:$CC$61=$CC$58,$CC$61&lt;&gt;$CC$62,$CE$57:$CE$58=$CE$58,$CE$58&lt;&gt;$CE$59,$CE$59:$CE$60=$CE$59,$CE$60&lt;&gt;$CE$61,$CF$57:$CF$58=$CF$58,$CF$59:$CF$60=$CF$59,$CG$57:$CG$58=$CG$58,$CG$59:$CG$60=$CG$59),1,0)</f>
        <v>0</v>
      </c>
      <c r="VH58" s="487">
        <f t="array" aca="1" ref="VH58" ca="1">IF(AND($CC$57:$CC$61=$CC$58,$CC$61&lt;&gt;$CC$62,$CE$57:$CE$58=$CE$58,$CE$58&lt;&gt;$CE$59,$CE$59&lt;&gt;$CE$60,$CE$60:$CE$61=$CE$60,$CF$57:$CF$58=$CF$58,$CF$60:$CF$61=$CF$60,$CG$57:$CG$58=$CG$58,$CG$60:$CG$61=$CG$60),1,0)</f>
        <v>0</v>
      </c>
      <c r="VI58" s="487">
        <f t="array" aca="1" ref="VI58" ca="1">IF(AND($CC$57:$CC$61=$CC$58,$CC$61&lt;&gt;$CC$62,$CE$57:$CE$58=$CE$58,$CE$58&lt;&gt;$CE$59,$CE$59&lt;&gt;$CE$60,$CE$60&lt;&gt;$CE$61,$CF$57:$CF$58=$CF$58,$CG$57:$CG$58=$CG$58),1,0)</f>
        <v>0</v>
      </c>
      <c r="VJ58" s="487">
        <f t="array" aca="1" ref="VJ58" ca="1">IF(AND($CC$57:$CC$61=$CC$58,$CC$61&lt;&gt;$CC$62,$CE$57&lt;&gt;$CE$58,$CE$58:$CE$61=$CE$58,$CF$58:$CF$61=$CF$58,$CG$58:$CG$61=$CG$58),1,0)</f>
        <v>0</v>
      </c>
      <c r="VK58" s="487">
        <f t="array" aca="1" ref="VK58" ca="1">IF(AND($CC$57:$CC$61=$CC$58,$CC$61&lt;&gt;$CC$62,$CE$57&lt;&gt;$CE$58,$CE$58:$CE$60=$CE$58,$CE$60&lt;&gt;$CE$61,$CF$58:$CF$60=$CF$58,$CG$58:$CG$60=$CG$58),1,0)</f>
        <v>0</v>
      </c>
      <c r="VL58" s="487">
        <f t="array" aca="1" ref="VL58" ca="1">IF(AND($CC$57:$CC$61=$CC$58,$CC$61&lt;&gt;$CC$62,$CE$57&lt;&gt;$CE$58,$CE$58:$CE$59=$CE$58,$CE$59&lt;&gt;$CE$60,$CE$60:$CE$61=$CE$60,$CF$58:$CF$59=$CF$58,$CF$60:$CF$61=$CF$60,$CG$58:$CG$59=$CG$58,$CG$60:$CG$61=$CG$60),1,0)</f>
        <v>0</v>
      </c>
      <c r="VM58" s="487">
        <f t="array" aca="1" ref="VM58" ca="1">IF(AND($CC$57:$CC$61=$CC$58,$CC$61&lt;&gt;$CC$62,$CE$57&lt;&gt;$CE$58,$CE$58:$CE$59=$CE$58,$CE$59&lt;&gt;$CE$60,$CE$60&lt;&gt;$CE$61,$CF$58:$CF$59=$CF$58,$CG$58:$CG$59=$CG$58),1,0)</f>
        <v>0</v>
      </c>
      <c r="VN58" s="487">
        <f t="array" aca="1" ref="VN58" ca="1">IF(AND($CC$57:$CC$61=$CC$58,$CC$61&lt;&gt;$CC$62,$CE$57&lt;&gt;$CE$58,$CE$58&lt;&gt;$CE$59,$CE$59:$CE$61=$CE$59,$CF$59:$CF$61=$CF$59,$CG$59:$CG$61=$CG$59),1,0)</f>
        <v>0</v>
      </c>
      <c r="VO58" s="487">
        <f t="array" aca="1" ref="VO58" ca="1">IF(AND($CC$57:$CC$61=$CC$58,$CC$61&lt;&gt;$CC$62,$CE$57&lt;&gt;$CE$58,$CE$58&lt;&gt;$CE$59,$CE$59:$CE$60=$CE$59,$CE$60&lt;&gt;$CE$61,$CF$59:$CF$60=$CF$59,$CG$59:$CG$60=$CG$59),1,0)</f>
        <v>0</v>
      </c>
      <c r="VP58" s="487">
        <f t="array" aca="1" ref="VP58" ca="1">IF(AND($CC$57:$CC$61=$CC$58,$CC$61&lt;&gt;$CC$62,$CE$57&lt;&gt;$CE$58,$CE$58&lt;&gt;$CE$59,$CE$59&lt;&gt;$CE$60,$CE$60:$CE$61=$CE$60,$CF$60:$CF$61=$CF$60,$CG$60:$CG$61=$CG$60),1,0)</f>
        <v>0</v>
      </c>
      <c r="VQ58" s="487">
        <f t="array" aca="1" ref="VQ58" ca="1">IF(AND($CC$57:$CC$61=$CC$58,$CC$61&lt;&gt;$CC$62,$CE$57&lt;&gt;$CE$58,$CE$58&lt;&gt;$CE$59,$CE$59&lt;&gt;$CE$60,$CE$60&lt;&gt;$CE$61),1,0)</f>
        <v>0</v>
      </c>
      <c r="VR58" s="487">
        <f t="array" aca="1" ref="VR58" ca="1">IF(AND($CC$57:$CC$60=$CC$58,$CC$60&lt;&gt;$CC$61,$CC$61:$CC$62=$CC$61,$CE$57:$CE$60=$CE$58,$CE$61&lt;&gt;$CE$62,$CF$57:$CF$60=$CF$58,$CG$57:$CG$60=$CG$58),1,0)</f>
        <v>0</v>
      </c>
      <c r="VS58" s="487">
        <f t="array" aca="1" ref="VS58" ca="1">IF(AND($CC$57:$CC$60=$CC$58,$CC$60&lt;&gt;$CC$61,$CC$61:$CC$62=$CC$61,$CE$57:$CE$59=$CE$58,$CE$59&lt;&gt;$CE$60,$CE$61:$CE$62=$CE$61,$CF$57:$CF$59=$CF$58,$CF$61:$CF$62=$CF$61,$CG$57:$CG$59=$CG$58,$CG$61:$CG$62=$CG$61),1,0)</f>
        <v>0</v>
      </c>
      <c r="VT58" s="487">
        <f t="array" aca="1" ref="VT58" ca="1">IF(AND($CC$57:$CC$60=$CC$58,$CC$60&lt;&gt;$CC$61,$CC$61:$CC$62=$CC$61,$CE$57:$CE$59=$CE$58,$CE$59&lt;&gt;$CE$60,$CE$61&lt;&gt;$CE$62,$CF$57:$CF$59=$CF$58,$CG$57:$CG$59=$CG$58),1,0)</f>
        <v>0</v>
      </c>
      <c r="VU58" s="487">
        <f t="array" aca="1" ref="VU58" ca="1">IF(AND($CC$57:$CC$60=$CC$58,$CC$60&lt;&gt;$CC$61,$CC$61:$CC$62=$CC$61,$CE$57:$CE$58=$CE$58,$CE$58&lt;&gt;$CE$59,$CE$59:$CE$60=$CE$59,$CE$61:$CE$62=$CE$61,$CF$57:$CF$58=$CF$58,$CF$59:$CF$60=$CF$59,$CF$61:$CF$62=$CF$61,$CG$57:$CG$58=$CG$58,$CG$59:$CG$60=$CG$59,$CG$61:$CG$62=$CG$61),1,0)</f>
        <v>0</v>
      </c>
      <c r="VV58" s="487">
        <f t="array" aca="1" ref="VV58" ca="1">IF(AND($CC$57:$CC$60=$CC$58,$CC$60&lt;&gt;$CC$61,$CC$61:$CC$62=$CC$61,$CE$57:$CE$58=$CE$58,$CE$58&lt;&gt;$CE$59,$CE$59:$CE$60=$CE$59,$CE$61&lt;&gt;$CE$62,$CF$57:$CF$58=$CF$58,$CF$59:$CF$60=$CF$59,$CG$57:$CG$58=$CG$58,$CG$59:$CG$60=$CG$59),1,0)</f>
        <v>0</v>
      </c>
      <c r="VW58" s="487">
        <f t="array" aca="1" ref="VW58" ca="1">IF(AND($CC$57:$CC$60=$CC$58,$CC$60&lt;&gt;$CC$61,$CC$61:$CC$62=$CC$61,$CE$57:$CE$58=$CE$58,$CE$58&lt;&gt;$CE$59,$CE$59&lt;&gt;$CE$60,$CE$61:$CE$62=$CE$61,$CF$57:$CF$58=$CF$58,$CF$61:$CF$62=$CF$61,$CG$57:$CG$58=$CG$58,$CG$61:$CG$62=$CG$61),1,0)</f>
        <v>0</v>
      </c>
      <c r="VX58" s="487">
        <f t="array" aca="1" ref="VX58" ca="1">IF(AND($CC$57:$CC$60=$CC$58,$CC$60&lt;&gt;$CC$61,$CC$61:$CC$62=$CC$61,$CE$57:$CE$58=$CE$58,$CE$58&lt;&gt;$CE$59,$CE$59&lt;&gt;$CE$60,$CE$61&lt;&gt;$CE$62,$CF$57:$CF$58=$CF$58,$CG$57:$CG$58=$CG$58),1,0)</f>
        <v>0</v>
      </c>
      <c r="VY58" s="487">
        <f t="array" aca="1" ref="VY58" ca="1">IF(AND($CC$57:$CC$60=$CC$58,$CC$60&lt;&gt;$CC$61,$CC$61:$CC$62=$CC$61,$CE$57&lt;&gt;$CE$58,$CE$58:$CE$60=$CE$58,$CE$61:$CE$62=$CE$61,$CF$58:$CF$60=$CF$58,$CF$61:$CF$62=$CF$61,$CG$58:$CG$60=$CG$58,$CG$61:$CG$62=$CG$61),1,0)</f>
        <v>0</v>
      </c>
      <c r="VZ58" s="487">
        <f t="array" aca="1" ref="VZ58" ca="1">IF(AND($CC$57:$CC$60=$CC$58,$CC$60&lt;&gt;$CC$61,$CC$61:$CC$62=$CC$61,$CE$57&lt;&gt;$CE$58,$CE$58:$CE$60=$CE$58,$CE$61&lt;&gt;$CE$62,$CF$58:$CF$60=$CF$58,$CG$58:$CG$60=$CG$58),1,0)</f>
        <v>0</v>
      </c>
      <c r="WA58" s="487">
        <f t="array" aca="1" ref="WA58" ca="1">IF(AND($CC$57:$CC$60=$CC$58,$CC$60&lt;&gt;$CC$61,$CC$61:$CC$62=$CC$61,$CE$57&lt;&gt;$CE$58,$CE$58:$CE$59=$CE$58,$CE$59&lt;&gt;$CE$60,$CE$61:$CE$62=$CE$61,$CF$58:$CF$59=$CF$58,$CF$61:$CF$62=$CF$61,$CG$58:$CG$59=$CG$58,$CG$61:$CG$62=$CG$61),1,0)</f>
        <v>0</v>
      </c>
      <c r="WB58" s="487">
        <f t="array" aca="1" ref="WB58" ca="1">IF(AND($CC$57:$CC$60=$CC$58,$CC$60&lt;&gt;$CC$61,$CC$61:$CC$62=$CC$61,$CE$57&lt;&gt;$CE$58,$CE$58:$CE$59=$CE$58,$CE$59&lt;&gt;$CE$60,$CE$61&lt;&gt;$CE$62,$CF$58:$CF$59=$CF$58,$CG$58:$CG$59=$CG$58),1,0)</f>
        <v>0</v>
      </c>
      <c r="WC58" s="487">
        <f t="array" aca="1" ref="WC58" ca="1">IF(AND($CC$57:$CC$60=$CC$58,$CC$60&lt;&gt;$CC$61,$CC$61:$CC$62=$CC$61,$CE$57&lt;&gt;$CE$58,$CE$58&lt;&gt;$CE$59,$CE$59:$CE$60=$CE$59,$CE$61:$CE$62=$CE$61,$CF$59:$CF$60=$CF$59,$CF$61:$CF$62=$CF$61,$CG$59:$CG$60=$CG$59,$CG$61:$CG$62=$CG$61),1,0)</f>
        <v>0</v>
      </c>
      <c r="WD58" s="487">
        <f t="array" aca="1" ref="WD58" ca="1">IF(AND($CC$57:$CC$60=$CC$58,$CC$60&lt;&gt;$CC$61,$CC$61:$CC$62=$CC$61,$CE$57&lt;&gt;$CE$58,$CE$58&lt;&gt;$CE$59,$CE$59:$CE$60=$CE$59,$CE$61&lt;&gt;$CE$62,$CF$59:$CF$60=$CF$59,$CG$59:$CG$60=$CG$59),1,0)</f>
        <v>0</v>
      </c>
      <c r="WE58" s="487">
        <f t="array" aca="1" ref="WE58" ca="1">IF(AND($CC$57:$CC$60=$CC$58,$CC$60&lt;&gt;$CC$61,$CC$61:$CC$62=$CC$61,$CE$57&lt;&gt;$CE$58,$CE$58&lt;&gt;$CE$59,$CE$59&lt;&gt;$CE$60,$CE$61:$CE$62=$CE$61,$CF$61:$CF$62=$CF$61,$CG$61:$CG$62=$CG$61),1,0)</f>
        <v>0</v>
      </c>
      <c r="WF58" s="487">
        <f t="array" aca="1" ref="WF58" ca="1">IF(AND($CC$57:$CC$60=$CC$58,$CC$60&lt;&gt;$CC$61,$CC$61:$CC$62=$CC$61,$CE$57&lt;&gt;$CE$58,$CE$58&lt;&gt;$CE$59,$CE$59&lt;&gt;$CE$60,$CE$61&lt;&gt;$CE$62),1,0)</f>
        <v>0</v>
      </c>
      <c r="WG58" s="487">
        <f t="array" aca="1" ref="WG58" ca="1">IF(AND($CC$57:$CC$60=$CC$58,$CC$60&lt;&gt;$CC$61,$CC$61&lt;&gt;$CC$62,$CE$57:$CE$59=$CE$58,$CE$59&lt;&gt;$CE$60,$CF$57:$CF$59=$CF$58,$CG$57:$CG$59=$CG$58),1,0)</f>
        <v>0</v>
      </c>
      <c r="WH58" s="487">
        <f t="array" aca="1" ref="WH58" ca="1">IF(AND($CC$57:$CC$60=$CC$58,$CC$60&lt;&gt;$CC$61,$CC$61&lt;&gt;$CC$62,$CE$57:$CE$58=$CE$58,$CE$58&lt;&gt;$CE$59,$CE$59:$CE$60=$CE$59,$CF$57:$CF$58=$CF$58,$CF$59:$CF$60=$CF$59,$CG$57:$CG$58=$CG$58,$CG$59:$CG$60=$CG$59),1,0)</f>
        <v>0</v>
      </c>
      <c r="WI58" s="487">
        <f t="array" aca="1" ref="WI58" ca="1">IF(AND($CC$57:$CC$60=$CC$58,$CC$60&lt;&gt;$CC$61,$CC$61&lt;&gt;$CC$62,$CE$57:$CE$58=$CE$58,$CE$58&lt;&gt;$CE$59,$CE$59&lt;&gt;$CE$60,$CF$57:$CF$58=$CF$58,$CG$57:$CG$58=$CG$58),1,0)</f>
        <v>0</v>
      </c>
      <c r="WJ58" s="487">
        <f t="array" aca="1" ref="WJ58" ca="1">IF(AND($CC$57:$CC$60=$CC$58,$CC$60&lt;&gt;$CC$61,$CC$61&lt;&gt;$CC$62,$CE$57&lt;&gt;$CE$58,$CE$58:$CE$60=$CE$58,$CF$58:$CF$60=$CF$58,$CG$58:$CG$60=$CG$58),1,0)</f>
        <v>0</v>
      </c>
      <c r="WK58" s="487">
        <f t="array" aca="1" ref="WK58" ca="1">IF(AND($CC$57:$CC$60=$CC$58,$CC$60&lt;&gt;$CC$61,$CC$61&lt;&gt;$CC$62,$CE$57&lt;&gt;$CE$58,$CE$58:$CE$59=$CE$58,$CE$59&lt;&gt;$CE$60,$CF$58:$CF$59=$CF$58,$CG$58:$CG$59=$CG$58),1,0)</f>
        <v>0</v>
      </c>
      <c r="WL58" s="487">
        <f t="array" aca="1" ref="WL58" ca="1">IF(AND($CC$57:$CC$60=$CC$58,$CC$60&lt;&gt;$CC$61,$CC$61&lt;&gt;$CC$62,$CE$57&lt;&gt;$CE$58,$CE$58&lt;&gt;$CE$59,$CE$59:$CE$60=$CE$59,$CF$59:$CF$60=$CF$59,$CG$59:$CG$60=$CG$59),1,0)</f>
        <v>0</v>
      </c>
      <c r="WM58" s="487">
        <f t="array" aca="1" ref="WM58" ca="1">IF(AND($CC$57:$CC$60=$CC$58,$CC$60&lt;&gt;$CC$61,$CC$61&lt;&gt;$CC$62,$CE$57&lt;&gt;$CE$58,$CE$58&lt;&gt;$CE$59,$CE$59&lt;&gt;$CE$60),1,0)</f>
        <v>0</v>
      </c>
      <c r="WN58" s="487">
        <f t="array" aca="1" ref="WN58" ca="1">IF(AND($CC$57:$CC$59=$CC$58,$CC$59&lt;&gt;$CC$60,$CC$60:$CC$62=$CC$60,$CE$57:$CE$59=$CE$58,$CE$60:$CE$61=$CE$60,$CE$61&lt;&gt;$CE$62,$CF$57:$CF$59=$CF$58,$CF$60:$CF$61=$CF$60,$CG$57:$CG$59=$CG$58,$CG$60:$CG$61=$CG$60),1,0)</f>
        <v>0</v>
      </c>
      <c r="WO58" s="487">
        <f t="array" aca="1" ref="WO58" ca="1">IF(AND($CC$57:$CC$59=$CC$58,$CC$59&lt;&gt;$CC$60,$CC$60:$CC$62=$CC$60,$CE$57:$CE$59=$CE$58,$CE$60&lt;&gt;$CE$61,$CE$61:$CE$62=$CE$61,$CF$57:$CF$59=$CF$58,$CF$61:$CF$62=$CF$61,$CG$57:$CG$59=$CG$58,$CG$61:$CG$62=$CG$61),1,0)</f>
        <v>0</v>
      </c>
      <c r="WP58" s="487">
        <f t="array" aca="1" ref="WP58" ca="1">IF(AND($CC$57:$CC$59=$CC$58,$CC$59&lt;&gt;$CC$60,$CC$60:$CC$62=$CC$60,$CE$57:$CE$59=$CE$58,$CE$60&lt;&gt;$CE$61,$CE$61&lt;&gt;$CE$62,$CF$57:$CF$59=$CF$58,$CG$57:$CG$59=$CG$58),1,0)</f>
        <v>0</v>
      </c>
      <c r="WQ58" s="487">
        <f t="array" aca="1" ref="WQ58" ca="1">IF(AND($CC$57:$CC$59=$CC$58,$CC$59&lt;&gt;$CC$60,$CC$60:$CC$62=$CC$60,$CE$57:$CE$58=$CE$58,$CE$58&lt;&gt;$CE$59,$CE$60:$CE$62=$CE$60,$CF$57:$CF$58=$CF$58,$CF$60:$CF$62=$CF$60,$CG$57:$CG$58=$CG$58,$CG$60:$CG$62=$CG$60),1,0)</f>
        <v>0</v>
      </c>
      <c r="WR58" s="487">
        <f t="array" aca="1" ref="WR58" ca="1">IF(AND($CC$57:$CC$59=$CC$58,$CC$59&lt;&gt;$CC$60,$CC$60:$CC$62=$CC$60,$CE$57:$CE$58=$CE$58,$CE$58&lt;&gt;$CE$59,$CE$60&lt;&gt;$CE$61,$CE$61:$CE$62=$CE$61,$CF$57:$CF$58=$CF$58,$CF$61:$CF$62=$CF$61,$CG$57:$CG$58=$CG$58,$CG$61:$CG$62=$CG$61),1,0)</f>
        <v>0</v>
      </c>
      <c r="WS58" s="487">
        <f t="array" aca="1" ref="WS58" ca="1">IF(AND($CC$57:$CC$59=$CC$58,$CC$59&lt;&gt;$CC$60,$CC$60:$CC$62=$CC$60,$CE$57:$CE$58=$CE$58,$CE$58&lt;&gt;$CE$59,$CE$60:$CE$61=$CE$60,$CE$61&lt;&gt;$CE$62,$CF$57:$CF$58=$CF$58,$CF$60:$CF$61=$CF$60,$CG$57:$CG$58=$CG$58,$CG$60:$CG$61=$CG$60),1,0)</f>
        <v>0</v>
      </c>
      <c r="WT58" s="487">
        <f t="array" aca="1" ref="WT58" ca="1">IF(AND($CC$57:$CC$59=$CC$58,$CC$59&lt;&gt;$CC$60,$CC$60:$CC$62=$CC$60,$CE$57:$CE$58=$CE$58,$CE$58&lt;&gt;$CE$59,$CE$60&lt;&gt;$CE$61,$CE$61&lt;&gt;$CE$62,$CF$57:$CF$58=$CF$58,$CG$57:$CG$58=$CG$58),1,0)</f>
        <v>0</v>
      </c>
      <c r="WU58" s="487">
        <f t="array" aca="1" ref="WU58" ca="1">IF(AND($CC$57:$CC$59=$CC$58,$CC$59&lt;&gt;$CC$60,$CC$60:$CC$62=$CC$60,$CE$57&lt;&gt;$CE$58,$CE$58:$CE$59=$CE$58,$CE$60:$CE$62=$CE$60,$CF$58:$CF$59=$CF$58,$CF$60:$CF$62=$CF$60,$CG$58:$CG$59=$CG$58,$CG$60:$CG$62=$CG$60),1,0)</f>
        <v>0</v>
      </c>
      <c r="WV58" s="487">
        <f t="array" aca="1" ref="WV58" ca="1">IF(AND($CC$57:$CC$59=$CC$58,$CC$59&lt;&gt;$CC$60,$CC$60:$CC$62=$CC$60,$CE$57&lt;&gt;$CE$58,$CE$58:$CE$59=$CE$58,$CE$60&lt;&gt;$CE$61,$CE$61:$CE$62=$CE$61,$CF$58:$CF$59=$CF$58,$CF$61:$CF$62=$CF$61,$CG$58:$CG$59=$CG$58,$CG$61:$CG$62=$CG$61),1,0)</f>
        <v>0</v>
      </c>
      <c r="WW58" s="487">
        <f t="array" aca="1" ref="WW58" ca="1">IF(AND($CC$57:$CC$59=$CC$58,$CC$59&lt;&gt;$CC$60,$CC$60:$CC$62=$CC$60,$CE$57&lt;&gt;$CE$58,$CE$58:$CE$59=$CE$58,$CE$60:$CE$61=$CE$60,$CE$61&lt;&gt;$CE$62,$CF$58:$CF$59=$CF$58,$CF$60:$CF$61=$CF$60,$CG$58:$CG$59=$CG$58,$CG$60:$CG$61=$CG$60),1,0)</f>
        <v>0</v>
      </c>
      <c r="WX58" s="487">
        <f t="array" aca="1" ref="WX58" ca="1">IF(AND($CC$57:$CC$59=$CC$58,$CC$59&lt;&gt;$CC$60,$CC$60:$CC$62=$CC$60,$CE$57&lt;&gt;$CE$58,$CE$58:$CE$59=$CE$58,$CE$60&lt;&gt;$CE$61,$CE$61&lt;&gt;$CE$62,$CF$58:$CF$59=$CF$58,$CG$58:$CG$59=$CG$58),1,0)</f>
        <v>0</v>
      </c>
      <c r="WY58" s="487">
        <f t="array" aca="1" ref="WY58" ca="1">IF(AND($CC$57:$CC$59=$CC$58,$CC$59&lt;&gt;$CC$60,$CC$60:$CC$62=$CC$60,$CE$57&lt;&gt;$CE$58,$CE$58&lt;&gt;$CE$59,$CE$60:$CE$62=$CE$60,$CF$60:$CF$62=$CF$60,$CG$60:$CG$62=$CG$60),1,0)</f>
        <v>0</v>
      </c>
      <c r="WZ58" s="487">
        <f t="array" aca="1" ref="WZ58" ca="1">IF(AND($CC$57:$CC$59=$CC$58,$CC$59&lt;&gt;$CC$60,$CC$60:$CC$62=$CC$60,$CE$57&lt;&gt;$CE$58,$CE$58&lt;&gt;$CE$59,$CE$60:$CE$61=$CE$60,$CE$61&lt;&gt;$CE$62,$CF$60:$CF$61=$CF$60,$CG$60:$CG$61=$CG$60),1,0)</f>
        <v>0</v>
      </c>
      <c r="XA58" s="487">
        <f t="array" aca="1" ref="XA58" ca="1">IF(AND($CC$57:$CC$59=$CC$58,$CC$59&lt;&gt;$CC$60,$CC$60:$CC$62=$CC$60,$CE$57&lt;&gt;$CE$58,$CE$58&lt;&gt;$CE$59,$CE$60&lt;&gt;$CE$61,$CE$61:$CE$62=$CE$61,$CF$61:$CF$62=$CF$61,$CG$61:$CG$62=$CG$61),1,0)</f>
        <v>0</v>
      </c>
      <c r="XB58" s="487">
        <f t="array" aca="1" ref="XB58" ca="1">IF(AND($CC$57:$CC$59=$CC$58,$CC$59&lt;&gt;$CC$60,$CC$60:$CC$62=$CC$60,$CE$57&lt;&gt;$CE$58,$CE$58&lt;&gt;$CE$59,$CE$60&lt;&gt;$CE$61,$CE$61&lt;&gt;$CE$62),1,0)</f>
        <v>0</v>
      </c>
      <c r="XC58" s="487">
        <f t="array" aca="1" ref="XC58" ca="1">IF(AND($CC$57:$CC$59=$CC$58,$CC$59&lt;&gt;$CC$60,$CC$60:$CC$61=$CC$60,$CC$61&lt;&gt;$CC$62,$CE$57:$CE$59=$CE$58,$CE$60&lt;&gt;$CE$61,$CF$57:$CF$59=$CF$58,$CG$57:$CG$59=$CG$58),1,0)</f>
        <v>0</v>
      </c>
      <c r="XD58" s="487">
        <f t="array" aca="1" ref="XD58" ca="1">IF(AND($CC$57:$CC$59=$CC$58,$CC$59&lt;&gt;$CC$60,$CC$60:$CC$61=$CC$60,$CC$61&lt;&gt;$CC$62,$CE$57:$CE$58=$CE$58,$CE$58&lt;&gt;$CE$59,$CE$60:$CE$61=$CE$60,$CF$57:$CF$58=$CF$58,$CF$60:$CF$61=$CF$60,$CG$57:$CG$58=$CG$58,$CG$60:$CG$61=$CG$60),1,0)</f>
        <v>0</v>
      </c>
      <c r="XE58" s="487">
        <f t="array" aca="1" ref="XE58" ca="1">IF(AND($CC$57:$CC$59=$CC$58,$CC$59&lt;&gt;$CC$60,$CC$60:$CC$61=$CC$60,$CC$61&lt;&gt;$CC$62,$CE$57:$CE$58=$CE$58,$CE$58&lt;&gt;$CE$59,$CE$60&lt;&gt;$CE$61,$CF$57:$CF$58=$CF$58,$CG$57:$CG$58=$CG$58),1,0)</f>
        <v>0</v>
      </c>
      <c r="XF58" s="487">
        <f t="array" aca="1" ref="XF58" ca="1">IF(AND($CC$57:$CC$59=$CC$58,$CC$59&lt;&gt;$CC$60,$CC$60:$CC$61=$CC$60,$CC$61&lt;&gt;$CC$62,$CE$57&lt;&gt;$CE$58,$CE$58:$CE$59=$CE$58,$CE$60:$CE$61=$CE$60,$CF$58:$CF$59=$CF$58,$CF$60:$CF$61=$CF$60,$CG$58:$CG$59=$CG$58,$CG$60:$CG$61=$CG$60),1,0)</f>
        <v>0</v>
      </c>
      <c r="XG58" s="487">
        <f t="array" aca="1" ref="XG58" ca="1">IF(AND($CC$57:$CC$59=$CC$58,$CC$59&lt;&gt;$CC$60,$CC$60:$CC$61=$CC$60,$CC$61&lt;&gt;$CC$62,$CE$57&lt;&gt;$CE$58,$CE$58:$CE$59=$CE$58,$CE$60&lt;&gt;$CE$61,$CF$58:$CF$59=$CF$58,$CG$58:$CG$59=$CG$58),1,0)</f>
        <v>0</v>
      </c>
      <c r="XH58" s="487">
        <f t="array" aca="1" ref="XH58" ca="1">IF(AND($CC$57:$CC$59=$CC$58,$CC$59&lt;&gt;$CC$60,$CC$60:$CC$61=$CC$60,$CC$61&lt;&gt;$CC$62,$CE$57&lt;&gt;$CE$58,$CE$58&lt;&gt;$CE$59,$CE$60:$CE$61=$CE$60,$CF$60:$CF$61=$CF$60,$CG$60:$CG$61=$CG$60),1,0)</f>
        <v>0</v>
      </c>
      <c r="XI58" s="487">
        <f t="array" aca="1" ref="XI58" ca="1">IF(AND($CC$57:$CC$59=$CC$58,$CC$59&lt;&gt;$CC$60,$CC$60:$CC$61=$CC$60,$CC$61&lt;&gt;$CC$62,$CE$57&lt;&gt;$CE$58,$CE$58&lt;&gt;$CE$59,$CE$60&lt;&gt;$CE$61),1,0)</f>
        <v>0</v>
      </c>
      <c r="XJ58" s="487">
        <f t="array" aca="1" ref="XJ58" ca="1">IF(AND($CC$57:$CC$59=$CC$58,$CC$59&lt;&gt;$CC$60,$CC$60&lt;&gt;$CC$61,$CC$61:$CC$62=$CC$61,$CE$57:$CE$59=$CE$58,$CE$61&lt;&gt;$CE$62,$CF$57:$CF$59=$CF$58,$CG$57:$CG$59=$CG$58),1,0)</f>
        <v>0</v>
      </c>
      <c r="XK58" s="487">
        <f t="array" aca="1" ref="XK58" ca="1">IF(AND($CC$57:$CC$59=$CC$58,$CC$59&lt;&gt;$CC$60,$CC$60&lt;&gt;$CC$61,$CC$61:$CC$62=$CC$61,$CE$57:$CE$58=$CE$58,$CE$58&lt;&gt;$CE$59,$CE$61:$CE$62=$CE$61,$CF$57:$CF$58=$CF$58,$CF$61:$CF$62=$CF$61,$CG$57:$CG$58=$CG$58,$CG$61:$CG$62=$CG$61),1,0)</f>
        <v>0</v>
      </c>
      <c r="XL58" s="487">
        <f t="array" aca="1" ref="XL58" ca="1">IF(AND($CC$57:$CC$59=$CC$58,$CC$59&lt;&gt;$CC$60,$CC$60&lt;&gt;$CC$61,$CC$61:$CC$62=$CC$61,$CE$57:$CE$58=$CE$58,$CE$58&lt;&gt;$CE$59,$CE$61&lt;&gt;$CE$62,$CF$57:$CF$58=$CF$58,$CG$57:$CG$58=$CG$58),1,0)</f>
        <v>0</v>
      </c>
      <c r="XM58" s="487">
        <f t="array" aca="1" ref="XM58" ca="1">IF(AND($CC$57:$CC$59=$CC$58,$CC$59&lt;&gt;$CC$60,$CC$60&lt;&gt;$CC$61,$CC$61:$CC$62=$CC$61,$CE$57&lt;&gt;$CE$58,$CE$58:$CE$59=$CE$58,$CE$61:$CE$62=$CE$61,$CF$58:$CF$59=$CF$58,$CF$61:$CF$62=$CF$61,$CG$58:$CG$59=$CG$58,$CG$61:$CG$62=$CG$61),1,0)</f>
        <v>0</v>
      </c>
      <c r="XN58" s="487">
        <f t="array" aca="1" ref="XN58" ca="1">IF(AND($CC$57:$CC$59=$CC$58,$CC$59&lt;&gt;$CC$60,$CC$60&lt;&gt;$CC$61,$CC$61:$CC$62=$CC$61,$CE$57&lt;&gt;$CE$58,$CE$58:$CE$59=$CE$58,$CE$61&lt;&gt;$CE$62,$CF$58:$CF$59=$CF$58,$CG$58:$CG$59=$CG$58),1,0)</f>
        <v>0</v>
      </c>
      <c r="XO58" s="487">
        <f t="array" aca="1" ref="XO58" ca="1">IF(AND($CC$57:$CC$59=$CC$58,$CC$59&lt;&gt;$CC$60,$CC$60&lt;&gt;$CC$61,$CC$61:$CC$62=$CC$61,$CE$57&lt;&gt;$CE$58,$CE$58&lt;&gt;$CE$59,$CE$61:$CE$62=$CE$61,$CF$61:$CF$62=$CF$61,$CG$61:$CG$62=$CG$61),1,0)</f>
        <v>0</v>
      </c>
      <c r="XP58" s="487">
        <f t="array" aca="1" ref="XP58" ca="1">IF(AND($CC$57:$CC$59=$CC$58,$CC$59&lt;&gt;$CC$60,$CC$60&lt;&gt;$CC$61,$CC$61:$CC$62=$CC$61,$CE$57&lt;&gt;$CE$58,$CE$58&lt;&gt;$CE$59,$CE$61&lt;&gt;$CE$62),1,0)</f>
        <v>0</v>
      </c>
      <c r="XQ58" s="487">
        <f t="array" aca="1" ref="XQ58" ca="1">IF(AND($CC$57:$CC$59=$CC$58,$CC$59&lt;&gt;$CC$60,$CC$60&lt;&gt;$CC$61,$CC$61&lt;&gt;$CC$62,$CE$57:$CE$58=$CE$58,$CE$58&lt;&gt;$CE$59,$CF$57:$CF$58=$CF$58,$CG$57:$CG$58=$CG$58),1,0)</f>
        <v>0</v>
      </c>
      <c r="XR58" s="487">
        <f t="array" aca="1" ref="XR58" ca="1">IF(AND($CC$57:$CC$59=$CC$58,$CC$59&lt;&gt;$CC$60,$CC$60&lt;&gt;$CC$61,$CC$61&lt;&gt;$CC$62,$CE$57&lt;&gt;$CE$58,$CE$58:$CE$59=$CE$58,$CF$58:$CF$59=$CF$58,$CG$58:$CG$59=$CG$58),1,0)</f>
        <v>0</v>
      </c>
      <c r="XS58" s="487">
        <f t="array" aca="1" ref="XS58" ca="1">IF(AND($CC$57:$CC$59=$CC$58,$CC$59&lt;&gt;$CC$60,$CC$60&lt;&gt;$CC$61,$CC$61&lt;&gt;$CC$62,$CE$57&lt;&gt;$CE$58,$CE$58&lt;&gt;$CE$59),1,0)</f>
        <v>0</v>
      </c>
      <c r="XT58" s="487">
        <f t="array" aca="1" ref="XT58" ca="1">IF(AND($CC$57:$CC$58=$CC$58,$CC$58&lt;&gt;$CC$59,$CC$59:$CC$62=$CC$59,$CE$57:$CE$58=$CE$58,$CE$59:$CE$61=$CE$59,$CE$61&lt;&gt;$CE$62,$CF$57:$CF$58=$CF$58,$CF$59:$CF$61=$CF$59,$CG$57:$CG$58=$CG$58,$CG$59:$CG$61=$CG$59),1,0)</f>
        <v>0</v>
      </c>
      <c r="XU58" s="487">
        <f t="array" aca="1" ref="XU58" ca="1">IF(AND($CC$57:$CC$58=$CC$58,$CC$58&lt;&gt;$CC$59,$CC$59:$CC$62=$CC$59,$CE$57:$CE$58=$CE$58,$CE$59:$CE$60=$CE$59,$CE$60&lt;&gt;$CE$61,$CE$61:$CE$62=$CE$61,$CF$57:$CF$58=$CF$58,$CF$59:$CF$60=$CF$59,$CF$61:$CF$62=$CF$61,$CG$57:$CG$58=$CG$58,$CG$59:$CG$60=$CG$59,$CG$61:$CG$62=$CG$61),1,0)</f>
        <v>0</v>
      </c>
      <c r="XV58" s="487">
        <f t="array" aca="1" ref="XV58" ca="1">IF(AND($CC$57:$CC$58=$CC$58,$CC$58&lt;&gt;$CC$59,$CC$59:$CC$62=$CC$59,$CE$57:$CE$58=$CE$58,$CE$59:$CE$60=$CE$59,$CE$60&lt;&gt;$CE$61,$CE$61&lt;&gt;$CE$62,$CF$57:$CF$58=$CF$58,$CF$59:$CF$60=$CF$59,$CG$57:$CG$58=$CG$58,$CG$59:$CG$60=$CG$59),1,0)</f>
        <v>0</v>
      </c>
      <c r="XW58" s="487">
        <f t="array" aca="1" ref="XW58" ca="1">IF(AND($CC$57:$CC$58=$CC$58,$CC$58&lt;&gt;$CC$59,$CC$59:$CC$62=$CC$59,$CE$57:$CE$58=$CE$58,$CE$59&lt;&gt;$CE$60,$CE$60:$CE$62=$CE$60,$CF$57:$CF$58=$CF$58,$CF$60:$CF$62=$CF$60,$CG$57:$CG$58=$CG$58,$CG$60:$CG$62=$CG$60),1,0)</f>
        <v>0</v>
      </c>
      <c r="XX58" s="487">
        <f t="array" aca="1" ref="XX58" ca="1">IF(AND($CC$57:$CC$58=$CC$58,$CC$58&lt;&gt;$CC$59,$CC$59:$CC$62=$CC$59,$CE$57:$CE$58=$CE$58,$CE$59&lt;&gt;$CE$60,$CE$60&lt;&gt;$CE$61,$CE$61:$CE$62=$CE$61,$CF$57:$CF$58=$CF$58,$CF$61:$CF$62=$CF$61,$CG$57:$CG$58=$CG$58,$CG$61:$CG$62=$CG$61),1,0)</f>
        <v>0</v>
      </c>
      <c r="XY58" s="487">
        <f t="array" aca="1" ref="XY58" ca="1">IF(AND($CC$57:$CC$58=$CC$58,$CC$58&lt;&gt;$CC$59,$CC$59:$CC$62=$CC$59,$CE$57:$CE$58=$CE$58,$CE$59&lt;&gt;$CE$60,$CE$60:$CE$61=$CE$60,$CE$61&lt;&gt;$CE$62,$CF$57:$CF$58=$CF$58,$CF$60:$CF$61=$CF$60,$CG$57:$CG$58=$CG$58,$CG$60:$CG$61=$CG$60),1,0)</f>
        <v>0</v>
      </c>
      <c r="XZ58" s="487">
        <f t="array" aca="1" ref="XZ58" ca="1">IF(AND($CC$57:$CC$58=$CC$58,$CC$58&lt;&gt;$CC$59,$CC$59:$CC$62=$CC$59,$CE$57:$CE$58=$CE$58,$CE$59&lt;&gt;$CE$60,$CE$60&lt;&gt;$CE$61,$CE$61&lt;&gt;$CE$62,$CF$57:$CF$58=$CF$58,$CG$57:$CG$58=$CG$58),1,0)</f>
        <v>0</v>
      </c>
      <c r="YA58" s="487">
        <f t="array" aca="1" ref="YA58" ca="1">IF(AND($CC$57:$CC$58=$CC$58,$CC$58&lt;&gt;$CC$59,$CC$59:$CC$62=$CC$59,$CE$57&lt;&gt;$CE$58,$CE$59:$CE$62=$CE$59,$CF$59:$CF$62=$CF$59,$CG$59:$CG$62=$CG$59),1,0)</f>
        <v>0</v>
      </c>
      <c r="YB58" s="487">
        <f t="array" aca="1" ref="YB58" ca="1">IF(AND($CC$57:$CC$58=$CC$58,$CC$58&lt;&gt;$CC$59,$CC$59:$CC$62=$CC$59,$CE$57&lt;&gt;$CE$58,$CE$59:$CE$61=$CE$59,$CE$61&lt;&gt;$CE$62,$CF$59:$CF$61=$CF$59,$CG$59:$CG$61=$CG$59),1,0)</f>
        <v>0</v>
      </c>
      <c r="YC58" s="487">
        <f t="array" aca="1" ref="YC58" ca="1">IF(AND($CC$57:$CC$58=$CC$58,$CC$58&lt;&gt;$CC$59,$CC$59:$CC$62=$CC$59,$CE$57&lt;&gt;$CE$58,$CE$59:$CE$60=$CE$59,$CE$60&lt;&gt;$CE$61,$CE$61:$CE$62=$CE$61,$CF$59:$CF$60=$CF$59,$CF$61:$CF$62=$CF$61,$CG$59:$CG$60=$CG$59,$CG$61:$CG$62=$CG$61),1,0)</f>
        <v>0</v>
      </c>
      <c r="YD58" s="487">
        <f t="array" aca="1" ref="YD58" ca="1">IF(AND($CC$57:$CC$58=$CC$58,$CC$58&lt;&gt;$CC$59,$CC$59:$CC$62=$CC$59,$CE$57&lt;&gt;$CE$58,$CE$59:$CE$60=$CE$59,$CE$60&lt;&gt;$CE$61,$CE$61&lt;&gt;$CE$62,$CF$59:$CF$60=$CF$59,$CG$59:$CG$60=$CG$59),1,0)</f>
        <v>0</v>
      </c>
      <c r="YE58" s="487">
        <f t="array" aca="1" ref="YE58" ca="1">IF(AND($CC$57:$CC$58=$CC$58,$CC$58&lt;&gt;$CC$59,$CC$59:$CC$62=$CC$59,$CE$57&lt;&gt;$CE$58,$CE$59&lt;&gt;$CE$60,$CE$60:$CE$62=$CE$60,$CF$60:$CF$62=$CF$60,$CG$60:$CG$62=$CG$60),1,0)</f>
        <v>0</v>
      </c>
      <c r="YF58" s="487">
        <f t="array" aca="1" ref="YF58" ca="1">IF(AND($CC$57:$CC$58=$CC$58,$CC$58&lt;&gt;$CC$59,$CC$59:$CC$62=$CC$59,$CE$57&lt;&gt;$CE$58,$CE$59&lt;&gt;$CE$60,$CE$60:$CE$61=$CE$60,$CE$61&lt;&gt;$CE$62,$CF$60:$CF$61=$CF$60,$CG$60:$CG$61=$CG$60),1,0)</f>
        <v>0</v>
      </c>
      <c r="YG58" s="487">
        <f t="array" aca="1" ref="YG58" ca="1">IF(AND($CC$57:$CC$58=$CC$58,$CC$58&lt;&gt;$CC$59,$CC$59:$CC$62=$CC$59,$CE$57&lt;&gt;$CE$58,$CE$59&lt;&gt;$CE$60,$CE$60&lt;&gt;$CE$61,$CE$61:$CE$62=$CE$61,$CF$61:$CF$62=$CF$61,$CG$61:$CG$62=$CG$61),1,0)</f>
        <v>0</v>
      </c>
      <c r="YH58" s="487">
        <f t="array" aca="1" ref="YH58" ca="1">IF(AND($CC$57:$CC$58=$CC$58,$CC$58&lt;&gt;$CC$59,$CC$59:$CC$62=$CC$59,$CE$57&lt;&gt;$CE$58,$CE$59&lt;&gt;$CE$60,$CE$60&lt;&gt;$CE$61,$CE$61&lt;&gt;$CE$62),1,0)</f>
        <v>0</v>
      </c>
      <c r="YI58" s="487">
        <f t="array" aca="1" ref="YI58" ca="1">IF(AND($CC$57:$CC$58=$CC$58,$CC$58&lt;&gt;$CC$59,$CC$59:$CC$61=$CC$59,$CC$61&lt;&gt;$CC$62,$CE$57:$CE$58=$CE$58,$CE$59:$CE$60=$CE$59,$CE$60&lt;&gt;$CE$61,$CF$57:$CF$58=$CF$58,$CF$59:$CF$60=$CF$59,$CG$57:$CG$58=$CG$58,$CG$59:$CG$60=$CG$59),1,0)</f>
        <v>0</v>
      </c>
      <c r="YJ58" s="487">
        <f t="array" aca="1" ref="YJ58" ca="1">IF(AND($CC$57:$CC$58=$CC$58,$CC$58&lt;&gt;$CC$59,$CC$59:$CC$61=$CC$59,$CC$61&lt;&gt;$CC$62,$CE$57:$CE$58=$CE$58,$CE$59&lt;&gt;$CE$60,$CE$60:$CE$61=$CE$60,$CF$57:$CF$58=$CF$58,$CF$60:$CF$61=$CF$60,$CG$57:$CG$58=$CG$58,$CG$60:$CG$61=$CG$60),1,0)</f>
        <v>0</v>
      </c>
      <c r="YK58" s="487">
        <f t="array" aca="1" ref="YK58" ca="1">IF(AND($CC$57:$CC$58=$CC$58,$CC$58&lt;&gt;$CC$59,$CC$59:$CC$61=$CC$59,$CC$61&lt;&gt;$CC$62,$CE$57:$CE$58=$CE$58,$CE$59&lt;&gt;$CE$60,$CE$60&lt;&gt;$CE$61,$CF$57:$CF$58=$CF$58,$CG$57:$CG$58=$CG$58),1,0)</f>
        <v>0</v>
      </c>
      <c r="YL58" s="487">
        <f t="array" aca="1" ref="YL58" ca="1">IF(AND($CC$57:$CC$58=$CC$58,$CC$58&lt;&gt;$CC$59,$CC$59:$CC$61=$CC$59,$CC$61&lt;&gt;$CC$62,$CE$57&lt;&gt;$CE$58,$CE$59:$CE$61=$CE$59,$CF$59:$CF$61=$CF$59,$CG$59:$CG$61=$CG$59),1,0)</f>
        <v>0</v>
      </c>
      <c r="YM58" s="487">
        <f t="array" aca="1" ref="YM58" ca="1">IF(AND($CC$57:$CC$58=$CC$58,$CC$58&lt;&gt;$CC$59,$CC$59:$CC$61=$CC$59,$CC$61&lt;&gt;$CC$62,$CE$57&lt;&gt;$CE$58,$CE$59:$CE$60=$CE$59,$CE$60&lt;&gt;$CE$61,$CF$59:$CF$60=$CF$59,$CG$59:$CG$60=$CG$59),1,0)</f>
        <v>0</v>
      </c>
      <c r="YN58" s="487">
        <f t="array" aca="1" ref="YN58" ca="1">IF(AND($CC$57:$CC$58=$CC$58,$CC$58&lt;&gt;$CC$59,$CC$59:$CC$61=$CC$59,$CC$61&lt;&gt;$CC$62,$CE$57&lt;&gt;$CE$58,$CE$59&lt;&gt;$CE$60,$CE$60:$CE$61=$CE$60,$CF$60:$CF$61=$CF$60,$CG$60:$CG$61=$CG$60),1,0)</f>
        <v>0</v>
      </c>
      <c r="YO58" s="487">
        <f t="array" aca="1" ref="YO58" ca="1">IF(AND($CC$57:$CC$58=$CC$58,$CC$58&lt;&gt;$CC$59,$CC$59:$CC$61=$CC$59,$CC$61&lt;&gt;$CC$62,$CE$57&lt;&gt;$CE$58,$CE$59&lt;&gt;$CE$60,$CE$60&lt;&gt;$CE$61),1,0)</f>
        <v>0</v>
      </c>
      <c r="YP58" s="487">
        <f t="array" aca="1" ref="YP58" ca="1">IF(AND($CC$57:$CC$58=$CC$58,$CC$58&lt;&gt;$CC$59,$CC$59:$CC$60=$CC$59,$CC$60&lt;&gt;$CC$61,$CC$61:$CC$62=$CC$61,$CE$57:$CE$58=$CE$58,$CE$59:$CE$60=$CE$59,$CE$61&lt;&gt;$CE$62,$CF$57:$CF$58=$CF$58,$CF$59:$CF$60=$CF$59,$CG$57:$CG$58=$CG$58,$CG$59:$CG$60=$CG$59),1,0)</f>
        <v>0</v>
      </c>
      <c r="YQ58" s="487">
        <f t="array" aca="1" ref="YQ58" ca="1">IF(AND($CC$57:$CC$58=$CC$58,$CC$58&lt;&gt;$CC$59,$CC$59:$CC$60=$CC$59,$CC$60&lt;&gt;$CC$61,$CC$61:$CC$62=$CC$61,$CE$57:$CE$58=$CE$58,$CE$59&lt;&gt;$CE$60,$CE$61:$CE$62=$CE$61,$CF$57:$CF$58=$CF$58,$CF$61:$CF$62=$CF$61,$CG$57:$CG$58=$CG$58,$CG$61:$CG$62=$CG$61),1,0)</f>
        <v>0</v>
      </c>
      <c r="YR58" s="487">
        <f t="array" aca="1" ref="YR58" ca="1">IF(AND($CC$57:$CC$58=$CC$58,$CC$58&lt;&gt;$CC$59,$CC$59:$CC$60=$CC$59,$CC$60&lt;&gt;$CC$61,$CC$61:$CC$62=$CC$61,$CE$57:$CE$58=$CE$58,$CE$59&lt;&gt;$CE$60,$CE$61&lt;&gt;$CE$62,$CF$57:$CF$58=$CF$58,$CG$57:$CG$58=$CG$58),1,0)</f>
        <v>0</v>
      </c>
      <c r="YS58" s="487">
        <f t="array" aca="1" ref="YS58" ca="1">IF(AND($CC$57:$CC$58=$CC$58,$CC$58&lt;&gt;$CC$59,$CC$59:$CC$60=$CC$59,$CC$60&lt;&gt;$CC$61,$CC$61:$CC$62=$CC$61,$CE$57&lt;&gt;$CE$58,$CE$59:$CE$60=$CE$59,$CE$61:$CE$62=$CE$61,$CF$59:$CF$60=$CF$59,$CF$61:$CF$62=$CF$61,$CG$59:$CG$60=$CG$59,$CG$61:$CG$62=$CG$61),1,0)</f>
        <v>0</v>
      </c>
      <c r="YT58" s="487">
        <f t="array" aca="1" ref="YT58" ca="1">IF(AND($CC$57:$CC$58=$CC$58,$CC$58&lt;&gt;$CC$59,$CC$59:$CC$60=$CC$59,$CC$60&lt;&gt;$CC$61,$CC$61:$CC$62=$CC$61,$CE$57&lt;&gt;$CE$58,$CE$59:$CE$60=$CE$59,$CE$61&lt;&gt;$CE$62,$CF$59:$CF$60=$CF$59,$CG$59:$CG$60=$CG$59),1,0)</f>
        <v>0</v>
      </c>
      <c r="YU58" s="487">
        <f t="array" aca="1" ref="YU58" ca="1">IF(AND($CC$57:$CC$58=$CC$58,$CC$58&lt;&gt;$CC$59,$CC$59:$CC$60=$CC$59,$CC$60&lt;&gt;$CC$61,$CC$61:$CC$62=$CC$61,$CE$57&lt;&gt;$CE$58,$CE$59&lt;&gt;$CE$60,$CE$61:$CE$62=$CE$61,$CF$61:$CF$62=$CF$61,$CG$61:$CG$62=$CG$61),1,0)</f>
        <v>0</v>
      </c>
      <c r="YV58" s="487">
        <f t="array" aca="1" ref="YV58" ca="1">IF(AND($CC$57:$CC$58=$CC$58,$CC$58&lt;&gt;$CC$59,$CC$59:$CC$60=$CC$59,$CC$60&lt;&gt;$CC$61,$CC$61:$CC$62=$CC$61,$CE$57&lt;&gt;$CE$58,$CE$59&lt;&gt;$CE$60,$CE$61&lt;&gt;$CE$62),1,0)</f>
        <v>0</v>
      </c>
      <c r="YW58" s="487">
        <f t="array" aca="1" ref="YW58" ca="1">IF(AND($CC$57:$CC$58=$CC$58,$CC$58&lt;&gt;$CC$59,$CC$59:$CC$60=$CC$59,$CC$60&lt;&gt;$CC$61,$CC$61&lt;&gt;$CC$62,$CE$57:$CE$58=$CE$58,$CE$59&lt;&gt;$CE$60,$CF$57:$CF$58=$CF$58,$CG$57:$CG$58=$CG$58),1,0)</f>
        <v>0</v>
      </c>
      <c r="YX58" s="487">
        <f t="array" aca="1" ref="YX58" ca="1">IF(AND($CC$57:$CC$58=$CC$58,$CC$58&lt;&gt;$CC$59,$CC$59:$CC$60=$CC$59,$CC$60&lt;&gt;$CC$61,$CC$61&lt;&gt;$CC$62,$CE$57&lt;&gt;$CE$58,$CE$59:$CE$60=$CE$59,$CF$59:$CF$60=$CF$59,$CG$59:$CG$60=$CG$59),1,0)</f>
        <v>0</v>
      </c>
      <c r="YY58" s="487">
        <f t="array" aca="1" ref="YY58" ca="1">IF(AND($CC$57:$CC$58=$CC$58,$CC$58&lt;&gt;$CC$59,$CC$59:$CC$60=$CC$59,$CC$60&lt;&gt;$CC$61,$CC$61&lt;&gt;$CC$62,$CE$57&lt;&gt;$CE$58,$CE$59&lt;&gt;$CE$60),1,0)</f>
        <v>0</v>
      </c>
      <c r="YZ58" s="487">
        <f t="array" aca="1" ref="YZ58" ca="1">IF(AND($CC$57:$CC$58=$CC$58,$CC$58&lt;&gt;$CC$59,$CC$59&lt;&gt;$CC$60,$CC$60:$CC$62=$CC$60,$CE$57:$CE$58=$CE$58,$CE$60&lt;&gt;$CE$61,$CE$61:$CE$62=$CE$61,$CF$57:$CF$58=$CF$58,$CF$61:$CF$62=$CF$61,$CG$57:$CG$58=$CG$58,$CG$61:$CG$62=$CG$61),1,0)</f>
        <v>0</v>
      </c>
      <c r="ZA58" s="487">
        <f t="array" aca="1" ref="ZA58" ca="1">IF(AND($CC$57:$CC$58=$CC$58,$CC$58&lt;&gt;$CC$59,$CC$59&lt;&gt;$CC$60,$CC$60:$CC$62=$CC$60,$CE$57:$CE$58=$CE$58,$CE$60:$CE$61=$CE$60,$CE$61&lt;&gt;$CE$62,$CF$57:$CF$58=$CF$58,$CF$60:$CF$61=$CF$60,$CG$57:$CG$58=$CG$58,$CG$60:$CG$61=$CG$60),1,0)</f>
        <v>0</v>
      </c>
      <c r="ZB58" s="487">
        <f t="array" aca="1" ref="ZB58" ca="1">IF(AND($CC$57:$CC$58=$CC$58,$CC$58&lt;&gt;$CC$59,$CC$59&lt;&gt;$CC$60,$CC$60:$CC$62=$CC$60,$CE$57:$CE$58=$CE$58,$CE$60&lt;&gt;$CE$61,$CE$61&lt;&gt;$CE$62,$CF$57:$CF$58=$CF$58,$CG$57:$CG$58=$CG$58),1,0)</f>
        <v>0</v>
      </c>
      <c r="ZC58" s="487">
        <f t="array" aca="1" ref="ZC58" ca="1">IF(AND($CC$57:$CC$58=$CC$58,$CC$58&lt;&gt;$CC$59,$CC$59&lt;&gt;$CC$60,$CC$60:$CC$62=$CC$60,$CE$57&lt;&gt;$CE$58,$CE$60:$CE$62=$CE$60,$CF$60:$CF$62=$CF$60,$CG$60:$CG$62=$CG$60),1,0)</f>
        <v>0</v>
      </c>
      <c r="ZD58" s="487">
        <f t="array" aca="1" ref="ZD58" ca="1">IF(AND($CC$57:$CC$58=$CC$58,$CC$58&lt;&gt;$CC$59,$CC$59&lt;&gt;$CC$60,$CC$60:$CC$62=$CC$60,$CE$57&lt;&gt;$CE$58,$CE$60:$CE$61=$CE$60,$CE$61&lt;&gt;$CE$62,$CF$60:$CF$61=$CF$60,$CG$60:$CG$61=$CG$60),1,0)</f>
        <v>0</v>
      </c>
      <c r="ZE58" s="487">
        <f t="array" aca="1" ref="ZE58" ca="1">IF(AND($CC$57:$CC$58=$CC$58,$CC$58&lt;&gt;$CC$59,$CC$59&lt;&gt;$CC$60,$CC$60:$CC$62=$CC$60,$CE$57&lt;&gt;$CE$58,$CE$60&lt;&gt;$CE$61,$CE$61:$CE$62=$CE$61,$CF$61:$CF$62=$CF$61,$CG$61:$CG$62=$CG$61),1,0)</f>
        <v>0</v>
      </c>
      <c r="ZF58" s="487">
        <f t="array" aca="1" ref="ZF58" ca="1">IF(AND($CC$57:$CC$58=$CC$58,$CC$58&lt;&gt;$CC$59,$CC$59&lt;&gt;$CC$60,$CC$60:$CC$62=$CC$60,$CE$57&lt;&gt;$CE$58,$CE$60&lt;&gt;$CE$61,$CE$61&lt;&gt;$CE$62),1,0)</f>
        <v>0</v>
      </c>
      <c r="ZG58" s="487">
        <f t="array" aca="1" ref="ZG58" ca="1">IF(AND($CC$57:$CC$58=$CC$58,$CC$58&lt;&gt;$CC$59,$CC$59&lt;&gt;$CC$60,$CC$60&lt;&gt;$CC$61,$CC$61:$CC$62=$CC$61,$CE$57:$CE$58=$CE$58,$CE$61&lt;&gt;$CE$62,$CF$57:$CF$58=$CF$58,$CG$57:$CG$58=$CG$58),1,0)</f>
        <v>0</v>
      </c>
      <c r="ZH58" s="487">
        <f t="array" aca="1" ref="ZH58" ca="1">IF(AND($CC$57:$CC$58=$CC$57,$CC$58&lt;&gt;$CC$59,$CC$59&lt;&gt;$CC$60,$CC$60&lt;&gt;$CC$61,$CC$61:$CC$62=$CC$61,$CE$57&lt;&gt;$CE$58,$CE$61:$CE$62=$CE$61,$CF$61:$CF$62=$CF$61,$CG$61:$CG$62=$CG$61),1,0)</f>
        <v>0</v>
      </c>
      <c r="ZI58" s="487">
        <f t="array" aca="1" ref="ZI58" ca="1">IF(AND($CC$57:$CC$58=$CC$57,$CC$58&lt;&gt;$CC$59,$CC$59&lt;&gt;$CC$60,$CC$60&lt;&gt;$CC$61,$CC$61:$CC$62=$CC$61,$CE$57&lt;&gt;$CE$58,$CE$61&lt;&gt;$CE$62),1,0)</f>
        <v>0</v>
      </c>
      <c r="ZJ58" s="487">
        <f t="array" aca="1" ref="ZJ58" ca="1">IF(AND($CC$57:$CC$58=$CC$58,$CC$58&lt;&gt;$CC$59,$CC$59&lt;&gt;$CC$60,$CC$60:$CC$61=$CC$60,$CC$61&lt;&gt;$CC$62,$CE$57:$CE$58=$CE$58,$CE$60&lt;&gt;$CE$61,$CF$57:$CF$58=$CF$58,$CG$57:$CG$58=$CG$58),1,0)</f>
        <v>0</v>
      </c>
      <c r="ZK58" s="487">
        <f t="array" aca="1" ref="ZK58" ca="1">IF(AND($CC$57:$CC$58=$CC$58,$CC$58&lt;&gt;$CC$59,$CC$59&lt;&gt;$CC$60,$CC$60:$CC$61=$CC$60,$CC$61&lt;&gt;$CC$62,$CE$57&lt;&gt;$CE$58,$CE$60:$CE$61=$CE$60,$CF$60:$CF$61=$CF$60,$CG$60:$CG$61=$CG$60),1,0)</f>
        <v>0</v>
      </c>
      <c r="ZL58" s="487">
        <f t="array" aca="1" ref="ZL58" ca="1">IF(AND($CC$57:$CC$58=$CC$58,$CC$58&lt;&gt;$CC$59,$CC$59&lt;&gt;$CC$60,$CC$60:$CC$61=$CC$60,$CC$61&lt;&gt;$CC$62,$CE$57&lt;&gt;$CE$58,$CE$60&lt;&gt;$CE$61),1,0)</f>
        <v>0</v>
      </c>
      <c r="ZM58" s="487">
        <f t="array" aca="1" ref="ZM58" ca="1">IF(AND($CC$57:$CC$58=$CC$58,$CC$58&lt;&gt;$CC$59,$CC$59&lt;&gt;$CC$60,$CC$60&lt;&gt;$CC$61,$CC$61&lt;&gt;$CC$62,$CE$57&lt;&gt;$CE$58),1,0)</f>
        <v>0</v>
      </c>
      <c r="ZN58" s="487">
        <f t="array" aca="1" ref="ZN58" ca="1">IF(AND($CC$57&lt;&gt;$CC$58,$CC$58:$CC$62=$CC$58,$CE$58:$CE$61=$CE$58,$CE$61&lt;&gt;$CE$62,$CF$58:$CF$61=$CF$58,$CG$58:$CG$61=$CG$58),1,0)</f>
        <v>0</v>
      </c>
      <c r="ZO58" s="487">
        <f t="array" aca="1" ref="ZO58" ca="1">IF(AND($CC$57&lt;&gt;$CC$58,$CC$58:$CC$62=$CC$58,$CE$58:$CE$60=$CE$58,$CE$60&lt;&gt;$CE$61,$CE$61:$CE$62=$CE$61,$CF$58:$CF$60=$CF$58,$CF$61:$CF$62=$CF$61,$CG$58:$CG$60=$CG$58,$CG$61:$CG$62=$CG$61),1,0)</f>
        <v>0</v>
      </c>
      <c r="ZP58" s="487">
        <f t="array" aca="1" ref="ZP58" ca="1">IF(AND($CC$57&lt;&gt;$CC$58,$CC$58:$CC$62=$CC$58,$CE$58:$CE$60=$CE$58,$CE$60&lt;&gt;$CE$61,$CE$61&lt;&gt;$CE$62,$CF$58:$CF$60=$CF$58,$CG$58:$CG$60=$CG$58),1,0)</f>
        <v>0</v>
      </c>
      <c r="ZQ58" s="487">
        <f t="array" aca="1" ref="ZQ58" ca="1">IF(AND($CC$57&lt;&gt;$CC$58,$CC$58:$CC$62=$CC$58,$CE$58:$CE$59=$CE$58,$CE$59&lt;&gt;$CE$60,$CE$60:$CE$62=$CE$60,$CF$58:$CF$59=$CF$58,$CF$60:$CF$62=$CF$60,$CG$58:$CG$59=$CG$58,$CG$60:$CG$62=$CG$60),1,0)</f>
        <v>0</v>
      </c>
      <c r="ZR58" s="487">
        <f t="array" aca="1" ref="ZR58" ca="1">IF(AND($CC$57&lt;&gt;$CC$58,$CC$58:$CC$62=$CC$58,$CE$58:$CE$59=$CE$58,$CE$59&lt;&gt;$CE$60,$CE$60&lt;&gt;$CE$61,$CE$61:$CE$62=$CE$61,$CF$58:$CF$59=$CF$58,$CF$61:$CF$62=$CF$61,$CG$58:$CG$59=$CG$58,$CG$61:$CG$62=$CG$61),1,0)</f>
        <v>0</v>
      </c>
      <c r="ZS58" s="487">
        <f t="array" aca="1" ref="ZS58" ca="1">IF(AND($CC$57&lt;&gt;$CC$58,$CC$58:$CC$62=$CC$58,$CE$58:$CE$59=$CE$58,$CE$59&lt;&gt;$CE$60,$CE$60:$CE$61=$CE$60,$CE$61&lt;&gt;$CE$62,$CF$58:$CF$59=$CF$58,$CF$60:$CF$61=$CF$60,$CG$58:$CG$59=$CG$58,$CG$60:$CG$61=$CG$60),1,0)</f>
        <v>0</v>
      </c>
      <c r="ZT58" s="487">
        <f t="array" aca="1" ref="ZT58" ca="1">IF(AND($CC$57&lt;&gt;$CC$58,$CC$58:$CC$62=$CC$58,$CE$58:$CE$59=$CE$58,$CE$59&lt;&gt;$CE$60,$CE$60&lt;&gt;$CE$61,$CE$61&lt;&gt;$CE$62,$CF$58:$CF$59=$CF$58,$CG$58:$CG$59=$CG$58),1,0)</f>
        <v>0</v>
      </c>
      <c r="ZU58" s="487">
        <f t="array" aca="1" ref="ZU58" ca="1">IF(AND($CC$57&lt;&gt;$CC$58,$CC$58:$CC$62=$CC$58,$CE$58&lt;&gt;$CE$59,$CE$59:$CE$62=$CE$59,$CF$59:$CF$62=$CF$59,$CG$59:$CG$62=$CG$59),1,0)</f>
        <v>0</v>
      </c>
      <c r="ZV58" s="487">
        <f t="array" aca="1" ref="ZV58" ca="1">IF(AND($CC$57&lt;&gt;$CC$58,$CC$58:$CC$62=$CC$58,$CE$58&lt;&gt;$CE$59,$CE$59:$CE$61=$CE$59,$CE$61&lt;&gt;$CE$62,$CF$59:$CF$61=$CF$59,$CG$59:$CG$61=$CG$59),1,0)</f>
        <v>0</v>
      </c>
      <c r="ZW58" s="487">
        <f t="array" aca="1" ref="ZW58" ca="1">IF(AND($CC$57&lt;&gt;$CC$58,$CC$58:$CC$62=$CC$58,$CE$58&lt;&gt;$CE$59,$CE$59:$CE$60=$CE$59,$CE$60&lt;&gt;$CE$61,$CE$61:$CE$62=$CE$61,$CF$59:$CF$60=$CF$59,$CF$61:$CF$62=$CF$61,$CG$59:$CG$60=$CG$59,$CG$61:$CG$62=$CG$61),1,0)</f>
        <v>0</v>
      </c>
      <c r="ZX58" s="487">
        <f t="array" aca="1" ref="ZX58" ca="1">IF(AND($CC$57&lt;&gt;$CC$58,$CC$58:$CC$62=$CC$58,$CE$58&lt;&gt;$CE$59,$CE$59:$CE$60=$CE$59,$CE$60&lt;&gt;$CE$61,$CE$61&lt;&gt;$CE$62,$CF$59:$CF$60=$CF$59,$CG$59:$CG$60=$CG$59),1,0)</f>
        <v>0</v>
      </c>
      <c r="ZY58" s="487">
        <f t="array" aca="1" ref="ZY58" ca="1">IF(AND($CC$57&lt;&gt;$CC$58,$CC$58:$CC$62=$CC$58,$CE$58&lt;&gt;$CE$59,$CE$59&lt;&gt;$CE$60,$CE$60:$CE$62=$CE$60,$CF$60:$CF$62=$CF$60,$CG$60:$CG$62=$CG$60),1,0)</f>
        <v>0</v>
      </c>
      <c r="ZZ58" s="487">
        <f t="array" aca="1" ref="ZZ58" ca="1">IF(AND($CC$57&lt;&gt;$CC$58,$CC$58:$CC$62=$CC$58,$CE$58&lt;&gt;$CE$59,$CE$59&lt;&gt;$CE$60,$CE$60:$CE$61=$CE$60,$CE$61&lt;&gt;$CE$62,$CF$60:$CF$61=$CF$60,$CG$60:$CG$61=$CG$60),1,0)</f>
        <v>0</v>
      </c>
      <c r="AAA58" s="487">
        <f t="array" aca="1" ref="AAA58" ca="1">IF(AND($CC$57&lt;&gt;$CC$58,$CC$58:$CC$62=$CC$58,$CE$58&lt;&gt;$CE$59,$CE$59&lt;&gt;$CE$60,$CE$60&lt;&gt;$CE$61,$CE$61:$CE$62=$CE$61,$CF$61:$CF$62=$CF$61,$CG$61:$CG$62=$CG$61),1,0)</f>
        <v>0</v>
      </c>
      <c r="AAB58" s="487">
        <f t="array" aca="1" ref="AAB58" ca="1">IF(AND($CC$57&lt;&gt;$CC$58,$CC$58:$CC$62=$CC$58,$CE$58&lt;&gt;$CE$59,$CE$59&lt;&gt;$CE$60,$CE$60&lt;&gt;$CE$61,$CE$61&lt;&gt;$CE$62),1,0)</f>
        <v>0</v>
      </c>
      <c r="AAC58" s="487">
        <f t="array" aca="1" ref="AAC58" ca="1">IF(AND($CC$57&lt;&gt;$CC$58,$CC$58:$CC$61=$CC$58,$CC$61&lt;&gt;$CC$62,$CE$58:$CE$60=$CE$58,$CE$60&lt;&gt;$CE$61,$CF$58:$CF$60=$CF$58,$CG$58:$CG$60=$CG$58),1,0)</f>
        <v>0</v>
      </c>
      <c r="AAD58" s="487">
        <f t="array" aca="1" ref="AAD58" ca="1">IF(AND($CC$57&lt;&gt;$CC$58,$CC$58:$CC$61=$CC$58,$CC$61&lt;&gt;$CC$62,$CE$58:$CE$59=$CE$58,$CE$59&lt;&gt;$CE$60,$CE$60:$CE$61=$CE$60,$CF$58:$CF$59=$CF$58,$CF$60:$CF$61=$CF$60,$CG$58:$CG$59=$CG$58,$CG$60:$CG$61=$CG$60),1,0)</f>
        <v>0</v>
      </c>
      <c r="AAE58" s="487">
        <f t="array" aca="1" ref="AAE58" ca="1">IF(AND($CC$57&lt;&gt;$CC$58,$CC$58:$CC$61=$CC$58,$CC$61&lt;&gt;$CC$62,$CE$58:$CE$59=$CE$58,$CE$59&lt;&gt;$CE$60,$CE$60&lt;&gt;$CE$61,$CF$58:$CF$59=$CF$58,$CG$58:$CG$59=$CG$58),1,0)</f>
        <v>0</v>
      </c>
      <c r="AAF58" s="487">
        <f t="array" aca="1" ref="AAF58" ca="1">IF(AND($CC$57&lt;&gt;$CC$58,$CC$58:$CC$61=$CC$58,$CC$61&lt;&gt;$CC$62,$CE$58&lt;&gt;$CE$59,$CE$59:$CE$61=$CE$59,$CF$59:$CF$61=$CF$59,$CG$59:$CG$61=$CG$59),1,0)</f>
        <v>0</v>
      </c>
      <c r="AAG58" s="487">
        <f t="array" aca="1" ref="AAG58" ca="1">IF(AND($CC$57&lt;&gt;$CC$58,$CC$58:$CC$61=$CC$58,$CC$61&lt;&gt;$CC$62,$CE$58&lt;&gt;$CE$59,$CE$59:$CE$60=$CE$59,$CE$60&lt;&gt;$CE$61,$CF$59:$CF$60=$CF$59,$CG$59:$CG$60=$CG$59),1,0)</f>
        <v>0</v>
      </c>
      <c r="AAH58" s="487">
        <f t="array" aca="1" ref="AAH58" ca="1">IF(AND($CC$57&lt;&gt;$CC$58,$CC$58:$CC$61=$CC$58,$CC$61&lt;&gt;$CC$62,$CE$58&lt;&gt;$CE$59,$CE$59&lt;&gt;$CE$60,$CE$60:$CE$61=$CE$60,$CF$60:$CF$61=$CF$60,$CG$60:$CG$61=$CG$60),1,0)</f>
        <v>0</v>
      </c>
      <c r="AAI58" s="487">
        <f t="array" aca="1" ref="AAI58" ca="1">IF(AND($CC$57&lt;&gt;$CC$58,$CC$58:$CC$61=$CC$58,$CC$61&lt;&gt;$CC$62,$CE$58&lt;&gt;$CE$59,$CE$59&lt;&gt;$CE$60,$CE$60&lt;&gt;$CE$61),1,0)</f>
        <v>0</v>
      </c>
      <c r="AAJ58" s="487">
        <f t="array" aca="1" ref="AAJ58" ca="1">IF(AND($CC$57&lt;&gt;$CC$58,$CC$58:$CC$60=$CC$58,$CC$60&lt;&gt;$CC$61,$CC$61:$CC$62=$CC$61,$CE$58:$CE$60=$CE$58,$CE$61&lt;&gt;$CE$62,$CF$58:$CF$60=$CF$58,$CG$58:$CG$60=$CG$58),1,0)</f>
        <v>0</v>
      </c>
      <c r="AAK58" s="487">
        <f t="array" aca="1" ref="AAK58" ca="1">IF(AND($CC$57&lt;&gt;$CC$58,$CC$58:$CC$60=$CC$58,$CC$60&lt;&gt;$CC$61,$CC$61:$CC$62=$CC$61,$CE$58:$CE$59=$CE$58,$CE$59&lt;&gt;$CE$60,$CE$61:$CE$62=$CE$61,$CF$58:$CF$59=$CF$58,$CF$61:$CF$62=$CF$61,$CG$58:$CG$59=$CG$58,$CG$61:$CG$62=$CG$61),1,0)</f>
        <v>0</v>
      </c>
      <c r="AAL58" s="487">
        <f t="array" aca="1" ref="AAL58" ca="1">IF(AND($CC$57&lt;&gt;$CC$58,$CC$58:$CC$60=$CC$58,$CC$60&lt;&gt;$CC$61,$CC$61:$CC$62=$CC$61,$CE$58:$CE$59=$CE$58,$CE$59&lt;&gt;$CE$60,$CE$61&lt;&gt;$CE$62,$CF$58:$CF$59=$CF$58,$CG$58:$CG$59=$CG$58),1,0)</f>
        <v>0</v>
      </c>
      <c r="AAM58" s="487">
        <f t="array" aca="1" ref="AAM58" ca="1">IF(AND($CC$57&lt;&gt;$CC$58,$CC$58:$CC$60=$CC$58,$CC$60&lt;&gt;$CC$61,$CC$61:$CC$62=$CC$61,$CE$58&lt;&gt;$CE$59,$CE$59:$CE$60=$CE$59,$CE$61:$CE$62=$CE$61,$CF$59:$CF$60=$CF$59,$CF$61:$CF$62=$CF$61,$CG$59:$CG$60=$CG$59,$CG$61:$CG$62=$CG$61),1,0)</f>
        <v>0</v>
      </c>
      <c r="AAN58" s="487">
        <f t="array" aca="1" ref="AAN58" ca="1">IF(AND($CC$57&lt;&gt;$CC$58,$CC$58:$CC$60=$CC$58,$CC$60&lt;&gt;$CC$61,$CC$61:$CC$62=$CC$61,$CE$58&lt;&gt;$CE$59,$CE$59:$CE$60=$CE$59,$CE$61&lt;&gt;$CE$62,$CF$59:$CF$60=$CF$59,$CF$61:$CF$62=$CF$61,$CG$59:$CG$60=$CG$59),1,0)</f>
        <v>0</v>
      </c>
      <c r="AAO58" s="487">
        <f t="array" aca="1" ref="AAO58" ca="1">IF(AND($CC$57&lt;&gt;$CC$58,$CC$58:$CC$60=$CC$58,$CC$60&lt;&gt;$CC$61,$CC$61:$CC$62=$CC$61,$CE$58&lt;&gt;$CE$59,$CE$59&lt;&gt;$CE$60,$CE$61:$CE$62=$CE$61,$CF$61:$CF$62=$CF$61,$CG$61:$CG$62=$CG$61),1,0)</f>
        <v>0</v>
      </c>
      <c r="AAP58" s="487">
        <f t="array" aca="1" ref="AAP58" ca="1">IF(AND($CC$57&lt;&gt;$CC$58,$CC$58:$CC$60=$CC$58,$CC$60&lt;&gt;$CC$61,$CC$61:$CC$62=$CC$61,$CE$58&lt;&gt;$CE$59,$CE$59&lt;&gt;$CE$60,$CE$61&lt;&gt;$CE$62),1,0)</f>
        <v>0</v>
      </c>
      <c r="AAQ58" s="487">
        <f t="array" aca="1" ref="AAQ58" ca="1">IF(AND($CC$57&lt;&gt;$CC$58,$CC$58:$CC$60=$CC$58,$CC$60&lt;&gt;$CC$61,$CC$61&lt;&gt;$CC$62,$CE$58:$CE$59=$CE$58,$CE$59&lt;&gt;$CE$60,$CF$58:$CF$59=$CF$58,$CG$58:$CG$59=$CG$58),1,0)</f>
        <v>0</v>
      </c>
      <c r="AAR58" s="487">
        <f t="array" aca="1" ref="AAR58" ca="1">IF(AND($CC$57&lt;&gt;$CC$58,$CC$58:$CC$60=$CC$58,$CC$60&lt;&gt;$CC$61,$CC$61&lt;&gt;$CC$62,$CE$58&lt;&gt;$CE$59,$CE$59:$CE$60=$CE$59,$CF$59:$CF$60=$CF$59,$CG$59:$CG$60=$CG$59),1,0)</f>
        <v>0</v>
      </c>
      <c r="AAS58" s="487">
        <f t="array" aca="1" ref="AAS58" ca="1">IF(AND($CC$57&lt;&gt;$CC$58,$CC$58:$CC$60=$CC$58,$CC$60&lt;&gt;$CC$61,$CC$61&lt;&gt;$CC$62,$CE$58&lt;&gt;$CE$59,$CE$59&lt;&gt;$CE$60),1,0)</f>
        <v>0</v>
      </c>
      <c r="AAT58" s="487">
        <f t="array" aca="1" ref="AAT58" ca="1">IF(AND($CC$57&lt;&gt;$CC$58,$CC$58:$CC$59=$CC$58,$CC$59&lt;&gt;$CC$60,$CC$60:$CC$62=$CC$60,$CE$58:$CE$59=$CE$58,$CE$60&lt;&gt;$CE$61,$CE$61:$CE$62=$CE$61,$CF$58:$CF$59=$CF$58,$CF$61:$CF$62=$CF$61,$CG$58:$CG$59=$CG$58,$CG$61:$CG$62=$CG$61),1,0)</f>
        <v>0</v>
      </c>
      <c r="AAU58" s="487">
        <f t="array" aca="1" ref="AAU58" ca="1">IF(AND($CC$57&lt;&gt;$CC$58,$CC$58:$CC$59=$CC$58,$CC$59&lt;&gt;$CC$60,$CC$60:$CC$62=$CC$60,$CE$58:$CE$59=$CE$58,$CE$60:$CE$61=$CE$60,$CE$61&lt;&gt;$CE$62,$CF$58:$CF$59=$CF$58,$CF$60:$CF$61=$CF$60,$CG$58:$CG$59=$CG$58,$CG$60:$CG$61=$CG$60),1,0)</f>
        <v>0</v>
      </c>
      <c r="AAV58" s="487">
        <f t="array" aca="1" ref="AAV58" ca="1">IF(AND($CC$57&lt;&gt;$CC$58,$CC$58:$CC$59=$CC$58,$CC$59&lt;&gt;$CC$60,$CC$60:$CC$62=$CC$60,$CE$58:$CE$59=$CE$58,$CE$60&lt;&gt;$CE$61,$CE$61&lt;&gt;$CE$62,$CF$58:$CF$59=$CF$58,$CG$58:$CG$59=$CG$58),1,0)</f>
        <v>0</v>
      </c>
      <c r="AAW58" s="487">
        <f t="array" aca="1" ref="AAW58" ca="1">IF(AND($CC$57&lt;&gt;$CC$58,$CC$58:$CC$59=$CC$58,$CC$59&lt;&gt;$CC$60,$CC$60:$CC$62=$CC$60,$CE$58&lt;&gt;$CE$59,$CE$60:$CE$62=$CE$60,$CF$60:$CF$62=$CF$60,$CG$60:$CG$62=$CG$60),1,0)</f>
        <v>0</v>
      </c>
      <c r="AAX58" s="487">
        <f t="array" aca="1" ref="AAX58" ca="1">IF(AND($CC$57&lt;&gt;$CC$58,$CC$58:$CC$59=$CC$58,$CC$59&lt;&gt;$CC$60,$CC$60:$CC$62=$CC$60,$CE$58&lt;&gt;$CE$59,$CE$60:$CE$61=$CE$60,$CE$61&lt;&gt;$CE$62,$CF$60:$CF$61=$CF$60,$CG$60:$CG$61=$CG$60),1,0)</f>
        <v>0</v>
      </c>
      <c r="AAY58" s="487">
        <f t="array" aca="1" ref="AAY58" ca="1">IF(AND($CC$57&lt;&gt;$CC$58,$CC$58:$CC$59=$CC$58,$CC$59&lt;&gt;$CC$60,$CC$60:$CC$62=$CC$60,$CE$58&lt;&gt;$CE$59,$CE$60&lt;&gt;$CE$61,$CE$61:$CE$62=$CE$61,$CF$61:$CF$62=$CF$61,$CG$61:$CG$62=$CG$61),1,0)</f>
        <v>0</v>
      </c>
      <c r="AAZ58" s="487">
        <f t="array" aca="1" ref="AAZ58" ca="1">IF(AND($CC$57&lt;&gt;$CC$58,$CC$58:$CC$59=$CC$58,$CC$59&lt;&gt;$CC$60,$CC$60:$CC$62=$CC$60,$CE$58&lt;&gt;$CE$59,$CE$60&lt;&gt;$CE$61,$CE$61&lt;&gt;$CE$62),1,0)</f>
        <v>0</v>
      </c>
      <c r="ABA58" s="487">
        <f t="array" aca="1" ref="ABA58" ca="1">IF(AND($CC$57&lt;&gt;$CC$58,$CC$58:$CC$59=$CC$58,$CC$59&lt;&gt;$CC$60,$CC$60&lt;&gt;$CC$61,$CC$61:$CC$62=$CC$61,$CE$58:$CE$59=$CE$58,$CE$61&lt;&gt;$CE$62,$CF$58:$CF$59=$CF$58,$CG$58:$CG$59=$CG$58),1,0)</f>
        <v>0</v>
      </c>
      <c r="ABB58" s="487">
        <f t="array" aca="1" ref="ABB58" ca="1">IF(AND($CC$57&lt;&gt;$CC$58,$CC$58:$CC$59=$CC$58,$CC$59&lt;&gt;$CC$60,$CC$60&lt;&gt;$CC$61,$CC$61:$CC$62=$CC$61,$CE$58&lt;&gt;$CE$59,$CE$61:$CE$62=$CE$61,$CF$61:$CF$62=$CF$61,$CG$61:$CG$62=$CG$61),1,0)</f>
        <v>0</v>
      </c>
      <c r="ABC58" s="487">
        <f t="array" aca="1" ref="ABC58" ca="1">IF(AND($CC$57&lt;&gt;$CC$58,$CC$58:$CC$59=$CC$58,$CC$59&lt;&gt;$CC$60,$CC$60&lt;&gt;$CC$61,$CC$61:$CC$62=$CC$61,$CE$58&lt;&gt;$CE$59,$CE$61&lt;&gt;$CE$62),1,0)</f>
        <v>0</v>
      </c>
      <c r="ABD58" s="487">
        <f t="array" aca="1" ref="ABD58" ca="1">IF(AND($CC$57&lt;&gt;$CC$58,$CC$58:$CC$59=$CC$58,$CC$59&lt;&gt;$CC$60,$CC$60:$CC$61=$CC$60,$CC$61&lt;&gt;$CC$62,$CE$58:$CE$59=$CE$58,$CE$60&lt;&gt;$CE$61,$CF$58:$CF$59=$CF$58,$CG$58:$CG$59=$CG$58),1,0)</f>
        <v>0</v>
      </c>
      <c r="ABE58" s="487">
        <f t="array" aca="1" ref="ABE58" ca="1">IF(AND($CC$57&lt;&gt;$CC$58,$CC$58:$CC$59=$CC$58,$CC$59&lt;&gt;$CC$60,$CC$60:$CC$61=$CC$60,$CC$61&lt;&gt;$CC$62,$CE$58&lt;&gt;$CE$59,$CE$60:$CE$61=$CE$60,$CF$60:$CF$61=$CF$60,$CG$60:$CG$61=$CG$60),1,0)</f>
        <v>0</v>
      </c>
      <c r="ABF58" s="487">
        <f t="array" aca="1" ref="ABF58" ca="1">IF(AND($CC$57&lt;&gt;$CC$58,$CC$58:$CC$59=$CC$58,$CC$59&lt;&gt;$CC$60,$CC$60:$CC$61=$CC$60,$CC$61&lt;&gt;$CC$62,$CE$58&lt;&gt;$CE$59,$CE$60&lt;&gt;$CE$61),1,0)</f>
        <v>0</v>
      </c>
      <c r="ABG58" s="487">
        <f t="array" aca="1" ref="ABG58" ca="1">IF(AND($CC$57&lt;&gt;$CC$58,$CC$58:$CC$59=$CC$58,$CC$59&lt;&gt;$CC$60,$CC$60&lt;&gt;$CC$61,$CC$61&lt;&gt;$CC$62,$CE$58&lt;&gt;$CE$59),1,0)</f>
        <v>0</v>
      </c>
      <c r="ABH58" s="487">
        <f t="array" aca="1" ref="ABH58" ca="1">IF(AND($CC$57&lt;&gt;$CC$58,$CC$58&lt;&gt;$CC$59,$CC$59:$CC$62=$CC$59,$CE$59:$CE$61=$CE$59,$CE$61&lt;&gt;$CE$62,$CF$59:$CF$61=$CF$59,$CG$59:$CG$61=$CG$59),1,0)</f>
        <v>0</v>
      </c>
      <c r="ABI58" s="487">
        <f t="array" aca="1" ref="ABI58" ca="1">IF(AND($CC$57&lt;&gt;$CC$58,$CC$58&lt;&gt;$CC$59,$CC$59:$CC$62=$CC$59,$CE$59:$CE$60=$CE$59,$CE$60&lt;&gt;$CE$61,$CE$61:$CE$62=$CE$61,$CF$59:$CF$60=$CF$59,$CF$61:$CF$62=$CF$61,$CG$59:$CG$60=$CG$59,$CG$61:$CG$62=$CG$61),1,0)</f>
        <v>0</v>
      </c>
      <c r="ABJ58" s="487">
        <f t="array" aca="1" ref="ABJ58" ca="1">IF(AND($CC$57&lt;&gt;$CC$58,$CC$58&lt;&gt;$CC$59,$CC$59:$CC$62=$CC$59,$CE$59:$CE$60=$CE$59,$CE$60&lt;&gt;$CE$61,$CE$61&lt;&gt;$CE$62,$CF$59:$CF$60=$CF$59,$CG$59:$CG$60=$CG$59),1,0)</f>
        <v>0</v>
      </c>
      <c r="ABK58" s="487">
        <f t="array" aca="1" ref="ABK58" ca="1">IF(AND($CC$57&lt;&gt;$CC$58,$CC$58&lt;&gt;$CC$59,$CC$59:$CC$62=$CC$59,$CE$59&lt;&gt;$CE$60,$CE$60:$CE$62=$CE$60,$CF$60:$CF$62=$CF$60,$CG$60:$CG$62=$CG$60),1,0)</f>
        <v>0</v>
      </c>
      <c r="ABL58" s="487">
        <f t="array" aca="1" ref="ABL58" ca="1">IF(AND($CC$57&lt;&gt;$CC$58,$CC$58&lt;&gt;$CC$59,$CC$59:$CC$62=$CC$59,$CE$59&lt;&gt;$CE$60,$CE$60:$CE$61=$CE$60,$CE$61&lt;&gt;$CE$62,$CF$60:$CF$61=$CF$60,$CG$60:$CG$61=$CG$60),1,0)</f>
        <v>0</v>
      </c>
      <c r="ABM58" s="487">
        <f t="array" aca="1" ref="ABM58" ca="1">IF(AND($CC$57&lt;&gt;$CC$58,$CC$58&lt;&gt;$CC$59,$CC$59:$CC$62=$CC$59,$CE$59&lt;&gt;$CE$60,$CE$60&lt;&gt;$CE$61,$CE$61:$CE$62=$CE$61,$CF$61:$CF$62=$CF$61,$CG$61:$CG$62=$CG$61),1,0)</f>
        <v>0</v>
      </c>
      <c r="ABN58" s="487">
        <f t="array" aca="1" ref="ABN58" ca="1">IF(AND($CC$57&lt;&gt;$CC$58,$CC$58&lt;&gt;$CC$59,$CC$59:$CC$62=$CC$59,$CE$59&lt;&gt;$CE$60,$CE$60&lt;&gt;$CE$61,$CE$61&lt;&gt;$CE$62),1,0)</f>
        <v>0</v>
      </c>
      <c r="ABO58" s="487">
        <f t="array" aca="1" ref="ABO58" ca="1">IF(AND($CC$57&lt;&gt;$CC$58,$CC$58&lt;&gt;$CC$59,$CC$59:$CC$61=$CC$59,$CC$61&lt;&gt;$CC$62,$CE$59:$CE$60=$CE$59,$CE$60&lt;&gt;$CE$61,$CF$59:$CF$60=$CF$59,$CG$59:$CG$60=$CG$59),1,0)</f>
        <v>0</v>
      </c>
      <c r="ABP58" s="487">
        <f t="array" aca="1" ref="ABP58" ca="1">IF(AND($CC$57&lt;&gt;$CC$58,$CC$58&lt;&gt;$CC$59,$CC$59:$CC$61=$CC$59,$CC$61&lt;&gt;$CC$62,$CE$59&lt;&gt;$CE$60,$CE$60:$CE$61=$CE$60,$CF$60:$CF$61=$CF$60,$CG$60:$CG$61=$CG$60),1,0)</f>
        <v>0</v>
      </c>
      <c r="ABQ58" s="487">
        <f t="array" aca="1" ref="ABQ58" ca="1">IF(AND($CC$57&lt;&gt;$CC$58,$CC$58&lt;&gt;$CC$59,$CC$59:$CC$61=$CC$59,$CC$61&lt;&gt;$CC$62,$CE$59&lt;&gt;$CE$60,$CE$60&lt;&gt;$CE$61),1,0)</f>
        <v>0</v>
      </c>
      <c r="ABR58" s="487">
        <f t="array" aca="1" ref="ABR58" ca="1">IF(AND($CC$57&lt;&gt;$CC$58,$CC$58&lt;&gt;$CC$59,$CC$59:$CC$60=$CC$59,$CC$60&lt;&gt;$CC$61,$CC$61:$CC$62=$CC$61,$CE$59:$CE$60=$CE$59,$CE$61&lt;&gt;$CE$62,$CF$59:$CF$60=$CF$59,$CG$59:$CG$60=$CG$59),1,0)</f>
        <v>0</v>
      </c>
      <c r="ABS58" s="487">
        <f t="array" aca="1" ref="ABS58" ca="1">IF(AND($CC$57&lt;&gt;$CC$58,$CC$58&lt;&gt;$CC$59,$CC$59:$CC$60=$CC$59,$CC$60&lt;&gt;$CC$61,$CC$61:$CC$62=$CC$61,$CE$59&lt;&gt;$CE$60,$CE$61:$CE$62=$CE$61,$CF$61:$CF$62=$CF$61,$CG$61:$CG$62=$CG$61),1,0)</f>
        <v>0</v>
      </c>
      <c r="ABT58" s="487">
        <f t="array" aca="1" ref="ABT58" ca="1">IF(AND($CC$57&lt;&gt;$CC$58,$CC$58&lt;&gt;$CC$59,$CC$59:$CC$60=$CC$59,$CC$60&lt;&gt;$CC$61,$CC$61:$CC$62=$CC$61,$CE$59&lt;&gt;$CE$60,$CE$61&lt;&gt;$CE$62),1,0)</f>
        <v>0</v>
      </c>
      <c r="ABU58" s="487">
        <f t="array" aca="1" ref="ABU58" ca="1">IF(AND($CC$57&lt;&gt;$CC$58,$CC$58&lt;&gt;$CC$59,$CC$59:$CC$60=$CC$59,$CC$60&lt;&gt;$CC$61,$CC$61&lt;&gt;$CC$62,$CE$59&lt;&gt;$CE$60),1,0)</f>
        <v>0</v>
      </c>
      <c r="ABV58" s="487">
        <f t="array" aca="1" ref="ABV58" ca="1">IF(AND($CC$57&lt;&gt;$CC$58,$CC$58&lt;&gt;$CC$59,$CC$59&lt;&gt;$CC$60,$CC$60:$CC$62=$CC$60,$CE$60:$CE$61=$CE$60,$CE$61&lt;&gt;$CE$62,$CF$60:$CF$61=$CF$60,$CG$60:$CG$61=$CG$60),1,0)</f>
        <v>0</v>
      </c>
      <c r="ABW58" s="487">
        <f t="array" aca="1" ref="ABW58" ca="1">IF(AND($CC$57&lt;&gt;$CC$58,$CC$58&lt;&gt;$CC$59,$CC$59&lt;&gt;$CC$60,$CC$60:$CC$62=$CC$60,$CE$60&lt;&gt;$CE$61,$CE$61:$CE$62=$CE$61,$CF$61:$CF$62=$CF$61,$CG$61:$CG$62=$CG$61),1,0)</f>
        <v>0</v>
      </c>
      <c r="ABX58" s="487">
        <f t="array" aca="1" ref="ABX58" ca="1">IF(AND($CC$57&lt;&gt;$CC$58,$CC$58&lt;&gt;$CC$59,$CC$59&lt;&gt;$CC$60,$CC$60:$CC$62=$CC$60,$CE$60&lt;&gt;$CE$61,$CE$61&lt;&gt;$CE$62),1,0)</f>
        <v>0</v>
      </c>
      <c r="ABY58" s="487">
        <f t="array" aca="1" ref="ABY58" ca="1">IF(AND($CC$57&lt;&gt;$CC$58,$CC$58&lt;&gt;$CC$59,$CC$59&lt;&gt;$CC$60,$CC$60:$CC$61=$CC$60,$CC$61&lt;&gt;$CC$62,$CE$60&lt;&gt;$CE$61),1,0)</f>
        <v>0</v>
      </c>
      <c r="ABZ58" s="487">
        <f t="array" aca="1" ref="ABZ58" ca="1">IF(AND($CC$57&lt;&gt;$CC$58,$CC$58&lt;&gt;$CC$59,$CC$59&lt;&gt;$CC$60,$CC$60&lt;&gt;$CC$61,$CC$61:$CC$62=$CC$61,$CE$61&lt;&gt;$CE$62),1,0)</f>
        <v>0</v>
      </c>
      <c r="ACA58" s="487">
        <f t="array" aca="1" ref="ACA58" ca="1">IF(AND($CC$57:$CC$61=$CC$58,$CC$61&lt;&gt;$CC$62,$CE$57:$CE$61=$CE$58,$CF$57:$CF$60=$CF$58,$CF$60&lt;&gt;$CF$61,$CG$57:$CG$60=$CG$58),1,0)</f>
        <v>0</v>
      </c>
      <c r="ACB58" s="487">
        <f t="array" aca="1" ref="ACB58" ca="1">IF(AND($CC$57:$CC$61=$CC$58,$CC$61&lt;&gt;$CC$62,$CE$57:$CE$61=$CE$58,$CF$57:$CF$59=$CF$58,$CF$59&lt;&gt;$CF$60,$CF$60:$CF$61=$CF$60,$CG$57:$CG$59=$CG$58,$CG$60:$CG$61=$CG$60),1,0)</f>
        <v>0</v>
      </c>
      <c r="ACC58" s="487">
        <f t="array" aca="1" ref="ACC58" ca="1">IF(AND($CC$57:$CC$61=$CC$58,$CC$61&lt;&gt;$CC$62,$CE$57:$CE$61=$CE$58,$CF$57:$CF$59=$CF$58,$CF$59&lt;&gt;$CF$60,$CF$60&lt;&gt;$CF$61,$CG$57:$CG$59=$CG$58),1,0)</f>
        <v>0</v>
      </c>
      <c r="ACD58" s="487">
        <f t="array" aca="1" ref="ACD58" ca="1">IF(AND($CC$57:$CC$61=$CC$58,$CC$61&lt;&gt;$CC$62,$CE$57:$CE$61=$CE$58,$CF$57:$CF$58=$CF$58,$CF$58&lt;&gt;$CF$59,$CF$59:$CF$61=$CF$59,$CG$57:$CG$58=$CG$58,$CG$59:$CG$61=$CG$59),1,0)</f>
        <v>0</v>
      </c>
      <c r="ACE58" s="487">
        <f t="array" aca="1" ref="ACE58" ca="1">IF(AND($CC$57:$CC$61=$CC$58,$CC$61&lt;&gt;$CC$62,$CE$57:$CE$61=$CE$58,$CF$57:$CF$58=$CF$58,$CF$58&lt;&gt;$CF$59,$CF$59:$CF$60=$CF$59,$CF$60&lt;&gt;$CF$61,$CG$57:$CG$58=$CG$58,$CG$59:$CG$60=$CG$59),1,0)</f>
        <v>0</v>
      </c>
      <c r="ACF58" s="487">
        <f t="array" aca="1" ref="ACF58" ca="1">IF(AND($CC$57:$CC$61=$CC$58,$CC$61&lt;&gt;$CC$62,$CE$57:$CE$61=$CE$58,$CF$57:$CF$58=$CF$58,$CF$58&lt;&gt;$CF$59,$CF$59&lt;&gt;$CF$60,$CF$60:$CF$61=$CF$60,$CG$57:$CG$58=$CG$58,$CG$60:$CG$61=$CG$60),1,0)</f>
        <v>0</v>
      </c>
      <c r="ACG58" s="487">
        <f t="array" aca="1" ref="ACG58" ca="1">IF(AND($CC$57:$CC$61=$CC$58,$CC$61&lt;&gt;$CC$62,$CE$57:$CE$61=$CE$58,$CF$57:$CF$58=$CF$58,$CF$58&lt;&gt;$CF$59,$CF$59&lt;&gt;$CF$60,$CF$60&lt;&gt;$CF$61,$CG$57:$CG$58=$CG$58),1,0)</f>
        <v>0</v>
      </c>
      <c r="ACH58" s="487">
        <f t="array" aca="1" ref="ACH58" ca="1">IF(AND($CC$57:$CC$61=$CC$58,$CC$61&lt;&gt;$CC$62,$CE$57:$CE$61=$CE$58,$CF$57&lt;&gt;$CF$58,$CF$58:$CF$61=$CF$58,$CG$58:$CG$61=$CG$58),1,0)</f>
        <v>0</v>
      </c>
      <c r="ACI58" s="487">
        <f t="array" aca="1" ref="ACI58" ca="1">IF(AND($CC$57:$CC$61=$CC$58,$CC$61&lt;&gt;$CC$62,$CE$57:$CE$61=$CE$58,$CF$57&lt;&gt;$CF$58,$CF$58:$CF$60=$CF$58,$CF$60&lt;&gt;$CF$61,$CG$58:$CG$60=$CG$58),1,0)</f>
        <v>0</v>
      </c>
      <c r="ACJ58" s="487">
        <f t="array" aca="1" ref="ACJ58" ca="1">IF(AND($CC$57:$CC$61=$CC$58,$CC$61&lt;&gt;$CC$62,$CE$57:$CE$61=$CE$58,$CF$57&lt;&gt;$CF$58,$CF$58:$CF$59=$CF$58,$CF$59&lt;&gt;$CF$60,$CF$60:$CF$61=$CF$60,$CG$58:$CG$59=$CG$58,$CG$60:$CG$61=$CG$60),1,0)</f>
        <v>0</v>
      </c>
      <c r="ACK58" s="487">
        <f t="array" aca="1" ref="ACK58" ca="1">IF(AND($CC$57:$CC$61=$CC$58,$CC$61&lt;&gt;$CC$62,$CE$57:$CE$61=$CE$58,$CF$57&lt;&gt;$CF$58,$CF$58:$CF$59=$CF$58,$CF$59&lt;&gt;$CF$60,$CF$60&lt;&gt;$CF$61,$CG$58:$CG$59=$CG$58),1,0)</f>
        <v>0</v>
      </c>
      <c r="ACL58" s="487">
        <f t="array" aca="1" ref="ACL58" ca="1">IF(AND($CC$57:$CC$61=$CC$58,$CC$61&lt;&gt;$CC$62,$CE$57:$CE$61=$CE$58,$CF$57&lt;&gt;$CF$58,$CF$58&lt;&gt;$CF$59,$CF$59:$CF$61=$CF$59,$CG$59:$CG$61=$CG$59),1,0)</f>
        <v>0</v>
      </c>
      <c r="ACM58" s="487">
        <f t="array" aca="1" ref="ACM58" ca="1">IF(AND($CC$57:$CC$61=$CC$58,$CC$61&lt;&gt;$CC$62,$CE$57:$CE$61=$CE$58,$CF$57&lt;&gt;$CF$58,$CF$58&lt;&gt;$CF$59,$CF$59:$CF$60=$CF$59,$CF$60&lt;&gt;$CF$61,$CG$59:$CG$60=$CG$59),1,0)</f>
        <v>0</v>
      </c>
      <c r="ACN58" s="487">
        <f t="array" aca="1" ref="ACN58" ca="1">IF(AND($CC$57:$CC$61=$CC$58,$CC$61&lt;&gt;$CC$62,$CE$57:$CE$61=$CE$58,$CF$57&lt;&gt;$CF$58,$CF$58&lt;&gt;$CF$59,$CF$59&lt;&gt;$CF$60,$CF$60:$CF$61=$CF$60,$CG$60:$CG$61=$CG$60),1,0)</f>
        <v>0</v>
      </c>
      <c r="ACO58" s="487">
        <f t="array" aca="1" ref="ACO58" ca="1">IF(AND($CC$57:$CC$61=$CC$58,$CC$61&lt;&gt;$CC$62,$CE$57:$CE$61=$CE$58,$CF$57&lt;&gt;$CF$58,$CF$58&lt;&gt;$CF$59,$CF$59&lt;&gt;$CF$60,$CF$60&lt;&gt;$CF$61),1,0)</f>
        <v>0</v>
      </c>
      <c r="ACP58" s="487">
        <f t="array" aca="1" ref="ACP58" ca="1">IF(AND($CC$57:$CC$60=$CC$58,$CC$60&lt;&gt;$CC$61,$CC$61:$CC$62=$CC$61,$CE$57:$CE$60=$CE$58,$CE$61:$CE$62=$CE$61,$CF$57:$CF$60=$CF$58,$CF$61&lt;&gt;$CF$62,$CG$57:$CG$60=$CG$58),1,0)</f>
        <v>0</v>
      </c>
      <c r="ACQ58" s="487">
        <f t="array" aca="1" ref="ACQ58" ca="1">IF(AND($CC$57:$CC$60=$CC$58,$CC$60&lt;&gt;$CC$61,$CC$61:$CC$62=$CC$61,$CE$57:$CE$60=$CE$58,$CE$61:$CE$62=$CE$61,$CF$57:$CF$59=$CF$58,$CF$59&lt;&gt;$CF$60,$CF$61:$CF$62=$CF$61,$CG$57:$CG$59=$CG$58,$CG$61:$CG$62=$CG$61),1,0)</f>
        <v>0</v>
      </c>
      <c r="ACR58" s="487">
        <f t="array" aca="1" ref="ACR58" ca="1">IF(AND($CC$57:$CC$60=$CC$58,$CC$60&lt;&gt;$CC$61,$CC$61:$CC$62=$CC$61,$CE$57:$CE$60=$CE$58,$CE$61:$CE$62=$CE$61,$CF$57:$CF$59=$CF$58,$CF$59&lt;&gt;$CF$60,$CF$61&lt;&gt;$CF$62,$CG$57:$CG$59=$CG$58),1,0)</f>
        <v>0</v>
      </c>
      <c r="ACS58" s="487">
        <f t="array" aca="1" ref="ACS58" ca="1">IF(AND($CC$57:$CC$60=$CC$58,$CC$60&lt;&gt;$CC$61,$CC$61:$CC$62=$CC$61,$CE$57:$CE$60=$CE$58,$CE$61:$CE$62=$CE$61,$CF$57:$CF$58=$CF$58,$CF$58&lt;&gt;$CF$59,$CF$59:$CF$60=$CF$59,$CF$61:$CF$62=$CF$61,$CG$57:$CG$58=$CG$58,$CG$59:$CG$60=$CG$59,$CG$61:$CG$62=$CG$61),1,0)</f>
        <v>0</v>
      </c>
      <c r="ACT58" s="487">
        <f t="array" aca="1" ref="ACT58" ca="1">IF(AND($CC$57:$CC$60=$CC$58,$CC$60&lt;&gt;$CC$61,$CC$61:$CC$62=$CC$61,$CE$57:$CE$60=$CE$58,$CE$61:$CE$62=$CE$61,$CF$57:$CF$58=$CF$58,$CF$58&lt;&gt;$CF$59,$CF$59:$CF$60=$CF$59,$CF$61&lt;&gt;$CF$62,$CG$57:$CG$58=$CG$58,$CG$59:$CG$60=$CG$59),1,0)</f>
        <v>0</v>
      </c>
      <c r="ACU58" s="487">
        <f t="array" aca="1" ref="ACU58" ca="1">IF(AND($CC$57:$CC$60=$CC$58,$CC$60&lt;&gt;$CC$61,$CC$61:$CC$62=$CC$61,$CE$57:$CE$60=$CE$58,$CE$61:$CE$62=$CE$61,$CF$57:$CF$58=$CF$58,$CF$58&lt;&gt;$CF$59,$CF$59&lt;&gt;$CF$60,$CF$61:$CF$62=$CF$61,$CG$57:$CG$58=$CG$58,$CG$61:$CG$62=$CG$61),1,0)</f>
        <v>0</v>
      </c>
      <c r="ACV58" s="487">
        <f t="array" aca="1" ref="ACV58" ca="1">IF(AND($CC$57:$CC$60=$CC$58,$CC$60&lt;&gt;$CC$61,$CC$61:$CC$62=$CC$61,$CE$57:$CE$60=$CE$58,$CE$61:$CE$62=$CE$61,$CF$57:$CF$58=$CF$58,$CF$58&lt;&gt;$CF$59,$CF$59&lt;&gt;$CF$60,$CF$61&lt;&gt;$CF$62,$CG$57:$CG$58=$CG$58),1,0)</f>
        <v>0</v>
      </c>
      <c r="ACW58" s="487">
        <f t="array" aca="1" ref="ACW58" ca="1">IF(AND($CC$57:$CC$60=$CC$58,$CC$60&lt;&gt;$CC$61,$CC$61:$CC$62=$CC$61,$CE$57:$CE$60=$CE$58,$CE$61:$CE$62=$CE$61,$CF$57&lt;&gt;$CF$58,$CF$58:$CF$60=$CF$58,$CF$61:$CF$62=$CF$61,$CG$58:$CG$60=$CG$58,$CG$61:$CG$62=$CG$61),1,0)</f>
        <v>0</v>
      </c>
      <c r="ACX58" s="487">
        <f t="array" aca="1" ref="ACX58" ca="1">IF(AND($CC$57:$CC$60=$CC$58,$CC$60&lt;&gt;$CC$61,$CC$61:$CC$62=$CC$61,$CE$57:$CE$60=$CE$58,$CE$61:$CE$62=$CE$61,$CF$57&lt;&gt;$CF$58,$CF$58:$CF$60=$CF$58,$CF$61&lt;&gt;$CF$62,$CG$58:$CG$60=$CG$58),1,0)</f>
        <v>0</v>
      </c>
      <c r="ACY58" s="487">
        <f t="array" aca="1" ref="ACY58" ca="1">IF(AND($CC$57:$CC$60=$CC$58,$CC$60&lt;&gt;$CC$61,$CC$61:$CC$62=$CC$61,$CE$57:$CE$60=$CE$58,$CE$61:$CE$62=$CE$61,$CF$57&lt;&gt;$CF$58,$CF$58:$CF$59=$CF$58,$CF$59&lt;&gt;$CF$60,$CF$61:$CF$62=$CF$61,$CG$58:$CG$59=$CG$58,$CG$61:$CG$62=$CG$61),1,0)</f>
        <v>0</v>
      </c>
      <c r="ACZ58" s="487">
        <f t="array" aca="1" ref="ACZ58" ca="1">IF(AND($CC$57:$CC$60=$CC$58,$CC$60&lt;&gt;$CC$61,$CC$61:$CC$62=$CC$61,$CE$57:$CE$60=$CE$58,$CE$61:$CE$62=$CE$61,$CF$57&lt;&gt;$CF$58,$CF$58:$CF$59=$CF$58,$CF$59&lt;&gt;$CF$60,$CF$61&lt;&gt;$CF$62,$CG$58:$CG$59=$CG$58),1,0)</f>
        <v>0</v>
      </c>
      <c r="ADA58" s="487">
        <f t="array" aca="1" ref="ADA58" ca="1">IF(AND($CC$57:$CC$60=$CC$58,$CC$60&lt;&gt;$CC$61,$CC$61:$CC$62=$CC$61,$CE$57:$CE$60=$CE$58,$CE$61:$CE$62=$CE$61,$CF$57&lt;&gt;$CF$58,$CF$58&lt;&gt;$CF$59,$CF$59:$CF$60=$CF$59,$CF$61:$CF$62=$CF$61,$CG$59:$CG$60=$CG$59,$CG$61:$CG$62=$CG$61),1,0)</f>
        <v>0</v>
      </c>
      <c r="ADB58" s="487">
        <f t="array" aca="1" ref="ADB58" ca="1">IF(AND($CC$57:$CC$60=$CC$58,$CC$60&lt;&gt;$CC$61,$CC$61:$CC$62=$CC$61,$CE$57:$CE$60=$CE$58,$CE$61:$CE$62=$CE$61,$CF$57&lt;&gt;$CF$58,$CF$58&lt;&gt;$CF$59,$CF$59:$CF$60=$CF$59,$CF$61&lt;&gt;$CF$62,$CG$59:$CG$60=$CG$59),1,0)</f>
        <v>0</v>
      </c>
      <c r="ADC58" s="487">
        <f t="array" aca="1" ref="ADC58" ca="1">IF(AND($CC$57:$CC$60=$CC$58,$CC$60&lt;&gt;$CC$61,$CC$61:$CC$62=$CC$61,$CE$57:$CE$60=$CE$58,$CE$61:$CE$62=$CE$61,$CF$57&lt;&gt;$CF$58,$CF$58&lt;&gt;$CF$59,$CF$59&lt;&gt;$CF$60,$CF$61:$CF$62=$CF$61,$CG$61:$CG$62=$CG$61),1,0)</f>
        <v>0</v>
      </c>
      <c r="ADD58" s="487">
        <f t="array" aca="1" ref="ADD58" ca="1">IF(AND($CC$57:$CC$60=$CC$58,$CC$60&lt;&gt;$CC$61,$CC$61:$CC$62=$CC$61,$CE$57:$CE$60=$CE$58,$CE$61:$CE$62=$CE$61,$CF$57&lt;&gt;$CF$58,$CF$58&lt;&gt;$CF$59,$CF$59&lt;&gt;$CF$60,$CF$61&lt;&gt;$CF$62),1,0)</f>
        <v>0</v>
      </c>
      <c r="ADE58" s="487">
        <f t="array" aca="1" ref="ADE58" ca="1">IF(AND($CC$57:$CC$60=$CC$58,$CC$60&lt;&gt;$CC$61,$CC$61&lt;&gt;$CC$62,$CE$57:$CE$60=$CE$58,$CF$57:$CF$59=$CF$58,$CF$59&lt;&gt;$CF$60,$CG$57:$CG$59=$CG$58),1,0)</f>
        <v>0</v>
      </c>
      <c r="ADF58" s="487">
        <f t="array" aca="1" ref="ADF58" ca="1">IF(AND($CC$57:$CC$60=$CC$58,$CC$60&lt;&gt;$CC$61,$CC$61&lt;&gt;$CC$62,$CE$57:$CE$60=$CE$58,$CF$57:$CF$58=$CF$57,$CF$58&lt;&gt;$CF$59,$CF$59:$CF$60=$CF$59,$CG$57:$CG$58=$CG$58,$CG$59:$CG$60=$CG$59),1,0)</f>
        <v>0</v>
      </c>
      <c r="ADG58" s="487">
        <f t="array" aca="1" ref="ADG58" ca="1">IF(AND($CC$57:$CC$60=$CC$58,$CC$60&lt;&gt;$CC$61,$CC$61&lt;&gt;$CC$62,$CE$57:$CE$60=$CE$58,$CF$57:$CF$58=$CF$57,$CF$58&lt;&gt;$CF$59,$CF$59&lt;&gt;$CF$60,$CG$57:$CG$58=$CG$58),1,0)</f>
        <v>0</v>
      </c>
      <c r="ADH58" s="487">
        <f t="array" aca="1" ref="ADH58" ca="1">IF(AND($CC$57:$CC$60=$CC$58,$CC$60&lt;&gt;$CC$61,$CC$61&lt;&gt;$CC$62,$CE$57:$CE$60=$CE$58,$CF$57&lt;&gt;$CF$58,$CF$58:$CF$60=$CF$58,$CG$58:$CG$60=$CG$58),1,0)</f>
        <v>0</v>
      </c>
      <c r="ADI58" s="487">
        <f t="array" aca="1" ref="ADI58" ca="1">IF(AND($CC$57:$CC$60=$CC$58,$CC$60&lt;&gt;$CC$61,$CC$61&lt;&gt;$CC$62,$CE$57:$CE$60=$CE$58,$CF$57&lt;&gt;$CF$58,$CF$58:$CF$59=$CF$58,$CF$59&lt;&gt;$CF$60,$CG$58:$CG$59=$CG$58),1,0)</f>
        <v>0</v>
      </c>
      <c r="ADJ58" s="487">
        <f t="array" aca="1" ref="ADJ58" ca="1">IF(AND($CC$57:$CC$60=$CC$58,$CC$60&lt;&gt;$CC$61,$CC$61&lt;&gt;$CC$62,$CE$57:$CE$60=$CE$58,$CF$57&lt;&gt;$CF$58,$CF$58&lt;&gt;$CF$59,$CF$59:$CF$60=$CF$59,$CG$59:$CG$60=$CG$59),1,0)</f>
        <v>0</v>
      </c>
      <c r="ADK58" s="487">
        <f t="array" aca="1" ref="ADK58" ca="1">IF(AND($CC$57:$CC$60=$CC$58,$CC$60&lt;&gt;$CC$61,$CC$61&lt;&gt;$CC$62,$CE$57:$CE$60=$CE$58,$CF$57&lt;&gt;$CF$58,$CF$58&lt;&gt;$CF$59,$CF$59&lt;&gt;$CF$60),1,0)</f>
        <v>0</v>
      </c>
      <c r="ADL58" s="487">
        <f t="array" aca="1" ref="ADL58" ca="1">IF(AND($CC$57:$CC$59=$CC$58,$CC$59&lt;&gt;$CC$60,$CC$60:$CC$62=$CC$60,$CE$57:$CE$59=$CE$58,$CE$60:$CE$62=$CE$60,$CF$57:$CF$59=$CF$58,$CF$60:$CF$61=$CF$60,$CF$61&lt;&gt;$CF$62,$CG$57:$CG$59=$CG$58,$CG$60:$CG$61=$CG$60),1,0)</f>
        <v>0</v>
      </c>
      <c r="ADM58" s="487">
        <f t="array" aca="1" ref="ADM58" ca="1">IF(AND($CC$57:$CC$59=$CC$58,$CC$59&lt;&gt;$CC$60,$CC$60:$CC$62=$CC$60,$CE$57:$CE$59=$CE$58,$CE$60:$CE$62=$CE$60,$CF$57:$CF$59=$CF$58,$CF$60&lt;&gt;$CF$61,$CF$61:$CF$62=$CF$61,$CG$57:$CG$59=$CG$58,$CG$61:$CG$62=$CG$61),1,0)</f>
        <v>0</v>
      </c>
      <c r="ADN58" s="487">
        <f t="array" aca="1" ref="ADN58" ca="1">IF(AND($CC$57:$CC$59=$CC$58,$CC$59&lt;&gt;$CC$60,$CC$60:$CC$62=$CC$60,$CE$57:$CE$59=$CE$58,$CE$60:$CE$62=$CE$60,$CF$57:$CF$59=$CF$58,$CF$60&lt;&gt;$CF$61,$CF$61&lt;&gt;$CF$62,$CG$57:$CG$59=$CG$58),1,0)</f>
        <v>0</v>
      </c>
      <c r="ADO58" s="487">
        <f t="array" aca="1" ref="ADO58" ca="1">IF(AND($CC$57:$CC$59=$CC$58,$CC$59&lt;&gt;$CC$60,$CC$60:$CC$62=$CC$60,$CE$57:$CE$59=$CE$58,$CE$60:$CE$62=$CE$60,$CF$57:$CF$58=$CF$58,$CF$58&lt;&gt;$CF$59,$CF$60:$CF$62=$CF$60,$CG$57:$CG$58=$CG$58,$CG$60:$CG$62=$CG$60),1,0)</f>
        <v>0</v>
      </c>
      <c r="ADP58" s="487">
        <f t="array" aca="1" ref="ADP58" ca="1">IF(AND($CC$57:$CC$59=$CC$58,$CC$59&lt;&gt;$CC$60,$CC$60:$CC$62=$CC$60,$CE$57:$CE$59=$CE$58,$CE$60:$CE$62=$CE$60,$CF$57:$CF$58=$CF$58,$CF$58&lt;&gt;$CF$59,$CF$60&lt;&gt;$CF$61,$CF$61:$CF$62=$CF$61,$CG$57:$CG$58=$CG$58,$CG$61:$CG$62=$CG$61),1,0)</f>
        <v>0</v>
      </c>
      <c r="ADQ58" s="487">
        <f t="array" aca="1" ref="ADQ58" ca="1">IF(AND($CC$57:$CC$59=$CC$58,$CC$59&lt;&gt;$CC$60,$CC$60:$CC$62=$CC$60,$CE$57:$CE$59=$CE$58,$CE$60:$CE$62=$CE$60,$CF$57:$CF$58=$CF$58,$CF$58&lt;&gt;$CF$59,$CF$60:$CF$61=$CF$60,$CF$61&lt;&gt;$CF$62,$CG$57:$CG$58=$CG$58,$CG$60:$CG$61=$CG$60),1,0)</f>
        <v>0</v>
      </c>
      <c r="ADR58" s="487">
        <f t="array" aca="1" ref="ADR58" ca="1">IF(AND($CC$57:$CC$59=$CC$58,$CC$59&lt;&gt;$CC$60,$CC$60:$CC$62=$CC$60,$CE$57:$CE$59=$CE$58,$CE$60:$CE$62=$CE$60,$CF$57:$CF$58=$CF$58,$CF$58&lt;&gt;$CF$59,$CF$60&lt;&gt;$CF$61,$CF$61&lt;&gt;$CF$62,$CG$57:$CG$58=$CG$58,$CG$60:$CG$61=$CG$60),1,0)</f>
        <v>0</v>
      </c>
      <c r="ADS58" s="487">
        <f t="array" aca="1" ref="ADS58" ca="1">IF(AND($CC$57:$CC$59=$CC$58,$CC$59&lt;&gt;$CC$60,$CC$60:$CC$62=$CC$60,$CE$57:$CE$59=$CE$58,$CE$60:$CE$62=$CE$60,$CF$57&lt;&gt;$CF$58,$CF$58:$CF$59=$CF$58,$CF$60:$CF$62=$CF$60,$CG$58:$CG$59=$CG$58,$CG$60:$CG$62=$CG$60),1,0)</f>
        <v>0</v>
      </c>
      <c r="ADT58" s="487">
        <f t="array" aca="1" ref="ADT58" ca="1">IF(AND($CC$57:$CC$59=$CC$58,$CC$59&lt;&gt;$CC$60,$CC$60:$CC$62=$CC$60,$CE$57:$CE$59=$CE$58,$CE$60:$CE$62=$CE$60,$CF$57&lt;&gt;$CF$58,$CF$58:$CF$59=$CF$58,$CF$60&lt;&gt;$CF$61,$CF$61:$CF$62=$CF$61,$CG$58:$CG$59=$CG$58,$CG$61:$CG$62=$CG$61),1,0)</f>
        <v>0</v>
      </c>
      <c r="ADU58" s="487">
        <f t="array" aca="1" ref="ADU58" ca="1">IF(AND($CC$57:$CC$59=$CC$58,$CC$59&lt;&gt;$CC$60,$CC$60:$CC$62=$CC$60,$CE$57:$CE$59=$CE$58,$CE$60:$CE$62=$CE$60,$CF$57&lt;&gt;$CF$58,$CF$58:$CF$59=$CF$58,$CF$60:$CF$61=$CF$60,$CF$61&lt;&gt;$CF$62,$CG$58:$CG$59=$CG$58,$CG$60:$CG$61=$CG$60),1,0)</f>
        <v>0</v>
      </c>
      <c r="ADV58" s="487">
        <f t="array" aca="1" ref="ADV58" ca="1">IF(AND($CC$57:$CC$59=$CC$58,$CC$59&lt;&gt;$CC$60,$CC$60:$CC$62=$CC$60,$CE$57:$CE$59=$CE$58,$CE$60:$CE$62=$CE$60,$CF$57&lt;&gt;$CF$58,$CF$58:$CF$59=$CF$58,$CF$60&lt;&gt;$CF$61,$CF$61&lt;&gt;$CF$62,$CG$58:$CG$59=$CG$58),1,0)</f>
        <v>0</v>
      </c>
      <c r="ADW58" s="487">
        <f t="array" aca="1" ref="ADW58" ca="1">IF(AND($CC$57:$CC$59=$CC$58,$CC$59&lt;&gt;$CC$60,$CC$60:$CC$62=$CC$60,$CE$57:$CE$59=$CE$58,$CE$60:$CE$62=$CE$60,$CF$57&lt;&gt;$CF$58,$CF$58&lt;&gt;$CF$59,$CF$60:$CF$62=$CF$60,$CG$60:$CG$62=$CG$60),1,0)</f>
        <v>0</v>
      </c>
      <c r="ADX58" s="487">
        <f t="array" aca="1" ref="ADX58" ca="1">IF(AND($CC$57:$CC$59=$CC$58,$CC$59&lt;&gt;$CC$60,$CC$60:$CC$62=$CC$60,$CE$57:$CE$59=$CE$58,$CE$60:$CE$62=$CE$60,$CF$57&lt;&gt;$CF$58,$CF$58&lt;&gt;$CF$59,$CF$60:$CF$61=$CF$60,$CF$61&lt;&gt;$CF$62,$CG$60:$CG$61=$CG$60),1,0)</f>
        <v>0</v>
      </c>
      <c r="ADY58" s="487">
        <f t="array" aca="1" ref="ADY58" ca="1">IF(AND($CC$57:$CC$59=$CC$58,$CC$59&lt;&gt;$CC$60,$CC$60:$CC$62=$CC$60,$CE$57:$CE$59=$CE$58,$CE$60:$CE$62=$CE$60,$CF$57&lt;&gt;$CF$58,$CF$58&lt;&gt;$CF$59,$CF$60&lt;&gt;$CF$61,$CF$61:$CF$62=$CF$61,$CG$61:$CG$62=$CG$61),1,0)</f>
        <v>0</v>
      </c>
      <c r="ADZ58" s="487">
        <f t="array" aca="1" ref="ADZ58" ca="1">IF(AND($CC$57:$CC$59=$CC$58,$CC$59&lt;&gt;$CC$60,$CC$60:$CC$62=$CC$60,$CE$57:$CE$59=$CE$58,$CE$60:$CE$62=$CE$60,$CF$57&lt;&gt;$CF$58,$CF$58&lt;&gt;$CF$59,$CF$60&lt;&gt;$CF$61,$CF$61&lt;&gt;$CF$62),1,0)</f>
        <v>0</v>
      </c>
      <c r="AEA58" s="487">
        <f t="array" aca="1" ref="AEA58" ca="1">IF(AND($CC$57:$CC$59=$CC$58,$CC$59&lt;&gt;$CC$60,$CC$60:$CC$61=$CC$60,$CC$61&lt;&gt;$CC$62,$CE$57:$CE$59=$CE$58,$CE$60:$CE$61=$CE$60,$CF$57:$CF$59=$CF$58,$CF$60&lt;&gt;$CF$61,$CG$57:$CG$59=$CG$58),1,0)</f>
        <v>0</v>
      </c>
      <c r="AEB58" s="487">
        <f t="array" aca="1" ref="AEB58" ca="1">IF(AND($CC$57:$CC$59=$CC$58,$CC$59&lt;&gt;$CC$60,$CC$60:$CC$61=$CC$60,$CC$61&lt;&gt;$CC$62,$CE$57:$CE$59=$CE$58,$CE$60:$CE$61=$CE$60,$CF$57:$CF$58=$CF$58,$CF$58&lt;&gt;$CF$59,$CF$60:$CF$61=$CF$60,$CG$57:$CG$58=$CG$58,$CG$60:$CG$61=$CG$60),1,0)</f>
        <v>0</v>
      </c>
      <c r="AEC58" s="487">
        <f t="array" aca="1" ref="AEC58" ca="1">IF(AND($CC$57:$CC$59=$CC$58,$CC$59&lt;&gt;$CC$60,$CC$60:$CC$61=$CC$60,$CC$61&lt;&gt;$CC$62,$CE$57:$CE$59=$CE$58,$CE$60:$CE$61=$CE$60,$CF$57:$CF$58=$CF$58,$CF$58&lt;&gt;$CF$59,$CF$60&lt;&gt;$CF$61,$CG$57:$CG$58=$CG$58,$CG$60:$CG$61=$CG$60),1,0)</f>
        <v>0</v>
      </c>
      <c r="AED58" s="487">
        <f t="array" aca="1" ref="AED58" ca="1">IF(AND($CC$57:$CC$59=$CC$58,$CC$59&lt;&gt;$CC$60,$CC$60:$CC$61=$CC$60,$CC$61&lt;&gt;$CC$62,$CE$57:$CE$59=$CE$58,$CE$60:$CE$61=$CE$60,$CF$57&lt;&gt;$CF$58,$CF$58:$CF$59=$CF$58,$CF$60:$CF$61=$CF$60,$CG$58:$CG$59=$CG$58,$CG$60:$CG$61=$CG$60),1,0)</f>
        <v>0</v>
      </c>
      <c r="AEE58" s="487">
        <f t="array" aca="1" ref="AEE58" ca="1">IF(AND($CC$57:$CC$59=$CC$58,$CC$59&lt;&gt;$CC$60,$CC$60:$CC$61=$CC$60,$CC$61&lt;&gt;$CC$62,$CE$57:$CE$59=$CE$58,$CE$60:$CE$61=$CE$60,$CF$57&lt;&gt;$CF$58,$CF$58:$CF$59=$CF$58,$CF$60&lt;&gt;$CF$61,$CG$58:$CG$59=$CG$58),1,0)</f>
        <v>0</v>
      </c>
      <c r="AEF58" s="487">
        <f t="array" aca="1" ref="AEF58" ca="1">IF(AND($CC$57:$CC$59=$CC$58,$CC$59&lt;&gt;$CC$60,$CC$60:$CC$61=$CC$60,$CC$61&lt;&gt;$CC$62,$CE$57:$CE$59=$CE$58,$CE$60:$CE$61=$CE$60,$CF$57&lt;&gt;$CF$58,$CF$58&lt;&gt;$CF$59,$CF$60:$CF$61=$CF$60,$CG$60:$CG$61=$CG$60),1,0)</f>
        <v>0</v>
      </c>
      <c r="AEG58" s="487">
        <f t="array" aca="1" ref="AEG58" ca="1">IF(AND($CC$57:$CC$59=$CC$58,$CC$59&lt;&gt;$CC$60,$CC$60:$CC$61=$CC$60,$CC$61&lt;&gt;$CC$62,$CE$57:$CE$59=$CE$58,$CE$60:$CE$61=$CE$60,$CF$57&lt;&gt;$CF$58,$CF$58&lt;&gt;$CF$59,$CF$60&lt;&gt;$CF$61),1,0)</f>
        <v>0</v>
      </c>
      <c r="AEH58" s="487">
        <f t="array" aca="1" ref="AEH58" ca="1">IF(AND($CC$57:$CC$59=$CC$58,$CC$59&lt;&gt;$CC$60,$CC$60&lt;&gt;$CC$61,$CC$61:$CC$62=$CC$61,$CE$57:$CE$59=$CE$58,$CE$61:$CE$62=$CE$61,$CF$57:$CF$59=$CF$58,$CF$61&lt;&gt;$CF$62,$CG$57:$CG$59=$CG$58),1,0)</f>
        <v>0</v>
      </c>
      <c r="AEI58" s="487">
        <f t="array" aca="1" ref="AEI58" ca="1">IF(AND($CC$57:$CC$59=$CC$58,$CC$59&lt;&gt;$CC$60,$CC$60&lt;&gt;$CC$61,$CC$61:$CC$62=$CC$61,$CE$57:$CE$59=$CE$58,$CE$61:$CE$62=$CE$61,$CF$57:$CF$58=$CF$58,$CF$58&lt;&gt;$CF$59,$CF$61:$CF$62=$CF$61,$CG$57:$CG$58=$CG$58,$CG$61:$CG$62=$CG$61),1,0)</f>
        <v>0</v>
      </c>
      <c r="AEJ58" s="487">
        <f t="array" aca="1" ref="AEJ58" ca="1">IF(AND($CC$57:$CC$59=$CC$58,$CC$59&lt;&gt;$CC$60,$CC$60&lt;&gt;$CC$61,$CC$61:$CC$62=$CC$61,$CE$57:$CE$59=$CE$58,$CE$61:$CE$62=$CE$61,$CF$57:$CF$58=$CF$58,$CF$58&lt;&gt;$CF$59,$CF$61&lt;&gt;$CF$62,$CG$57:$CG$58=$CG$58,$CG$61:$CG$62=$CG$61),1,0)</f>
        <v>0</v>
      </c>
      <c r="AEK58" s="487">
        <f t="array" aca="1" ref="AEK58" ca="1">IF(AND($CC$57:$CC$59=$CC$58,$CC$59&lt;&gt;$CC$60,$CC$60&lt;&gt;$CC$61,$CC$61:$CC$62=$CC$61,$CE$57:$CE$59=$CE$58,$CE$61:$CE$62=$CE$61,$CF$57&lt;&gt;$CF$58,$CF$58:$CF$59=$CF$58,$CF$61:$CF$62=$CF$61,$CG$58:$CG$59=$CG$58,$CG$61:$CG$62=$CG$61),1,0)</f>
        <v>0</v>
      </c>
      <c r="AEL58" s="487">
        <f t="array" aca="1" ref="AEL58" ca="1">IF(AND($CC$57:$CC$59=$CC$58,$CC$59&lt;&gt;$CC$60,$CC$60&lt;&gt;$CC$61,$CC$61:$CC$62=$CC$61,$CE$57:$CE$59=$CE$58,$CE$61:$CE$62=$CE$61,$CF$57&lt;&gt;$CF$58,$CF$58:$CF$59=$CF$58,$CF$61&lt;&gt;$CF$62,$CG$58:$CG$59=$CG$58),1,0)</f>
        <v>0</v>
      </c>
      <c r="AEM58" s="487">
        <f t="array" aca="1" ref="AEM58" ca="1">IF(AND($CC$57:$CC$59=$CC$58,$CC$59&lt;&gt;$CC$60,$CC$60&lt;&gt;$CC$61,$CC$61:$CC$62=$CC$61,$CE$57:$CE$59=$CE$58,$CE$61:$CE$62=$CE$61,$CF$57&lt;&gt;$CF$58,$CF$58&lt;&gt;$CF$59,$CF$61:$CF$62=$CF$61,$CG$61:$CG$62=$CG$61),1,0)</f>
        <v>0</v>
      </c>
      <c r="AEN58" s="487">
        <f t="array" aca="1" ref="AEN58" ca="1">IF(AND($CC$57:$CC$59=$CC$58,$CC$59&lt;&gt;$CC$60,$CC$60&lt;&gt;$CC$61,$CC$61:$CC$62=$CC$61,$CE$57:$CE$59=$CE$58,$CE$61:$CE$62=$CE$61,$CF$57&lt;&gt;$CF$58,$CF$58&lt;&gt;$CF$59,$CF$61&lt;&gt;$CF$62),1,0)</f>
        <v>0</v>
      </c>
      <c r="AEO58" s="487">
        <f t="array" aca="1" ref="AEO58" ca="1">IF(AND($CC$57:$CC$59=$CC$58,$CC$59&lt;&gt;$CC$60,$CC$60&lt;&gt;$CC$61,$CC$61&lt;&gt;$CC$62,$CE$57:$CE$59=$CE$58,$CF$57:$CF$58=$CF$58,$CF$58&lt;&gt;$CF$59,$CG$57:$CG$58=$CG$58),1,0)</f>
        <v>0</v>
      </c>
      <c r="AEP58" s="487">
        <f t="array" aca="1" ref="AEP58" ca="1">IF(AND($CC$57:$CC$59=$CC$58,$CC$59&lt;&gt;$CC$60,$CC$60&lt;&gt;$CC$61,$CC$61&lt;&gt;$CC$62,$CE$57:$CE$59=$CE$58,$CF$57&lt;&gt;$CF$58,$CF$58:$CF$59=$CF$58,$CG$58:$CG$59=$CG$58),1,0)</f>
        <v>0</v>
      </c>
      <c r="AEQ58" s="487">
        <f t="array" aca="1" ref="AEQ58" ca="1">IF(AND($CC$57:$CC$59=$CC$58,$CC$59&lt;&gt;$CC$60,$CC$60&lt;&gt;$CC$61,$CC$61&lt;&gt;$CC$62,$CE$57:$CE$59=$CE$58,$CF$57&lt;&gt;$CF$58,$CF$58&lt;&gt;$CF$59),1,0)</f>
        <v>0</v>
      </c>
      <c r="AER58" s="487">
        <f t="array" aca="1" ref="AER58" ca="1">IF(AND($CC$57:$CC$58=$CC$58,$CC$58&lt;&gt;$CC$59,$CC$59:$CC$62=$CC$59,$CE$57:$CE$58=$CE$58,$CE$59:$CE$62=$CE$59,$CF$57:$CF$58=$CF$58,$CF$59:$CF$61=$CF$59,$CF$61&lt;&gt;$CF$62,$CG$57:$CG$58=$CG$58,$CG$59:$CG$61=$CG$59),1,0)</f>
        <v>0</v>
      </c>
      <c r="AES58" s="487">
        <f t="array" aca="1" ref="AES58" ca="1">IF(AND($CC$57:$CC$58=$CC$58,$CC$58&lt;&gt;$CC$59,$CC$59:$CC$62=$CC$59,$CE$57:$CE$58=$CE$58,$CE$59:$CE$62=$CE$59,$CF$57:$CF$58=$CF$58,$CF$59:$CF$60=$CF$59,$CF$60&lt;&gt;$CF$61,$CF$61:$CF$62=$CF$61,$CG$57:$CG$58=$CG$58,$CG$59:$CG$60=$CG$59,$CG$61:$CG$62=$CG$61),1,0)</f>
        <v>0</v>
      </c>
      <c r="AET58" s="487">
        <f t="array" aca="1" ref="AET58" ca="1">IF(AND($CC$57:$CC$58=$CC$58,$CC$58&lt;&gt;$CC$59,$CC$59:$CC$62=$CC$59,$CE$57:$CE$58=$CE$58,$CE$59:$CE$62=$CE$59,$CF$57:$CF$58=$CF$58,$CF$59:$CF$60=$CF$59,$CF$60&lt;&gt;$CF$61,$CF$61&lt;&gt;$CF$62,$CG$57:$CG$58=$CG$58,$CG$59:$CG$60=$CG$59),1,0)</f>
        <v>0</v>
      </c>
      <c r="AEU58" s="487">
        <f t="array" aca="1" ref="AEU58" ca="1">IF(AND($CC$57:$CC$58=$CC$58,$CC$58&lt;&gt;$CC$59,$CC$59:$CC$62=$CC$59,$CE$57:$CE$58=$CE$58,$CE$59:$CE$62=$CE$59,$CF$57:$CF$58=$CF$58,$CF$59&lt;&gt;$CF$60,$CF$60:$CF$62=$CF$60,$CG$57:$CG$58=$CG$58,$CG$60:$CG$62=$CG$60),1,0)</f>
        <v>0</v>
      </c>
      <c r="AEV58" s="487">
        <f t="array" aca="1" ref="AEV58" ca="1">IF(AND($CC$57:$CC$58=$CC$58,$CC$58&lt;&gt;$CC$59,$CC$59:$CC$62=$CC$59,$CE$57:$CE$58=$CE$58,$CE$59:$CE$62=$CE$59,$CF$57:$CF$58=$CF$58,$CF$59&lt;&gt;$CF$60,$CF$60&lt;&gt;$CF$61,$CF$61:$CF$62=$CF$61,$CG$57:$CG$58=$CG$58,$CG$61:$CG$62=$CG$61),1,0)</f>
        <v>0</v>
      </c>
      <c r="AEW58" s="487">
        <f t="array" aca="1" ref="AEW58" ca="1">IF(AND($CC$57:$CC$58=$CC$58,$CC$58&lt;&gt;$CC$59,$CC$59:$CC$62=$CC$59,$CE$57:$CE$58=$CE$58,$CE$59:$CE$62=$CE$59,$CF$57:$CF$58=$CF$58,$CF$59&lt;&gt;$CF$60,$CF$60:$CF$61=$CF$60,$CF$61&lt;&gt;$CF$62,$CG$57:$CG$58=$CG$58,$CG$60:$CG$61=$CG$60),1,0)</f>
        <v>0</v>
      </c>
      <c r="AEX58" s="487">
        <f t="array" aca="1" ref="AEX58" ca="1">IF(AND($CC$57:$CC$58=$CC$58,$CC$58&lt;&gt;$CC$59,$CC$59:$CC$62=$CC$59,$CE$57:$CE$58=$CE$58,$CE$59:$CE$62=$CE$59,$CF$57:$CF$58=$CF$58,$CF$59&lt;&gt;$CF$60,$CF$60&lt;&gt;$CF$61,$CF$61&lt;&gt;$CF$62,$CG$57:$CG$58=$CG$58),1,0)</f>
        <v>0</v>
      </c>
      <c r="AEY58" s="487">
        <f t="array" aca="1" ref="AEY58" ca="1">IF(AND($CC$57:$CC$58=$CC$58,$CC$58&lt;&gt;$CC$59,$CC$59:$CC$62=$CC$59,$CE$57:$CE$58=$CE$58,$CE$59:$CE$62=$CE$59,$CF$57&gt;$CF$58,$CF$59:$CF$62=$CF$59,$CG$59:$CG$62=$CG$59),1,0)</f>
        <v>0</v>
      </c>
      <c r="AEZ58" s="487">
        <f t="array" aca="1" ref="AEZ58" ca="1">IF(AND($CC$57:$CC$58=$CC$58,$CC$58&lt;&gt;$CC$59,$CC$59:$CC$62=$CC$59,$CE$57:$CE$58=$CE$58,$CE$59:$CE$62=$CE$59,$CF$57&lt;&gt;$CF$58,$CF$59:$CF$61=$CF$59,$CF$61&lt;&gt;$CF$62,$CG$59:$CG$61=$CG$59),1,0)</f>
        <v>0</v>
      </c>
      <c r="AFA58" s="487">
        <f t="array" aca="1" ref="AFA58" ca="1">IF(AND($CC$57:$CC$58=$CC$58,$CC$58&lt;&gt;$CC$59,$CC$59:$CC$62=$CC$59,$CE$57:$CE$58=$CE$58,$CE$59:$CE$62=$CE$59,$CF$57&lt;&gt;$CF$58,$CF$59:$CF$60=$CF$59,$CF$60&lt;&gt;$CF$61,$CF$61:$CF$62=$CF$61,$CG$59:$CG$60=$CG$59,$CG$61:$CG$62=$CG$61),1,0)</f>
        <v>0</v>
      </c>
      <c r="AFB58" s="487">
        <f t="array" aca="1" ref="AFB58" ca="1">IF(AND($CC$57:$CC$58=$CC$58,$CC$58&lt;&gt;$CC$59,$CC$59:$CC$62=$CC$59,$CE$57:$CE$58=$CE$58,$CE$59:$CE$62=$CE$59,$CF$57&lt;&gt;$CF$58,$CF$59:$CF$60=$CF$59,$CF$60&lt;&gt;$CF$61,$CF$61&lt;&gt;$CF$62,$CG$59:$CG$60=$CG$59),1,0)</f>
        <v>0</v>
      </c>
      <c r="AFC58" s="487">
        <f t="array" aca="1" ref="AFC58" ca="1">IF(AND($CC$57:$CC$58=$CC$58,$CC$58&lt;&gt;$CC$59,$CC$59:$CC$62=$CC$59,$CE$57:$CE$58=$CE$58,$CE$59:$CE$62=$CE$59,$CF$57&lt;&gt;$CF$58,$CF$59&lt;&gt;$CF$60,$CF$60:$CF$62=$CF$60,$CG$60:$CG$62=$CG$60),1,0)</f>
        <v>0</v>
      </c>
      <c r="AFD58" s="487">
        <f t="array" aca="1" ref="AFD58" ca="1">IF(AND($CC$57:$CC$58=$CC$58,$CC$58&lt;&gt;$CC$59,$CC$59:$CC$62=$CC$59,$CE$57:$CE$58=$CE$58,$CE$59:$CE$62=$CE$59,$CF$57&lt;&gt;$CF$58,$CF$59&lt;&gt;$CF$60,$CF$60:$CF$61=$CF$60,$CF$61&lt;&gt;$CF$62,$CG$60:$CG$61=$CG$60),1,0)</f>
        <v>0</v>
      </c>
      <c r="AFE58" s="487">
        <f t="array" aca="1" ref="AFE58" ca="1">IF(AND($CC$57:$CC$58=$CC$58,$CC$58&lt;&gt;$CC$59,$CC$59:$CC$62=$CC$59,$CE$57:$CE$58=$CE$58,$CE$59:$CE$62=$CE$59,$CF$57&lt;&gt;$CF$58,$CF$59&lt;&gt;$CF$60,$CF$60&lt;&gt;$CF$61,$CF$61:$CF$62=$CF$61,$CG$61:$CG$62=$CG$61),1,0)</f>
        <v>0</v>
      </c>
      <c r="AFF58" s="487">
        <f t="array" aca="1" ref="AFF58" ca="1">IF(AND($CC$57:$CC$58=$CC$58,$CC$58&lt;&gt;$CC$59,$CC$59:$CC$62=$CC$59,$CE$57:$CE$58=$CE$58,$CE$59:$CE$62=$CE$59,$CF$57&lt;&gt;$CF$58,$CF$59&lt;&gt;$CF$60,$CF$60&lt;&gt;$CF$61,$CF$61&lt;&gt;$CF$62),1,0)</f>
        <v>0</v>
      </c>
      <c r="AFG58" s="487">
        <f t="array" aca="1" ref="AFG58" ca="1">IF(AND($CC$57:$CC$58=$CC$58,$CC$58&lt;&gt;$CC$59,$CC$59:$CC$61=$CC$59,$CC$61&lt;&gt;$CC$62,$CE$57:$CE$58=$CE$58,$CE$59:$CE$61=$CE$59,$CF$57:$CF$58=$CF$58,$CF$59:$CF$60=$CF$59,$CF$60&lt;&gt;$CF$61,$CG$57:$CG$58=$CG$58,$CG$59:$CG$60=$CG$59),1,0)</f>
        <v>0</v>
      </c>
      <c r="AFH58" s="487">
        <f t="array" aca="1" ref="AFH58" ca="1">IF(AND($CC$57:$CC$58=$CC$58,$CC$58&lt;&gt;$CC$59,$CC$59:$CC$61=$CC$59,$CC$61&lt;&gt;$CC$62,$CE$57:$CE$58=$CE$58,$CE$59:$CE$61=$CE$59,$CF$57:$CF$58=$CF$58,$CF$59&lt;&gt;$CF$60,$CF$60:$CF$61=$CF$60,$CG$57:$CG$58=$CG$58,$CG$60:$CG$61=$CG$60),1,0)</f>
        <v>0</v>
      </c>
      <c r="AFI58" s="487">
        <f t="array" aca="1" ref="AFI58" ca="1">IF(AND($CC$57:$CC$58=$CC$58,$CC$58&lt;&gt;$CC$59,$CC$59:$CC$61=$CC$59,$CC$61&lt;&gt;$CC$62,$CE$57:$CE$58=$CE$58,$CE$59:$CE$61=$CE$59,$CF$57:$CF$58=$CF$58,$CF$59&lt;&gt;$CF$60,$CF$60&lt;&gt;$CF$61,$CG$57:$CG$58=$CG$58),1,0)</f>
        <v>0</v>
      </c>
      <c r="AFJ58" s="487">
        <f t="array" aca="1" ref="AFJ58" ca="1">IF(AND($CC$57:$CC$58=$CC$58,$CC$58&lt;&gt;$CC$59,$CC$59:$CC$61=$CC$59,$CC$61&lt;&gt;$CC$62,$CE$57:$CE$58=$CE$58,$CE$59:$CE$61=$CE$59,$CF$57&lt;&gt;$CF$58,$CF$59:$CF$61=$CF$59,$CG$59:$CG$61=$CG$59),1,0)</f>
        <v>0</v>
      </c>
      <c r="AFK58" s="487">
        <f t="array" aca="1" ref="AFK58" ca="1">IF(AND($CC$57:$CC$58=$CC$58,$CC$58&lt;&gt;$CC$59,$CC$59:$CC$61=$CC$59,$CC$61&lt;&gt;$CC$62,$CE$57:$CE$58=$CE$58,$CE$59:$CE$61=$CE$59,$CF$57&lt;&gt;$CF$58,$CF$59:$CF$60=$CF$59,$CF$60&lt;&gt;$CF$61,$CG$59:$CG$60=$CG$59),1,0)</f>
        <v>0</v>
      </c>
      <c r="AFL58" s="487">
        <f t="array" aca="1" ref="AFL58" ca="1">IF(AND($CC$57:$CC$58=$CC$58,$CC$58&lt;&gt;$CC$59,$CC$59:$CC$61=$CC$59,$CC$61&lt;&gt;$CC$62,$CE$57:$CE$58=$CE$58,$CE$59:$CE$61=$CE$59,$CF$57&lt;&gt;$CF$58,$CF$59&lt;&gt;$CF$60,$CF$60:$CF$61=$CF$60,$CG$60:$CG$61=$CG$60),1,0)</f>
        <v>0</v>
      </c>
      <c r="AFM58" s="487">
        <f t="array" aca="1" ref="AFM58" ca="1">IF(AND($CC$57:$CC$58=$CC$58,$CC$58&lt;&gt;$CC$59,$CC$59:$CC$61=$CC$59,$CC$61&lt;&gt;$CC$62,$CE$57:$CE$58=$CE$58,$CE$59:$CE$61=$CE$59,$CF$57&lt;&gt;$CF$58,$CF$59&lt;&gt;$CF$60,$CF$60&lt;&gt;$CF$61),1,0)</f>
        <v>0</v>
      </c>
      <c r="AFN58" s="487">
        <f t="array" aca="1" ref="AFN58" ca="1">IF(AND($CC$57:$CC$58=$CC$58,$CC$58&lt;&gt;$CC$59,$CC$59:$CC$60=$CC$59,$CC$60&lt;&gt;$CC$61,$CC$61:$CC$62=$CC$61,$CE$57:$CE$58=$CE$58,$CE$59:$CE$60=$CE$59,$CE$61:$CE$62=$CE$61,$CF$57:$CF$58=$CF$58,$CF$59:$CF$60=$CF$59,$CF$61&lt;&gt;$CF$62,$CG$57:$CG$58=$CG$58,$CG$59:$CG$60=$CG$59),1,0)</f>
        <v>0</v>
      </c>
      <c r="AFO58" s="487">
        <f t="array" aca="1" ref="AFO58" ca="1">IF(AND($CC$57:$CC$58=$CC$58,$CC$58&lt;&gt;$CC$59,$CC$59:$CC$60=$CC$59,$CC$60&lt;&gt;$CC$61,$CC$61:$CC$62=$CC$61,$CE$57:$CE$58=$CE$58,$CE$59:$CE$60=$CE$59,$CE$61:$CE$62=$CE$61,$CF$57:$CF$58=$CF$58,$CF$59&lt;&gt;$CF$60,$CF$61:$CF$62=$CF$61,$CG$57:$CG$58=$CG$58,$CG$61:$CG$62=$CG$61),1,0)</f>
        <v>0</v>
      </c>
      <c r="AFP58" s="487">
        <f t="array" aca="1" ref="AFP58" ca="1">IF(AND($CC$57:$CC$58=$CC$58,$CC$58&lt;&gt;$CC$59,$CC$59:$CC$60=$CC$59,$CC$60&lt;&gt;$CC$61,$CC$61:$CC$62=$CC$61,$CE$57:$CE$58=$CE$58,$CE$59:$CE$60=$CE$59,$CE$61:$CE$62=$CE$61,$CF$57:$CF$58=$CF$58,$CF$59&lt;&gt;$CF$60,$CF$61&lt;&gt;$CF$62,$CG$57:$CG$58=$CG$58),1,0)</f>
        <v>0</v>
      </c>
      <c r="AFQ58" s="487">
        <f t="array" aca="1" ref="AFQ58" ca="1">IF(AND($CC$57:$CC$58=$CC$58,$CC$58&lt;&gt;$CC$59,$CC$59:$CC$60=$CC$59,$CC$60&lt;&gt;$CC$61,$CC$61:$CC$62=$CC$61,$CE$57:$CE$58=$CE$58,$CE$59:$CE$60=$CE$59,$CE$61:$CE$62=$CE$61,$CF$57&lt;&gt;$CF$58,$CF$59:$CF$60=$CF$59,$CF$61:$CF$62=$CF$61,$CG$59:$CG$60=$CG$59,$CG$61:$CG$62=$CG$61),1,0)</f>
        <v>0</v>
      </c>
      <c r="AFR58" s="487">
        <f t="array" aca="1" ref="AFR58" ca="1">IF(AND($CC$57:$CC$58=$CC$58,$CC$58&lt;&gt;$CC$59,$CC$59:$CC$60=$CC$59,$CC$60&lt;&gt;$CC$61,$CC$61:$CC$62=$CC$61,$CE$57:$CE$58=$CE$58,$CE$59:$CE$60=$CE$59,$CE$61:$CE$62=$CE$61,$CF$57&lt;&gt;$CF$58,$CF$59:$CF$60=$CF$59,$CF$61&lt;&gt;$CF$62,$CG$59:$CG$60=$CG$59),1,0)</f>
        <v>0</v>
      </c>
      <c r="AFS58" s="487">
        <f t="array" aca="1" ref="AFS58" ca="1">IF(AND($CC$57:$CC$58=$CC$58,$CC$58&lt;&gt;$CC$59,$CC$59:$CC$60=$CC$59,$CC$60&lt;&gt;$CC$61,$CC$61:$CC$62=$CC$61,$CE$57:$CE$58=$CE$58,$CE$59:$CE$60=$CE$59,$CE$61:$CE$62=$CE$61,$CF$57&lt;&gt;$CF$58,$CF$59&lt;&gt;$CF$60,$CF$61:$CF$62=$CF$61,$CG$61:$CG$62=$CG$61),1,0)</f>
        <v>0</v>
      </c>
      <c r="AFT58" s="487">
        <f t="array" aca="1" ref="AFT58" ca="1">IF(AND($CC$57:$CC$58=$CC$58,$CC$58&lt;&gt;$CC$59,$CC$59:$CC$60=$CC$59,$CC$60&lt;&gt;$CC$61,$CC$61:$CC$62=$CC$61,$CE$57:$CE$58=$CE$58,$CE$59:$CE$60=$CE$59,$CE$61:$CE$62=$CE$61,$CF$57&lt;&gt;$CF$58,$CF$59&lt;&gt;$CF$60,$CF$61&lt;&gt;$CF$62),1,0)</f>
        <v>0</v>
      </c>
      <c r="AFU58" s="487">
        <f t="array" aca="1" ref="AFU58" ca="1">IF(AND($CC$57:$CC$58=$CC$58,$CC$58&lt;&gt;$CC$59,$CC$59:$CC$60=$CC$59,$CC$60&lt;&gt;$CC$61,$CC$61&lt;&gt;$CC$62,$CE$57:$CE$58=$CE$58,$CE$59:$CE$60=$CE$59,$CF$57:$CF$58=$CF$58,$CF$59&lt;&gt;$CF$60,$CG$57:$CG$58=$CG$58),1,0)</f>
        <v>0</v>
      </c>
      <c r="AFV58" s="487">
        <f t="array" aca="1" ref="AFV58" ca="1">IF(AND($CC$57:$CC$58=$CC$58,$CC$58&lt;&gt;$CC$59,$CC$59:$CC$60=$CC$59,$CC$60&lt;&gt;$CC$61,$CC$61&lt;&gt;$CC$62,$CE$57:$CE$58=$CE$58,$CE$59:$CE$60=$CE$59,$CF$57&lt;&gt;$CF$58,$CF$59:$CF$60=$CF$59,$CG$59:$CG$60=$CG$59),1,0)</f>
        <v>0</v>
      </c>
      <c r="AFW58" s="487">
        <f t="array" aca="1" ref="AFW58" ca="1">IF(AND($CC$57:$CC$58=$CC$58,$CC$58&lt;&gt;$CC$59,$CC$59:$CC$60=$CC$59,$CC$60&lt;&gt;$CC$61,$CC$61&lt;&gt;$CC$62,$CE$57:$CE$58=$CE$58,$CE$59:$CE$60=$CE$59,$CF$57&lt;&gt;$CF$58,$CF$59&lt;&gt;$CF$60),1,0)</f>
        <v>0</v>
      </c>
      <c r="AFX58" s="487">
        <f t="array" aca="1" ref="AFX58" ca="1">IF(AND($CC$57:$CC$58=$CC$58,$CC$58&lt;&gt;$CC$59,$CC$59&lt;&gt;$CC$60,$CC$60:$CC$62=$CC$60,$CE$57:$CE$58=$CE$58,$CE$60:$CE$62=$CE$60,$CF$57:$CF$58=$CF$58,$CF$60&lt;&gt;$CF$61,$CF$61:$CF$62=$CF$61,$CG$57:$CG$58=$CG$58,$CG$61:$CG$62=$CG$61),1,0)</f>
        <v>0</v>
      </c>
      <c r="AFY58" s="487">
        <f t="array" aca="1" ref="AFY58" ca="1">IF(AND($CC$57:$CC$58=$CC$58,$CC$58&lt;&gt;$CC$59,$CC$59&lt;&gt;$CC$60,$CC$60:$CC$62=$CC$60,$CE$57:$CE$58=$CE$58,$CE$60:$CE$62=$CE$60,$CF$57:$CF$58=$CF$58,$CF$60:$CF$61=$CF$60,$CF$61&lt;&gt;$CF$62,$CG$57:$CG$58=$CG$58,$CG$60:$CG$61=$CG$60),1,0)</f>
        <v>0</v>
      </c>
      <c r="AFZ58" s="487">
        <f t="array" aca="1" ref="AFZ58" ca="1">IF(AND($CC$57:$CC$58=$CC$58,$CC$58&lt;&gt;$CC$59,$CC$59&lt;&gt;$CC$60,$CC$60:$CC$62=$CC$60,$CE$57:$CE$58=$CE$58,$CE$60:$CE$62=$CE$60,$CF$57:$CF$58=$CF$58,$CF$60&lt;&gt;$CF$61,$CF$61&lt;&gt;$CF$62,$CG$57:$CG$58=$CG$58),1,0)</f>
        <v>0</v>
      </c>
      <c r="AGA58" s="487">
        <f t="array" aca="1" ref="AGA58" ca="1">IF(AND($CC$57:$CC$58=$CC$58,$CC$58&lt;&gt;$CC$59,$CC$59&lt;&gt;$CC$60,$CC$60:$CC$62=$CC$60,$CE$57:$CE$58=$CE$58,$CE$60:$CE$62=$CE$60,$CF$57&lt;&gt;$CF$58,$CF$60:$CF$62=$CF$60,$CG$60:$CG$62=$CG$60),1,0)</f>
        <v>0</v>
      </c>
      <c r="AGB58" s="487">
        <f t="array" aca="1" ref="AGB58" ca="1">IF(AND($CC$57:$CC$58=$CC$58,$CC$58&lt;&gt;$CC$59,$CC$59&lt;&gt;$CC$60,$CC$60:$CC$62=$CC$60,$CE$57:$CE$58=$CE$58,$CE$60:$CE$62=$CE$60,$CF$57&lt;&gt;$CF$58,$CF$60:$CF$61=$CF$60,$CF$61&lt;&gt;$CF$62,$CG$60:$CG$61=$CG$60),1,0)</f>
        <v>0</v>
      </c>
      <c r="AGC58" s="487">
        <f t="array" aca="1" ref="AGC58" ca="1">IF(AND($CC$57:$CC$58=$CC$58,$CC$58&lt;&gt;$CC$59,$CC$59&lt;&gt;$CC$60,$CC$60:$CC$62=$CC$60,$CE$57:$CE$58=$CE$58,$CE$60:$CE$62=$CE$60,$CF$57&lt;&gt;$CF$58,$CF$60&lt;&gt;$CF$61,$CF$61:$CF$62=$CF$61,$CG$61:$CG$62=$CG$61),1,0)</f>
        <v>0</v>
      </c>
      <c r="AGD58" s="487">
        <f t="array" aca="1" ref="AGD58" ca="1">IF(AND($CC$57:$CC$58=$CC$58,$CC$58&lt;&gt;$CC$59,$CC$59&lt;&gt;$CC$60,$CC$60:$CC$62=$CC$60,$CE$57:$CE$58=$CE$58,$CE$60:$CE$62=$CE$60,$CF$57&lt;&gt;$CF$58,$CF$60&lt;&gt;$CF$61,$CF$61&lt;&gt;$CF$62),1,0)</f>
        <v>0</v>
      </c>
      <c r="AGE58" s="487">
        <f t="array" aca="1" ref="AGE58" ca="1">IF(AND($CC$57:$CC$58=$CC$58,$CC$58&lt;&gt;$CC$59,$CC$59&lt;&gt;$CC$60,$CC$60&lt;&gt;$CC$61,$CC$61:$CC$62=$CC$61,$CE$57:$CE$58=$CE$58,$CE$61:$CE$62=$CE$61,$CF$57:$CF$58=$CF$58,$CF$61&lt;&gt;$CF$62,$CG$57:$CG$58=$CG$58),1,0)</f>
        <v>0</v>
      </c>
      <c r="AGF58" s="487">
        <f t="array" aca="1" ref="AGF58" ca="1">IF(AND($CC$57:$CC$58=$CC$58,$CC$58&lt;&gt;$CC$59,$CC$59&lt;&gt;$CC$60,$CC$60&lt;&gt;$CC$61,$CC$61:$CC$62=$CC$61,$CE$57:$CE$58=$CE$58,$CE$61:$CE$62=$CE$61,$CF$57&lt;&gt;$CF$58,$CF$61:$CF$62=$CF$61,$CG$61:$CG$62=$CG$61),1,0)</f>
        <v>0</v>
      </c>
      <c r="AGG58" s="487">
        <f t="array" aca="1" ref="AGG58" ca="1">IF(AND($CC$57:$CC$58=$CC$58,$CC$58&lt;&gt;$CC$59,$CC$59&lt;&gt;$CC$60,$CC$60&lt;&gt;$CC$61,$CC$61:$CC$62=$CC$61,$CE$57:$CE$58=$CE$58,$CE$61:$CE$62=$CE$61,$CF$57&lt;&gt;$CF$58,$CF$61&lt;&gt;$CF$62),1,0)</f>
        <v>0</v>
      </c>
      <c r="AGH58" s="487">
        <f t="array" aca="1" ref="AGH58" ca="1">IF(AND($CC$57:$CC$58=$CC$58,$CC$58&lt;&gt;$CC$59,$CC$59&lt;&gt;$CC$60,$CC$60:$CC$61=$CC$60,$CC$61&lt;&gt;$CC$62,$CE$57:$CE$58=$CE$58,$CE$60:$CE$61=$CE$60,$CF$57:$CF$58=$CF$58,$CF$60&lt;&gt;$CF$61,$CG$57:$CG$58=$CG$58),1,0)</f>
        <v>0</v>
      </c>
      <c r="AGI58" s="487">
        <f t="array" aca="1" ref="AGI58" ca="1">IF(AND($CC$57:$CC$58=$CC$58,$CC$58&lt;&gt;$CC$59,$CC$59&lt;&gt;$CC$60,$CC$60:$CC$61=$CC$60,$CC$61&lt;&gt;$CC$62,$CE$57:$CE$58=$CE$58,$CE$60:$CE$61=$CE$60,$CF$57&lt;&gt;$CF$58,$CF$60:$CF$61=$CF$60,$CG$60:$CG$61=$CG$60),1,0)</f>
        <v>0</v>
      </c>
      <c r="AGJ58" s="487">
        <f t="array" aca="1" ref="AGJ58" ca="1">IF(AND($CC$57:$CC$58=$CC$58,$CC$58&lt;&gt;$CC$59,$CC$59&lt;&gt;$CC$60,$CC$60:$CC$61=$CC$60,$CC$61&lt;&gt;$CC$62,$CE$57:$CE$58=$CE$58,$CE$60:$CE$61=$CE$60,$CF$57&lt;&gt;$CF$58,$CF$60&lt;&gt;$CF$61),1,0)</f>
        <v>0</v>
      </c>
      <c r="AGK58" s="487">
        <f t="array" aca="1" ref="AGK58" ca="1">IF(AND($CC$57:$CC$58=$CC$58,$CC$58&lt;&gt;$CC$59,$CC$59&lt;&gt;$CC$60,$CC$60&lt;&gt;$CC$61,$CC$61&lt;&gt;$CC$62,$CE$57:$CE$58=$CE$58,$CF$57&lt;&gt;$CF$58),1,0)</f>
        <v>0</v>
      </c>
      <c r="AGL58" s="487">
        <f t="array" aca="1" ref="AGL58" ca="1">IF(AND($CC$57&lt;&gt;$CC$58,$CC$58:$CC$62=$CC$58,$CE$58:$CE$62=$CE$58,$CF$58:$CF$61=$CF$58,$CF$61&lt;&gt;$CF$62,$CG$58:$CG$61=$CG$58),1,0)</f>
        <v>0</v>
      </c>
      <c r="AGM58" s="487">
        <f t="array" aca="1" ref="AGM58" ca="1">IF(AND($CC$57&lt;&gt;$CC$58,$CC$58:$CC$62=$CC$58,$CE$58:$CE$62=$CE$58,$CF$58:$CF$60=$CF$58,$CF$60&lt;&gt;$CF$61,$CF$61:$CF$62=$CF$61,$CG$58:$CG$60=$CG$58,$CG$61:$CG$62=$CG$61),1,0)</f>
        <v>0</v>
      </c>
      <c r="AGN58" s="487">
        <f t="array" aca="1" ref="AGN58" ca="1">IF(AND($CC$57&lt;&gt;$CC$58,$CC$58:$CC$62=$CC$58,$CE$58:$CE$62=$CE$58,$CF$58:$CF$60=$CF$58,$CF$60&lt;&gt;$CF$61,$CF$61&lt;&gt;$CF$62,$CG$58:$CG$60=$CG$58),1,0)</f>
        <v>0</v>
      </c>
      <c r="AGO58" s="487">
        <f t="array" aca="1" ref="AGO58" ca="1">IF(AND($CC$57&lt;&gt;$CC$58,$CC$58:$CC$62=$CC$58,$CE$58:$CE$62=$CE$58,$CF$58:$CF$59=$CF$58,$CF$59&lt;&gt;$CF$60,$CF$60:$CF$62=$CF$60,$CG$58:$CG$59=$CG$58,$CG$60:$CG$62=$CG$60),1,0)</f>
        <v>0</v>
      </c>
      <c r="AGP58" s="487">
        <f t="array" aca="1" ref="AGP58" ca="1">IF(AND($CC$57&lt;&gt;$CC$58,$CC$58:$CC$62=$CC$58,$CE$58:$CE$62=$CE$58,$CF$58:$CF$59=$CF$58,$CF$59&lt;&gt;$CF$60,$CF$60&lt;&gt;$CF$61,$CF$61:$CF$62=$CF$61,$CG$58:$CG$59=$CG$58,$CG$61:$CG$62=$CG$61),1,0)</f>
        <v>0</v>
      </c>
      <c r="AGQ58" s="487">
        <f t="array" aca="1" ref="AGQ58" ca="1">IF(AND($CC$57&lt;&gt;$CC$58,$CC$58:$CC$62=$CC$58,$CE$58:$CE$62=$CE$58,$CF$58:$CF$59=$CF$58,$CF$59&lt;&gt;$CF$60,$CF$60:$CF$61=$CF$60,$CF$61&lt;&gt;$CF$62,$CG$58:$CG$59=$CG$58,$CG$60:$CG$61=$CG$60),1,0)</f>
        <v>0</v>
      </c>
      <c r="AGR58" s="487">
        <f t="array" aca="1" ref="AGR58" ca="1">IF(AND($CC$57&lt;&gt;$CC$58,$CC$58:$CC$62=$CC$58,$CE$58:$CE$62=$CE$58,$CF$58:$CF$59=$CF$58,$CF$59&lt;&gt;$CF$60,$CF$60&lt;&gt;$CF$61,$CF$61&lt;&gt;$CF$62,$CG$58:$CG$59=$CG$58),1,0)</f>
        <v>0</v>
      </c>
      <c r="AGS58" s="487">
        <f t="array" aca="1" ref="AGS58" ca="1">IF(AND($CC$57&lt;&gt;$CC$58,$CC$58:$CC$62=$CC$58,$CE$58:$CE$62=$CE$58,$CF$58&lt;&gt;$CF$59,$CF$59:$CF$62=$CF$59,$CG$59:$CG$62=$CG$59),1,0)</f>
        <v>0</v>
      </c>
      <c r="AGT58" s="487">
        <f t="array" aca="1" ref="AGT58" ca="1">IF(AND($CC$57&lt;&gt;$CC$58,$CC$58:$CC$62=$CC$58,$CE$58:$CE$62=$CE$58,$CF$58&lt;&gt;$CF$59,$CF$59:$CF$61=$CF$59,$CF$61&lt;&gt;$CF$62,$CG$59:$CG$61=$CG$59),1,0)</f>
        <v>0</v>
      </c>
      <c r="AGU58" s="487">
        <f t="array" aca="1" ref="AGU58" ca="1">IF(AND($CC$57&lt;&gt;$CC$58,$CC$58:$CC$62=$CC$58,$CE$58:$CE$62=$CE$58,$CF$58&lt;&gt;$CF$59,$CF$59:$CF$60=$CF$59,$CF$60&lt;&gt;$CF$61,$CF$61:$CF$62=$CF$61,$CG$59:$CG$60=$CG$59,$CG$61:$CG$62=$CG$61),1,0)</f>
        <v>0</v>
      </c>
      <c r="AGV58" s="487">
        <f t="array" aca="1" ref="AGV58" ca="1">IF(AND($CC$57&lt;&gt;$CC$58,$CC$58:$CC$62=$CC$58,$CE$58:$CE$62=$CE$58,$CF$58&lt;&gt;$CF$59,$CF$59:$CF$60=$CF$59,$CF$60&lt;&gt;$CF$61,$CF$61&lt;&gt;$CF$62,$CG$59:$CG$60=$CG$59),1,0)</f>
        <v>0</v>
      </c>
      <c r="AGW58" s="487">
        <f t="array" aca="1" ref="AGW58" ca="1">IF(AND($CC$57&lt;&gt;$CC$58,$CC$58:$CC$62=$CC$58,$CE$58:$CE$62=$CE$58,$CF$58&lt;&gt;$CF$59,$CF$59&lt;&gt;$CF$60,$CF$60:$CF$62=$CF$60,$CG$60:$CG$62=$CG$60),1,0)</f>
        <v>0</v>
      </c>
      <c r="AGX58" s="487">
        <f t="array" aca="1" ref="AGX58" ca="1">IF(AND($CC$57&lt;&gt;$CC$58,$CC$58:$CC$62=$CC$58,$CE$58:$CE$62=$CE$58,$CF$58&lt;&gt;$CF$59,$CF$59&lt;&gt;$CF$60,$CF$60:$CF$61=$CF$60,$CF$61&lt;&gt;$CF$62,$CG$60:$CG$61=$CG$60),1,0)</f>
        <v>0</v>
      </c>
      <c r="AGY58" s="487">
        <f t="array" aca="1" ref="AGY58" ca="1">IF(AND($CC$57&lt;&gt;$CC$58,$CC$58:$CC$62=$CC$58,$CE$58:$CE$62=$CE$58,$CF$58&lt;&gt;$CF$59,$CF$59&lt;&gt;$CF$60,$CF$60&lt;&gt;$CF$61,$CF$61:$CF$62=$CF$61,$CG$61:$CG$62=$CG$61),1,0)</f>
        <v>0</v>
      </c>
      <c r="AGZ58" s="487">
        <f t="array" aca="1" ref="AGZ58" ca="1">IF(AND($CC$57&lt;&gt;$CC$58,$CC$58:$CC$62=$CC$58,$CE$58:$CE$62=$CE$58,$CF$58&lt;&gt;$CF$59,$CF$59&lt;&gt;$CF$60,$CF$60&lt;&gt;$CF$61,$CF$61&lt;&gt;$CF$62),1,0)</f>
        <v>0</v>
      </c>
      <c r="AHA58" s="487">
        <f t="array" aca="1" ref="AHA58" ca="1">IF(AND($CC$57&lt;&gt;$CC$58,$CC$58:$CC$61=$CC$58,$CC$61&lt;&gt;$CC$62,$CE$58:$CE$61=$CE$58,$CF$58:$CF$60=$CF$58,$CF$60&lt;&gt;$CF$61,$CG$58:$CG$60=$CG$58),1,0)</f>
        <v>0</v>
      </c>
      <c r="AHB58" s="487">
        <f t="array" aca="1" ref="AHB58" ca="1">IF(AND($CC$57&lt;&gt;$CC$58,$CC$58:$CC$61=$CC$58,$CC$61&lt;&gt;$CC$62,$CE$58:$CE$61=$CE$58,$CF$58:$CF$59=$CF$58,$CF$59&lt;&gt;$CF$60,$CF$60:$CF$61=$CF$60,$CG$58:$CG$59=$CG$58,$CG$60:$CG$61=$CG$60),1,0)</f>
        <v>0</v>
      </c>
      <c r="AHC58" s="487">
        <f t="array" aca="1" ref="AHC58" ca="1">IF(AND($CC$57&lt;&gt;$CC$58,$CC$58:$CC$61=$CC$58,$CC$61&lt;&gt;$CC$62,$CE$58:$CE$61=$CE$58,$CF$58:$CF$59=$CF$58,$CF$59&lt;&gt;$CF$60,$CF$60&lt;&gt;$CF$61,$CG$58:$CG$59=$CG$58),1,0)</f>
        <v>0</v>
      </c>
      <c r="AHD58" s="487">
        <f t="array" aca="1" ref="AHD58" ca="1">IF(AND($CC$57&lt;&gt;$CC$58,$CC$58:$CC$61=$CC$58,$CC$61&lt;&gt;$CC$62,$CE$58:$CE$61=$CE$58,$CF$58&lt;&gt;$CF$59,$CF$59:$CF$61=$CF$59,$CG$59:$CG$61=$CG$59),1,0)</f>
        <v>0</v>
      </c>
      <c r="AHE58" s="487">
        <f t="array" aca="1" ref="AHE58" ca="1">IF(AND($CC$57&lt;&gt;$CC$58,$CC$58:$CC$61=$CC$58,$CC$61&lt;&gt;$CC$62,$CE$58:$CE$61=$CE$58,$CF$58&lt;&gt;$CF$59,$CF$59:$CF$60=$CF$59,$CF$60&lt;&gt;$CF$61,$CG$59:$CG$60=$CG$59),1,0)</f>
        <v>0</v>
      </c>
      <c r="AHF58" s="487">
        <f t="array" aca="1" ref="AHF58" ca="1">IF(AND($CC$57&lt;&gt;$CC$58,$CC$58:$CC$61=$CC$58,$CC$61&lt;&gt;$CC$62,$CE$58:$CE$61=$CE$58,$CF$58&lt;&gt;$CF$59,$CF$59&lt;&gt;$CF$60,$CF$60:$CF$61=$CF$60,$CG$60:$CG$61=$CG$60),1,0)</f>
        <v>0</v>
      </c>
      <c r="AHG58" s="487">
        <f t="array" aca="1" ref="AHG58" ca="1">IF(AND($CC$57&lt;&gt;$CC$58,$CC$58:$CC$61=$CC$58,$CC$61&lt;&gt;$CC$62,$CE$58:$CE$61=$CE$58,$CF$58&lt;&gt;$CF$59,$CF$59&lt;&gt;$CF$60,$CF$60&lt;&gt;$CF$61),1,0)</f>
        <v>0</v>
      </c>
      <c r="AHH58" s="487">
        <f t="array" aca="1" ref="AHH58" ca="1">IF(AND($CC$57&lt;&gt;$CC$58,$CC$58:$CC$60=$CC$58,$CC$60&lt;&gt;$CC$61,$CC$61:$CC$62=$CC$61,$CE$58:$CE$60=$CE$58,$CE$61:$CE$62=$CE$61,$CF$58:$CF$60=$CF$58,$CF$61&lt;&gt;$CF$62,$CG$58:$CG$60=$CG$58),1,0)</f>
        <v>0</v>
      </c>
      <c r="AHI58" s="487">
        <f t="array" aca="1" ref="AHI58" ca="1">IF(AND($CC$57&lt;&gt;$CC$58,$CC$58:$CC$60=$CC$58,$CC$60&lt;&gt;$CC$61,$CC$61:$CC$62=$CC$61,$CE$58:$CE$60=$CE$58,$CE$61:$CE$62=$CE$61,$CF$58:$CF$59=$CF$58,$CF$59&lt;&gt;$CF$60,$CF$61:$CF$62=$CF$61,$CG$58:$CG$59=$CG$58,$CG$61:$CG$62=$CG$61),1,0)</f>
        <v>0</v>
      </c>
      <c r="AHJ58" s="487">
        <f t="array" aca="1" ref="AHJ58" ca="1">IF(AND($CC$57&lt;&gt;$CC$58,$CC$58:$CC$60=$CC$58,$CC$60&lt;&gt;$CC$61,$CC$61:$CC$62=$CC$61,$CE$58:$CE$60=$CE$58,$CE$61:$CE$62=$CE$61,$CF$58:$CF$59=$CF$58,$CF$59&lt;&gt;$CF$60,$CF$61&lt;&gt;$CF$62,$CG$58:$CG$59=$CG$58),1,0)</f>
        <v>0</v>
      </c>
      <c r="AHK58" s="487">
        <f t="array" aca="1" ref="AHK58" ca="1">IF(AND($CC$57&lt;&gt;$CC$58,$CC$58:$CC$60=$CC$58,$CC$60&lt;&gt;$CC$61,$CC$61:$CC$62=$CC$61,$CE$58:$CE$60=$CE$58,$CE$61:$CE$62=$CE$61,$CF$58&lt;&gt;$CF$59,$CF$59:$CF$60=$CF$59,$CF$61:$CF$62=$CF$61,$CG$59:$CG$60=$CG$59,$CG$61:$CG$62=$CG$61),1,0)</f>
        <v>0</v>
      </c>
      <c r="AHL58" s="487">
        <f t="array" aca="1" ref="AHL58" ca="1">IF(AND($CC$57&lt;&gt;$CC$58,$CC$58:$CC$60=$CC$58,$CC$60&lt;&gt;$CC$61,$CC$61:$CC$62=$CC$61,$CE$58:$CE$60=$CE$58,$CE$61:$CE$62=$CE$61,$CF$58&lt;&gt;$CF$59,$CF$59:$CF$60=$CF$59,$CF$61&lt;&gt;$CF$62,$CG$59:$CG$60=$CG$59),1,0)</f>
        <v>0</v>
      </c>
      <c r="AHM58" s="487">
        <f t="array" aca="1" ref="AHM58" ca="1">IF(AND($CC$57&lt;&gt;$CC$58,$CC$58:$CC$60=$CC$58,$CC$60&lt;&gt;$CC$61,$CC$61:$CC$62=$CC$61,$CE$58:$CE$60=$CE$58,$CE$61:$CE$62=$CE$61,$CF$58&lt;&gt;$CF$59,$CF$59&lt;&gt;$CF$60,$CF$61:$CF$62=$CF$61,$CG$61:$CG$62=$CG$61),1,0)</f>
        <v>0</v>
      </c>
      <c r="AHN58" s="487">
        <f t="array" aca="1" ref="AHN58" ca="1">IF(AND($CC$57&lt;&gt;$CC$58,$CC$58:$CC$60=$CC$58,$CC$60&lt;&gt;$CC$61,$CC$61:$CC$62=$CC$61,$CE$58:$CE$60=$CE$58,$CE$61:$CE$62=$CE$61,$CF$58&lt;&gt;$CF$59,$CF$59&lt;&gt;$CF$60,$CF$61&lt;&gt;$CF$62),1,0)</f>
        <v>0</v>
      </c>
      <c r="AHO58" s="487">
        <f t="array" aca="1" ref="AHO58" ca="1">IF(AND($CC$57&lt;&gt;$CC$58,$CC$58:$CC$60=$CC$58,$CC$60&lt;&gt;$CC$61,$CC$61&lt;&gt;$CC$62,$CE$58:$CE$60=$CE$58,$CF$58:$CF$59=$CF$58,$CF$59&lt;&gt;$CF$60,$CG$58:$CG$59=$CG$58),1,0)</f>
        <v>0</v>
      </c>
      <c r="AHP58" s="487">
        <f t="array" aca="1" ref="AHP58" ca="1">IF(AND($CC$57&lt;&gt;$CC$58,$CC$58:$CC$60=$CC$58,$CC$60&lt;&gt;$CC$61,$CC$61&lt;&gt;$CC$62,$CE$58:$CE$60=$CE$58,$CF$58&lt;&gt;$CF$59,$CF$59:$CF$60=$CF$59,$CG$59:$CG$60=$CG$59),1,0)</f>
        <v>0</v>
      </c>
      <c r="AHQ58" s="487">
        <f t="array" aca="1" ref="AHQ58" ca="1">IF(AND($CC$57&lt;&gt;$CC$58,$CC$58:$CC$60=$CC$58,$CC$60&lt;&gt;$CC$61,$CC$61&lt;&gt;$CC$62,$CE$58:$CE$60=$CE$58,$CF$58&lt;&gt;$CF$59,$CF$59&lt;&gt;$CF$60),1,0)</f>
        <v>0</v>
      </c>
      <c r="AHR58" s="487">
        <f t="array" aca="1" ref="AHR58" ca="1">IF(AND($CC$57&lt;&gt;$CC$58,$CC$58:$CC$59=$CC$58,$CC$59&lt;&gt;$CC$60,$CC$60:$CC$62=$CC$60,$CE$58:$CE$59=$CE$58,$CE$60:$CE$62=$CE$60,$CF$58:$CF$59=$CF$58,$CF$60&lt;&gt;$CF$61,$CF$61:$CF$62=$CF$61,$CG$58:$CG$59=$CG$58,$CG$61:$CG$62=$CG$61),1,0)</f>
        <v>0</v>
      </c>
      <c r="AHS58" s="487">
        <f t="array" aca="1" ref="AHS58" ca="1">IF(AND($CC$57&lt;&gt;$CC$58,$CC$58:$CC$59=$CC$58,$CC$59&lt;&gt;$CC$60,$CC$60:$CC$62=$CC$60,$CE$58:$CE$59=$CE$58,$CE$60:$CE$62=$CE$60,$CF$58:$CF$59=$CF$58,$CF$60:$CF$61=$CF$60,$CF$61&lt;&gt;$CF$62,$CG$58:$CG$59=$CG$58,$CG$60:$CG$61=$CG$60),1,0)</f>
        <v>0</v>
      </c>
      <c r="AHT58" s="487">
        <f t="array" aca="1" ref="AHT58" ca="1">IF(AND($CC$57&lt;&gt;$CC$58,$CC$58:$CC$59=$CC$58,$CC$59&lt;&gt;$CC$60,$CC$60:$CC$62=$CC$60,$CE$58:$CE$59=$CE$58,$CE$60:$CE$62=$CE$60,$CF$58:$CF$59=$CF$58,$CF$60&lt;&gt;$CF$61,$CF$61&lt;&gt;$CF$62,$CG$58:$CG$59=$CG$58),1,0)</f>
        <v>0</v>
      </c>
      <c r="AHU58" s="487">
        <f t="array" aca="1" ref="AHU58" ca="1">IF(AND($CC$57&lt;&gt;$CC$58,$CC$58:$CC$59=$CC$58,$CC$59&lt;&gt;$CC$60,$CC$60:$CC$62=$CC$60,$CE$58:$CE$59=$CE$58,$CE$60:$CE$62=$CE$60,$CF$58&lt;&gt;$CF$59,$CF$60:$CF$62=$CF$60,$CG$60:$CG$62=$CG$60),1,0)</f>
        <v>0</v>
      </c>
      <c r="AHV58" s="487">
        <f t="array" aca="1" ref="AHV58" ca="1">IF(AND($CC$57&lt;&gt;$CC$58,$CC$58:$CC$59=$CC$58,$CC$59&lt;&gt;$CC$60,$CC$60:$CC$62=$CC$60,$CE$58:$CE$59=$CE$58,$CE$60:$CE$62=$CE$60,$CF$58&lt;&gt;$CF$59,$CF$60:$CF$61=$CF$60,$CF$61&lt;&gt;$CF$62,$CG$60:$CG$61=$CG$60),1,0)</f>
        <v>0</v>
      </c>
      <c r="AHW58" s="487">
        <f t="array" aca="1" ref="AHW58" ca="1">IF(AND($CC$57&lt;&gt;$CC$58,$CC$58:$CC$59=$CC$58,$CC$59&lt;&gt;$CC$60,$CC$60:$CC$62=$CC$60,$CE$58:$CE$59=$CE$58,$CE$60:$CE$62=$CE$60,$CF$58&lt;&gt;$CF$59,$CF$60&lt;&gt;$CF$61,$CF$61:$CF$62=$CF$61,$CG$61:$CG$62=$CG$61),1,0)</f>
        <v>0</v>
      </c>
      <c r="AHX58" s="487">
        <f t="array" aca="1" ref="AHX58" ca="1">IF(AND($CC$57&lt;&gt;$CC$58,$CC$58:$CC$59=$CC$58,$CC$59&lt;&gt;$CC$60,$CC$60:$CC$62=$CC$60,$CE$58:$CE$59=$CE$58,$CE$60:$CE$62=$CE$60,$CF$58&lt;&gt;$CF$59,$CF$60&lt;&gt;$CF$61,$CF$61&lt;&gt;$CF$62),1,0)</f>
        <v>0</v>
      </c>
      <c r="AHY58" s="487">
        <f t="array" aca="1" ref="AHY58" ca="1">IF(AND($CC$57&lt;&gt;$CC$58,$CC$58:$CC$59=$CC$58,$CC$59&lt;&gt;$CC$60,$CC$60&lt;&gt;$CC$61,$CC$61:$CC$62=$CC$61,$CE$58:$CE$59=$CE$58,$CE$61:$CE$62=$CE$61,$CF$58:$CF$59=$CF$58,$CF$61&lt;&gt;$CF$62,$CG$58:$CG$59=$CG$58),1,0)</f>
        <v>0</v>
      </c>
      <c r="AHZ58" s="487">
        <f t="array" aca="1" ref="AHZ58" ca="1">IF(AND($CC$57&lt;&gt;$CC$58,$CC$58:$CC$59=$CC$58,$CC$59&lt;&gt;$CC$60,$CC$60&lt;&gt;$CC$61,$CC$61:$CC$62=$CC$61,$CE$58:$CE$59=$CE$58,$CE$61:$CE$62=$CE$61,$CF$58&lt;&gt;$CF$59,$CF$61:$CF$62=$CF$61,$CG$61:$CG$62=$CG$61),1,0)</f>
        <v>0</v>
      </c>
      <c r="AIA58" s="487">
        <f t="array" aca="1" ref="AIA58" ca="1">IF(AND($CC$57&lt;&gt;$CC$58,$CC$58:$CC$59=$CC$58,$CC$59&lt;&gt;$CC$60,$CC$60&lt;&gt;$CC$61,$CC$61:$CC$62=$CC$61,$CE$58:$CE$59=$CE$58,$CE$61:$CE$62=$CE$61,$CF$58&lt;&gt;$CF$59,$CF$61&lt;&gt;$CF$62),1,0)</f>
        <v>0</v>
      </c>
      <c r="AIB58" s="487">
        <f t="array" aca="1" ref="AIB58" ca="1">IF(AND($CC$57&lt;&gt;$CC$58,$CC$58:$CC$59=$CC$58,$CC$59&lt;&gt;$CC$60,$CC$60:$CC$61=$CC$60,$CC$61&lt;&gt;$CC$62,$CE$58:$CE$59=$CE$58,$CE$60:$CE$61=$CE$60,$CF$58:$CF$59=$CF$58,$CF$60&lt;&gt;$CF$61,$CG$58:$CG$59=$CG$58),1,0)</f>
        <v>0</v>
      </c>
      <c r="AIC58" s="487">
        <f t="array" aca="1" ref="AIC58" ca="1">IF(AND($CC$57&lt;&gt;$CC$58,$CC$58:$CC$59=$CC$58,$CC$59&lt;&gt;$CC$60,$CC$60:$CC$61=$CC$60,$CC$61&lt;&gt;$CC$62,$CE$58:$CE$59=$CE$58,$CE$60:$CE$61=$CE$60,$CF$58&lt;&gt;$CF$59,$CF$60:$CF$61=$CF$60,$CG$60:$CG$61=$CG$60),1,0)</f>
        <v>0</v>
      </c>
      <c r="AID58" s="487">
        <f t="array" aca="1" ref="AID58" ca="1">IF(AND($CC$57&lt;&gt;$CC$58,$CC$58:$CC$59=$CC$58,$CC$59&lt;&gt;$CC$60,$CC$60:$CC$61=$CC$60,$CC$61&lt;&gt;$CC$62,$CE$58:$CE$59=$CE$58,$CE$60:$CE$61=$CE$60,$CF$58&lt;&gt;$CF$59,$CF$60&lt;&gt;$CF$61),1,0)</f>
        <v>0</v>
      </c>
      <c r="AIE58" s="487">
        <f t="array" aca="1" ref="AIE58" ca="1">IF(AND($CC$57&lt;&gt;$CC$58,$CC$58:$CC$59=$CC$58,$CC$59&lt;&gt;$CC$60,$CC$60&lt;&gt;$CC$61,$CC$61&lt;&gt;$CC$62,$CE$58:$CE$59=$CE$58,$CF$58&lt;&gt;$CF$59),1,0)</f>
        <v>0</v>
      </c>
      <c r="AIF58" s="487">
        <f t="array" aca="1" ref="AIF58" ca="1">IF(AND($CC$57&lt;&gt;$CC$58,$CC$58&lt;&gt;$CC$59,$CC$59:$CC$62=$CC$59,$CE$59:$CE$62=$CE$59,$CF$59:$CF$61=$CF$59,$CF$61&lt;&gt;$CF$62,$CG$59:$CG$61=$CG$59),1,0)</f>
        <v>0</v>
      </c>
      <c r="AIG58" s="487">
        <f t="array" aca="1" ref="AIG58" ca="1">IF(AND($CC$57&lt;&gt;$CC$58,$CC$58&lt;&gt;$CC$59,$CC$59:$CC$62=$CC$59,$CE$59:$CE$62=$CE$59,$CF$59:$CF$60=$CF$59,$CF$60&lt;&gt;$CF$61,$CF$61:$CF$62=$CF$61,$CG$59:$CG$60=$CG$59,$CG$61:$CG$62=$CG$61),1,0)</f>
        <v>0</v>
      </c>
      <c r="AIH58" s="487">
        <f t="array" aca="1" ref="AIH58" ca="1">IF(AND($CC$57&lt;&gt;$CC$58,$CC$58&lt;&gt;$CC$59,$CC$59:$CC$62=$CC$59,$CE$59:$CE$62=$CE$59,$CF$59:$CF$60=$CF$59,$CF$60&lt;&gt;$CF$61,$CF$61&lt;&gt;$CF$62,$CG$59:$CG$60=$CG$59),1,0)</f>
        <v>0</v>
      </c>
      <c r="AII58" s="487">
        <f t="array" aca="1" ref="AII58" ca="1">IF(AND($CC$57&lt;&gt;$CC$58,$CC$58&lt;&gt;$CC$59,$CC$59:$CC$62=$CC$59,$CE$59:$CE$62=$CE$59,$CF$59&lt;&gt;$CF$60,$CF$60:$CF$62=$CF$60,$CG$60:$CG$62=$CG$60),1,0)</f>
        <v>0</v>
      </c>
      <c r="AIJ58" s="487">
        <f t="array" aca="1" ref="AIJ58" ca="1">IF(AND($CC$57&lt;&gt;$CC$58,$CC$58&lt;&gt;$CC$59,$CC$59:$CC$62=$CC$59,$CE$59:$CE$62=$CE$59,$CF$59&lt;&gt;$CF$60,$CF$60:$CF$61=$CF$60,$CF$61&lt;&gt;$CF$62,$CG$60:$CG$61=$CG$60),1,0)</f>
        <v>0</v>
      </c>
      <c r="AIK58" s="487">
        <f t="array" aca="1" ref="AIK58" ca="1">IF(AND($CC$57&lt;&gt;$CC$58,$CC$58&lt;&gt;$CC$59,$CC$59:$CC$62=$CC$59,$CE$59:$CE$62=$CE$59,$CF$59&lt;&gt;$CF$60,$CF$60&lt;&gt;$CF$61,$CF$61:$CF$62=$CF$61,$CG$61:$CG$62=$CG$61),1,0)</f>
        <v>0</v>
      </c>
      <c r="AIL58" s="487">
        <f t="array" aca="1" ref="AIL58" ca="1">IF(AND($CC$57&lt;&gt;$CC$58,$CC$58&lt;&gt;$CC$59,$CC$59:$CC$62=$CC$59,$CE$59:$CE$62=$CE$59,$CF$59&lt;&gt;$CF$60,$CF$60&lt;&gt;$CF$61,$CF$61&lt;&gt;$CF$62),1,0)</f>
        <v>0</v>
      </c>
      <c r="AIM58" s="487">
        <f t="array" aca="1" ref="AIM58" ca="1">IF(AND($CC$57&lt;&gt;$CC$58,$CC$58&lt;&gt;$CC$59,$CC$59:$CC$61=$CC$59,$CC$61&lt;&gt;$CC$62,$CE$59:$CE$61=$CE$59,$CF$59:$CF$60=$CF$59,$CF$60&lt;&gt;$CF$61,$CG$59:$CG$60=$CG$59),1,0)</f>
        <v>0</v>
      </c>
      <c r="AIN58" s="487">
        <f t="array" aca="1" ref="AIN58" ca="1">IF(AND($CC$57&lt;&gt;$CC$58,$CC$58&lt;&gt;$CC$59,$CC$59:$CC$61=$CC$59,$CC$61&lt;&gt;$CC$62,$CE$59:$CE$61=$CE$59,$CF$59&lt;&gt;$CF$60,$CF$60:$CF$61=$CF$60,$CG$60:$CG$61=$CG$60),1,0)</f>
        <v>0</v>
      </c>
      <c r="AIO58" s="487">
        <f t="array" aca="1" ref="AIO58" ca="1">IF(AND($CC$57&lt;&gt;$CC$58,$CC$58&lt;&gt;$CC$59,$CC$59:$CC$61=$CC$59,$CC$61&lt;&gt;$CC$62,$CE$59:$CE$61=$CE$59,$CF$59&lt;&gt;$CF$60,$CF$60&lt;&gt;$CF$61),1,0)</f>
        <v>0</v>
      </c>
      <c r="AIP58" s="487">
        <f t="array" aca="1" ref="AIP58" ca="1">IF(AND($CC$57&lt;&gt;$CC$58,$CC$58&lt;&gt;$CC$59,$CC$59:$CC$60=$CC$59,$CC$60&lt;&gt;$CC$61,$CC$61:$CC$62=$CC$61,$CE$59:$CE$60=$CE$59,$CE$61:$CE$62=$CE$61,$CF$59:$CF$60=$CF$59,$CF$61&lt;&gt;$CF$62,$CG$59:$CG$60=$CG$59),1,0)</f>
        <v>0</v>
      </c>
      <c r="AIQ58" s="487">
        <f t="array" aca="1" ref="AIQ58" ca="1">IF(AND($CC$57&lt;&gt;$CC$58,$CC$58&lt;&gt;$CC$59,$CC$59:$CC$60=$CC$59,$CC$60&lt;&gt;$CC$61,$CC$61:$CC$62=$CC$61,$CE$59:$CE$60=$CE$59,$CE$61:$CE$62=$CE$61,$CF$59&lt;&gt;$CF$60,$CF$61:$CF$62=$CF$61,$CG$61:$CG$62=$CG$61),1,0)</f>
        <v>0</v>
      </c>
      <c r="AIR58" s="487">
        <f t="array" aca="1" ref="AIR58" ca="1">IF(AND($CC$57&lt;&gt;$CC$58,$CC$58&lt;&gt;$CC$59,$CC$59:$CC$60=$CC$59,$CC$60&lt;&gt;$CC$61,$CC$61:$CC$62=$CC$61,$CE$59:$CE$60=$CE$59,$CE$61:$CE$62=$CE$61,$CF$59&lt;&gt;$CF$60,$CF$61&lt;&gt;$CF$62),1,0)</f>
        <v>0</v>
      </c>
      <c r="AIS58" s="487">
        <f t="array" aca="1" ref="AIS58" ca="1">IF(AND($CC$57&lt;&gt;$CC$58,$CC$58&lt;&gt;$CC$59,$CC$59:$CC$60=$CC$59,$CC$60&lt;&gt;$CC$61,$CC$61&lt;&gt;$CC$62,$CE$59:$CE$60=$CE$59,$CF$59&lt;&gt;$CF$60),1,0)</f>
        <v>0</v>
      </c>
      <c r="AIT58" s="487">
        <f t="array" aca="1" ref="AIT58" ca="1">IF(AND($CC$57&lt;&gt;$CC$58,$CC$58&lt;&gt;$CC$59,$CC$59&lt;&gt;$CC$60,$CC$60:$CC$62=$CC$60,$CE$60:$CE$62=$CE$60,$CF$60:$CF$61=$CF$60,$CF$61&lt;&gt;$CF$62,$CG$60:$CG$61=$CG$60),1,0)</f>
        <v>0</v>
      </c>
      <c r="AIU58" s="487">
        <f t="array" aca="1" ref="AIU58" ca="1">IF(AND($CC$57&lt;&gt;$CC$58,$CC$58&lt;&gt;$CC$59,$CC$59&lt;&gt;$CC$60,$CC$60:$CC$62=$CC$60,$CE$60:$CE$62=$CE$60,$CF$60&lt;&gt;$CF$61,$CF$61:$CF$62=$CF$61,$CG$61:$CG$62=$CG$61),1,0)</f>
        <v>0</v>
      </c>
      <c r="AIV58" s="487">
        <f t="array" aca="1" ref="AIV58" ca="1">IF(AND($CC$57&lt;&gt;$CC$58,$CC$58&lt;&gt;$CC$59,$CC$59&lt;&gt;$CC$60,$CC$60:$CC$62=$CC$60,$CE$60:$CE$62=$CE$60,$CF$60&lt;&gt;$CF$61,$CF$61&lt;&gt;$CF$62),1,0)</f>
        <v>0</v>
      </c>
      <c r="AIW58" s="487">
        <f t="array" aca="1" ref="AIW58" ca="1">IF(AND($CC$57&lt;&gt;$CC$58,$CC$58&lt;&gt;$CC$59,$CC$59&lt;&gt;$CC$60,$CC$60:$CC$61=$CC$60,$CC$61&lt;&gt;$CC$62,$CE$60:$CE$61=$CE$60,$CF$60&lt;&gt;$CF$61),1,0)</f>
        <v>0</v>
      </c>
      <c r="AIX58" s="487">
        <f t="array" aca="1" ref="AIX58" ca="1">IF(AND($CC$57&lt;&gt;$CC$58,$CC$58&lt;&gt;$CC$59,$CC$59&lt;&gt;$CC$60,$CC$60&lt;&gt;$CC$61,$CC$61:$CC$62=$CC$61,$CE$61:$CE$62=$CE$61,$CF$61&lt;&gt;$CF$62),1,0)</f>
        <v>0</v>
      </c>
      <c r="AIY58" s="487">
        <f t="array" aca="1" ref="AIY58" ca="1">IF(AND($CC$57:$CC$62=$CC$58,$CE$57:$CE$61=$CE$58,$CE$61&lt;&gt;$CE$62,$CF$57:$CF$61=$CF$58,$CG$57:$CG$60=$CG$58,$CG$60&lt;&gt;$CG$61),1,0)</f>
        <v>0</v>
      </c>
      <c r="AIZ58" s="487">
        <f t="array" aca="1" ref="AIZ58" ca="1">IF(AND($CC$57:$CC$62=$CC$58,$CE$57:$CE$61=$CE$58,$CE$61&lt;&gt;$CE$62,$CF$57:$CF$61=$CF$58,$CG$57:$CG$59=$CG$58,$CG$59&lt;&gt;$CG$60,$CG$60:$CG$61=$CG$60),1,0)</f>
        <v>0</v>
      </c>
      <c r="AJA58" s="487">
        <f t="array" aca="1" ref="AJA58" ca="1">IF(AND($CC$57:$CC$62=$CC$58,$CE$57:$CE$61=$CE$58,$CE$61&lt;&gt;$CE$62,$CF$57:$CF$61=$CF$58,$CG$57:$CG$59=$CG$58,$CG$59&lt;&gt;$CG$60,$CG$60&lt;&gt;$CG$61),1,0)</f>
        <v>0</v>
      </c>
      <c r="AJB58" s="487">
        <f t="array" aca="1" ref="AJB58" ca="1">IF(AND($CC$57:$CC$62=$CC$58,$CE$57:$CE$61=$CE$58,$CE$61&lt;&gt;$CE$62,$CF$57:$CF$61=$CF$58,$CG$57:$CG$58=$CG$58,$CG$58&lt;&gt;$CG$59,$CG$59:$CG$61=$CG$59),1,0)</f>
        <v>0</v>
      </c>
      <c r="AJC58" s="487">
        <f t="array" aca="1" ref="AJC58" ca="1">IF(AND($CC$57:$CC$62=$CC$58,$CE$57:$CE$61=$CE$58,$CE$61&lt;&gt;$CE$62,$CF$57:$CF$61=$CF$58,$CG$57:$CG$58=$CG$58,$CG$58&lt;&gt;$CG$59,$CG$59:$CG$60=$CG$59,$CG$60&lt;&gt;$CG$61),1,0)</f>
        <v>0</v>
      </c>
      <c r="AJD58" s="487">
        <f t="array" aca="1" ref="AJD58" ca="1">IF(AND($CC$57:$CC$62=$CC$58,$CE$57:$CE$61=$CE$58,$CE$61&lt;&gt;$CE$62,$CF$57:$CF$61=$CF$58,$CG$57:$CG$58=$CG$58,$CG$58&lt;&gt;$CG$59,$CG$59&lt;&gt;$CG$60,$CG$60:$CG$61=$CG$60),1,0)</f>
        <v>0</v>
      </c>
      <c r="AJE58" s="487">
        <f t="array" aca="1" ref="AJE58" ca="1">IF(AND($CC$57:$CC$62=$CC$58,$CE$57:$CE$61=$CE$58,$CE$61&lt;&gt;$CE$62,$CF$57:$CF$61=$CF$58,$CG$57:$CG$58=$CG$58,$CG$58&lt;&gt;$CG$59,$CG$59&lt;&gt;$CG$60,$CG$60&lt;&gt;$CG$61),1,0)</f>
        <v>0</v>
      </c>
      <c r="AJF58" s="487">
        <f t="array" aca="1" ref="AJF58" ca="1">IF(AND($CC$57:$CC$62=$CC$58,$CE$57:$CE$61=$CE$58,$CE$61&lt;&gt;$CE$62,$CF$57:$CF$61=$CF$58,$CG$57&lt;&gt;$CG$58,$CG$58:$CG$61=$CG$58),1,0)</f>
        <v>0</v>
      </c>
      <c r="AJG58" s="487">
        <f t="array" aca="1" ref="AJG58" ca="1">IF(AND($CC$57:$CC$62=$CC$58,$CE$57:$CE$61=$CE$58,$CE$61&lt;&gt;$CE$62,$CF$57:$CF$61=$CF$58,$CG$57&lt;&gt;$CG$58,$CG$58:$CG$60=$CG$58,$CG$60&lt;&gt;$CG$61),1,0)</f>
        <v>0</v>
      </c>
      <c r="AJH58" s="487">
        <f t="array" aca="1" ref="AJH58" ca="1">IF(AND($CC$57:$CC$62=$CC$58,$CE$57:$CE$61=$CE$58,$CE$61&lt;&gt;$CE$62,$CF$57:$CF$61=$CF$58,$CG$57&lt;&gt;$CG$58,$CG$58:$CG$59=$CG$58,$CG$59&lt;&gt;$CG$60,$CG$60:$CG$61=$CG$60),1,0)</f>
        <v>0</v>
      </c>
      <c r="AJI58" s="487">
        <f t="array" aca="1" ref="AJI58" ca="1">IF(AND($CC$57:$CC$62=$CC$58,$CE$57:$CE$61=$CE$58,$CE$61&lt;&gt;$CE$62,$CF$57:$CF$61=$CF$58,$CG$57&lt;&gt;$CG$58,$CG$58:$CG$59=$CG$58,$CG$59&lt;&gt;$CG$60,$CG$60&lt;&gt;$CG$61),1,0)</f>
        <v>0</v>
      </c>
      <c r="AJJ58" s="487">
        <f t="array" aca="1" ref="AJJ58" ca="1">IF(AND($CC$57:$CC$62=$CC$58,$CE$57:$CE$61=$CE$58,$CE$61&lt;&gt;$CE$62,$CF$57:$CF$61=$CF$58,$CG$57&lt;&gt;$CG$58,$CG$58&lt;&gt;$CG$59,$CG$59:$CG$61=$CG$59),1,0)</f>
        <v>0</v>
      </c>
      <c r="AJK58" s="487">
        <f t="array" aca="1" ref="AJK58" ca="1">IF(AND($CC$57:$CC$62=$CC$58,$CE$57:$CE$61=$CE$58,$CE$61&lt;&gt;$CE$62,$CF$57:$CF$61=$CF$58,$CG$57&lt;&gt;$CG$58,$CG$58&lt;&gt;$CG$59,$CG$59:$CG$60=$CG$59,$CG$60&lt;&gt;$CG$61),1,0)</f>
        <v>0</v>
      </c>
      <c r="AJL58" s="487">
        <f t="array" aca="1" ref="AJL58" ca="1">IF(AND($CC$57:$CC$62=$CC$58,$CE$57:$CE$61=$CE$58,$CE$61&lt;&gt;$CE$62,$CF$57:$CF$61=$CF$58,$CG$57&lt;&gt;$CG$58,$CG$58&lt;&gt;$CG$59,$CG$59&lt;&gt;$CG$60,$CG$60:$CG$61=$CG$60),1,0)</f>
        <v>0</v>
      </c>
      <c r="AJM58" s="487">
        <f t="array" aca="1" ref="AJM58" ca="1">IF(AND($CC$57:$CC$62=$CC$58,$CE$57:$CE$61=$CE$58,$CE$61&lt;&gt;$CE$62,$CF$57:$CF$61=$CF$58,$CG$57&lt;&gt;$CG$58,$CG$58&lt;&gt;$CG$59,$CG$59&lt;&gt;$CG$60,$CG$60&lt;&gt;$CG$61),1,0)</f>
        <v>0</v>
      </c>
      <c r="AJN58" s="487">
        <f t="array" aca="1" ref="AJN58" ca="1">IF(AND($CC$57:$CC$62=$CC$58,$CE$57:$CE$60=$CE$58,$CE$60&lt;&gt;$CE$61,$CE$61:$CE$62=$CE$61,$CF$57:$CF$60=$CF$58,$CF$61:$CF$62=$CF$61,$CG$57:$CG$60=$CG$58,$CG$61&lt;&gt;$CG$62),1,0)</f>
        <v>0</v>
      </c>
      <c r="AJO58" s="487">
        <f t="array" aca="1" ref="AJO58" ca="1">IF(AND($CC$57:$CC$62=$CC$58,$CE$57:$CE$60=$CE$58,$CE$60&lt;&gt;$CE$61,$CE$61:$CE$62=$CE$61,$CF$57:$CF$60=$CF$58,$CF$61:$CF$62=$CF$61,$CG$57:$CG$59=$CG$58,$CG$59&lt;&gt;$CG$60,$CG$61:$CG$62=$CG$61),1,0)</f>
        <v>0</v>
      </c>
      <c r="AJP58" s="487">
        <f t="array" aca="1" ref="AJP58" ca="1">IF(AND($CC$57:$CC$62=$CC$58,$CE$57:$CE$60=$CE$58,$CE$60&lt;&gt;$CE$61,$CE$61:$CE$62=$CE$61,$CF$57:$CF$60=$CF$58,$CF$61:$CF$62=$CF$61,$CG$57:$CG$59=$CG$58,$CG$59&lt;&gt;$CG$60,$CG$61&lt;&gt;$CG$62),1,0)</f>
        <v>0</v>
      </c>
      <c r="AJQ58" s="487">
        <f t="array" aca="1" ref="AJQ58" ca="1">IF(AND($CC$57:$CC$62=$CC$58,$CE$57:$CE$60=$CE$58,$CE$60&lt;&gt;$CE$61,$CE$61:$CE$62=$CE$61,$CF$57:$CF$60=$CF$58,$CF$61:$CF$62=$CF$61,$CG$57:$CG$58=$CG$58,$CG$58&lt;&gt;$CG$59,$CG$59:$CG$60=$CG$59,$CG$61:$CG$62=$CG$61),1,0)</f>
        <v>0</v>
      </c>
      <c r="AJR58" s="487">
        <f t="array" aca="1" ref="AJR58" ca="1">IF(AND($CC$57:$CC$62=$CC$58,$CE$57:$CE$60=$CE$58,$CE$60&lt;&gt;$CE$61,$CE$61:$CE$62=$CE$61,$CF$57:$CF$60=$CF$58,$CF$61:$CF$62=$CF$61,$CG$57:$CG$58=$CG$58,$CG$58&lt;&gt;$CG$59,$CG$59:$CG$60=$CG$59,$CG$61&lt;&gt;$CG$62),1,0)</f>
        <v>0</v>
      </c>
      <c r="AJS58" s="487">
        <f t="array" aca="1" ref="AJS58" ca="1">IF(AND($CC$57:$CC$62=$CC$58,$CE$57:$CE$60=$CE$58,$CE$60&lt;&gt;$CE$61,$CE$61:$CE$62=$CE$61,$CF$57:$CF$60=$CF$58,$CF$61:$CF$62=$CF$61,$CG$57:$CG$58=$CG$58,$CG$58&lt;&gt;$CG$59,$CG$59&lt;&gt;$CG$60,$CG$61:$CG$62=$CG$61),1,0)</f>
        <v>0</v>
      </c>
      <c r="AJT58" s="487">
        <f t="array" aca="1" ref="AJT58" ca="1">IF(AND($CC$57:$CC$62=$CC$58,$CE$57:$CE$60=$CE$58,$CE$60&lt;&gt;$CE$61,$CE$61:$CE$62=$CE$61,$CF$57:$CF$60=$CF$58,$CF$61:$CF$62=$CF$61,$CG$57:$CG$58=$CG$58,$CG$58&lt;&gt;$CG$59,$CG$59&lt;&gt;$CG$60,$CG$61&lt;&gt;$CG$62),1,0)</f>
        <v>0</v>
      </c>
      <c r="AJU58" s="487">
        <f t="array" aca="1" ref="AJU58" ca="1">IF(AND($CC$57:$CC$62=$CC$58,$CE$57:$CE$60=$CE$58,$CE$60&lt;&gt;$CE$61,$CE$61:$CE$62=$CE$61,$CF$57:$CF$60=$CF$58,$CF$61:$CF$62=$CF$61,$CG$57&lt;&gt;$CG$58,$CG$58:$CG$60=$CG$58,$CG$61:$CG$62=$CG$61),1,0)</f>
        <v>0</v>
      </c>
      <c r="AJV58" s="487">
        <f t="array" aca="1" ref="AJV58" ca="1">IF(AND($CC$57:$CC$62=$CC$58,$CE$57:$CE$60=$CE$58,$CE$60&lt;&gt;$CE$61,$CE$61:$CE$62=$CE$61,$CF$57:$CF$60=$CF$58,$CF$61:$CF$62=$CF$61,$CG$57&lt;&gt;$CG$58,$CG$58:$CG$60=$CG$58,$CG$61&lt;&gt;$CG$62),1,0)</f>
        <v>0</v>
      </c>
      <c r="AJW58" s="487">
        <f t="array" aca="1" ref="AJW58" ca="1">IF(AND($CC$57:$CC$62=$CC$58,$CE$57:$CE$60=$CE$58,$CE$60&lt;&gt;$CE$61,$CE$61:$CE$62=$CE$61,$CF$57:$CF$60=$CF$58,$CF$61:$CF$62=$CF$61,$CG$57&lt;&gt;$CG$58,$CG$58:$CG$59=$CG$58,$CG$59&lt;&gt;$CG$60,$CG$61:$CG$62=$CG$61),1,0)</f>
        <v>0</v>
      </c>
      <c r="AJX58" s="487">
        <f t="array" aca="1" ref="AJX58" ca="1">IF(AND($CC$57:$CC$62=$CC$58,$CE$57:$CE$60=$CE$58,$CE$60&lt;&gt;$CE$61,$CE$61:$CE$62=$CE$61,$CF$57:$CF$60=$CF$58,$CF$61:$CF$62=$CF$61,$CG$57&lt;&gt;$CG$58,$CG$58:$CG$59=$CG$58,$CG$59&lt;&gt;$CG$60,$CG$61&lt;&gt;$CG$62),1,0)</f>
        <v>0</v>
      </c>
      <c r="AJY58" s="487">
        <f t="array" aca="1" ref="AJY58" ca="1">IF(AND($CC$57:$CC$62=$CC$58,$CE$57:$CE$60=$CE$58,$CE$60&lt;&gt;$CE$61,$CE$61:$CE$62=$CE$61,$CF$57:$CF$60=$CF$58,$CF$61:$CF$62=$CF$61,$CG$57&lt;&gt;$CG$58,$CG$58&lt;&gt;$CG$59,$CG$59:$CG$60=$CG$59,$CG$61:$CG$62=$CG$61),1,0)</f>
        <v>0</v>
      </c>
      <c r="AJZ58" s="487">
        <f t="array" aca="1" ref="AJZ58" ca="1">IF(AND($CC$57:$CC$62=$CC$58,$CE$57:$CE$60=$CE$58,$CE$60&lt;&gt;$CE$61,$CE$61:$CE$62=$CE$61,$CF$57:$CF$60=$CF$58,$CF$61:$CF$62=$CF$61,$CG$57&lt;&gt;$CG$58,$CG$58&lt;&gt;$CG$59,$CG$59:$CG$60=$CG$59,$CG$61&lt;&gt;$CG$62),1,0)</f>
        <v>0</v>
      </c>
      <c r="AKA58" s="487">
        <f t="array" aca="1" ref="AKA58" ca="1">IF(AND($CC$57:$CC$62=$CC$58,$CE$57:$CE$60=$CE$58,$CE$60&lt;&gt;$CE$61,$CE$61:$CE$62=$CE$61,$CF$57:$CF$60=$CF$58,$CF$61:$CF$62=$CF$61,$CG$57&lt;&gt;$CG$58,$CG$58&lt;&gt;$CG$59,$CG$59&lt;&gt;$CG$60,$CG$61:$CG$62=$CG$61),1,0)</f>
        <v>0</v>
      </c>
      <c r="AKB58" s="487">
        <f t="array" aca="1" ref="AKB58" ca="1">IF(AND($CC$57:$CC$62=$CC$58,$CE$57:$CE$60=$CE$58,$CE$60&lt;&gt;$CE$61,$CE$61:$CE$62=$CE$61,$CF$57:$CF$60=$CF$58,$CF$61:$CF$62=$CF$61,$CG$57&lt;&gt;$CG$58,$CG$58&lt;&gt;$CG$59,$CG$59&lt;&gt;$CG$60,$CG$61&lt;&gt;$CG$62),1,0)</f>
        <v>0</v>
      </c>
      <c r="AKC58" s="487">
        <f t="array" aca="1" ref="AKC58" ca="1">IF(AND($CC$57:$CC$62=$CC$58,$CE$57:$CE$60=$CE$58,$CE$60&lt;&gt;$CE$61,$CE$61&lt;&gt;$CE$62,$CF$57:$CF$60=$CF$58,$CG$57:$CG$59=$CG$58,$CG$59&lt;&gt;$CG$60),1,0)</f>
        <v>0</v>
      </c>
      <c r="AKD58" s="487">
        <f t="array" aca="1" ref="AKD58" ca="1">IF(AND($CC$57:$CC$62=$CC$58,$CE$57:$CE$60=$CE$58,$CE$60&lt;&gt;$CE$61,$CE$61&lt;&gt;$CE$62,$CF$57:$CF$60=$CF$58,$CG$57:$CG$58=$CG$57,$CG$58&lt;&gt;$CG$59,$CG$59:$CG$60=$CG$59),1,0)</f>
        <v>0</v>
      </c>
      <c r="AKE58" s="487">
        <f t="array" aca="1" ref="AKE58" ca="1">IF(AND($CC$57:$CC$62=$CC$58,$CE$57:$CE$60=$CE$58,$CE$60&lt;&gt;$CE$61,$CE$61&lt;&gt;$CE$62,$CF$57:$CF$60=$CF$58,$CG$57:$CG$58=$CG$57,$CG$58&lt;&gt;$CG$59,$CG$59&lt;&gt;$CG$60),1,0)</f>
        <v>0</v>
      </c>
      <c r="AKF58" s="487">
        <f t="array" aca="1" ref="AKF58" ca="1">IF(AND($CC$57:$CC$62=$CC$58,$CE$57:$CE$60=$CE$58,$CE$60&lt;&gt;$CE$61,$CE$61&lt;&gt;$CE$62,$CF$57:$CF$60=$CF$58,$CG$57&lt;&gt;$CG$58,$CG$58:$CG$60=$CG$58),1,0)</f>
        <v>0</v>
      </c>
      <c r="AKG58" s="487">
        <f t="array" aca="1" ref="AKG58" ca="1">IF(AND($CC$57:$CC$62=$CC$58,$CE$57:$CE$60=$CE$58,$CE$60&lt;&gt;$CE$61,$CE$61&lt;&gt;$CE$62,$CF$57:$CF$60=$CF$58,$CG$57&lt;&gt;$CG$58,$CG$58:$CG$59=$CG$58,$CG$59&lt;&gt;$CG$60),1,0)</f>
        <v>0</v>
      </c>
      <c r="AKH58" s="487">
        <f t="array" aca="1" ref="AKH58" ca="1">IF(AND($CC$57:$CC$62=$CC$58,$CE$57:$CE$60=$CE$58,$CE$60&lt;&gt;$CE$61,$CE$61&lt;&gt;$CE$62,$CF$57:$CF$60=$CF$58,$CG$57&lt;&gt;$CG$58,$CG$58&lt;&gt;$CG$59,$CG$59:$CG$60=$CG$59),1,0)</f>
        <v>0</v>
      </c>
      <c r="AKI58" s="487">
        <f t="array" aca="1" ref="AKI58" ca="1">IF(AND($CC$57:$CC$62=$CC$58,$CE$57:$CE$60=$CE$58,$CE$60&lt;&gt;$CE$61,$CE$61&lt;&gt;$CE$62,$CF$57:$CF$60=$CF$58,$CG$57&lt;&gt;$CG$58,$CG$58&lt;&gt;$CG$59,$CG$59&lt;&gt;$CG$60),1,0)</f>
        <v>0</v>
      </c>
      <c r="AKJ58" s="487">
        <f t="array" aca="1" ref="AKJ58" ca="1">IF(AND($CC$57:$CC$62=$CC$58,$CE$57:$CE$59=$CE$58,$CE$59&lt;&gt;$CE$60,$CE$60:$CE$62=$CE$60,$CF$57:$CF$59=$CF$58,$CF$60:$CF$62=$CF$60,$CG$57:$CG$59=$CG$58,$CG$60:$CG$61=$CG$60,$CG$61&lt;&gt;$CG$62),1,0)</f>
        <v>0</v>
      </c>
      <c r="AKK58" s="487">
        <f t="array" aca="1" ref="AKK58" ca="1">IF(AND($CC$57:$CC$62=$CC$58,$CE$57:$CE$59=$CE$58,$CE$59&lt;&gt;$CE$60,$CE$60:$CE$62=$CE$60,$CF$57:$CF$59=$CF$58,$CF$60:$CF$62=$CF$60,$CG$57:$CG$59=$CG$58,$CG$60&lt;&gt;$CG$61,$CG$61:$CG$62=$CG$61),1,0)</f>
        <v>0</v>
      </c>
      <c r="AKL58" s="487">
        <f t="array" aca="1" ref="AKL58" ca="1">IF(AND($CC$57:$CC$62=$CC$58,$CE$57:$CE$59=$CE$58,$CE$59&lt;&gt;$CE$60,$CE$60:$CE$62=$CE$60,$CF$57:$CF$59=$CF$58,$CF$60:$CF$62=$CF$60,$CG$57:$CG$59=$CG$58,$CG$60&lt;&gt;$CG$61,$CG$61&lt;&gt;$CG$62),1,0)</f>
        <v>0</v>
      </c>
      <c r="AKM58" s="487">
        <f t="array" aca="1" ref="AKM58" ca="1">IF(AND($CC$57:$CC$62=$CC$58,$CE$57:$CE$59=$CE$58,$CE$59&lt;&gt;$CE$60,$CE$60:$CE$62=$CE$60,$CF$57:$CF$59=$CF$58,$CF$60:$CF$62=$CF$60,$CG$57:$CG$58=$CG$58,$CG$58&lt;&gt;$CG$59,$CG$60:$CG$62=$CG$60),1,0)</f>
        <v>0</v>
      </c>
      <c r="AKN58" s="487">
        <f t="array" aca="1" ref="AKN58" ca="1">IF(AND($CC$57:$CC$62=$CC$58,$CE$57:$CE$59=$CE$58,$CE$59&lt;&gt;$CE$60,$CE$60:$CE$62=$CE$60,$CF$57:$CF$59=$CF$58,$CF$60:$CF$62=$CF$60,$CG$57:$CG$58=$CG$58,$CG$58&lt;&gt;$CG$59,$CG$60&lt;&gt;$CG$61,$CG$61:$CG$62=$CG$61),1,0)</f>
        <v>0</v>
      </c>
      <c r="AKO58" s="487">
        <f t="array" aca="1" ref="AKO58" ca="1">IF(AND($CC$57:$CC$62=$CC$58,$CE$57:$CE$59=$CE$58,$CE$59&lt;&gt;$CE$60,$CE$60:$CE$62=$CE$60,$CF$57:$CF$59=$CF$58,$CF$60:$CF$62=$CF$60,$CG$57:$CG$58=$CG$58,$CG$58&lt;&gt;$CG$59,$CG$60:$CG$61=$CG$60,$CG$61&lt;&gt;$CG$62),1,0)</f>
        <v>0</v>
      </c>
      <c r="AKP58" s="487">
        <f t="array" aca="1" ref="AKP58" ca="1">IF(AND($CC$57:$CC$62=$CC$58,$CE$57:$CE$59=$CE$58,$CE$59&lt;&gt;$CE$60,$CE$60:$CE$62=$CE$60,$CF$57:$CF$59=$CF$58,$CF$60:$CF$62=$CF$60,$CG$57:$CG$58=$CG$58,$CG$58&lt;&gt;$CG$59,$CG$60&lt;&gt;$CG$61,$CG$61&lt;&gt;$CG$62),1,0)</f>
        <v>0</v>
      </c>
      <c r="AKQ58" s="487">
        <f t="array" aca="1" ref="AKQ58" ca="1">IF(AND($CC$57:$CC$62=$CC$58,$CE$57:$CE$59=$CE$58,$CE$59&lt;&gt;$CE$60,$CE$60:$CE$62=$CE$60,$CF$57:$CF$59=$CF$58,$CF$60:$CF$62=$CF$60,$CG$57&lt;&gt;$CG$58,$CG$58:$CG$59=$CG$58,$CG$60:$CG$62=$CG$60),1,0)</f>
        <v>0</v>
      </c>
      <c r="AKR58" s="487">
        <f t="array" aca="1" ref="AKR58" ca="1">IF(AND($CC$57:$CC$62=$CC$58,$CE$57:$CE$59=$CE$58,$CE$59&lt;&gt;$CE$60,$CE$60:$CE$62=$CE$60,$CF$57:$CF$59=$CF$58,$CF$60:$CF$62=$CF$60,$CG$57&lt;&gt;$CG$58,$CG$58:$CG$59=$CG$58,$CG$60&lt;&gt;$CG$61,$CG$61:$CG$62=$CG$61),1,0)</f>
        <v>0</v>
      </c>
      <c r="AKS58" s="487">
        <f t="array" aca="1" ref="AKS58" ca="1">IF(AND($CC$57:$CC$62=$CC$58,$CE$57:$CE$59=$CE$58,$CE$59&lt;&gt;$CE$60,$CE$60:$CE$62=$CE$60,$CF$57:$CF$59=$CF$58,$CF$60:$CF$62=$CF$60,$CG$57&lt;&gt;$CG$58,$CG$58:$CG$59=$CG$58,$CG$60:$CG$61=$CG$60,$CG$61&lt;&gt;$CG$62),1,0)</f>
        <v>0</v>
      </c>
      <c r="AKT58" s="487">
        <f t="array" aca="1" ref="AKT58" ca="1">IF(AND($CC$57:$CC$62=$CC$58,$CE$57:$CE$59=$CE$58,$CE$59&lt;&gt;$CE$60,$CE$60:$CE$62=$CE$60,$CF$57:$CF$59=$CF$58,$CF$60:$CF$62=$CF$60,$CG$57&lt;&gt;$CG$58,$CG$58:$CG$59=$CG$58,$CG$60&lt;&gt;$CG$61,$CG$61&lt;&gt;$CG$62),1,0)</f>
        <v>0</v>
      </c>
      <c r="AKU58" s="487">
        <f t="array" aca="1" ref="AKU58" ca="1">IF(AND($CC$57:$CC$62=$CC$58,$CE$57:$CE$59=$CE$58,$CE$59&lt;&gt;$CE$60,$CE$60:$CE$62=$CE$60,$CF$57:$CF$59=$CF$58,$CF$60:$CF$62=$CF$60,$CG$57&lt;&gt;$CG$58,$CG$58&lt;&gt;$CG$59,$CG$60:$CG$62=$CG$60),1,0)</f>
        <v>0</v>
      </c>
      <c r="AKV58" s="487">
        <f t="array" aca="1" ref="AKV58" ca="1">IF(AND($CC$57:$CC$62=$CC$58,$CE$57:$CE$59=$CE$58,$CE$59&lt;&gt;$CE$60,$CE$60:$CE$62=$CE$60,$CF$57:$CF$59=$CF$58,$CF$60:$CF$62=$CF$60,$CG$57&lt;&gt;$CG$58,$CG$58&lt;&gt;$CG$59,$CG$60:$CG$61=$CG$60,$CG$61&lt;&gt;$CG$62),1,0)</f>
        <v>0</v>
      </c>
      <c r="AKW58" s="487">
        <f t="array" aca="1" ref="AKW58" ca="1">IF(AND($CC$57:$CC$62=$CC$58,$CE$57:$CE$59=$CE$58,$CE$59&lt;&gt;$CE$60,$CE$60:$CE$62=$CE$60,$CF$57:$CF$59=$CF$58,$CF$60:$CF$62=$CF$60,$CG$57&lt;&gt;$CG$58,$CG$58&lt;&gt;$CG$59,$CG$60&lt;&gt;$CG$61,$CG$61:$CG$62=$CG$61),1,0)</f>
        <v>0</v>
      </c>
      <c r="AKX58" s="487">
        <f t="array" aca="1" ref="AKX58" ca="1">IF(AND($CC$57:$CC$62=$CC$58,$CE$57:$CE$59=$CE$58,$CE$59&lt;&gt;$CE$60,$CE$60:$CE$62=$CE$60,$CF$57:$CF$59=$CF$58,$CF$60:$CF$62=$CF$60,$CG$57&lt;&gt;$CG$58,$CG$58&lt;&gt;$CG$59,$CG$60&lt;&gt;$CG$61,$CG$61&lt;&gt;$CG$62),1,0)</f>
        <v>0</v>
      </c>
      <c r="AKY58" s="487">
        <f t="array" aca="1" ref="AKY58" ca="1">IF(AND($CC$57:$CC$62=$CC$58,$CE$57:$CE$59=$CE$58,$CE$59&lt;&gt;$CE$60,$CE$60:$CE$61=$CE$60,$CE$61&lt;&gt;$CE$62,$CF$57:$CF$59=$CF$58,$CF$60:$CF$61=$CF$60,$CG$57:$CG$59=$CG$58,$CG$60&lt;&gt;$CG$61),1,0)</f>
        <v>0</v>
      </c>
      <c r="AKZ58" s="487">
        <f t="array" aca="1" ref="AKZ58" ca="1">IF(AND($CC$57:$CC$62=$CC$58,$CE$57:$CE$59=$CE$58,$CE$59&lt;&gt;$CE$60,$CE$60:$CE$61=$CE$60,$CE$61&lt;&gt;$CE$62,$CF$57:$CF$59=$CF$58,$CF$60:$CF$61=$CF$60,$CG$57:$CG$58=$CG$58,$CG$58&lt;&gt;$CG$59,$CG$60:$CG$61=$CG$60),1,0)</f>
        <v>0</v>
      </c>
      <c r="ALA58" s="487">
        <f t="array" aca="1" ref="ALA58" ca="1">IF(AND($CC$57:$CC$62=$CC$58,$CE$57:$CE$59=$CE$58,$CE$59&lt;&gt;$CE$60,$CE$60:$CE$61=$CE$60,$CE$61&lt;&gt;$CE$62,$CF$57:$CF$59=$CF$58,$CF$60:$CF$61=$CF$60,$CG$57:$CG$58=$CG$58,$CG$58&lt;&gt;$CG$59,$CG$60&lt;&gt;$CG$61),1,0)</f>
        <v>0</v>
      </c>
      <c r="ALB58" s="487">
        <f t="array" aca="1" ref="ALB58" ca="1">IF(AND($CC$57:$CC$62=$CC$58,$CE$57:$CE$59=$CE$58,$CE$59&lt;&gt;$CE$60,$CE$60:$CE$61=$CE$60,$CE$61&lt;&gt;$CE$62,$CF$57:$CF$59=$CF$58,$CF$60:$CF$61=$CF$60,$CG$57&lt;&gt;$CG$58,$CG$58:$CG$59=$CG$58,$CG$60:$CG$61=$CG$60),1,0)</f>
        <v>0</v>
      </c>
      <c r="ALC58" s="487">
        <f t="array" aca="1" ref="ALC58" ca="1">IF(AND($CC$57:$CC$62=$CC$58,$CE$57:$CE$59=$CE$58,$CE$59&lt;&gt;$CE$60,$CE$60:$CE$61=$CE$60,$CE$61&lt;&gt;$CE$62,$CF$57:$CF$59=$CF$58,$CF$60:$CF$61=$CF$60,$CG$57&lt;&gt;$CG$58,$CG$58:$CG$59=$CG$58,$CG$60&lt;&gt;$CG$61),1,0)</f>
        <v>0</v>
      </c>
      <c r="ALD58" s="487">
        <f t="array" aca="1" ref="ALD58" ca="1">IF(AND($CC$57:$CC$62=$CC$58,$CE$57:$CE$59=$CE$58,$CE$59&lt;&gt;$CE$60,$CE$60:$CE$61=$CE$60,$CE$61&lt;&gt;$CE$62,$CF$57:$CF$59=$CF$58,$CF$60:$CF$61=$CF$60,$CG$57&lt;&gt;$CG$58,$CG$58&lt;&gt;$CG$59,$CG$60:$CG$61=$CG$60),1,0)</f>
        <v>0</v>
      </c>
      <c r="ALE58" s="487">
        <f t="array" aca="1" ref="ALE58" ca="1">IF(AND($CC$57:$CC$62=$CC$58,$CE$57:$CE$59=$CE$58,$CE$59&lt;&gt;$CE$60,$CE$60:$CE$61=$CE$60,$CE$61&lt;&gt;$CE$62,$CF$57:$CF$59=$CF$58,$CF$60:$CF$61=$CF$60,$CG$57&lt;&gt;$CG$58,$CG$58&lt;&gt;$CG$59,$CG$60&lt;&gt;$CG$61),1,0)</f>
        <v>0</v>
      </c>
      <c r="ALF58" s="487">
        <f t="array" aca="1" ref="ALF58" ca="1">IF(AND($CC$57:$CC$62=$CC$58,$CE$57:$CE$59=$CE$58,$CE$59&lt;&gt;$CE$60,$CE$60&lt;&gt;$CE$61,$CE$61:$CE$62=$CE$61,$CF$57:$CF$59=$CF$58,$CF$61:$CF$62=$CF$61,$CG$57:$CG$59=$CG$58,$CG$61&lt;&gt;$CG$62),1,0)</f>
        <v>0</v>
      </c>
      <c r="ALG58" s="487">
        <f t="array" aca="1" ref="ALG58" ca="1">IF(AND($CC$57:$CC$62=$CC$58,$CE$57:$CE$59=$CE$58,$CE$59&lt;&gt;$CE$60,$CE$60&lt;&gt;$CE$61,$CE$61:$CE$62=$CE$61,$CF$57:$CF$59=$CF$58,$CF$61:$CF$62=$CF$61,$CG$57:$CG$58=$CG$58,$CG$58&lt;&gt;$CG$59,$CG$61:$CG$62=$CG$61),1,0)</f>
        <v>0</v>
      </c>
      <c r="ALH58" s="487">
        <f t="array" aca="1" ref="ALH58" ca="1">IF(AND($CC$57:$CC$62=$CC$58,$CE$57:$CE$59=$CE$58,$CE$59&lt;&gt;$CE$60,$CE$60&lt;&gt;$CE$61,$CE$61:$CE$62=$CE$61,$CF$57:$CF$59=$CF$58,$CF$61:$CF$62=$CF$61,$CG$57:$CG$58=$CG$58,$CG$58&lt;&gt;$CG$59,$CG$61&lt;&gt;$CG$62),1,0)</f>
        <v>0</v>
      </c>
      <c r="ALI58" s="487">
        <f t="array" aca="1" ref="ALI58" ca="1">IF(AND($CC$57:$CC$62=$CC$58,$CE$57:$CE$59=$CE$58,$CE$59&lt;&gt;$CE$60,$CE$60&lt;&gt;$CE$61,$CE$61:$CE$62=$CE$61,$CF$57:$CF$59=$CF$58,$CF$61:$CF$62=$CF$61,$CG$57&lt;&gt;$CG$58,$CG$58:$CG$59=$CG$58,$CG$61:$CG$62=$CG$61),1,0)</f>
        <v>0</v>
      </c>
      <c r="ALJ58" s="487">
        <f t="array" aca="1" ref="ALJ58" ca="1">IF(AND($CC$57:$CC$62=$CC$58,$CE$57:$CE$59=$CE$58,$CE$59&lt;&gt;$CE$60,$CE$60&lt;&gt;$CE$61,$CE$61:$CE$62=$CE$61,$CF$57:$CF$59=$CF$58,$CF$61:$CF$62=$CF$61,$CG$57&lt;&gt;$CG$58,$CG$58:$CG$59=$CG$58,$CG$61&lt;&gt;$CG$62),1,0)</f>
        <v>0</v>
      </c>
      <c r="ALK58" s="487">
        <f t="array" aca="1" ref="ALK58" ca="1">IF(AND($CC$57:$CC$62=$CC$58,$CE$57:$CE$59=$CE$58,$CE$59&lt;&gt;$CE$60,$CE$60&lt;&gt;$CE$61,$CE$61:$CE$62=$CE$61,$CF$57:$CF$59=$CF$58,$CF$61:$CF$62=$CF$61,$CG$57&lt;&gt;$CG$58,$CG$58&lt;&gt;$CG$59,$CG$61:$CG$62=$CG$61),1,0)</f>
        <v>0</v>
      </c>
      <c r="ALL58" s="487">
        <f t="array" aca="1" ref="ALL58" ca="1">IF(AND($CC$57:$CC$62=$CC$58,$CE$57:$CE$59=$CE$58,$CE$59&lt;&gt;$CE$60,$CE$60&lt;&gt;$CE$61,$CE$61:$CE$62=$CE$61,$CF$57:$CF$59=$CF$58,$CF$61:$CF$62=$CF$61,$CG$57&lt;&gt;$CG$58,$CG$58&lt;&gt;$CG$59,$CG$61&lt;&gt;$CG$62),1,0)</f>
        <v>0</v>
      </c>
      <c r="ALM58" s="487">
        <f t="array" aca="1" ref="ALM58" ca="1">IF(AND($CC$57:$CC$62=$CC$58,$CE$57:$CE$59=$CE$58,$CE$59&lt;&gt;$CE$60,$CE$60&lt;&gt;$CE$61,$CE$61&lt;&gt;$CE$62,$CF$57:$CF$59=$CF$58,$CG$57:$CG$58=$CG$58,$CG$58&lt;&gt;$CG$59),1,0)</f>
        <v>0</v>
      </c>
      <c r="ALN58" s="487">
        <f t="array" aca="1" ref="ALN58" ca="1">IF(AND($CC$57:$CC$62=$CC$58,$CE$57:$CE$59=$CE$58,$CE$59&lt;&gt;$CE$60,$CE$60&lt;&gt;$CE$61,$CE$61&lt;&gt;$CE$62,$CF$57:$CF$59=$CF$58,$CG$57&lt;&gt;$CG$58,$CG$58:$CG$59=$CG$58),1,0)</f>
        <v>0</v>
      </c>
      <c r="ALO58" s="487">
        <f t="array" aca="1" ref="ALO58" ca="1">IF(AND($CC$57:$CC$62=$CC$58,$CE$57:$CE$59=$CE$58,$CE$59&lt;&gt;$CE$60,$CE$60&lt;&gt;$CE$61,$CE$61&lt;&gt;$CE$62,$CF$57:$CF$59=$CF$58,$CG$57&lt;&gt;$CG$58,$CG$58&lt;&gt;$CG$59),1,0)</f>
        <v>0</v>
      </c>
      <c r="ALP58" s="487">
        <f t="array" aca="1" ref="ALP58" ca="1">IF(AND($CC$57:$CC$62=$CC$58,$CE$57:$CE$58=$CE$58,$CE$58&lt;&gt;$CE$59,$CE$59:$CE$62=$CE$59,$CF$57:$CF$58=$CF$58,$CF$59:$CF$62=$CF$59,$CG$57:$CG$58=$CG$58,$CG$59:$CG$61=$CG$59,$CG$61&lt;&gt;$CG$62),1,0)</f>
        <v>0</v>
      </c>
      <c r="ALQ58" s="487">
        <f t="array" aca="1" ref="ALQ58" ca="1">IF(AND($CC$57:$CC$62=$CC$58,$CE$57:$CE$58=$CE$58,$CE$58&lt;&gt;$CE$59,$CE$59:$CE$62=$CE$59,$CF$57:$CF$58=$CF$58,$CF$59:$CF$62=$CF$59,$CG$57:$CG$58=$CG$58,$CG$59:$CG$60=$CG$59,$CG$60&lt;&gt;$CG$61,$CG$61:$CG$62=$CG$61),1,0)</f>
        <v>0</v>
      </c>
      <c r="ALR58" s="487">
        <f t="array" aca="1" ref="ALR58" ca="1">IF(AND($CC$57:$CC$62=$CC$58,$CE$57:$CE$58=$CE$58,$CE$58&lt;&gt;$CE$59,$CE$59:$CE$62=$CE$59,$CF$57:$CF$58=$CF$58,$CF$59:$CF$62=$CF$59,$CG$57:$CG$58=$CG$58,$CG$59:$CG$60=$CG$59,$CG$60&lt;&gt;$CG$61,$CG$61&lt;&gt;$CG$62),1,0)</f>
        <v>0</v>
      </c>
      <c r="ALS58" s="487">
        <f t="array" aca="1" ref="ALS58" ca="1">IF(AND($CC$57:$CC$62=$CC$58,$CE$57:$CE$58=$CE$58,$CE$58&lt;&gt;$CE$59,$CE$59:$CE$62=$CE$59,$CF$57:$CF$58=$CF$58,$CF$59:$CF$62=$CF$59,$CG$57:$CG$58=$CG$58,$CG$59&lt;&gt;$CG$60,$CG$60:$CG$62=$CG$60),1,0)</f>
        <v>0</v>
      </c>
      <c r="ALT58" s="487">
        <f t="array" aca="1" ref="ALT58" ca="1">IF(AND($CC$57:$CC$62=$CC$58,$CE$57:$CE$58=$CE$58,$CE$58&lt;&gt;$CE$59,$CE$59:$CE$62=$CE$59,$CF$57:$CF$58=$CF$58,$CF$59:$CF$62=$CF$59,$CG$57:$CG$58=$CG$58,$CG$59&lt;&gt;$CG$60,$CG$60&lt;&gt;$CG$61,$CG$61:$CG$62=$CG$61),1,0)</f>
        <v>0</v>
      </c>
      <c r="ALU58" s="487">
        <f t="array" aca="1" ref="ALU58" ca="1">IF(AND($CC$57:$CC$62=$CC$58,$CE$57:$CE$58=$CE$58,$CE$58&lt;&gt;$CE$59,$CE$59:$CE$62=$CE$59,$CF$57:$CF$58=$CF$58,$CF$59:$CF$62=$CF$59,$CG$57:$CG$58=$CG$58,$CG$59&lt;&gt;$CG$60,$CG$60:$CG$61=$CG$60,$CG$61&lt;&gt;$CG$62),1,0)</f>
        <v>0</v>
      </c>
      <c r="ALV58" s="487">
        <f t="array" aca="1" ref="ALV58" ca="1">IF(AND($CC$57:$CC$62=$CC$58,$CE$57:$CE$58=$CE$58,$CE$58&lt;&gt;$CE$59,$CE$59:$CE$62=$CE$59,$CF$57:$CF$58=$CF$58,$CF$59:$CF$62=$CF$59,$CG$57:$CG$58=$CG$58,$CG$59&lt;&gt;$CG$60,$CG$60&lt;&gt;$CG$61,$CG$61&lt;&gt;$CG$62),1,0)</f>
        <v>0</v>
      </c>
      <c r="ALW58" s="487">
        <f t="array" aca="1" ref="ALW58" ca="1">IF(AND($CC$57:$CC$62=$CC$58,$CE$57:$CE$58=$CE$58,$CE$58&lt;&gt;$CE$59,$CE$59:$CE$62=$CE$59,$CF$57:$CF$58=$CF$58,$CF$59:$CF$62=$CF$59,$CG$57&gt;$CG$58,$CG$59:$CG$62=$CG$59),1,0)</f>
        <v>0</v>
      </c>
      <c r="ALX58" s="487">
        <f t="array" aca="1" ref="ALX58" ca="1">IF(AND($CC$57:$CC$62=$CC$58,$CE$57:$CE$58=$CE$58,$CE$58&lt;&gt;$CE$59,$CE$59:$CE$62=$CE$59,$CF$57:$CF$58=$CF$58,$CF$59:$CF$62=$CF$59,$CG$57&lt;&gt;$CG$58,$CG$59:$CG$61=$CG$59,$CG$61&lt;&gt;$CG$62),1,0)</f>
        <v>0</v>
      </c>
      <c r="ALY58" s="487">
        <f t="array" aca="1" ref="ALY58" ca="1">IF(AND($CC$57:$CC$62=$CC$58,$CE$57:$CE$58=$CE$58,$CE$58&lt;&gt;$CE$59,$CE$59:$CE$62=$CE$59,$CF$57:$CF$58=$CF$58,$CF$59:$CF$62=$CF$59,$CG$57&lt;&gt;$CG$58,$CG$59:$CG$60=$CG$59,$CG$60&lt;&gt;$CG$61,$CG$61:$CG$62=$CG$61),1,0)</f>
        <v>0</v>
      </c>
      <c r="ALZ58" s="487">
        <f t="array" aca="1" ref="ALZ58" ca="1">IF(AND($CC$57:$CC$62=$CC$58,$CE$57:$CE$58=$CE$58,$CE$58&lt;&gt;$CE$59,$CE$59:$CE$62=$CE$59,$CF$57:$CF$58=$CF$58,$CF$59:$CF$62=$CF$59,$CG$57&lt;&gt;$CG$58,$CG$59:$CG$60=$CG$59,$CG$60&lt;&gt;$CG$61,$CG$61&lt;&gt;$CG$62),1,0)</f>
        <v>0</v>
      </c>
      <c r="AMA58" s="487">
        <f t="array" aca="1" ref="AMA58" ca="1">IF(AND($CC$57:$CC$62=$CC$58,$CE$57:$CE$58=$CE$58,$CE$58&lt;&gt;$CE$59,$CE$59:$CE$62=$CE$59,$CF$57:$CF$58=$CF$58,$CF$59:$CF$62=$CF$59,$CG$57&lt;&gt;$CG$58,$CG$59&lt;&gt;$CG$60,$CG$60:$CG$62=$CG$60),1,0)</f>
        <v>0</v>
      </c>
      <c r="AMB58" s="487">
        <f t="array" aca="1" ref="AMB58" ca="1">IF(AND($CC$57:$CC$62=$CC$58,$CE$57:$CE$58=$CE$58,$CE$58&lt;&gt;$CE$59,$CE$59:$CE$62=$CE$59,$CF$57:$CF$58=$CF$58,$CF$59:$CF$62=$CF$59,$CG$57&lt;&gt;$CG$58,$CG$59&lt;&gt;$CG$60,$CG$60:$CG$61=$CG$60,$CG$61&lt;&gt;$CG$62),1,0)</f>
        <v>0</v>
      </c>
      <c r="AMC58" s="487">
        <f t="array" aca="1" ref="AMC58" ca="1">IF(AND($CC$57:$CC$62=$CC$58,$CE$57:$CE$58=$CE$58,$CE$58&lt;&gt;$CE$59,$CE$59:$CE$62=$CE$59,$CF$57:$CF$58=$CF$58,$CF$59:$CF$62=$CF$59,$CG$57&lt;&gt;$CG$58,$CG$59&lt;&gt;$CG$60,$CG$60&lt;&gt;$CG$61,$CG$61:$CG$62=$CG$61),1,0)</f>
        <v>0</v>
      </c>
      <c r="AMD58" s="487">
        <f t="array" aca="1" ref="AMD58" ca="1">IF(AND($CC$57:$CC$62=$CC$58,$CE$57:$CE$58=$CE$58,$CE$58&lt;&gt;$CE$59,$CE$59:$CE$62=$CE$59,$CF$57:$CF$58=$CF$58,$CF$59:$CF$62=$CF$59,$CG$57&lt;&gt;$CG$58,$CG$59&lt;&gt;$CG$60,$CG$60&lt;&gt;$CG$61,$CG$61&lt;&gt;$CG$62),1,0)</f>
        <v>0</v>
      </c>
      <c r="AME58" s="487">
        <f t="array" aca="1" ref="AME58" ca="1">IF(AND($CC$57:$CC$62=$CC$58,$CE$57:$CE$58=$CE$58,$CE$58&lt;&gt;$CE$59,$CE$59:$CE$61=$CE$59,$CE$61&lt;&gt;$CE$62,$CF$57:$CF$58=$CF$58,$CF$59:$CF$61=$CF$59,$CG$57:$CG$58=$CG$58,$CG$59:$CG$60=$CG$59,$CG$60&lt;&gt;$CG$61),1,0)</f>
        <v>0</v>
      </c>
      <c r="AMF58" s="487">
        <f t="array" aca="1" ref="AMF58" ca="1">IF(AND($CC$57:$CC$62=$CC$58,$CE$57:$CE$58=$CE$58,$CE$58&lt;&gt;$CE$59,$CE$59:$CE$61=$CE$59,$CE$61&lt;&gt;$CE$62,$CF$57:$CF$58=$CF$58,$CF$59:$CF$61=$CF$59,$CG$57:$CG$58=$CG$58,$CG$59&lt;&gt;$CG$60,$CG$60:$CG$61=$CG$60),1,0)</f>
        <v>0</v>
      </c>
      <c r="AMG58" s="487">
        <f t="array" aca="1" ref="AMG58" ca="1">IF(AND($CC$57:$CC$62=$CC$58,$CE$57:$CE$58=$CE$58,$CE$58&lt;&gt;$CE$59,$CE$59:$CE$61=$CE$59,$CE$61&lt;&gt;$CE$62,$CF$57:$CF$58=$CF$58,$CF$59:$CF$61=$CF$59,$CG$57:$CG$58=$CG$58,$CG$59&lt;&gt;$CG$60,$CG$60&lt;&gt;$CG$61),1,0)</f>
        <v>0</v>
      </c>
      <c r="AMH58" s="487">
        <f t="array" aca="1" ref="AMH58" ca="1">IF(AND($CC$57:$CC$62=$CC$58,$CE$57:$CE$58=$CE$58,$CE$58&lt;&gt;$CE$59,$CE$59:$CE$61=$CE$59,$CE$61&lt;&gt;$CE$62,$CF$57:$CF$58=$CF$58,$CF$59:$CF$61=$CF$59,$CG$57&lt;&gt;$CG$58,$CG$59:$CG$61=$CG$59),1,0)</f>
        <v>0</v>
      </c>
      <c r="AMI58" s="487">
        <f t="array" aca="1" ref="AMI58" ca="1">IF(AND($CC$57:$CC$62=$CC$58,$CE$57:$CE$58=$CE$58,$CE$58&lt;&gt;$CE$59,$CE$59:$CE$61=$CE$59,$CE$61&lt;&gt;$CE$62,$CF$57:$CF$58=$CF$58,$CF$59:$CF$61=$CF$59,$CG$57&lt;&gt;$CG$58,$CG$59:$CG$60=$CG$59,$CG$60&lt;&gt;$CG$61),1,0)</f>
        <v>0</v>
      </c>
      <c r="AMJ58" s="487">
        <f t="array" aca="1" ref="AMJ58" ca="1">IF(AND($CC$57:$CC$62=$CC$58,$CE$57:$CE$58=$CE$58,$CE$58&lt;&gt;$CE$59,$CE$59:$CE$61=$CE$59,$CE$61&lt;&gt;$CE$62,$CF$57:$CF$58=$CF$58,$CF$59:$CF$61=$CF$59,$CG$57&lt;&gt;$CG$58,$CG$59&lt;&gt;$CG$60,$CG$60:$CG$61=$CG$60),1,0)</f>
        <v>0</v>
      </c>
      <c r="AMK58" s="487">
        <f t="array" aca="1" ref="AMK58" ca="1">IF(AND($CC$57:$CC$62=$CC$58,$CE$57:$CE$58=$CE$58,$CE$58&lt;&gt;$CE$59,$CE$59:$CE$61=$CE$59,$CE$61&lt;&gt;$CE$62,$CF$57:$CF$58=$CF$58,$CF$59:$CF$61=$CF$59,$CG$57&lt;&gt;$CG$58,$CG$59&lt;&gt;$CG$60,$CG$60&lt;&gt;$CG$61),1,0)</f>
        <v>0</v>
      </c>
      <c r="AML58" s="487">
        <f t="array" aca="1" ref="AML58" ca="1">IF(AND($CC$57:$CC$62=$CC$58,$CE$57:$CE$58=$CE$58,$CE$58&lt;&gt;$CE$59,$CE$59:$CE$60=$CE$59,$CE$60&lt;&gt;$CE$61,$CE$61:$CE$62=$CE$61,$CF$57:$CF$58=$CF$58,$CF$59:$CF$60=$CF$59,$CF$61:$CF$62=$CF$61,$CG$57:$CG$58=$CG$58,$CG$59:$CG$60=$CG$59,$CG$61&lt;&gt;$CG$62),1,0)</f>
        <v>0</v>
      </c>
      <c r="AMM58" s="487">
        <f t="array" aca="1" ref="AMM58" ca="1">IF(AND($CC$57:$CC$62=$CC$58,$CE$57:$CE$58=$CE$58,$CE$58&lt;&gt;$CE$59,$CE$59:$CE$60=$CE$59,$CE$60&lt;&gt;$CE$61,$CE$61:$CE$62=$CE$61,$CF$57:$CF$58=$CF$58,$CF$59:$CF$60=$CF$59,$CF$61:$CF$62=$CF$61,$CG$57:$CG$58=$CG$58,$CG$59&lt;&gt;$CG$60,$CG$61:$CG$62=$CG$61),1,0)</f>
        <v>0</v>
      </c>
      <c r="AMN58" s="487">
        <f t="array" aca="1" ref="AMN58" ca="1">IF(AND($CC$57:$CC$62=$CC$58,$CE$57:$CE$58=$CE$58,$CE$58&lt;&gt;$CE$59,$CE$59:$CE$60=$CE$59,$CE$60&lt;&gt;$CE$61,$CE$61:$CE$62=$CE$61,$CF$57:$CF$58=$CF$58,$CF$59:$CF$60=$CF$59,$CF$61:$CF$62=$CF$61,$CG$57:$CG$58=$CG$58,$CG$59&lt;&gt;$CG$60,$CG$61&lt;&gt;$CG$62),1,0)</f>
        <v>0</v>
      </c>
      <c r="AMO58" s="487">
        <f t="array" aca="1" ref="AMO58" ca="1">IF(AND($CC$57:$CC$62=$CC$58,$CE$57:$CE$58=$CE$58,$CE$58&lt;&gt;$CE$59,$CE$59:$CE$60=$CE$59,$CE$60&lt;&gt;$CE$61,$CE$61:$CE$62=$CE$61,$CF$57:$CF$58=$CF$58,$CF$59:$CF$60=$CF$59,$CF$61:$CF$62=$CF$61,$CG$57&lt;&gt;$CG$58,$CG$59:$CG$60=$CG$59,$CG$61:$CG$62=$CG$61),1,0)</f>
        <v>0</v>
      </c>
      <c r="AMP58" s="487">
        <f t="array" aca="1" ref="AMP58" ca="1">IF(AND($CC$57:$CC$62=$CC$58,$CE$57:$CE$58=$CE$58,$CE$58&lt;&gt;$CE$59,$CE$59:$CE$60=$CE$59,$CE$60&lt;&gt;$CE$61,$CE$61:$CE$62=$CE$61,$CF$57:$CF$58=$CF$58,$CF$59:$CF$60=$CF$59,$CF$61:$CF$62=$CF$61,$CG$57&lt;&gt;$CG$58,$CG$59:$CG$60=$CG$59,$CG$61&lt;&gt;$CG$62),1,0)</f>
        <v>0</v>
      </c>
      <c r="AMQ58" s="487">
        <f t="array" aca="1" ref="AMQ58" ca="1">IF(AND($CC$57:$CC$62=$CC$58,$CE$57:$CE$58=$CE$58,$CE$58&lt;&gt;$CE$59,$CE$59:$CE$60=$CE$59,$CE$60&lt;&gt;$CE$61,$CE$61:$CE$62=$CE$61,$CF$57:$CF$58=$CF$58,$CF$59:$CF$60=$CF$59,$CF$61:$CF$62=$CF$61,$CG$57&lt;&gt;$CG$58,$CG$59&lt;&gt;$CG$60,$CG$61:$CG$62=$CG$61),1,0)</f>
        <v>0</v>
      </c>
      <c r="AMR58" s="487">
        <f t="array" aca="1" ref="AMR58" ca="1">IF(AND($CC$57:$CC$62=$CC$58,$CE$57:$CE$58=$CE$58,$CE$58&lt;&gt;$CE$59,$CE$59:$CE$60=$CE$59,$CE$60&lt;&gt;$CE$61,$CE$61:$CE$62=$CE$61,$CF$57:$CF$58=$CF$58,$CF$59:$CF$60=$CF$59,$CF$61:$CF$62=$CF$61,$CG$57&lt;&gt;$CG$58,$CG$59&lt;&gt;$CG$60,$CG$61&lt;&gt;$CG$62),1,0)</f>
        <v>0</v>
      </c>
      <c r="AMS58" s="487">
        <f t="array" aca="1" ref="AMS58" ca="1">IF(AND($CC$57:$CC$62=$CC$58,$CE$57:$CE$58=$CE$58,$CE$58&lt;&gt;$CE$59,$CE$59:$CE$60=$CE$59,$CE$60&lt;&gt;$CE$61,$CE$61&lt;&gt;$CE$62,$CF$57:$CF$58=$CF$58,$CF$59:$CF$60=$CF$59,$CG$57:$CG$58=$CG$58,$CG$59&lt;&gt;$CG$60),1,0)</f>
        <v>0</v>
      </c>
      <c r="AMT58" s="487">
        <f t="array" aca="1" ref="AMT58" ca="1">IF(AND($CC$57:$CC$62=$CC$58,$CE$57:$CE$58=$CE$58,$CE$58&lt;&gt;$CE$59,$CE$59:$CE$60=$CE$59,$CE$60&lt;&gt;$CE$61,$CE$61&lt;&gt;$CE$62,$CF$57:$CF$58=$CF$58,$CF$59:$CF$60=$CF$59,$CG$57&lt;&gt;$CG$58,$CG$59:$CG$60=$CG$59),1,0)</f>
        <v>0</v>
      </c>
      <c r="AMU58" s="487">
        <f t="array" aca="1" ref="AMU58" ca="1">IF(AND($CC$57:$CC$62=$CC$58,$CE$57:$CE$58=$CE$58,$CE$58&lt;&gt;$CE$59,$CE$59:$CE$60=$CE$59,$CE$60&lt;&gt;$CE$61,$CE$61&lt;&gt;$CE$62,$CF$57:$CF$58=$CF$58,$CF$59:$CF$60=$CF$59,$CG$57&lt;&gt;$CG$58,$CG$59&lt;&gt;$CG$60),1,0)</f>
        <v>0</v>
      </c>
      <c r="AMV58" s="487">
        <f t="array" aca="1" ref="AMV58" ca="1">IF(AND($CC$57:$CC$62=$CC$58,$CE$57:$CE$58=$CE$58,$CE$58&lt;&gt;$CE$59,$CE$59&lt;&gt;$CE$60,$CE$60:$CE$62=$CE$60,$CF$57:$CF$58=$CF$58,$CF$60:$CF$62=$CF$60,$CG$57:$CG$58=$CG$58,$CG$60&lt;&gt;$CG$61,$CG$61:$CG$62=$CG$61),1,0)</f>
        <v>0</v>
      </c>
      <c r="AMW58" s="487">
        <f t="array" aca="1" ref="AMW58" ca="1">IF(AND($CC$57:$CC$62=$CC$58,$CE$57:$CE$58=$CE$58,$CE$58&lt;&gt;$CE$59,$CE$59&lt;&gt;$CE$60,$CE$60:$CE$62=$CE$60,$CF$57:$CF$58=$CF$58,$CF$60:$CF$62=$CF$60,$CG$57:$CG$58=$CG$58,$CG$60:$CG$61=$CG$60,$CG$61&lt;&gt;$CG$62),1,0)</f>
        <v>0</v>
      </c>
      <c r="AMX58" s="487">
        <f t="array" aca="1" ref="AMX58" ca="1">IF(AND($CC$57:$CC$62=$CC$58,$CE$57:$CE$58=$CE$58,$CE$58&lt;&gt;$CE$59,$CE$59&lt;&gt;$CE$60,$CE$60:$CE$62=$CE$60,$CF$57:$CF$58=$CF$58,$CF$60:$CF$62=$CF$60,$CG$57:$CG$58=$CG$58,$CG$60&lt;&gt;$CG$61,$CG$61&lt;&gt;$CG$62),1,0)</f>
        <v>0</v>
      </c>
      <c r="AMY58" s="487">
        <f t="array" aca="1" ref="AMY58" ca="1">IF(AND($CC$57:$CC$62=$CC$58,$CE$57:$CE$58=$CE$58,$CE$58&lt;&gt;$CE$59,$CE$59&lt;&gt;$CE$60,$CE$60:$CE$62=$CE$60,$CF$57:$CF$58=$CF$58,$CF$60:$CF$62=$CF$60,$CG$57&lt;&gt;$CG$58,$CG$60:$CG$62=$CG$60),1,0)</f>
        <v>0</v>
      </c>
      <c r="AMZ58" s="487">
        <f t="array" aca="1" ref="AMZ58" ca="1">IF(AND($CC$57:$CC$62=$CC$58,$CE$57:$CE$58=$CE$58,$CE$58&lt;&gt;$CE$59,$CE$59&lt;&gt;$CE$60,$CE$60:$CE$62=$CE$60,$CF$57:$CF$58=$CF$58,$CF$60:$CF$62=$CF$60,$CG$57&lt;&gt;$CG$58,$CG$60:$CG$61=$CG$60,$CG$61&lt;&gt;$CG$62),1,0)</f>
        <v>0</v>
      </c>
      <c r="ANA58" s="487">
        <f t="array" aca="1" ref="ANA58" ca="1">IF(AND($CC$57:$CC$62=$CC$58,$CE$57:$CE$58=$CE$58,$CE$58&lt;&gt;$CE$59,$CE$59&lt;&gt;$CE$60,$CE$60:$CE$62=$CE$60,$CF$57:$CF$58=$CF$58,$CF$60:$CF$62=$CF$60,$CG$57&lt;&gt;$CG$58,$CG$60&lt;&gt;$CG$61,$CG$61:$CG$62=$CG$61),1,0)</f>
        <v>0</v>
      </c>
      <c r="ANB58" s="487">
        <f t="array" aca="1" ref="ANB58" ca="1">IF(AND($CC$57:$CC$62=$CC$58,$CE$57:$CE$58=$CE$58,$CE$58&lt;&gt;$CE$59,$CE$59&lt;&gt;$CE$60,$CE$60:$CE$62=$CE$60,$CF$57:$CF$58=$CF$58,$CF$60:$CF$62=$CF$60,$CG$57&lt;&gt;$CG$58,$CG$60&lt;&gt;$CG$61,$CG$61&lt;&gt;$CG$62),1,0)</f>
        <v>0</v>
      </c>
      <c r="ANC58" s="487">
        <f t="array" aca="1" ref="ANC58" ca="1">IF(AND($CC$57:$CC$62=$CC$58,$CE$57:$CE$58=$CE$58,$CE$58&lt;&gt;$CE$59,$CE$59&lt;&gt;$CE$60,$CE$60&lt;&gt;$CE$61,$CE$61:$CE$62=$CE$61,$CF$57:$CF$58=$CF$58,$CF$61:$CF$62=$CF$61,$CG$57:$CG$58=$CG$58,$CG$61&lt;&gt;$CG$62),1,0)</f>
        <v>0</v>
      </c>
      <c r="AND58" s="487">
        <f t="array" aca="1" ref="AND58" ca="1">IF(AND($CC$57:$CC$62=$CC$58,$CE$57:$CE$58=$CE$58,$CE$58&lt;&gt;$CE$59,$CE$59&lt;&gt;$CE$60,$CE$60&lt;&gt;$CE$61,$CE$61:$CE$62=$CE$61,$CF$57:$CF$58=$CF$58,$CF$61:$CF$62=$CF$61,$CG$57&lt;&gt;$CG$58,$CG$61:$CG$62=$CG$61),1,0)</f>
        <v>0</v>
      </c>
      <c r="ANE58" s="487">
        <f t="array" aca="1" ref="ANE58" ca="1">IF(AND($CC$57:$CC$62=$CC$58,$CE$57:$CE$58=$CE$58,$CE$58&lt;&gt;$CE$59,$CE$59&lt;&gt;$CE$60,$CE$60&lt;&gt;$CE$61,$CE$61:$CE$62=$CE$61,$CF$57:$CF$58=$CF$58,$CF$61:$CF$62=$CF$61,$CG$57&lt;&gt;$CG$58,$CG$61&lt;&gt;$CG$62),1,0)</f>
        <v>0</v>
      </c>
      <c r="ANF58" s="487">
        <f t="array" aca="1" ref="ANF58" ca="1">IF(AND($CC$57:$CC$62=$CC$58,$CE$57:$CE$58=$CE$58,$CE$58&lt;&gt;$CE$59,$CE$59&lt;&gt;$CE$60,$CE$60:$CE$61=$CE$60,$CE$61&lt;&gt;$CE$62,$CF$57:$CF$58=$CF$58,$CF$60:$CF$61=$CF$60,$CG$57:$CG$58=$CG$58,$CG$60&lt;&gt;$CG$61),1,0)</f>
        <v>0</v>
      </c>
      <c r="ANG58" s="487">
        <f t="array" aca="1" ref="ANG58" ca="1">IF(AND($CC$57:$CC$62=$CC$58,$CE$57:$CE$58=$CE$58,$CE$58&lt;&gt;$CE$59,$CE$59&lt;&gt;$CE$60,$CE$60:$CE$61=$CE$60,$CE$61&lt;&gt;$CE$62,$CF$57:$CF$58=$CF$58,$CF$60:$CF$61=$CF$60,$CG$57&lt;&gt;$CG$58,$CG$60:$CG$61=$CG$60),1,0)</f>
        <v>0</v>
      </c>
      <c r="ANH58" s="487">
        <f t="array" aca="1" ref="ANH58" ca="1">IF(AND($CC$57:$CC$62=$CC$58,$CE$57:$CE$58=$CE$58,$CE$58&lt;&gt;$CE$59,$CE$59&lt;&gt;$CE$60,$CE$60:$CE$61=$CE$60,$CE$61&lt;&gt;$CE$62,$CF$57:$CF$58=$CF$58,$CF$60:$CF$61=$CF$60,$CG$57&lt;&gt;$CG$58,$CG$60&lt;&gt;$CG$61),1,0)</f>
        <v>0</v>
      </c>
      <c r="ANI58" s="487">
        <f t="array" aca="1" ref="ANI58" ca="1">IF(AND($CC$57:$CC$62=$CC$58,$CE$57:$CE$58=$CE$58,$CE$58&lt;&gt;$CE$59,$CE$59&lt;&gt;$CE$60,$CE$60&lt;&gt;$CE$61,$CE$61&lt;&gt;$CE$62,$CF$57:$CF$58=$CF$58,$CG$57&lt;&gt;$CG$58),1,0)</f>
        <v>0</v>
      </c>
      <c r="ANJ58" s="487">
        <f t="array" aca="1" ref="ANJ58" ca="1">IF(AND($CC$57:$CC$62=$CC$58,$CE$57&lt;&gt;$CE$58,$CE$58:$CE$62=$CE$58,$CF$58:$CF$62=$CF$58,$CG$58:$CG$61=$CG$58,$CG$61&lt;&gt;$CG$62),1,0)</f>
        <v>0</v>
      </c>
      <c r="ANK58" s="487">
        <f t="array" aca="1" ref="ANK58" ca="1">IF(AND($CC$57:$CC$62=$CC$58,$CE$57&lt;&gt;$CE$58,$CE$58:$CE$62=$CE$58,$CF$58:$CF$62=$CF$58,$CG$58:$CG$60=$CG$58,$CG$60&lt;&gt;$CG$61,$CG$61:$CG$62=$CG$61),1,0)</f>
        <v>0</v>
      </c>
      <c r="ANL58" s="487">
        <f t="array" aca="1" ref="ANL58" ca="1">IF(AND($CC$57:$CC$62=$CC$58,$CE$57&lt;&gt;$CE$58,$CE$58:$CE$62=$CE$58,$CF$58:$CF$62=$CF$58,$CG$58:$CG$60=$CG$58,$CG$60&lt;&gt;$CG$61,$CG$61&lt;&gt;$CG$62),1,0)</f>
        <v>0</v>
      </c>
      <c r="ANM58" s="487">
        <f t="array" aca="1" ref="ANM58" ca="1">IF(AND($CC$57:$CC$62=$CC$58,$CE$57&lt;&gt;$CE$58,$CE$58:$CE$62=$CE$58,$CF$58:$CF$62=$CF$58,$CG$58:$CG$59=$CG$58,$CG$59&lt;&gt;$CG$60,$CG$60:$CG$62=$CG$60),1,0)</f>
        <v>0</v>
      </c>
      <c r="ANN58" s="487">
        <f t="array" aca="1" ref="ANN58" ca="1">IF(AND($CC$57:$CC$62=$CC$58,$CE$57&lt;&gt;$CE$58,$CE$58:$CE$62=$CE$58,$CF$58:$CF$62=$CF$58,$CG$58:$CG$59=$CG$58,$CG$59&lt;&gt;$CG$60,$CG$60&lt;&gt;$CG$61,$CG$61:$CG$62=$CG$61),1,0)</f>
        <v>0</v>
      </c>
      <c r="ANO58" s="487">
        <f t="array" aca="1" ref="ANO58" ca="1">IF(AND($CC$57:$CC$62=$CC$58,$CE$57&lt;&gt;$CE$58,$CE$58:$CE$62=$CE$58,$CF$58:$CF$62=$CF$58,$CG$58:$CG$59=$CG$58,$CG$59&lt;&gt;$CG$60,$CG$60:$CG$61=$CG$60,$CG$61&lt;&gt;$CG$62),1,0)</f>
        <v>0</v>
      </c>
      <c r="ANP58" s="487">
        <f t="array" aca="1" ref="ANP58" ca="1">IF(AND($CC$57:$CC$62=$CC$58,$CE$57&lt;&gt;$CE$58,$CE$58:$CE$62=$CE$58,$CF$58:$CF$62=$CF$58,$CG$58:$CG$59=$CG$58,$CG$59&lt;&gt;$CG$60,$CG$60&lt;&gt;$CG$61,$CG$61&lt;&gt;$CG$62),1,0)</f>
        <v>0</v>
      </c>
      <c r="ANQ58" s="487">
        <f t="array" aca="1" ref="ANQ58" ca="1">IF(AND($CC$57:$CC$62=$CC$58,$CE$57&lt;&gt;$CE$58,$CE$58:$CE$62=$CE$58,$CF$58:$CF$62=$CF$58,$CG$58&lt;&gt;$CG$59,$CG$59:$CG$62=$CG$59),1,0)</f>
        <v>0</v>
      </c>
      <c r="ANR58" s="487">
        <f t="array" aca="1" ref="ANR58" ca="1">IF(AND($CC$57:$CC$62=$CC$58,$CE$57&lt;&gt;$CE$58,$CE$58:$CE$62=$CE$58,$CF$58:$CF$62=$CF$58,$CG$58&lt;&gt;$CG$59,$CG$59:$CG$61=$CG$59,$CG$61&lt;&gt;$CG$62),1,0)</f>
        <v>0</v>
      </c>
      <c r="ANS58" s="487">
        <f t="array" aca="1" ref="ANS58" ca="1">IF(AND($CC$57:$CC$62=$CC$58,$CE$57&lt;&gt;$CE$58,$CE$58:$CE$62=$CE$58,$CF$58:$CF$62=$CF$58,$CG$58&lt;&gt;$CG$59,$CG$59:$CG$60=$CG$59,$CG$60&lt;&gt;$CG$61,$CG$61:$CG$62=$CG$61),1,0)</f>
        <v>0</v>
      </c>
      <c r="ANT58" s="487">
        <f t="array" aca="1" ref="ANT58" ca="1">IF(AND($CC$57:$CC$62=$CC$58,$CE$57&lt;&gt;$CE$58,$CE$58:$CE$62=$CE$58,$CF$58:$CF$62=$CF$58,$CG$58&lt;&gt;$CG$59,$CG$59:$CG$60=$CG$59,$CG$60&lt;&gt;$CG$61,$CG$61&lt;&gt;$CG$62),1,0)</f>
        <v>0</v>
      </c>
      <c r="ANU58" s="487">
        <f t="array" aca="1" ref="ANU58" ca="1">IF(AND($CC$57:$CC$62=$CC$58,$CE$57&lt;&gt;$CE$58,$CE$58:$CE$62=$CE$58,$CF$58:$CF$62=$CF$58,$CG$58&lt;&gt;$CG$59,$CG$59&lt;&gt;$CG$60,$CG$60:$CG$62=$CG$60),1,0)</f>
        <v>0</v>
      </c>
      <c r="ANV58" s="487">
        <f t="array" aca="1" ref="ANV58" ca="1">IF(AND($CC$57:$CC$62=$CC$58,$CE$57&lt;&gt;$CE$58,$CE$58:$CE$62=$CE$58,$CF$58:$CF$62=$CF$58,$CG$58&lt;&gt;$CG$59,$CG$59&lt;&gt;$CG$60,$CG$60:$CG$61=$CG$60,$CG$61&lt;&gt;$CG$62),1,0)</f>
        <v>0</v>
      </c>
      <c r="ANW58" s="487">
        <f t="array" aca="1" ref="ANW58" ca="1">IF(AND($CC$57:$CC$62=$CC$58,$CE$57&lt;&gt;$CE$58,$CE$58:$CE$62=$CE$58,$CF$58:$CF$62=$CF$58,$CG$58&lt;&gt;$CG$59,$CG$59&lt;&gt;$CG$60,$CG$60&lt;&gt;$CG$61,$CG$61:$CG$62=$CG$61),1,0)</f>
        <v>0</v>
      </c>
      <c r="ANX58" s="487">
        <f t="array" aca="1" ref="ANX58" ca="1">IF(AND($CC$57:$CC$62=$CC$58,$CE$57&lt;&gt;$CE$58,$CE$58:$CE$62=$CE$58,$CF$58:$CF$62=$CF$58,$CG$58&lt;&gt;$CG$59,$CG$59&lt;&gt;$CG$60,$CG$60&lt;&gt;$CG$61,$CG$61&lt;&gt;$CG$62),1,0)</f>
        <v>0</v>
      </c>
      <c r="ANY58" s="487">
        <f t="array" aca="1" ref="ANY58" ca="1">IF(AND($CC$57:$CC$62=$CC$58,$CE$57&lt;&gt;$CE$58,$CE$58:$CE$61=$CE$58,$CE$61&lt;&gt;$CE$62,$CF$58:$CF$61=$CF$58,$CG$58:$CG$60=$CG$58,$CG$60&lt;&gt;$CG$61),1,0)</f>
        <v>0</v>
      </c>
      <c r="ANZ58" s="487">
        <f t="array" aca="1" ref="ANZ58" ca="1">IF(AND($CC$57:$CC$62=$CC$58,$CE$57&lt;&gt;$CE$58,$CE$58:$CE$61=$CE$58,$CE$61&lt;&gt;$CE$62,$CF$58:$CF$61=$CF$58,$CG$58:$CG$59=$CG$58,$CG$59&lt;&gt;$CG$60,$CG$60:$CG$61=$CG$60),1,0)</f>
        <v>0</v>
      </c>
      <c r="AOA58" s="487">
        <f t="array" aca="1" ref="AOA58" ca="1">IF(AND($CC$57:$CC$62=$CC$58,$CE$57&lt;&gt;$CE$58,$CE$58:$CE$61=$CE$58,$CE$61&lt;&gt;$CE$62,$CF$58:$CF$61=$CF$58,$CG$58:$CG$59=$CG$58,$CG$59&lt;&gt;$CG$60,$CG$60&lt;&gt;$CG$61),1,0)</f>
        <v>0</v>
      </c>
      <c r="AOB58" s="487">
        <f t="array" aca="1" ref="AOB58" ca="1">IF(AND($CC$57:$CC$62=$CC$58,$CE$57&lt;&gt;$CE$58,$CE$58:$CE$61=$CE$58,$CE$61&lt;&gt;$CE$62,$CF$58:$CF$61=$CF$58,$CG$58&lt;&gt;$CG$59,$CG$59:$CG$61=$CG$59),1,0)</f>
        <v>0</v>
      </c>
      <c r="AOC58" s="487">
        <f t="array" aca="1" ref="AOC58" ca="1">IF(AND($CC$57:$CC$62=$CC$58,$CE$57&lt;&gt;$CE$58,$CE$58:$CE$61=$CE$58,$CE$61&lt;&gt;$CE$62,$CF$58:$CF$61=$CF$58,$CG$58&lt;&gt;$CG$59,$CG$59:$CG$60=$CG$59,$CG$60&lt;&gt;$CG$61),1,0)</f>
        <v>0</v>
      </c>
      <c r="AOD58" s="487">
        <f t="array" aca="1" ref="AOD58" ca="1">IF(AND($CC$57:$CC$62=$CC$58,$CE$57&lt;&gt;$CE$58,$CE$58:$CE$61=$CE$58,$CE$61&lt;&gt;$CE$62,$CF$58:$CF$61=$CF$58,$CG$58&lt;&gt;$CG$59,$CG$59&lt;&gt;$CG$60,$CG$60:$CG$61=$CG$60),1,0)</f>
        <v>0</v>
      </c>
      <c r="AOE58" s="487">
        <f t="array" aca="1" ref="AOE58" ca="1">IF(AND($CC$57:$CC$62=$CC$58,$CE$57&lt;&gt;$CE$58,$CE$58:$CE$61=$CE$58,$CE$61&lt;&gt;$CE$62,$CF$58:$CF$61=$CF$58,$CG$58&lt;&gt;$CG$59,$CG$59&lt;&gt;$CG$60,$CG$60&lt;&gt;$CG$61),1,0)</f>
        <v>0</v>
      </c>
      <c r="AOF58" s="487">
        <f t="array" aca="1" ref="AOF58" ca="1">IF(AND($CC$57:$CC$62=$CC$58,$CE$57&lt;&gt;$CE$58,$CE$58:$CE$60=$CE$58,$CE$60&lt;&gt;$CE$61,$CE$61:$CE$62=$CE$61,$CF$58:$CF$60=$CF$58,$CF$61:$CF$62=$CF$61,$CG$58:$CG$60=$CG$58,$CG$61&lt;&gt;$CG$62),1,0)</f>
        <v>0</v>
      </c>
      <c r="AOG58" s="487">
        <f t="array" aca="1" ref="AOG58" ca="1">IF(AND($CC$57:$CC$62=$CC$58,$CE$57&lt;&gt;$CE$58,$CE$58:$CE$60=$CE$58,$CE$60&lt;&gt;$CE$61,$CE$61:$CE$62=$CE$61,$CF$58:$CF$60=$CF$58,$CF$61:$CF$62=$CF$61,$CG$58:$CG$59=$CG$58,$CG$59&lt;&gt;$CG$60,$CG$61:$CG$62=$CG$61),1,0)</f>
        <v>0</v>
      </c>
      <c r="AOH58" s="487">
        <f t="array" aca="1" ref="AOH58" ca="1">IF(AND($CC$57:$CC$62=$CC$58,$CE$57&lt;&gt;$CE$58,$CE$58:$CE$60=$CE$58,$CE$60&lt;&gt;$CE$61,$CE$61:$CE$62=$CE$61,$CF$58:$CF$60=$CF$58,$CF$61:$CF$62=$CF$61,$CG$58:$CG$59=$CG$58,$CG$59&lt;&gt;$CG$60,$CG$61&lt;&gt;$CG$62),1,0)</f>
        <v>0</v>
      </c>
      <c r="AOI58" s="487">
        <f t="array" aca="1" ref="AOI58" ca="1">IF(AND($CC$57:$CC$62=$CC$58,$CE$57&lt;&gt;$CE$58,$CE$58:$CE$60=$CE$58,$CE$60&lt;&gt;$CE$61,$CE$61:$CE$62=$CE$61,$CF$58:$CF$60=$CF$58,$CF$61:$CF$62=$CF$61,$CG$58&lt;&gt;$CG$59,$CG$59:$CG$60=$CG$59,$CG$61:$CG$62=$CG$61),1,0)</f>
        <v>0</v>
      </c>
      <c r="AOJ58" s="487">
        <f t="array" aca="1" ref="AOJ58" ca="1">IF(AND($CC$57:$CC$62=$CC$58,$CE$57&lt;&gt;$CE$58,$CE$58:$CE$60=$CE$58,$CE$60&lt;&gt;$CE$61,$CE$61:$CE$62=$CE$61,$CF$58:$CF$60=$CF$58,$CF$61:$CF$62=$CF$61,$CG$58&lt;&gt;$CG$59,$CG$59:$CG$60=$CG$59,$CG$61&lt;&gt;$CG$62),1,0)</f>
        <v>0</v>
      </c>
      <c r="AOK58" s="487">
        <f t="array" aca="1" ref="AOK58" ca="1">IF(AND($CC$57:$CC$62=$CC$58,$CE$57&lt;&gt;$CE$58,$CE$58:$CE$60=$CE$58,$CE$60&lt;&gt;$CE$61,$CE$61:$CE$62=$CE$61,$CF$58:$CF$60=$CF$58,$CF$61:$CF$62=$CF$61,$CG$58&lt;&gt;$CG$59,$CG$59&lt;&gt;$CG$60,$CG$61:$CG$62=$CG$61),1,0)</f>
        <v>0</v>
      </c>
      <c r="AOL58" s="487">
        <f t="array" aca="1" ref="AOL58" ca="1">IF(AND($CC$57:$CC$62=$CC$58,$CE$57&lt;&gt;$CE$58,$CE$58:$CE$60=$CE$58,$CE$60&lt;&gt;$CE$61,$CE$61:$CE$62=$CE$61,$CF$58:$CF$60=$CF$58,$CF$61:$CF$62=$CF$61,$CG$58&lt;&gt;$CG$59,$CG$59&lt;&gt;$CG$60,$CG$61&lt;&gt;$CG$62),1,0)</f>
        <v>0</v>
      </c>
      <c r="AOM58" s="487">
        <f t="array" aca="1" ref="AOM58" ca="1">IF(AND($CC$57:$CC$62=$CC$58,$CE$57&lt;&gt;$CE$58,$CE$58:$CE$60=$CE$58,$CE$60&lt;&gt;$CE$61,$CE$61&lt;&gt;$CE$62,$CF$58:$CF$60=$CF$58,$CG$58:$CG$59=$CG$58,$CG$59&lt;&gt;$CG$60),1,0)</f>
        <v>0</v>
      </c>
      <c r="AON58" s="487">
        <f t="array" aca="1" ref="AON58" ca="1">IF(AND($CC$57:$CC$62=$CC$58,$CE$57&lt;&gt;$CE$58,$CE$58:$CE$60=$CE$58,$CE$60&lt;&gt;$CE$61,$CE$61&lt;&gt;$CE$62,$CF$58:$CF$60=$CF$58,$CG$58&lt;&gt;$CG$59,$CG$59:$CG$60=$CG$59),1,0)</f>
        <v>0</v>
      </c>
      <c r="AOO58" s="487">
        <f t="array" aca="1" ref="AOO58" ca="1">IF(AND($CC$57:$CC$62=$CC$58,$CE$57&lt;&gt;$CE$58,$CE$58:$CE$60=$CE$58,$CE$60&lt;&gt;$CE$61,$CE$61&lt;&gt;$CE$62,$CF$58:$CF$60=$CF$58,$CG$58&lt;&gt;$CG$59,$CG$59&lt;&gt;$CG$60),1,0)</f>
        <v>0</v>
      </c>
      <c r="AOP58" s="487">
        <f t="array" aca="1" ref="AOP58" ca="1">IF(AND($CC$57:$CC$62=$CC$58,$CE$57&lt;&gt;$CE$58,$CE$58:$CE$59=$CE$58,$CE$59&lt;&gt;$CE$60,$CE$60:$CE$62=$CE$60,$CF$58:$CF$59=$CF$58,$CF$60:$CF$62=$CF$60,$CG$58:$CG$59=$CG$58,$CG$60&lt;&gt;$CG$61,$CG$61:$CG$62=$CG$61),1,0)</f>
        <v>0</v>
      </c>
      <c r="AOQ58" s="487">
        <f t="array" aca="1" ref="AOQ58" ca="1">IF(AND($CC$57:$CC$62=$CC$58,$CE$57&lt;&gt;$CE$58,$CE$58:$CE$59=$CE$58,$CE$59&lt;&gt;$CE$60,$CE$60:$CE$62=$CE$60,$CF$58:$CF$59=$CF$58,$CF$60:$CF$62=$CF$60,$CG$58:$CG$59=$CG$58,$CG$60:$CG$61=$CG$60,$CG$61&lt;&gt;$CG$62),1,0)</f>
        <v>0</v>
      </c>
      <c r="AOR58" s="487">
        <f t="array" aca="1" ref="AOR58" ca="1">IF(AND($CC$57:$CC$62=$CC$58,$CE$57&lt;&gt;$CE$58,$CE$58:$CE$59=$CE$58,$CE$59&lt;&gt;$CE$60,$CE$60:$CE$62=$CE$60,$CF$58:$CF$59=$CF$58,$CF$60:$CF$62=$CF$60,$CG$58:$CG$59=$CG$58,$CG$60&lt;&gt;$CG$61,$CG$61&lt;&gt;$CG$62),1,0)</f>
        <v>0</v>
      </c>
      <c r="AOS58" s="487">
        <f t="array" aca="1" ref="AOS58" ca="1">IF(AND($CC$57:$CC$62=$CC$58,$CE$57&lt;&gt;$CE$58,$CE$58:$CE$59=$CE$58,$CE$59&lt;&gt;$CE$60,$CE$60:$CE$62=$CE$60,$CF$58:$CF$59=$CF$58,$CF$60:$CF$62=$CF$60,$CG$58&lt;&gt;$CG$59,$CG$60:$CG$62=$CG$60),1,0)</f>
        <v>0</v>
      </c>
      <c r="AOT58" s="487">
        <f t="array" aca="1" ref="AOT58" ca="1">IF(AND($CC$57:$CC$62=$CC$58,$CE$57&lt;&gt;$CE$58,$CE$58:$CE$59=$CE$58,$CE$59&lt;&gt;$CE$60,$CE$60:$CE$62=$CE$60,$CF$58:$CF$59=$CF$58,$CF$60:$CF$62=$CF$60,$CG$58&lt;&gt;$CG$59,$CG$60:$CG$61=$CG$60,$CG$61&lt;&gt;$CG$62),1,0)</f>
        <v>0</v>
      </c>
      <c r="AOU58" s="487">
        <f t="array" aca="1" ref="AOU58" ca="1">IF(AND($CC$57:$CC$62=$CC$58,$CE$57&lt;&gt;$CE$58,$CE$58:$CE$59=$CE$58,$CE$59&lt;&gt;$CE$60,$CE$60:$CE$62=$CE$60,$CF$58:$CF$59=$CF$58,$CF$60:$CF$62=$CF$60,$CG$58&lt;&gt;$CG$59,$CG$60&lt;&gt;$CG$61,$CG$61:$CG$62=$CG$61),1,0)</f>
        <v>0</v>
      </c>
      <c r="AOV58" s="487">
        <f t="array" aca="1" ref="AOV58" ca="1">IF(AND($CC$57:$CC$62=$CC$58,$CE$57&lt;&gt;$CE$58,$CE$58:$CE$59=$CE$58,$CE$59&lt;&gt;$CE$60,$CE$60:$CE$62=$CE$60,$CF$58:$CF$59=$CF$58,$CF$60:$CF$62=$CF$60,$CG$58&lt;&gt;$CG$59,$CG$60&lt;&gt;$CG$61,$CG$61&lt;&gt;$CG$62),1,0)</f>
        <v>0</v>
      </c>
      <c r="AOW58" s="487">
        <f t="array" aca="1" ref="AOW58" ca="1">IF(AND($CC$57:$CC$62=$CC$58,$CE$57&lt;&gt;$CE$58,$CE$58:$CE$59=$CE$58,$CE$59&lt;&gt;$CE$60,$CE$60&lt;&gt;$CE$61,$CE$61:$CE$62=$CE$61,$CF$58:$CF$59=$CF$58,$CF$61:$CF$62=$CF$61,$CG$58:$CG$59=$CG$58,$CG$61&lt;&gt;$CG$62),1,0)</f>
        <v>0</v>
      </c>
      <c r="AOX58" s="487">
        <f t="array" aca="1" ref="AOX58" ca="1">IF(AND($CC$57:$CC$62=$CC$58,$CE$57&lt;&gt;$CE$58,$CE$58:$CE$59=$CE$58,$CE$59&lt;&gt;$CE$60,$CE$60&lt;&gt;$CE$61,$CE$61:$CE$62=$CE$61,$CF$58:$CF$59=$CF$58,$CF$61:$CF$62=$CF$61,$CG$58&lt;&gt;$CG$59,$CG$61:$CG$62=$CG$61),1,0)</f>
        <v>0</v>
      </c>
      <c r="AOY58" s="487">
        <f t="array" aca="1" ref="AOY58" ca="1">IF(AND($CC$57:$CC$62=$CC$58,$CE$57&lt;&gt;$CE$58,$CE$58:$CE$59=$CE$58,$CE$59&lt;&gt;$CE$60,$CE$60&lt;&gt;$CE$61,$CE$61:$CE$62=$CE$61,$CF$58:$CF$59=$CF$58,$CF$61:$CF$62=$CF$61,$CG$58&lt;&gt;$CG$59,$CG$61&lt;&gt;$CG$62),1,0)</f>
        <v>0</v>
      </c>
      <c r="AOZ58" s="487">
        <f t="array" aca="1" ref="AOZ58" ca="1">IF(AND($CC$57:$CC$62=$CC$58,$CE$57&lt;&gt;$CE$58,$CE$58:$CE$59=$CE$58,$CE$59&lt;&gt;$CE$60,$CE$60:$CE$61=$CE$60,$CE$61&lt;&gt;$CE$62,$CF$58:$CF$59=$CF$58,$CF$60:$CF$61=$CF$60,$CG$58:$CG$59=$CG$58,$CG$60&lt;&gt;$CG$61),1,0)</f>
        <v>0</v>
      </c>
      <c r="APA58" s="487">
        <f t="array" aca="1" ref="APA58" ca="1">IF(AND($CC$57:$CC$62=$CC$58,$CE$57&lt;&gt;$CE$58,$CE$58:$CE$59=$CE$58,$CE$59&lt;&gt;$CE$60,$CE$60:$CE$61=$CE$60,$CE$61&lt;&gt;$CE$62,$CF$58:$CF$59=$CF$58,$CF$60:$CF$61=$CF$60,$CG$58&lt;&gt;$CG$59,$CG$60:$CG$61=$CG$60),1,0)</f>
        <v>0</v>
      </c>
      <c r="APB58" s="487">
        <f t="array" aca="1" ref="APB58" ca="1">IF(AND($CC$57:$CC$62=$CC$58,$CE$57&lt;&gt;$CE$58,$CE$58:$CE$59=$CE$58,$CE$59&lt;&gt;$CE$60,$CE$60:$CE$61=$CE$60,$CE$61&lt;&gt;$CE$62,$CF$58:$CF$59=$CF$58,$CF$60:$CF$61=$CF$60,$CG$58&lt;&gt;$CG$59,$CG$60&lt;&gt;$CG$61),1,0)</f>
        <v>0</v>
      </c>
      <c r="APC58" s="487">
        <f t="array" aca="1" ref="APC58" ca="1">IF(AND($CC$57:$CC$62=$CC$58,$CE$57&lt;&gt;$CE$58,$CE$58:$CE$59=$CE$58,$CE$59&lt;&gt;$CE$60,$CE$60&lt;&gt;$CE$61,$CE$61&lt;&gt;$CE$62,$CF$58:$CF$59=$CF$58,$CG$58&lt;&gt;$CG$59),1,0)</f>
        <v>0</v>
      </c>
      <c r="APD58" s="487">
        <f t="array" aca="1" ref="APD58" ca="1">IF(AND($CC$57:$CC$62=$CC$58,$CE$57&lt;&gt;$CE$58,$CE$58&lt;&gt;$CE$59,$CE$59:$CE$62=$CE$59,$CF$59:$CF$62=$CF$59,$CG$59:$CG$61=$CG$59,$CG$61&lt;&gt;$CG$62),1,0)</f>
        <v>0</v>
      </c>
      <c r="APE58" s="487">
        <f t="array" aca="1" ref="APE58" ca="1">IF(AND($CC$57:$CC$62=$CC$58,$CE$57&lt;&gt;$CE$58,$CE$58&lt;&gt;$CE$59,$CE$59:$CE$62=$CE$59,$CF$59:$CF$62=$CF$59,$CG$59:$CG$60=$CG$59,$CG$60&lt;&gt;$CG$61,$CG$61:$CG$62=$CG$61),1,0)</f>
        <v>0</v>
      </c>
      <c r="APF58" s="487">
        <f t="array" aca="1" ref="APF58" ca="1">IF(AND($CC$57:$CC$62=$CC$58,$CE$57&lt;&gt;$CE$58,$CE$58&lt;&gt;$CE$59,$CE$59:$CE$62=$CE$59,$CF$59:$CF$62=$CF$59,$CG$59:$CG$60=$CG$59,$CG$60&lt;&gt;$CG$61,$CG$61&lt;&gt;$CG$62),1,0)</f>
        <v>0</v>
      </c>
      <c r="APG58" s="487">
        <f t="array" aca="1" ref="APG58" ca="1">IF(AND($CC$57:$CC$62=$CC$58,$CE$57&lt;&gt;$CE$58,$CE$58&lt;&gt;$CE$59,$CE$59:$CE$62=$CE$59,$CF$59:$CF$62=$CF$59,$CG$59&lt;&gt;$CG$60,$CG$60:$CG$62=$CG$60),1,0)</f>
        <v>0</v>
      </c>
      <c r="APH58" s="487">
        <f t="array" aca="1" ref="APH58" ca="1">IF(AND($CC$57:$CC$62=$CC$58,$CE$57&lt;&gt;$CE$58,$CE$58&lt;&gt;$CE$59,$CE$59:$CE$62=$CE$59,$CF$59:$CF$62=$CF$59,$CG$59&lt;&gt;$CG$60,$CG$60:$CG$61=$CG$60,$CG$61&lt;&gt;$CG$62),1,0)</f>
        <v>0</v>
      </c>
      <c r="API58" s="487">
        <f t="array" aca="1" ref="API58" ca="1">IF(AND($CC$57:$CC$62=$CC$58,$CE$57&lt;&gt;$CE$58,$CE$58&lt;&gt;$CE$59,$CE$59:$CE$62=$CE$59,$CF$59:$CF$62=$CF$59,$CG$59&lt;&gt;$CG$60,$CG$60&lt;&gt;$CG$61,$CG$61:$CG$62=$CG$61),1,0)</f>
        <v>0</v>
      </c>
      <c r="APJ58" s="487">
        <f t="array" aca="1" ref="APJ58" ca="1">IF(AND($CC$57:$CC$62=$CC$58,$CE$57&lt;&gt;$CE$58,$CE$58&lt;&gt;$CE$59,$CE$59:$CE$62=$CE$59,$CF$59:$CF$62=$CF$59,$CG$59&lt;&gt;$CG$60,$CG$60&lt;&gt;$CG$61,$CG$61&lt;&gt;$CG$62),1,0)</f>
        <v>0</v>
      </c>
      <c r="APK58" s="487">
        <f t="array" aca="1" ref="APK58" ca="1">IF(AND($CC$57:$CC$62=$CC$58,$CE$57&lt;&gt;$CE$58,$CE$58&lt;&gt;$CE$59,$CE$59:$CE$61=$CE$59,$CE$61&lt;&gt;$CE$62,$CF$59:$CF$61=$CF$59,$CG$59:$CG$60=$CG$59,$CG$60&lt;&gt;$CG$61),1,0)</f>
        <v>0</v>
      </c>
      <c r="APL58" s="487">
        <f t="array" aca="1" ref="APL58" ca="1">IF(AND($CC$57:$CC$62=$CC$58,$CE$57&lt;&gt;$CE$58,$CE$58&lt;&gt;$CE$59,$CE$59:$CE$61=$CE$59,$CE$61&lt;&gt;$CE$62,$CF$59:$CF$61=$CF$59,$CG$59&lt;&gt;$CG$60,$CG$60:$CG$61=$CG$60),1,0)</f>
        <v>0</v>
      </c>
      <c r="APM58" s="487">
        <f t="array" aca="1" ref="APM58" ca="1">IF(AND($CC$57:$CC$62=$CC$58,$CE$57&lt;&gt;$CE$58,$CE$58&lt;&gt;$CE$59,$CE$59:$CE$61=$CE$59,$CE$61&lt;&gt;$CE$62,$CF$59:$CF$61=$CF$59,$CG$59&lt;&gt;$CG$60,$CG$60&lt;&gt;$CG$61),1,0)</f>
        <v>0</v>
      </c>
      <c r="APN58" s="487">
        <f t="array" aca="1" ref="APN58" ca="1">IF(AND($CC$57:$CC$62=$CC$58,$CE$57&lt;&gt;$CE$58,$CE$58&lt;&gt;$CE$59,$CE$59:$CE$60=$CE$59,$CE$60&lt;&gt;$CE$61,$CE$61:$CE$62=$CE$61,$CF$59:$CF$60=$CF$59,$CF$61:$CF$62=$CF$61,$CG$59:$CG$60=$CG$59,$CG$61&lt;&gt;$CG$62),1,0)</f>
        <v>0</v>
      </c>
      <c r="APO58" s="487">
        <f t="array" aca="1" ref="APO58" ca="1">IF(AND($CC$57:$CC$62=$CC$58,$CE$57&lt;&gt;$CE$58,$CE$58&lt;&gt;$CE$59,$CE$59:$CE$60=$CE$59,$CE$60&lt;&gt;$CE$61,$CE$61:$CE$62=$CE$61,$CF$59:$CF$60=$CF$59,$CF$61:$CF$62=$CF$61,$CG$59&lt;&gt;$CG$60,$CG$61:$CG$62=$CG$61),1,0)</f>
        <v>0</v>
      </c>
      <c r="APP58" s="487">
        <f t="array" aca="1" ref="APP58" ca="1">IF(AND($CC$57:$CC$62=$CC$58,$CE$57&lt;&gt;$CE$58,$CE$58&lt;&gt;$CE$59,$CE$59:$CE$60=$CE$59,$CE$60&lt;&gt;$CE$61,$CE$61:$CE$62=$CE$61,$CF$59:$CF$60=$CF$59,$CF$61:$CF$62=$CF$61,$CG$59&lt;&gt;$CG$60,$CG$61&lt;&gt;$CG$62),1,0)</f>
        <v>0</v>
      </c>
      <c r="APQ58" s="487">
        <f t="array" aca="1" ref="APQ58" ca="1">IF(AND($CC$57:$CC$62=$CC$58,$CE$57&lt;&gt;$CE$58,$CE$58&lt;&gt;$CE$59,$CE$59:$CE$60=$CE$59,$CE$60&lt;&gt;$CE$61,$CE$61&lt;&gt;$CE$62,$CF$59:$CF$60=$CF$59,$CG$59&lt;&gt;$CG$60),1,0)</f>
        <v>0</v>
      </c>
      <c r="APR58" s="487">
        <f t="array" aca="1" ref="APR58" ca="1">IF(AND($CC$57:$CC$62=$CC$58,$CE$57&lt;&gt;$CE$58,$CE$58&lt;&gt;$CE$59,$CE$59&lt;&gt;$CE$60,$CE$60:$CE$62=$CE$60,$CF$60:$CF$62=$CF$60,$CG$60:$CG$61=$CG$60,$CG$61&lt;&gt;$CG$62),1,0)</f>
        <v>0</v>
      </c>
      <c r="APS58" s="487">
        <f t="array" aca="1" ref="APS58" ca="1">IF(AND($CC$57:$CC$62=$CC$58,$CE$57&lt;&gt;$CE$58,$CE$58&lt;&gt;$CE$59,$CE$59&lt;&gt;$CE$60,$CE$60:$CE$62=$CE$60,$CF$60:$CF$62=$CF$60,$CG$60&lt;&gt;$CG$61,$CG$61:$CG$62=$CG$61),1,0)</f>
        <v>0</v>
      </c>
      <c r="APT58" s="487">
        <f t="array" aca="1" ref="APT58" ca="1">IF(AND($CC$57:$CC$62=$CC$58,$CE$57&lt;&gt;$CE$58,$CE$58&lt;&gt;$CE$59,$CE$59&lt;&gt;$CE$60,$CE$60:$CE$62=$CE$60,$CF$60:$CF$62=$CF$60,$CG$60&lt;&gt;$CG$61,$CG$61&lt;&gt;$CG$62),1,0)</f>
        <v>0</v>
      </c>
      <c r="APU58" s="487">
        <f t="array" aca="1" ref="APU58" ca="1">IF(AND($CC$57:$CC$62=$CC$58,$CE$57&lt;&gt;$CE$58,$CE$58&lt;&gt;$CE$59,$CE$59&lt;&gt;$CE$60,$CE$60:$CE$61=$CE$60,$CE$61&lt;&gt;$CE$62,$CF$60:$CF$61=$CF$60,$CG$60&lt;&gt;$CG$61),1,0)</f>
        <v>0</v>
      </c>
      <c r="APV58" s="487">
        <f t="array" aca="1" ref="APV58" ca="1">IF(AND($CC$57:$CC$62=$CC$58,$CE$57&lt;&gt;$CE$58,$CE$58&lt;&gt;$CE$59,$CE$59&lt;&gt;$CE$60,$CE$60&lt;&gt;$CE$61,$CE$61:$CE$62=$CE$61,$CF$61:$CF$62=$CF$61,$CG$61&lt;&gt;$CG$62),1,0)</f>
        <v>0</v>
      </c>
      <c r="APW58" s="487">
        <f t="array" aca="1" ref="APW58" ca="1">IF(AND($CC$57:$CC$61=$CC$58,$CC$61&lt;&gt;$CC$62,$CE$57:$CE$61=$CE$58,$CF$57:$CF$61=$CF$58,$CG$57:$CG$60=$CG$58,$CG$60&lt;&gt;$CG$61),1,0)</f>
        <v>0</v>
      </c>
      <c r="APX58" s="487">
        <f t="array" aca="1" ref="APX58" ca="1">IF(AND($CC$57:$CC$61=$CC$58,$CC$61&lt;&gt;$CC$62,$CE$57:$CE$61=$CE$58,$CF$57:$CF$61=$CF$58,$CG$57:$CG$59=$CG$58,$CG$59&lt;&gt;$CG$60,$CG$60:$CG$61=$CG$60),1,0)</f>
        <v>0</v>
      </c>
      <c r="APY58" s="487">
        <f t="array" aca="1" ref="APY58" ca="1">IF(AND($CC$57:$CC$61=$CC$58,$CC$61&lt;&gt;$CC$62,$CE$57:$CE$61=$CE$58,$CF$57:$CF$61=$CF$58,$CG$57:$CG$59=$CG$58,$CG$59&lt;&gt;$CG$60,$CG$60&lt;&gt;$CG$61),1,0)</f>
        <v>0</v>
      </c>
      <c r="APZ58" s="487">
        <f t="array" aca="1" ref="APZ58" ca="1">IF(AND($CC$57:$CC$61=$CC$58,$CC$61&lt;&gt;$CC$62,$CE$57:$CE$61=$CE$58,$CF$57:$CF$61=$CF$58,$CG$57:$CG$58=$CG$58,$CG$58&lt;&gt;$CG$59,$CG$59:$CG$61=$CG$59),1,0)</f>
        <v>0</v>
      </c>
      <c r="AQA58" s="487">
        <f t="array" aca="1" ref="AQA58" ca="1">IF(AND($CC$57:$CC$61=$CC$58,$CC$61&lt;&gt;$CC$62,$CE$57:$CE$61=$CE$58,$CF$57:$CF$61=$CF$58,$CG$57:$CG$58=$CG$58,$CG$58&lt;&gt;$CG$59,$CG$59:$CG$60=$CG$59,$CG$60&lt;&gt;$CG$61),1,0)</f>
        <v>0</v>
      </c>
      <c r="AQB58" s="487">
        <f t="array" aca="1" ref="AQB58" ca="1">IF(AND($CC$57:$CC$61=$CC$58,$CC$61&lt;&gt;$CC$62,$CE$57:$CE$61=$CE$58,$CF$57:$CF$61=$CF$58,$CG$57:$CG$58=$CG$58,$CG$58&lt;&gt;$CG$59,$CG$59&lt;&gt;$CG$60,$CG$60:$CG$61=$CG$60),1,0)</f>
        <v>0</v>
      </c>
      <c r="AQC58" s="487">
        <f t="array" aca="1" ref="AQC58" ca="1">IF(AND($CC$57:$CC$61=$CC$58,$CC$61&lt;&gt;$CC$62,$CE$57:$CE$61=$CE$58,$CF$57:$CF$61=$CF$58,$CG$57:$CG$58=$CG$58,$CG$58&lt;&gt;$CG$59,$CG$59&lt;&gt;$CG$60,$CG$60&lt;&gt;$CG$61),1,0)</f>
        <v>0</v>
      </c>
      <c r="AQD58" s="487">
        <f t="array" aca="1" ref="AQD58" ca="1">IF(AND($CC$57:$CC$61=$CC$58,$CC$61&lt;&gt;$CC$62,$CE$57:$CE$61=$CE$58,$CF$57:$CF$61=$CF$58,$CG$57&lt;&gt;$CG$58,$CG$58:$CG$61=$CG$58),1,0)</f>
        <v>0</v>
      </c>
      <c r="AQE58" s="487">
        <f t="array" aca="1" ref="AQE58" ca="1">IF(AND($CC$57:$CC$61=$CC$58,$CC$61&lt;&gt;$CC$62,$CE$57:$CE$61=$CE$58,$CF$57:$CF$61=$CF$58,$CG$57&lt;&gt;$CG$58,$CG$58:$CG$60=$CG$58,$CG$60&lt;&gt;$CG$61),1,0)</f>
        <v>0</v>
      </c>
      <c r="AQF58" s="487">
        <f t="array" aca="1" ref="AQF58" ca="1">IF(AND($CC$57:$CC$61=$CC$58,$CC$61&lt;&gt;$CC$62,$CE$57:$CE$61=$CE$58,$CF$57:$CF$61=$CF$58,$CG$57&lt;&gt;$CG$58,$CG$58:$CG$59=$CG$58,$CG$59&lt;&gt;$CG$60,$CG$60:$CG$61=$CG$60),1,0)</f>
        <v>0</v>
      </c>
      <c r="AQG58" s="487">
        <f t="array" aca="1" ref="AQG58" ca="1">IF(AND($CC$57:$CC$61=$CC$58,$CC$61&lt;&gt;$CC$62,$CE$57:$CE$61=$CE$58,$CF$57:$CF$61=$CF$58,$CG$57&lt;&gt;$CG$58,$CG$58:$CG$59=$CG$58,$CG$59&lt;&gt;$CG$60,$CG$60&lt;&gt;$CG$61),1,0)</f>
        <v>0</v>
      </c>
      <c r="AQH58" s="487">
        <f t="array" aca="1" ref="AQH58" ca="1">IF(AND($CC$57:$CC$61=$CC$58,$CC$61&lt;&gt;$CC$62,$CE$57:$CE$61=$CE$58,$CF$57:$CF$61=$CF$58,$CG$57&lt;&gt;$CG$58,$CG$58&lt;&gt;$CG$59,$CG$59:$CG$61=$CG$59),1,0)</f>
        <v>0</v>
      </c>
      <c r="AQI58" s="487">
        <f t="array" aca="1" ref="AQI58" ca="1">IF(AND($CC$57:$CC$61=$CC$58,$CC$61&lt;&gt;$CC$62,$CE$57:$CE$61=$CE$58,$CF$57:$CF$61=$CF$58,$CG$57&lt;&gt;$CG$58,$CG$58&lt;&gt;$CG$59,$CG$59:$CG$60=$CG$59,$CG$60&lt;&gt;$CG$61),1,0)</f>
        <v>0</v>
      </c>
      <c r="AQJ58" s="487">
        <f t="array" aca="1" ref="AQJ58" ca="1">IF(AND($CC$57:$CC$61=$CC$58,$CC$61&lt;&gt;$CC$62,$CE$57:$CE$61=$CE$58,$CF$57:$CF$61=$CF$58,$CG$57&lt;&gt;$CG$58,$CG$58&lt;&gt;$CG$59,$CG$59&lt;&gt;$CG$60,$CG$60:$CG$61=$CG$60),1,0)</f>
        <v>0</v>
      </c>
      <c r="AQK58" s="487">
        <f t="array" aca="1" ref="AQK58" ca="1">IF(AND($CC$57:$CC$61=$CC$58,$CC$61&lt;&gt;$CC$62,$CE$57:$CE$61=$CE$58,$CF$57:$CF$61=$CF$58,$CG$57&lt;&gt;$CG$58,$CG$58&lt;&gt;$CG$59,$CG$59&lt;&gt;$CG$60,$CG$60&lt;&gt;$CG$61),1,0)</f>
        <v>0</v>
      </c>
      <c r="AQL58" s="487">
        <f t="array" aca="1" ref="AQL58" ca="1">IF(AND($CC$57:$CC$60=$CC$58,$CC$60&lt;&gt;$CC$61,$CC$61:$CC$62=$CC$61,$CE$57:$CE$60=$CE$58,$CE$61:$CE$62=$CE$61,$CF$57:$CF$60=$CF$58,$CF$61:$CF$62=$CF$61,$CG$57:$CG$60=$CG$58,$CG$61&lt;&gt;$CG$62),1,0)</f>
        <v>0</v>
      </c>
      <c r="AQM58" s="487">
        <f t="array" aca="1" ref="AQM58" ca="1">IF(AND($CC$57:$CC$60=$CC$58,$CC$60&lt;&gt;$CC$61,$CC$61:$CC$62=$CC$61,$CE$57:$CE$60=$CE$58,$CE$61:$CE$62=$CE$61,$CF$57:$CF$60=$CF$58,$CF$61:$CF$62=$CF$61,$CG$57:$CG$59=$CG$58,$CG$59&lt;&gt;$CG$60,$CG$61:$CG$62=$CG$61),1,0)</f>
        <v>0</v>
      </c>
      <c r="AQN58" s="487">
        <f t="array" aca="1" ref="AQN58" ca="1">IF(AND($CC$57:$CC$60=$CC$58,$CC$60&lt;&gt;$CC$61,$CC$61:$CC$62=$CC$61,$CE$57:$CE$60=$CE$58,$CE$61:$CE$62=$CE$61,$CF$57:$CF$60=$CF$58,$CF$61:$CF$62=$CF$61,$CG$57:$CG$59=$CG$58,$CG$59&lt;&gt;$CG$60,$CG$61&lt;&gt;$CG$62),1,0)</f>
        <v>0</v>
      </c>
      <c r="AQO58" s="487">
        <f t="array" aca="1" ref="AQO58" ca="1">IF(AND($CC$57:$CC$60=$CC$58,$CC$60&lt;&gt;$CC$61,$CC$61:$CC$62=$CC$61,$CE$57:$CE$60=$CE$58,$CE$61:$CE$62=$CE$61,$CF$57:$CF$60=$CF$58,$CF$61:$CF$62=$CF$61,$CG$57:$CG$58=$CG$58,$CG$58&lt;&gt;$CG$59,$CG$59:$CG$60=$CG$59,$CG$61:$CG$62=$CG$61),1,0)</f>
        <v>0</v>
      </c>
      <c r="AQP58" s="487">
        <f t="array" aca="1" ref="AQP58" ca="1">IF(AND($CC$57:$CC$60=$CC$58,$CC$60&lt;&gt;$CC$61,$CC$61:$CC$62=$CC$61,$CE$57:$CE$60=$CE$58,$CE$61:$CE$62=$CE$61,$CF$57:$CF$60=$CF$58,$CF$61:$CF$62=$CF$61,$CG$57:$CG$58=$CG$58,$CG$58&lt;&gt;$CG$59,$CG$59:$CG$60=$CG$59,$CG$61&lt;&gt;$CG$62),1,0)</f>
        <v>0</v>
      </c>
      <c r="AQQ58" s="487">
        <f t="array" aca="1" ref="AQQ58" ca="1">IF(AND($CC$57:$CC$60=$CC$58,$CC$60&lt;&gt;$CC$61,$CC$61:$CC$62=$CC$61,$CE$57:$CE$60=$CE$58,$CE$61:$CE$62=$CE$61,$CF$57:$CF$60=$CF$58,$CF$61:$CF$62=$CF$61,$CG$57:$CG$58=$CG$58,$CG$58&lt;&gt;$CG$59,$CG$59&lt;&gt;$CG$60,$CG$61:$CG$62=$CG$61),1,0)</f>
        <v>0</v>
      </c>
      <c r="AQR58" s="487">
        <f t="array" aca="1" ref="AQR58" ca="1">IF(AND($CC$57:$CC$60=$CC$58,$CC$60&lt;&gt;$CC$61,$CC$61:$CC$62=$CC$61,$CE$57:$CE$60=$CE$58,$CE$61:$CE$62=$CE$61,$CF$57:$CF$60=$CF$58,$CF$61:$CF$62=$CF$61,$CG$57:$CG$58=$CG$58,$CG$58&lt;&gt;$CG$59,$CG$59&lt;&gt;$CG$60,$CG$61&lt;&gt;$CG$62),1,0)</f>
        <v>0</v>
      </c>
      <c r="AQS58" s="487">
        <f t="array" aca="1" ref="AQS58" ca="1">IF(AND($CC$57:$CC$60=$CC$58,$CC$60&lt;&gt;$CC$61,$CC$61:$CC$62=$CC$61,$CE$57:$CE$60=$CE$58,$CE$61:$CE$62=$CE$61,$CF$57:$CF$60=$CF$58,$CF$61:$CF$62=$CF$61,$CG$57&lt;&gt;$CG$58,$CG$58:$CG$60=$CG$58,$CG$61:$CG$62=$CG$61),1,0)</f>
        <v>0</v>
      </c>
      <c r="AQT58" s="487">
        <f t="array" aca="1" ref="AQT58" ca="1">IF(AND($CC$57:$CC$60=$CC$58,$CC$60&lt;&gt;$CC$61,$CC$61:$CC$62=$CC$61,$CE$57:$CE$60=$CE$58,$CE$61:$CE$62=$CE$61,$CF$57:$CF$60=$CF$58,$CF$61:$CF$62=$CF$61,$CG$57&lt;&gt;$CG$58,$CG$58:$CG$60=$CG$58,$CG$61&lt;&gt;$CG$62),1,0)</f>
        <v>0</v>
      </c>
      <c r="AQU58" s="487">
        <f t="array" aca="1" ref="AQU58" ca="1">IF(AND($CC$57:$CC$60=$CC$58,$CC$60&lt;&gt;$CC$61,$CC$61:$CC$62=$CC$61,$CE$57:$CE$60=$CE$58,$CE$61:$CE$62=$CE$61,$CF$57:$CF$60=$CF$58,$CF$61:$CF$62=$CF$61,$CG$57&lt;&gt;$CG$58,$CG$58:$CG$59=$CG$58,$CG$59&lt;&gt;$CG$60,$CG$61:$CG$62=$CG$61),1,0)</f>
        <v>0</v>
      </c>
      <c r="AQV58" s="487">
        <f t="array" aca="1" ref="AQV58" ca="1">IF(AND($CC$57:$CC$60=$CC$58,$CC$60&lt;&gt;$CC$61,$CC$61:$CC$62=$CC$61,$CE$57:$CE$60=$CE$58,$CE$61:$CE$62=$CE$61,$CF$57:$CF$60=$CF$58,$CF$61:$CF$62=$CF$61,$CG$57&lt;&gt;$CG$58,$CG$58:$CG$59=$CG$58,$CG$59&lt;&gt;$CG$60,$CG$61&lt;&gt;$CG$62),1,0)</f>
        <v>0</v>
      </c>
      <c r="AQW58" s="487">
        <f t="array" aca="1" ref="AQW58" ca="1">IF(AND($CC$57:$CC$60=$CC$58,$CC$60&lt;&gt;$CC$61,$CC$61:$CC$62=$CC$61,$CE$57:$CE$60=$CE$58,$CE$61:$CE$62=$CE$61,$CF$57:$CF$60=$CF$58,$CF$61:$CF$62=$CF$61,$CG$57&lt;&gt;$CG$58,$CG$58&lt;&gt;$CG$59,$CG$59:$CG$60=$CG$59,$CG$61:$CG$62=$CG$61),1,0)</f>
        <v>0</v>
      </c>
      <c r="AQX58" s="487">
        <f t="array" aca="1" ref="AQX58" ca="1">IF(AND($CC$57:$CC$60=$CC$58,$CC$60&lt;&gt;$CC$61,$CC$61:$CC$62=$CC$61,$CE$57:$CE$60=$CE$58,$CE$61:$CE$62=$CE$61,$CF$57:$CF$60=$CF$58,$CF$61:$CF$62=$CF$61,$CG$57&lt;&gt;$CG$58,$CG$58&lt;&gt;$CG$59,$CG$59:$CG$60=$CG$59,$CG$61&lt;&gt;$CG$62),1,0)</f>
        <v>0</v>
      </c>
      <c r="AQY58" s="487">
        <f t="array" aca="1" ref="AQY58" ca="1">IF(AND($CC$57:$CC$60=$CC$58,$CC$60&lt;&gt;$CC$61,$CC$61:$CC$62=$CC$61,$CE$57:$CE$60=$CE$58,$CE$61:$CE$62=$CE$61,$CF$57:$CF$60=$CF$58,$CF$61:$CF$62=$CF$61,$CG$57&lt;&gt;$CG$58,$CG$58&lt;&gt;$CG$59,$CG$59&lt;&gt;$CG$60,$CG$61:$CG$62=$CG$61),1,0)</f>
        <v>0</v>
      </c>
      <c r="AQZ58" s="487">
        <f t="array" aca="1" ref="AQZ58" ca="1">IF(AND($CC$57:$CC$60=$CC$58,$CC$60&lt;&gt;$CC$61,$CC$61:$CC$62=$CC$61,$CE$57:$CE$60=$CE$58,$CE$61:$CE$62=$CE$61,$CF$57:$CF$60=$CF$58,$CF$61:$CF$62=$CF$61,$CG$57&lt;&gt;$CG$58,$CG$58&lt;&gt;$CG$59,$CG$59&lt;&gt;$CG$60,$CG$61&lt;&gt;$CG$62),1,0)</f>
        <v>0</v>
      </c>
      <c r="ARA58" s="487">
        <f t="array" aca="1" ref="ARA58" ca="1">IF(AND($CC$57:$CC$60=$CC$58,$CC$60&lt;&gt;$CC$61,$CC$61&lt;&gt;$CC$62,$CE$57:$CE$60=$CE$58,$CF$57:$CF$60=$CF$58,$CG$57:$CG$59=$CG$58,$CG$59&lt;&gt;$CG$60),1,0)</f>
        <v>0</v>
      </c>
      <c r="ARB58" s="487">
        <f t="array" aca="1" ref="ARB58" ca="1">IF(AND($CC$57:$CC$60=$CC$58,$CC$60&lt;&gt;$CC$61,$CC$61&lt;&gt;$CC$62,$CE$57:$CE$60=$CE$58,$CF$57:$CF$60=$CF$58,$CG$57:$CG$58=$CG$57,$CG$58&lt;&gt;$CG$59,$CG$59:$CG$60=$CG$59),1,0)</f>
        <v>0</v>
      </c>
      <c r="ARC58" s="487">
        <f t="array" aca="1" ref="ARC58" ca="1">IF(AND($CC$57:$CC$60=$CC$58,$CC$60&lt;&gt;$CC$61,$CC$61&lt;&gt;$CC$62,$CE$57:$CE$60=$CE$58,$CF$57:$CF$60=$CF$58,$CG$57:$CG$58=$CG$57,$CG$58&lt;&gt;$CG$59,$CG$59&lt;&gt;$CG$60),1,0)</f>
        <v>0</v>
      </c>
      <c r="ARD58" s="487">
        <f t="array" aca="1" ref="ARD58" ca="1">IF(AND($CC$57:$CC$60=$CC$58,$CC$60&lt;&gt;$CC$61,$CC$61&lt;&gt;$CC$62,$CE$57:$CE$60=$CE$58,$CF$57:$CF$60=$CF$58,$CG$57&lt;&gt;$CG$58,$CG$58:$CG$60=$CG$58),1,0)</f>
        <v>0</v>
      </c>
      <c r="ARE58" s="487">
        <f t="array" aca="1" ref="ARE58" ca="1">IF(AND($CC$57:$CC$60=$CC$58,$CC$60&lt;&gt;$CC$61,$CC$61&lt;&gt;$CC$62,$CE$57:$CE$60=$CE$58,$CF$57:$CF$60=$CF$58,$CG$57&lt;&gt;$CG$58,$CG$58:$CG$59=$CG$58,$CG$59&lt;&gt;$CG$60),1,0)</f>
        <v>0</v>
      </c>
      <c r="ARF58" s="487">
        <f t="array" aca="1" ref="ARF58" ca="1">IF(AND($CC$57:$CC$60=$CC$58,$CC$60&lt;&gt;$CC$61,$CC$61&lt;&gt;$CC$62,$CE$57:$CE$60=$CE$58,$CF$57:$CF$60=$CF$58,$CG$57&lt;&gt;$CG$58,$CG$58&lt;&gt;$CG$59,$CG$59:$CG$60=$CG$59),1,0)</f>
        <v>0</v>
      </c>
      <c r="ARG58" s="487">
        <f t="array" aca="1" ref="ARG58" ca="1">IF(AND($CC$57:$CC$60=$CC$58,$CC$60&lt;&gt;$CC$61,$CC$61&lt;&gt;$CC$62,$CE$57:$CE$60=$CE$58,$CF$57:$CF$60=$CF$58,$CG$57&lt;&gt;$CG$58,$CG$58&lt;&gt;$CG$59,$CG$59&lt;&gt;$CG$60),1,0)</f>
        <v>0</v>
      </c>
      <c r="ARH58" s="487">
        <f t="array" aca="1" ref="ARH58" ca="1">IF(AND($CC$57:$CC$59=$CC$58,$CC$59&lt;&gt;$CC$60,$CC$60:$CC$62=$CC$60,$CE$57:$CE$59=$CE$58,$CE$60:$CE$62=$CE$60,$CF$57:$CF$59=$CF$58,$CF$60:$CF$62=$CF$60,$CG$57:$CG$59=$CG$58,$CG$60:$CG$61=$CG$60,$CG$61&lt;&gt;$CG$62),1,0)</f>
        <v>0</v>
      </c>
      <c r="ARI58" s="487">
        <f t="array" aca="1" ref="ARI58" ca="1">IF(AND($CC$57:$CC$59=$CC$58,$CC$59&lt;&gt;$CC$60,$CC$60:$CC$62=$CC$60,$CE$57:$CE$59=$CE$58,$CE$60:$CE$62=$CE$60,$CF$57:$CF$59=$CF$58,$CF$60:$CF$62=$CF$60,$CG$57:$CG$59=$CG$58,$CG$60&lt;&gt;$CG$61,$CG$61:$CG$62=$CG$61),1,0)</f>
        <v>0</v>
      </c>
      <c r="ARJ58" s="487">
        <f t="array" aca="1" ref="ARJ58" ca="1">IF(AND($CC$57:$CC$59=$CC$58,$CC$59&lt;&gt;$CC$60,$CC$60:$CC$62=$CC$60,$CE$57:$CE$59=$CE$58,$CE$60:$CE$62=$CE$60,$CF$57:$CF$59=$CF$58,$CF$60:$CF$62=$CF$60,$CG$57:$CG$59=$CG$58,$CG$60&lt;&gt;$CG$61,$CG$61&lt;&gt;$CG$62),1,0)</f>
        <v>0</v>
      </c>
      <c r="ARK58" s="487">
        <f t="array" aca="1" ref="ARK58" ca="1">IF(AND($CC$57:$CC$59=$CC$58,$CC$59&lt;&gt;$CC$60,$CC$60:$CC$62=$CC$60,$CE$57:$CE$59=$CE$58,$CE$60:$CE$62=$CE$60,$CF$57:$CF$59=$CF$58,$CF$60:$CF$62=$CF$60,$CG$57:$CG$58=$CG$58,$CG$58&lt;&gt;$CG$59,$CG$60:$CG$62=$CG$60),1,0)</f>
        <v>0</v>
      </c>
      <c r="ARL58" s="487">
        <f t="array" aca="1" ref="ARL58" ca="1">IF(AND($CC$57:$CC$59=$CC$58,$CC$59&lt;&gt;$CC$60,$CC$60:$CC$62=$CC$60,$CE$57:$CE$59=$CE$58,$CE$60:$CE$62=$CE$60,$CF$57:$CF$59=$CF$58,$CF$60:$CF$62=$CF$60,$CG$57:$CG$58=$CG$58,$CG$58&lt;&gt;$CG$59,$CG$60&lt;&gt;$CG$61,$CG$61:$CG$62=$CG$61),1,0)</f>
        <v>0</v>
      </c>
      <c r="ARM58" s="487">
        <f t="array" aca="1" ref="ARM58" ca="1">IF(AND($CC$57:$CC$59=$CC$58,$CC$59&lt;&gt;$CC$60,$CC$60:$CC$62=$CC$60,$CE$57:$CE$59=$CE$58,$CE$60:$CE$62=$CE$60,$CF$57:$CF$59=$CF$58,$CF$60:$CF$62=$CF$60,$CG$57:$CG$58=$CG$58,$CG$58&lt;&gt;$CG$59,$CG$60:$CG$61=$CG$60,$CG$61&lt;&gt;$CG$62),1,0)</f>
        <v>0</v>
      </c>
      <c r="ARN58" s="487">
        <f t="array" aca="1" ref="ARN58" ca="1">IF(AND($CC$57:$CC$59=$CC$58,$CC$59&lt;&gt;$CC$60,$CC$60:$CC$62=$CC$60,$CE$57:$CE$59=$CE$58,$CE$60:$CE$62=$CE$60,$CF$57:$CF$59=$CF$58,$CF$60:$CF$62=$CF$60,$CG$57:$CG$58=$CG$58,$CG$58&lt;&gt;$CG$59,$CG$60&lt;&gt;$CG$61,$CG$61&lt;&gt;$CG$62),1,0)</f>
        <v>0</v>
      </c>
      <c r="ARO58" s="487">
        <f t="array" aca="1" ref="ARO58" ca="1">IF(AND($CC$57:$CC$59=$CC$58,$CC$59&lt;&gt;$CC$60,$CC$60:$CC$62=$CC$60,$CE$57:$CE$59=$CE$58,$CE$60:$CE$62=$CE$60,$CF$57:$CF$59=$CF$58,$CF$60:$CF$62=$CF$60,$CG$57&lt;&gt;$CG$58,$CG$58:$CG$59=$CG$58,$CG$60:$CG$62=$CG$60),1,0)</f>
        <v>0</v>
      </c>
      <c r="ARP58" s="487">
        <f t="array" aca="1" ref="ARP58" ca="1">IF(AND($CC$57:$CC$59=$CC$58,$CC$59&lt;&gt;$CC$60,$CC$60:$CC$62=$CC$60,$CE$57:$CE$59=$CE$58,$CE$60:$CE$62=$CE$60,$CF$57:$CF$59=$CF$58,$CF$60:$CF$62=$CF$60,$CG$57&lt;&gt;$CG$58,$CG$58:$CG$59=$CG$58,$CG$60&lt;&gt;$CG$61,$CG$61:$CG$62=$CG$61),1,0)</f>
        <v>0</v>
      </c>
      <c r="ARQ58" s="487">
        <f t="array" aca="1" ref="ARQ58" ca="1">IF(AND($CC$57:$CC$59=$CC$58,$CC$59&lt;&gt;$CC$60,$CC$60:$CC$62=$CC$60,$CE$57:$CE$59=$CE$58,$CE$60:$CE$62=$CE$60,$CF$57:$CF$59=$CF$58,$CF$60:$CF$62=$CF$60,$CG$57&lt;&gt;$CG$58,$CG$58:$CG$59=$CG$58,$CG$60:$CG$61=$CG$60,$CG$61&lt;&gt;$CG$62),1,0)</f>
        <v>0</v>
      </c>
      <c r="ARR58" s="487">
        <f t="array" aca="1" ref="ARR58" ca="1">IF(AND($CC$57:$CC$59=$CC$58,$CC$59&lt;&gt;$CC$60,$CC$60:$CC$62=$CC$60,$CE$57:$CE$59=$CE$58,$CE$60:$CE$62=$CE$60,$CF$57:$CF$59=$CF$58,$CF$60:$CF$62=$CF$60,$CG$57&lt;&gt;$CG$58,$CG$58:$CG$59=$CG$58,$CG$60&lt;&gt;$CG$61,$CG$61&lt;&gt;$CG$62),1,0)</f>
        <v>0</v>
      </c>
      <c r="ARS58" s="487">
        <f t="array" aca="1" ref="ARS58" ca="1">IF(AND($CC$57:$CC$59=$CC$58,$CC$59&lt;&gt;$CC$60,$CC$60:$CC$62=$CC$60,$CE$57:$CE$59=$CE$58,$CE$60:$CE$62=$CE$60,$CF$57:$CF$59=$CF$58,$CF$60:$CF$62=$CF$60,$CG$57&lt;&gt;$CG$58,$CG$58&lt;&gt;$CG$59,$CG$60:$CG$62=$CG$60),1,0)</f>
        <v>0</v>
      </c>
      <c r="ART58" s="487">
        <f t="array" aca="1" ref="ART58" ca="1">IF(AND($CC$57:$CC$59=$CC$58,$CC$59&lt;&gt;$CC$60,$CC$60:$CC$62=$CC$60,$CE$57:$CE$59=$CE$58,$CE$60:$CE$62=$CE$60,$CF$57:$CF$59=$CF$58,$CF$60:$CF$62=$CF$60,$CG$57&lt;&gt;$CG$58,$CG$58&lt;&gt;$CG$59,$CG$60:$CG$61=$CG$60,$CG$61&lt;&gt;$CG$62),1,0)</f>
        <v>0</v>
      </c>
      <c r="ARU58" s="487">
        <f t="array" aca="1" ref="ARU58" ca="1">IF(AND($CC$57:$CC$59=$CC$58,$CC$59&lt;&gt;$CC$60,$CC$60:$CC$62=$CC$60,$CE$57:$CE$59=$CE$58,$CE$60:$CE$62=$CE$60,$CF$57:$CF$59=$CF$58,$CF$60:$CF$62=$CF$60,$CG$57&lt;&gt;$CG$58,$CG$58&lt;&gt;$CG$59,$CG$60&lt;&gt;$CG$61,$CG$61:$CG$62=$CG$61),1,0)</f>
        <v>0</v>
      </c>
      <c r="ARV58" s="487">
        <f t="array" aca="1" ref="ARV58" ca="1">IF(AND($CC$57:$CC$59=$CC$58,$CC$59&lt;&gt;$CC$60,$CC$60:$CC$62=$CC$60,$CE$57:$CE$59=$CE$58,$CE$60:$CE$62=$CE$60,$CF$57:$CF$59=$CF$58,$CF$60:$CF$62=$CF$60,$CG$57&lt;&gt;$CG$58,$CG$58&lt;&gt;$CG$59,$CG$60&lt;&gt;$CG$61,$CG$61&lt;&gt;$CG$62),1,0)</f>
        <v>0</v>
      </c>
      <c r="ARW58" s="487">
        <f t="array" aca="1" ref="ARW58" ca="1">IF(AND($CC$57:$CC$59=$CC$58,$CC$59&lt;&gt;$CC$60,$CC$60:$CC$61=$CC$60,$CC$61&lt;&gt;$CC$62,$CE$57:$CE$59=$CE$58,$CE$60:$CE$61=$CE$60,$CF$57:$CF$59=$CF$58,$CF$60:$CF$61=$CF$60,$CG$57:$CG$59=$CG$58,$CG$60&lt;&gt;$CG$61),1,0)</f>
        <v>0</v>
      </c>
      <c r="ARX58" s="487">
        <f t="array" aca="1" ref="ARX58" ca="1">IF(AND($CC$57:$CC$59=$CC$58,$CC$59&lt;&gt;$CC$60,$CC$60:$CC$61=$CC$60,$CC$61&lt;&gt;$CC$62,$CE$57:$CE$59=$CE$58,$CE$60:$CE$61=$CE$60,$CF$57:$CF$59=$CF$58,$CF$60:$CF$61=$CF$60,$CG$57:$CG$58=$CG$58,$CG$58&lt;&gt;$CG$59,$CG$60:$CG$61=$CG$60),1,0)</f>
        <v>0</v>
      </c>
      <c r="ARY58" s="487">
        <f t="array" aca="1" ref="ARY58" ca="1">IF(AND($CC$57:$CC$59=$CC$58,$CC$59&lt;&gt;$CC$60,$CC$60:$CC$61=$CC$60,$CC$61&lt;&gt;$CC$62,$CE$57:$CE$59=$CE$58,$CE$60:$CE$61=$CE$60,$CF$57:$CF$59=$CF$58,$CF$60:$CF$61=$CF$60,$CG$57:$CG$58=$CG$58,$CG$58&lt;&gt;$CG$59,$CG$60&lt;&gt;$CG$61),1,0)</f>
        <v>0</v>
      </c>
      <c r="ARZ58" s="487">
        <f t="array" aca="1" ref="ARZ58" ca="1">IF(AND($CC$57:$CC$59=$CC$58,$CC$59&lt;&gt;$CC$60,$CC$60:$CC$61=$CC$60,$CC$61&lt;&gt;$CC$62,$CE$57:$CE$59=$CE$58,$CE$60:$CE$61=$CE$60,$CF$57:$CF$59=$CF$58,$CF$60:$CF$61=$CF$60,$CG$57&lt;&gt;$CG$58,$CG$58:$CG$59=$CG$58,$CG$60:$CG$61=$CG$60),1,0)</f>
        <v>0</v>
      </c>
      <c r="ASA58" s="487">
        <f t="array" aca="1" ref="ASA58" ca="1">IF(AND($CC$57:$CC$59=$CC$58,$CC$59&lt;&gt;$CC$60,$CC$60:$CC$61=$CC$60,$CC$61&lt;&gt;$CC$62,$CE$57:$CE$59=$CE$58,$CE$60:$CE$61=$CE$60,$CF$57:$CF$59=$CF$58,$CF$60:$CF$61=$CF$60,$CG$57&lt;&gt;$CG$58,$CG$58:$CG$59=$CG$58,$CG$60&lt;&gt;$CG$61),1,0)</f>
        <v>0</v>
      </c>
      <c r="ASB58" s="487">
        <f t="array" aca="1" ref="ASB58" ca="1">IF(AND($CC$57:$CC$59=$CC$58,$CC$59&lt;&gt;$CC$60,$CC$60:$CC$61=$CC$60,$CC$61&lt;&gt;$CC$62,$CE$57:$CE$59=$CE$58,$CE$60:$CE$61=$CE$60,$CF$57:$CF$59=$CF$58,$CF$60:$CF$61=$CF$60,$CG$57&lt;&gt;$CG$58,$CG$58&lt;&gt;$CG$59,$CG$60:$CG$61=$CG$60),1,0)</f>
        <v>0</v>
      </c>
      <c r="ASC58" s="487">
        <f t="array" aca="1" ref="ASC58" ca="1">IF(AND($CC$57:$CC$59=$CC$58,$CC$59&lt;&gt;$CC$60,$CC$60:$CC$61=$CC$60,$CC$61&lt;&gt;$CC$62,$CE$57:$CE$59=$CE$58,$CE$60:$CE$61=$CE$60,$CF$57:$CF$59=$CF$58,$CF$60:$CF$61=$CF$60,$CG$57&lt;&gt;$CG$58,$CG$58&lt;&gt;$CG$59,$CG$60&lt;&gt;$CG$61),1,0)</f>
        <v>0</v>
      </c>
      <c r="ASD58" s="487">
        <f t="array" aca="1" ref="ASD58" ca="1">IF(AND($CC$57:$CC$59=$CC$58,$CC$59&lt;&gt;$CC$60,$CC$60&lt;&gt;$CC$61,$CC$61:$CC$62=$CC$61,$CE$57:$CE$59=$CE$58,$CE$61:$CE$62=$CE$61,$CF$57:$CF$59=$CF$58,$CF$61:$CF$62=$CF$61,$CG$57:$CG$59=$CG$58,$CG$61&lt;&gt;$CG$62),1,0)</f>
        <v>0</v>
      </c>
      <c r="ASE58" s="487">
        <f t="array" aca="1" ref="ASE58" ca="1">IF(AND($CC$57:$CC$59=$CC$58,$CC$59&lt;&gt;$CC$60,$CC$60&lt;&gt;$CC$61,$CC$61:$CC$62=$CC$61,$CE$57:$CE$59=$CE$58,$CE$61:$CE$62=$CE$61,$CF$57:$CF$59=$CF$58,$CF$61:$CF$62=$CF$61,$CG$57:$CG$58=$CG$58,$CG$58&lt;&gt;$CG$59,$CG$61:$CG$62=$CG$61),1,0)</f>
        <v>0</v>
      </c>
      <c r="ASF58" s="487">
        <f t="array" aca="1" ref="ASF58" ca="1">IF(AND($CC$57:$CC$59=$CC$58,$CC$59&lt;&gt;$CC$60,$CC$60&lt;&gt;$CC$61,$CC$61:$CC$62=$CC$61,$CE$57:$CE$59=$CE$58,$CE$61:$CE$62=$CE$61,$CF$57:$CF$59=$CF$58,$CF$61:$CF$62=$CF$61,$CG$57:$CG$58=$CG$58,$CG$58&lt;&gt;$CG$59,$CG$61&lt;&gt;$CG$62),1,0)</f>
        <v>0</v>
      </c>
      <c r="ASG58" s="487">
        <f t="array" aca="1" ref="ASG58" ca="1">IF(AND($CC$57:$CC$59=$CC$58,$CC$59&lt;&gt;$CC$60,$CC$60&lt;&gt;$CC$61,$CC$61:$CC$62=$CC$61,$CE$57:$CE$59=$CE$58,$CE$61:$CE$62=$CE$61,$CF$57:$CF$59=$CF$58,$CF$61:$CF$62=$CF$61,$CG$57&lt;&gt;$CG$58,$CG$58:$CG$59=$CG$58,$CG$61:$CG$62=$CG$61),1,0)</f>
        <v>0</v>
      </c>
      <c r="ASH58" s="487">
        <f t="array" aca="1" ref="ASH58" ca="1">IF(AND($CC$57:$CC$59=$CC$58,$CC$59&lt;&gt;$CC$60,$CC$60&lt;&gt;$CC$61,$CC$61:$CC$62=$CC$61,$CE$57:$CE$59=$CE$58,$CE$61:$CE$62=$CE$61,$CF$57:$CF$59=$CF$58,$CF$61:$CF$62=$CF$61,$CG$57&lt;&gt;$CG$58,$CG$58:$CG$59=$CG$58,$CG$61&lt;&gt;$CG$62),1,0)</f>
        <v>0</v>
      </c>
      <c r="ASI58" s="487">
        <f t="array" aca="1" ref="ASI58" ca="1">IF(AND($CC$57:$CC$59=$CC$58,$CC$59&lt;&gt;$CC$60,$CC$60&lt;&gt;$CC$61,$CC$61:$CC$62=$CC$61,$CE$57:$CE$59=$CE$58,$CE$61:$CE$62=$CE$61,$CF$57:$CF$59=$CF$58,$CF$61:$CF$62=$CF$61,$CG$57&lt;&gt;$CG$58,$CG$58&lt;&gt;$CG$59,$CG$61:$CG$62=$CG$61),1,0)</f>
        <v>0</v>
      </c>
      <c r="ASJ58" s="487">
        <f t="array" aca="1" ref="ASJ58" ca="1">IF(AND($CC$57:$CC$59=$CC$58,$CC$59&lt;&gt;$CC$60,$CC$60&lt;&gt;$CC$61,$CC$61:$CC$62=$CC$61,$CE$57:$CE$59=$CE$58,$CE$61:$CE$62=$CE$61,$CF$57:$CF$59=$CF$58,$CF$61:$CF$62=$CF$61,$CG$57&lt;&gt;$CG$58,$CG$58&lt;&gt;$CG$59,$CG$61&lt;&gt;$CG$62),1,0)</f>
        <v>0</v>
      </c>
      <c r="ASK58" s="487">
        <f t="array" aca="1" ref="ASK58" ca="1">IF(AND($CC$57:$CC$59=$CC$58,$CC$59&lt;&gt;$CC$60,$CC$60&lt;&gt;$CC$61,$CC$61&lt;&gt;$CC$62,$CE$57:$CE$59=$CE$58,$CF$57:$CF$59=$CF$58,$CG$57:$CG$58=$CG$58,$CG$58&lt;&gt;$CG$59),1,0)</f>
        <v>0</v>
      </c>
      <c r="ASL58" s="487">
        <f t="array" aca="1" ref="ASL58" ca="1">IF(AND($CC$57:$CC$59=$CC$58,$CC$59&lt;&gt;$CC$60,$CC$60&lt;&gt;$CC$61,$CC$61&lt;&gt;$CC$62,$CE$57:$CE$59=$CE$58,$CF$57:$CF$59=$CF$58,$CG$57&lt;&gt;$CG$58,$CG$58:$CG$59=$CG$58),1,0)</f>
        <v>0</v>
      </c>
      <c r="ASM58" s="487">
        <f t="array" aca="1" ref="ASM58" ca="1">IF(AND($CC$57:$CC$59=$CC$58,$CC$59&lt;&gt;$CC$60,$CC$60&lt;&gt;$CC$61,$CC$61&lt;&gt;$CC$62,$CE$57:$CE$59=$CE$58,$CF$57:$CF$59=$CF$58,$CG$57&lt;&gt;$CG$58,$CG$58&lt;&gt;$CG$59),1,0)</f>
        <v>0</v>
      </c>
      <c r="ASN58" s="487">
        <f t="array" aca="1" ref="ASN58" ca="1">IF(AND($CC$57:$CC$58=$CC$58,$CC$58&lt;&gt;$CC$59,$CC$59:$CC$62=$CC$59,$CE$57:$CE$58=$CE$58,$CE$59:$CE$62=$CE$59,$CF$57:$CF$58=$CF$58,$CF$59:$CF$62=$CF$59,$CG$57:$CG$58=$CG$58,$CG$59:$CG$61=$CG$59,$CG$61&lt;&gt;$CG$62),1,0)</f>
        <v>0</v>
      </c>
      <c r="ASO58" s="487">
        <f t="array" aca="1" ref="ASO58" ca="1">IF(AND($CC$57:$CC$58=$CC$58,$CC$58&lt;&gt;$CC$59,$CC$59:$CC$62=$CC$59,$CE$57:$CE$58=$CE$58,$CE$59:$CE$62=$CE$59,$CF$57:$CF$58=$CF$58,$CF$59:$CF$62=$CF$59,$CG$57:$CG$58=$CG$58,$CG$59:$CG$60=$CG$59,$CG$60&lt;&gt;$CG$61,$CG$61:$CG$62=$CG$61),1,0)</f>
        <v>0</v>
      </c>
      <c r="ASP58" s="487">
        <f t="array" aca="1" ref="ASP58" ca="1">IF(AND($CC$57:$CC$58=$CC$58,$CC$58&lt;&gt;$CC$59,$CC$59:$CC$62=$CC$59,$CE$57:$CE$58=$CE$58,$CE$59:$CE$62=$CE$59,$CF$57:$CF$58=$CF$58,$CF$59:$CF$62=$CF$59,$CG$57:$CG$58=$CG$58,$CG$59:$CG$60=$CG$59,$CG$60&lt;&gt;$CG$61,$CG$61&lt;&gt;$CG$62),1,0)</f>
        <v>0</v>
      </c>
      <c r="ASQ58" s="487">
        <f t="array" aca="1" ref="ASQ58" ca="1">IF(AND($CC$57:$CC$58=$CC$58,$CC$58&lt;&gt;$CC$59,$CC$59:$CC$62=$CC$59,$CE$57:$CE$58=$CE$58,$CE$59:$CE$62=$CE$59,$CF$57:$CF$58=$CF$58,$CF$59:$CF$62=$CF$59,$CG$57:$CG$58=$CG$58,$CG$59&lt;&gt;$CG$60,$CG$60:$CG$62=$CG$60),1,0)</f>
        <v>0</v>
      </c>
      <c r="ASR58" s="487">
        <f t="array" aca="1" ref="ASR58" ca="1">IF(AND($CC$57:$CC$58=$CC$58,$CC$58&lt;&gt;$CC$59,$CC$59:$CC$62=$CC$59,$CE$57:$CE$58=$CE$58,$CE$59:$CE$62=$CE$59,$CF$57:$CF$58=$CF$58,$CF$59:$CF$62=$CF$59,$CG$57:$CG$58=$CG$58,$CG$59&lt;&gt;$CG$60,$CG$60&lt;&gt;$CG$61,$CG$61:$CG$62=$CG$61),1,0)</f>
        <v>0</v>
      </c>
      <c r="ASS58" s="487">
        <f t="array" aca="1" ref="ASS58" ca="1">IF(AND($CC$57:$CC$58=$CC$58,$CC$58&lt;&gt;$CC$59,$CC$59:$CC$62=$CC$59,$CE$57:$CE$58=$CE$58,$CE$59:$CE$62=$CE$59,$CF$57:$CF$58=$CF$58,$CF$59:$CF$62=$CF$59,$CG$57:$CG$58=$CG$58,$CG$59&lt;&gt;$CG$60,$CG$60:$CG$61=$CG$60,$CG$61&lt;&gt;$CG$62),1,0)</f>
        <v>0</v>
      </c>
      <c r="AST58" s="487">
        <f t="array" aca="1" ref="AST58" ca="1">IF(AND($CC$57:$CC$58=$CC$58,$CC$58&lt;&gt;$CC$59,$CC$59:$CC$62=$CC$59,$CE$57:$CE$58=$CE$58,$CE$59:$CE$62=$CE$59,$CF$57:$CF$58=$CF$58,$CF$59:$CF$62=$CF$59,$CG$57:$CG$58=$CG$58,$CG$59&lt;&gt;$CG$60,$CG$60&lt;&gt;$CG$61,$CG$61&lt;&gt;$CG$62),1,0)</f>
        <v>0</v>
      </c>
      <c r="ASU58" s="487">
        <f t="array" aca="1" ref="ASU58" ca="1">IF(AND($CC$57:$CC$58=$CC$58,$CC$58&lt;&gt;$CC$59,$CC$59:$CC$62=$CC$59,$CE$57:$CE$58=$CE$58,$CE$59:$CE$62=$CE$59,$CF$57:$CF$58=$CF$58,$CF$59:$CF$62=$CF$59,$CG$57&gt;$CG$58,$CG$59:$CG$62=$CG$59),1,0)</f>
        <v>0</v>
      </c>
      <c r="ASV58" s="487">
        <f t="array" aca="1" ref="ASV58" ca="1">IF(AND($CC$57:$CC$58=$CC$58,$CC$58&lt;&gt;$CC$59,$CC$59:$CC$62=$CC$59,$CE$57:$CE$58=$CE$58,$CE$59:$CE$62=$CE$59,$CF$57:$CF$58=$CF$58,$CF$59:$CF$62=$CF$59,$CG$57&lt;&gt;$CG$58,$CG$59:$CG$61=$CG$59,$CG$61&lt;&gt;$CG$62),1,0)</f>
        <v>0</v>
      </c>
      <c r="ASW58" s="487">
        <f t="array" aca="1" ref="ASW58" ca="1">IF(AND($CC$57:$CC$58=$CC$58,$CC$58&lt;&gt;$CC$59,$CC$59:$CC$62=$CC$59,$CE$57:$CE$58=$CE$58,$CE$59:$CE$62=$CE$59,$CF$57:$CF$58=$CF$58,$CF$59:$CF$62=$CF$59,$CG$57&lt;&gt;$CG$58,$CG$59:$CG$60=$CG$59,$CG$60&lt;&gt;$CG$61,$CG$61:$CG$62=$CG$61),1,0)</f>
        <v>0</v>
      </c>
      <c r="ASX58" s="487">
        <f t="array" aca="1" ref="ASX58" ca="1">IF(AND($CC$57:$CC$58=$CC$58,$CC$58&lt;&gt;$CC$59,$CC$59:$CC$62=$CC$59,$CE$57:$CE$58=$CE$58,$CE$59:$CE$62=$CE$59,$CF$57:$CF$58=$CF$58,$CF$59:$CF$62=$CF$59,$CG$57&lt;&gt;$CG$58,$CG$59:$CG$60=$CG$59,$CG$60&lt;&gt;$CG$61,$CG$61&lt;&gt;$CG$62),1,0)</f>
        <v>0</v>
      </c>
      <c r="ASY58" s="487">
        <f t="array" aca="1" ref="ASY58" ca="1">IF(AND($CC$57:$CC$58=$CC$58,$CC$58&lt;&gt;$CC$59,$CC$59:$CC$62=$CC$59,$CE$57:$CE$58=$CE$58,$CE$59:$CE$62=$CE$59,$CF$57:$CF$58=$CF$58,$CF$59:$CF$62=$CF$59,$CG$57&lt;&gt;$CG$58,$CG$59&lt;&gt;$CG$60,$CG$60:$CG$62=$CG$60),1,0)</f>
        <v>0</v>
      </c>
      <c r="ASZ58" s="487">
        <f t="array" aca="1" ref="ASZ58" ca="1">IF(AND($CC$57:$CC$58=$CC$58,$CC$58&lt;&gt;$CC$59,$CC$59:$CC$62=$CC$59,$CE$57:$CE$58=$CE$58,$CE$59:$CE$62=$CE$59,$CF$57:$CF$58=$CF$58,$CF$59:$CF$62=$CF$59,$CG$57&lt;&gt;$CG$58,$CG$59&lt;&gt;$CG$60,$CG$60:$CG$61=$CG$60,$CG$61&lt;&gt;$CG$62),1,0)</f>
        <v>0</v>
      </c>
      <c r="ATA58" s="487">
        <f t="array" aca="1" ref="ATA58" ca="1">IF(AND($CC$57:$CC$58=$CC$58,$CC$58&lt;&gt;$CC$59,$CC$59:$CC$62=$CC$59,$CE$57:$CE$58=$CE$58,$CE$59:$CE$62=$CE$59,$CF$57:$CF$58=$CF$58,$CF$59:$CF$62=$CF$59,$CG$57&lt;&gt;$CG$58,$CG$59&lt;&gt;$CG$60,$CG$60&lt;&gt;$CG$61,$CG$61:$CG$62=$CG$61),1,0)</f>
        <v>0</v>
      </c>
      <c r="ATB58" s="487">
        <f t="array" aca="1" ref="ATB58" ca="1">IF(AND($CC$57:$CC$58=$CC$58,$CC$58&lt;&gt;$CC$59,$CC$59:$CC$62=$CC$59,$CE$57:$CE$58=$CE$58,$CE$59:$CE$62=$CE$59,$CF$57:$CF$58=$CF$58,$CF$59:$CF$62=$CF$59,$CG$57&lt;&gt;$CG$58,$CG$59&lt;&gt;$CG$60,$CG$60&lt;&gt;$CG$61,$CG$61&lt;&gt;$CG$62),1,0)</f>
        <v>0</v>
      </c>
      <c r="ATC58" s="487">
        <f t="array" aca="1" ref="ATC58" ca="1">IF(AND($CC$57:$CC$58=$CC$58,$CC$58&lt;&gt;$CC$59,$CC$59:$CC$61=$CC$59,$CC$61&lt;&gt;$CC$62,$CE$57:$CE$58=$CE$58,$CE$59:$CE$61=$CE$59,$CF$57:$CF$58=$CF$58,$CF$59:$CF$61=$CF$59,$CG$57:$CG$58=$CG$58,$CG$59:$CG$60=$CG$59,$CG$60&lt;&gt;$CG$61),1,0)</f>
        <v>0</v>
      </c>
      <c r="ATD58" s="487">
        <f t="array" aca="1" ref="ATD58" ca="1">IF(AND($CC$57:$CC$58=$CC$58,$CC$58&lt;&gt;$CC$59,$CC$59:$CC$61=$CC$59,$CC$61&lt;&gt;$CC$62,$CE$57:$CE$58=$CE$58,$CE$59:$CE$61=$CE$59,$CF$57:$CF$58=$CF$58,$CF$59:$CF$61=$CF$59,$CG$57:$CG$58=$CG$58,$CG$59&lt;&gt;$CG$60,$CG$60:$CG$61=$CG$60),1,0)</f>
        <v>0</v>
      </c>
      <c r="ATE58" s="487">
        <f t="array" aca="1" ref="ATE58" ca="1">IF(AND($CC$57:$CC$58=$CC$58,$CC$58&lt;&gt;$CC$59,$CC$59:$CC$61=$CC$59,$CC$61&lt;&gt;$CC$62,$CE$57:$CE$58=$CE$58,$CE$59:$CE$61=$CE$59,$CF$57:$CF$58=$CF$58,$CF$59:$CF$61=$CF$59,$CG$57:$CG$58=$CG$58,$CG$59&lt;&gt;$CG$60,$CG$60&lt;&gt;$CG$61),1,0)</f>
        <v>0</v>
      </c>
      <c r="ATF58" s="487">
        <f t="array" aca="1" ref="ATF58" ca="1">IF(AND($CC$57:$CC$58=$CC$58,$CC$58&lt;&gt;$CC$59,$CC$59:$CC$61=$CC$59,$CC$61&lt;&gt;$CC$62,$CE$57:$CE$58=$CE$58,$CE$59:$CE$61=$CE$59,$CF$57:$CF$58=$CF$58,$CF$59:$CF$61=$CF$59,$CG$57&lt;&gt;$CG$58,$CG$59:$CG$61=$CG$59),1,0)</f>
        <v>0</v>
      </c>
      <c r="ATG58" s="487">
        <f t="array" aca="1" ref="ATG58" ca="1">IF(AND($CC$57:$CC$58=$CC$58,$CC$58&lt;&gt;$CC$59,$CC$59:$CC$61=$CC$59,$CC$61&lt;&gt;$CC$62,$CE$57:$CE$58=$CE$58,$CE$59:$CE$61=$CE$59,$CF$57:$CF$58=$CF$58,$CF$59:$CF$61=$CF$59,$CG$57&lt;&gt;$CG$58,$CG$59:$CG$60=$CG$59,$CG$60&lt;&gt;$CG$61),1,0)</f>
        <v>0</v>
      </c>
      <c r="ATH58" s="487">
        <f t="array" aca="1" ref="ATH58" ca="1">IF(AND($CC$57:$CC$58=$CC$58,$CC$58&lt;&gt;$CC$59,$CC$59:$CC$61=$CC$59,$CC$61&lt;&gt;$CC$62,$CE$57:$CE$58=$CE$58,$CE$59:$CE$61=$CE$59,$CF$57:$CF$58=$CF$58,$CF$59:$CF$61=$CF$59,$CG$57&lt;&gt;$CG$58,$CG$59&lt;&gt;$CG$60,$CG$60:$CG$61=$CG$60),1,0)</f>
        <v>0</v>
      </c>
      <c r="ATI58" s="487">
        <f t="array" aca="1" ref="ATI58" ca="1">IF(AND($CC$57:$CC$58=$CC$58,$CC$58&lt;&gt;$CC$59,$CC$59:$CC$61=$CC$59,$CC$61&lt;&gt;$CC$62,$CE$57:$CE$58=$CE$58,$CE$59:$CE$61=$CE$59,$CF$57:$CF$58=$CF$58,$CF$59:$CF$61=$CF$59,$CG$57&lt;&gt;$CG$58,$CG$59&lt;&gt;$CG$60,$CG$60&lt;&gt;$CG$61),1,0)</f>
        <v>0</v>
      </c>
      <c r="ATJ58" s="487">
        <f t="array" aca="1" ref="ATJ58" ca="1">IF(AND($CC$57:$CC$58=$CC$58,$CC$58&lt;&gt;$CC$59,$CC$59:$CC$60=$CC$59,$CC$60&lt;&gt;$CC$61,$CC$61:$CC$62=$CC$61,$CE$57:$CE$58=$CE$58,$CE$59:$CE$60=$CE$59,$CE$61:$CE$62=$CE$61,$CF$57:$CF$58=$CF$58,$CF$59:$CF$60=$CF$59,$CF$61:$CF$62=$CF$61,$CG$57:$CG$58=$CG$58,$CG$59:$CG$60=$CG$59,$CG$61&lt;&gt;$CG$62),1,0)</f>
        <v>0</v>
      </c>
      <c r="ATK58" s="487">
        <f t="array" aca="1" ref="ATK58" ca="1">IF(AND($CC$57:$CC$58=$CC$58,$CC$58&lt;&gt;$CC$59,$CC$59:$CC$60=$CC$59,$CC$60&lt;&gt;$CC$61,$CC$61:$CC$62=$CC$61,$CE$57:$CE$58=$CE$58,$CE$59:$CE$60=$CE$59,$CE$61:$CE$62=$CE$61,$CF$57:$CF$58=$CF$58,$CF$59:$CF$60=$CF$59,$CF$61:$CF$62=$CF$61,$CG$57:$CG$58=$CG$58,$CG$59&lt;&gt;$CG$60,$CG$61:$CG$62=$CG$61),1,0)</f>
        <v>0</v>
      </c>
      <c r="ATL58" s="487">
        <f t="array" aca="1" ref="ATL58" ca="1">IF(AND($CC$57:$CC$58=$CC$58,$CC$58&lt;&gt;$CC$59,$CC$59:$CC$60=$CC$59,$CC$60&lt;&gt;$CC$61,$CC$61:$CC$62=$CC$61,$CE$57:$CE$58=$CE$58,$CE$59:$CE$60=$CE$59,$CE$61:$CE$62=$CE$61,$CF$57:$CF$58=$CF$58,$CF$59:$CF$60=$CF$59,$CF$61:$CF$62=$CF$61,$CG$57:$CG$58=$CG$58,$CG$59&lt;&gt;$CG$60,$CG$61&lt;&gt;$CG$62),1,0)</f>
        <v>0</v>
      </c>
      <c r="ATM58" s="487">
        <f t="array" aca="1" ref="ATM58" ca="1">IF(AND($CC$57:$CC$58=$CC$58,$CC$58&lt;&gt;$CC$59,$CC$59:$CC$60=$CC$59,$CC$60&lt;&gt;$CC$61,$CC$61:$CC$62=$CC$61,$CE$57:$CE$58=$CE$58,$CE$59:$CE$60=$CE$59,$CE$61:$CE$62=$CE$61,$CF$57:$CF$58=$CF$58,$CF$59:$CF$60=$CF$59,$CF$61:$CF$62=$CF$61,$CG$57&lt;&gt;$CG$58,$CG$59:$CG$60=$CG$59,$CG$61:$CG$62=$CG$61),1,0)</f>
        <v>0</v>
      </c>
      <c r="ATN58" s="487">
        <f t="array" aca="1" ref="ATN58" ca="1">IF(AND($CC$57:$CC$58=$CC$58,$CC$58&lt;&gt;$CC$59,$CC$59:$CC$60=$CC$59,$CC$60&lt;&gt;$CC$61,$CC$61:$CC$62=$CC$61,$CE$57:$CE$58=$CE$58,$CE$59:$CE$60=$CE$59,$CE$61:$CE$62=$CE$61,$CF$57:$CF$58=$CF$58,$CF$59:$CF$60=$CF$59,$CF$61:$CF$62=$CF$61,$CG$57&lt;&gt;$CG$58,$CG$59:$CG$60=$CG$59,$CG$61&lt;&gt;$CG$62),1,0)</f>
        <v>0</v>
      </c>
      <c r="ATO58" s="487">
        <f t="array" aca="1" ref="ATO58" ca="1">IF(AND($CC$57:$CC$58=$CC$58,$CC$58&lt;&gt;$CC$59,$CC$59:$CC$60=$CC$59,$CC$60&lt;&gt;$CC$61,$CC$61:$CC$62=$CC$61,$CE$57:$CE$58=$CE$58,$CE$59:$CE$60=$CE$59,$CE$61:$CE$62=$CE$61,$CF$57:$CF$58=$CF$58,$CF$59:$CF$60=$CF$59,$CF$61:$CF$62=$CF$61,$CG$57&lt;&gt;$CG$58,$CG$59&lt;&gt;$CG$60,$CG$61:$CG$62=$CG$61),1,0)</f>
        <v>0</v>
      </c>
      <c r="ATP58" s="487">
        <f t="array" aca="1" ref="ATP58" ca="1">IF(AND($CC$57:$CC$58=$CC$58,$CC$58&lt;&gt;$CC$59,$CC$59:$CC$60=$CC$59,$CC$60&lt;&gt;$CC$61,$CC$61:$CC$62=$CC$61,$CE$57:$CE$58=$CE$58,$CE$59:$CE$60=$CE$59,$CE$61:$CE$62=$CE$61,$CF$57:$CF$58=$CF$58,$CF$59:$CF$60=$CF$59,$CF$61:$CF$62=$CF$61,$CG$57&lt;&gt;$CG$58,$CG$59&lt;&gt;$CG$60,$CG$61&lt;&gt;$CG$62),1,0)</f>
        <v>0</v>
      </c>
      <c r="ATQ58" s="487">
        <f t="array" aca="1" ref="ATQ58" ca="1">IF(AND($CC$57:$CC$58=$CC$58,$CC$58&lt;&gt;$CC$59,$CC$59:$CC$60=$CC$59,$CC$60&lt;&gt;$CC$61,$CC$61&lt;&gt;$CC$62,$CE$57:$CE$58=$CE$58,$CE$59:$CE$60=$CE$59,$CF$57:$CF$58=$CF$58,$CF$59:$CF$60=$CF$59,$CG$57:$CG$58=$CG$58,$CG$59&lt;&gt;$CG$60),1,0)</f>
        <v>0</v>
      </c>
      <c r="ATR58" s="487">
        <f t="array" aca="1" ref="ATR58" ca="1">IF(AND($CC$57:$CC$58=$CC$58,$CC$58&lt;&gt;$CC$59,$CC$59:$CC$60=$CC$59,$CC$60&lt;&gt;$CC$61,$CC$61&lt;&gt;$CC$62,$CE$57:$CE$58=$CE$58,$CE$59:$CE$60=$CE$59,$CF$57:$CF$58=$CF$58,$CF$59:$CF$60=$CF$59,$CG$57&lt;&gt;$CG$58,$CG$59:$CG$60=$CG$59),1,0)</f>
        <v>0</v>
      </c>
      <c r="ATS58" s="487">
        <f t="array" aca="1" ref="ATS58" ca="1">IF(AND($CC$57:$CC$58=$CC$58,$CC$58&lt;&gt;$CC$59,$CC$59:$CC$60=$CC$59,$CC$60&lt;&gt;$CC$61,$CC$61&lt;&gt;$CC$62,$CE$57:$CE$58=$CE$58,$CE$59:$CE$60=$CE$59,$CF$57:$CF$58=$CF$58,$CF$59:$CF$60=$CF$59,$CG$57&lt;&gt;$CG$58,$CG$59&lt;&gt;$CG$60),1,0)</f>
        <v>0</v>
      </c>
      <c r="ATT58" s="487">
        <f t="array" aca="1" ref="ATT58" ca="1">IF(AND($CC$57:$CC$58=$CC$58,$CC$58&lt;&gt;$CC$59,$CC$59&lt;&gt;$CC$60,$CC$60:$CC$62=$CC$60,$CE$57:$CE$58=$CE$58,$CE$60:$CE$62=$CE$60,$CF$57:$CF$58=$CF$58,$CF$60:$CF$62=$CF$60,$CG$57:$CG$58=$CG$58,$CG$60&lt;&gt;$CG$61,$CG$61:$CG$62=$CG$61),1,0)</f>
        <v>0</v>
      </c>
      <c r="ATU58" s="487">
        <f t="array" aca="1" ref="ATU58" ca="1">IF(AND($CC$57:$CC$58=$CC$58,$CC$58&lt;&gt;$CC$59,$CC$59&lt;&gt;$CC$60,$CC$60:$CC$62=$CC$60,$CE$57:$CE$58=$CE$58,$CE$60:$CE$62=$CE$60,$CF$57:$CF$58=$CF$58,$CF$60:$CF$62=$CF$60,$CG$57:$CG$58=$CG$58,$CG$60:$CG$61=$CG$60,$CG$61&lt;&gt;$CG$62),1,0)</f>
        <v>0</v>
      </c>
      <c r="ATV58" s="487">
        <f t="array" aca="1" ref="ATV58" ca="1">IF(AND($CC$57:$CC$58=$CC$58,$CC$58&lt;&gt;$CC$59,$CC$59&lt;&gt;$CC$60,$CC$60:$CC$62=$CC$60,$CE$57:$CE$58=$CE$58,$CE$60:$CE$62=$CE$60,$CF$57:$CF$58=$CF$58,$CF$60:$CF$62=$CF$60,$CG$57:$CG$58=$CG$58,$CG$60&lt;&gt;$CG$61,$CG$61&lt;&gt;$CG$62),1,0)</f>
        <v>0</v>
      </c>
      <c r="ATW58" s="487">
        <f t="array" aca="1" ref="ATW58" ca="1">IF(AND($CC$57:$CC$58=$CC$58,$CC$58&lt;&gt;$CC$59,$CC$59&lt;&gt;$CC$60,$CC$60:$CC$62=$CC$60,$CE$57:$CE$58=$CE$58,$CE$60:$CE$62=$CE$60,$CF$57:$CF$58=$CF$58,$CF$60:$CF$62=$CF$60,$CG$57&lt;&gt;$CG$58,$CG$60:$CG$62=$CG$60),1,0)</f>
        <v>0</v>
      </c>
      <c r="ATX58" s="487">
        <f t="array" aca="1" ref="ATX58" ca="1">IF(AND($CC$57:$CC$58=$CC$58,$CC$58&lt;&gt;$CC$59,$CC$59&lt;&gt;$CC$60,$CC$60:$CC$62=$CC$60,$CE$57:$CE$58=$CE$58,$CE$60:$CE$62=$CE$60,$CF$57:$CF$58=$CF$58,$CF$60:$CF$62=$CF$60,$CG$57&lt;&gt;$CG$58,$CG$60:$CG$61=$CG$60,$CG$61&lt;&gt;$CG$62),1,0)</f>
        <v>0</v>
      </c>
      <c r="ATY58" s="487">
        <f t="array" aca="1" ref="ATY58" ca="1">IF(AND($CC$57:$CC$58=$CC$58,$CC$58&lt;&gt;$CC$59,$CC$59&lt;&gt;$CC$60,$CC$60:$CC$62=$CC$60,$CE$57:$CE$58=$CE$58,$CE$60:$CE$62=$CE$60,$CF$57:$CF$58=$CF$58,$CF$60:$CF$62=$CF$60,$CG$57&lt;&gt;$CG$58,$CG$60&lt;&gt;$CG$61,$CG$61:$CG$62=$CG$61),1,0)</f>
        <v>0</v>
      </c>
      <c r="ATZ58" s="487">
        <f t="array" aca="1" ref="ATZ58" ca="1">IF(AND($CC$57:$CC$58=$CC$58,$CC$58&lt;&gt;$CC$59,$CC$59&lt;&gt;$CC$60,$CC$60:$CC$62=$CC$60,$CE$57:$CE$58=$CE$58,$CE$60:$CE$62=$CE$60,$CF$57:$CF$58=$CF$58,$CF$60:$CF$62=$CF$60,$CG$57&lt;&gt;$CG$58,$CG$60&lt;&gt;$CG$61,$CG$61&lt;&gt;$CG$62),1,0)</f>
        <v>0</v>
      </c>
      <c r="AUA58" s="487">
        <f t="array" aca="1" ref="AUA58" ca="1">IF(AND($CC$57:$CC$58=$CC$58,$CC$58&lt;&gt;$CC$59,$CC$59&lt;&gt;$CC$60,$CC$60&lt;&gt;$CC$61,$CC$61:$CC$62=$CC$61,$CE$57:$CE$58=$CE$58,$CE$61:$CE$62=$CE$61,$CF$57:$CF$58=$CF$58,$CF$61:$CF$62=$CF$61,$CG$57:$CG$58=$CG$58,$CG$61&lt;&gt;$CG$62),1,0)</f>
        <v>0</v>
      </c>
      <c r="AUB58" s="487">
        <f t="array" aca="1" ref="AUB58" ca="1">IF(AND($CC$57:$CC$58=$CC$58,$CC$58&lt;&gt;$CC$59,$CC$59&lt;&gt;$CC$60,$CC$60&lt;&gt;$CC$61,$CC$61:$CC$62=$CC$61,$CE$57:$CE$58=$CE$58,$CE$61:$CE$62=$CE$61,$CF$57:$CF$58=$CF$58,$CF$61:$CF$62=$CF$61,$CG$57&lt;&gt;$CG$58,$CG$61:$CG$62=$CG$61),1,0)</f>
        <v>0</v>
      </c>
      <c r="AUC58" s="487">
        <f t="array" aca="1" ref="AUC58" ca="1">IF(AND($CC$57:$CC$58=$CC$58,$CC$58&lt;&gt;$CC$59,$CC$59&lt;&gt;$CC$60,$CC$60&lt;&gt;$CC$61,$CC$61:$CC$62=$CC$61,$CE$57:$CE$58=$CE$58,$CE$61:$CE$62=$CE$61,$CF$57:$CF$58=$CF$58,$CF$61:$CF$62=$CF$61,$CG$57&lt;&gt;$CG$58,$CG$61&lt;&gt;$CG$62),1,0)</f>
        <v>0</v>
      </c>
      <c r="AUD58" s="487">
        <f t="array" aca="1" ref="AUD58" ca="1">IF(AND($CC$57:$CC$58=$CC$58,$CC$58&lt;&gt;$CC$59,$CC$59&lt;&gt;$CC$60,$CC$60:$CC$61=$CC$61,$CC$61&lt;&gt;$CC$62,$CE$57:$CE$58=$CE$58,$CE$60:$CE$61=$CE$60,$CF$57:$CF$58=$CF$58,$CF$60:$CF$61=$CF$60,$CG$57:$CG$58=$CG$58,$CG$60&lt;&gt;$CG$61),1,0)</f>
        <v>0</v>
      </c>
      <c r="AUE58" s="487">
        <f t="array" aca="1" ref="AUE58" ca="1">IF(AND($CC$57:$CC$58=$CC$58,$CC$58&lt;&gt;$CC$59,$CC$59&lt;&gt;$CC$60,$CC$60:$CC$61=$CC$61,$CC$61&lt;&gt;$CC$62,$CE$57:$CE$58=$CE$58,$CE$60:$CE$61=$CE$60,$CF$57:$CF$58=$CF$58,$CF$60:$CF$61=$CF$60,$CG$57&lt;&gt;$CG$58,$CG$60:$CG$61=$CG$60),1,0)</f>
        <v>0</v>
      </c>
      <c r="AUF58" s="487">
        <f t="array" aca="1" ref="AUF58" ca="1">IF(AND($CC$57:$CC$58=$CC$58,$CC$58&lt;&gt;$CC$59,$CC$59&lt;&gt;$CC$60,$CC$60:$CC$61=$CC$61,$CC$61&lt;&gt;$CC$62,$CE$57:$CE$58=$CE$58,$CE$60:$CE$61=$CE$60,$CF$57:$CF$58=$CF$58,$CF$60:$CF$61=$CF$60,$CG$57&lt;&gt;$CG$58,$CG$60&lt;&gt;$CG$61),1,0)</f>
        <v>0</v>
      </c>
      <c r="AUG58" s="487">
        <f t="array" aca="1" ref="AUG58" ca="1">IF(AND($CC$57:$CC$58=$CC$58,$CC$58&lt;&gt;$CC$59,$CC$59&lt;&gt;$CC$60,$CC$60&lt;&gt;$CC$61,$CC$61&lt;&gt;$CC$62,$CE$57:$CE$58=$CE$58,$CF$57:$CF$58=$CF$58,$CG$57&lt;&gt;$CG$58),1,0)</f>
        <v>0</v>
      </c>
      <c r="AUH58" s="487">
        <f t="array" aca="1" ref="AUH58" ca="1">IF(AND($CC$57&lt;&gt;$CC$58,$CC$58:$CC$62=$CC$58,$CE$58:$CE$62=$CE$58,$CF$58:$CF$62=$CF$58,$CG$58:$CG$61=$CG$58,$CG$61&lt;&gt;$CG$62),1,0)</f>
        <v>0</v>
      </c>
      <c r="AUI58" s="487">
        <f t="array" aca="1" ref="AUI58" ca="1">IF(AND($CC$57&lt;&gt;$CC$58,$CC$58:$CC$62=$CC$58,$CE$58:$CE$62=$CE$58,$CF$58:$CF$62=$CF$58,$CG$58:$CG$60=$CG$58,$CG$60&lt;&gt;$CG$61,$CG$61:$CG$62=$CG$61),1,0)</f>
        <v>0</v>
      </c>
      <c r="AUJ58" s="487">
        <f t="array" aca="1" ref="AUJ58" ca="1">IF(AND($CC$57&lt;&gt;$CC$58,$CC$58:$CC$62=$CC$58,$CE$58:$CE$62=$CE$58,$CF$58:$CF$62=$CF$58,$CG$58:$CG$60=$CG$58,$CG$60&lt;&gt;$CG$61,$CG$61&lt;&gt;$CG$62),1,0)</f>
        <v>0</v>
      </c>
      <c r="AUK58" s="487">
        <f t="array" aca="1" ref="AUK58" ca="1">IF(AND($CC$57&lt;&gt;$CC$58,$CC$58:$CC$62=$CC$58,$CE$58:$CE$62=$CE$58,$CF$58:$CF$62=$CF$58,$CG$58:$CG$59=$CG$58,$CG$59&lt;&gt;$CG$60,$CG$60:$CG$62=$CG$60),1,0)</f>
        <v>0</v>
      </c>
      <c r="AUL58" s="487">
        <f t="array" aca="1" ref="AUL58" ca="1">IF(AND($CC$57&lt;&gt;$CC$58,$CC$58:$CC$62=$CC$58,$CE$58:$CE$62=$CE$58,$CF$58:$CF$62=$CF$58,$CG$58:$CG$59=$CG$58,$CG$59&lt;&gt;$CG$60,$CG$60&lt;&gt;$CG$61,$CG$61:$CG$62=$CG$61),1,0)</f>
        <v>0</v>
      </c>
      <c r="AUM58" s="487">
        <f t="array" aca="1" ref="AUM58" ca="1">IF(AND($CC$57&lt;&gt;$CC$58,$CC$58:$CC$62=$CC$58,$CE$58:$CE$62=$CE$58,$CF$58:$CF$62=$CF$58,$CG$58:$CG$59=$CG$58,$CG$59&lt;&gt;$CG$60,$CG$60:$CG$61=$CG$60,$CG$61&lt;&gt;$CG$62),1,0)</f>
        <v>0</v>
      </c>
      <c r="AUN58" s="487">
        <f t="array" aca="1" ref="AUN58" ca="1">IF(AND($CC$57&lt;&gt;$CC$58,$CC$58:$CC$62=$CC$58,$CE$58:$CE$62=$CE$58,$CF$58:$CF$62=$CF$58,$CG$58:$CG$59=$CG$58,$CG$59&lt;&gt;$CG$60,$CG$60&lt;&gt;$CG$61,$CG$61&lt;&gt;$CG$62),1,0)</f>
        <v>0</v>
      </c>
      <c r="AUO58" s="487">
        <f t="array" aca="1" ref="AUO58" ca="1">IF(AND($CC$57&lt;&gt;$CC$58,$CC$58:$CC$62=$CC$58,$CE$58:$CE$62=$CE$58,$CF$58:$CF$62=$CF$58,$CG$58&lt;&gt;$CG$59,$CG$59:$CG$62=$CG$59),1,0)</f>
        <v>0</v>
      </c>
      <c r="AUP58" s="487">
        <f t="array" aca="1" ref="AUP58" ca="1">IF(AND($CC$57&lt;&gt;$CC$58,$CC$58:$CC$62=$CC$58,$CE$58:$CE$62=$CE$58,$CF$58:$CF$62=$CF$58,$CG$58&lt;&gt;$CG$59,$CG$59:$CG$61=$CG$59,$CG$61&lt;&gt;$CG$62),1,0)</f>
        <v>0</v>
      </c>
      <c r="AUQ58" s="487">
        <f t="array" aca="1" ref="AUQ58" ca="1">IF(AND($CC$57&lt;&gt;$CC$58,$CC$58:$CC$62=$CC$58,$CE$58:$CE$62=$CE$58,$CF$58:$CF$62=$CF$58,$CG$58&lt;&gt;$CG$59,$CG$59:$CG$60=$CG$59,$CG$60&lt;&gt;$CG$61,$CG$61:$CG$62=$CG$61),1,0)</f>
        <v>0</v>
      </c>
      <c r="AUR58" s="487">
        <f t="array" aca="1" ref="AUR58" ca="1">IF(AND($CC$57&lt;&gt;$CC$58,$CC$58:$CC$62=$CC$58,$CE$58:$CE$62=$CE$58,$CF$58:$CF$62=$CF$58,$CG$58&lt;&gt;$CG$59,$CG$59:$CG$60=$CG$59,$CG$60&lt;&gt;$CG$61,$CG$61&lt;&gt;$CG$62),1,0)</f>
        <v>0</v>
      </c>
      <c r="AUS58" s="487">
        <f t="array" aca="1" ref="AUS58" ca="1">IF(AND($CC$57&lt;&gt;$CC$58,$CC$58:$CC$62=$CC$58,$CE$58:$CE$62=$CE$58,$CF$58:$CF$62=$CF$58,$CG$58&lt;&gt;$CG$59,$CG$59&lt;&gt;$CG$60,$CG$60:$CG$62=$CG$60),1,0)</f>
        <v>0</v>
      </c>
      <c r="AUT58" s="487">
        <f t="array" aca="1" ref="AUT58" ca="1">IF(AND($CC$57&lt;&gt;$CC$58,$CC$58:$CC$62=$CC$58,$CE$58:$CE$62=$CE$58,$CF$58:$CF$62=$CF$58,$CG$58&lt;&gt;$CG$59,$CG$59&lt;&gt;$CG$60,$CG$60:$CG$61=$CG$60,$CG$61&lt;&gt;$CG$62),1,0)</f>
        <v>0</v>
      </c>
      <c r="AUU58" s="487">
        <f t="array" aca="1" ref="AUU58" ca="1">IF(AND($CC$57&lt;&gt;$CC$58,$CC$58:$CC$62=$CC$58,$CE$58:$CE$62=$CE$58,$CF$58:$CF$62=$CF$58,$CG$58&lt;&gt;$CG$59,$CG$59&lt;&gt;$CG$60,$CG$60&lt;&gt;$CG$61,$CG$61:$CG$62=$CG$61),1,0)</f>
        <v>0</v>
      </c>
      <c r="AUV58" s="487">
        <f t="array" aca="1" ref="AUV58" ca="1">IF(AND($CC$57&lt;&gt;$CC$58,$CC$58:$CC$62=$CC$58,$CE$58:$CE$62=$CE$58,$CF$58:$CF$62=$CF$58,$CG$58&lt;&gt;$CG$59,$CG$59&lt;&gt;$CG$60,$CG$60&lt;&gt;$CG$61,$CG$61&lt;&gt;$CG$62),1,0)</f>
        <v>0</v>
      </c>
      <c r="AUW58" s="487">
        <f t="array" aca="1" ref="AUW58" ca="1">IF(AND($CC$57&lt;&gt;$CC$58,$CC$58:$CC$61=$CC$58,$CC$61&lt;&gt;$CC$62,$CE$58:$CE$61=$CE$58,$CF$58:$CF$61=$CF$58,$CG$58:$CG$60=$CG$58,$CG$60&lt;&gt;$CG$61),1,0)</f>
        <v>0</v>
      </c>
      <c r="AUX58" s="487">
        <f t="array" aca="1" ref="AUX58" ca="1">IF(AND($CC$57&lt;&gt;$CC$58,$CC$58:$CC$61=$CC$58,$CC$61&lt;&gt;$CC$62,$CE$58:$CE$61=$CE$58,$CF$58:$CF$61=$CF$58,$CG$58:$CG$59=$CG$58,$CG$59&lt;&gt;$CG$60,$CG$60:$CG$61=$CG$60),1,0)</f>
        <v>0</v>
      </c>
      <c r="AUY58" s="487">
        <f t="array" aca="1" ref="AUY58" ca="1">IF(AND($CC$57&lt;&gt;$CC$58,$CC$58:$CC$61=$CC$58,$CC$61&lt;&gt;$CC$62,$CE$58:$CE$61=$CE$58,$CF$58:$CF$61=$CF$58,$CG$58:$CG$59=$CG$58,$CG$59&lt;&gt;$CG$60,$CG$60&lt;&gt;$CG$61),1,0)</f>
        <v>0</v>
      </c>
      <c r="AUZ58" s="487">
        <f t="array" aca="1" ref="AUZ58" ca="1">IF(AND($CC$57&lt;&gt;$CC$58,$CC$58:$CC$61=$CC$58,$CC$61&lt;&gt;$CC$62,$CE$58:$CE$61=$CE$58,$CF$58:$CF$61=$CF$58,$CG$58&lt;&gt;$CG$59,$CG$59:$CG$61=$CG$59),1,0)</f>
        <v>0</v>
      </c>
      <c r="AVA58" s="487">
        <f t="array" aca="1" ref="AVA58" ca="1">IF(AND($CC$57&lt;&gt;$CC$58,$CC$58:$CC$61=$CC$58,$CC$61&lt;&gt;$CC$62,$CE$58:$CE$61=$CE$58,$CF$58:$CF$61=$CF$58,$CG$58&lt;&gt;$CG$59,$CG$59:$CG$60=$CG$59,$CG$60&lt;&gt;$CG$61),1,0)</f>
        <v>0</v>
      </c>
      <c r="AVB58" s="487">
        <f t="array" aca="1" ref="AVB58" ca="1">IF(AND($CC$57&lt;&gt;$CC$58,$CC$58:$CC$61=$CC$58,$CC$61&lt;&gt;$CC$62,$CE$58:$CE$61=$CE$58,$CF$58:$CF$61=$CF$58,$CG$58&lt;&gt;$CG$59,$CG$59&lt;&gt;$CG$60,$CG$60:$CG$61=$CG$60),1,0)</f>
        <v>0</v>
      </c>
      <c r="AVC58" s="487">
        <f t="array" aca="1" ref="AVC58" ca="1">IF(AND($CC$57&lt;&gt;$CC$58,$CC$58:$CC$61=$CC$58,$CC$61&lt;&gt;$CC$62,$CE$58:$CE$61=$CE$58,$CF$58:$CF$61=$CF$58,$CG$58&lt;&gt;$CG$59,$CG$59&lt;&gt;$CG$60,$CG$60&lt;&gt;$CG$61),1,0)</f>
        <v>0</v>
      </c>
      <c r="AVD58" s="487">
        <f t="array" aca="1" ref="AVD58" ca="1">IF(AND($CC$57&lt;&gt;$CC$58,$CC$58:$CC$60=$CC$58,$CC$60&lt;&gt;$CC$61,$CC$61:$CC$62=$CC$61,$CE$58:$CE$60=$CE$58,$CE$61:$CE$62=$CE$61,$CF$58:$CF$60=$CF$58,$CF$61:$CF$62=$CF$61,$CG$58:$CG$60=$CG$58,$CG$61&lt;&gt;$CG$62),1,0)</f>
        <v>0</v>
      </c>
      <c r="AVE58" s="487">
        <f t="array" aca="1" ref="AVE58" ca="1">IF(AND($CC$57&lt;&gt;$CC$58,$CC$58:$CC$60=$CC$58,$CC$60&lt;&gt;$CC$61,$CC$61:$CC$62=$CC$61,$CE$58:$CE$60=$CE$58,$CE$61:$CE$62=$CE$61,$CF$58:$CF$60=$CF$58,$CF$61:$CF$62=$CF$61,$CG$58:$CG$59=$CG$58,$CG$59&lt;&gt;$CG$60,$CG$61:$CG$62=$CG$61),1,0)</f>
        <v>0</v>
      </c>
      <c r="AVF58" s="487">
        <f t="array" aca="1" ref="AVF58" ca="1">IF(AND($CC$57&lt;&gt;$CC$58,$CC$58:$CC$60=$CC$58,$CC$60&lt;&gt;$CC$61,$CC$61:$CC$62=$CC$61,$CE$58:$CE$60=$CE$58,$CE$61:$CE$62=$CE$61,$CF$58:$CF$60=$CF$58,$CF$61:$CF$62=$CF$61,$CG$58:$CG$59=$CG$58,$CG$59&lt;&gt;$CG$60,$CG$61&lt;&gt;$CG$62),1,0)</f>
        <v>0</v>
      </c>
      <c r="AVG58" s="487">
        <f t="array" aca="1" ref="AVG58" ca="1">IF(AND($CC$57&lt;&gt;$CC$58,$CC$58:$CC$60=$CC$58,$CC$60&lt;&gt;$CC$61,$CC$61:$CC$62=$CC$61,$CE$58:$CE$60=$CE$58,$CE$61:$CE$62=$CE$61,$CF$58:$CF$60=$CF$58,$CF$61:$CF$62=$CF$61,$CG$58&lt;&gt;$CG$59,$CG$59:$CG$60=$CG$59,$CG$61:$CG$62=$CG$61),1,0)</f>
        <v>0</v>
      </c>
      <c r="AVH58" s="487">
        <f t="array" aca="1" ref="AVH58" ca="1">IF(AND($CC$57&lt;&gt;$CC$58,$CC$58:$CC$60=$CC$58,$CC$60&lt;&gt;$CC$61,$CC$61:$CC$62=$CC$61,$CE$58:$CE$60=$CE$58,$CE$61:$CE$62=$CE$61,$CF$58:$CF$60=$CF$58,$CF$61:$CF$62=$CF$61,$CG$58&lt;&gt;$CG$59,$CG$59:$CG$60=$CG$59,$CG$61&lt;&gt;$CG$62),1,0)</f>
        <v>0</v>
      </c>
      <c r="AVI58" s="487">
        <f t="array" aca="1" ref="AVI58" ca="1">IF(AND($CC$57&lt;&gt;$CC$58,$CC$58:$CC$60=$CC$58,$CC$60&lt;&gt;$CC$61,$CC$61:$CC$62=$CC$61,$CE$58:$CE$60=$CE$58,$CE$61:$CE$62=$CE$61,$CF$58:$CF$60=$CF$58,$CF$61:$CF$62=$CF$61,$CG$58&lt;&gt;$CG$59,$CG$59&lt;&gt;$CG$60,$CG$61:$CG$62=$CG$61),1,0)</f>
        <v>0</v>
      </c>
      <c r="AVJ58" s="487">
        <f t="array" aca="1" ref="AVJ58" ca="1">IF(AND($CC$57&lt;&gt;$CC$58,$CC$58:$CC$60=$CC$58,$CC$60&lt;&gt;$CC$61,$CC$61:$CC$62=$CC$61,$CE$58:$CE$60=$CE$58,$CE$61:$CE$62=$CE$61,$CF$58:$CF$60=$CF$58,$CF$61:$CF$62=$CF$61,$CG$58&lt;&gt;$CG$59,$CG$59&lt;&gt;$CG$60,$CG$61&lt;&gt;$CG$62),1,0)</f>
        <v>0</v>
      </c>
      <c r="AVK58" s="487">
        <f t="array" aca="1" ref="AVK58" ca="1">IF(AND($CC$57&lt;&gt;$CC$58,$CC$58:$CC$60=$CC$58,$CC$60&lt;&gt;$CC$61,$CC$61&lt;&gt;$CC$62,$CE$58:$CE$60=$CE$58,$CF$58:$CF$60=$CF$58,$CG$58:$CG$59=$CG$58,$CG$59&lt;&gt;$CG$60),1,0)</f>
        <v>0</v>
      </c>
      <c r="AVL58" s="487">
        <f t="array" aca="1" ref="AVL58" ca="1">IF(AND($CC$57&lt;&gt;$CC$58,$CC$58:$CC$60=$CC$58,$CC$60&lt;&gt;$CC$61,$CC$61&lt;&gt;$CC$62,$CE$58:$CE$60=$CE$58,$CF$58:$CF$60=$CF$58,$CG$58&lt;&gt;$CG$59,$CG$59:$CG$60=$CG$59),1,0)</f>
        <v>0</v>
      </c>
      <c r="AVM58" s="487">
        <f t="array" aca="1" ref="AVM58" ca="1">IF(AND($CC$57&lt;&gt;$CC$58,$CC$58:$CC$60=$CC$58,$CC$60&lt;&gt;$CC$61,$CC$61&lt;&gt;$CC$62,$CE$58:$CE$60=$CE$58,$CF$58:$CF$60=$CF$58,$CG$58&lt;&gt;$CG$59,$CG$59&lt;&gt;$CG$60),1,0)</f>
        <v>0</v>
      </c>
      <c r="AVN58" s="487">
        <f t="array" aca="1" ref="AVN58" ca="1">IF(AND($CC$57&lt;&gt;$CC$58,$CC$58:$CC$59=$CC$58,$CC$59&lt;&gt;$CC$60,$CC$60:$CC$62=$CC$60,$CE$58:$CE$59=$CE$58,$CE$60:$CE$62=$CE$60,$CF$58:$CF$59=$CF$58,$CF$60:$CF$62=$CF$60,$CG$58:$CG$59=$CG$58,$CG$60&lt;&gt;$CG$61,$CG$61:$CG$62=$CG$61),1,0)</f>
        <v>0</v>
      </c>
      <c r="AVO58" s="487">
        <f t="array" aca="1" ref="AVO58" ca="1">IF(AND($CC$57&lt;&gt;$CC$58,$CC$58:$CC$59=$CC$58,$CC$59&lt;&gt;$CC$60,$CC$60:$CC$62=$CC$60,$CE$58:$CE$59=$CE$58,$CE$60:$CE$62=$CE$60,$CF$58:$CF$59=$CF$58,$CF$60:$CF$62=$CF$60,$CG$58:$CG$59=$CG$58,$CG$60:$CG$61=$CG$60,$CG$61&lt;&gt;$CG$62),1,0)</f>
        <v>0</v>
      </c>
      <c r="AVP58" s="487">
        <f t="array" aca="1" ref="AVP58" ca="1">IF(AND($CC$57&lt;&gt;$CC$58,$CC$58:$CC$59=$CC$58,$CC$59&lt;&gt;$CC$60,$CC$60:$CC$62=$CC$60,$CE$58:$CE$59=$CE$58,$CE$60:$CE$62=$CE$60,$CF$58:$CF$59=$CF$58,$CF$60:$CF$62=$CF$60,$CG$58:$CG$59=$CG$58,$CG$60&lt;&gt;$CG$61,$CG$61&lt;&gt;$CG$62),1,0)</f>
        <v>0</v>
      </c>
      <c r="AVQ58" s="487">
        <f t="array" aca="1" ref="AVQ58" ca="1">IF(AND($CC$57&lt;&gt;$CC$58,$CC$58:$CC$59=$CC$58,$CC$59&lt;&gt;$CC$60,$CC$60:$CC$62=$CC$60,$CE$58:$CE$59=$CE$58,$CE$60:$CE$62=$CE$60,$CF$58:$CF$59=$CF$58,$CF$60:$CF$62=$CF$60,$CG$58&lt;&gt;$CG$59,$CG$60:$CG$62=$CG$60),1,0)</f>
        <v>0</v>
      </c>
      <c r="AVR58" s="487">
        <f t="array" aca="1" ref="AVR58" ca="1">IF(AND($CC$57&lt;&gt;$CC$58,$CC$58:$CC$59=$CC$58,$CC$59&lt;&gt;$CC$60,$CC$60:$CC$62=$CC$60,$CE$58:$CE$59=$CE$58,$CE$60:$CE$62=$CE$60,$CF$58:$CF$59=$CF$58,$CF$60:$CF$62=$CF$60,$CG$58&lt;&gt;$CG$59,$CG$60:$CG$61=$CG$60,$CG$61&lt;&gt;$CG$62),1,0)</f>
        <v>0</v>
      </c>
      <c r="AVS58" s="487">
        <f t="array" aca="1" ref="AVS58" ca="1">IF(AND($CC$57&lt;&gt;$CC$58,$CC$58:$CC$59=$CC$58,$CC$59&lt;&gt;$CC$60,$CC$60:$CC$62=$CC$60,$CE$58:$CE$59=$CE$58,$CE$60:$CE$62=$CE$60,$CF$58:$CF$59=$CF$58,$CF$60:$CF$62=$CF$60,$CG$58&lt;&gt;$CG$59,$CG$60&lt;&gt;$CG$61,$CG$61:$CG$62=$CG$61),1,0)</f>
        <v>0</v>
      </c>
      <c r="AVT58" s="487">
        <f t="array" aca="1" ref="AVT58" ca="1">IF(AND($CC$57&lt;&gt;$CC$58,$CC$58:$CC$59=$CC$58,$CC$59&lt;&gt;$CC$60,$CC$60:$CC$62=$CC$60,$CE$58:$CE$59=$CE$58,$CE$60:$CE$62=$CE$60,$CF$58:$CF$59=$CF$58,$CF$60:$CF$62=$CF$60,$CG$58&lt;&gt;$CG$59,$CG$60&lt;&gt;$CG$61,$CG$61&lt;&gt;$CG$62),1,0)</f>
        <v>0</v>
      </c>
      <c r="AVU58" s="487">
        <f t="array" aca="1" ref="AVU58" ca="1">IF(AND($CC$57&lt;&gt;$CC$58,$CC$58:$CC$59=$CC$58,$CC$59&lt;&gt;$CC$60,$CC$60&lt;&gt;$CC$61,$CC$61:$CC$62=$CC$61,$CE$58:$CE$59=$CE$58,$CE$61:$CE$62=$CE$61,$CF$58:$CF$59=$CF$58,$CF$61:$CF$62=$CF$61,$CG$58:$CG$59=$CG$58,$CG$61&lt;&gt;$CG$62),1,0)</f>
        <v>0</v>
      </c>
      <c r="AVV58" s="487">
        <f t="array" aca="1" ref="AVV58" ca="1">IF(AND($CC$57&lt;&gt;$CC$58,$CC$58:$CC$59=$CC$58,$CC$59&lt;&gt;$CC$60,$CC$60&lt;&gt;$CC$61,$CC$61:$CC$62=$CC$61,$CE$58:$CE$59=$CE$58,$CE$61:$CE$62=$CE$61,$CF$58:$CF$59=$CF$58,$CF$61:$CF$62=$CF$61,$CG$58&lt;&gt;$CG$59,$CG$61:$CG$62=$CG$61),1,0)</f>
        <v>0</v>
      </c>
      <c r="AVW58" s="487">
        <f t="array" aca="1" ref="AVW58" ca="1">IF(AND($CC$57&lt;&gt;$CC$58,$CC$58:$CC$59=$CC$58,$CC$59&lt;&gt;$CC$60,$CC$60&lt;&gt;$CC$61,$CC$61:$CC$62=$CC$61,$CE$58:$CE$59=$CE$58,$CE$61:$CE$62=$CE$61,$CF$58:$CF$59=$CF$58,$CF$61:$CF$62=$CF$61,$CG$58&lt;&gt;$CG$59,$CG$61&lt;&gt;$CG$62),1,0)</f>
        <v>0</v>
      </c>
      <c r="AVX58" s="487">
        <f t="array" aca="1" ref="AVX58" ca="1">IF(AND($CC$57&lt;&gt;$CC$58,$CC$58:$CC$59=$CC$58,$CC$59&lt;&gt;$CC$60,$CC$60:$CC$61=$CC$60,$CC$61&lt;&gt;$CC$62,$CE$58:$CE$59=$CE$58,$CE$60:$CE$61=$CE$60,$CF$58:$CF$59=$CF$58,$CF$60:$CF$61=$CF$60,$CG$58:$CG$59=$CG$58,$CG$60&lt;&gt;$CG$61),1,0)</f>
        <v>0</v>
      </c>
      <c r="AVY58" s="487">
        <f t="array" aca="1" ref="AVY58" ca="1">IF(AND($CC$57&lt;&gt;$CC$58,$CC$58:$CC$59=$CC$58,$CC$59&lt;&gt;$CC$60,$CC$60:$CC$61=$CC$60,$CC$61&lt;&gt;$CC$62,$CE$58:$CE$59=$CE$58,$CE$60:$CE$61=$CE$60,$CF$58:$CF$59=$CF$58,$CF$60:$CF$61=$CF$60,$CG$58&lt;&gt;$CG$59,$CG$60:$CG$61=$CG$60),1,0)</f>
        <v>0</v>
      </c>
      <c r="AVZ58" s="487">
        <f t="array" aca="1" ref="AVZ58" ca="1">IF(AND($CC$57&lt;&gt;$CC$58,$CC$58:$CC$59=$CC$58,$CC$59&lt;&gt;$CC$60,$CC$60:$CC$61=$CC$60,$CC$61&lt;&gt;$CC$62,$CE$58:$CE$59=$CE$58,$CE$60:$CE$61=$CE$60,$CF$58:$CF$59=$CF$58,$CF$60:$CF$61=$CF$60,$CG$58&lt;&gt;$CG$59,$CG$60&lt;&gt;$CG$61),1,0)</f>
        <v>0</v>
      </c>
      <c r="AWA58" s="487">
        <f t="array" aca="1" ref="AWA58" ca="1">IF(AND($CC$57&lt;&gt;$CC$58,$CC$58:$CC$59=$CC$58,$CC$59&lt;&gt;$CC$60,$CC$60&lt;&gt;$CC$61,$CC$61&lt;&gt;$CC$62,$CE$58:$CE$59=$CE$58,$CF$58:$CF$59=$CF$58,$CG$58&lt;&gt;$CG$59),1,0)</f>
        <v>0</v>
      </c>
      <c r="AWB58" s="487">
        <f t="array" aca="1" ref="AWB58" ca="1">IF(AND($CC$57&lt;&gt;$CC$58,$CC$58&lt;&gt;$CC$59,$CC$59:$CC$62=$CC$59,$CE$59:$CE$62=$CE$59,$CF$59:$CF$62=$CF$59,$CG$59:$CG$61=$CG$59,$CG$61&lt;&gt;$CG$62),1,0)</f>
        <v>0</v>
      </c>
      <c r="AWC58" s="487">
        <f t="array" aca="1" ref="AWC58" ca="1">IF(AND($CC$57&lt;&gt;$CC$58,$CC$58&lt;&gt;$CC$59,$CC$59:$CC$62=$CC$59,$CE$59:$CE$62=$CE$59,$CF$59:$CF$62=$CF$59,$CG$59:$CG$60=$CG$59,$CG$60&lt;&gt;$CG$61,$CG$61:$CG$62=$CG$61),1,0)</f>
        <v>0</v>
      </c>
      <c r="AWD58" s="487">
        <f t="array" aca="1" ref="AWD58" ca="1">IF(AND($CC$57&lt;&gt;$CC$58,$CC$58&lt;&gt;$CC$59,$CC$59:$CC$62=$CC$59,$CE$59:$CE$62=$CE$59,$CF$59:$CF$62=$CF$59,$CG$59:$CG$60=$CG$59,$CG$60&lt;&gt;$CG$61,$CG$61&lt;&gt;$CG$62),1,0)</f>
        <v>0</v>
      </c>
      <c r="AWE58" s="487">
        <f t="array" aca="1" ref="AWE58" ca="1">IF(AND($CC$57&lt;&gt;$CC$58,$CC$58&lt;&gt;$CC$59,$CC$59:$CC$62=$CC$59,$CE$59:$CE$62=$CE$59,$CF$59:$CF$62=$CF$59,$CG$59&lt;&gt;$CG$60,$CG$60:$CG$62=$CG$60),1,0)</f>
        <v>0</v>
      </c>
      <c r="AWF58" s="487">
        <f t="array" aca="1" ref="AWF58" ca="1">IF(AND($CC$57&lt;&gt;$CC$58,$CC$58&lt;&gt;$CC$59,$CC$59:$CC$62=$CC$59,$CE$59:$CE$62=$CE$59,$CF$59:$CF$62=$CF$59,$CG$59&lt;&gt;$CG$60,$CG$60:$CG$61=$CG$60,$CG$61&lt;&gt;$CG$62),1,0)</f>
        <v>0</v>
      </c>
      <c r="AWG58" s="487">
        <f t="array" aca="1" ref="AWG58" ca="1">IF(AND($CC$57&lt;&gt;$CC$58,$CC$58&lt;&gt;$CC$59,$CC$59:$CC$62=$CC$59,$CE$59:$CE$62=$CE$59,$CF$59:$CF$62=$CF$59,$CG$59&lt;&gt;$CG$60,$CG$60&lt;&gt;$CG$61,$CG$61:$CG$62=$CG$61),1,0)</f>
        <v>0</v>
      </c>
      <c r="AWH58" s="487">
        <f t="array" aca="1" ref="AWH58" ca="1">IF(AND($CC$57&lt;&gt;$CC$58,$CC$58&lt;&gt;$CC$59,$CC$59:$CC$62=$CC$59,$CE$59:$CE$62=$CE$59,$CF$59:$CF$62=$CF$59,$CG$59&lt;&gt;$CG$60,$CG$60&lt;&gt;$CG$61,$CG$61&lt;&gt;$CG$62),1,0)</f>
        <v>0</v>
      </c>
      <c r="AWI58" s="487">
        <f t="array" aca="1" ref="AWI58" ca="1">IF(AND($CC$57&lt;&gt;$CC$58,$CC$58&lt;&gt;$CC$59,$CC$59:$CC$61=$CC$59,$CC$61&lt;&gt;$CC$62,$CE$59:$CE$61=$CE$59,$CF$59:$CF$61=$CF$59,$CG$59:$CG$60=$CG$59,$CG$60&lt;&gt;$CG$61),1,0)</f>
        <v>0</v>
      </c>
      <c r="AWJ58" s="487">
        <f t="array" aca="1" ref="AWJ58" ca="1">IF(AND($CC$57&lt;&gt;$CC$58,$CC$58&lt;&gt;$CC$59,$CC$59:$CC$61=$CC$59,$CC$61&lt;&gt;$CC$62,$CE$59:$CE$61=$CE$59,$CF$59:$CF$61=$CF$59,$CG$59&lt;&gt;$CG$60,$CG$60:$CG$61=$CG$60),1,0)</f>
        <v>0</v>
      </c>
      <c r="AWK58" s="487">
        <f t="array" aca="1" ref="AWK58" ca="1">IF(AND($CC$57&lt;&gt;$CC$58,$CC$58&lt;&gt;$CC$59,$CC$59:$CC$61=$CC$59,$CC$61&lt;&gt;$CC$62,$CE$59:$CE$61=$CE$59,$CF$59:$CF$61=$CF$59,$CG$59&lt;&gt;$CG$60,$CG$60&lt;&gt;$CG$61),1,0)</f>
        <v>0</v>
      </c>
      <c r="AWL58" s="487">
        <f t="array" aca="1" ref="AWL58" ca="1">IF(AND($CC$57&lt;&gt;$CC$58,$CC$58&lt;&gt;$CC$59,$CC$59:$CC$60=$CC$59,$CC$60&lt;&gt;$CC$61,$CC$61:$CC$62=$CC$61,$CE$59:$CE$60=$CE$59,$CE$61:$CE$62=$CE$61,$CF$59:$CF$60=$CF$59,$CF$61:$CF$62=$CF$61,$CG$59:$CG$60=$CG$59,$CG$61&lt;&gt;$CG$62),1,0)</f>
        <v>0</v>
      </c>
      <c r="AWM58" s="487">
        <f t="array" aca="1" ref="AWM58" ca="1">IF(AND($CC$57&lt;&gt;$CC$58,$CC$58&lt;&gt;$CC$59,$CC$59:$CC$60=$CC$59,$CC$60&lt;&gt;$CC$61,$CC$61:$CC$62=$CC$61,$CE$59:$CE$60=$CE$59,$CE$61:$CE$62=$CE$61,$CF$59:$CF$60=$CF$59,$CF$61:$CF$62=$CF$61,$CG$59&lt;&gt;$CG$60,$CG$61:$CG$62=$CG$61),1,0)</f>
        <v>0</v>
      </c>
      <c r="AWN58" s="487">
        <f t="array" aca="1" ref="AWN58" ca="1">IF(AND($CC$57&lt;&gt;$CC$58,$CC$58&lt;&gt;$CC$59,$CC$59:$CC$60=$CC$59,$CC$60&lt;&gt;$CC$61,$CC$61:$CC$62=$CC$61,$CE$59:$CE$60=$CE$59,$CE$61:$CE$62=$CE$61,$CF$59:$CF$60=$CF$59,$CF$61:$CF$62=$CF$61,$CG$59&lt;&gt;$CG$60,$CG$61&lt;&gt;$CG$62),1,0)</f>
        <v>0</v>
      </c>
      <c r="AWO58" s="487">
        <f t="array" aca="1" ref="AWO58" ca="1">IF(AND($CC$57&lt;&gt;$CC$58,$CC$58&lt;&gt;$CC$59,$CC$59:$CC$60=$CC$59,$CC$60&lt;&gt;$CC$61,$CC$61&lt;&gt;$CC$62,$CE$59:$CE$60=$CE$59,$CF$59:$CF$60=$CF$59,$CG$59&lt;&gt;$CG$60),1,0)</f>
        <v>0</v>
      </c>
      <c r="AWP58" s="487">
        <f t="array" aca="1" ref="AWP58" ca="1">IF(AND($CC$57&lt;&gt;$CC$58,$CC$58&lt;&gt;$CC$59,$CC$59&lt;&gt;$CC$60,$CC$60:$CC$62=$CC$60,$CE$60:$CE$62=$CE$60,$CF$60:$CF$62=$CF$60,$CG$60:$CG$61=$CG$60,$CG$61&lt;&gt;$CG$62),1,0)</f>
        <v>0</v>
      </c>
      <c r="AWQ58" s="487">
        <f t="array" aca="1" ref="AWQ58" ca="1">IF(AND($CC$57&lt;&gt;$CC$58,$CC$58&lt;&gt;$CC$59,$CC$59&lt;&gt;$CC$60,$CC$60:$CC$62=$CC$60,$CE$60:$CE$62=$CE$60,$CF$60:$CF$62=$CF$60,$CG$60&lt;&gt;$CG$61,$CG$61:$CG$62=$CG$61),1,0)</f>
        <v>0</v>
      </c>
      <c r="AWR58" s="487">
        <f t="array" aca="1" ref="AWR58" ca="1">IF(AND($CC$57&lt;&gt;$CC$58,$CC$58&lt;&gt;$CC$59,$CC$59&lt;&gt;$CC$60,$CC$60:$CC$62=$CC$60,$CE$60:$CE$62=$CE$60,$CF$60:$CF$62=$CF$60,$CG$60&lt;&gt;$CG$61,$CG$61&lt;&gt;$CG$62),1,0)</f>
        <v>0</v>
      </c>
      <c r="AWS58" s="487">
        <f t="array" aca="1" ref="AWS58" ca="1">IF(AND($CC$57&lt;&gt;$CC$58,$CC$58&lt;&gt;$CC$59,$CC$59&lt;&gt;$CC$60,$CC$60:$CC$61=$CC$60,$CC$61&lt;&gt;$CC$62,$CE$60:$CE$61=$CE$60,$CF$60:$CF$61=$CF$60,$CG$60&lt;&gt;$CG$61),1,0)</f>
        <v>0</v>
      </c>
      <c r="AWT58" s="487">
        <f t="array" aca="1" ref="AWT58" ca="1">IF(AND($CC$57&lt;&gt;$CC$58,$CC$58&lt;&gt;$CC$59,$CC$59&lt;&gt;$CC$60,$CC$60&lt;&gt;$CC$61,$CC$61:$CC$62=$CC$61,$CE$61:$CE$62=$CE$61,$CF$61:$CF$62=$CF$61,$CG$61&lt;&gt;$CG$62),1,0)</f>
        <v>0</v>
      </c>
      <c r="AWU58" s="487">
        <f t="array" aca="1" ref="AWU58" ca="1">IF(AND($CC$57:$CC$62=$CC$58,$CE$57:$CE$61=$CE$58,$CE$61&lt;&gt;$CE$62,$CF$57:$CF$59=$CF$58,$CF$59&lt;&gt;$CF$60,$CF$60:$CF$61=$CF$60,$CG$57:$CG$59=$CG$58,$CG$60&lt;&gt;$CG$61),1,0)</f>
        <v>0</v>
      </c>
      <c r="AWV58" s="487">
        <f t="array" aca="1" ref="AWV58" ca="1">IF(AND($CC$57:$CC$62=$CC$58,$CE$57:$CE$61=$CE$58,$CE$61&lt;&gt;$CE$62,$CF$57:$CF$60=$CF$58,$CF$60&lt;&gt;$CF$61,$CG$57:$CG$59=$CG$58,$CG$59&lt;&gt;$CG$60),1,0)</f>
        <v>0</v>
      </c>
      <c r="AWW58" s="487">
        <f t="array" aca="1" ref="AWW58" ca="1">IF(AND($CC$57:$CC$62=$CC$58,$CE$57:$CE$60=$CE$58,$CE$60&lt;&gt;$CE$61,$CE$61:$CE$62=$CE$61,$CF$57:$CF$59=$CF$58,$CF$59&lt;&gt;$CF$60,$CF$61:$CF$62=$CF$61,$CG$57:$CG$59=$CG$58,$CG$61&lt;&gt;$CG$62),1,0)</f>
        <v>0</v>
      </c>
      <c r="AWX58" s="487">
        <f t="array" aca="1" ref="AWX58" ca="1">IF(AND($CC$57:$CC$62=$CC$58,$CE$57:$CE$60=$CE$58,$CE$60&lt;&gt;$CE$61,$CE$61:$CE$62=$CE$61,$CF$57:$CF$60=$CF$58,$CF$61&lt;&gt;$CF$62,$CG$57:$CG$59=$CG$58,$CG$59&lt;&gt;$CG$60),1,0)</f>
        <v>0</v>
      </c>
      <c r="AWY58" s="487">
        <f t="array" aca="1" ref="AWY58" ca="1">IF(AND($CC$57:$CC$62=$CC$58,$CE$57:$CE$59=$CE$58,$CE$59&lt;&gt;$CE$60,$CE$60:$CE$62=$CE$60,$CF$57:$CF$59=$CF$58,$CF$60:$CF$61=$CF$60,$CF$61&lt;&gt;$CF$62,$CG$57:$CG$59=$CG$58,$CG$60&lt;&gt;$CG$61),1,0)</f>
        <v>0</v>
      </c>
      <c r="AWZ58" s="487">
        <f t="array" aca="1" ref="AWZ58" ca="1">IF(AND($CC$57:$CC$62=$CC$58,$CE$57:$CE$59=$CE$58,$CE$59&lt;&gt;$CE$60,$CE$60:$CE$62=$CE$60,$CF$57:$CF$59=$CF$58,$CF$60&lt;&gt;$CF$61,$CF$61:$CF$62=$CF$61,$CG$57:$CG$59=$CG$58,$CG$61&lt;&gt;$CG$62),1,0)</f>
        <v>0</v>
      </c>
      <c r="AXA58" s="487">
        <f t="array" aca="1" ref="AXA58" ca="1">IF(AND($CC$57:$CC$61=$CC$58,$CC$61&lt;&gt;$CC$62,$CE$57:$CE$59=$CE$58,$CE$59&lt;&gt;$CE$60,$CE$60:$CE$61=$CE$60,$CF$57:$CF$59=$CF$58,$CF$60&lt;&gt;$CF$61,$CG$57:$CG$59=$CG$58),1,0)</f>
        <v>0</v>
      </c>
      <c r="AXB58" s="487">
        <f t="array" aca="1" ref="AXB58" ca="1">IF(AND($CC$57:$CC$61=$CC$58,$CC$61&lt;&gt;$CC$62,$CE$57:$CE$61=$CE$58,$CF$57:$CF$59=$CF$58,$CF$59&lt;&gt;$CF$60,$CF$60:$CF$61=$CF$60,$CG$57:$CG$59=$CG$58,$CG$60&lt;&gt;$CG$61),1,0)</f>
        <v>0</v>
      </c>
      <c r="AXC58" s="487">
        <f t="array" aca="1" ref="AXC58" ca="1">IF(AND($CC$57:$CC$61=$CC$58,$CC$61&lt;&gt;$CC$62,$CE$57:$CE$59=$CE$58,$CE$59&lt;&gt;$CE$60,$CE$60:$CE$61=$CE$60,$CF$57:$CF$59=$CF$58,$CF$60:$CF$61=$CF$60,$CG$57:$CG$59=$CG$58,$CG$60&lt;&gt;$CG$61),1,0)</f>
        <v>0</v>
      </c>
      <c r="AXD58" s="487">
        <f t="array" aca="1" ref="AXD58" ca="1">IF(AND($CC$57:$CC$61=$CC$58,$CC$61&lt;&gt;$CC$62,$CE$57:$CE$60=$CE$58,$CE$60&lt;&gt;$CE$61,$CF$57:$CF$59=$CF$58,$CF$59&lt;&gt;$CF$60,$CG$57:$CG$59=$CG$58),1,0)</f>
        <v>0</v>
      </c>
      <c r="AXE58" s="487">
        <f t="array" aca="1" ref="AXE58" ca="1">IF(AND($CC$57:$CC$61=$CC$58,$CC$61&lt;&gt;$CC$62,$CE$57:$CE$61=$CE$58,$CF$57:$CF$60=$CF$58,$CF$60&lt;&gt;$CF$61,$CG$57:$CG$59=$CG$58,$CG$59&lt;&gt;$CG$60),1,0)</f>
        <v>0</v>
      </c>
      <c r="AXF58" s="487">
        <f t="array" aca="1" ref="AXF58" ca="1">IF(AND($CC$57:$CC$61=$CC$58,$CC$61&lt;&gt;$CC$62,$CE$57:$CE$60=$CE$58,$CE$60&lt;&gt;$CE$61,$CF$57:$CF$60=$CF$58,$CG$57:$CG$59=$CG$58,$CG$59&lt;&gt;$CG$60),1,0)</f>
        <v>0</v>
      </c>
      <c r="AXG58" s="487">
        <f t="array" aca="1" ref="AXG58" ca="1">IF(AND($CC$57:$CC$60=$CC$58,$CC$60&lt;&gt;$CC$61,$CC$61:$CC$62=$CC$61,$CE$57:$CE$59=$CE$58,$CE$59&lt;&gt;$CE$60,$CE$61:$CE$62=$CE$61,$CF$57:$CF$59=$CF$58,$CF$61&lt;&gt;$CF$62,$CG$57:$CG$59=$CG$58),1,0)</f>
        <v>0</v>
      </c>
      <c r="AXH58" s="487">
        <f t="array" aca="1" ref="AXH58" ca="1">IF(AND($CC$57:$CC$60=$CC$58,$CC$60&lt;&gt;$CC$61,$CC$61:$CC$62=$CC$61,$CE$57:$CE$60=$CE$58,$CE$61:$CE$62=$CE$61,$CF$57:$CF$59=$CF$58,$CF$59&lt;&gt;$CF$60,$CF$61:$CF$62=$CF$61,$CG$57:$CG$59=$CG$58,$CG$61&lt;&gt;$CG$62),1,0)</f>
        <v>0</v>
      </c>
      <c r="AXI58" s="487">
        <f t="array" aca="1" ref="AXI58" ca="1">IF(AND($CC$57:$CC$60=$CC$58,$CC$60&lt;&gt;$CC$61,$CC$61:$CC$62=$CC$61,$CE$57:$CE$59=$CE$58,$CE$59&lt;&gt;$CE$60,$CE$61:$CE$62=$CE$61,$CF$57:$CF$59=$CF$58,$CF$61:$CF$62=$CF$61,$CG$57:$CG$59=$CG$58,$CG$61&lt;&gt;$CG$62),1,0)</f>
        <v>0</v>
      </c>
      <c r="AXJ58" s="487">
        <f t="array" aca="1" ref="AXJ58" ca="1">IF(AND($CC$57:$CC$60=$CC$58,$CC$60&lt;&gt;$CC$61,$CC$61:$CC$62=$CC$61,$CE$57:$CE$60=$CE$58,$CE$61&lt;&gt;$CE$62,$CF$57:$CF$59=$CF$58,$CF$59&lt;&gt;$CF$60,$CG$57:$CG$59=$CG$58),1,0)</f>
        <v>0</v>
      </c>
      <c r="AXK58" s="487">
        <f t="array" aca="1" ref="AXK58" ca="1">IF(AND($CC$57:$CC$60=$CC$58,$CC$60&lt;&gt;$CC$61,$CC$61:$CC$62=$CC$61,$CE$57:$CE$60=$CE$58,$CE$61:$CE$62=$CE$61,$CF$57:$CF$60=$CF$58,$CF$61&lt;&gt;$CF$62,$CG$57:$CG$59=$CG$58,$CG$59&lt;&gt;$CG$60),1,0)</f>
        <v>0</v>
      </c>
      <c r="AXL58" s="487">
        <f t="array" aca="1" ref="AXL58" ca="1">IF(AND($CC$57:$CC$60=$CC$58,$CC$60&lt;&gt;$CC$61,$CC$61:$CC$62=$CC$61,$CE$57:$CE$60=$CE$58,$CE$61&lt;&gt;$CE$62,$CF$57:$CF$60=$CF$58,$CG$57:$CG$59=$CG$58,$CG$59&lt;&gt;$CG$60),1,0)</f>
        <v>0</v>
      </c>
      <c r="AXM58" s="487">
        <f t="array" aca="1" ref="AXM58" ca="1">IF(AND($CC$57:$CC$59=$CC$58,$CC$59&lt;&gt;$CC$60,$CC$60:$CC$62=$CC$60,$CE$57:$CE$59=$CE$58,$CE$60:$CE$61=$CE$60,$CE$61&lt;&gt;$CE$62,$CF$57:$CF$59=$CF$58,$CF$60&lt;&gt;$CF$61,$CG$57:$CG$59=$CG$58),1,0)</f>
        <v>0</v>
      </c>
      <c r="AXN58" s="487">
        <f t="array" aca="1" ref="AXN58" ca="1">IF(AND($CC$57:$CC$59=$CC$58,$CC$59&lt;&gt;$CC$60,$CC$60:$CC$62=$CC$60,$CE$57:$CE$59=$CE$58,$CE$60:$CE$62=$CE$60,$CF$57:$CF$59=$CF$58,$CF$60:$CF$61=$CF$60,$CF$61&lt;&gt;$CF$62,$CG$57:$CG$59=$CG$58,$CG$60&lt;&gt;$CG$61),1,0)</f>
        <v>0</v>
      </c>
      <c r="AXO58" s="487">
        <f t="array" aca="1" ref="AXO58" ca="1">IF(AND($CC$57:$CC$59=$CC$58,$CC$59&lt;&gt;$CC$60,$CC$60:$CC$62=$CC$60,$CE$57:$CE$59=$CE$58,$CE$60:$CE$61=$CE$60,$CE$61&lt;&gt;$CE$62,$CF$57:$CF$59=$CF$58,$CF$60:$CF$61=$CF$60,$CG$57:$CG$59=$CG$58,$CG$60&lt;&gt;$CG$61),1,0)</f>
        <v>0</v>
      </c>
      <c r="AXP58" s="487">
        <f t="array" aca="1" ref="AXP58" ca="1">IF(AND($CC$57:$CC$59=$CC$58,$CC$59&lt;&gt;$CC$60,$CC$60:$CC$62=$CC$60,$CE$57:$CE$59=$CE$58,$CE$60&lt;&gt;$CE$61,$CE$61:$CE$62=$CE$61,$CF$57:$CF$59=$CF$58,$CF$61&lt;&gt;$CF$62,$CG$57:$CG$59=$CG$58),1,0)</f>
        <v>0</v>
      </c>
      <c r="AXQ58" s="487">
        <f t="array" aca="1" ref="AXQ58" ca="1">IF(AND($CC$57:$CC$59=$CC$58,$CC$59&lt;&gt;$CC$60,$CC$60:$CC$62=$CC$60,$CE$57:$CE$59=$CE$58,$CE$60:$CE$62=$CE$60,$CF$57:$CF$59=$CF$58,$CF$60&lt;&gt;$CF$61,$CF$61:$CF$62=$CF$61,$CG$57:$CG$59=$CG$58,$CG$61&lt;&gt;$CG$62),1,0)</f>
        <v>0</v>
      </c>
      <c r="AXR58" s="487">
        <f t="array" aca="1" ref="AXR58" ca="1">IF(AND($CC$57:$CC$59=$CC$58,$CC$59&lt;&gt;$CC$60,$CC$60:$CC$62=$CC$60,$CE$57:$CE$59=$CE$58,$CE$60&lt;&gt;$CE$61,$CE$61:$CE$62=$CE$61,$CF$57:$CF$59=$CF$58,$CF$61:$CF$62=$CF$61,$CG$57:$CG$59=$CG$58,$CG$61&lt;&gt;$CG$62),1,0)</f>
        <v>0</v>
      </c>
      <c r="AXS58" s="487">
        <f t="array" aca="1" ref="AXS58" ca="1">IF(AND($CC$57:$CC$62=$CC$58,$CE$57:$CE$61=$CE$58,$CE$61&lt;&gt;$CE$62,$CF$57:$CF$60=$CF$58,$CF$60&lt;&gt;$CF$61,$CG$57:$CG$58=$CG$58,$CG$58&lt;&gt;$CG$59,$CG$59:$CG$60=$CG$59),1,0)</f>
        <v>0</v>
      </c>
      <c r="AXT58" s="487">
        <f t="array" aca="1" ref="AXT58" ca="1">IF(AND($CC$57:$CC$62=$CC$58,$CE$57:$CE$61=$CE$58,$CE$61&lt;&gt;$CE$62,$CF$57:$CF$58=$CF$58,$CF$58&lt;&gt;$CF$59,$CF$59:$CF$61=$CF$59,$CG$57:$CG$58=$CG$58,$CG$59:$CG$60=$CG$59,$CG$60&lt;&gt;$CG$61),1,0)</f>
        <v>0</v>
      </c>
      <c r="AXU58" s="487">
        <f t="array" aca="1" ref="AXU58" ca="1">IF(AND($CC$57:$CC$62=$CC$58,$CE$57:$CE$60=$CE$58,$CE$60&lt;&gt;$CE$61,$CE$61:$CE$62=$CE$61,$CF$57:$CF$60=$CF$58,$CF$61&lt;&gt;$CF$62,$CG$57:$CG$58=$CG$58,$CG$58&lt;&gt;$CG$59,$CG$59:$CG$60=$CG$59),1,0)</f>
        <v>0</v>
      </c>
      <c r="AXV58" s="487">
        <f t="array" aca="1" ref="AXV58" ca="1">IF(AND($CC$57:$CC$62=$CC$58,$CE$57:$CE$60=$CE$58,$CE$60&lt;&gt;$CE$61,$CE$61:$CE$62=$CE$61,$CF$57:$CF$58=$CF$58,$CF$58&lt;&gt;$CF$59,$CF$59:$CF$60=$CF$59,$CF$61:$CF$62=$CF$61,$CG$57:$CG$58=$CG$58,$CG$59:$CG$60=$CG$59,$CG$61&lt;&gt;$CG$62),1,0)</f>
        <v>0</v>
      </c>
      <c r="AXW58" s="487">
        <f t="array" aca="1" ref="AXW58" ca="1">IF(AND($CC$57:$CC$62=$CC$58,$CE$57:$CE$58=$CE$58,$CE$58&lt;&gt;$CE$59,$CE$59:$CE$62=$CE$59,$CF$57:$CF$58=$CF$58,$CF$59:$CF$60=$CF$59,$CF$60&lt;&gt;$CF$61,$CF$61:$CF$62=$CF$61,$CG$57:$CG$58=$CG$58,$CG$59:$CG$60=$CG$59,$CG$61&lt;&gt;$CG$62),1,0)</f>
        <v>0</v>
      </c>
      <c r="AXX58" s="487">
        <f t="array" aca="1" ref="AXX58" ca="1">IF(AND($CC$57:$CC$62=$CC$58,$CE$57:$CE$58=$CE$58,$CE$58&lt;&gt;$CE$59,$CE$59:$CE$62=$CE$59,$CF$57:$CF$58=$CF$58,$CF$59:$CF$61=$CF$59,$CF$61&lt;&gt;$CF$62,$CG$57:$CG$58=$CG$58,$CG$59:$CG$60=$CG$59,$CG$60&lt;&gt;$CG$61),1,0)</f>
        <v>0</v>
      </c>
      <c r="AXY58" s="487">
        <f t="array" aca="1" ref="AXY58" ca="1">IF(AND($CC$57:$CC$61=$CC$58,$CC$61&lt;&gt;$CC$62,$CE$57:$CE$60=$CE$58,$CE$60&lt;&gt;$CE$61,$CF$57:$CF$58=$CF$58,$CF$58&lt;&gt;$CF$59,$CF$59:$CF$60=$CF$59,$CG$57:$CG$58=$CG$58,$CG$59:$CG$60=$CG$59),1,0)</f>
        <v>0</v>
      </c>
      <c r="AXZ58" s="487" cm="1">
        <f t="array" aca="1" ref="AXZ58" ca="1">IF(AND($CC$57:$CC$61=$CC$58,$CC$61&lt;&gt;$CC$62,$CE$57:$CE$61=$CE$58,$CF$57:$CF$60=$CF$58,$CF$60&lt;&gt;$CF$61,$CG$57:$CG$58=$CG$58,$CG$58&lt;&gt;$CG$59,$CG$59:$CG$60=$CG$59),1,0)</f>
        <v>0</v>
      </c>
      <c r="AYA58" s="487">
        <f t="array" aca="1" ref="AYA58" ca="1">IF(AND($CC$57:$CC$61=$CC$58,$CC$61&lt;&gt;$CC$62,$CE$57:$CE$60=$CE$58,$CE$60&lt;&gt;$CE$61,$CF$57:$CF$60=$CF$58,$CG$57:$CG$58=$CG$58,$CG$58&lt;&gt;$CG$59,$CG$59:$CG$60=$CG$59),1,0)</f>
        <v>0</v>
      </c>
      <c r="AYB58" s="487">
        <f t="array" aca="1" ref="AYB58" ca="1">IF(AND($CC$57:$CC$61=$CC$58,$CC$61&lt;&gt;$CC$62,$CE$57:$CE$58=$CE$58,$CE$58&lt;&gt;$CE$59,$CE$59:$CE$61=$CE$59,$CF$57:$CF$58=$CF$58,$CF$59:$CF$60=$CF$59,$CF$60&lt;&gt;$CF$61,$CG$57:$CG$58=$CG$58,$CG$59:$CG$60=$CG$59),1,0)</f>
        <v>0</v>
      </c>
      <c r="AYC58" s="487">
        <f t="array" aca="1" ref="AYC58" ca="1">IF(AND($CC$57:$CC$61=$CC$58,$CC$61&lt;&gt;$CC$62,$CE$57:$CE$61=$CE$58,$CF$57:$CF$58=$CF$58,$CF$58&lt;&gt;$CF$59,$CF$59:$CF$61=$CF$59,$CG$57:$CG$58=$CG$58,$CG$59:$CG$60=$CG$59,$CG$60&lt;&gt;$CG$61),1,0)</f>
        <v>0</v>
      </c>
      <c r="AYD58" s="487">
        <f t="array" aca="1" ref="AYD58" ca="1">IF(AND($CC$57:$CC$61=$CC$58,$CC$61&lt;&gt;$CC$62,$CE$57:$CE$58=$CE$58,$CE$58&lt;&gt;$CE$59,$CE$59:$CE$61=$CE$59,$CF$57:$CF$58=$CF$58,$CF$59:$CF$61=$CF$59,$CG$57:$CG$58=$CG$58,$CG$59:$CG$60=$CG$59,$CG$60&lt;&gt;$CG$61),1,0)</f>
        <v>0</v>
      </c>
      <c r="AYE58" s="487">
        <f t="array" aca="1" ref="AYE58" ca="1">IF(AND($CC$57:$CC$58=$CC$58,$CC$58&lt;&gt;$CC$59,$CC$59:$CC$62=$CC$59,$CE$57:$CE$58=$CE$58,$CE$59:$CE$60=$CE$59,$CE$60&lt;&gt;$CE$61,$CE$61:$CE$62=$CE$61,$CF$57:$CF$58=$CF$58,$CF$59:$CF$60=$CF$59,$CF$61&lt;&gt;$CF$62,$CG$57:$CG$58=$CG$58,$CG$59:$CG$60=$CG$59),1,0)</f>
        <v>0</v>
      </c>
      <c r="AYF58" s="487">
        <f t="array" aca="1" ref="AYF58" ca="1">IF(AND($CC$57:$CC$58=$CC$58,$CC$58&lt;&gt;$CC$59,$CC$59:$CC$62=$CC$59,$CE$57:$CE$58=$CE$58,$CE$59:$CE$62=$CE$59,$CF$57:$CF$58=$CF$58,$CF$59:$CF$60=$CF$59,$CF$60&lt;&gt;$CF$61,$CF$61:$CF$62=$CF$61,$CG$57:$CG$58=$CG$58,$CG$59:$CG$60=$CG$59,$CG$61&lt;&gt;$CG$62),1,0)</f>
        <v>0</v>
      </c>
      <c r="AYG58" s="487">
        <f t="array" aca="1" ref="AYG58" ca="1">IF(AND($CC$57:$CC$58=$CC$58,$CC$58&lt;&gt;$CC$59,$CC$59:$CC$62=$CC$59,$CE$57:$CE$58=$CE$58,$CE$59:$CE$60=$CE$59,$CE$60&lt;&gt;$CE$61,$CE$61:$CE$62=$CE$61,$CF$57:$CF$58=$CF$58,$CF$59:$CF$60=$CF$59,$CF$61:$CF$62=$CF$61,$CG$57:$CG$58=$CG$58,$CG$59:$CG$60=$CG$59,$CG$61&lt;&gt;$CG$62),1,0)</f>
        <v>0</v>
      </c>
      <c r="AYH58" s="487">
        <f t="array" aca="1" ref="AYH58" ca="1">IF(AND($CC$57:$CC$58=$CC$58,$CC$58&lt;&gt;$CC$59,$CC$59:$CC$62=$CC$59,$CE$57:$CE$58=$CE$58,$CE$59:$CE$61=$CE$59,$CE$61&lt;&gt;$CE$62,$CF$57:$CF$58=$CF$58,$CF$59:$CF$60=$CF$59,$CF$60&lt;&gt;$CF$61,$CG$57:$CG$58=$CG$58,$CG$59:$CG$60=$CG$59),1,0)</f>
        <v>0</v>
      </c>
      <c r="AYI58" s="487">
        <f t="array" aca="1" ref="AYI58" ca="1">IF(AND($CC$57:$CC$58=$CC$58,$CC$58&lt;&gt;$CC$59,$CC$59:$CC$62=$CC$59,$CE$57:$CE$58=$CE$58,$CE$59:$CE$62=$CE$59,$CF$57:$CF$58=$CF$58,$CF$59:$CF$61=$CF$59,$CF$61&lt;&gt;$CF$62,$CG$57:$CG$58=$CG$58,$CG$59:$CG$60=$CG$59,$CG$60&lt;&gt;$CG$61),1,0)</f>
        <v>0</v>
      </c>
      <c r="AYJ58" s="487">
        <f t="array" aca="1" ref="AYJ58" ca="1">IF(AND($CC$57:$CC$58=$CC$58,$CC$58&lt;&gt;$CC$59,$CC$59:$CC$62=$CC$59,$CE$57:$CE$58=$CE$58,$CE$59:$CE$61=$CE$59,$CE$61&lt;&gt;$CE$62,$CF$57:$CF$58=$CF$58,$CF$59:$CF$61=$CF$59,$CG$57:$CG$58=$CG$58,$CG$59:$CG$60=$CG$59,$CG$60&lt;&gt;$CG$61),1,0)</f>
        <v>0</v>
      </c>
      <c r="AYK58" s="487">
        <f t="array" aca="1" ref="AYK58" ca="1">IF(AND($CC$57:$CC$60=$CC$58,$CC$60&lt;&gt;$CC$61,$CC$61:$CC$62=$CC$61,$CE$57:$CE$60=$CE$58,$CE$61&lt;&gt;$CE$62,$CF$57:$CF$58=$CF$58,$CF$58&lt;&gt;$CF$59,$CF$59:$CF$60=$CF$59,$CG$57:$CG$58=$CG$58,$CG$59:$CG$60=$CG$59),1,0)</f>
        <v>0</v>
      </c>
      <c r="AYL58" s="487">
        <f t="array" aca="1" ref="AYL58" ca="1">IF(AND($CC$57:$CC$60=$CC$58,$CC$60&lt;&gt;$CC$61,$CC$61:$CC$62=$CC$61,$CE$57:$CE$60=$CE$58,$CE$61:$CE$62=$CE$61,$CF$57:$CF$60=$CF$58,$CF$61&lt;&gt;$CF$62,$CG$57:$CG$58=$CG$58,$CG$58&lt;&gt;$CG$59,$CG$59:$CG$60=$CG$59),1,0)</f>
        <v>0</v>
      </c>
      <c r="AYM58" s="487">
        <f t="array" aca="1" ref="AYM58" ca="1">IF(AND($CC$57:$CC$60=$CC$58,$CC$60&lt;&gt;$CC$61,$CC$61:$CC$62=$CC$61,$CE$57:$CE$60=$CE$58,$CE$61&lt;&gt;$CE$62,$CF$57:$CF$60=$CF$58,$CG$57:$CG$58=$CG$58,$CG$58&lt;&gt;$CG$59,$CG$59:$CG$60=$CG$59),1,0)</f>
        <v>0</v>
      </c>
      <c r="AYN58" s="487">
        <f t="array" aca="1" ref="AYN58" ca="1">IF(AND($CC$57:$CC$60=$CC$58,$CC$60&lt;&gt;$CC$61,$CC$61:$CC$62=$CC$61,$CE$57:$CE$58=$CE$58,$CE$58&lt;&gt;$CE$59,$CE$59:$CE$60=$CE$59,$CE$61:$CE$62=$CE$61,$CF$57:$CF$58=$CF$58,$CF$59:$CF$60=$CF$59,$CF$61&lt;&gt;$CF$62,$CG$57:$CG$58=$CG$58,$CG$59:$CG$60=$CG$59),1,0)</f>
        <v>0</v>
      </c>
      <c r="AYO58" s="487">
        <f t="array" aca="1" ref="AYO58" ca="1">IF(AND($CC$57:$CC$60=$CC$58,$CC$60&lt;&gt;$CC$61,$CC$61:$CC$62=$CC$61,$CE$57:$CE$60=$CE$58,$CE$61:$CE$62=$CE$61,$CF$57:$CF$58=$CF$58,$CF$58&lt;&gt;$CF$59,$CF$59:$CF$60=$CF$59,$CF$61:$CF$62=$CF$61,$CG$57:$CG$58=$CG$58,$CG$59:$CG$60=$CG$59,$CG$61&lt;&gt;$CG$62),1,0)</f>
        <v>0</v>
      </c>
      <c r="AYP58" s="487">
        <f t="array" aca="1" ref="AYP58" ca="1">IF(AND($CC$57:$CC$60=$CC$58,$CC$60&lt;&gt;$CC$61,$CC$61:$CC$62=$CC$61,$CE$57:$CE$58=$CE$58,$CE$58&lt;&gt;$CE$59,$CE$59:$CE$60=$CE$59,$CE$61:$CE$62=$CE$61,$CF$57:$CF$58=$CF$58,$CF$59:$CF$60=$CF$59,$CF$61:$CF$62=$CF$61,$CG$57:$CG$58=$CG$58,$CG$59:$CG$60=$CG$59,$CG$61&lt;&gt;$CG$62),1,0)</f>
        <v>0</v>
      </c>
      <c r="AYQ58" s="487">
        <f t="array" aca="1" ref="AYQ58" ca="1">IF(AND($CC$57:$CC$62=$CC$58,$CE$57:$CE$60=$CE$58,$CE$60&lt;&gt;$CE$61,$CE$61:$CE$62=$CE$61,$CF$57:$CF$59=$CF$58,$CF$59&lt;&gt;$CF$60,$CF$61:$CF$62=$CF$61,$CG$57:$CG$58=$CG$58,$CG$58&lt;&gt;$CG$59,$CG$61:$CG$62=$CG$61),1,0)</f>
        <v>0</v>
      </c>
      <c r="AYR58" s="487">
        <f t="array" aca="1" ref="AYR58" ca="1">IF(AND($CC$57:$CC$62=$CC$58,$CE$57:$CE$60=$CE$58,$CE$60&lt;&gt;$CE$61,$CE$61:$CE$62=$CE$61,$CF$57:$CF$58=$CF$58,$CF$58&lt;&gt;$CF$59,$CF$59:$CF$60=$CF$59,$CF$61:$CF$62=$CF$61,$CG$57:$CG$58=$CG$58,$CG$59&lt;&gt;$CG$60,$CG$61:$CG$62=$CG$61),1,0)</f>
        <v>0</v>
      </c>
      <c r="AYS58" s="487">
        <f t="array" aca="1" ref="AYS58" ca="1">IF(AND($CC$57:$CC$62=$CC$58,$CE$57:$CE$58=$CE$58,$CE$58&lt;&gt;$CE$59,$CE$59:$CE$62=$CE$59,$CF$57:$CF$58=$CF$58,$CF$59&lt;&gt;$CF$60,$CF$60:$CF$62=$CF$60,$CG$57:$CG$58=$CG$58,$CG$60&lt;&gt;$CG$61,$CG$61:$CG$62=$CG$61),1,0)</f>
        <v>0</v>
      </c>
      <c r="AYT58" s="487">
        <f t="array" aca="1" ref="AYT58" ca="1">IF(AND($CC$57:$CC$62=$CC$58,$CE$57:$CE$58=$CE$58,$CE$58&lt;&gt;$CE$59,$CE$59:$CE$62=$CE$59,$CF$57:$CF$58=$CF$58,$CF$59:$CF$60=$CF$59,$CF$60&lt;&gt;$CF$61,$CF$61:$CF$62=$CF$61,$CG$57:$CG$58=$CG$58,$CG$59&lt;&gt;$CG$60,$CG$61:$CG$62=$CG$61),1,0)</f>
        <v>0</v>
      </c>
      <c r="AYU58" s="487">
        <f t="array" aca="1" ref="AYU58" ca="1">IF(AND($CC$57:$CC$62=$CC$58,$CE$57:$CE$59=$CE$58,$CE$59&lt;&gt;$CE$60,$CE$60:$CE$62=$CE$60,$CF$57:$CF$58=$CF$58,$CF$58&lt;&gt;$CF$59,$CF$60:$CF$62=$CF$60,$CG$57:$CG$58=$CG$58,$CG$60&lt;&gt;$CG$61,$CG$61:$CG$62=$CG$61),1,0)</f>
        <v>0</v>
      </c>
      <c r="AYV58" s="487">
        <f t="array" aca="1" ref="AYV58" ca="1">IF(AND($CC$57:$CC$62=$CC$58,$CE$57:$CE$59=$CE$58,$CE$59&lt;&gt;$CE$60,$CE$60:$CE$62=$CE$60,$CF$57:$CF$59=$CF$58,$CF$60&lt;&gt;$CF$61,$CF$61:$CF$62=$CF$61,$CG$57:$CG$58=$CG$58,$CG$58&lt;&gt;$CG$59,$CG$61:$CG$62=$CG$61),1,0)</f>
        <v>0</v>
      </c>
      <c r="AYW58" s="487">
        <f t="array" aca="1" ref="AYW58" ca="1">IF(AND($CC$57:$CC$60=$CC$58,$CC$60&lt;&gt;$CC$61,$CC$61:$CC$62=$CC$61,$CE$57:$CE$59=$CE$58,$CE$59&lt;&gt;$CE$60,$CE$61:$CE$62=$CE$61,$CF$57:$CF$58=$CF$58,$CF$58&lt;&gt;$CF$59,$CF$61:$CF$62=$CF$61,$CG$57:$CG$58=$CG$58,$CG$61:$CG$62=$CG$61),1,0)</f>
        <v>0</v>
      </c>
      <c r="AYX58" s="487">
        <f t="array" aca="1" ref="AYX58" ca="1">IF(AND($CC$57:$CC$60=$CC$58,$CC$60&lt;&gt;$CC$61,$CC$61:$CC$62=$CC$61,$CE$57:$CE$60=$CE$58,$CE$61:$CE$62=$CE$61,$CF$57:$CF$59=$CF$58,$CF$59&lt;&gt;$CF$60,$CF$61:$CF$62=$CF$61,$CG$57:$CG$58=$CG$58,$CG$58&lt;&gt;$CG$59,$CG$61:$CG$62=$CG$61),1,0)</f>
        <v>0</v>
      </c>
      <c r="AYY58" s="487">
        <f t="array" aca="1" ref="AYY58" ca="1">IF(AND($CC$57:$CC$60=$CC$58,$CC$60&lt;&gt;$CC$61,$CC$61:$CC$62=$CC$61,$CE$57:$CE$58=$CE$58,$CE$58&lt;&gt;$CE$59,$CE$59:$CE$60=$CE$59,$CE$61:$CE$62=$CE$61,$CF$57:$CF$58=$CF$58,$CF$59&lt;&gt;$CF$60,$CF$61:$CF$62=$CF$61,$CG$57:$CG$58=$CG$58,$CG$61:$CG$62=$CG$61),1,0)</f>
        <v>0</v>
      </c>
      <c r="AYZ58" s="487">
        <f t="array" aca="1" ref="AYZ58" ca="1">IF(AND($CC$57:$CC$60=$CC$58,$CC$60&lt;&gt;$CC$61,$CC$61:$CC$62=$CC$61,$CE$57:$CE$60=$CE$58,$CE$61:$CE$62=$CE$61,$CF$57:$CF$58=$CF$58,$CF$58&lt;&gt;$CF$59,$CF$59:$CF$60=$CF$59,$CF$61:$CF$62=$CF$61,$CG$57:$CG$58=$CG$58,$CG$59&lt;&gt;$CG$60,$CG$61:$CG$62=$CG$61),1,0)</f>
        <v>0</v>
      </c>
      <c r="AZA58" s="487">
        <f t="array" aca="1" ref="AZA58" ca="1">IF(AND($CC$57:$CC$60=$CC$58,$CC$60&lt;&gt;$CC$61,$CC$61:$CC$62=$CC$61,$CE$57:$CE$59=$CE$58,$CE$59&lt;&gt;$CE$60,$CE$61:$CE$62=$CE$61,$CF$57:$CF$59=$CF$58,$CF$61:$CF$62=$CF$61,$CG$57:$CG$58=$CG$58,$CG$58&lt;&gt;$CG$59,$CG$61:$CG$62=$CG$61),1,0)</f>
        <v>0</v>
      </c>
      <c r="AZB58" s="487">
        <f t="array" aca="1" ref="AZB58" ca="1">IF(AND($CC$57:$CC$60=$CC$58,$CC$60&lt;&gt;$CC$61,$CC$61:$CC$62=$CC$61,$CE$57:$CE$58=$CE$58,$CE$58&lt;&gt;$CE$59,$CE$59:$CE$60=$CE$59,$CE$61:$CE$62=$CE$61,$CF$57:$CF$58=$CF$58,$CF$59:$CF$60=$CF$59,$CF$61:$CF$62=$CF$61,$CG$57:$CG$58=$CG$58,$CG$59&lt;&gt;$CG$60,$CG$61:$CG$62=$CG$61),1,0)</f>
        <v>0</v>
      </c>
      <c r="AZC58" s="487">
        <f t="array" aca="1" ref="AZC58" ca="1">IF(AND($CC$57:$CC$58=$CC$58,$CC$58&lt;&gt;$CC$59,$CC$59:$CC$62=$CC$59,$CE$57:$CE$58=$CE$58,$CE$59&lt;&gt;$CE$60,$CE$60:$CE$62=$CE$60,$CF$57:$CF$58=$CF$58,$CF$60&lt;&gt;$CF$61,$CF$61:$CF$62=$CF$61,$CG$57:$CG$58=$CG$58,$CG$61:$CG$62=$CG$61),1,0)</f>
        <v>0</v>
      </c>
      <c r="AZD58" s="487">
        <f t="array" aca="1" ref="AZD58" ca="1">IF(AND($CC$57:$CC$58=$CC$58,$CC$58&lt;&gt;$CC$59,$CC$59:$CC$62=$CC$59,$CE$57:$CE$58=$CE$58,$CE$59:$CE$62=$CE$59,$CF$57:$CF$58=$CF$58,$CF$59&lt;&gt;$CF$60,$CF$60:$CF$62=$CF$60,$CG$57:$CG$58=$CG$58,$CG$60&lt;&gt;$CG$61,$CG$61:$CG$62=$CG$61),1,0)</f>
        <v>0</v>
      </c>
      <c r="AZE58" s="487">
        <f t="array" aca="1" ref="AZE58" ca="1">IF(AND($CC$57:$CC$58=$CC$58,$CC$58&lt;&gt;$CC$59,$CC$59:$CC$62=$CC$59,$CE$57:$CE$58=$CE$58,$CE$59:$CE$62=$CE$59,$CF$57:$CF$58=$CF$58,$CF$59:$CF$60=$CF$59,$CF$60&lt;&gt;$CF$61,$CF$61:$CF$62=$CF$61,$CG$57:$CG$58=$CG$58,$CG$59&lt;&gt;$CG$60,$CG$61:$CG$62=$CG$61),1,0)</f>
        <v>0</v>
      </c>
      <c r="AZF58" s="487">
        <f t="array" aca="1" ref="AZF58" ca="1">IF(AND($CC$57:$CC$58=$CC$58,$CC$58&lt;&gt;$CC$59,$CC$59:$CC$62=$CC$59,$CE$57:$CE$58=$CE$58,$CE$59:$CE$60=$CE$59,$CE$60&lt;&gt;$CE$61,$CE$61:$CE$62=$CE$61,$CF$57:$CF$58=$CF$58,$CF$59&lt;&gt;$CF$60,$CF$61:$CF$62=$CF$61,$CG$57:$CG$58=$CG$58,$CG$61:$CG$62=$CG$61),1,0)</f>
        <v>0</v>
      </c>
      <c r="AZG58" s="487">
        <f t="array" aca="1" ref="AZG58" ca="1">IF(AND($CC$57:$CC$58=$CC$58,$CC$58&lt;&gt;$CC$59,$CC$59:$CC$62=$CC$59,$CE$57:$CE$58=$CE$58,$CE$59&lt;&gt;$CE$60,$CE$60:$CE$62=$CE$60,$CF$57:$CF$58=$CF$58,$CF$60:$CF$62=$CF$60,$CG$57:$CG$58=$CG$58,$CG$60&lt;&gt;$CG$61,$CG$61:$CG$62=$CG$61),1,0)</f>
        <v>0</v>
      </c>
      <c r="AZH58" s="487">
        <f t="array" aca="1" ref="AZH58" ca="1">IF(AND($CC$57:$CC$58=$CC$58,$CC$58&lt;&gt;$CC$59,$CC$59:$CC$62=$CC$59,$CE$57:$CE$58=$CE$58,$CE$59:$CE$60=$CE$59,$CE$60&lt;&gt;$CE$61,$CE$61:$CE$62=$CE$61,$CF$57:$CF$58=$CF$58,$CF$59:$CF$60=$CF$59,$CF$61:$CF$62=$CF$61,$CG$57:$CG$58=$CG$58,$CG$59&lt;&gt;$CG$60,$CG$61:$CG$62=$CG$61),1,0)</f>
        <v>0</v>
      </c>
      <c r="AZI58" s="487">
        <f t="array" aca="1" ref="AZI58" ca="1">IF(AND($CC$57:$CC$59=$CC$58,$CC$59&lt;&gt;$CC$60,$CC$60:$CC$62=$CC$60,$CE$57:$CE$58=$CE$58,$CE$58&lt;&gt;$CE$59,$CE$60:$CE$62=$CE$60,$CF$57:$CF$58=$CF$58,$CF$60&lt;&gt;$CF$61,$CF$61:$CF$62=$CF$61,$CG$57:$CG$58=$CG$58,$CG$61:$CG$62=$CG$61),1,0)</f>
        <v>0</v>
      </c>
      <c r="AZJ58" s="487">
        <f t="array" aca="1" ref="AZJ58" ca="1">IF(AND($CC$57:$CC$59=$CC$58,$CC$59&lt;&gt;$CC$60,$CC$60:$CC$62=$CC$60,$CE$57:$CE$59=$CE$58,$CE$60:$CE$62=$CE$60,$CF$57:$CF$58=$CF$58,$CF$58&lt;&gt;$CF$59,$CF$60:$CF$62=$CF$60,$CG$57:$CG$58=$CG$58,$CG$60&lt;&gt;$CG$61,$CG$61:$CG$62=$CG$61),1,0)</f>
        <v>0</v>
      </c>
      <c r="AZK58" s="487">
        <f t="array" aca="1" ref="AZK58" ca="1">IF(AND($CC$57:$CC$59=$CC$58,$CC$59&lt;&gt;$CC$60,$CC$60:$CC$62=$CC$60,$CE$57:$CE$59=$CE$58,$CE$60&lt;&gt;$CE$61,$CE$61:$CE$62=$CE$61,$CF$57:$CF$58=$CF$58,$CF$58&lt;&gt;$CF$59,$CF$61:$CF$62=$CF$61,$CG$57:$CG$58=$CG$58,$CG$61:$CG$62=$CG$61),1,0)</f>
        <v>0</v>
      </c>
      <c r="AZL58" s="487">
        <f t="array" aca="1" ref="AZL58" ca="1">IF(AND($CC$57:$CC$59=$CC$58,$CC$59&lt;&gt;$CC$60,$CC$60:$CC$62=$CC$60,$CE$57:$CE$59=$CE$58,$CE$60:$CE$62=$CE$60,$CF$57:$CF$59=$CF$58,$CF$60&lt;&gt;$CF$61,$CF$61:$CF$62=$CF$61,$CG$57:$CG$58=$CG$58,$CG$58&lt;&gt;$CG$59,$CG$61:$CG$62=$CG$61),1,0)</f>
        <v>0</v>
      </c>
      <c r="AZM58" s="487">
        <f t="array" aca="1" ref="AZM58" ca="1">IF(AND($CC$57:$CC$59=$CC$58,$CC$59&lt;&gt;$CC$60,$CC$60:$CC$62=$CC$60,$CE$57:$CE$58=$CE$58,$CE$58&lt;&gt;$CE$59,$CE$60:$CE$62=$CE$60,$CF$57:$CF$58=$CF$58,$CF$60:$CF$62=$CF$60,$CG$57:$CG$58=$CG$58,$CG$60&lt;&gt;$CG$61,$CG$61:$CG$62=$CG$61),1,0)</f>
        <v>0</v>
      </c>
      <c r="AZN58" s="487">
        <f t="array" aca="1" ref="AZN58" ca="1">IF(AND($CC$57:$CC$59=$CC$58,$CC$59&lt;&gt;$CC$60,$CC$60:$CC$62=$CC$60,$CE$57:$CE$59=$CE$58,$CE$60&lt;&gt;$CE$61,$CE$61:$CE$62=$CE$61,$CF$57:$CF$59=$CF$58,$CF$61:$CF$62=$CF$61,$CG$57:$CG$58=$CG$58,$CG$58&lt;&gt;$CG$59,$CG$61:$CG$62=$CG$61),1,0)</f>
        <v>0</v>
      </c>
      <c r="AZO58" s="487">
        <f t="array" aca="1" ref="AZO58" ca="1">IF(AND($CC$57:$CC$62=$CC$58,$CE$57:$CE$58=$CE$58,$CE$58&lt;&gt;$CE$59,$CE$59:$CE$62=$CE$59,$CF$57:$CF$58=$CF$58,$CF$59&lt;&gt;$CF$60,$CF$60:$CF$62=$CF$60,$CG$57:$CG$58=$CG$58,$CG$60:$CG$61=$CG$60,$CG$61&lt;&gt;$CG$62),1,0)</f>
        <v>0</v>
      </c>
      <c r="AZP58" s="487">
        <f t="array" aca="1" ref="AZP58" ca="1">IF(AND($CC$57:$CC$62=$CC$58,$CE$57:$CE$58=$CE$58,$CE$58&lt;&gt;$CE$59,$CE$59:$CE$62=$CE$59,$CF$57:$CF$58=$CF$58,$CF$59:$CF$61=$CF$59,$CF$61&lt;&gt;$CF$62,$CG$57:$CG$58=$CG$58,$CG$59&lt;&gt;$CG$60,$CG$60:$CG$61=$CG$60),1,0)</f>
        <v>0</v>
      </c>
      <c r="AZQ58" s="487">
        <f t="array" aca="1" ref="AZQ58" ca="1">IF(AND($CC$57:$CC$62=$CC$58,$CE$57:$CE$61=$CE$58,$CE$61&lt;&gt;$CE$62,$CF$57:$CF$59=$CF$58,$CF$59&lt;&gt;$CF$60,$CF$60:$CF$61=$CF$60,$CG$57:$CG$58=$CG$58,$CG$58&lt;&gt;$CG$59,$CG$60:$CG$61=$CG$60),1,0)</f>
        <v>0</v>
      </c>
      <c r="AZR58" s="487">
        <f t="array" aca="1" ref="AZR58" ca="1">IF(AND($CC$57:$CC$62=$CC$58,$CE$57:$CE$61=$CE$58,$CE$61&lt;&gt;$CE$62,$CF$57:$CF$58=$CF$58,$CF$58&lt;&gt;$CF$59,$CF$59:$CF$61=$CF$59,$CG$57:$CG$58=$CG$58,$CG$59&lt;&gt;$CG$60,$CG$60:$CG$61=$CG$60),1,0)</f>
        <v>0</v>
      </c>
      <c r="AZS58" s="487">
        <f t="array" aca="1" ref="AZS58" ca="1">IF(AND($CC$57:$CC$62=$CC$58,$CE$57:$CE$59=$CE$58,$CE$59&lt;&gt;$CE$60,$CE$60:$CE$62=$CE$60,$CF$57:$CF$58=$CF$58,$CF$58&lt;&gt;$CF$59,$CF$60:$CF$62=$CF$60,$CG$57:$CG$58=$CG$58,$CG$60:$CG$61=$CG$60,$CG$61&lt;&gt;$CG$62),1,0)</f>
        <v>0</v>
      </c>
      <c r="AZT58" s="487">
        <f t="array" aca="1" ref="AZT58" ca="1">IF(AND($CC$57:$CC$62=$CC$58,$CE$57:$CE$59=$CE$58,$CE$59&lt;&gt;$CE$60,$CE$60:$CE$62=$CE$60,$CF$57:$CF$59=$CF$58,$CF$60:$CF$61=$CF$60,$CF$61&lt;&gt;$CF$62,$CG$57:$CG$58=$CG$58,$CG$58&lt;&gt;$CG$59,$CG$60:$CG$61=$CG$60),1,0)</f>
        <v>0</v>
      </c>
      <c r="AZU58" s="487">
        <f t="array" aca="1" ref="AZU58" ca="1">IF(AND($CC$57:$CC$59=$CC$58,$CC$59&lt;&gt;$CC$60,$CC$60:$CC$62=$CC$60,$CE$57:$CE$59=$CE$58,$CE$60:$CE$62=$CE$60,$CF$57:$CF$58=$CF$58,$CF$58&lt;&gt;$CF$59,$CF$60:$CF$62=$CF$60,$CG$57:$CG$58=$CG$58,$CG$60:$CG$61=$CG$60,$CG$61&lt;&gt;$CG$62),1,0)</f>
        <v>0</v>
      </c>
      <c r="AZV58" s="487">
        <f t="array" aca="1" ref="AZV58" ca="1">IF(AND($CC$57:$CC$59=$CC$58,$CC$59&lt;&gt;$CC$60,$CC$60:$CC$62=$CC$60,$CE$57:$CE$59=$CE$58,$CE$60:$CE$62=$CE$60,$CF$57:$CF$59=$CF$58,$CF$60:$CF$61=$CF$60,$CF$61&lt;&gt;$CF$62,$CG$57:$CG$58=$CG$58,$CG$58&lt;&gt;$CG$59,$CG$60:$CG$61=$CG$60),1,0)</f>
        <v>0</v>
      </c>
      <c r="AZW58" s="487">
        <f t="array" aca="1" ref="AZW58" ca="1">IF(AND($CC$57:$CC$59=$CC$58,$CC$59&lt;&gt;$CC$60,$CC$60:$CC$62=$CC$60,$CE$57:$CE$58=$CE$58,$CE$58&lt;&gt;$CE$59,$CE$60:$CE$62=$CE$60,$CF$57:$CF$58=$CF$58,$CF$60:$CF$62=$CF$60,$CG$57:$CG$58=$CG$58,$CG$60:$CG$61=$CG$60,$CG$61&lt;&gt;$CG$62),1,0)</f>
        <v>0</v>
      </c>
      <c r="AZX58" s="487">
        <f t="array" aca="1" ref="AZX58" ca="1">IF(AND($CC$57:$CC$59=$CC$58,$CC$59&lt;&gt;$CC$60,$CC$60:$CC$62=$CC$60,$CE$57:$CE$59=$CE$58,$CE$60:$CE$61=$CE$60,$CE$61&lt;&gt;$CE$62,$CF$57:$CF$59=$CF$58,$CF$60:$CF$61=$CF$60,$CG$57:$CG$58=$CG$58,$CG$58&lt;&gt;$CG$59,$CG$60:$CG$61=$CG$60),1,0)</f>
        <v>0</v>
      </c>
      <c r="AZY58" s="487">
        <f t="array" aca="1" ref="AZY58" ca="1">IF(AND($CC$57:$CC$59=$CC$58,$CC$59&lt;&gt;$CC$60,$CC$60:$CC$62=$CC$60,$CE$57:$CE$58=$CE$58,$CE$58&lt;&gt;$CE$59,$CE$60:$CE$62=$CE$60,$CF$57:$CF$58=$CF$58,$CF$60:$CF$61=$CF$60,$CF$61&lt;&gt;$CF$62,$CG$57:$CG$58=$CG$58,$CG$60:$CG$61=$CG$60),1,0)</f>
        <v>0</v>
      </c>
      <c r="AZZ58" s="487">
        <f t="array" aca="1" ref="AZZ58" ca="1">IF(AND($CC$57:$CC$59=$CC$58,$CC$59&lt;&gt;$CC$60,$CC$60:$CC$62=$CC$60,$CE$57:$CE$59=$CE$58,$CE$60:$CE$61=$CE$60,$CE$61&lt;&gt;$CE$62,$CF$57:$CF$58=$CF$58,$CF$58&lt;&gt;$CF$59,$CF$60:$CF$61=$CF$60,$CG$57:$CG$58=$CG$58,$CG$60:$CG$61=$CG$60),1,0)</f>
        <v>0</v>
      </c>
      <c r="BAA58" s="487">
        <f t="array" aca="1" ref="BAA58" ca="1">IF(AND($CC$57:$CC$58=$CC$58,$CC$58&lt;&gt;$CC$59,$CC$59:$CC$62=$CC$59,$CE$57:$CE$58=$CE$58,$CE$59:$CE$61=$CE$59,$CE$61&lt;&gt;$CE$62,$CF$57:$CF$58=$CF$58,$CF$59:$CF$61=$CF$59,$CG$57:$CG$58=$CG$58,$CG$59&lt;&gt;$CG$60,$CG$60:$CG$61=$CG$60),1,0)</f>
        <v>0</v>
      </c>
      <c r="BAB58" s="487">
        <f t="array" aca="1" ref="BAB58" ca="1">IF(AND($CC$57:$CC$58=$CC$58,$CC$58&lt;&gt;$CC$59,$CC$59:$CC$62=$CC$59,$CE$57:$CE$58=$CE$58,$CE$59&lt;&gt;$CE$60,$CE$60:$CE$62=$CE$60,$CF$57:$CF$58=$CF$58,$CF$60:$CF$62=$CF$60,$CG$57:$CG$58=$CG$58,$CG$60:$CG$61=$CG$60,$CG$61&lt;&gt;$CG$62),1,0)</f>
        <v>0</v>
      </c>
      <c r="BAC58" s="487">
        <f t="array" aca="1" ref="BAC58" ca="1">IF(AND($CC$57:$CC$58=$CC$58,$CC$58&lt;&gt;$CC$59,$CC$59:$CC$62=$CC$59,$CE$57:$CE$58=$CE$58,$CE$59&lt;&gt;$CE$60,$CE$60:$CE$62=$CE$60,$CF$57:$CF$58=$CF$58,$CF$60:$CF$61=$CF$60,$CF$61&lt;&gt;$CF$62,$CG$57:$CG$58=$CG$58,$CG$60:$CG$61=$CG$60),1,0)</f>
        <v>0</v>
      </c>
      <c r="BAD58" s="487">
        <f t="array" aca="1" ref="BAD58" ca="1">IF(AND($CC$57:$CC$58=$CC$58,$CC$58&lt;&gt;$CC$59,$CC$59:$CC$62=$CC$59,$CE$57:$CE$58=$CE$58,$CE$59:$CE$62=$CE$59,$CF$57:$CF$58=$CF$58,$CF$59&lt;&gt;$CF$60,$CF$60:$CF$62=$CF$60,$CG$57:$CG$58=$CG$58,$CG$60:$CG$61=$CG$60,$CG$61&lt;&gt;$CG$62),1,0)</f>
        <v>0</v>
      </c>
      <c r="BAE58" s="487">
        <f t="array" aca="1" ref="BAE58" ca="1">IF(AND($CC$57:$CC$58=$CC$58,$CC$58&lt;&gt;$CC$59,$CC$59:$CC$62=$CC$59,$CE$57:$CE$58=$CE$58,$CE$59:$CE$61=$CE$59,$CE$61&lt;&gt;$CE$62,$CF$57:$CF$58=$CF$58,$CF$59&lt;&gt;$CF$60,$CF$60:$CF$61=$CF$60,$CG$57:$CG$58=$CG$58,$CG$60:$CG$61=$CG$60),1,0)</f>
        <v>0</v>
      </c>
      <c r="BAF58" s="487">
        <f t="array" aca="1" ref="BAF58" ca="1">IF(AND($CC$57:$CC$58=$CC$58,$CC$58&lt;&gt;$CC$59,$CC$59:$CC$62=$CC$59,$CE$57:$CE$58=$CE$58,$CE$59:$CE$62=$CE$59,$CF$57:$CF$58=$CF$58,$CF$59:$CF$61=$CF$59,$CF$61&lt;&gt;$CF$62,$CG$57:$CG$58=$CG$58,$CG$59&lt;&gt;$CG$60,$CG$60:$CG$61=$CG$60),1,0)</f>
        <v>0</v>
      </c>
      <c r="BAG58" s="487">
        <f t="array" aca="1" ref="BAG58" ca="1">IF(AND($CC$57:$CC$61=$CC$58,$CC$61&lt;&gt;$CC$62,$CE$57:$CE$59=$CE$58,$CE$59&lt;&gt;$CE$60,$CE$60:$CE$61=$CE$60,$CF$57:$CF$58=$CF$58,$CF$58&lt;&gt;$CF$59,$CF$60:$CF$61=$CF$60,$CG$57:$CG$58=$CG$58,$CG$60:$CG$61=$CG$60),1,0)</f>
        <v>0</v>
      </c>
      <c r="BAH58" s="487">
        <f t="array" aca="1" ref="BAH58" ca="1">IF(AND($CC$57:$CC$61=$CC$58,$CC$61&lt;&gt;$CC$62,$CE$57:$CE$61=$CE$58,$CF$57:$CF$59=$CF$58,$CF$59&lt;&gt;$CF$60,$CF$60:$CF$61=$CF$60,$CG$57:$CG$58=$CG$58,$CG$58&lt;&gt;$CG$59,$CG$60:$CG$61=$CG$60),1,0)</f>
        <v>0</v>
      </c>
      <c r="BAI58" s="487">
        <f t="array" aca="1" ref="BAI58" ca="1">IF(AND($CC$57:$CC$61=$CC$58,$CC$61&lt;&gt;$CC$62,$CE$57:$CE$58=$CE$58,$CE$58&lt;&gt;$CE$59,$CE$59:$CE$61=$CE$59,$CF$57:$CF$58=$CF$58,$CF$59&lt;&gt;$CF$60,$CF$60:$CF$61=$CF$60,$CG$57:$CG$58=$CG$58,$CG$60:$CG$61=$CG$60),1,0)</f>
        <v>0</v>
      </c>
      <c r="BAJ58" s="487">
        <f t="array" aca="1" ref="BAJ58" ca="1">IF(AND($CC$57:$CC$61=$CC$58,$CC$61&lt;&gt;$CC$62,$CE$57:$CE$61=$CE$58,$CF$57:$CF$58=$CF$58,$CF$58&lt;&gt;$CF$59,$CF$59:$CF$61=$CF$59,$CG$57:$CG$58=$CG$58,$CG$59&lt;&gt;$CG$60,$CG$60:$CG$61=$CG$60),1,0)</f>
        <v>0</v>
      </c>
      <c r="BAK58" s="487">
        <f t="array" aca="1" ref="BAK58" ca="1">IF(AND($CC$57:$CC$61=$CC$58,$CC$61&lt;&gt;$CC$62,$CE$57:$CE$59=$CE$58,$CE$59&lt;&gt;$CE$60,$CE$60:$CE$61=$CE$60,$CF$57:$CF$59=$CF$58,$CF$60:$CF$61=$CF$60,$CG$57:$CG$58=$CG$58,$CG$58&lt;&gt;$CG$59,$CG$60:$CG$61=$CG$60),1,0)</f>
        <v>0</v>
      </c>
      <c r="BAL58" s="487">
        <f t="array" aca="1" ref="BAL58" ca="1">IF(AND($CC$57:$CC$61=$CC$58,$CC$61&lt;&gt;$CC$62,$CE$57:$CE$58=$CE$58,$CE$58&lt;&gt;$CE$59,$CE$59:$CE$61=$CE$59,$CF$57:$CF$58=$CF$58,$CF$59:$CF$61=$CF$59,$CG$57:$CG$58=$CG$58,$CG$59&lt;&gt;$CG$60,$CG$60:$CG$61=$CG$60),1,0)</f>
        <v>0</v>
      </c>
      <c r="BAM58" s="487">
        <f t="array" aca="1" ref="BAM58" ca="1">IF(AND($CC$57:$CC$62=$CC$58,$CE$57:$CE$61=$CE$58,$CE$61&lt;&gt;$CE$62,$CF$57:$CF$60=$CF$58,$CF$60&lt;&gt;$CF$61,$CG$57:$CG$58=$CG$58,$CG$58&lt;&gt;$CG$59,$CG$59&lt;&gt;$CG$60),1,0)</f>
        <v>0</v>
      </c>
      <c r="BAN58" s="487">
        <f t="array" aca="1" ref="BAN58" ca="1">IF(AND($CC$57:$CC$62=$CC$58,$CE$57:$CE$61=$CE$58,$CE$61&lt;&gt;$CE$62,$CF$57:$CF$59=$CF$58,$CF$59&lt;&gt;$CF$60,$CF$60:$CF$61=$CF$60,$CG$57:$CG$58=$CG$58,$CG$58&lt;&gt;$CG$59,$CG$60&lt;&gt;$CG$61),1,0)</f>
        <v>0</v>
      </c>
      <c r="BAO58" s="487">
        <f t="array" aca="1" ref="BAO58" ca="1">IF(AND($CC$57:$CC$62=$CC$58,$CE$57:$CE$61=$CE$58,$CE$61&lt;&gt;$CE$62,$CF$57:$CF$59=$CF$58,$CF$59&lt;&gt;$CF$60,$CF$60&lt;&gt;$CF$61,$CG$57:$CG$58=$CG$58,$CG$58&lt;&gt;$CG$59),1,0)</f>
        <v>0</v>
      </c>
      <c r="BAP58" s="487">
        <f t="array" aca="1" ref="BAP58" ca="1">IF(AND($CC$57:$CC$62=$CC$58,$CE$57:$CE$61=$CE$58,$CE$61&lt;&gt;$CE$62,$CF$57:$CF$58=$CF$58,$CF$58&lt;&gt;$CF$59,$CF$59:$CF$61=$CF$59,$CG$57:$CG$58=$CG$58,$CG$59&lt;&gt;$CG$60,$CG$60&lt;&gt;$CG$61),1,0)</f>
        <v>0</v>
      </c>
      <c r="BAQ58" s="487">
        <f t="array" aca="1" ref="BAQ58" ca="1">IF(AND($CC$57:$CC$62=$CC$58,$CE$57:$CE$61=$CE$58,$CE$61&lt;&gt;$CE$62,$CF$57:$CF$58=$CF$58,$CF$58&lt;&gt;$CF$59,$CF$59&lt;&gt;$CF$60,$CF$60:$CF$61=$CF$60,$CG$57:$CG$58=$CG$58,$CG$60&lt;&gt;$CG$61),1,0)</f>
        <v>0</v>
      </c>
      <c r="BAR58" s="487">
        <f t="array" aca="1" ref="BAR58" ca="1">IF(AND($CC$57:$CC$62=$CC$58,$CE$57:$CE$61=$CE$58,$CE$61&lt;&gt;$CE$62,$CF$57:$CF$58=$CF$58,$CF$58&lt;&gt;$CF$59,$CF$59:$CF$60=$CF$59,$CF$60&lt;&gt;$CF$61,$CG$57:$CG$58=$CG$57,$CG$59&lt;&gt;$CG$60),1,0)</f>
        <v>0</v>
      </c>
      <c r="BAS58" s="487">
        <f t="array" aca="1" ref="BAS58" ca="1">IF(AND($CC$57:$CC$62=$CC$58,$CE$57:$CE$60=$CE$58,$CE$60&lt;&gt;$CE$61,$CE$61:$CE$62=$CE$61,$CF$57:$CF$59=$CF$58,$CF$59&lt;&gt;$CF$60,$CF$61:$CF$62=$CF$61,$CG$57:$CG$58=$CG$58,$CG$58&lt;&gt;$CG$59,$CG$61&lt;&gt;$CG$62),1,0)</f>
        <v>0</v>
      </c>
      <c r="BAT58" s="487">
        <f t="array" aca="1" ref="BAT58" ca="1">IF(AND($CC$57:$CC$62=$CC$58,$CE$57:$CE$60=$CE$58,$CE$60&lt;&gt;$CE$61,$CE$61:$CE$62=$CE$61,$CF$57:$CF$59=$CF$58,$CF$59&lt;&gt;$CF$60,$CF$61&lt;&gt;$CF$62,$CG$57:$CG$58=$CG$58,$CG$58&lt;&gt;$CG$59),1,0)</f>
        <v>0</v>
      </c>
      <c r="BAU58" s="487">
        <f t="array" aca="1" ref="BAU58" ca="1">IF(AND($CC$57:$CC$62=$CC$58,$CE$57:$CE$60=$CE$58,$CE$60&lt;&gt;$CE$61,$CE$61:$CE$62=$CE$61,$CF$57:$CF$58=$CF$58,$CF$58&lt;&gt;$CF$59,$CF$59:$CF$60=$CF$59,$CF$61:$CF$62=$CF$61,$CG$57:$CG$58=$CG$58,$CG$59&lt;&gt;$CG$60,$CG$61&lt;&gt;$CG$62),1,0)</f>
        <v>0</v>
      </c>
      <c r="BAV58" s="487">
        <f t="array" aca="1" ref="BAV58" ca="1">IF(AND($CC$57:$CC$62=$CC$58,$CE$57:$CE$60=$CE$58,$CE$60&lt;&gt;$CE$61,$CE$61:$CE$62=$CE$61,$CF$57:$CF$58=$CF$58,$CF$58&lt;&gt;$CF$59,$CF$59:$CF$60=$CF$59,$CF$61&lt;&gt;$CF$62,$CG$57:$CG$58=$CG$58,$CG$59&lt;&gt;$CG$60),1,0)</f>
        <v>0</v>
      </c>
      <c r="BAW58" s="487">
        <f t="array" aca="1" ref="BAW58" ca="1">IF(AND($CC$57:$CC$62=$CC$58,$CE$57:$CE$60=$CE$58,$CE$60&lt;&gt;$CE$61,$CE$61:$CE$62=$CE$61,$CF$57:$CF$58=$CF$58,$CF$58&lt;&gt;$CF$59,$CF$59&lt;&gt;$CF$60,$CF$61:$CF$62=$CF$61,$CG$57:$CG$58=$CG$58,$CG$61&lt;&gt;$CG$62),1,0)</f>
        <v>0</v>
      </c>
      <c r="BAX58" s="487">
        <f t="array" aca="1" ref="BAX58" ca="1">IF(AND($CC$57:$CC$62=$CC$58,$CE$57:$CE$60=$CE$58,$CE$60&lt;&gt;$CE$61,$CE$61:$CE$62=$CE$61,$CF$57:$CF$60=$CF$58,$CF$61&lt;&gt;$CF$62,$CG$57:$CG$58=$CG$58,$CG$58&lt;&gt;$CG$59,$CG$59&lt;&gt;$CG$60),1,0)</f>
        <v>0</v>
      </c>
      <c r="BAY58" s="487">
        <f t="array" aca="1" ref="BAY58" ca="1">IF(AND($CC$57:$CC$62=$CC$58,$CE$57:$CE$59=$CE$58,$CE$59&lt;&gt;$CE$60,$CE$60:$CE$62=$CE$60,$CF$57:$CF$58=$CF$58,$CF$58&lt;&gt;$CF$59,$CF$60:$CF$62=$CF$60,$CG$57:$CG$58=$CG$58,$CG$60&lt;&gt;$CG$61,$CG$61&lt;&gt;$CG$62),1,0)</f>
        <v>0</v>
      </c>
      <c r="BAZ58" s="487">
        <f t="array" aca="1" ref="BAZ58" ca="1">IF(AND($CC$57:$CC$62=$CC$58,$CE$57:$CE$59=$CE$58,$CE$59&lt;&gt;$CE$60,$CE$60:$CE$62=$CE$60,$CF$57:$CF$58=$CF$58,$CF$58&lt;&gt;$CF$59,$CF$60:$CF$61=$CF$60,$CF$61&lt;&gt;$CF$62,$CG$57:$CG$58=$CG$58,$CG$60&lt;&gt;$CG$61),1,0)</f>
        <v>0</v>
      </c>
      <c r="BBA58" s="487">
        <f t="array" aca="1" ref="BBA58" ca="1">IF(AND($CC$57:$CC$62=$CC$58,$CE$57:$CE$59=$CE$58,$CE$59&lt;&gt;$CE$60,$CE$60:$CE$62=$CE$60,$CF$57:$CF$58=$CF$58,$CF$58&lt;&gt;$CF$59,$CF$60&lt;&gt;$CF$61,$CF$61:$CF$62=$CF$61,$CG$57:$CG$58=$CG$58,$CG$61&lt;&gt;$CG$62),1,0)</f>
        <v>0</v>
      </c>
      <c r="BBB58" s="487">
        <f t="array" aca="1" ref="BBB58" ca="1">IF(AND($CC$57:$CC$62=$CC$58,$CE$57:$CE$59=$CE$58,$CE$59&lt;&gt;$CE$60,$CE$60:$CE$62=$CE$60,$CF$57:$CF$59=$CF$58,$CF$60:$CF$61=$CF$60,$CF$61&lt;&gt;$CF$62,$CG$57:$CG$58=$CG$58,$CG$58&lt;&gt;$CG$59,$CG$60&lt;&gt;$CG$61),1,0)</f>
        <v>0</v>
      </c>
      <c r="BBC58" s="487">
        <f t="array" aca="1" ref="BBC58" ca="1">IF(AND($CC$57:$CC$62=$CC$58,$CE$57:$CE$59=$CE$58,$CE$59&lt;&gt;$CE$60,$CE$60:$CE$62=$CE$60,$CF$57:$CF$59=$CF$58,$CF$60&lt;&gt;$CF$61,$CF$61:$CF$62=$CF$61,$CG$57:$CG$58=$CG$58,$CG$58&lt;&gt;$CG$59,$CG$61&lt;&gt;$CG$62),1,0)</f>
        <v>0</v>
      </c>
      <c r="BBD58" s="487">
        <f t="array" aca="1" ref="BBD58" ca="1">IF(AND($CC$57:$CC$62=$CC$58,$CE$57:$CE$59=$CE$58,$CE$59&lt;&gt;$CE$60,$CE$60:$CE$62=$CE$60,$CF$57:$CF$59=$CF$58,$CF$60&lt;&gt;$CF$61,$CF$61&lt;&gt;$CF$62,$CG$57:$CG$58=$CG$58,$CG$58&lt;&gt;$CG$59),1,0)</f>
        <v>0</v>
      </c>
      <c r="BBE58" s="487">
        <f t="array" aca="1" ref="BBE58" ca="1">IF(AND($CC$57:$CC$62=$CC$58,$CE$57:$CE$60=$CE$58,$CE$60&lt;&gt;$CE$61,$CE$61&lt;&gt;$CE$62,$CF$57:$CF$59=$CF$58,$CF$59&lt;&gt;$CF$60,$CG$57:$CG$58=$CG$58,$CG$58&lt;&gt;$CG$59),1,0)</f>
        <v>0</v>
      </c>
      <c r="BBF58" s="487">
        <f t="array" aca="1" ref="BBF58" ca="1">IF(AND($CC$57:$CC$62=$CC$58,$CE$57:$CE$60=$CE$58,$CE$60&lt;&gt;$CE$61,$CE$61&lt;&gt;$CE$62,$CF$57:$CF$58=$CF$58,$CF$58&lt;&gt;$CF$59,$CF$59:$CF$60=$CF$59,$CG$57:$CG$58=$CG$58,$CG$59&lt;&gt;$CG$60),1,0)</f>
        <v>0</v>
      </c>
      <c r="BBG58" s="487">
        <f t="array" aca="1" ref="BBG58" ca="1">IF(AND($CC$57:$CC$62=$CC$58,$CE$57:$CE$59=$CE$58,$CE$59&lt;&gt;$CE$60,$CE$60:$CE$61=$CE$60,$CE$61&lt;&gt;$CE$62,$CF$57:$CF$59=$CF$58,$CF$60&lt;&gt;$CF$61,$CG$57:$CG$58=$CG$58,$CG$58&lt;&gt;$CG$59),1,0)</f>
        <v>0</v>
      </c>
      <c r="BBH58" s="487">
        <f t="array" aca="1" ref="BBH58" ca="1">IF(AND($CC$57:$CC$62=$CC$58,$CE$57:$CE$59=$CE$58,$CE$59&lt;&gt;$CE$60,$CE$60:$CE$61=$CE$60,$CE$61&lt;&gt;$CE$62,$CF$57:$CF$58=$CF$58,$CF$58&lt;&gt;$CF$59,$CF$60:$CF$61=$CF$60,$CG$57:$CG$58=$CG$58,$CG$60&lt;&gt;$CG$61),1,0)</f>
        <v>0</v>
      </c>
      <c r="BBI58" s="487">
        <f t="array" aca="1" ref="BBI58" ca="1">IF(AND($CC$57:$CC$62=$CC$58,$CE$57:$CE$59=$CE$58,$CE$59&lt;&gt;$CE$60,$CE$60&lt;&gt;$CE$61,$CE$61:$CE$62=$CE$61,$CF$57:$CF$59=$CF$58,$CF$61&lt;&gt;$CF$62,$CG$57:$CG$58=$CG$58,$CG$58&lt;&gt;$CG$59),1,0)</f>
        <v>0</v>
      </c>
      <c r="BBJ58" s="487">
        <f t="array" aca="1" ref="BBJ58" ca="1">IF(AND($CC$57:$CC$62=$CC$58,$CE$57:$CE$59=$CE$58,$CE$59&lt;&gt;$CE$60,$CE$60&lt;&gt;$CE$61,$CE$61:$CE$62=$CE$61,$CF$57:$CF$58=$CF$58,$CF$58&lt;&gt;$CF$59,$CF$61:$CF$62=$CF$61,$CG$57:$CG$58=$CG$58,$CG$61&lt;&gt;$CG$62),1,0)</f>
        <v>0</v>
      </c>
      <c r="BBK58" s="487">
        <f t="array" aca="1" ref="BBK58" ca="1">IF(AND($CC$57:$CC$62=$CC$58,$CE$57:$CE$58=$CE$58,$CE$58&lt;&gt;$CE$59,$CE$59:$CE$62=$CE$59,$CF$57:$CF$58=$CF$58,$CF$59&lt;&gt;$CF$60,$CF$60:$CF$62=$CF$60,$CG$57:$CG$58=$CG$58,$CG$60&lt;&gt;$CG$61,$CG$61&lt;&gt;$CG$62),1,0)</f>
        <v>0</v>
      </c>
      <c r="BBL58" s="487">
        <f t="array" aca="1" ref="BBL58" ca="1">IF(AND($CC$57:$CC$62=$CC$58,$CE$57:$CE$58=$CE$58,$CE$58&lt;&gt;$CE$59,$CE$59:$CE$62=$CE$59,$CF$57:$CF$58=$CF$58,$CF$59:$CF$60=$CF$59,$CF$60&lt;&gt;$CF$61,$CF$61:$CF$62=$CF$61,$CG$57:$CG$58=$CG$58,$CG$59&lt;&gt;$CG$60,$CG$61&lt;&gt;$CG$62),1,0)</f>
        <v>0</v>
      </c>
      <c r="BBM58" s="487">
        <f t="array" aca="1" ref="BBM58" ca="1">IF(AND($CC$57:$CC$62=$CC$58,$CE$57:$CE$58=$CE$58,$CE$58&lt;&gt;$CE$59,$CE$59:$CE$62=$CE$59,$CF$57:$CF$58=$CF$58,$CF$59:$CF$61=$CF$59,$CF$61&lt;&gt;$CF$62,$CG$57:$CG$58=$CG$58,$CG$59&lt;&gt;$CG$60,$CG$60&lt;&gt;$CG$61),1,0)</f>
        <v>0</v>
      </c>
      <c r="BBN58" s="487">
        <f t="array" aca="1" ref="BBN58" ca="1">IF(AND($CC$57:$CC$62=$CC$58,$CE$57:$CE$58=$CE$58,$CE$58&lt;&gt;$CE$59,$CE$59:$CE$62=$CE$59,$CF$57:$CF$58=$CF$58,$CF$59:$CF$60=$CF$59,$CF$60&lt;&gt;$CF$61,$CF$61&lt;&gt;$CF$62,$CG$57:$CG$58=$CG$58,$CG$59&lt;&gt;$CG$60),1,0)</f>
        <v>0</v>
      </c>
      <c r="BBO58" s="487">
        <f t="array" aca="1" ref="BBO58" ca="1">IF(AND($CC$57:$CC$62=$CC$58,$CE$57:$CE$58=$CE$58,$CE$58&lt;&gt;$CE$59,$CE$59:$CE$62=$CE$59,$CF$57:$CF$58=$CF$58,$CF$59&lt;&gt;$CF$60,$CF$60&lt;&gt;$CF$61,$CF$61:$CF$62=$CF$61,$CG$57:$CG$58=$CG$58,$CG$61&lt;&gt;$CG$62),1,0)</f>
        <v>0</v>
      </c>
      <c r="BBP58" s="487">
        <f t="array" aca="1" ref="BBP58" ca="1">IF(AND($CC$57:$CC$62=$CC$58,$CE$57:$CE$58=$CE$58,$CE$58&lt;&gt;$CE$59,$CE$59:$CE$62=$CE$59,$CF$57:$CF$58=$CF$58,$CF$59&lt;&gt;$CF$60,$CF$60:$CF$61=$CF$60,$CF$61&lt;&gt;$CF$62,$CG$57:$CG$58=$CG$58,$CG$60&lt;&gt;$CG$61),1,0)</f>
        <v>0</v>
      </c>
      <c r="BBQ58" s="487">
        <f t="array" aca="1" ref="BBQ58" ca="1">IF(AND($CC$57:$CC$62=$CC$58,$CE$57:$CE$58=$CE$58,$CE$58&lt;&gt;$CE$59,$CE$59:$CE$61=$CE$59,$CE$61&lt;&gt;$CE$62,$CF$57:$CF$58=$CF$58,$CF$59&lt;&gt;$CF$60,$CF$60:$CF$61=$CF$60,$CG$57:$CG$58=$CG$58,$CG$60&lt;&gt;$CG$61),1,0)</f>
        <v>0</v>
      </c>
      <c r="BBR58" s="487">
        <f t="array" aca="1" ref="BBR58" ca="1">IF(AND($CC$57:$CC$62=$CC$58,$CE$57:$CE$58=$CE$58,$CE$58&lt;&gt;$CE$59,$CE$59:$CE$61=$CE$59,$CE$61&lt;&gt;$CE$62,$CF$57:$CF$58=$CF$58,$CF$59:$CF$60=$CF$59,$CF$60&lt;&gt;$CF$61,$CG$57:$CG$58=$CG$58,$CG$59&lt;&gt;$CG$60),1,0)</f>
        <v>0</v>
      </c>
      <c r="BBS58" s="487">
        <f t="array" aca="1" ref="BBS58" ca="1">IF(AND($CC$57:$CC$62=$CC$58,$CE$57:$CE$58=$CE$58,$CE$58&lt;&gt;$CE$59,$CE$59:$CE$60=$CE$59,$CE$60&lt;&gt;$CE$61,$CE$61:$CE$62=$CE$61,$CF$57:$CF$58=$CF$58,$CF$59&lt;&gt;$CF$60,$CF$61:$CF$62=$CF$61,$CG$57:$CG$58=$CG$58,$CG$61&lt;&gt;$CG$62),1,0)</f>
        <v>0</v>
      </c>
      <c r="BBT58" s="487">
        <f t="array" aca="1" ref="BBT58" ca="1">IF(AND($CC$57:$CC$62=$CC$58,$CE$57:$CE$58=$CE$58,$CE$58&lt;&gt;$CE$59,$CE$59:$CE$60=$CE$59,$CE$60&lt;&gt;$CE$61,$CE$61:$CE$62=$CE$61,$CF$57:$CF$58=$CF$58,$CF$59:$CF$60=$CF$59,$CF$61&lt;&gt;$CF$62,$CG$57:$CG$58=$CG$58,$CG$59&lt;&gt;$CG$60),1,0)</f>
        <v>0</v>
      </c>
      <c r="BBU58" s="487">
        <f t="array" aca="1" ref="BBU58" ca="1">IF(AND($CC$57:$CC$62=$CC$58,$CE$57:$CE$58=$CE$58,$CE$58&lt;&gt;$CE$59,$CE$59&lt;&gt;$CE$60,$CE$60:$CE$62=$CE$60,$CF$57:$CF$58=$CF$58,$CF$60&lt;&gt;$CF$61,$CF$61:$CF$62=$CF$61,$CG$57:$CG$58=$CG$58,$CG$61&lt;&gt;$CG$62),1,0)</f>
        <v>0</v>
      </c>
      <c r="BBV58" s="487">
        <f t="array" aca="1" ref="BBV58" ca="1">IF(AND($CC$57:$CC$62=$CC$58,$CE$57:$CE$58=$CE$58,$CE$58&lt;&gt;$CE$59,$CE$59&lt;&gt;$CE$60,$CE$60:$CE$62=$CE$60,$CF$57:$CF$58=$CF$58,$CF$60:$CF$61=$CF$60,$CF$61&lt;&gt;$CF$62,$CG$57:$CG$58=$CG$58,$CG$60&lt;&gt;$CG$61),1,0)</f>
        <v>0</v>
      </c>
      <c r="BBW58" s="487">
        <f t="array" aca="1" ref="BBW58" ca="1">IF(AND($CC$57:$CC$61=$CC$58,$CC$61&lt;&gt;$CC$62,$CE$57:$CE$61=$CE$58,$CF$57:$CF$60=$CF$58,$CF$60&lt;&gt;$CF$61,$CG$57:$CG$58=$CG$58,$CG$58&lt;&gt;$CG$59,$CG$59&lt;&gt;$CG$60),1,0)</f>
        <v>0</v>
      </c>
      <c r="BBX58" s="487">
        <f t="array" aca="1" ref="BBX58" ca="1">IF(AND($CC$57:$CC$61=$CC$58,$CC$61&lt;&gt;$CC$62,$CE$57:$CE$61=$CE$58,$CF$57:$CF$59=$CF$58,$CF$59&lt;&gt;$CF$60,$CF$60:$CF$61=$CF$60,$CG$57:$CG$58=$CG$58,$CG$58&lt;&gt;$CG$59,$CG$60&lt;&gt;$CG$61),1,0)</f>
        <v>0</v>
      </c>
      <c r="BBY58" s="487">
        <f t="array" aca="1" ref="BBY58" ca="1">IF(AND($CC$57:$CC$61=$CC$58,$CC$61&lt;&gt;$CC$62,$CE$57:$CE$61=$CE$58,$CF$57:$CF$59=$CF$58,$CF$59&lt;&gt;$CF$60,$CF$60&lt;&gt;$CF$61,$CG$57:$CG$58=$CG$58,$CG$58&lt;&gt;$CG$59),1,0)</f>
        <v>0</v>
      </c>
      <c r="BBZ58" s="487">
        <f t="array" aca="1" ref="BBZ58" ca="1">IF(AND($CC$57:$CC$61=$CC$58,$CC$61&lt;&gt;$CC$62,$CE$57:$CE$61=$CE$58,$CF$57:$CF$58=$CF$58,$CF$58&lt;&gt;$CF$59,$CF$59:$CF$61=$CF$59,$CG$57:$CG$58=$CG$58,$CG$59&lt;&gt;$CG$60,$CG$60&lt;&gt;$CG$61),1,0)</f>
        <v>0</v>
      </c>
      <c r="BCA58" s="487">
        <f t="array" aca="1" ref="BCA58" ca="1">IF(AND($CC$57:$CC$61=$CC$58,$CC$61&lt;&gt;$CC$62,$CE$57:$CE$61=$CE$58,$CF$57:$CF$58=$CF$58,$CF$58&lt;&gt;$CF$59,$CF$59&lt;&gt;$CF$60,$CF$60:$CF$61=$CF$60,$CG$57:$CG$58=$CG$58,$CG$60&lt;&gt;$CG$61),1,0)</f>
        <v>0</v>
      </c>
      <c r="BCB58" s="487">
        <f t="array" aca="1" ref="BCB58" ca="1">IF(AND($CC$57:$CC$61=$CC$58,$CC$61&lt;&gt;$CC$62,$CE$57:$CE$61=$CE$58,$CF$57:$CF$58=$CF$58,$CF$58&lt;&gt;$CF$59,$CF$59:$CF$60=$CF$59,$CF$60&lt;&gt;$CF$61,$CG$57:$CG$58=$CG$58,$CG$59&lt;&gt;$CG$60),1,0)</f>
        <v>0</v>
      </c>
      <c r="BCC58" s="487">
        <f t="array" aca="1" ref="BCC58" ca="1">IF(AND($CC$57:$CC$61=$CC$58,$CC$61&lt;&gt;$CC$62,$CE$57:$CE$60=$CE$58,$CE$60&lt;&gt;$CE$61,$CF$57:$CF$58=$CF$58,$CF$58&lt;&gt;$CF$59,$CF$59&lt;&gt;$CF$60,$CG$57:$CG$58=$CG$58),1,0)</f>
        <v>0</v>
      </c>
      <c r="BCD58" s="487">
        <f t="array" aca="1" ref="BCD58" ca="1">IF(AND($CC$57:$CC$61=$CC$58,$CC$61&lt;&gt;$CC$62,$CE$57:$CE$60=$CE$58,$CE$60&lt;&gt;$CE$61,$CF$57:$CF$60=$CF$58,_xlfn.SINGLE($CG$57:$CG$58)=$CG$58,$CG$58&lt;&gt;$CG$59,$CG$59&lt;&gt;$CG$60),1,0)</f>
        <v>0</v>
      </c>
      <c r="BCE58" s="487">
        <f t="array" aca="1" ref="BCE58" ca="1">IF(AND($CC$57:$CC$61=$CC$58,$CC$61&lt;&gt;$CC$62,$CE$57:$CE$59=$CE$58,$CE$59&lt;&gt;$CE$60,$CE$60:$CE$61=$CE$60,$CF$57:$CF$58=$CF$58,$CF$58&lt;&gt;$CF$59,$CF$60&lt;&gt;$CF$61,$CG$57:$CG$58=$CG$58),1,0)</f>
        <v>0</v>
      </c>
      <c r="BCF58" s="487">
        <f t="array" aca="1" ref="BCF58" ca="1">IF(AND($CC$57:$CC$61=$CC$58,$CC$61&lt;&gt;$CC$62,$CE$57:$CE$59=$CE$58,$CE$59&lt;&gt;$CE$60,$CE$60:$CE$61=$CE$60,$CF$57:$CF$59=$CF$58,$CF$60:$CF$61=$CF$60,$CG$57:$CG$58=$CG$58,$CG$58&lt;&gt;$CG$59,$CG$60&lt;&gt;$CG$61),1,0)</f>
        <v>0</v>
      </c>
      <c r="BCG58" s="487">
        <f t="array" aca="1" ref="BCG58" ca="1">IF(AND($CC$57:$CC$61=$CC$58,$CC$61&lt;&gt;$CC$62,$CE$57:$CE$59=$CE$58,$CE$59&lt;&gt;$CE$60,$CE$60&lt;&gt;$CE$61,$CF$57:$CF$58=$CF$58,$CF$58&lt;&gt;$CF$59,$CG$57:$CG$58=$CG$58),1,0)</f>
        <v>0</v>
      </c>
      <c r="BCH58" s="487">
        <f ca="1">IF(AND($CC$57:$CC$61=$CC$58,$CC$61&lt;&gt;$CC$62,$CE$57:$CE$59=$CE$58,$CE$59&lt;&gt;$CE$60,$CE$60&lt;&gt;$CE$61,$CF$57:$CF$59=$CF$58,$CG$57:$CG$58=$CG$58,$CG$58&lt;&gt;$CG$59),1,0)</f>
        <v>0</v>
      </c>
      <c r="BCI58" s="487">
        <f t="array" aca="1" ref="BCI58" ca="1">IF(AND($CC$57:$CC$61=$CC$58,$CC$61&lt;&gt;$CC$62,$CE$57:$CE$58=$CE$58,$CE$58&lt;&gt;$CE$59,$CE$59:$CE$61=$CE$59,$CF$57:$CF$58=$CF$58,$CF$59&lt;&gt;$CF$60,$CF$60&lt;&gt;$CF$61,$CG$57:$CG$58=$CG$58),1,0)</f>
        <v>0</v>
      </c>
      <c r="BCJ58" s="487">
        <f t="array" aca="1" ref="BCJ58" ca="1">IF(AND($CC$57:$CC$61=$CC$58,$CC$61&lt;&gt;$CC$62,$CE$57:$CE$58=$CE$58,$CE$58&lt;&gt;$CE$59,$CE$59:$CE$61=$CE$59,$CF$57:$CF$58=$CF$58,$CF$59:$CF$61=$CF$59,$CG$57:$CG$58=$CG$58,$CG$59&lt;&gt;$CG$60,$CG$60&lt;&gt;$CG$61),1,0)</f>
        <v>0</v>
      </c>
      <c r="BCK58" s="487">
        <f t="array" aca="1" ref="BCK58" ca="1">IF(AND($CC$57:$CC$61=$CC$58,$CC$61&lt;&gt;$CC$62,$CE$57:$CE$58=$CE$58,$CE$58&lt;&gt;$CE$59,$CE$59&lt;&gt;$CE$60,$CE$60:$CE$61=$CE$60,$CF$57:$CF$58=$CF$58,$CF$60&lt;&gt;$CF$61,$CG$57:$CG$58=$CG$57),1,0)</f>
        <v>0</v>
      </c>
      <c r="BCL58" s="487">
        <f t="array" aca="1" ref="BCL58" ca="1">IF(AND($CC$57:$CC$61=$CC$58,$CC$61&lt;&gt;$CC$62,$CE$57:$CE$58=$CE$58,$CE$58&lt;&gt;$CE$59,$CE$59&lt;&gt;$CE$60,$CE$60:$CE$61=$CE$60,$CF$57:$CF$58=$CF$58,$CF$60:$CF$61=$CF$60,$CG$57:$CG$58=$CG$58,$CG$60&lt;&gt;$CG$61),1,0)</f>
        <v>0</v>
      </c>
      <c r="BCM58" s="487">
        <f t="array" aca="1" ref="BCM58" ca="1">IF(AND($CC$57:$CC$61=$CC$58,$CC$61&lt;&gt;$CC$62,$CE$57:$CE$58=$CE$58,$CE$58&lt;&gt;$CE$59,$CE$59:$CE$60=$CE$59,$CE$60&lt;&gt;$CE$61,$CF$57:$CF$58=$CF$58,$CF$59&lt;&gt;$CF$60,$CG$57:$CG$58=$CG$57),1,0)</f>
        <v>0</v>
      </c>
      <c r="BCN58" s="487">
        <f t="array" aca="1" ref="BCN58" ca="1">IF(AND($CC$57:$CC$61=$CC$58,$CC$61&lt;&gt;$CC$62,$CE$57:$CE$58=$CE$58,$CE$58&lt;&gt;$CE$59,$CE$59:$CE$60=$CE$59,$CE$60&lt;&gt;$CE$61,$CF$57:$CF$58=$CF$58,$CF$59:$CF$60=$CF$59,$CG$57:$CG$58=$CG$58,$CG$59&lt;&gt;$CG$60),1,0)</f>
        <v>0</v>
      </c>
      <c r="BCO58" s="487">
        <f t="array" aca="1" ref="BCO58" ca="1">IF(AND($CC$57:$CC$60=$CC$58,$CC$60&lt;&gt;$CC$61,$CC$61:$CC$62=$CC$61,$CE$57:$CE$60=$CE$58,$CE$61:$CE$62=$CE$61,$CF$57:$CF$59=$CF$58,$CF$59&lt;&gt;$CF$60,$CF$61:$CF$62=$CF$61,$CG$57:$CG$58=$CG$58,$CG$58&lt;&gt;$CG$59,$CG$61&lt;&gt;$CG$62),1,0)</f>
        <v>0</v>
      </c>
      <c r="BCP58" s="487">
        <f t="array" aca="1" ref="BCP58" ca="1">IF(AND($CC$57:$CC$60=$CC$58,$CC$60&lt;&gt;$CC$61,$CC$61:$CC$62=$CC$61,$CE$57:$CE$60=$CE$58,$CE$61:$CE$62=$CE$61,$CF$57:$CF$59=$CF$58,$CF$59&lt;&gt;$CF$60,$CF$61&lt;&gt;$CF$62,$CG$57:$CG$58=$CG$58,$CG$58&lt;&gt;$CG$59),1,0)</f>
        <v>0</v>
      </c>
      <c r="BCQ58" s="487">
        <f t="array" aca="1" ref="BCQ58" ca="1">IF(AND($CC$57:$CC$60=$CC$58,$CC$60&lt;&gt;$CC$61,$CC$61:$CC$62=$CC$61,$CE$57:$CE$60=$CE$58,$CE$61:$CE$62=$CE$61,$CF$57:$CF$58=$CF$58,$CF$58&lt;&gt;$CF$59,$CF$59:$CF$60=$CF$59,$CF$61:$CF$62=$CF$61,$CG$57:$CG$58=$CG$58,$CG$59&lt;&gt;$CG$60,$CG$61&lt;&gt;$CG$62),1,0)</f>
        <v>0</v>
      </c>
      <c r="BCR58" s="487">
        <f t="array" aca="1" ref="BCR58" ca="1">IF(AND($CC$57:$CC$60=$CC$58,$CC$60&lt;&gt;$CC$61,$CC$61:$CC$62=$CC$61,$CE$57:$CE$60=$CE$58,$CE$61:$CE$62=$CE$61,$CF$57:$CF$58=$CF$58,$CF$58&lt;&gt;$CF$59,$CF$59:$CF$60=$CF$59,$CF$61&lt;&gt;$CF$62,$CG$57:$CG$58=$CG$58,$CG$59&lt;&gt;$CG$60),1,0)</f>
        <v>0</v>
      </c>
      <c r="BCS58" s="487">
        <f t="array" aca="1" ref="BCS58" ca="1">IF(AND($CC$57:$CC$60=$CC$58,$CC$60&lt;&gt;$CC$61,$CC$61:$CC$62=$CC$61,$CE$57:$CE$60=$CE$58,$CE$61:$CE$62=$CE$61,$CF$57:$CF$58=$CF$58,$CF$58&lt;&gt;$CF$59,$CF$59&lt;&gt;$CF$60,$CF$61:$CF$62=$CF$61,$CG$57:$CG$58=$CG$58,$CG$61&lt;&gt;$CG$62),1,0)</f>
        <v>0</v>
      </c>
      <c r="BCT58" s="487">
        <f t="array" aca="1" ref="BCT58" ca="1">IF(AND($CC$57:$CC$60=$CC$58,$CC$60&lt;&gt;$CC$61,$CC$61:$CC$62=$CC$61,$CE$57:$CE$60=$CE$58,$CE$61:$CE$62=$CE$61,$CF$57:$CF$60=$CF$58,$CF$61&lt;&gt;$CF$62,$CG$57:$CG$58=$CG$58,$CG$58&lt;&gt;$CG$59,$CG$59&lt;&gt;$CG$60),1,0)</f>
        <v>0</v>
      </c>
      <c r="BCU58" s="487">
        <f t="array" aca="1" ref="BCU58" ca="1">IF(AND($CC$57:$CC$60=$CC$58,$CC$60&lt;&gt;$CC$61,$CC$61:$CC$62=$CC$61,$CE$57:$CE$59=$CE$58,$CE$59&lt;&gt;$CE$60,$CE$61:$CE$62=$CE$61,$CF$57:$CF$58=$CF$58,$CF$58&lt;&gt;$CF$59,$CF$61&lt;&gt;$CF$62,$CG$57:$CG$58=$CG$58),1,0)</f>
        <v>0</v>
      </c>
      <c r="BCV58" s="487">
        <f t="array" aca="1" ref="BCV58" ca="1">IF(AND($CC$57:$CC$60=$CC$58,$CC$60&lt;&gt;$CC$61,$CC$61:$CC$62=$CC$61,$CE$57:$CE$59=$CE$58,$CE$59&lt;&gt;$CE$60,$CE$61:$CE$62=$CE$61,$CF$57:$CF$59=$CF$58,$CF$61:$CF$62=$CF$61,$CG$57:$CG$58=$CG$58,$CG$58&lt;&gt;$CG$59,$CG$61&lt;&gt;$CG$62),1,0)</f>
        <v>0</v>
      </c>
      <c r="BCW58" s="487">
        <f t="array" aca="1" ref="BCW58" ca="1">IF(AND($CC$57:$CC$60=$CC$58,$CC$60&lt;&gt;$CC$61,$CC$61:$CC$62=$CC$61,$CE$57:$CE$59=$CE$58,$CE$59&lt;&gt;$CE$60,$CE$61&lt;&gt;$CE$62,$CF$57:$CF$58=$CF$58,$CF$58&lt;&gt;$CF$59,$CG$57:$CG$58=$CG$57),1,0)</f>
        <v>0</v>
      </c>
      <c r="BCX58" s="487">
        <f t="array" aca="1" ref="BCX58" ca="1">IF(AND($CC$57:$CC$60=$CC$58,$CC$60&lt;&gt;$CC$61,$CC$61:$CC$62=$CC$61,$CE$57:$CE$59=$CE$58,$CE$59&lt;&gt;$CE$60,$CE$61&lt;&gt;$CE$62,$CF$57:$CF$59=$CF$58,$CG$57:$CG$58=$CG$58,$CG$58&lt;&gt;$CG$59),1,0)</f>
        <v>0</v>
      </c>
      <c r="BCY58" s="487">
        <f t="array" aca="1" ref="BCY58" ca="1">IF(AND($CC$57:$CC$60=$CC$58,$CC$60&lt;&gt;$CC$61,$CC$61:$CC$62=$CC$61,$CE$57:$CE$58=$CE$58,$CE$58&lt;&gt;$CE$59,$CE$59:$CE$60=$CE$59,$CE$61:$CE$62=$CE$61,$CF$57:$CF$58=$CF$58,$CF$59&lt;&gt;$CF$60,$CF$61&lt;&gt;$CF$62,$CG$57:$CG$58=$CG$58),1,0)</f>
        <v>0</v>
      </c>
      <c r="BCZ58" s="487">
        <f t="array" aca="1" ref="BCZ58" ca="1">IF(AND($CC$57:$CC$60=$CC$58,$CC$60&lt;&gt;$CC$61,$CC$61:$CC$62=$CC$61,$CE$57:$CE$58=$CE$58,$CE$58&lt;&gt;$CE$59,$CE$59:$CE$60=$CE$59,$CE$61:$CE$62=$CE$61,$CF$57:$CF$58=$CF$58,$CF$59:$CF$60=$CF$59,$CF$61:$CF$62=$CF$61,$CG$57:$CG$58=$CG$58,$CG$59&lt;&gt;$CG$60,$CG$61&lt;&gt;$CG$62),1,0)</f>
        <v>0</v>
      </c>
      <c r="BDA58" s="487">
        <f t="array" aca="1" ref="BDA58" ca="1">IF(AND($CC$57:$CC$60=$CC$58,$CC$60&lt;&gt;$CC$61,$CC$61:$CC$62=$CC$61,$CE$57:$CE$58=$CE$58,$CE$58&lt;&gt;$CE$59,$CE$59:$CE$60=$CE$59,$CE$61&lt;&gt;$CE$62,$CF$57:$CF$58=$CF$58,$CF$59&lt;&gt;$CF$60,$CG$57:$CG$58=$CG$58),1,0)</f>
        <v>0</v>
      </c>
      <c r="BDB58" s="487">
        <f t="array" aca="1" ref="BDB58" ca="1">IF(AND($CC$57:$CC$60=$CC$58,$CC$60&lt;&gt;$CC$61,$CC$61:$CC$62=$CC$61,$CE$57:$CE$58=$CE$58,$CE$58&lt;&gt;$CE$59,$CE$59:$CE$60=$CE$59,$CE$61&lt;&gt;$CE$62,$CF$57:$CF$58=$CF$58,$CF$59:$CF$60=$CF$59,$CG$57:$CG$58=$CG$58,$CG$59&lt;&gt;$CG$60),1,0)</f>
        <v>0</v>
      </c>
      <c r="BDC58" s="487">
        <f t="array" aca="1" ref="BDC58" ca="1">IF(AND($CC$57:$CC$60=$CC$58,$CC$60&lt;&gt;$CC$61,$CC$61:$CC$62=$CC$61,$CE$57:$CE$58=$CE$58,$CE$58&lt;&gt;$CE$59,$CE$59&lt;&gt;$CE$60,$CE$61:$CE$62=$CE$61,$CF$57:$CF$58=$CF$58,$CF$61&lt;&gt;$CF$62,$CG$57:$CG$58=$CG$58),1,0)</f>
        <v>0</v>
      </c>
      <c r="BDD58" s="487">
        <f t="array" aca="1" ref="BDD58" ca="1">IF(AND($CC$57:$CC$60=$CC$58,$CC$60&lt;&gt;$CC$61,$CC$61:$CC$62=$CC$61,$CE$57:$CE$58=$CE$58,$CE$58&lt;&gt;$CE$59,$CE$59&lt;&gt;$CE$60,$CE$61:$CE$62=$CE$61,$CF$57:$CF$58=$CF$58,$CF$61:$CF$62=$CF$61,$CG$57:$CG$58=$CG$58,$CG$61&lt;&gt;$CG$62),1,0)</f>
        <v>0</v>
      </c>
      <c r="BDE58" s="487">
        <f t="array" aca="1" ref="BDE58" ca="1">IF(AND($CC$57:$CC$60=$CC$58,$CC$60&lt;&gt;$CC$61,$CC$61:$CC$62=$CC$61,$CE$57:$CE$60=$CE$58,$CE$61&lt;&gt;$CE$62,$CF$57:$CF$58=$CF$58,$CF$58&lt;&gt;$CF$59,$CF$59&lt;&gt;$CF$60,$CG$57:$CG$58=$CG$58),1,0)</f>
        <v>0</v>
      </c>
      <c r="BDF58" s="487">
        <f t="array" aca="1" ref="BDF58" ca="1">IF(AND($CC$57:$CC$60=$CC$58,$CC$60&lt;&gt;$CC$61,$CC$61:$CC$62=$CC$61,$CE$57:$CE$60=$CE$58,$CE$61&lt;&gt;$CE$62,$CF$57:$CF$60=$CF$58,$CG$57:$CG$58=$CG$58,$CG$58&lt;&gt;$CG$59,$CG$59&lt;&gt;$CG$60),1,0)</f>
        <v>0</v>
      </c>
      <c r="BDG58" s="487">
        <f t="array" aca="1" ref="BDG58" ca="1">IF(AND($CC$57:$CC$59=$CC$58,$CC$59&lt;&gt;$CC$60,$CC$60:$CC$62=$CC$60,$CE$57:$CE$59=$CE$58,$CE$60:$CE$62=$CE$60,$CF$57:$CF$58=$CF$58,$CF$58&lt;&gt;$CF$59,$CF$60:$CF$62=$CF$60,$CG$57:$CG$58=$CG$58,$CG$60&lt;&gt;$CG$61,$CG$61&lt;&gt;$CG$62),1,0)</f>
        <v>0</v>
      </c>
      <c r="BDH58" s="487">
        <f t="array" aca="1" ref="BDH58" ca="1">IF(AND($CC$57:$CC$59=$CC$58,$CC$59&lt;&gt;$CC$60,$CC$60:$CC$62=$CC$60,$CE$57:$CE$59=$CE$58,$CE$60:$CE$62=$CE$60,$CF$57:$CF$58=$CF$58,$CF$58&lt;&gt;$CF$59,$CF$60:$CF$61=$CF$60,$CF$61&lt;&gt;$CF$62,$CG$57:$CG$58=$CG$58,$CG$60&lt;&gt;$CG$61),1,0)</f>
        <v>0</v>
      </c>
      <c r="BDI58" s="487">
        <f t="array" aca="1" ref="BDI58" ca="1">IF(AND($CC$57:$CC$59=$CC$58,$CC$59&lt;&gt;$CC$60,$CC$60:$CC$62=$CC$60,$CE$57:$CE$59=$CE$58,$CE$60:$CE$62=$CE$60,$CF$57:$CF$58=$CF$58,$CF$58&lt;&gt;$CF$59,$CF$60&lt;&gt;$CF$61,$CF$61:$CF$62=$CF$61,$CG$57:$CG$58=$CG$58,$CG$61&lt;&gt;$CG$62),1,0)</f>
        <v>0</v>
      </c>
      <c r="BDJ58" s="487">
        <f t="array" aca="1" ref="BDJ58" ca="1">IF(AND($CC$57:$CC$59=$CC$58,$CC$59&lt;&gt;$CC$60,$CC$60:$CC$62=$CC$60,$CE$57:$CE$59=$CE$58,$CE$60:$CE$62=$CE$60,$CF$57:$CF$59=$CF$58,$CF$60:$CF$61=$CF$60,$CF$61&lt;&gt;$CF$62,$CG$57:$CG$58=$CG$58,$CG$58&lt;&gt;$CG$59,$CG$60&lt;&gt;$CG$61),1,0)</f>
        <v>0</v>
      </c>
      <c r="BDK58" s="487">
        <f t="array" aca="1" ref="BDK58" ca="1">IF(AND($CC$57:$CC$59=$CC$58,$CC$59&lt;&gt;$CC$60,$CC$60:$CC$62=$CC$60,$CE$57:$CE$59=$CE$58,$CE$60:$CE$62=$CE$60,$CF$57:$CF$59=$CF$58,$CF$60&lt;&gt;$CF$61,$CF$61:$CF$62=$CF$61,$CG$57:$CG$58=$CG$58,$CG$58&lt;&gt;$CG$59,$CG$61&lt;&gt;$CG$62),1,0)</f>
        <v>0</v>
      </c>
      <c r="BDL58" s="487">
        <f t="array" aca="1" ref="BDL58" ca="1">IF(AND($CC$57:$CC$59=$CC$58,$CC$59&lt;&gt;$CC$60,$CC$60:$CC$62=$CC$60,$CE$57:$CE$59=$CE$58,$CE$60:$CE$62=$CE$60,$CF$57:$CF$59=$CF$58,$CF$60&lt;&gt;$CF$61,$CF$61&lt;&gt;$CF$62,$CG$57:$CG$58=$CG$58,$CG$58&lt;&gt;$CG$59),1,0)</f>
        <v>0</v>
      </c>
      <c r="BDM58" s="487">
        <f t="array" aca="1" ref="BDM58" ca="1">IF(AND($CC$57:$CC$59=$CC$58,$CC$59&lt;&gt;$CC$60,$CC$60:$CC$62=$CC$60,$CE$57:$CE$58=$CE$58,$CE$58&lt;&gt;$CE$59,$CE$60:$CE$62=$CE$60,$CF$57:$CF$58=$CF$58,$CF$60&lt;&gt;$CF$61,$CF$61&lt;&gt;$CF$62,$CG$57:$CG$58=$CG$58),1,0)</f>
        <v>0</v>
      </c>
      <c r="BDN58" s="487">
        <f t="array" aca="1" ref="BDN58" ca="1">IF(AND($CC$57:$CC$59=$CC$58,$CC$59&lt;&gt;$CC$60,$CC$60:$CC$62=$CC$60,$CE$57:$CE$58=$CE$58,$CE$58&lt;&gt;$CE$59,$CE$60:$CE$62=$CE$60,$CF$57:$CF$58=$CF$58,$CF$60:$CF$62=$CF$60,$CG$57:$CG$58=$CG$58,$CG$60&lt;&gt;$CG$61,$CG$61&lt;&gt;$CG$62),1,0)</f>
        <v>0</v>
      </c>
      <c r="BDO58" s="487">
        <f t="array" aca="1" ref="BDO58" ca="1">IF(AND($CC$57:$CC$59=$CC$58,$CC$59&lt;&gt;$CC$60,$CC$60:$CC$62=$CC$60,$CE$57:$CE$58=$CE$58,$CE$58&lt;&gt;$CE$59,$CE$60:$CE$61=$CE$60,$CE$61&lt;&gt;$CE$62,$CF$57:$CF$58=$CF$58,$CF$60&lt;&gt;$CF$61,$CG$57:$CG$58=$CG$58),1,0)</f>
        <v>0</v>
      </c>
      <c r="BDP58" s="487">
        <f t="array" aca="1" ref="BDP58" ca="1">IF(AND($CC$57:$CC$59=$CC$58,$CC$59&lt;&gt;$CC$60,$CC$60:$CC$62=$CC$60,$CE$57:$CE$58=$CE$58,$CE$58&lt;&gt;$CE$59,$CE$60:$CE$61=$CE$60,$CE$61&lt;&gt;$CE$62,$CF$57:$CF$58=$CF$58,$CF$60:$CF$61=$CF$60,$CG$57:$CG$58=$CG$58,$CG$60&lt;&gt;$CG$61),1,0)</f>
        <v>0</v>
      </c>
      <c r="BDQ58" s="487">
        <f t="array" aca="1" ref="BDQ58" ca="1">IF(AND($CC$57:$CC$59=$CC$58,$CC$59&lt;&gt;$CC$60,$CC$60:$CC$62=$CC$60,$CE$57:$CE$58=$CE$58,$CE$58&lt;&gt;$CE$59,$CE$60&lt;&gt;$CE$61,$CE$61:$CE$62=$CE$61,$CF$57:$CF$58=$CF$58,$CF$61&lt;&gt;$CF$62,$CG$57:$CG$58=$CG$58),1,0)</f>
        <v>0</v>
      </c>
      <c r="BDR58" s="487">
        <f t="array" aca="1" ref="BDR58" ca="1">IF(AND($CC$57:$CC$59=$CC$58,$CC$59&lt;&gt;$CC$60,$CC$60:$CC$62=$CC$60,$CE$57:$CE$58=$CE$58,$CE$58&lt;&gt;$CE$59,$CE$60&lt;&gt;$CE$61,$CE$61:$CE$62=$CE$61,$CF$57:$CF$58=$CF$58,$CF$61:$CF$62=$CF$61,$CG$57:$CG$58=$CG$58,$CG$61&lt;&gt;$CG$62),1,0)</f>
        <v>0</v>
      </c>
      <c r="BDS58" s="487">
        <f t="array" aca="1" ref="BDS58" ca="1">IF(AND($CC$57:$CC$59=$CC$58,$CC$59&lt;&gt;$CC$60,$CC$60:$CC$62=$CC$60,$CE$57:$CE$59=$CE$58,$CE$60:$CE$61=$CE$60,$CE$61&lt;&gt;$CE$62,$CF$57:$CF$58=$CF$58,$CF$58&lt;&gt;$CF$59,$CF$60&lt;&gt;$CF$61,$CG$57:$CG$58=$CG$58),1,0)</f>
        <v>0</v>
      </c>
      <c r="BDT58" s="487">
        <f t="array" aca="1" ref="BDT58" ca="1">IF(AND($CC$57:$CC$59=$CC$58,$CC$59&lt;&gt;$CC$60,$CC$60:$CC$62=$CC$60,$CE$57:$CE$59=$CE$58,$CE$60:$CE$61=$CE$60,$CE$61&lt;&gt;$CE$62,$CF$57:$CF$59=$CF$58,$CF$60:$CF$61=$CF$60,$CG$57:$CG$58=$CG$58,$CG$58&lt;&gt;$CG$59,$CG$60&lt;&gt;$CG$61),1,0)</f>
        <v>0</v>
      </c>
      <c r="BDU58" s="487">
        <f t="array" aca="1" ref="BDU58" ca="1">IF(AND($CC$57:$CC$59=$CC$58,$CC$59&lt;&gt;$CC$60,$CC$60:$CC$62=$CC$60,$CE$57:$CE$59=$CE$58,$CE$60&lt;&gt;$CE$61,$CE$61:$CE$62=$CE$61,$CF$57:$CF$58=$CF$58,$CF$58&lt;&gt;$CF$59,$CF$61&lt;&gt;$CF$62,$CG$57:$CG$58=$CG$58),1,0)</f>
        <v>0</v>
      </c>
      <c r="BDV58" s="487">
        <f t="array" aca="1" ref="BDV58" ca="1">IF(AND($CC$57:$CC$59=$CC$58,$CC$59&lt;&gt;$CC$60,$CC$60:$CC$62=$CC$60,$CE$57:$CE$59=$CE$58,$CE$60&lt;&gt;$CE$61,$CE$61:$CE$62=$CE$61,$CF$57:$CF$59=$CF$58,$CF$61:$CF$62=$CF$61,$CG$57:$CG$58=$CG$58,$CG$58&lt;&gt;$CG$59,$CG$61&lt;&gt;$CG$62),1,0)</f>
        <v>0</v>
      </c>
      <c r="BDW58" s="487">
        <f t="array" aca="1" ref="BDW58" ca="1">IF(AND($CC$57:$CC$59=$CC$58,$CC$59&lt;&gt;$CC$60,$CC$60:$CC$62=$CC$60,$CE$57:$CE$59=$CE$58,$CE$60&lt;&gt;$CE$61,$CE$61&lt;&gt;$CE$62,$CF$57:$CF$58=$CF$58,$CF$58&lt;&gt;$CF$59,$CG$57:$CG$58=$CG$58),1,0)</f>
        <v>0</v>
      </c>
      <c r="BDX58" s="487">
        <f t="array" aca="1" ref="BDX58" ca="1">IF(AND($CC$57:$CC$59=$CC$58,$CC$59&lt;&gt;$CC$60,$CC$60:$CC$62=$CC$60,$CE$57:$CE$59=$CE$58,$CE$60&lt;&gt;$CE$61,$CE$61&lt;&gt;$CE$62,$CF$57:$CF$59=$CF$58,$CG$57:$CG$58=$CG$58,$CG$58&lt;&gt;$CG$59),1,0)</f>
        <v>0</v>
      </c>
      <c r="BDY58" s="487">
        <f t="array" aca="1" ref="BDY58" ca="1">IF(AND($CC$57:$CC$60=$CC$58,$CC$60&lt;&gt;$CC$61,$CC$61&lt;&gt;$CC$62,$CE$57:$CE$60=$CE$58,$CF$57:$CF$59=$CF$58,$CF$59&lt;&gt;$CF$60,$CG$57:$CG$58=$CG$58,$CG$58&lt;&gt;$CG$59),1,0)</f>
        <v>0</v>
      </c>
      <c r="BDZ58" s="487">
        <f t="array" aca="1" ref="BDZ58" ca="1">IF(AND($CC$57:$CC$60=$CC$58,$CC$60&lt;&gt;$CC$61,$CC$61&lt;&gt;$CC$62,$CE$57:$CE$60=$CE$58,$CF$57:$CF$58=$CF$58,$CF$58&lt;&gt;$CF$59,$CF$59:$CF$60=$CF$59,$CG$57:$CG$58=$CG$58,$CG$59&lt;&gt;$CG$60),1,0)</f>
        <v>0</v>
      </c>
      <c r="BEA58" s="487">
        <f t="array" aca="1" ref="BEA58" ca="1">IF(AND($CC$57:$CC$60=$CC$58,$CC$60&lt;&gt;$CC$61,$CC$61&lt;&gt;$CC$62,$CE$57:$CE$59=$CE$58,$CE$59&lt;&gt;$CE$60,$CF$57:$CF$58=$CF$58,$CF$58&lt;&gt;$CF$59,$CG$57:$CG$58=$CG$58),1,0)</f>
        <v>0</v>
      </c>
      <c r="BEB58" s="487">
        <f t="array" aca="1" ref="BEB58" ca="1">IF(AND($CC$57:$CC$60=$CC$58,$CC$60&lt;&gt;$CC$61,$CC$61&lt;&gt;$CC$62,$CE$57:$CE$59=$CE$58,$CE$59&lt;&gt;$CE$60,$CF$57:$CF$59=$CF$58,$CG$57:$CG$58=$CG$58,$CG$58&lt;&gt;$CG$59),1,0)</f>
        <v>0</v>
      </c>
      <c r="BEC58" s="487">
        <f t="array" aca="1" ref="BEC58" ca="1">IF(AND($CC$57:$CC$60=$CC$58,$CC$60&lt;&gt;$CC$61,$CC$61&lt;&gt;$CC$62,$CE$57:$CE$58=$CE$58,$CE$58&lt;&gt;$CE$59,$CE$59:$CE$60=$CE$59,$CF$57:$CF$58=$CF$58,$CF$59&lt;&gt;$CF$60,$CG$57:$CG$58=$CG$58),1,0)</f>
        <v>0</v>
      </c>
      <c r="BED58" s="487">
        <f t="array" aca="1" ref="BED58" ca="1">IF(AND($CC$57:$CC$60=$CC$58,$CC$60&lt;&gt;$CC$61,$CC$61&lt;&gt;$CC$62,$CE$57:$CE$58=$CE$58,$CE$58&lt;&gt;$CE$59,$CE$59:$CE$60=$CE$59,$CF$57:$CF$58=$CF$58,$CF$59:$CF$60=$CF$59,$CG$57:$CG$58=$CG$58,$CG$59&lt;&gt;$CG$60),1,0)</f>
        <v>0</v>
      </c>
      <c r="BEE58" s="487">
        <f t="array" aca="1" ref="BEE58" ca="1">IF(AND($CC$57:$CC$59=$CC$58,$CC$59&lt;&gt;$CC$60,$CC$60:$CC$61=$CC$60,$CC$61&lt;&gt;$CC$62,$CE$57:$CE$59=$CE$58,$CE$60:$CE$61=$CE$60,$CF$57:$CF$59=$CF$58,$CF$60&lt;&gt;$CF$61,$CG$57:$CG$58=$CG$58,$CG$58&lt;&gt;$CG$59),1,0)</f>
        <v>0</v>
      </c>
      <c r="BEF58" s="487">
        <f t="array" aca="1" ref="BEF58" ca="1">IF(AND($CC$57:$CC$59=$CC$58,$CC$59&lt;&gt;$CC$60,$CC$60:$CC$61=$CC$60,$CC$61&lt;&gt;$CC$62,$CE$57:$CE$59=$CE$58,$CE$60:$CE$61=$CE$60,$CF$57:$CF$58=$CF$58,$CF$58&lt;&gt;$CF$59,$CF$60:$CF$61=$CF$60,$CG$57:$CG$58=$CG$58,$CG$60&lt;&gt;$CG$61),1,0)</f>
        <v>0</v>
      </c>
      <c r="BEG58" s="487">
        <f t="array" aca="1" ref="BEG58" ca="1">IF(AND($CC$57:$CC$59=$CC$58,$CC$59&lt;&gt;$CC$60,$CC$60:$CC$61=$CC$60,$CC$61&lt;&gt;$CC$62,$CE$57:$CE$59=$CE$58,$CE$60&lt;&gt;$CE$61,$CF$57:$CF$58=$CF$58,$CF$58&lt;&gt;$CF$59,$CG$57:$CG$58=$CG$58),1,0)</f>
        <v>0</v>
      </c>
      <c r="BEH58" s="487">
        <f t="array" aca="1" ref="BEH58" ca="1">IF(AND($CC$57:$CC$59=$CC$58,$CC$59&lt;&gt;$CC$60,$CC$60:$CC$61=$CC$60,$CC$61&lt;&gt;$CC$62,$CE$57:$CE$59=$CE$58,$CE$60&lt;&gt;$CE$61,$CF$57:$CF$59=$CF$58,$CG$57:$CG$58=$CG$58,$CG$58&lt;&gt;$CG$59),1,0)</f>
        <v>0</v>
      </c>
      <c r="BEI58" s="487">
        <f t="array" aca="1" ref="BEI58" ca="1">IF(AND($CC$57:$CC$59=$CC$58,$CC$59&lt;&gt;$CC$60,$CC$60:$CC$61=$CC$60,$CC$61&lt;&gt;$CC$62,$CE$57:$CE$58=$CE$58,$CE$58&lt;&gt;$CE$59,$CE$60:$CE$61=$CE$60,$CF$57:$CF$58=$CF$58,$CF$60&lt;&gt;$CF$61,$CG$57:$CG$58=$CG$58),1,0)</f>
        <v>0</v>
      </c>
      <c r="BEJ58" s="487">
        <f t="array" aca="1" ref="BEJ58" ca="1">IF(AND($CC$57:$CC$59=$CC$58,$CC$59&lt;&gt;$CC$60,$CC$60:$CC$61=$CC$60,$CC$61&lt;&gt;$CC$62,$CE$57:$CE$58=$CE$58,$CE$58&lt;&gt;$CE$59,$CE$60:$CE$61=$CE$60,$CF$57:$CF$58=$CF$58,$CF$60:$CF$61=$CF$60,$CG$57:$CG$58=$CG$58,$CG$60&lt;&gt;$CG$61),1,0)</f>
        <v>0</v>
      </c>
      <c r="BEK58" s="487">
        <f t="array" aca="1" ref="BEK58" ca="1">IF(AND($CC$57:$CC$59=$CC$58,$CC$59&lt;&gt;$CC$60,$CC$60&lt;&gt;$CC$61,$CC$61:$CC$62=$CC$61,$CE$57:$CE$59=$CE$58,$CE$61:$CE$62=$CE$61,$CF$57:$CF$59=$CF$58,$CF$61&lt;&gt;$CF$62,$CG$57:$CG$58=$CG$58,$CG$58&lt;&gt;$CG$59),1,0)</f>
        <v>0</v>
      </c>
      <c r="BEL58" s="487">
        <f t="array" aca="1" ref="BEL58" ca="1">IF(AND($CC$57:$CC$59=$CC$58,$CC$59&lt;&gt;$CC$60,$CC$60&lt;&gt;$CC$61,$CC$61:$CC$62=$CC$61,$CE$57:$CE$59=$CE$58,$CE$61:$CE$62=$CE$61,$CF$57:$CF$58=$CF$58,$CF$58&lt;&gt;$CF$59,$CF$61:$CF$62=$CF$61,$CG$57:$CG$58=$CG$58,$CG$61&lt;&gt;$CG$62),1,0)</f>
        <v>0</v>
      </c>
      <c r="BEM58" s="487">
        <f t="array" aca="1" ref="BEM58" ca="1">IF(AND($CC$57:$CC$59=$CC$58,$CC$59&lt;&gt;$CC$60,$CC$60&lt;&gt;$CC$61,$CC$61:$CC$62=$CC$61,$CE$57:$CE$59=$CE$58,$CE$61&lt;&gt;$CE$62,$CF$57:$CF$58=$CF$58,$CF$58&lt;&gt;$CF$59,$CG$57:$CG$58=$CG$58),1,0)</f>
        <v>0</v>
      </c>
      <c r="BEN58" s="487">
        <f t="array" aca="1" ref="BEN58" ca="1">IF(AND($CC$57:$CC$59=$CC$58,$CC$59&lt;&gt;$CC$60,$CC$60&lt;&gt;$CC$61,$CC$61:$CC$62=$CC$61,$CE$57:$CE$59=$CE$58,$CE$61&lt;&gt;$CE$62,$CF$57:$CF$59=$CF$58,$CG$57:$CG$58=$CG$58,$CG$58&lt;&gt;$CG$59),1,0)</f>
        <v>0</v>
      </c>
      <c r="BEO58" s="487">
        <f t="array" aca="1" ref="BEO58" ca="1">IF(AND($CC$57:$CC$59=$CC$58,$CC$59&lt;&gt;$CC$60,$CC$60&lt;&gt;$CC$61,$CC$61:$CC$62=$CC$61,$CE$57:$CE$58=$CE$58,$CE$58&lt;&gt;$CE$59,$CE$61:$CE$62=$CE$61,$CF$57:$CF$58=$CF$58,$CF$61&lt;&gt;$CF$62,$CG$57:$CG$58=$CG$58),1,0)</f>
        <v>0</v>
      </c>
      <c r="BEP58" s="487">
        <f t="array" aca="1" ref="BEP58" ca="1">IF(AND($CC$57:$CC$59=$CC$58,$CC$59&lt;&gt;$CC$60,$CC$60&lt;&gt;$CC$61,$CC$61:$CC$62=$CC$61,$CE$57:$CE$58=$CE$58,$CE$58&lt;&gt;$CE$59,$CE$61:$CE$62=$CE$61,$CF$57:$CF$58=$CF$58,$CF$61:$CF$62=$CF$61,$CG$57:$CG$58=$CG$58,$CG$61&lt;&gt;$CG$62),1,0)</f>
        <v>0</v>
      </c>
      <c r="BEQ58" s="487">
        <f t="array" aca="1" ref="BEQ58" ca="1">IF(AND($CC$57:$CC$58=$CC$58,$CC$58&lt;&gt;$CC$59,$CC$59:$CC$62=$CC$59,$CE$57:$CE$58=$CE$58,$CE$59:$CE$62=$CE$59,$CF$57:$CF$58=$CF$58,$CF$59&lt;&gt;$CF$60,$CF$60:$CF$62=$CF$60,$CG$57:$CG$58=$CG$58,$CG$60&lt;&gt;$CG$61,$CG$61&lt;&gt;$CG$62),1,0)</f>
        <v>0</v>
      </c>
      <c r="BER58" s="487">
        <f t="array" aca="1" ref="BER58" ca="1">IF(AND($CC$57:$CC$58=$CC$58,$CC$58&lt;&gt;$CC$59,$CC$59:$CC$62=$CC$59,$CE$57:$CE$58=$CE$58,$CE$59:$CE$62=$CE$59,$CF$57:$CF$58=$CF$58,$CF$59:$CF$60=$CF$59,$CF$60&lt;&gt;$CF$61,$CF$61:$CF$62=$CF$61,$CG$57:$CG$58=$CG$58,$CG$59&lt;&gt;$CG$60,$CG$61&lt;&gt;$CG$62),1,0)</f>
        <v>0</v>
      </c>
      <c r="BES58" s="487">
        <f t="array" aca="1" ref="BES58" ca="1">IF(AND($CC$57:$CC$58=$CC$58,$CC$58&lt;&gt;$CC$59,$CC$59:$CC$62=$CC$59,$CE$57:$CE$58=$CE$58,$CE$59:$CE$62=$CE$59,$CF$57:$CF$58=$CF$58,$CF$59:$CF$61=$CF$59,$CF$61&lt;&gt;$CF$62,$CG$57:$CG$58=$CG$58,$CG$59&lt;&gt;$CG$60,$CG$60&lt;&gt;$CG$61),1,0)</f>
        <v>0</v>
      </c>
      <c r="BET58" s="487">
        <f t="array" aca="1" ref="BET58" ca="1">IF(AND($CC$57:$CC$58=$CC$58,$CC$58&lt;&gt;$CC$59,$CC$59:$CC$62=$CC$59,$CE$57:$CE$58=$CE$58,$CE$59:$CE$62=$CE$59,$CF$57:$CF$58=$CF$58,$CF$59:$CF$60=$CF$59,$CF$60&lt;&gt;$CF$61,$CF$61&lt;&gt;$CF$62,$CG$57:$CG$58=$CG$58,$CG$59&lt;&gt;$CG$60),1,0)</f>
        <v>0</v>
      </c>
      <c r="BEU58" s="487">
        <f t="array" aca="1" ref="BEU58" ca="1">IF(AND($CC$57:$CC$58=$CC$58,$CC$58&lt;&gt;$CC$59,$CC$59:$CC$62=$CC$59,$CE$57:$CE$58=$CE$58,$CE$59:$CE$62=$CE$59,$CF$57:$CF$58=$CF$58,$CF$59&lt;&gt;$CF$60,$CF$60&lt;&gt;$CF$61,$CF$61:$CF$62=$CF$61,$CG$57:$CG$58=$CG$58,$CG$61&lt;&gt;$CG$62),1,0)</f>
        <v>0</v>
      </c>
      <c r="BEV58" s="487">
        <f t="array" aca="1" ref="BEV58" ca="1">IF(AND($CC$57:$CC$58=$CC$58,$CC$58&lt;&gt;$CC$59,$CC$59:$CC$62=$CC$59,$CE$57:$CE$58=$CE$58,$CE$59:$CE$62=$CE$59,$CF$57:$CF$58=$CF$58,$CF$59&lt;&gt;$CF$60,$CF$60:$CF$61=$CF$60,$CF$61&lt;&gt;$CF$62,$CG$57:$CG$58=$CG$58,$CG$60&lt;&gt;$CG$61),1,0)</f>
        <v>0</v>
      </c>
      <c r="BEW58" s="487">
        <f t="array" aca="1" ref="BEW58" ca="1">IF(AND($CC$57:$CC$58=$CC$58,$CC$58&lt;&gt;$CC$59,$CC$59:$CC$62=$CC$59,$CE$57:$CE$58=$CE$58,$CE$59&lt;&gt;$CE$60,$CE$60:$CE$62=$CE$60,$CF$57:$CF$58=$CF$58,$CF$60&lt;&gt;$CF$61,$CF$61&lt;&gt;$CF$62,$CG$57:$CG$58=$CG$58),1,0)</f>
        <v>0</v>
      </c>
      <c r="BEX58" s="487">
        <f t="array" aca="1" ref="BEX58" ca="1">IF(AND($CC$57:$CC$58=$CC$58,$CC$58&lt;&gt;$CC$59,$CC$59:$CC$62=$CC$59,$CE$57:$CE$58=$CE$58,$CE$59&lt;&gt;$CE$60,$CE$60:$CE$62=$CE$60,$CF$57:$CF$58=$CF$58,$CF$60:$CF$62=$CF$60,$CG$57:$CG$58=$CG$58,$CG$60&lt;&gt;$CG$61,$CG$61&lt;&gt;$CG$62),1,0)</f>
        <v>0</v>
      </c>
      <c r="BEY58" s="487">
        <f t="array" aca="1" ref="BEY58" ca="1">IF(AND($CC$57:$CC$58=$CC$58,$CC$58&lt;&gt;$CC$59,$CC$59:$CC$62=$CC$59,$CE$57:$CE$58=$CE$58,$CE$59:$CE$60=$CE$59,$CE$60&lt;&gt;$CE$61,$CE$61:$CE$62=$CE$61,$CF$57:$CF$58=$CF$58,$CF$59&lt;&gt;$CF$60,$CF$61&lt;&gt;$CF$62,$CG$57:$CG$58=$CG$58),1,0)</f>
        <v>0</v>
      </c>
      <c r="BEZ58" s="487">
        <f t="array" aca="1" ref="BEZ58" ca="1">IF(AND($CC$57:$CC$58=$CC$58,$CC$58&lt;&gt;$CC$59,$CC$59:$CC$62=$CC$59,$CE$57:$CE$58=$CE$58,$CE$59:$CE$60=$CE$59,$CE$60&lt;&gt;$CE$61,$CE$61:$CE$62=$CE$61,$CF$57:$CF$58=$CF$58,$CF$59:$CF$60=$CF$59,$CF$61:$CF$62=$CF$61,$CG$57:$CG$58=$CG$58,$CG$59&lt;&gt;$CG$60,$CG$61&lt;&gt;$CG$62),1,0)</f>
        <v>0</v>
      </c>
      <c r="BFA58" s="487">
        <f t="array" aca="1" ref="BFA58" ca="1">IF(AND($CC$57:$CC$58=$CC$58,$CC$58&lt;&gt;$CC$59,$CC$59:$CC$62=$CC$59,$CE$57:$CE$58=$CE$58,$CE$59:$CE$61=$CE$59,$CE$61&lt;&gt;$CE$62,$CF$57:$CF$58=$CF$58,$CF$59&lt;&gt;$CF$60,$CF$60&lt;&gt;$CF$61,$CG$57:$CG$58=$CG$58),1,0)</f>
        <v>0</v>
      </c>
      <c r="BFB58" s="487">
        <f t="array" aca="1" ref="BFB58" ca="1">IF(AND($CC$57:$CC$58=$CC$58,$CC$58&lt;&gt;$CC$59,$CC$59:$CC$62=$CC$59,$CE$57:$CE$58=$CE$58,$CE$59:$CE$61=$CE$59,$CE$61&lt;&gt;$CE$62,$CF$57:$CF$58=$CF$58,$CF$59:$CF$61=$CF$59,$CG$57:$CG$58=$CG$58,$CG$59&lt;&gt;$CG$60,$CG$60&lt;&gt;$CG$61),1,0)</f>
        <v>0</v>
      </c>
      <c r="BFC58" s="487">
        <f t="array" aca="1" ref="BFC58" ca="1">IF(AND($CC$57:$CC$58=$CC$58,$CC$58&lt;&gt;$CC$59,$CC$59:$CC$62=$CC$59,$CE$57:$CE$58=$CE$58,$CE$59:$CE$60=$CE$59,$CE$60&lt;&gt;$CE$61,$CE$61&lt;&gt;$CE$62,$CF$57:$CF$58=$CF$58,$CF$59&lt;&gt;$CF$60,$CG$57:$CG$58=$CG$58),1,0)</f>
        <v>0</v>
      </c>
      <c r="BFD58" s="487">
        <f t="array" aca="1" ref="BFD58" ca="1">IF(AND($CC$57:$CC$58=$CC$58,$CC$58&lt;&gt;$CC$59,$CC$59:$CC$62=$CC$59,$CE$57:$CE$58=$CE$58,$CE$59:$CE$60=$CE$59,$CE$60&lt;&gt;$CE$61,$CE$61&lt;&gt;$CE$62,$CF$57:$CF$58=$CF$58,$CF$59:$CF$60=$CF$59,$CG$57:$CG$58=$CG$58,$CG$59&lt;&gt;$CG$60),1,0)</f>
        <v>0</v>
      </c>
      <c r="BFE58" s="487">
        <f t="array" aca="1" ref="BFE58" ca="1">IF(AND($CC$57:$CC$58=$CC$58,$CC$58&lt;&gt;$CC$59,$CC$59:$CC$62=$CC$59,$CE$57:$CE$58=$CE$58,$CE$59&lt;&gt;$CE$60,$CE$60&lt;&gt;$CE$61,$CE$61:$CE$62=$CE$61,$CF$57:$CF$58=$CF$58,$CF$61&lt;&gt;$CF$62,$CG$57:$CG$58=$CG$58),1,0)</f>
        <v>0</v>
      </c>
      <c r="BFF58" s="487">
        <f t="array" aca="1" ref="BFF58" ca="1">IF(AND($CC$57:$CC$58=$CC$58,$CC$58&lt;&gt;$CC$59,$CC$59:$CC$62=$CC$59,$CE$57:$CE$58=$CE$58,$CE$59&lt;&gt;$CE$60,$CE$60&lt;&gt;$CE$61,$CE$61:$CE$62=$CE$61,$CF$57:$CF$58=$CF$58,$CF$61:$CF$62=$CF$61,$CG$57:$CG$58=$CG$58,$CG$61&lt;&gt;$CG$62),1,0)</f>
        <v>0</v>
      </c>
      <c r="BFG58" s="487">
        <f t="array" aca="1" ref="BFG58" ca="1">IF(AND($CC$57:$CC$58=$CC$58,$CC$58&lt;&gt;$CC$59,$CC$59:$CC$62=$CC$59,$CE$57:$CE$58=$CE$58,$CE$59&lt;&gt;$CE$60,$CE$60:$CE$61=$CE$60,$CE$61&lt;&gt;$CE$62,$CF$57:$CF$58=$CF$58,$CF$60&lt;&gt;$CF$61,$CG$57:$CG$58=$CG$58),1,0)</f>
        <v>0</v>
      </c>
      <c r="BFH58" s="487">
        <f t="array" aca="1" ref="BFH58" ca="1">IF(AND($CC$57:$CC$58=$CC$58,$CC$58&lt;&gt;$CC$59,$CC$59:$CC$62=$CC$59,$CE$57:$CE$58=$CE$58,$CE$59&lt;&gt;$CE$60,$CE$60:$CE$61=$CE$60,$CE$61&lt;&gt;$CE$62,$CF$57:$CF$58=$CF$58,$CF$60:$CF$61=$CF$60,$CG$57:$CG$58=$CG$58,$CG$60&lt;&gt;$CG$61),1,0)</f>
        <v>0</v>
      </c>
      <c r="BFI58" s="487">
        <f t="array" aca="1" ref="BFI58" ca="1">IF(AND($CC$57:$CC$58=$CC$58,$CC$58&lt;&gt;$CC$59,$CC$59:$CC$61=$CC$59,$CC$61&lt;&gt;$CC$62,$CE$57:$CE$58=$CE$58,$CE$59:$CE$61=$CE$59,$CF$57:$CF$58=$CF$58,$CF$59&lt;&gt;$CF$60,$CF$60:$CF$61=$CF$60,$CG$57:$CG$58=$CG$58,$CG$60&lt;&gt;$CG$61),1,0)</f>
        <v>0</v>
      </c>
      <c r="BFJ58" s="487">
        <f t="array" aca="1" ref="BFJ58" ca="1">IF(AND($CC$57:$CC$58=$CC$58,$CC$58&lt;&gt;$CC$59,$CC$59:$CC$61=$CC$59,$CC$61&lt;&gt;$CC$62,$CE$57:$CE$58=$CE$58,$CE$59:$CE$61=$CE$59,$CF$57:$CF$58=$CF$58,$CF$59:$CF$60=$CF$59,$CF$60&lt;&gt;$CF$61,$CG$57:$CG$58=$CG$58,$CG$59&lt;&gt;$CG$60),1,0)</f>
        <v>0</v>
      </c>
      <c r="BFK58" s="487">
        <f t="array" aca="1" ref="BFK58" ca="1">IF(AND($CC$57:$CC$58=$CC$58,$CC$58&lt;&gt;$CC$59,$CC$59:$CC$61=$CC$59,$CC$61&lt;&gt;$CC$62,$CE$57:$CE$58=$CE$58,$CE$59&lt;&gt;$CE$60,$CE$60:$CE$61=$CE$60,$CF$57:$CF$58=$CF$58,$CF$60&lt;&gt;$CF$61,$CG$57:$CG$58=$CG$58),1,0)</f>
        <v>0</v>
      </c>
      <c r="BFL58" s="487">
        <f t="array" aca="1" ref="BFL58" ca="1">IF(AND($CC$57:$CC$58=$CC$58,$CC$58&lt;&gt;$CC$59,$CC$59:$CC$61=$CC$59,$CC$61&lt;&gt;$CC$62,$CE$57:$CE$58=$CE$58,$CE$59&lt;&gt;$CE$60,$CE$60:$CE$61=$CE$60,$CF$57:$CF$58=$CF$58,$CF$60:$CF$61=$CF$60,$CG$57:$CG$58=$CG$58,$CG$60&lt;&gt;$CG$61),1,0)</f>
        <v>0</v>
      </c>
      <c r="BFM58" s="487">
        <f t="array" aca="1" ref="BFM58" ca="1">IF(AND($CC$57:$CC$58=$CC$58,$CC$58&lt;&gt;$CC$59,$CC$59:$CC$61=$CC$59,$CC$61&lt;&gt;$CC$62,$CE$57:$CE$58=$CE$58,$CE$59:$CE$60=$CE$59,$CE$60&lt;&gt;$CE$61,$CF$57:$CF$58=$CF$58,$CF$59&lt;&gt;$CF$60,$CG$57:$CG$58=$CG$58),1,0)</f>
        <v>0</v>
      </c>
      <c r="BFN58" s="487">
        <f t="array" aca="1" ref="BFN58" ca="1">IF(AND($CC$57:$CC$58=$CC$58,$CC$58&lt;&gt;$CC$59,$CC$59:$CC$61=$CC$59,$CC$61&lt;&gt;$CC$62,$CE$57:$CE$58=$CE$58,$CE$59:$CE$60=$CE$59,$CE$60&lt;&gt;$CE$61,$CF$57:$CF$58=$CF$58,$CF$59:$CF$60=$CF$59,$CG$57:$CG$58=$CG$58,$CG$59&lt;&gt;$CG$60),1,0)</f>
        <v>0</v>
      </c>
      <c r="BFO58" s="487">
        <f t="array" aca="1" ref="BFO58" ca="1">IF(AND($CC$57:$CC$58=$CC$58,$CC$58&lt;&gt;$CC$59,$CC$59:$CC$60=$CC$59,$CC$60&lt;&gt;$CC$61,$CC$61:$CC$62=$CC$61,$CE$57:$CE$58=$CE$58,$CE$59:$CE$60=$CE$59,$CE$61:$CE$62=$CE$61,$CF$57:$CF$58=$CF$58,$CF$59&lt;&gt;$CF$60,$CF$61:$CF$62=$CF$61,$CG$57:$CG$58=$CG$58,$CG$61&lt;&gt;$CG$62),1,0)</f>
        <v>0</v>
      </c>
      <c r="BFP58" s="487">
        <f t="array" aca="1" ref="BFP58" ca="1">IF(AND($CC$57:$CC$58=$CC$58,$CC$58&lt;&gt;$CC$59,$CC$59:$CC$60=$CC$59,$CC$60&lt;&gt;$CC$61,$CC$61:$CC$62=$CC$61,$CE$57:$CE$58=$CE$58,$CE$59:$CE$60=$CE$59,$CE$61:$CE$62=$CE$61,$CF$57:$CF$58=$CF$58,$CF$59:$CF$60=$CF$59,$CF$61&lt;&gt;$CF$62,$CG$57:$CG$58=$CG$58,$CG$59&lt;&gt;$CG$60),1,0)</f>
        <v>0</v>
      </c>
      <c r="BFQ58" s="487">
        <f t="array" aca="1" ref="BFQ58" ca="1">IF(AND($CC$57:$CC$58=$CC$58,$CC$58&lt;&gt;$CC$59,$CC$59:$CC$60=$CC$59,$CC$60&lt;&gt;$CC$61,$CC$61:$CC$62=$CC$61,$CE$57:$CE$58=$CE$58,$CE$59&lt;&gt;$CE$60,$CE$61:$CE$62=$CE$61,$CF$57:$CF$58=$CF$58,$CF$61&lt;&gt;$CF$62,$CG$57:$CG$58=$CG$58),1,0)</f>
        <v>0</v>
      </c>
      <c r="BFR58" s="487">
        <f t="array" aca="1" ref="BFR58" ca="1">IF(AND($CC$57:$CC$58=$CC$58,$CC$58&lt;&gt;$CC$59,$CC$59:$CC$60=$CC$59,$CC$60&lt;&gt;$CC$61,$CC$61:$CC$62=$CC$61,$CE$57:$CE$58=$CE$58,$CE$59&lt;&gt;$CE$60,$CE$61:$CE$62=$CE$61,$CF$57:$CF$58=$CF$58,$CF$61:$CF$62=$CF$61,$CG$57:$CG$58=$CG$58,$CG$61&lt;&gt;$CG$62),1,0)</f>
        <v>0</v>
      </c>
      <c r="BFS58" s="487">
        <f t="array" aca="1" ref="BFS58" ca="1">IF(AND($CC$57:$CC$58=$CC$58,$CC$58&lt;&gt;$CC$59,$CC$59:$CC$60=$CC$59,$CC$60&lt;&gt;$CC$61,$CC$61:$CC$62=$CC$61,$CE$57:$CE$58=$CE$58,$CE$59:$CE$60=$CE$59,$CE$61&lt;&gt;$CE$62,$CF$57:$CF$58=$CF$58,$CF$59&lt;&gt;$CF$60,$CG$57:$CG$58=$CG$58),1,0)</f>
        <v>0</v>
      </c>
      <c r="BFT58" s="487">
        <f t="array" aca="1" ref="BFT58" ca="1">IF(AND($CC$57:$CC$58=$CC$58,$CC$58&lt;&gt;$CC$59,$CC$59:$CC$60=$CC$59,$CC$60&lt;&gt;$CC$61,$CC$61:$CC$62=$CC$61,$CE$57:$CE$58=$CE$58,$CE$59:$CE$60=$CE$59,$CE$61&lt;&gt;$CE$62,$CF$57:$CF$58=$CF$58,$CF$59:$CF$60=$CF$59,$CG$57:$CG$58=$CG$58,$CG$59&lt;&gt;$CG$60),1,0)</f>
        <v>0</v>
      </c>
      <c r="BFU58" s="487">
        <f t="array" aca="1" ref="BFU58" ca="1">IF(AND($CC$57:$CC$58=$CC$58,$CC$58&lt;&gt;$CC$59,$CC$59&lt;&gt;$CC$60,$CC$60:$CC$62=$CC$60,$CE$57:$CE$58=$CE$58,$CE$60:$CE$62=$CE$60,$CF$57:$CF$58=$CF$58,$CF$60&lt;&gt;$CF$61,$CF$61:$CF$62=$CF$61,$CG$57:$CG$58=$CG$58,$CG$61&lt;&gt;$CG$62),1,0)</f>
        <v>0</v>
      </c>
      <c r="BFV58" s="487">
        <f t="array" aca="1" ref="BFV58" ca="1">IF(AND($CC$57:$CC$58=$CC$58,$CC$58&lt;&gt;$CC$59,$CC$59&lt;&gt;$CC$60,$CC$60:$CC$62=$CC$60,$CE$57:$CE$58=$CE$58,$CE$60:$CE$62=$CE$60,$CF$57:$CF$58=$CF$58,$CF$60:$CF$61=$CF$60,$CF$61&lt;&gt;$CF$62,$CG$57:$CG$58=$CG$58,$CG$60&lt;&gt;$CG$61),1,0)</f>
        <v>0</v>
      </c>
      <c r="BFW58" s="487">
        <f t="array" aca="1" ref="BFW58" ca="1">IF(AND($CC$57:$CC$58=$CC$58,$CC$58&lt;&gt;$CC$59,$CC$59&lt;&gt;$CC$60,$CC$60:$CC$62=$CC$60,$CE$57:$CE$58=$CE$58,$CE$60&lt;&gt;$CE$61,$CE$61:$CE$62=$CE$61,$CF$57:$CF$58=$CF$58,$CF$61&lt;&gt;$CF$62,$CG$57:$CG$58=$CG$58),1,0)</f>
        <v>0</v>
      </c>
      <c r="BFX58" s="487">
        <f t="array" aca="1" ref="BFX58" ca="1">IF(AND($CC$57:$CC$58=$CC$58,$CC$58&lt;&gt;$CC$59,$CC$59&lt;&gt;$CC$60,$CC$60:$CC$62=$CC$60,$CE$57:$CE$58=$CE$58,$CE$60&lt;&gt;$CE$61,$CE$61:$CE$62=$CE$61,$CF$57:$CF$58=$CF$58,$CF$61:$CF$62=$CF$61,$CG$57:$CG$58=$CG$58,$CG$61&lt;&gt;$CG$62),1,0)</f>
        <v>0</v>
      </c>
      <c r="BFY58" s="487">
        <f t="array" aca="1" ref="BFY58" ca="1">IF(AND($CC$57:$CC$58=$CC$58,$CC$58&lt;&gt;$CC$59,$CC$59&lt;&gt;$CC$60,$CC$60:$CC$62=$CC$60,$CE$57:$CE$58=$CE$58,$CE$60:$CE$61=$CE$60,$CE$61&lt;&gt;$CE$62,$CF$57:$CF$58=$CF$58,$CF$60&lt;&gt;$CF$61,$CG$57:$CG$58=$CG$58),1,0)</f>
        <v>0</v>
      </c>
      <c r="BFZ58" s="487">
        <f t="array" aca="1" ref="BFZ58" ca="1">IF(AND($CC$57:$CC$58=$CC$58,$CC$58&lt;&gt;$CC$59,$CC$59&lt;&gt;$CC$60,$CC$60:$CC$62=$CC$60,$CE$57:$CE$58=$CE$58,$CE$60:$CE$61=$CE$60,$CE$61&lt;&gt;$CE$62,$CF$57:$CF$58=$CF$58,$CF$60:$CF$61=$CF$60,$CG$57:$CG$58=$CG$58,$CG$60&lt;&gt;$CG$61),1,0)</f>
        <v>0</v>
      </c>
      <c r="BGA58" s="487">
        <f t="array" aca="1" ref="BGA58" ca="1">IF(AND($CC$57:$CC$62=$CC$58,$CE$57:$CE$61=$CE$58,$CE$61&lt;&gt;$CE$62,$CF$57&lt;&gt;$CF$58,$CF$58:$CF$61=$CF$58,$CG$58:$CG$60=$CG$58,$CG$60&lt;&gt;$CG$61),1,0)</f>
        <v>0</v>
      </c>
      <c r="BGB58" s="487">
        <f t="array" aca="1" ref="BGB58" ca="1">IF(AND($CC$57:$CC$62=$CC$58,$CE$57:$CE$61=$CE$58,$CE$61&lt;&gt;$CE$62,$CF$57:$CF$60=$CF$58,$CF$60&lt;&gt;$CF$61,$CG$57&lt;&gt;$CG$58,$CG$58:$CG$60=$CG$58),1,0)</f>
        <v>0</v>
      </c>
      <c r="BGC58" s="487">
        <f t="array" aca="1" ref="BGC58" ca="1">IF(AND($CC$57:$CC$62=$CC$58,$CE$57:$CE$60=$CE$58,$CE$60&lt;&gt;$CE$61,$CE$61:$CE$62=$CE$61,$CF$57&lt;&gt;$CF$58,$CF$58:$CF$60=$CF$58,$CF$61:$CF$62=$CF$61,$CG$58:$CG$60=$CG$58,$CG$61&lt;&gt;$CG$62),1,0)</f>
        <v>0</v>
      </c>
      <c r="BGD58" s="487">
        <f t="array" aca="1" ref="BGD58" ca="1">IF(AND($CC$57:$CC$62=$CC$58,$CE$57:$CE$60=$CE$58,$CE$60&lt;&gt;$CE$61,$CE$61:$CE$62=$CE$61,$CF$57:$CF$60=$CF$58,$CF$61&lt;&gt;$CF$62,$CG$57&lt;&gt;$CG$58,$CG$58:$CG$60=$CG$58),1,0)</f>
        <v>0</v>
      </c>
      <c r="BGE58" s="487">
        <f t="array" aca="1" ref="BGE58" ca="1">IF(AND($CC$57:$CC$62=$CC$58,$CE$57&lt;&gt;$CE$58,$CE$58:$CE$62=$CE$58,$CF$58:$CF$60=$CF$58,$CF$60&lt;&gt;$CF$61,$CF$61:$CF$62=$CF$61,$CG$58:$CG$60=$CG$58,$CG$61&lt;&gt;$CG$62),1,0)</f>
        <v>0</v>
      </c>
      <c r="BGF58" s="487">
        <f t="array" aca="1" ref="BGF58" ca="1">IF(AND($CC$57:$CC$62=$CC$58,$CE$57&lt;&gt;$CE$58,$CE$58:$CE$62=$CE$58,$CF$58:$CF$61=$CF$58,$CF$61&lt;&gt;$CF$62,$CG$58:$CG$60=$CG$58,$CG$60&lt;&gt;$CG$61),1,0)</f>
        <v>0</v>
      </c>
      <c r="BGG58" s="487">
        <f t="array" aca="1" ref="BGG58" ca="1">IF(AND($CC$57:$CC$61=$CC$58,$CC$61&lt;&gt;$CC$62,$CE$57:$CE$61=$CE$58,$CF$57&lt;&gt;$CF$58,$CF$58:$CF$61=$CF$58,$CG$58:$CG$60=$CG$58,$CG$60&lt;&gt;$CG$61),1,0)</f>
        <v>0</v>
      </c>
      <c r="BGH58" s="487">
        <f t="array" aca="1" ref="BGH58" ca="1">IF(AND($CC$57:$CC$61=$CC$58,$CC$61&lt;&gt;$CC$62,$CE$57:$CE$61=$CE$58,$CF$57:$CF$60=$CF$58,$CF$60&lt;&gt;$CF$61,$CG$57&lt;&gt;$CG$58,$CG$58:$CG$60=$CG$58),1,0)</f>
        <v>0</v>
      </c>
      <c r="BGI58" s="487">
        <f t="array" aca="1" ref="BGI58" ca="1">IF(AND($CC$57:$CC$61=$CC$58,$CC$61&lt;&gt;$CC$62,$CE$57&lt;&gt;$CE$58,$CE$58:$CE$61=$CE$58,$CF$58:$CF$61=$CF$58,$CG$58:$CG$60=$CG$58,$CG$60&lt;&gt;$CG$61),1,0)</f>
        <v>0</v>
      </c>
      <c r="BGJ58" s="487">
        <f t="array" aca="1" ref="BGJ58" ca="1">IF(AND($CC$57:$CC$61=$CC$58,$CC$61&lt;&gt;$CC$62,$CE$57&lt;&gt;$CE$58,$CE$58:$CE$61=$CE$58,$CF$58:$CF$60=$CF$58,$CF$60&lt;&gt;$CF$61,$CG$58:$CG$60=$CG$58),1,0)</f>
        <v>0</v>
      </c>
      <c r="BGK58" s="487">
        <f t="array" aca="1" ref="BGK58" ca="1">IF(AND($CC$57:$CC$61=$CC$58,$CC$61&lt;&gt;$CC$62,$CE$57:$CE$60=$CE$58,$CE$60&lt;&gt;$CE$61,$CF$57:$CF$60=$CF$58,$CG$57&lt;&gt;$CG$58,$CG$58:$CG$60=$CG$58),1,0)</f>
        <v>0</v>
      </c>
      <c r="BGL58" s="487">
        <f t="array" aca="1" ref="BGL58" ca="1">IF(AND($CC$57:$CC$61=$CC$58,$CC$61&lt;&gt;$CC$62,$CE$57:$CE$60=$CE$58,$CE$60&lt;&gt;$CE$61,$CF$57&lt;&gt;$CF$58,$CF$58:$CF$60=$CF$58,$CG$58:$CG$60=$CG$58),1,0)</f>
        <v>0</v>
      </c>
      <c r="BGM58" s="487">
        <f t="array" aca="1" ref="BGM58" ca="1">IF(AND($CC$57:$CC$60=$CC$58,$CC$60&lt;&gt;$CC$61,$CC$61:$CC$62=$CC$61,$CE$57:$CE$60=$CE$58,$CE$61:$CE$62=$CE$61,$CF$57&lt;&gt;$CF$58,$CF$58:$CF$60=$CF$58,$CF$61:$CF$62=$CF$61,$CG$58:$CG$60=$CG$58,$CG$61&lt;&gt;$CG$62),1,0)</f>
        <v>0</v>
      </c>
      <c r="BGN58" s="487">
        <f t="array" aca="1" ref="BGN58" ca="1">IF(AND($CC$57:$CC$60=$CC$58,$CC$60&lt;&gt;$CC$61,$CC$61:$CC$62=$CC$61,$CE$57:$CE$60=$CE$58,$CE$61:$CE$62=$CE$61,$CF$57:$CF$60=$CF$58,$CF$61&lt;&gt;$CF$62,$CG$57&lt;&gt;$CG$58,$CG$58:$CG$60=$CG$58),1,0)</f>
        <v>0</v>
      </c>
      <c r="BGO58" s="487">
        <f t="array" aca="1" ref="BGO58" ca="1">IF(AND($CC$57:$CC$60=$CC$58,$CC$60&lt;&gt;$CC$61,$CC$61:$CC$62=$CC$61,$CE$57&lt;&gt;$CE$58,$CE$58:$CE$60=$CE$58,$CE$61:$CE$62=$CE$61,$CF$58:$CF$60=$CF$58,$CF$61:$CF$62=$CF$61,$CG$58:$CG$60=$CG$58,$CG$61&lt;&gt;$CG$62),1,0)</f>
        <v>0</v>
      </c>
      <c r="BGP58" s="487">
        <f t="array" aca="1" ref="BGP58" ca="1">IF(AND($CC$57:$CC$60=$CC$58,$CC$60&lt;&gt;$CC$61,$CC$61:$CC$62=$CC$61,$CE$57&lt;&gt;$CE$58,$CE$58:$CE$60=$CE$58,$CE$61:$CE$62=$CE$61,$CF$58:$CF$60=$CF$58,$CF$61&lt;&gt;$CF$62,$CG$58:$CG$60=$CG$58),1,0)</f>
        <v>0</v>
      </c>
      <c r="BGQ58" s="487">
        <f t="array" aca="1" ref="BGQ58" ca="1">IF(AND($CC$57:$CC$60=$CC$58,$CC$60&lt;&gt;$CC$61,$CC$61:$CC$62=$CC$61,$CE$57:$CE$60=$CE$58,$CE$61&lt;&gt;$CE$62,$CF$57:$CF$60=$CF$58,$CG$57&lt;&gt;$CG$58,$CG$58:$CG$60=$CG$58),1,0)</f>
        <v>0</v>
      </c>
      <c r="BGR58" s="487">
        <f t="array" aca="1" ref="BGR58" ca="1">IF(AND($CC$57:$CC$60=$CC$58,$CC$60&lt;&gt;$CC$61,$CC$61:$CC$62=$CC$61,$CE$57:$CE$60=$CE$58,$CE$61&lt;&gt;$CE$62,$CF$57&lt;&gt;$CF$58,$CF$58:$CF$60=$CF$58,$CG$58:$CG$60=$CG$58),1,0)</f>
        <v>0</v>
      </c>
      <c r="BGS58" s="487">
        <f t="array" aca="1" ref="BGS58" ca="1">IF(AND($CC$57&lt;&gt;$CC$58,$CC$58:$CC$62=$CC$58,$CE$58:$CE$62=$CE$58,$CF$58:$CF$60=$CF$58,$CF$60&lt;&gt;$CF$61,$CF$61:$CF$62=$CF$61,$CG$58:$CG$60=$CG$58,$CG$61&lt;&gt;$CG$62),1,0)</f>
        <v>0</v>
      </c>
      <c r="BGT58" s="487">
        <f t="array" aca="1" ref="BGT58" ca="1">IF(AND($CC$57&lt;&gt;$CC$58,$CC$58:$CC$62=$CC$58,$CE$58:$CE$62=$CE$58,$CF$58:$CF$61=$CF$58,$CF$61&lt;&gt;$CF$62,$CG$58:$CG$60=$CG$58,$CG$60&lt;&gt;$CG$61),1,0)</f>
        <v>0</v>
      </c>
      <c r="BGU58" s="487">
        <f t="array" aca="1" ref="BGU58" ca="1">IF(AND($CC$57&lt;&gt;$CC$58,$CC$58:$CC$62=$CC$58,$CE$58:$CE$60=$CE$58,$CE$60&lt;&gt;$CE$61,$CE$61:$CE$62=$CE$61,$CF$58:$CF$60=$CF$58,$CF$61:$CF$62=$CF$61,$CG$58:$CG$60=$CG$58,$CG$61&lt;&gt;$CG$62),1,0)</f>
        <v>0</v>
      </c>
      <c r="BGV58" s="487">
        <f t="array" aca="1" ref="BGV58" ca="1">IF(AND($CC$57&lt;&gt;$CC$58,$CC$58:$CC$62=$CC$58,$CE$58:$CE$60=$CE$58,$CE$60&lt;&gt;$CE$61,$CE$61:$CE$62=$CE$61,$CF$58:$CF$60=$CF$58,$CF$61&lt;&gt;$CF$62,$CG$58:$CG$60=$CG$58),1,0)</f>
        <v>0</v>
      </c>
      <c r="BGW58" s="487">
        <f t="array" aca="1" ref="BGW58" ca="1">IF(AND($CC$57&lt;&gt;$CC$58,$CC$58:$CC$62=$CC$58,$CE$58:$CE$61=$CE$58,$CE$61&lt;&gt;$CE$62,$CF$58:$CF$61=$CF$58,$CG$58:$CG$60=$CG$58,$CG$60&lt;&gt;$CG$61),1,0)</f>
        <v>0</v>
      </c>
      <c r="BGX58" s="487">
        <f t="array" aca="1" ref="BGX58" ca="1">IF(AND($CC$57&lt;&gt;$CC$58,$CC$58:$CC$62=$CC$58,$CE$58:$CE$61=$CE$58,$CE$61&lt;&gt;$CE$62,$CF$58:$CF$60=$CF$58,$CF$60&lt;&gt;$CF$61,$CG$58:$CG$60=$CG$58),1,0)</f>
        <v>0</v>
      </c>
      <c r="BGY58" s="487">
        <f t="array" aca="1" ref="BGY58" ca="1">IF(AND($CC$57:$CC$62=$CC$58,$CE$57:$CE$60=$CE$58,$CE$60&lt;&gt;$CE$61,$CE$61:$CE$62=$CE$61,$CF$57:$CF$59=$CF$58,$CF$59&lt;&gt;CF$60,$CF$61:$CF$62=$CF$61,$CG$57&lt;&gt;$CG$58,$CG$58:$CG$59=$CG$58,$CG$61:$CG$62=$CG$61),1,0)</f>
        <v>0</v>
      </c>
      <c r="BGZ58" s="487">
        <f t="array" aca="1" ref="BGZ58" ca="1">IF(AND($CC$57:$CC$62=$CC$58,$CE$57:$CE$60=$CE$58,$CE$60&lt;&gt;$CE$61,$CE$61:$CE$62=$CE$61,$CF$57&lt;&gt;$CF$58,$CF$58:$CF$60=$CF$58,$CF$61:$CF$62=$CF$61,$CG$58:$CG$59=$CG$58,$CG$59&lt;&gt;$CG$60,$CG$61:$CG$62=$CG$61),1,0)</f>
        <v>0</v>
      </c>
      <c r="BHA58" s="487">
        <f t="array" aca="1" ref="BHA58" ca="1">IF(AND($CC$57:$CC$62=$CC$58,$CE$57:$CE$59=$CE$58,$CE$59&lt;&gt;$CE$60,$CE$60:$CE$62=$CE$60,$CF$57:$CF$59=$CF$58,$CF$60&lt;&gt;$CF$61,$CF$61:$CF$62=$CF$61,$CG$57&lt;&gt;$CG$58,$CG$58:$CG$59=$CG$58,$CG$61:$CG$62=$CG$61),1,0)</f>
        <v>0</v>
      </c>
      <c r="BHB58" s="487">
        <f t="array" aca="1" ref="BHB58" ca="1">IF(AND($CC$57:$CC$62=$CC$58,$CE$57:$CE$59=$CE$58,$CE$59&lt;&gt;$CE$60,$CE$60:$CE$62=$CE$60,$CF$57&lt;&gt;$CF$58,$CF$58:$CF$59=$CF$58,$CF$60:$CF$62=$CF$60,$CG$58:$CG$59=$CG$58,$CG$60&lt;&gt;$CG$61,$CG$61:$CG$62=$CG$61),1,0)</f>
        <v>0</v>
      </c>
      <c r="BHC58" s="487">
        <f t="array" aca="1" ref="BHC58" ca="1">IF(AND($CC$57:$CC$62=$CC$58,$CE$57&lt;&gt;$CE$58,$CE$58:$CE$62=$CE$58,$CF$58:$CF$60=$CF$58,$CF$60&lt;&gt;$CF$61,$CF$61:$CF$62=$CF$61,$CG$58:$CG$59=$CG$58,$CG$59&lt;&gt;$CG$60,$CG$61:$CG$62=$CG$61),1,0)</f>
        <v>0</v>
      </c>
      <c r="BHD58" s="487">
        <f t="array" aca="1" ref="BHD58" ca="1">IF(AND($CC$57:$CC$62=$CC$58,$CE$57&lt;&gt;$CE$58,$CE$58:$CE$62=$CE$58,$CF$58:$CF$59=$CF$58,$CF$59&lt;&gt;$CF$60,$CF$60:$CF$62=$CF$60,$CG$58:$CG$59=$CG$58,$CG$60&lt;&gt;$CG$61,$CG$61:$CG$62=$CG$61),1,0)</f>
        <v>0</v>
      </c>
      <c r="BHE58" s="487">
        <f t="array" aca="1" ref="BHE58" ca="1">IF(AND($CC$57:$CC$60=$CC$58,$CC$60&lt;&gt;$CC$61,$CC$61:$CC$62=$CC$61,$CE$57:$CE$60=$CE$58,$CE$61:$CE$62=$CE$61,$CF$57:$CF$59=$CF$58,$CF$59&lt;&gt;$CF$60,$CF$61:$CF$62=$CF$61,$CG$57&lt;&gt;$CG$58,$CG$58:$CG$59=$CG$58,$CG$61:$CG$62=$CG$61),1,0)</f>
        <v>0</v>
      </c>
      <c r="BHF58" s="487">
        <f t="array" aca="1" ref="BHF58" ca="1">IF(AND($CC$57:$CC$60=$CC$58,$CC$60&lt;&gt;$CC$61,$CC$61:$CC$62=$CC$61,$CE$57:$CE$60=$CE$58,$CE$61:$CE$62=$CE$61,$CF$57&lt;&gt;$CF$58,$CF$58:$CF$60=$CF$58,$CF$61:$CF$62=$CF$61,$CG$58:$CG$59=$CG$58,$CG$59&lt;&gt;$CG$60,$CG$61:$CG$62=$CG$61),1,0)</f>
        <v>0</v>
      </c>
      <c r="BHG58" s="487">
        <f t="array" aca="1" ref="BHG58" ca="1">IF(AND($CC$57:$CC$60=$CC$58,$CC$60&lt;&gt;$CC$61,$CC$61:$CC$62=$CC$61,$CE$57:$CE$59=$CE$58,$CE$59&lt;&gt;$CE$60,$CE$61:$CE$62=$CE$61,$CF$57:$CF$59=$CF$58,$CF$61:$CF$62=$CF$61,$CG$57&lt;&gt;$CG$58,$CG$58:$CG$59=$CG$58,$CG$61:$CG$62=$CG$61),1,0)</f>
        <v>0</v>
      </c>
      <c r="BHH58" s="487">
        <f t="array" aca="1" ref="BHH58" ca="1">IF(AND($CC$57:$CC$60=$CC$58,$CC$60&lt;&gt;$CC$61,$CC$61:$CC$62=$CC$61,$CE$57:$CE$59=$CE$58,$CE$59&lt;&gt;$CE$60,$CE$61:$CE$62=$CE$61,$CF$57&lt;&gt;$CF$58,$CF$58:$CF$59=$CF$58,$CF$61:$CF$62=$CF$61,$CG$58:$CG$59=$CG$58,$CG$61:$CG$62=$CG$61),1,0)</f>
        <v>0</v>
      </c>
      <c r="BHI58" s="487">
        <f t="array" aca="1" ref="BHI58" ca="1">IF(AND($CC$57:$CC$60=$CC$58,$CC$60&lt;&gt;$CC$61,$CC$61:$CC$62=$CC$61,$CE$57&lt;&gt;$CE$58,$CE$58:$CE$60=$CE$58,$CE$61:$CE$62=$CE$61,$CF$58:$CF$60=$CF$58,$CF$61:$CF$62=$CF$61,$CG$58:$CG$59=$CG$58,$CG$59&lt;&gt;$CG$60,$CG$61:$CG$62=$CG$61),1,0)</f>
        <v>0</v>
      </c>
      <c r="BHJ58" s="487">
        <f t="array" aca="1" ref="BHJ58" ca="1">IF(AND($CC$57:$CC$60=$CC$58,$CC$60&lt;&gt;$CC$61,$CC$61:$CC$62=$CC$61,$CE$57&lt;&gt;$CE$58,$CE$58:$CE$60=$CE$58,$CE$61:$CE$62=$CE$61,$CF$58:$CF$59=$CF$58,$CF$59&lt;&gt;$CF$60,$CF$61:$CF$62=$CF$61,$CG$58:$CG$59=$CG$58,$CG$61:$CG$62=$CG$61),1,0)</f>
        <v>0</v>
      </c>
      <c r="BHK58" s="487">
        <f t="array" aca="1" ref="BHK58" ca="1">IF(AND($CC$57:$CC$59=$CC$58,$CC$59&lt;&gt;$CC$60,$CC$60:$CC$62=$CC$60,$CE$57:$CE$59=$CE$58,$CE$60:$CE$62=$CE$60,$CF$57:$CF$59=$CF$58,$CF$60&lt;&gt;$CF$61,$CF$61:$CF$62=$CF$61,$CG$57&lt;&gt;$CG$58,$CG$58:$CG$59=$CG$58,$CG$61:$CG$62=$CG$61),1,0)</f>
        <v>0</v>
      </c>
      <c r="BHL58" s="487">
        <f t="array" aca="1" ref="BHL58" ca="1">IF(AND($CC$57:$CC$59=$CC$58,$CC$59&lt;&gt;$CC$60,$CC$60:$CC$62=$CC$60,$CE$57:$CE$59=$CE$58,$CE$60:$CE$62=$CE$60,$CF$57&lt;&gt;$CF$58,$CF$58:$CF$59=$CF$58,$CF$60:$CF$62=$CF$60,$CG$58:$CG$59=$CG$58,$CG$60&lt;&gt;$CG$61,$CG$61:$CG$62=$CG$61),1,0)</f>
        <v>0</v>
      </c>
      <c r="BHM58" s="487">
        <f t="array" aca="1" ref="BHM58" ca="1">IF(AND($CC$57:$CC$59=$CC$58,$CC$59&lt;&gt;$CC$60,$CC$60:$CC$62=$CC$60,$CE$57:$CE$59=$CE$58,$CE$60&lt;&gt;$CE$61,$CE$61:$CE$62=$CE$61,$CF$57:$CF$59=$CF$58,$CF$61:$CF$62=$CF$61,$CG$57&lt;&gt;$CG$58,$CG$58:$CG$59=$CG$58,$CG$61:$CG$62=$CG$61),1,0)</f>
        <v>0</v>
      </c>
      <c r="BHN58" s="487">
        <f t="array" aca="1" ref="BHN58" ca="1">IF(AND($CC$57:$CC$59=$CC$58,$CC$59&lt;&gt;$CC$60,$CC$60:$CC$62=$CC$60,$CE$57:$CE$59=$CE$58,$CE$60&lt;&gt;$CE$61,$CE$61:$CE$62=$CE$61,$CF$57&lt;&gt;$CF$58,$CF$58:$CF$59=$CF$58,$CF$61:$CF$62=$CF$61,$CG$58:$CG$59=$CG$58,$CG$61:$CG$62=$CG$61),1,0)</f>
        <v>0</v>
      </c>
      <c r="BHO58" s="487">
        <f t="array" aca="1" ref="BHO58" ca="1">IF(AND($CC$57:$CC$59=$CC$58,$CC$59&lt;&gt;$CC$60,$CC$60:$CC$62=$CC$60,$CE$57&lt;&gt;$CE$58,$CE$58:$CE$59=$CE$58,$CE$60:$CE$62=$CE$60,$CF$58:$CF$59=$CF$58,$CF$60:$CF$62=$CF$60,$CG$58:$CG$59=$CG$58,$CG$60&lt;&gt;$CG$61,$CG$61:$CG$62=$CG$61),1,0)</f>
        <v>0</v>
      </c>
      <c r="BHP58" s="487">
        <f t="array" aca="1" ref="BHP58" ca="1">IF(AND($CC$57:$CC$59=$CC$58,$CC$59&lt;&gt;$CC$60,$CC$60:$CC$62=$CC$60,$CE$57&lt;&gt;$CE$58,$CE$58:$CE$59=$CE$58,$CE$60:$CE$62=$CE$60,$CF$58:$CF$59=$CF$58,$CF$60&lt;&gt;$CF$61,$CF$61:$CF$62=$CF$61,$CG$58:$CG$59=$CG$58,$CG$61:$CG$62=$CG$61),1,0)</f>
        <v>0</v>
      </c>
      <c r="BHQ58" s="487">
        <f t="array" aca="1" ref="BHQ58" ca="1">IF(AND($CC$57&lt;&gt;$CC$58,$CC$58:$CC$62=$CC$58,$CE$58:$CE$62=$CE$58,$CF$58:$CF$60=$CF$58,$CF$60&lt;&gt;$CF$61,$CF$61:$CF$62=$CF$61,$CG$58:$CG$59=$CG$58,$CG$59&lt;&gt;$CG$60,$CG$61:$CG$62=$CG$61),1,0)</f>
        <v>0</v>
      </c>
      <c r="BHR58" s="487">
        <f t="array" aca="1" ref="BHR58" ca="1">IF(AND($CC$57&lt;&gt;$CC$58,$CC$58:$CC$62=$CC$58,$CE$58:$CE$62=$CE$58,$CF$58:$CF$59=$CF$58,$CF$59&lt;&gt;$CF$60,$CF$60:$CF$62=$CF$60,$CG$58:$CG$59=$CG$58,$CG$60&lt;&gt;$CG$61,$CG$61:$CG$62=$CG$61),1,0)</f>
        <v>0</v>
      </c>
      <c r="BHS58" s="487">
        <f t="array" aca="1" ref="BHS58" ca="1">IF(AND($CC$57&lt;&gt;$CC$58,$CC$58:$CC$62=$CC$58,$CE$58:$CE$60=$CE$58,$CE$60&lt;&gt;$CE$61,$CE$61:$CE$62=$CE$61,$CF$58:$CF$60=$CF$58,$CF$61:$CF$62=$CF$61,$CG$58:$CG$59=$CG$58,$CG$59&lt;&gt;$CG$60,$CG$61:$CG$62=$CG$61),1,0)</f>
        <v>0</v>
      </c>
      <c r="BHT58" s="487">
        <f t="array" aca="1" ref="BHT58" ca="1">IF(AND($CC$57&lt;&gt;$CC$58,$CC$58:$CC$62=$CC$58,$CE$58:$CE$60=$CE$58,$CE$60&lt;&gt;$CE$61,$CE$61:$CE$62=$CE$61,$CF$58:$CF$59=$CF$58,$CF$59&lt;&gt;$CF$60,$CF$61:$CF$62=$CF$61,$CG$58:$CG$59=$CG$58,$CG$61:$CG$62=$CG$61),1,0)</f>
        <v>0</v>
      </c>
      <c r="BHU58" s="487">
        <f t="array" aca="1" ref="BHU58" ca="1">IF(AND($CC$57&lt;&gt;$CC$58,$CC$58:$CC$62=$CC$58,$CE$58:$CE$59=$CE$58,$CE$59&lt;&gt;$CE$60,$CE$60:$CE$62=$CE$60,$CF$58:$CF$59=$CF$58,$CF$60:$CF$62=$CF$60,$CG$58:$CG$59=$CG$58,$CG$60&lt;&gt;$CG$61,$CG$61:$CG$62=$CG$61),1,0)</f>
        <v>0</v>
      </c>
      <c r="BHV58" s="487">
        <f t="array" aca="1" ref="BHV58" ca="1">IF(AND($CC$57&lt;&gt;$CC$58,$CC$58:$CC$62=$CC$58,$CE$58:$CE$59=$CE$58,$CE$59&lt;&gt;$CE$60,$CE$60:$CE$62=$CE$60,$CF$58:$CF$59=$CF$58,$CF$60&lt;&gt;$CF$61,$CF$61:$CF$62=$CF$61,$CG$58:$CG$59=$CG$58,$CG$61:$CG$62=$CG$61),1,0)</f>
        <v>0</v>
      </c>
      <c r="BHW58" s="487">
        <f t="array" aca="1" ref="BHW58" ca="1">IF(AND($CC$57:$CC$62=$CC$58,$CE$57:$CE$61=$CE$58,$CE$61&lt;&gt;$CE$62,$CF$57&lt;&gt;$CF$58,$CF$58:$CF$61=$CF$58,$CG$58:$CG$59=$CG$58,$CG$59&lt;&gt;$CG$60,$CG$60:$CG$61=$CG$60),1,0)</f>
        <v>0</v>
      </c>
      <c r="BHX58" s="487">
        <f t="array" aca="1" ref="BHX58" ca="1">IF(AND($CC$57:$CC$62=$CC$58,$CE$57:$CE$61=$CE$58,$CE$61&lt;&gt;$CE$62,$CF$57:$CF$59=$CF$58,$CF$59&lt;&gt;$CF$60,$CF$60:$CF$61=$CF$60,$CG$57&lt;&gt;$CG$58,$CG$58:$CG$59=$CG$58,$CG$60:$CG$61=$CG$60),1,0)</f>
        <v>0</v>
      </c>
      <c r="BHY58" s="487">
        <f t="array" aca="1" ref="BHY58" ca="1">IF(AND($CC$57:$CC$62=$CC$58,$CE$57:$CE$59=$CE$58,$CE$59&lt;&gt;$CE$60,$CE$60:$CE$62=$CE$60,$CF$57:$CF$59=$CF$58,$CF$60:$CF$61=$CF$60,$CF$61&lt;&gt;$CF$62,$CG$57&lt;&gt;$CG$58,$CG$58:$CG$59=$CG$58,$CG$60:$CG$61=$CG$60),1,0)</f>
        <v>0</v>
      </c>
      <c r="BHZ58" s="487">
        <f t="array" aca="1" ref="BHZ58" ca="1">IF(AND($CC$57:$CC$62=$CC$58,$CE$57:$CE$59=$CE$58,$CE$59&lt;&gt;$CE$60,$CE$60:$CE$62=$CE$60,$CF$57&lt;&gt;$CF$58,$CF$58:$CF$59=$CF$58,$CF$60:$CF$62=$CF$60,$CG$58:$CG$59=$CG$58,$CG$60:$CG$61=$CG$60,$CG$61&lt;&gt;$CG$62),1,0)</f>
        <v>0</v>
      </c>
      <c r="BIA58" s="487">
        <f t="array" aca="1" ref="BIA58" ca="1">IF(AND($CC$57:$CC$62=$CC$58,$CE$57&lt;&gt;$CE$58,$CE$58:$CE$62=$CE$58,$CF$58:$CF$61=$CF$58,$CF$61&lt;&gt;$CF$62,$CG$58:$CG$59=$CG$58,$CG$59&lt;&gt;$CG$60,$CG$60:$CG$61=$CG$60),1,0)</f>
        <v>0</v>
      </c>
      <c r="BIB58" s="487">
        <f t="array" aca="1" ref="BIB58" ca="1">IF(AND($CC$57:$CC$62=$CC$58,$CE$57&lt;&gt;$CE$58,$CE$58:$CE$62=$CE$58,$CF$58:$CF$59=$CF$58,$CF$59&lt;&gt;$CF$60,$CF$60:$CF$62=$CF$60,$CG$58:$CG$59=$CG$58,$CG$60:$CG$61=$CG$60,$CG$61&lt;&gt;$CG$62),1,0)</f>
        <v>0</v>
      </c>
      <c r="BIC58" s="487">
        <f t="array" aca="1" ref="BIC58" ca="1">IF(AND($CC$57:$CC$61=$CC$58,$CC$61&lt;&gt;$CC$62,$CE$57:$CE$61=$CE$58,$CF$57&lt;&gt;$CF$58,$CF$58:$CF$61=$CF$58,$CG$58:$CG$59=$CG$58,$CG$59&lt;&gt;$CG$60,$CG$60:$CG$61=$CG$60),1,0)</f>
        <v>0</v>
      </c>
      <c r="BID58" s="487">
        <f t="array" aca="1" ref="BID58" ca="1">IF(AND($CC$57:$CC$61=$CC$58,$CC$61&lt;&gt;$CC$62,$CE$57:$CE$61=$CE$58,$CF$57:$CF$59=$CF$58,$CF$59&lt;&gt;$CF$60,$CF$60:$CF$61=$CF$60,$CG$57&lt;&gt;$CG$58,$CG$58:$CG$59=$CG$58,$CG$60:$CG$61=$CG$60),1,0)</f>
        <v>0</v>
      </c>
      <c r="BIE58" s="487">
        <f t="array" aca="1" ref="BIE58" ca="1">IF(AND($CC$57:$CC$61=$CC$58,$CC$61&lt;&gt;$CC$62,$CE$57&lt;&gt;$CE$58,$CE$58:$CE$61=$CE$58,$CF$58:$CF$59=$CF$58,$CF$59&lt;&gt;$CF$60,$CF$60:$CF$61=$CF$60,$CG$58:$CG$59=$CG$58,$CG$60:$CG$61=$CG$60),1,0)</f>
        <v>0</v>
      </c>
      <c r="BIF58" s="487">
        <f t="array" aca="1" ref="BIF58" ca="1">IF(AND($CC$57:$CC$61=$CC$58,$CC$61&lt;&gt;$CC$62,$CE$57&lt;&gt;$CE$58,$CE$58:$CE$61=$CE$58,$CF$58:$CF$61=$CF$58,$CG$58:$CG$59=$CG$58,$CG$59&lt;&gt;$CG$60,$CG$60:$CG$61=$CG$60),1,0)</f>
        <v>0</v>
      </c>
      <c r="BIG58" s="487">
        <f t="array" aca="1" ref="BIG58" ca="1">IF(AND($CC$57:$CC$61=$CC$58,$CC$61&lt;&gt;$CC$62,$CE$57:$CE$59=$CE$58,$CE$59&lt;&gt;$CE$60,$CE$60:$CE$61=$CE$60,$CF$57&lt;&gt;$CF$58,$CF$58:$CF$59=$CF$58,$CF$60:$CF$61=$CF$60,$CG$58:$CG$59=$CG$58,$CG$60:$CG$61=$CG$60),1,0)</f>
        <v>0</v>
      </c>
      <c r="BIH58" s="487">
        <f t="array" aca="1" ref="BIH58" ca="1">IF(AND($CC$57:$CC$61=$CC$58,$CC$61&lt;&gt;$CC$62,$CE$57:$CE$59=$CE$58,$CE$59&lt;&gt;$CE$60,$CE$60:$CE$61=$CE$60,$CF$57:$CF$59=$CF$58,$CF$60:$CF$61=$CF$60,$CG$57&lt;&gt;$CG$58,$CG$58:$CG$59=$CG$58,$CG$60:$CG$61=$CG$60),1,0)</f>
        <v>0</v>
      </c>
      <c r="BII58" s="487">
        <f t="array" aca="1" ref="BII58" ca="1">IF(AND($CC$57:$CC$59=$CC$58,$CC$59&lt;&gt;$CC$60,$CC$60:$CC$62=$CC$60,$CE$57:$CE$59=$CE$58,$CE$60:$CE$62=$CE$60,$CF$57:$CF$59=$CF$58,$CF$60:$CF$61=$CF$60,$CF$61&lt;&gt;$CF$62,$CG$57&lt;&gt;$CG$58,$CG$58:$CG$59=$CG$58,$CG$60:$CG$61=$CG$60),1,0)</f>
        <v>0</v>
      </c>
      <c r="BIJ58" s="487">
        <f t="array" aca="1" ref="BIJ58" ca="1">IF(AND($CC$57:$CC$59=$CC$58,$CC$59&lt;&gt;$CC$60,$CC$60:$CC$62=$CC$60,$CE$57:$CE$59=$CE$58,$CE$60:$CE$62=$CE$60,$CF$57&lt;&gt;$CF$58,$CF$58:$CF$59=$CF$58,$CF$60:$CF$62=$CF$60,$CG$58:$CG$59=$CG$58,$CG$60:$CG$61=$CG$60,$CG$61&lt;&gt;$CG$62),1,0)</f>
        <v>0</v>
      </c>
      <c r="BIK58" s="487">
        <f t="array" aca="1" ref="BIK58" ca="1">IF(AND($CC$57:$CC$59=$CC$58,$CC$59&lt;&gt;$CC$60,$CC$60:$CC$62=$CC$60,$CE$57:$CE$59=$CE$58,$CE$60:$CE$61=$CE$60,$CE$61&lt;&gt;$CE$62,$CF$57&lt;&gt;$CF$58,$CF$58:$CF$59=$CF$58,$CF$60:$CF$61=$CF$60,$CG$58:$CG$59=$CG$58,$CG$60:$CG$61=$CG$60),1,0)</f>
        <v>0</v>
      </c>
      <c r="BIL58" s="487">
        <f t="array" aca="1" ref="BIL58" ca="1">IF(AND($CC$57:$CC$59=$CC$58,$CC$59&lt;&gt;$CC$60,$CC$60:$CC$62=$CC$60,$CE$57:$CE$59=$CE$58,$CE$60:$CE$61=$CE$60,$CE$61&lt;&gt;$CE$62,$CF$57:$CF$59=$CF$58,$CF$60:$CF$61=$CF$60,$CG$57&lt;&gt;$CG$58,$CG$58:$CG$59=$CG$58,$CG$60:$CG$61=$CG$60),1,0)</f>
        <v>0</v>
      </c>
      <c r="BIM58" s="487">
        <f t="array" aca="1" ref="BIM58" ca="1">IF(AND($CC$57:$CC$59=$CC$58,$CC$59&lt;&gt;$CC$60,$CC$60:$CC$62=$CC$60,$CE$57&lt;&gt;$CE$58,$CE$58:$CE$59=$CE$58,$CE$60:$CE$62=$CE$60,$CF$58:$CF$59=$CF$58,$CF$60:$CF$61=$CF$60,$CF$61&lt;&gt;$CF$62,$CG$58:$CG$59=$CG$58,$CG$60:$CG$61=$CG$60),1,0)</f>
        <v>0</v>
      </c>
      <c r="BIN58" s="487">
        <f t="array" aca="1" ref="BIN58" ca="1">IF(AND($CC$57:$CC$59=$CC$58,$CC$59&lt;&gt;$CC$60,$CC$60:$CC$62=$CC$60,$CE$57&lt;&gt;$CE$58,$CE$58:$CE$59=$CE$58,$CE$60:$CE$62=$CE$60,$CF$58:$CF$59=$CF$58,$CF$60:$CF$62=$CF$60,$CG$58:$CG$59=$CG$58,$CG$60:$CG$61=$CG$60,$CG$61&lt;&gt;$CG$62),1,0)</f>
        <v>0</v>
      </c>
      <c r="BIO58" s="487">
        <f t="array" aca="1" ref="BIO58" ca="1">IF(AND($CC$57&lt;&gt;$CC$58,$CC$58:$CC$62=$CC$58,$CE$58:$CE$62=$CE$58,$CF$58:$CF$61=$CF$58,$CF$61&lt;&gt;$CF$62,$CG$58:$CG$59=$CG$58,$CG$59&lt;&gt;$CG$60,$CG$60:$CG$61=$CG$60),1,0)</f>
        <v>0</v>
      </c>
      <c r="BIP58" s="487">
        <f t="array" aca="1" ref="BIP58" ca="1">IF(AND($CC$57&lt;&gt;$CC$58,$CC$58:$CC$62=$CC$58,$CE$58:$CE$62=$CE$58,$CF$58:$CF$59=$CF$58,$CF$59&lt;&gt;$CF$60,$CF$60:$CF$62=$CF$60,$CG$58:$CG$59=$CG$58,$CG$60:$CG$61=$CG$60,$CG$61&lt;&gt;$CG$62),1,0)</f>
        <v>0</v>
      </c>
      <c r="BIQ58" s="487">
        <f t="array" aca="1" ref="BIQ58" ca="1">IF(AND($CC$57&lt;&gt;$CC$58,$CC$58:$CC$62=$CC$58,$CE$58:$CE$61=$CE$58,$CE$61&lt;&gt;$CE$62,$CF$58:$CF$59=$CF$58,$CF$59&lt;&gt;$CF$60,$CF$60:$CF$61=$CF$60,$CG$58:$CG$59=$CG$58,$CG$60:$CG$61=$CG$60),1,0)</f>
        <v>0</v>
      </c>
      <c r="BIR58" s="487">
        <f t="array" aca="1" ref="BIR58" ca="1">IF(AND($CC$57&lt;&gt;$CC$58,$CC$58:$CC$62=$CC$58,$CE$58:$CE$61=$CE$58,$CE$61&lt;&gt;$CE$62,$CF$58:$CF$61=$CF$58,$CG$58:$CG$59=$CG$58,$CG$59&lt;&gt;$CG$60,$CG$60:$CG$61=$CG$60),1,0)</f>
        <v>0</v>
      </c>
      <c r="BIS58" s="487">
        <f t="array" aca="1" ref="BIS58" ca="1">IF(AND($CC$57&lt;&gt;$CC$58,$CC$58:$CC$62=$CC$58,$CE$58:$CE$59=$CE$58,$CE$59&lt;&gt;$CE$60,$CE$60:$CE$62=$CE$60,$CF$58:$CF$59=$CF$58,$CF$60:$CF$61=$CF$60,$CF$61&lt;&gt;$CF$62,$CG$58:$CG$59=$CG$58,$CG$60:$CG$61=$CG$60),1,0)</f>
        <v>0</v>
      </c>
      <c r="BIT58" s="487">
        <f t="array" aca="1" ref="BIT58" ca="1">IF(AND($CC$57&lt;&gt;$CC$58,$CC$58:$CC$62=$CC$58,$CE$58:$CE$59=$CE$58,$CE$59&lt;&gt;$CE$60,$CE$60:$CE$62=$CE$60,$CF$58:$CF$59=$CF$58,$CF$60:$CF$62=$CF$60,$CG$58:$CG$59=$CG$58,$CG$60:$CG$61=$CG$60,$CG$61&lt;&gt;$CG$62),1,0)</f>
        <v>0</v>
      </c>
      <c r="BIU58" s="487">
        <f t="array" aca="1" ref="BIU58" ca="1">IF(AND($CC$57:$CC$62=$CC$58,$CE$57:$CE$61=$CE$58,$CE$61&lt;&gt;$CE$62,$CF$57:$CF$60=$CF$58,$CF$60&lt;&gt;$CF$61,$CG$57&lt;&gt;$CG$58,$CG$58:$CG$59=$CG$58,$CG$59&lt;&gt;$CG$60),1,0)</f>
        <v>0</v>
      </c>
      <c r="BIV58" s="487">
        <f t="array" aca="1" ref="BIV58" ca="1">IF(AND($CC$57:$CC$62=$CC$58,$CE$57:$CE$61=$CE$58,$CE$61&lt;&gt;$CE$62,$CF$57:$CF$59=$CF$58,$CF$59&lt;&gt;$CF$60,$CF$60:$CF$61=$CF$60,$CG$57&lt;&gt;$CG$58,$CG$58:$CG$59=$CG$58,$CG$60&lt;&gt;$CG$61),1,0)</f>
        <v>0</v>
      </c>
      <c r="BIW58" s="487">
        <f t="array" aca="1" ref="BIW58" ca="1">IF(AND($CC$57:$CC$62=$CC$58,$CE$57:$CE$61=$CE$58,$CE$61&lt;&gt;$CE$62,$CF$57:$CF$59=$CF$58,$CF$59&lt;&gt;$CF$60,$CF$60&lt;&gt;$CF$61,$CG$57&lt;&gt;$CG$58,$CG$58:$CG$59=$CG$58),1,0)</f>
        <v>0</v>
      </c>
      <c r="BIX58" s="487">
        <f t="array" aca="1" ref="BIX58" ca="1">IF(AND($CC$57:$CC$62=$CC$58,$CE$57:$CE$61=$CE$58,$CE$61&lt;&gt;$CE$62,$CF$57&lt;&gt;$CF$58,$CF$58:$CF$61=$CF$58,$CG$58:$CG$59=$CG$58,$CG$59&lt;&gt;$CG$60,$CG$60&lt;&gt;$CG$61),1,0)</f>
        <v>0</v>
      </c>
      <c r="BIY58" s="487">
        <f t="array" aca="1" ref="BIY58" ca="1">IF(AND($CC$57:$CC$62=$CC$58,$CE$57:$CE$61=$CE$58,$CE$61&lt;&gt;$CE$62,$CF$57&lt;&gt;$CF$58,$CF$58:$CF$60=$CF$58,$CF$60&lt;&gt;$CF$61,$CG$58:$CG$59=$CG$58,$CG$59&lt;&gt;$CG$60),1,0)</f>
        <v>0</v>
      </c>
      <c r="BIZ58" s="487">
        <f t="array" aca="1" ref="BIZ58" ca="1">IF(AND($CC$57:$CC$62=$CC$58,$CE$57:$CE$61=$CE$58,$CE$61&lt;&gt;$CE$62,$CF$57&lt;&gt;$CF$58,$CF$58:$CF$59=$CF$58,$CF$59&lt;&gt;$CF$60,$CF$60:$CF$61=$CF$60,$CG$58:$CG$59=$CG$58,$CG$60&lt;&gt;$CG$61),1,0)</f>
        <v>0</v>
      </c>
      <c r="BJA58" s="487">
        <f t="array" aca="1" ref="BJA58" ca="1">IF(AND($CC$57:$CC$62=$CC$58,$CE$57:$CE$60=$CE$58,$CE$60&lt;&gt;$CE$61,$CE$61:$CE$62=$CE$61,$CF$57:$CF$60=$CF$58,$CF$61&lt;&gt;$CF$62,$CG$57&lt;&gt;$CG$58,$CG$58:$CG$59=$CG$58,$CG$59&lt;&gt;$CG$60),1,0)</f>
        <v>0</v>
      </c>
      <c r="BJB58" s="487">
        <f t="array" aca="1" ref="BJB58" ca="1">IF(AND($CC$57:$CC$62=$CC$58,$CE$57:$CE$60=$CE$58,$CE$60&lt;&gt;$CE$61,$CE$61:$CE$62=$CE$61,$CF$57:$CF$59=$CF$58,$CF$59&lt;&gt;$CF$60,$CF$61:$CF$62=$CF$61,$CG$57&lt;&gt;$CG$58,$CG$58:$CG$59=$CG$58,$CG$61&lt;&gt;$CG$62),1,0)</f>
        <v>0</v>
      </c>
      <c r="BJC58" s="487">
        <f t="array" aca="1" ref="BJC58" ca="1">IF(AND($CC$57:$CC$62=$CC$58,$CE$57:$CE$60=$CE$58,$CE$60&lt;&gt;$CE$61,$CE$61:$CE$62=$CE$61,$CF$57:$CF$59=$CF$58,$CF$59&lt;&gt;$CF$60,$CF$61&lt;&gt;$CF$62,$CG$57&lt;&gt;$CG$58,$CG$58:$CG$59=$CG$58),1,0)</f>
        <v>0</v>
      </c>
      <c r="BJD58" s="487">
        <f t="array" aca="1" ref="BJD58" ca="1">IF(AND($CC$57:$CC$62=$CC$58,$CE$57:$CE$60=$CE$58,$CE$60&lt;&gt;$CE$61,$CE$61:$CE$62=$CE$61,$CF$57&lt;&gt;$CF$58,$CF$58:$CF$60=$CF$58,$CF$61:$CF$62=$CF$61,$CG$58:$CG$59=$CG$58,$CG$59&lt;&gt;$CG$60,$CG$61&lt;&gt;$CG$62),1,0)</f>
        <v>0</v>
      </c>
      <c r="BJE58" s="487">
        <f t="array" aca="1" ref="BJE58" ca="1">IF(AND($CC$57:$CC$62=$CC$58,$CE$57:$CE$60=$CE$58,$CE$60&lt;&gt;$CE$61,$CE$61:$CE$62=$CE$61,$CF$57&lt;&gt;$CF$58,$CF$58:$CF$60=$CF$58,$CF$61&lt;&gt;$CF$62,$CG$58:$CG$59=$CG$58,$CG$59&lt;&gt;$CG$60),1,0)</f>
        <v>0</v>
      </c>
      <c r="BJF58" s="487">
        <f t="array" aca="1" ref="BJF58" ca="1">IF(AND($CC$57:$CC$62=$CC$58,$CE$57:$CE$60=$CE$58,$CE$60&lt;&gt;$CE$61,$CE$61:$CE$62=$CE$61,$CF$57&lt;&gt;$CF$58,$CF$58:$CF$59=$CF$58,$CF$59&lt;&gt;$CF$60,$CF$61:$CF$62=$CF$61,$CG$58:$CG$59=$CG$58,$CG$61&lt;&gt;$CG$62),1,0)</f>
        <v>0</v>
      </c>
      <c r="BJG58" s="487">
        <f t="array" aca="1" ref="BJG58" ca="1">IF(AND($CC$57:$CC$62=$CC$58,$CE$57:$CE$59=$CE$58,$CE$59&lt;&gt;$CE$60,$CE$60:$CE$62=$CE$60,$CF$57&lt;&gt;$CF$58,$CF$58:$CF$59=$CF$58,$CF$60:$CF$62=$CF$60,$CG$58:$CG$59=$CG$58,$CG$60&lt;&gt;$CG$61,$CG$61&lt;&gt;$CG$62),1,0)</f>
        <v>0</v>
      </c>
      <c r="BJH58" s="487">
        <f t="array" aca="1" ref="BJH58" ca="1">IF(AND($CC$57:$CC$62=$CC$58,$CE$57:$CE$59=$CE$58,$CE$59&lt;&gt;$CE$60,$CE$60:$CE$62=$CE$60,$CF$57&lt;&gt;$CF$58,$CF$58:$CF$59=$CF$58,$CF$60&lt;&gt;$CF$61,$CF$61:$CF$62=$CF$61,$CG$58:$CG$59=$CG$58,$CG$61&lt;&gt;$CG$62),1,0)</f>
        <v>0</v>
      </c>
      <c r="BJI58" s="487">
        <f t="array" aca="1" ref="BJI58" ca="1">IF(AND($CC$57:$CC$62=$CC$58,$CE$57:$CE$59=$CE$58,$CE$59&lt;&gt;$CE$60,$CE$60:$CE$62=$CE$60,$CF$57&lt;&gt;$CF$58,$CF$58:$CF$59=$CF$58,$CF$60:$CF$61=$CF$60,$CF$61&lt;&gt;$CF$62,$CG$58:$CG$59=$CG$58,$CG$60&lt;&gt;$CG$61),1,0)</f>
        <v>0</v>
      </c>
      <c r="BJJ58" s="487">
        <f t="array" aca="1" ref="BJJ58" ca="1">IF(AND($CC$57:$CC$62=$CC$58,$CE$57:$CE$59=$CE$58,$CE$59&lt;&gt;$CE$60,$CE$60:$CE$62=$CE$60,$CF$57:$CF$59=$CF$58,$CF$60&lt;&gt;$CF$61,$CF$61:$CF$62=$CF$61,$CG$57&lt;&gt;$CG$58,$CG$58:$CG$59=$CG$58,$CG$61&lt;&gt;$CG$62),1,0)</f>
        <v>0</v>
      </c>
      <c r="BJK58" s="487">
        <f t="array" aca="1" ref="BJK58" ca="1">IF(AND($CC$57:$CC$62=$CC$58,$CE$57:$CE$59=$CE$58,$CE$59&lt;&gt;$CE$60,$CE$60:$CE$62=$CE$60,$CF$57:$CF$59=$CF$58,$CF$60:$CF$61=$CF$60,$CF$61&lt;&gt;$CF$62,$CG$57&lt;&gt;$CG$58,$CG$58:$CG$59=$CG$58,$CG$60&lt;&gt;$CG$61),1,0)</f>
        <v>0</v>
      </c>
      <c r="BJL58" s="487">
        <f t="array" aca="1" ref="BJL58" ca="1">IF(AND($CC$57:$CC$62=$CC$58,$CE$57:$CE$59=$CE$58,$CE$59&lt;&gt;$CE$60,$CE$60:$CE$62=$CE$60,$CF$57:$CF$59=$CF$58,$CF$60&lt;&gt;$CF$61,$CF$61&lt;&gt;$CF$62,$CG$57&lt;&gt;$CG$58,$CG$58:$CG$59=$CG$58),1,0)</f>
        <v>0</v>
      </c>
      <c r="BJM58" s="487">
        <f t="array" aca="1" ref="BJM58" ca="1">IF(AND($CC$57:$CC$62=$CC$58,$CE$57:$CE$60=$CE$58,$CE$60&lt;&gt;$CE$61,$CE$61&lt;&gt;$CE$62,$CF$57&lt;&gt;$CF$58,$CF$58:$CF$60=$CF$58,$CG$58:$CG$59=$CG$58,$CG$59&lt;&gt;$CG$60),1,0)</f>
        <v>0</v>
      </c>
      <c r="BJN58" s="487">
        <f t="array" aca="1" ref="BJN58" ca="1">IF(AND($CC$57:$CC$62=$CC$58,$CE$57:$CE$60=$CE$58,$CE$60&lt;&gt;$CE$61,$CE$61&lt;&gt;$CE$62,$CF$57:$CF$59=$CF$58,$CF$59&lt;&gt;$CF$60,$CG$57&lt;&gt;$CG$58,$CG$58:$CG$59=$CG$58),1,0)</f>
        <v>0</v>
      </c>
      <c r="BJO58" s="487">
        <f t="array" aca="1" ref="BJO58" ca="1">IF(AND($CC$57:$CC$62=$CC$58,$CE$57:$CE$59=$CE$58,$CE$59&lt;&gt;$CE$60,$CE$60:$CE$61=$CE$60,$CE$61&lt;&gt;$CE$62,$CF$57:$CF$59=$CF$58,$CF$60&lt;&gt;$CF$61,$CG$57&lt;&gt;$CG$58,$CG$58:$CG$59=$CG$58),1,0)</f>
        <v>0</v>
      </c>
      <c r="BJP58" s="487">
        <f t="array" aca="1" ref="BJP58" ca="1">IF(AND($CC$57:$CC$62=$CC$58,$CE$57:$CE$59=$CE$58,$CE$59&lt;&gt;$CE$60,$CE$60:$CE$61=$CE$60,$CE$61&lt;&gt;$CE$62,$CF$57&lt;&gt;$CF$58,$CF$58:$CF$59=$CF$58,$CF$60:$CF$61=$CF$60,$CG$58:$CG$59=$CG$58,$CG$60&lt;&gt;$CG$61),1,0)</f>
        <v>0</v>
      </c>
      <c r="BJQ58" s="487">
        <f t="array" aca="1" ref="BJQ58" ca="1">IF(AND($CC$57:$CC$62=$CC$58,$CE$57:$CE$59=$CE$58,$CE$59&lt;&gt;$CE$60,$CE$60&lt;&gt;$CE$61,$CE$61:$CE$62=$CE$61,$CF$57&lt;&gt;$CF$58,$CF$58:$CF$59=$CF$58,$CF$61:$CF$62=$CF$61,$CG$58:$CG$59=$CG$58,$CG$61&lt;&gt;$CG$62),1,0)</f>
        <v>0</v>
      </c>
      <c r="BJR58" s="487">
        <f t="array" aca="1" ref="BJR58" ca="1">IF(AND($CC$57:$CC$62=$CC$58,$CE$57:$CE$59=$CE$58,$CE$59&lt;&gt;$CE$60,$CE$60&lt;&gt;$CE$61,$CE$61:$CE$62=$CE$61,$CF$57:$CF$59=$CF$58,$CF$61&lt;&gt;$CF$62,$CG$57&lt;&gt;$CG$58,$CG$58:$CG$59=$CG$58),1,0)</f>
        <v>0</v>
      </c>
      <c r="BJS58" s="487">
        <f t="array" aca="1" ref="BJS58" ca="1">IF(AND($CC$57:$CC$62=$CC$58,$CE$57&lt;&gt;$CE$58,$CE$58:$CE$62=$CE$58,$CF$58:$CF$61=$CF$58,$CF$61&lt;&gt;$CF$62,$CG$58:$CG$59=$CG$58,$CG$59&lt;&gt;$CG$60,$CG$60&lt;&gt;$CG$61),1,0)</f>
        <v>0</v>
      </c>
      <c r="BJT58" s="487">
        <f t="array" aca="1" ref="BJT58" ca="1">IF(AND($CC$57:$CC$62=$CC$58,$CE$57&lt;&gt;$CE$58,$CE$58:$CE$62=$CE$58,$CF$58:$CF$60=$CF$58,$CF$60&lt;&gt;$CF$61,$CF$61:$CF$62=$CF$61,$CG$58:$CG$59=$CG$58,$CG$59&lt;&gt;$CG$60,$CG$61&lt;&gt;$CG$62),1,0)</f>
        <v>0</v>
      </c>
      <c r="BJU58" s="487">
        <f t="array" aca="1" ref="BJU58" ca="1">IF(AND($CC$57:$CC$62=$CC$58,$CE$57&lt;&gt;$CE$58,$CE$58:$CE$62=$CE$58,$CF$58:$CF$60=$CF$58,$CF$60&lt;&gt;$CF$61,$CF$61&lt;&gt;$CF$62,$CG$58:$CG$59=$CG$58,$CG$59&lt;&gt;$CG$60),1,0)</f>
        <v>0</v>
      </c>
      <c r="BJV58" s="487">
        <f t="array" aca="1" ref="BJV58" ca="1">IF(AND($CC$57:$CC$62=$CC$58,$CE$57&lt;&gt;$CE$58,$CE$58:$CE$62=$CE$58,$CF$58:$CF$59=$CF$58,$CF$59&lt;&gt;$CF$60,$CF$60:$CF$62=$CF$60,$CG$58:$CG$59=$CG$58,$CG$60&lt;&gt;$CG$61,$CG$61&lt;&gt;$CG$62),1,0)</f>
        <v>0</v>
      </c>
      <c r="BJW58" s="487">
        <f t="array" aca="1" ref="BJW58" ca="1">IF(AND($CC$57:$CC$62=$CC$58,$CE$57&lt;&gt;$CE$58,$CE$58:$CE$62=$CE$58,$CF$58:$CF$59=$CF$58,$CF$59&lt;&gt;$CF$60,$CF$60&lt;&gt;$CF$61,$CF$61:$CF$62=$CF$61,$CG$58:$CG$59=$CG$58,$CG$61&lt;&gt;$CG$62),1,0)</f>
        <v>0</v>
      </c>
      <c r="BJX58" s="487">
        <f t="array" aca="1" ref="BJX58" ca="1">IF(AND($CC$57:$CC$62=$CC$58,$CE$57&lt;&gt;$CE$58,$CE$58:$CE$62=$CE$58,$CF$58:$CF$59=$CF$58,$CF$59&lt;&gt;$CF$60,$CF$60:$CF$61=$CF$60,$CF$61&lt;&gt;$CF$62,$CG$58:$CG$59=$CG$58,$CG$60&lt;&gt;$CG$61),1,0)</f>
        <v>0</v>
      </c>
      <c r="BJY58" s="487">
        <f t="array" aca="1" ref="BJY58" ca="1">IF(AND($CC$57:$CC$62=$CC$58,$CE$57&lt;&gt;$CE$58,$CE$58:$CE$61=$CE$58,$CE$61&lt;&gt;$CE$62,$CF$58:$CF$59=$CF$58,$CF$59&lt;&gt;$CF$60,$CF$60:$CF$61=$CF$60,$CG$58:$CG$59=$CG$58,$CG$60&lt;&gt;$CG$61),1,0)</f>
        <v>0</v>
      </c>
      <c r="BJZ58" s="487">
        <f t="array" aca="1" ref="BJZ58" ca="1">IF(AND($CC$57:$CC$62=$CC$58,$CE$57&lt;&gt;$CE$58,$CE$58:$CE$61=$CE$58,$CE$61&lt;&gt;$CE$62,$CF$58:$CF$60=$CF$58,$CF$60&lt;&gt;$CF$61,$CG$58:$CG$59=$CG$58,$CG$59&lt;&gt;$CG$60),1,0)</f>
        <v>0</v>
      </c>
      <c r="BKA58" s="487">
        <f t="array" aca="1" ref="BKA58" ca="1">IF(AND($CC$57:$CC$62=$CC$58,$CE$57&lt;&gt;$CE$58,$CE$58:$CE$60=$CE$58,$CE$60&lt;&gt;$CE$61,$CE$61:$CE$62=$CE$61,$CF$58:$CF$59=$CF$58,$CF$59&lt;&gt;$CF$60,$CF$61:$CF$62=$CF$61,$CG$58:$CG$59=$CG$58,$CG$61&lt;&gt;$CG$62),1,0)</f>
        <v>0</v>
      </c>
      <c r="BKB58" s="487">
        <f t="array" aca="1" ref="BKB58" ca="1">IF(AND($CC$57:$CC$62=$CC$58,$CE$57&lt;&gt;$CE$58,$CE$58:$CE$60=$CE$58,$CE$60&lt;&gt;$CE$61,$CE$61:$CE$62=$CE$61,$CF$58:$CF$60=$CF$58,$CF$61&lt;&gt;$CF$62,$CG$58:$CG$59=$CG$58,$CG$59&lt;&gt;$CG$60),1,0)</f>
        <v>0</v>
      </c>
      <c r="BKC58" s="487">
        <f t="array" aca="1" ref="BKC58" ca="1">IF(AND($CC$57:$CC$62=$CC$58,$CE$57&lt;&gt;$CE$58,$CE$58:$CE$59=$CE$58,$CE$59&lt;&gt;$CE$60,$CE$60:$CE$62=$CE$60,$CF$58:$CF$59=$CF$58,$CF$60&lt;&gt;$CF$61,$CF$61:$CF$62=$CF$61,$CG$58:$CG$59=$CG$58,$CG$61&lt;&gt;$CG$62),1,0)</f>
        <v>0</v>
      </c>
      <c r="BKD58" s="487">
        <f t="array" aca="1" ref="BKD58" ca="1">IF(AND($CC$57:$CC$62=$CC$58,$CE$57&lt;&gt;$CE$58,$CE$58:$CE$59=$CE$58,$CE$59&lt;&gt;$CE$60,$CE$60:$CE$62=$CE$60,$CF$58:$CF$59=$CF$58,$CF$60:$CF$61=$CF$60,$CF$61&lt;&gt;$CF$62,$CG$58:$CG$59=$CG$58,$CG$60&lt;&gt;$CG$61),1,0)</f>
        <v>0</v>
      </c>
      <c r="BKE58" s="487">
        <f t="array" aca="1" ref="BKE58" ca="1">IF(AND($CC$57:$CC$61=$CC$58,$CC$61&lt;&gt;$CC$62,$CE$57:$CE$61=$CE$58,$CF$57:$CF$60=$CF$58,$CF$60&lt;&gt;$CF$61,$CG$57&lt;&gt;$CG$58,$CG$58:$CG$59=$CG$58,$CG$59&lt;&gt;$CG$60),1,0)</f>
        <v>0</v>
      </c>
      <c r="BKF58" s="487">
        <f t="array" aca="1" ref="BKF58" ca="1">IF(AND($CC$57:$CC$61=$CC$58,$CC$61&lt;&gt;$CC$62,$CE$57:$CE$61=$CE$58,$CF$57:$CF$59=$CF$58,$CF$59&lt;&gt;$CF$60,$CF$60:$CF$61=$CF$60,$CG$57&lt;&gt;$CG$58,$CG$58:$CG$59=$CG$58,$CG$60&lt;&gt;$CG$61),1,0)</f>
        <v>0</v>
      </c>
      <c r="BKG58" s="487">
        <f t="array" aca="1" ref="BKG58" ca="1">IF(AND($CC$57:$CC$61=$CC$58,$CC$61&lt;&gt;$CC$62,$CE$57:$CE$61=$CE$58,$CF$57:$CF$59=$CF$58,$CF$59&lt;&gt;$CF$60,$CF$60&lt;&gt;$CF$61,$CG$57&lt;&gt;$CG$58,$CG$58:$CG$59=$CG$58),1,0)</f>
        <v>0</v>
      </c>
      <c r="BKH58" s="487">
        <f t="array" aca="1" ref="BKH58" ca="1">IF(AND($CC$57:$CC$61=$CC$58,$CC$61&lt;&gt;$CC$62,$CE$57:$CE$61=$CE$58,$CF$57&lt;&gt;$CF$58,$CF$58:$CF$61=$CF$58,$CG$58:$CG$59=$CG$58,$CG$59&lt;&gt;$CG$60,$CG$60&lt;&gt;$CG$61),1,0)</f>
        <v>0</v>
      </c>
      <c r="BKI58" s="487">
        <f t="array" aca="1" ref="BKI58" ca="1">IF(AND($CC$57:$CC$61=$CC$58,$CC$61&lt;&gt;$CC$62,$CE$57:$CE$61=$CE$58,$CF$57&lt;&gt;$CF$58,$CF$58:$CF$60=$CF$58,$CF$60&lt;&gt;$CF$61,$CG$58:$CG$59=$CG$58,$CG$59&lt;&gt;$CG$60),1,0)</f>
        <v>0</v>
      </c>
      <c r="BKJ58" s="487">
        <f t="array" aca="1" ref="BKJ58" ca="1">IF(AND($CC$57:$CC$61=$CC$58,$CC$61&lt;&gt;$CC$62,$CE$57:$CE$61=$CE$58,$CF$57&lt;&gt;$CF$58,$CF$58:$CF$59=$CF$58,$CF$59&lt;&gt;$CF$60,$CF$60:$CF$61=$CF$60,$CG$58:$CG$59=$CG$58,$CG$60&lt;&gt;$CG$61),1,0)</f>
        <v>0</v>
      </c>
      <c r="BKK58" s="487">
        <f t="array" aca="1" ref="BKK58" ca="1">IF(AND($CC$57:$CC$61=$CC$58,$CC$61&lt;&gt;$CC$62,$CE$57:$CE$60=$CE$58,$CE$60&lt;&gt;$CE$61,$CF$57:$CF$60=$CF$58,$CG$57&lt;&gt;$CG$58,$CG$58:$CG$59=$CG$58,$CG$59&lt;&gt;$CG$60),1,0)</f>
        <v>0</v>
      </c>
      <c r="BKL58" s="487">
        <f t="array" aca="1" ref="BKL58" ca="1">IF(AND($CC$57:$CC$61=$CC$58,$CC$61&lt;&gt;$CC$62,$CE$57:$CE$60=$CE$58,$CE$60&lt;&gt;$CE$61,$CF$57&lt;&gt;$CF$58,$CF$58:$CF$59=$CF$58,$CF$59&lt;&gt;$CF$60,$CG$58:$CG$59=$CG$58),1,0)</f>
        <v>0</v>
      </c>
      <c r="BKM58" s="487">
        <f t="array" aca="1" ref="BKM58" ca="1">IF(AND($CC$57:$CC$61=$CC$58,$CC$61&lt;&gt;$CC$62,$CE$57:$CE$59=$CE$58,$CE$59&lt;&gt;$CE$60,$CE$60:$CE$61=$CE$60,$CF$57:$CF$59=$CF$58,$CF$60:$CF$61=$CF$60,$CG$57&lt;&gt;$CG$58,$CG$58:$CG$59=$CG$58,$CG$60&lt;&gt;$CG$61),1,0)</f>
        <v>0</v>
      </c>
      <c r="BKN58" s="487">
        <f t="array" aca="1" ref="BKN58" ca="1">IF(AND($CC$57:$CC$61=$CC$58,$CC$61&lt;&gt;$CC$62,$CE$57:$CE$59=$CE$58,$CE$59&lt;&gt;$CE$60,$CE$60:$CE$61=$CE$60,$CF$57&lt;&gt;$CF$58,$CF$58:$CF$59=$CF$58,$CF$60&lt;&gt;$CF$61,$CG$58:$CG$59=$CG$58),1,0)</f>
        <v>0</v>
      </c>
      <c r="BKO58" s="487">
        <f t="array" aca="1" ref="BKO58" ca="1">IF(AND($CC$57:$CC$61=$CC$58,$CC$61&lt;&gt;$CC$62,$CE$57:$CE$59=$CE$58,$CE$59&lt;&gt;$CE$60,$CE$60&lt;&gt;$CE$61,$CF$57:$CF$59=$CF$58,$CG$57&lt;&gt;$CG$58,$CG$58:$CG$59=$CG$58),1,0)</f>
        <v>0</v>
      </c>
      <c r="BKP58" s="487">
        <f t="array" aca="1" ref="BKP58" ca="1">IF(AND($CC$57:$CC$61=$CC$58,$CC$61&lt;&gt;$CC$62,$CE$57:$CE$59=$CE$58,$CE$59&lt;&gt;$CE$60,$CE$60&lt;&gt;$CE$61,$CF$57&lt;&gt;$CF$58,$CF$58:$CF$59=$CF$58,$CG$58:$CG$59=$CG$58),1,0)</f>
        <v>0</v>
      </c>
      <c r="BKQ58" s="487">
        <f t="array" aca="1" ref="BKQ58" ca="1">IF(AND($CC$57:$CC$61=$CC$58,$CC$61&lt;&gt;$CC$62,$CE$57&lt;&gt;$CE$58,$CE$58:$CE$61=$CE$58,$CF$58:$CF$61=$CF$58,$CG$58:$CG$59=$CG$58,$CG$59&lt;&gt;$CG$60,$CG$60&lt;&gt;$CG$61),1,0)</f>
        <v>0</v>
      </c>
      <c r="BKR58" s="487">
        <f t="array" aca="1" ref="BKR58" ca="1">IF(AND($CC$57:$CC$61=$CC$58,$CC$61&lt;&gt;$CC$62,$CE$57&lt;&gt;$CE$58,$CE$58:$CE$61=$CE$58,$CF$58:$CF$59=$CF$58,CF$59&lt;&gt;$CF$60,$CF$60&lt;&gt;$CF$61,$CG$58:$CG$59=$CG$58),1,0)</f>
        <v>0</v>
      </c>
      <c r="BKS58" s="487">
        <f t="array" aca="1" ref="BKS58" ca="1">IF(AND($CC$57:$CC$61=$CC$58,$CC$61&lt;&gt;$CC$62,$CE$57&lt;&gt;$CE$58,$CE$58:$CE$60=$CE$58,$CE$60&lt;&gt;$CE$61,$CF$58:$CF$60=$CF$58,$CG$58:$CG$59=$CG$58,$CG$59&lt;&gt;$CG$60),1,0)</f>
        <v>0</v>
      </c>
      <c r="BKT58" s="487">
        <f t="array" aca="1" ref="BKT58" ca="1">IF(AND($CC$57:$CC$61=$CC$58,$CC$61&lt;&gt;$CC$62,$CE$57&lt;&gt;$CE$58,$CE$58:$CE$60=$CE$58,$CE$60&lt;&gt;$CE$61,$CF$58:$CF$59=$CF$58,$CF$59&lt;&gt;$CF$60,$CG$58:$CG$59=$CG$58),1,0)</f>
        <v>0</v>
      </c>
      <c r="BKU58" s="487">
        <f t="array" aca="1" ref="BKU58" ca="1">IF(AND($CC$57:$CC$61=$CC$58,$CC$61&lt;&gt;$CC$62,$CE$57&lt;&gt;$CE$58,$CE$58:$CE$59=$CE$58,$CE$59&lt;&gt;$CE$60,$CE$60:$CE$61=$CE$60,$CF$58:$CF$59=$CF$58,$CF$60:$CF$61=$CF$60,$CG$58:$CG$59=$CG$58,$CG$60&lt;&gt;$CG$61),1,0)</f>
        <v>0</v>
      </c>
      <c r="BKV58" s="487">
        <f t="array" aca="1" ref="BKV58" ca="1">IF(AND($CC$57:$CC$61=$CC$58,$CC$61&lt;&gt;$CC$62,$CE$57&lt;&gt;$CE$58,$CE$58:$CE$59=$CE$58,$CE$59&lt;&gt;$CE$60,$CE$60:$CE$61=$CE$60,$CF$58:$CF$59=$CF$58,$CF$60&lt;&gt;$CF$61,$CG$58:$CG$59=$CG$58),1,0)</f>
        <v>0</v>
      </c>
      <c r="BKW58" s="487">
        <f t="array" aca="1" ref="BKW58" ca="1">IF(AND($CC$57:$CC$60=$CC$58,$CC$60&lt;&gt;$CC$61,$CC$61:$CC$62=$CC$61,$CE$57:$CE$60=$CE$58,$CE$61:$CE$62=$CE$61,$CF$57:$CF$60=$CF$58,$CF$61&lt;&gt;$CF$62,$CG$57&lt;&gt;$CG$58,$CG$58:$CG$59=$CG$58,$CG$59&lt;&gt;$CG$60),1,0)</f>
        <v>0</v>
      </c>
      <c r="BKX58" s="487">
        <f t="array" aca="1" ref="BKX58" ca="1">IF(AND($CC$57:$CC$60=$CC$58,$CC$60&lt;&gt;$CC$61,$CC$61:$CC$62=$CC$61,$CE$57:$CE$60=$CE$58,$CE$61:$CE$62=$CE$61,$CF$57:$CF$59=$CF$58,$CF$59&lt;&gt;$CF$60,$CF$61:$CF$62=$CF$61,$CG$57&lt;&gt;$CG$58,$CG$58:$CG$59=$CG$58,$CG$61&lt;&gt;$CG$62),1,0)</f>
        <v>0</v>
      </c>
      <c r="BKY58" s="487">
        <f t="array" aca="1" ref="BKY58" ca="1">IF(AND($CC$57:$CC$60=$CC$58,$CC$60&lt;&gt;$CC$61,$CC$61:$CC$62=$CC$61,$CE$57:$CE$60=$CE$58,$CE$61:$CE$62=$CE$61,$CF$57:$CF$59=$CF$58,$CF$59&lt;&gt;$CF$60,$CF$61&lt;&gt;$CF$62,$CG$57&lt;&gt;$CG$58,$CG$58:$CG$59=$CG$58),1,0)</f>
        <v>0</v>
      </c>
      <c r="BKZ58" s="487">
        <f t="array" aca="1" ref="BKZ58" ca="1">IF(AND($CC$57:$CC$60=$CC$58,$CC$60&lt;&gt;$CC$61,$CC$61:$CC$62=$CC$61,$CE$57:$CE$60=$CE$58,$CE$61:$CE$62=$CE$61,$CF$57&lt;&gt;$CF$58,$CF$58:$CF$60=$CF$58,$CF$61:$CF$62=$CF$61,$CG$58:$CG$59=$CG$58,$CG$59&lt;&gt;$CG$60,$CG$61&lt;&gt;$CG$62),1,0)</f>
        <v>0</v>
      </c>
      <c r="BLA58" s="487">
        <f t="array" aca="1" ref="BLA58" ca="1">IF(AND($CC$57:$CC$60=$CC$58,$CC$60&lt;&gt;$CC$61,$CC$61:$CC$62=$CC$61,$CE$57:$CE$60=$CE$58,$CE$61:$CE$62=$CE$61,$CF$57&lt;&gt;$CF$58,$CF$58:$CF$60=$CF$58,$CF$61&lt;&gt;$CF$62,$CG$58:$CG$59=$CG$58,$CG$59&lt;&gt;$CG$60),1,0)</f>
        <v>0</v>
      </c>
      <c r="BLB58" s="487">
        <f t="array" aca="1" ref="BLB58" ca="1">IF(AND($CC$57:$CC$60=$CC$58,$CC$60&lt;&gt;$CC$61,$CC$61:$CC$62=$CC$61,$CE$57:$CE$60=$CE$58,$CE$61:$CE$62=$CE$61,$CF$57&lt;&gt;$CF$58,$CF$58:$CF$59=$CF$58,$CF$59&lt;&gt;$CF$60,$CF$61:$CF$62=$CF$61,$CG$58:$CG$59=$CG$58,$CG$61&lt;&gt;$CG$62),1,0)</f>
        <v>0</v>
      </c>
      <c r="BLC58" s="487">
        <f t="array" aca="1" ref="BLC58" ca="1">IF(AND($CC$57:$CC$60=$CC$58,$CC$60&lt;&gt;$CC$61,$CC$61:$CC$62=$CC$61,$CE$57:$CE$60=$CE$58,$CE$61&lt;&gt;$CE$62,$CF$57:$CF$60=$CF$58,$CG$57&lt;&gt;$CG$58,$CG$58:$CG$59=$CG$58,$CG$59&lt;&gt;$CG$60),1,0)</f>
        <v>0</v>
      </c>
      <c r="BLD58" s="487">
        <f t="array" aca="1" ref="BLD58" ca="1">IF(AND($CC$57:$CC$60=$CC$58,$CC$60&lt;&gt;$CC$61,$CC$61:$CC$62=$CC$61,$CE$57:$CE$60=$CE$58,$CE$61&lt;&gt;$CE$62,$CF$57&lt;&gt;$CF$58,$CF$58:$CF$59=$CF$58,$CF$59&lt;&gt;$CF$60,$CG$58:$CG$59=$CG$58),1,0)</f>
        <v>0</v>
      </c>
      <c r="BLE58" s="487">
        <f t="array" aca="1" ref="BLE58" ca="1">IF(AND($CC$57:$CC$60=$CC$58,$CC$60&lt;&gt;$CC$61,$CC$61:$CC$62=$CC$61,$CE$57:$CE$59=$CE$58,$CE$59&lt;&gt;$CE$60,$CE$61:$CE$62=$CE$61,$CF$57:$CF$59=$CF$58,$CF$61:$CF$62=$CF$61,$CG$57&lt;&gt;$CG$58,$CG$58:$CG$59=$CG$58,$CG$61&lt;&gt;$CG$62),1,0)</f>
        <v>0</v>
      </c>
      <c r="BLF58" s="487">
        <f t="array" aca="1" ref="BLF58" ca="1">IF(AND($CC$57:$CC$60=$CC$58,$CC$60&lt;&gt;$CC$61,$CC$61:$CC$62=$CC$61,$CE$57:$CE$59=$CE$58,$CE$59&lt;&gt;$CE$60,$CE$61:$CE$62=$CE$61,$CF$57&lt;&gt;$CF$58,$CF$58:$CF$59=$CF$58,$CF$61&lt;&gt;$CF$62,$CG$58:$CG$59=$CG$58),1,0)</f>
        <v>0</v>
      </c>
      <c r="BLG58" s="487">
        <f t="array" aca="1" ref="BLG58" ca="1">IF(AND($CC$57:$CC$60=$CC$58,$CC$60&lt;&gt;$CC$61,$CC$61:$CC$62=$CC$61,$CE$57:$CE$59=$CE$58,$CE$59&lt;&gt;$CE$60,$CE$61&lt;&gt;$CE$62,$CF$57:$CF$59=$CF$58,$CG$57&lt;&gt;$CG$58,$CG$58:$CG$59=$CG$58),1,0)</f>
        <v>0</v>
      </c>
      <c r="BLH58" s="487">
        <f t="array" aca="1" ref="BLH58" ca="1">IF(AND($CC$57:$CC$60=$CC$58,$CC$60&lt;&gt;$CC$61,$CC$61:$CC$62=$CC$61,$CE$57:$CE$59=$CE$58,$CE$59&lt;&gt;$CE$60,$CE$61&lt;&gt;$CE$62,$CF$57&lt;&gt;$CF$58,$CF$58:$CF$59=$CF$58,$CG$58:$CG$59=$CG$58),1,0)</f>
        <v>0</v>
      </c>
      <c r="BLI58" s="487">
        <f t="array" aca="1" ref="BLI58" ca="1">IF(AND($CC$57:$CC$60=$CC$58,$CC$60&lt;&gt;$CC$61,$CC$61:$CC$62=$CC$61,$CE$57&lt;&gt;$CE$58,$CE$58:$CE$60=$CE$58,$CE$61:$CE$62=$CE$61,$CF$58:$CF$60=$CF$58,$CF$61:$CF$62=$CF$61,$CG$58:$CG$59=$CG$58,$CG$59&lt;&gt;$CG$60,$CG$61&lt;&gt;$CG$62),1,0)</f>
        <v>0</v>
      </c>
      <c r="BLJ58" s="487">
        <f t="array" aca="1" ref="BLJ58" ca="1">IF(AND($CC$57:$CC$60=$CC$58,$CC$60&lt;&gt;$CC$61,$CC$61:$CC$62=$CC$61,$CE$57&lt;&gt;$CE$58,$CE$58:$CE$60=$CE$58,$CE$61:$CE$62=$CE$61,$CF$58:$CF$59=$CF$58,$CF$59&lt;&gt;$CF$60,$CF$61&lt;&gt;$CF$62,$CG$58:$CG$59=$CG$58),1,0)</f>
        <v>0</v>
      </c>
      <c r="BLK58" s="487">
        <f t="array" aca="1" ref="BLK58" ca="1">IF(AND($CC$57:$CC$60=$CC$58,$CC$60&lt;&gt;$CC$61,$CC$61:$CC$62=$CC$61,$CE$57&lt;&gt;$CE$58,$CE$58:$CE$60=$CE$58,$CE$61&lt;&gt;$CE$62,$CF$58:$CF$60=$CF$58,$CG$58:$CG$59=$CG$58,$CG$59&lt;&gt;$CG$60),1,0)</f>
        <v>0</v>
      </c>
      <c r="BLL58" s="487">
        <f t="array" aca="1" ref="BLL58" ca="1">IF(AND($CC$57:$CC$60=$CC$58,$CC$60&lt;&gt;$CC$61,$CC$61:$CC$62=$CC$61,$CE$57&lt;&gt;$CE$58,$CE$58:$CE$60=$CE$58,$CE$61&lt;&gt;$CE$62,$CF$58:$CF$59=$CF$58,$CF$59&lt;&gt;$CF$60,$CG$58:$CG$59=$CG$58),1,0)</f>
        <v>0</v>
      </c>
      <c r="BLM58" s="487">
        <f t="array" aca="1" ref="BLM58" ca="1">IF(AND($CC$57:$CC$60=$CC$58,$CC$60&lt;&gt;$CC$61,$CC$61:$CC$62=$CC$61,$CE$57&lt;&gt;$CE$58,$CE$58:$CE$59=$CE$58,$CE$59&lt;&gt;$CE$60,$CE$61:$CE$62=$CE$61,$CF$58:$CF$59=$CF$58,$CF$61:$CF$62=$CF$61,$CG$58:$CG$59=$CG$58,$CG$61&lt;&gt;$CG$62),1,0)</f>
        <v>0</v>
      </c>
      <c r="BLN58" s="487">
        <f t="array" aca="1" ref="BLN58" ca="1">IF(AND($CC$57:$CC$60=$CC$58,$CC$60&lt;&gt;$CC$61,$CC$61:$CC$62=$CC$61,$CE$57&lt;&gt;$CE$58,$CE$58:$CE$59=$CE$58,$CE$59&lt;&gt;$CE$60,$CE$61:$CE$62=$CE$61,$CF$58:$CF$59=$CF$58,$CF$61&lt;&gt;$CF$62,$CG$58:$CG$59=$CG$58),1,0)</f>
        <v>0</v>
      </c>
      <c r="BLO58" s="487">
        <f t="array" aca="1" ref="BLO58" ca="1">IF(AND($CC$57:$CC$59=$CC$58,$CC$59&lt;&gt;$CC$60,$CC$60:$CC$62=$CC$60,$CE$57:$CE$59=$CE$58,$CE$60:$CE$62=$CE$60,$CF$57&lt;&gt;$CF$58,$CF$58:$CF$59=$CF$58,$CF$60:$CF$62=$CF$60,$CG$58:$CG$59=$CG$58,$CG$60&lt;&gt;$CG$61,$CG$61&lt;&gt;$CG$62),1,0)</f>
        <v>0</v>
      </c>
      <c r="BLP58" s="487">
        <f t="array" aca="1" ref="BLP58" ca="1">IF(AND($CC$57:$CC$59=$CC$58,$CC$59&lt;&gt;$CC$60,$CC$60:$CC$62=$CC$60,$CE$57:$CE$59=$CE$58,$CE$60:$CE$62=$CE$60,$CF$57&lt;&gt;$CF$58,$CF$58:$CF$59=$CF$58,$CF$60&lt;&gt;$CF$61,$CF$61:$CF$62=$CF$61,$CG$58:$CG$59=$CG$58,$CG$61&lt;&gt;$CG$62),1,0)</f>
        <v>0</v>
      </c>
      <c r="BLQ58" s="487">
        <f t="array" aca="1" ref="BLQ58" ca="1">IF(AND($CC$57:$CC$59=$CC$58,$CC$59&lt;&gt;$CC$60,$CC$60:$CC$62=$CC$60,$CE$57:$CE$59=$CE$58,$CE$60:$CE$62=$CE$60,$CF$57&lt;&gt;$CF$58,$CF$58:$CF$59=$CF$58,$CF$60:$CF$61=$CF$60,$CF$61&lt;&gt;$CF$62,$CG$58:$CG$59=$CG$58,$CG$60&lt;&gt;$CG$61),1,0)</f>
        <v>0</v>
      </c>
      <c r="BLR58" s="487">
        <f t="array" aca="1" ref="BLR58" ca="1">IF(AND($CC$57:$CC$59=$CC$58,$CC$59&lt;&gt;$CC$60,$CC$60:$CC$62=$CC$60,$CE$57:$CE$59=$CE$58,$CE$60:$CE$62=$CE$60,$CF$57:$CF$59=$CF$58,$CF$60&lt;&gt;$CF$61,$CF$61:$CF$62=$CF$61,$CG$57&lt;&gt;$CG$58,$CG$58:$CG$59=$CG$58,$CG$61&lt;&gt;$CG$62),1,0)</f>
        <v>0</v>
      </c>
      <c r="BLS58" s="487">
        <f t="array" aca="1" ref="BLS58" ca="1">IF(AND($CC$57:$CC$59=$CC$58,$CC$59&lt;&gt;$CC$60,$CC$60:$CC$62=$CC$60,$CE$57:$CE$59=$CE$58,$CE$60:$CE$62=$CE$60,$CF$57:$CF$59=$CF$58,$CF$60:$CF$61=$CF$60,$CF$61&lt;&gt;$CF$62,$CG$57&lt;&gt;$CG$58,$CG$58:$CG$59=$CG$58,$CG$60&lt;&gt;$CG$61),1,0)</f>
        <v>0</v>
      </c>
      <c r="BLT58" s="487">
        <f t="array" aca="1" ref="BLT58" ca="1">IF(AND($CC$57:$CC$59=$CC$58,$CC$59&lt;&gt;$CC$60,$CC$60:$CC$62=$CC$60,$CE$57:$CE$59=$CE$58,$CE$60:$CE$62=$CE$60,$CF$57:$CF$59=$CF$58,$CF$60&lt;&gt;$CF$61,$CF$61&lt;&gt;$CF$62,$CG$57&lt;&gt;$CG$58,$CG$58:$CG$59=$CG$58),1,0)</f>
        <v>0</v>
      </c>
      <c r="BLU58" s="487">
        <f t="array" aca="1" ref="BLU58" ca="1">IF(AND($CC$57:$CC$59=$CC$58,$CC$59&lt;&gt;$CC$60,$CC$60:$CC$62=$CC$60,$CE$57&lt;&gt;$CE$58,$CE$58:$CE$59=$CE$58,$CE$60:$CE$62=$CE$60,$CF$58:$CF$59=$CF$58,$CF$60:$CF$62=$CF$60,$CG$58:$CG$59=$CG$58,$CG$60&lt;&gt;$CG$61,$CG$61&lt;&gt;$CG$62),1,0)</f>
        <v>0</v>
      </c>
      <c r="BLV58" s="487">
        <f t="array" aca="1" ref="BLV58" ca="1">IF(AND($CC$57:$CC$59=$CC$58,$CC$59&lt;&gt;$CC$60,$CC$60:$CC$62=$CC$60,$CE$57&lt;&gt;$CE$58,$CE$58:$CE$59=$CE$58,$CE$60:$CE$62=$CE$60,$CF$58:$CF$59=$CF$58,$CF$60&lt;&gt;$CF$61,$CF$61&lt;&gt;$CF$62,$CG$58:$CG$59=$CG$58),1,0)</f>
        <v>0</v>
      </c>
      <c r="BLW58" s="487">
        <f t="array" aca="1" ref="BLW58" ca="1">IF(AND($CC$57:$CC$59=$CC$58,$CC$59&lt;&gt;$CC$60,$CC$60:$CC$62=$CC$60,$CE$57&lt;&gt;$CE$58,$CE$58:$CE$59=$CE$58,$CE$60&lt;&gt;$CE$61,$CE$61:$CE$62=$CE$61,$CF$58:$CF$59=$CF$58,$CF$61:$CF$62=$CF$61,$CG$58:$CG$59=$CG$58,$CG$61&lt;&gt;$CG$62),1,0)</f>
        <v>0</v>
      </c>
      <c r="BLX58" s="487">
        <f t="array" aca="1" ref="BLX58" ca="1">IF(AND($CC$57:$CC$59=$CC$58,$CC$59&lt;&gt;$CC$60,$CC$60:$CC$62=$CC$60,$CE$57&lt;&gt;$CE$58,$CE$58:$CE$59=$CE$58,$CE$60&lt;&gt;$CE$61,$CE$61:$CE$62=$CE$61,$CF$58:$CF$59=$CF$58,$CF$61&lt;&gt;$CF$62,$CG$58:$CG$59=$CG$58),1,0)</f>
        <v>0</v>
      </c>
      <c r="BLY58" s="487">
        <f t="array" aca="1" ref="BLY58" ca="1">IF(AND($CC$57:$CC$59=$CC$58,$CC$59&lt;&gt;$CC$60,$CC$60:$CC$62=$CC$60,$CE$57&lt;&gt;$CE$58,$CE$58:$CE$59=$CE$58,$CE$60:$CE$61=$CE$60,$CE$61&lt;&gt;$CE$62,$CF$58:$CF$59=$CF$58,$CF$60:$CF$61=$CF$60,$CG$58:$CG$59=$CG$58,$CG$60&lt;&gt;$CG$61),1,0)</f>
        <v>0</v>
      </c>
      <c r="BLZ58" s="487">
        <f t="array" aca="1" ref="BLZ58" ca="1">IF(AND($CC$57:$CC$59=$CC$58,$CC$59&lt;&gt;$CC$60,$CC$60:$CC$62=$CC$60,$CE$57&lt;&gt;$CE$58,$CE$58:$CE$59=$CE$58,$CE$60:$CE$61=$CE$60,$CE$61&lt;&gt;$CE$62,$CF$58:$CF$59=$CF$58,$CF$60&lt;&gt;$CF$61,$CG$58:$CG$59=$CG$58),1,0)</f>
        <v>0</v>
      </c>
      <c r="BMA58" s="487">
        <f t="array" aca="1" ref="BMA58" ca="1">IF(AND($CC$57:$CC$59=$CC$58,$CC$59&lt;&gt;$CC$60,$CC$60:$CC$62=$CC$60,$CE$57:$CE$59=$CE$58,$CE$60&lt;&gt;$CE$61,$CE$61:$CE$62=$CE$61,$CF$57:$CF$59=$CF$58,$CF$61:$CF$62=$CF$61,$CG$57&lt;&gt;$CG$58,$CG$58:$CG$59=$CG$58,$CG$61&lt;&gt;$CG$62),1,0)</f>
        <v>0</v>
      </c>
      <c r="BMB58" s="487">
        <f t="array" aca="1" ref="BMB58" ca="1">IF(AND($CC$57:$CC$59=$CC$58,$CC$59&lt;&gt;$CC$60,$CC$60:$CC$62=$CC$60,$CE$57:$CE$59=$CE$58,$CE$60&lt;&gt;$CE$61,$CE$61:$CE$62=$CE$61,$CF$57&lt;&gt;$CF$58,$CF$58:$CF$59=$CF$58,$CF$61&lt;&gt;$CF$62,$CG$58:$CG$59=$CG$58),1,0)</f>
        <v>0</v>
      </c>
      <c r="BMC58" s="487">
        <f t="array" aca="1" ref="BMC58" ca="1">IF(AND($CC$57:$CC$59=$CC$58,$CC$59&lt;&gt;$CC$60,$CC$60:$CC$62=$CC$60,$CE$57:$CE$59=$CE$58,$CE$60:$CE$61=$CE$60,$CE$61&lt;&gt;$CE$62,$CF$57:$CF$59=$CF$58,$CF$60:$CF$61=$CF$60,$CG$57&lt;&gt;$CG$58,$CG$58:$CG$59=$CG$58,$CG$60&lt;&gt;$CG$61),1,0)</f>
        <v>0</v>
      </c>
      <c r="BMD58" s="487">
        <f t="array" aca="1" ref="BMD58" ca="1">IF(AND($CC$57:$CC$59=$CC$58,$CC$59&lt;&gt;$CC$60,$CC$60:$CC$62=$CC$60,$CE$57:$CE$59=$CE$58,$CE$60:$CE$61=$CE$60,$CE$61&lt;&gt;$CE$62,$CF$57&lt;&gt;$CF$58,$CF$58:$CF$59=$CF$58,$CF$60&lt;&gt;$CF$61,$CG$58:$CG$59=$CG$58),1,0)</f>
        <v>0</v>
      </c>
      <c r="BME58" s="487">
        <f t="array" aca="1" ref="BME58" ca="1">IF(AND($CC$57:$CC$59=$CC$58,$CC$59&lt;&gt;$CC$60,$CC$60:$CC$62=$CC$60,$CE$57:$CE$59=$CE$58,$CE$60&lt;&gt;$CE$61,$CE$61&lt;&gt;$CE$62,$CF$57:$CF$59=$CF$58,$CG$57&lt;&gt;$CG$58,$CG$58:$CG$59=$CG$58),1,0)</f>
        <v>0</v>
      </c>
      <c r="BMF58" s="487">
        <f t="array" aca="1" ref="BMF58" ca="1">IF(AND($CC$57:$CC$59=$CC$58,$CC$59&lt;&gt;$CC$60,$CC$60:$CC$62=$CC$60,$CE$57:$CE$59=$CE$58,$CE$60&lt;&gt;$CE$61,$CE$61&lt;&gt;$CE$62,$CF$57&lt;&gt;$CF$58,$CF$58:$CF$59=$CF$58,$CG$58:$CG$59=$CG$58),1,0)</f>
        <v>0</v>
      </c>
      <c r="BMG58" s="487">
        <f t="array" aca="1" ref="BMG58" ca="1">IF(AND($CC$57:$CC$60=$CC$58,$CC$60&lt;&gt;$CC$61,$CC$61&lt;&gt;$CC$62,$CE$57:$CE$60=$CE$58,$CF$57&lt;&gt;$CF$58,$CF$58:$CF$60=$CF$58,$CG$58:$CG$59=$CG$58,$CG$59&lt;&gt;$CG$60),1,0)</f>
        <v>0</v>
      </c>
      <c r="BMH58" s="487">
        <f t="array" aca="1" ref="BMH58" ca="1">IF(AND($CC$57:$CC$60=$CC$58,$CC$60&lt;&gt;$CC$61,$CC$61&lt;&gt;$CC$62,$CE$57:$CE$60=$CE$58,$CF$57:$CF$59=$CF$58,$CF$59&lt;&gt;$CF$60,$CG$57&lt;&gt;$CG$58,$CG$58:$CG$59=$CG$58),1,0)</f>
        <v>0</v>
      </c>
      <c r="BMI58" s="487">
        <f t="array" aca="1" ref="BMI58" ca="1">IF(AND($CC$57:$CC$60=$CC$58,$CC$60&lt;&gt;$CC$61,$CC$61&lt;&gt;$CC$62,$CE$57&lt;&gt;$CE$58,$CE$58:$CE$60=$CE$58,$CF$58:$CF$60=$CF$58,$CG$58:$CG$59=$CG$58,$CG$59&lt;&gt;$CG$60),1,0)</f>
        <v>0</v>
      </c>
      <c r="BMJ58" s="487">
        <f t="array" aca="1" ref="BMJ58" ca="1">IF(AND($CC$57:$CC$60=$CC$58,$CC$60&lt;&gt;$CC$61,$CC$61&lt;&gt;$CC$62,$CE$57&lt;&gt;$CE$58,$CE$58:$CE$60=$CE$58,$CF$58:$CF$59=$CF$58,$CF$59&lt;&gt;$CF$60,$CG$58:$CG$59=$CG$58),1,0)</f>
        <v>0</v>
      </c>
      <c r="BMK58" s="487">
        <f t="array" aca="1" ref="BMK58" ca="1">IF(AND($CC$57:$CC$60=$CC$58,$CC$60&lt;&gt;$CC$61,$CC$61&lt;&gt;$CC$62,$CE$57:$CE$59=$CE$58,$CE$59&lt;&gt;$CE$60,$CF$57:$CF$59=$CF$58,$CG$57&lt;&gt;$CG$58,$CG$58:$CG$59=$CG$58),1,0)</f>
        <v>0</v>
      </c>
      <c r="BML58" s="487">
        <f t="array" aca="1" ref="BML58" ca="1">IF(AND($CC$57:$CC$60=$CC$58,$CC$60&lt;&gt;$CC$61,$CC$61&lt;&gt;$CC$62,$CE$57:$CE$59=$CE$58,$CE$59&lt;&gt;$CE$60,$CF$57&lt;&gt;$CF$58,$CF$58:$CF$59=$CF$58,$CG$58:$CG$59=$CG$58),1,0)</f>
        <v>0</v>
      </c>
      <c r="BMM58" s="487">
        <f t="array" aca="1" ref="BMM58" ca="1">IF(AND($CC$57:$CC$59=$CC$58,$CC$59&lt;&gt;$CC$60,$CC$60:$CC$61=$CC$60,$CC$61&lt;&gt;$CC$62,$CE$57:$CE$59=$CE$58,$CE$60:$CE$61=$CE$60,$CF$57:$CF$59=$CF$58,$CF$60&lt;&gt;$CF$61,$CG$57&lt;&gt;$CG$58,$CG$58:$CG$59=$CG$58),1,0)</f>
        <v>0</v>
      </c>
      <c r="BMN58" s="487">
        <f t="array" aca="1" ref="BMN58" ca="1">IF(AND($CC$57:$CC$59=$CC$58,$CC$59&lt;&gt;$CC$60,$CC$60:$CC$61=$CC$60,$CC$61&lt;&gt;$CC$62,$CE$57:$CE$59=$CE$58,$CE$60:$CE$61=$CE$60,$CF$57&lt;&gt;$CF$58,$CF$58:$CF$59=$CF$58,$CF$60:$CF$61=$CF$60,$CG$58:$CG$59=$CG$58,$CG$60&lt;&gt;$CG$61),1,0)</f>
        <v>0</v>
      </c>
      <c r="BMO58" s="487">
        <f t="array" aca="1" ref="BMO58" ca="1">IF(AND($CC$57:$CC$59=$CC$58,$CC$59&lt;&gt;$CC$60,$CC$60:$CC$61=$CC$60,$CC$61&lt;&gt;$CC$62,$CE$57:$CE$59=$CE$58,$CE$60&lt;&gt;$CE$61,$CF$57:$CF$59=$CF$58,$CG$57&lt;&gt;$CG$58,$CG$58:$CG$59=$CG$58),1,0)</f>
        <v>0</v>
      </c>
      <c r="BMP58" s="487">
        <f t="array" aca="1" ref="BMP58" ca="1">IF(AND($CC$57:$CC$59=$CC$58,$CC$59&lt;&gt;$CC$60,$CC$60:$CC$61=$CC$60,$CC$61&lt;&gt;$CC$62,$CE$57:$CE$59=$CE$58,$CE$60&lt;&gt;$CE$61,$CF$57&lt;&gt;$CF$58,$CF$58:$CF$59=$CF$58,$CG$58:$CG$59=$CG$58),1,0)</f>
        <v>0</v>
      </c>
      <c r="BMQ58" s="487">
        <f t="array" aca="1" ref="BMQ58" ca="1">IF(AND($CC$57:$CC$59=$CC$58,$CC$59&lt;&gt;$CC$60,$CC$60:$CC$61=$CC$60,$CC$61&lt;&gt;$CC$62,$CE$57&lt;&gt;$CE$58,$CE$58:$CE$59=$CE$58,$CE$60:$CE$61=$CE$60,$CF$58:$CF$59=$CF$58,$CF$60:$CF$61=$CF$60,$CG$58:$CG$59=$CG$58,$CG$60&lt;&gt;$CG$61),1,0)</f>
        <v>0</v>
      </c>
      <c r="BMR58" s="487">
        <f t="array" aca="1" ref="BMR58" ca="1">IF(AND($CC$57:$CC$59=$CC$58,$CC$59&lt;&gt;$CC$60,$CC$60:$CC$61=$CC$60,$CC$61&lt;&gt;$CC$62,$CE$57&lt;&gt;$CE$58,$CE$58:$CE$59=$CE$58,$CE$60:$CE$61=$CE$60,$CF$58:$CF$59=$CF$58,$CF$60&lt;&gt;$CF$61,$CG$58:$CG$59=$CG$58),1,0)</f>
        <v>0</v>
      </c>
      <c r="BMS58" s="487">
        <f t="array" aca="1" ref="BMS58" ca="1">IF(AND($CC$57:$CC$59=$CC$58,$CC$59&lt;&gt;$CC$60,$CC$60&lt;&gt;$CC$61,$CC$61:$CC$62=$CC$61,$CE$57:$CE$59=$CE$58,$CE$61:$CE$62=$CE$61,$CF$57&lt;&gt;$CF$58,$CF$58:$CF$59=$CF$58,$CF$61:$CF$62=$CF$61,$CG$58:$CG$59=$CG$58,$CG$61&lt;&gt;$CG$62),1,0)</f>
        <v>0</v>
      </c>
      <c r="BMT58" s="487">
        <f t="array" aca="1" ref="BMT58" ca="1">IF(AND($CC$57:$CC$59=$CC$58,$CC$59&lt;&gt;$CC$60,$CC$60&lt;&gt;$CC$61,$CC$61:$CC$62=$CC$61,$CE$57:$CE$59=$CE$58,$CE$61:$CE$62=$CE$61,$CF$57:$CF$59=$CF$58,$CF$61&lt;&gt;$CF$62,$CG$57&lt;&gt;$CG$58,$CG$58:$CG$59=$CG$58),1,0)</f>
        <v>0</v>
      </c>
      <c r="BMU58" s="487">
        <f t="array" aca="1" ref="BMU58" ca="1">IF(AND($CC$57:$CC$59=$CC$58,$CC$59&lt;&gt;$CC$60,$CC$60&lt;&gt;$CC$61,$CC$61:$CC$62=$CC$61,$CE$57&lt;&gt;$CE$58,$CE$58:$CE$59=$CE$58,$CE$61:$CE$62=$CE$61,$CF$58:$CF$59=$CF$58,$CF$61:$CF$62=$CF$61,$CG$58:$CG$59=$CG$58,$CG$61&lt;&gt;$CG$62),1,0)</f>
        <v>0</v>
      </c>
      <c r="BMV58" s="487">
        <f t="array" aca="1" ref="BMV58" ca="1">IF(AND($CC$57:$CC$59=$CC$58,$CC$59&lt;&gt;$CC$60,$CC$60&lt;&gt;$CC$61,$CC$61:$CC$62=$CC$61,$CE$57&lt;&gt;$CE$58,$CE$58:$CE$59=$CE$58,$CE$61:$CE$62=$CE$61,$CF$58:$CF$59=$CF$58,$CF$61&lt;&gt;$CF$62,$CG$58:$CG$59=$CG$58),1,0)</f>
        <v>0</v>
      </c>
      <c r="BMW58" s="487">
        <f t="array" aca="1" ref="BMW58" ca="1">IF(AND($CC$57:$CC$59=$CC$58,$CC$59&lt;&gt;$CC$60,$CC$60&lt;&gt;$CC$61,$CC$61:$CC$62=$CC$61,$CE$57:$CE$59=$CE$58,$CE$61&lt;&gt;$CE$62,$CF$57:$CF$59=$CF$58,$CG$57&lt;&gt;$CG$58,$CG$58:$CG$59=$CG$58),1,0)</f>
        <v>0</v>
      </c>
      <c r="BMX58" s="487">
        <f t="array" aca="1" ref="BMX58" ca="1">IF(AND($CC$57:$CC$59=$CC$58,$CC$59&lt;&gt;$CC$60,$CC$60&lt;&gt;$CC$61,$CC$61:$CC$62=$CC$61,$CE$57:$CE$59=$CE$58,$CE$61&lt;&gt;$CE$62,$CF$57&lt;&gt;$CF$58,$CF$58:$CF$59=$CF$58,$CG$58:$CG$59=$CG$58),1,0)</f>
        <v>0</v>
      </c>
      <c r="BMY58" s="487">
        <f t="array" aca="1" ref="BMY58" ca="1">IF(AND($CC$57&lt;&gt;$CC$58,$CC$58:$CC$62=$CC$58,$CE$58:$CE$62=$CE$58,$CF$58:$CF$61=$CF$58,$CF$61&lt;&gt;$CF$62,$CG$58:$CG$59=$CG$58,$CG$59&lt;&gt;$CG$60,$CG$60&lt;&gt;$CG$61),1,0)</f>
        <v>0</v>
      </c>
      <c r="BMZ58" s="487">
        <f t="array" aca="1" ref="BMZ58" ca="1">IF(AND($CC$57&lt;&gt;$CC$58,$CC$58:$CC$62=$CC$58,$CE$58:$CE$62=$CE$58,$CF$58:$CF$60=$CF$58,$CF$60&lt;&gt;$CF$61,$CF$61:$CF$62=$CF$61,$CG$58:$CG$59=$CG$58,$CG$59&lt;&gt;$CG$60,$CG$61&lt;&gt;$CG$62),1,0)</f>
        <v>0</v>
      </c>
      <c r="BNA58" s="487">
        <f t="array" aca="1" ref="BNA58" ca="1">IF(AND($CC$57&lt;&gt;$CC$58,$CC$58:$CC$62=$CC$58,$CE$58:$CE$62=$CE$58,$CF$58:$CF$60=$CF$58,$CF$60&lt;&gt;$CF$61,$CF$61&lt;&gt;$CF$62,$CG$58:$CG$59=$CG$58,$CG$59&lt;&gt;$CG$60),1,0)</f>
        <v>0</v>
      </c>
      <c r="BNB58" s="487">
        <f t="array" aca="1" ref="BNB58" ca="1">IF(AND($CC$57&lt;&gt;$CC$58,$CC$58:$CC$62=$CC$58,$CE$58:$CE$62=$CE$58,$CF$58:$CF$59=$CF$58,$CF$59&lt;&gt;$CF$60,$CF$60:$CF$62=$CF$60,$CG$58:$CG$59=$CG$58,$CG$60&lt;&gt;$CG$61,$CG$61&lt;&gt;$CG$62),1,0)</f>
        <v>0</v>
      </c>
      <c r="BNC58" s="487">
        <f t="array" aca="1" ref="BNC58" ca="1">IF(AND($CC$57&lt;&gt;$CC$58,$CC$58:$CC$62=$CC$58,$CE$58:$CE$62=$CE$58,$CF$58:$CF$59=$CF$58,$CF$59&lt;&gt;$CF$60,$CF$60&lt;&gt;$CF$61,$CF$61:$CF$62=$CF$61,$CG$58:$CG$59=$CG$58,$CG$61&lt;&gt;$CG$62),1,0)</f>
        <v>0</v>
      </c>
      <c r="BND58" s="487">
        <f t="array" aca="1" ref="BND58" ca="1">IF(AND($CC$57&lt;&gt;$CC$58,$CC$58:$CC$62=$CC$58,$CE$58:$CE$62=$CE$58,$CF$58:$CF$59=$CF$58,$CF$59&lt;&gt;$CF$60,$CF$60:$CF$61=$CF$60,$CF$61&lt;&gt;$CF$62,$CG$58:$CG$59=$CG$58,$CG$60&lt;&gt;$CG$61),1,0)</f>
        <v>0</v>
      </c>
      <c r="BNE58" s="487">
        <f t="array" aca="1" ref="BNE58" ca="1">IF(AND($CC$57&lt;&gt;$CC$58,$CC$58:$CC$62=$CC$58,$CE$58:$CE$61=$CE$58,$CE$61&lt;&gt;$CE$62,$CF$58:$CF$61=$CF$58,$CG$58:$CG$59=$CG$58,$CG$59&lt;&gt;$CG$60,$CG$60&lt;&gt;$CG$61),1,0)</f>
        <v>0</v>
      </c>
      <c r="BNF58" s="487">
        <f t="array" aca="1" ref="BNF58" ca="1">IF(AND($CC$57&lt;&gt;$CC$58,$CC$58:$CC$62=$CC$58,$CE$58:$CE$61=$CE$58,$CE$61&lt;&gt;$CE$62,$CF$58:$CF$59=$CF$58,$CF$59&lt;&gt;$CF$60,$CF$60&lt;&gt;$CF$61,$CG$58:$CG$59=$CG$58),1,0)</f>
        <v>0</v>
      </c>
      <c r="BNG58" s="487">
        <f t="array" aca="1" ref="BNG58" ca="1">IF(AND($CC$57&lt;&gt;$CC$58,$CC$58:$CC$62=$CC$58,$CE$58:$CE$60=$CE$58,$CE$60&lt;&gt;$CE$61,$CE$61:$CE$62=$CE$61,$CF$58:$CF$60=$CF$58,$CF$61:$CF$62=$CF$61,$CG$58:$CG$59=$CG$58,$CG$59&lt;&gt;$CG$60,$CG$61&lt;&gt;$CG$62),1,0)</f>
        <v>0</v>
      </c>
      <c r="BNH58" s="487">
        <f t="array" aca="1" ref="BNH58" ca="1">IF(AND($CC$57&lt;&gt;$CC$58,$CC$58:$CC$62=$CC$58,$CE$58:$CE$60=$CE$58,$CE$60&lt;&gt;$CE$61,$CE$61:$CE$62=$CE$61,$CF$58:$CF$59=$CF$58,$CF$59&lt;&gt;$CF$60,$CF$61&lt;&gt;$CF$62,$CG$58:$CG$59=$CG$58),1,0)</f>
        <v>0</v>
      </c>
      <c r="BNI58" s="487">
        <f t="array" aca="1" ref="BNI58" ca="1">IF(AND($CC$57&lt;&gt;$CC$58,$CC$58:$CC$62=$CC$58,$CE$58:$CE$60=$CE$58,$CE$60&lt;&gt;$CE$61,$CE$61&lt;&gt;$CE$62,$CF$58:$CF$60=$CF$58,$CG$58:$CG$59=$CG$58,$CG$59&lt;&gt;$CG$60),1,0)</f>
        <v>0</v>
      </c>
      <c r="BNJ58" s="487">
        <f t="array" aca="1" ref="BNJ58" ca="1">IF(AND($CC$57&lt;&gt;$CC$58,$CC$58:$CC$62=$CC$58,$CE$58:$CE$60=$CE$58,$CE$60&lt;&gt;$CE$61,$CE$61&lt;&gt;$CE$62,$CF$58:$CF$59=$CF$58,$CF$59&lt;&gt;$CF$60,$CG$58:$CG$59=$CG$58),1,0)</f>
        <v>0</v>
      </c>
      <c r="BNK58" s="487">
        <f t="array" aca="1" ref="BNK58" ca="1">IF(AND($CC$57&lt;&gt;$CC$58,$CC$58:$CC$62=$CC$58,$CE$58:$CE$59=$CE$58,$CE$59&lt;&gt;$CE$60,$CE$60:$CE$62=$CE$60,$CF$58:$CF$59=$CF$58,$CF$60:$CF$62=$CF$60,$CG$58:$CG$59=$CG$58,$CG$60&lt;&gt;$CG$61,$CG$61&lt;&gt;$CG$62),1,0)</f>
        <v>0</v>
      </c>
      <c r="BNL58" s="487">
        <f t="array" aca="1" ref="BNL58" ca="1">IF(AND($CC$57&lt;&gt;$CC$58,$CC$58:$CC$62=$CC$58,$CE$58:$CE$59=$CE$58,$CE$59&lt;&gt;$CE$60,$CE$60:$CE$62=$CE$60,$CF$58:$CF$59=$CF$58,$CF$60&lt;&gt;$CF$61,$CF$61&lt;&gt;$CF$62,$CG$58:$CG$59=$CG$58),1,0)</f>
        <v>0</v>
      </c>
      <c r="BNM58" s="487">
        <f t="array" aca="1" ref="BNM58" ca="1">IF(AND($CC$57&lt;&gt;$CC$58,$CC$58:$CC$62=$CC$58,$CE$58:$CE$59=$CE$58,$CE$59&lt;&gt;$CE$60,$CE$60&lt;&gt;$CE$61,$CE$61:$CE$62=$CE$61,$CF$58:$CF$59=$CF$58,$CF$61:$CF$62=$CF$61,$CG$58:$CG$59=$CG$58,$CG$61&lt;&gt;$CG$62),1,0)</f>
        <v>0</v>
      </c>
      <c r="BNN58" s="487">
        <f t="array" aca="1" ref="BNN58" ca="1">IF(AND($CC$57&lt;&gt;$CC$58,$CC$58:$CC$62=$CC$58,$CE$58:$CE$59=$CE$58,$CE$59&lt;&gt;$CE$60,$CE$60&lt;&gt;$CE$61,$CE$61:$CE$62=$CE$61,$CF$58:$CF$59=$CF$58,$CF$61&lt;&gt;$CF$62,$CG$58:$CG$59=$CG$58),1,0)</f>
        <v>0</v>
      </c>
      <c r="BNO58" s="487">
        <f t="array" aca="1" ref="BNO58" ca="1">IF(AND($CC$57&lt;&gt;$CC$58,$CC$58:$CC$62=$CC$58,$CE$58:$CE$59=$CE$58,$CE$59&lt;&gt;$CE$60,$CE$60:$CE$61=$CE$60,$CE$61&lt;&gt;$CE$62,$CF$58:$CF$59=$CF$58,$CF$60:$CF$61=$CF$60,$CG$58:$CG$59=$CG$58,$CG$60&lt;&gt;$CG$61),1,0)</f>
        <v>0</v>
      </c>
      <c r="BNP58" s="487">
        <f t="array" aca="1" ref="BNP58" ca="1">IF(AND($CC$57&lt;&gt;$CC$58,$CC$58:$CC$62=$CC$58,$CE$58:$CE$59=$CE$58,$CE$59&lt;&gt;$CE$60,$CE$60:$CE$61=$CE$60,$CE$61&lt;&gt;$CE$62,$CF$58:$CF$59=$CF$58,$CF$60&lt;&gt;$CF$61,$CG$58:$CG$59=$CG$58),1,0)</f>
        <v>0</v>
      </c>
      <c r="BNQ58" s="487">
        <f t="array" aca="1" ref="BNQ58" ca="1">IF(AND($CC$57&lt;&gt;$CC$58,$CC$58:$CC$61=$CC$58,$CC$61&lt;&gt;$CC$62,$CE$58:$CE$61=$CE$58,$CF$58:$CF$59=$CF$58,$CF$59&lt;&gt;$CF$60,$CF$60:$CF$61=$CF$60,$CG$58:$CG$59=$CG$58,$CG$60&lt;&gt;$CG$61),1,0)</f>
        <v>0</v>
      </c>
      <c r="BNR58" s="487">
        <f t="array" aca="1" ref="BNR58" ca="1">IF(AND($CC$57&lt;&gt;$CC$58,$CC$58:$CC$61=$CC$58,$CC$61&lt;&gt;$CC$62,$CE$58:$CE$61=$CE$58,$CF$58:$CF$60=$CF$58,$CF$60&lt;&gt;$CF$61,$CG$58:$CG$59=$CG$58,$CG$59&lt;&gt;$CG$60),1,0)</f>
        <v>0</v>
      </c>
      <c r="BNS58" s="487">
        <f t="array" aca="1" ref="BNS58" ca="1">IF(AND($CC$57&lt;&gt;$CC$58,$CC$58:$CC$61=$CC$58,$CC$61&lt;&gt;$CC$62,$CE$58:$CE$59=$CE$58,$CE$59&lt;&gt;$CE$60,$CE$60:$CE$61=$CE$60,$CF$58:$CF$59=$CF$58,$CF$60:$CF$61=$CF$60,$CG$58:$CG$59=$CG$58,$CG$60&lt;&gt;$CG$61),1,0)</f>
        <v>0</v>
      </c>
      <c r="BNT58" s="487">
        <f t="array" aca="1" ref="BNT58" ca="1">IF(AND($CC$57&lt;&gt;$CC$58,$CC$58:$CC$61=$CC$58,$CC$61&lt;&gt;$CC$62,$CE$58:$CE$59=$CE$58,$CE$59&lt;&gt;$CE$60,$CE$60:$CE$61=$CE$60,$CF$58:$CF$59=$CF$58,$CF$60&lt;&gt;$CF$61,$CG$58:$CG$59=$CG$58),1,0)</f>
        <v>0</v>
      </c>
      <c r="BNU58" s="487">
        <f t="array" aca="1" ref="BNU58" ca="1">IF(AND($CC$57&lt;&gt;$CC$58,$CC$58:$CC$61=$CC$58,$CC$61&lt;&gt;$CC$62,$CE$58:$CE$60=$CE$58,$CE$60&lt;&gt;$CE$61,$CF$58:$CF$60=$CF$58,$CG$58:$CG$59=$CG$58,$CG$59&lt;&gt;$CG$60),1,0)</f>
        <v>0</v>
      </c>
      <c r="BNV58" s="487">
        <f t="array" aca="1" ref="BNV58" ca="1">IF(AND($CC$57&lt;&gt;$CC$58,$CC$58:$CC$61=$CC$58,$CC$61&lt;&gt;$CC$62,$CE$58:$CE$60=$CE$58,$CE$60&lt;&gt;$CE$61,$CF$58:$CF$59=$CF$58,$CF$59&lt;&gt;$CF$60,$CG$58:$CG$59=$CG$58),1,0)</f>
        <v>0</v>
      </c>
      <c r="BNW58" s="487">
        <f t="array" aca="1" ref="BNW58" ca="1">IF(AND($CC$57&lt;&gt;$CC$58,$CC$58:$CC$60=$CC$58,$CC$60&lt;&gt;$CC$61,$CC$61:$CC$62=$CC$61,$CE$58:$CE$60=$CE$58,$CE$61:$CE$62=$CE$61,$CF$58:$CF$59=$CF$58,$CF$59&lt;&gt;$CF$60,$CF$61:$CF$62=$CF$61,$CG$58:$CG$59=$CG$58,$CG$61&lt;&gt;$CG$62),1,0)</f>
        <v>0</v>
      </c>
      <c r="BNX58" s="487">
        <f t="array" aca="1" ref="BNX58" ca="1">IF(AND($CC$57&lt;&gt;$CC$58,$CC$58:$CC$60=$CC$58,$CC$60&lt;&gt;$CC$61,$CC$61:$CC$62=$CC$61,$CE$58:$CE$60=$CE$58,$CE$61:$CE$62=$CE$61,$CF$58:$CF$60=$CF$58,$CF$61&lt;&gt;$CF$62,$CG$58:$CG$59=$CG$58,$CG$59&lt;&gt;$CG$60),1,0)</f>
        <v>0</v>
      </c>
      <c r="BNY58" s="487">
        <f t="array" aca="1" ref="BNY58" ca="1">IF(AND($CC$57&lt;&gt;$CC$58,$CC$58:$CC$60=$CC$58,$CC$60&lt;&gt;$CC$61,$CC$61:$CC$62=$CC$61,$CE$58:$CE$59=$CE$58,$CE$59&lt;&gt;$CE$60,$CE$61:$CE$62=$CE$61,$CF$58:$CF$59=$CF$58,$CF$61:$CF$62=$CF$61,$CG$58:$CG$59=$CG$58,$CG$61&lt;&gt;$CG$62),1,0)</f>
        <v>0</v>
      </c>
      <c r="BNZ58" s="487">
        <f t="array" aca="1" ref="BNZ58" ca="1">IF(AND($CC$57&lt;&gt;$CC$58,$CC$58:$CC$60=$CC$58,$CC$60&lt;&gt;$CC$61,$CC$61:$CC$62=$CC$61,$CE$58:$CE$59=$CE$58,$CE$59&lt;&gt;$CE$60,$CE$61:$CE$62=$CE$61,$CF$58:$CF$59=$CF$58,$CF$61&lt;&gt;$CF$62,$CG$58:$CG$59=$CG$58),1,0)</f>
        <v>0</v>
      </c>
      <c r="BOA58" s="487">
        <f t="array" aca="1" ref="BOA58" ca="1">IF(AND($CC$57&lt;&gt;$CC$58,$CC$58:$CC$60=$CC$58,$CC$60&lt;&gt;$CC$61,$CC$61:$CC$62=$CC$61,$CE$58:$CE$60=$CE$58,$CE$61&lt;&gt;$CE$62,$CF$58:$CF$60=$CF$58,$CG$58:$CG$59=$CG$58,$CG$59&lt;&gt;$CG$60),1,0)</f>
        <v>0</v>
      </c>
      <c r="BOB58" s="487">
        <f t="array" aca="1" ref="BOB58" ca="1">IF(AND($CC$57&lt;&gt;$CC$58,$CC$58:$CC$60=$CC$58,$CC$60&lt;&gt;$CC$61,$CC$61:$CC$62=$CC$61,$CE$58:$CE$60=$CE$58,$CE$61&lt;&gt;$CE$62,$CF$58:$CF$59=$CF$58,$CF$59&lt;&gt;$CF$60,$CG$58:$CG$59=$CG$58),1,0)</f>
        <v>0</v>
      </c>
      <c r="BOC58" s="487">
        <f t="array" aca="1" ref="BOC58" ca="1">IF(AND($CC$57&lt;&gt;$CC$58,$CC$58:$CC$59=$CC$58,$CC$59&lt;&gt;$CC$60,$CC$60:$CC$62=$CC$60,$CE$58:$CE$59=$CE$58,$CE$60:$CE$62=$CE$60,$CF$58:$CF$59=$CF$58,$CF$60&lt;&gt;$CF$61,$CF$61:$CF$62=$CF$61,$CG$58:$CG$59=$CG$58,$CG$61&lt;&gt;$CG$62),1,0)</f>
        <v>0</v>
      </c>
      <c r="BOD58" s="487">
        <f t="array" aca="1" ref="BOD58" ca="1">IF(AND($CC$57&lt;&gt;$CC$58,$CC$58:$CC$59=$CC$58,$CC$59&lt;&gt;$CC$60,$CC$60:$CC$62=$CC$60,$CE$58:$CE$59=$CE$58,$CE$60:$CE$62=$CE$60,$CF$58:$CF$59=$CF$58,$CF$60:$CF$61=$CF$60,$CF$61&lt;&gt;$CF$62,$CG$58:$CG$59=$CG$58,$CG$60&lt;&gt;$CG$61),1,0)</f>
        <v>0</v>
      </c>
      <c r="BOE58" s="487">
        <f t="array" aca="1" ref="BOE58" ca="1">IF(AND($CC$57&lt;&gt;$CC$58,$CC$58:$CC$59=$CC$58,$CC$59&lt;&gt;$CC$60,$CC$60:$CC$62=$CC$60,$CE$58:$CE$59=$CE$58,$CE$60&lt;&gt;$CE$61,$CE$61:$CE$62=$CE$61,$CF$58:$CF$59=$CF$58,$CF$61:$CF$62=$CF$61,$CG$58:$CG$59=$CG$58,$CG$61&lt;&gt;$CG$62),1,0)</f>
        <v>0</v>
      </c>
      <c r="BOF58" s="487">
        <f t="array" aca="1" ref="BOF58" ca="1">IF(AND($CC$57&lt;&gt;$CC$58,$CC$58:$CC$59=$CC$58,$CC$59&lt;&gt;$CC$60,$CC$60:$CC$62=$CC$60,$CE$58:$CE$59=$CE$58,$CE$60&lt;&gt;$CE$61,$CE$61:$CE$62=$CE$61,$CF$58:$CF$59=$CF$58,$CF$61&lt;&gt;$CF$62,$CG$58:$CG$59=$CG$58),1,0)</f>
        <v>0</v>
      </c>
      <c r="BOG58" s="487">
        <f t="array" aca="1" ref="BOG58" ca="1">IF(AND($CC$57&lt;&gt;$CC$58,$CC$58:$CC$59=$CC$58,$CC$59&lt;&gt;$CC$60,$CC$60:$CC$62=$CC$60,$CE$58:$CE$59=$CE$58,$CE$60:$CE$61=$CE$60,$CE$61&lt;&gt;$CE$62,$CF$58:$CF$59=$CF$58,$CF$60:$CF$61=$CF$60,$CG$58:$CG$59=$CG$58,$CG$60&lt;&gt;$CG$61),1,0)</f>
        <v>0</v>
      </c>
      <c r="BOH58" s="487">
        <f t="array" aca="1" ref="BOH58" ca="1">IF(AND($CC$57&lt;&gt;$CC$58,$CC$58:$CC$59=$CC$58,$CC$59&lt;&gt;$CC$60,$CC$60:$CC$62=$CC$60,$CE$58:$CE$59=$CE$58,$CE$60:$CE$61=$CE$60,$CE$61&lt;&gt;$CE$62,$CF$58:$CF$59=$CF$58,$CF$60&lt;&gt;$CF$61,$CG$58:$CG$59=$CG$58),1,0)</f>
        <v>0</v>
      </c>
      <c r="BOI58" s="487">
        <f t="array" aca="1" ref="BOI58" ca="1">IF(AND($CC$57:$CC$62=$CC$58,$CE$57:$CE$61=$CE$58,$CE$61&lt;&gt;$CE$62,$CF$57:$CF$58=$CF$58,$CF$58&lt;&gt;$CF$59,$CF$59:$CF$61=$CF$59,$CG$57&lt;&gt;$CG$58,$CG$59:$CG$61=$CG$59),1,0)</f>
        <v>0</v>
      </c>
      <c r="BOJ58" s="487">
        <f t="array" aca="1" ref="BOJ58" ca="1">IF(AND($CC$57:$CC$62=$CC$58,$CE$57:$CE$61=$CE$58,$CE$61&lt;&gt;$CE$62,$CF$57&lt;&gt;$CF$58,$CF$58:$CF$61=$CF$58,$CG$58&lt;&gt;$CG$59,$CG$59:$CG$61=$CG$59),1,0)</f>
        <v>0</v>
      </c>
      <c r="BOK58" s="487">
        <f t="array" aca="1" ref="BOK58" ca="1">IF(AND($CC$57:$CC$62=$CC$58,$CE$57:$CE$58=$CE$58,$CE$58&lt;&gt;$CE$59,$CE$59:$CE$62=$CE$59,$CF$57&lt;&gt;$CF$58,$CF$59:$CF$62=$CF$59,$CG$59:$CG$61=$CG$59,$CG$61&lt;&gt;$CG$62),1,0)</f>
        <v>0</v>
      </c>
      <c r="BOL58" s="487">
        <f t="array" aca="1" ref="BOL58" ca="1">IF(AND($CC$57:$CC$62=$CC$58,$CE$57:$CE$58=$CE$58,$CE$58&lt;&gt;$CE$59,$CE$59:$CE$62=$CE$59,$CF$57:$CF$58=$CF$58,$CF$59:$CF$61=$CF$59,$CF$61&lt;&gt;$CF$62,$CG$57&lt;&gt;$CG$58,$CG$59:$CG$61=$CG$59),1,0)</f>
        <v>0</v>
      </c>
      <c r="BOM58" s="487">
        <f t="array" aca="1" ref="BOM58" ca="1">IF(AND($CC$57:$CC$62=$CC$58,$CE$57&lt;&gt;$CE$58,$CE$58:$CE$62=$CE$58,$CF$58:$CF$61=$CF$58,$CF$61&lt;&gt;$CF$62,$CG$58&lt;&gt;$CG$59,$CG$59:$CG$61=$CG$59),1,0)</f>
        <v>0</v>
      </c>
      <c r="BON58" s="487">
        <f t="array" aca="1" ref="BON58" ca="1">IF(AND($CC$57:$CC$62=$CC$58,$CE$57&lt;&gt;$CE$58,$CE$58:$CE$62=$CE$58,$CF$58&lt;&gt;$CF$59,$CF$59:$CF$62=$CF$59,$CG$59:$CG$61=$CG$59,$CG$61&lt;&gt;$CG$62),1,0)</f>
        <v>0</v>
      </c>
      <c r="BOO58" s="487">
        <f t="array" aca="1" ref="BOO58" ca="1">IF(AND($CC$57:$CC$61=$CC$58,$CC$61&lt;&gt;$CC$62,$CE$57:$CE$61=$CE$58,$CF$57:$CF$58=$CF$58,$CF$58&lt;&gt;$CF$59,$CF$59:$CF$61=$CF$59,$CG$57&lt;&gt;$CG$58,$CG$59:$CG$61=$CG$59),1,0)</f>
        <v>0</v>
      </c>
      <c r="BOP58" s="487">
        <f t="array" aca="1" ref="BOP58" ca="1">IF(AND($CC$57:$CC$61=$CC$58,$CC$61&lt;&gt;$CC$62,$CE$57:$CE$61=$CE$58,$CF$57&lt;&gt;$CF$58,$CF$58:$CF$61=$CF$58,$CG$58&lt;&gt;$CG$59,$CG$59:$CG$61=$CG$59),1,0)</f>
        <v>0</v>
      </c>
      <c r="BOQ58" s="487">
        <f t="array" aca="1" ref="BOQ58" ca="1">IF(AND($CC$57:$CC$61=$CC$58,$CC$61&lt;&gt;$CC$62,$CE$57:$CE$58=$CE$58,$CE$58&lt;&gt;$CE$59,$CE$59:$CE$61=$CE$59,$CF$57:$CF$58=$CF$58,$CF$59:$CF$61=$CF$59,$CG$57&lt;&gt;$CG$58,$CG$59:$CG$61=$CG$59),1,0)</f>
        <v>0</v>
      </c>
      <c r="BOR58" s="487">
        <f t="array" aca="1" ref="BOR58" ca="1">IF(AND($CC$57:$CC$61=$CC$58,$CC$61&lt;&gt;$CC$62,$CE$57:$CE$58=$CE$58,$CE$58&lt;&gt;$CE$59,$CE$59:$CE$61=$CE$59,$CF$57&lt;&gt;$CF$58,$CF$59:$CF$61=$CF$59,$CG$59:$CG$61=$CG$59),1,0)</f>
        <v>0</v>
      </c>
      <c r="BOS58" s="487">
        <f t="array" aca="1" ref="BOS58" ca="1">IF(AND($CC$57:$CC$61=$CC$58,$CC$61&lt;&gt;$CC$62,$CE$57&lt;&gt;$CE$58,$CE$58:$CE$61=$CE$58,$CF$58:$CF$61=$CF$58,$CG$58&lt;&gt;$CG$59,$CG$59:$CG$61=$CG$59),1,0)</f>
        <v>0</v>
      </c>
      <c r="BOT58" s="487">
        <f t="array" aca="1" ref="BOT58" ca="1">IF(AND($CC$57:$CC$61=$CC$58,$CC$61&lt;&gt;$CC$62,$CE$57&lt;&gt;$CE$58,$CE$58:$CE$61=$CE$58,$CF$58&lt;&gt;$CF$59,$CF$59:$CF$61=$CF$59,$CG$59:$CG$61=$CG$59),1,0)</f>
        <v>0</v>
      </c>
      <c r="BOU58" s="487">
        <f t="array" aca="1" ref="BOU58" ca="1">IF(AND($CC$57:$CC$58=$CC$58,$CC$58&lt;&gt;$CC$59,$CC$59:$CC$62=$CC$59,$CE$57:$CE$58=$CE$58,$CE$59:$CE$62=$CE$59,$CF$57&lt;&gt;$CF$58,$CF$59:$CF$62=$CF$59,$CG$59:$CG$61=$CG$59,$CG$61&lt;&gt;$CG$62),1,0)</f>
        <v>0</v>
      </c>
      <c r="BOV58" s="487">
        <f t="array" aca="1" ref="BOV58" ca="1">IF(AND($CC$57:$CC$58=$CC$58,$CC$58&lt;&gt;$CC$59,$CC$59:$CC$62=$CC$59,$CE$57:$CE$58=$CE$58,$CE$59:$CE$62=$CE$59,$CF$57:$CF$58=$CF$58,$CF$59:$CF$61=$CF$59,$CF$61&lt;&gt;$CF$62,$CG$57&lt;&gt;$CG$58,$CG$59:$CG$61=$CG$59),1,0)</f>
        <v>0</v>
      </c>
      <c r="BOW58" s="487">
        <f t="array" aca="1" ref="BOW58" ca="1">IF(AND($CC$57:$CC$58=$CC$58,$CC$58&lt;&gt;$CC$59,$CC$59:$CC$62=$CC$59,$CE$57&lt;&gt;$CE$58,$CE$59:$CE$62=$CE$59,$CF$59:$CF$62=$CF$59,$CG$59:$CG$61=$CG$59,$CG$61&lt;&gt;$CG$62),1,0)</f>
        <v>0</v>
      </c>
      <c r="BOX58" s="487">
        <f t="array" aca="1" ref="BOX58" ca="1">IF(AND($CC$57:$CC$58=$CC$58,$CC$58&lt;&gt;$CC$59,$CC$59:$CC$62=$CC$59,$CE$57&lt;&gt;$CE$58,$CE$59:$CE$62=$CE$59,$CF$59:$CF$61=$CF$59,$CF$61&lt;&gt;$CF$62,$CG$59:$CG$61=$CG$59),1,0)</f>
        <v>0</v>
      </c>
      <c r="BOY58" s="487">
        <f t="array" aca="1" ref="BOY58" ca="1">IF(AND($CC$57:$CC$58=$CC$58,$CC$58&lt;&gt;$CC$59,$CC$59:$CC$62=$CC$59,$CE$57:$CE$58=$CE$58,$CE$59:$CE$61=$CE$59,$CE$61&lt;&gt;$CE$62,$CF$57:$CF$58=$CF$58,$CF$59:$CF$61=$CF$59,$CG$57&lt;&gt;$CG$58,$CG$59:$CG$61=$CG$59),1,0)</f>
        <v>0</v>
      </c>
      <c r="BOZ58" s="487">
        <f t="array" aca="1" ref="BOZ58" ca="1">IF(AND($CC$57:$CC$58=$CC$58,$CC$58&lt;&gt;$CC$59,$CC$59:$CC$62=$CC$59,$CE$57:$CE$58=$CE$58,$CE$59:$CE$61=$CE$59,$CE$61&lt;&gt;$CE$62,$CF$57&lt;&gt;$CF$58,$CF$59:$CF$61=$CF$59,$CG$59:$CG$61=$CG$59),1,0)</f>
        <v>0</v>
      </c>
      <c r="BPA58" s="487">
        <f t="array" aca="1" ref="BPA58" ca="1">IF(AND($CC$57&lt;&gt;$CC$58,$CC$58:$CC$62=$CC$58,$CE$58:$CE$62=$CE$58,$CF$58:$CF$61=$CF$58,$CF$61&lt;&gt;$CF$62,$CG$58&lt;&gt;$CG$59,$CG$59:$CG$61=$CG$59),1,0)</f>
        <v>0</v>
      </c>
      <c r="BPB58" s="487">
        <f t="array" aca="1" ref="BPB58" ca="1">IF(AND($CC$57&lt;&gt;$CC$58,$CC$58:$CC$62=$CC$58,$CE$58:$CE$62=$CE$58,$CF$58&lt;&gt;$CF$59,$CF$59:$CF$62=$CF$59,$CG$59:$CG$61=$CG$59,$CG$61&lt;&gt;$CG$62),1,0)</f>
        <v>0</v>
      </c>
      <c r="BPC58" s="487">
        <f t="array" aca="1" ref="BPC58" ca="1">IF(AND($CC$57&lt;&gt;$CC$58,$CC$58:$CC$62=$CC$58,$CE$58:$CE$61=$CE$58,$CE$61&lt;&gt;$CE$62,$CF$58:$CF$61=$CF$58,$CG$58&lt;&gt;$CG$59,$CG$59:$CG$61=$CG$59),1,0)</f>
        <v>0</v>
      </c>
      <c r="BPD58" s="487">
        <f t="array" aca="1" ref="BPD58" ca="1">IF(AND($CC$57&lt;&gt;$CC$58,$CC$58:$CC$62=$CC$58,$CE$58:$CE$61=$CE$58,$CE$61&lt;&gt;$CE$62,$CF$58&lt;&gt;$CF$59,$CF$59:$CF$61=$CF$59,$CG$59:$CG$61=$CG$59),1,0)</f>
        <v>0</v>
      </c>
      <c r="BPE58" s="487">
        <f t="array" aca="1" ref="BPE58" ca="1">IF(AND($CC$57&lt;&gt;$CC$58,$CC$58:$CC$62=$CC$58,$CE$58&lt;&gt;$CE$59,$CE$59:$CE$62=$CE$59,$CF$59:$CF$62=$CF$59,$CG$59:$CG$61=$CG$59,$CG$61&lt;&gt;$CG$62),1,0)</f>
        <v>0</v>
      </c>
      <c r="BPF58" s="487">
        <f t="array" aca="1" ref="BPF58" ca="1">IF(AND($CC$57&lt;&gt;$CC$58,$CC$58:$CC$62=$CC$58,$CE$58&lt;&gt;$CE$59,$CE$59:$CE$62=$CE$59,$CF$59:$CF$61=$CF$59,$CF$61&lt;&gt;$CF$62,$CG$59:$CG$61=$CG$59),1,0)</f>
        <v>0</v>
      </c>
      <c r="BPG58" s="487">
        <f t="array" aca="1" ref="BPG58" ca="1">IF(AND($CC$57:$CC$62=$CC$58,$CE$57:$CE$60=$CE$58,$CE$60&lt;&gt;$CE$61,$CE$61:$CE$62=$CE$61,$CF$57&lt;&gt;$CF$58,$CF$58:$CF$60=$CF$58,$CF$61:$CF$62=$CF$61,$CG$58&lt;&gt;$CG$59,$CG$59:$CG$60=$CG$59,$CG$61:$CG$62=$CG$61),1,0)</f>
        <v>0</v>
      </c>
      <c r="BPH58" s="487">
        <f t="array" aca="1" ref="BPH58" ca="1">IF(AND($CC$57:$CC$62=$CC$58,$CE$57:$CE$60=$CE$58,$CE$60&lt;&gt;$CE$61,$CE$61:$CE$62=$CE$61,$CF$57:$CF$58=$CF$58,$CF$58&lt;&gt;$CF$59,$CF$59:$CF$60=$CF$59,$CF$61:$CF$62=$CF$61,$CG$57&lt;&gt;$CG$58,$CG$59:$CG$60=$CG$59,$CG$61:$CG$62=$CG$61),1,0)</f>
        <v>0</v>
      </c>
      <c r="BPI58" s="487">
        <f t="array" aca="1" ref="BPI58" ca="1">IF(AND($CC$57:$CC$62=$CC$58,$CE$57:$CE$58=$CE$58,$CE$58&lt;&gt;$CE$59,$CE$59:$CE$62=$CE$59,$CF$57&lt;&gt;$CF$58,$CF$59:$CF$62=$CF$59,$CG$59:$CG$60=$CG$59,$CG$60&lt;&gt;$CG$61,$CG$61:$CG$62=$CG$61),1,0)</f>
        <v>0</v>
      </c>
      <c r="BPJ58" s="487">
        <f t="array" aca="1" ref="BPJ58" ca="1">IF(AND($CC$57:$CC$62=$CC$58,$CE$57:$CE$58=$CE$58,$CE$58&lt;&gt;$CE$59,$CE$59:$CE$62=$CE$59,$CF$57:$CF$58=$CF$58,$CF$59:$CF$60=$CF$59,$CF$60&lt;&gt;$CF$61,$CF$61:$CF$62=$CF$61,$CG$57&lt;&gt;$CG$58,$CG$59:$CG$60=$CG$59,$CG$61:$CG$62=$CG$61),1,0)</f>
        <v>0</v>
      </c>
      <c r="BPK58" s="487">
        <f t="array" aca="1" ref="BPK58" ca="1">IF(AND($CC$57:$CC$62=$CC$58,$CE$57&lt;&gt;$CE$58,$CE$58:$CE$62=$CE$58,$CF$58&lt;&gt;$CF$59,$CF$59:$CF$62=$CF$59,$CG$59:$CG$60=$CG$59,$CG$60&lt;&gt;$CG$61,$CG$61:$CG$62=$CG$61),1,0)</f>
        <v>0</v>
      </c>
      <c r="BPL58" s="487">
        <f t="array" aca="1" ref="BPL58" ca="1">IF(AND($CC$57:$CC$62=$CC$58,$CE$57&lt;&gt;$CE$58,$CE$58:$CE$62=$CE$58,$CF$58:$CF$60=$CF$58,$CF$60&lt;&gt;$CF$61,$CF$61:$CF$62=$CF$61,$CG$58&lt;&gt;$CG$59,$CG$59:$CG$60=$CG$59,$CG$61:$CG$62=$CG$61),1,0)</f>
        <v>0</v>
      </c>
      <c r="BPM58" s="487">
        <f t="array" aca="1" ref="BPM58" ca="1">IF(AND($CC$57:$CC$60=$CC$58,$CC$60&lt;&gt;$CC$61,$CC$61:$CC$62=$CC$61,$CE$57:$CE$60=$CE$58,$CE$61:$CE$62=$CE$61,$CF$57&lt;&gt;$CF$58,$CF$58:$CF$60=$CF$58,$CF$61:$CF$62=$CF$61,$CG$58&lt;&gt;$CG$59,$CG$59:$CG$60=$CG$59,$CG$61:$CG$62=$CG$61),1,0)</f>
        <v>0</v>
      </c>
      <c r="BPN58" s="487">
        <f t="array" aca="1" ref="BPN58" ca="1">IF(AND($CC$57:$CC$60=$CC$58,$CC$60&lt;&gt;$CC$61,$CC$61:$CC$62=$CC$61,$CE$57:$CE$60=$CE$58,$CE$61:$CE$62=$CE$61,$CF$57:$CF$58=$CF$58,$CF$58&lt;&gt;$CF$59,$CF$59:$CF$60=$CF$59,$CF$61:$CF$62=$CF$61,$CG$57&lt;&gt;$CG$58,$CG$59:$CG$60=$CG$59,$CG$61:$CG$62=$CG$61),1,0)</f>
        <v>0</v>
      </c>
      <c r="BPO58" s="487">
        <f t="array" aca="1" ref="BPO58" ca="1">IF(AND($CC$57:$CC$60=$CC$58,$CC$60&lt;&gt;$CC$61,$CC$61:$CC$62=$CC$61,$CE$57&lt;&gt;$CE$58,$CE$58:$CE$60=$CE$58,$CE$61:$CE$62=$CE$61,$CF$58:$CF$60=$CF$58,$CF$61:$CF$62=$CF$61,$CG$58&lt;&gt;$CG$59,$CG$59:$CG$60=$CG$59,$CG$61:$CG$62=$CG$61),1,0)</f>
        <v>0</v>
      </c>
      <c r="BPP58" s="487">
        <f t="array" aca="1" ref="BPP58" ca="1">IF(AND($CC$57:$CC$60=$CC$58,$CC$60&lt;&gt;$CC$61,$CC$61:$CC$62=$CC$61,$CE$57&lt;&gt;$CE$58,$CE$58:$CE$60=$CE$58,$CE$61:$CE$62=$CE$61,$CF$58&lt;&gt;$CF$59,$CF$59:$CF$60=$CF$59,$CF$61:$CF$62=$CF$61,$CG$59:$CG$60=$CG$59,$CG$61:$CG$62=$CG$61),1,0)</f>
        <v>0</v>
      </c>
      <c r="BPQ58" s="487">
        <f t="array" aca="1" ref="BPQ58" ca="1">IF(AND($CC$57:$CC$60=$CC$58,$CC$60&lt;&gt;$CC$61,$CC$61:$CC$62=$CC$61,$CE$57:$CE$58=$CE$58,$CE$58&lt;&gt;$CE$59,$CE$59:$CE$60=$CE$59,$CE$61:$CE$62=$CE$61,$CF$57:$CF$58=$CF$58,$CF$59:$CF$60=$CF$59,$CF$61:$CF$62=$CF$61,$CG$57&lt;&gt;$CG$58,$CG$59:$CG$60=$CG$59,$CG$61:$CG$62=$CG$61),1,0)</f>
        <v>0</v>
      </c>
      <c r="BPR58" s="487">
        <f t="array" aca="1" ref="BPR58" ca="1">IF(AND($CC$57:$CC$60=$CC$58,$CC$60&lt;&gt;$CC$61,$CC$61:$CC$62=$CC$61,$CE$57:$CE$58=$CE$58,$CE$58&lt;&gt;$CE$59,$CE$59:$CE$60=$CE$59,$CE$61:$CE$62=$CE$61,$CF$57&lt;&gt;$CF$58,$CF$59:$CF$60=$CF$59,$CF$61:$CF$62=$CF$61,$CG$59:$CG$60=$CG$59,$CG$61:$CG$62=$CG$61),1,0)</f>
        <v>0</v>
      </c>
      <c r="BPS58" s="487">
        <f t="array" aca="1" ref="BPS58" ca="1">IF(AND($CC$57:$CC$58=$CC$58,$CC$58&lt;&gt;$CC$59,$CC$59:$CC$62=$CC$59,$CE$57:$CE$58=$CE$58,$CE$59:$CE$62=$CE$59,$CF$57&lt;&gt;$CF$58,$CF$59:$CF$62=$CF$59,$CG$59:$CG$60=$CG$59,$CG$60&lt;&gt;$CG$61,$CG$61:$CG$62=$CG$61),1,0)</f>
        <v>0</v>
      </c>
      <c r="BPT58" s="487">
        <f t="array" aca="1" ref="BPT58" ca="1">IF(AND($CC$57:$CC$58=$CC$58,$CC$58&lt;&gt;$CC$59,$CC$59:$CC$62=$CC$59,$CE$57:$CE$58=$CE$58,$CE$59:$CE$62=$CE$59,$CF$57:$CF$58=$CF$58,$CF$59:$CF$60=$CF$59,$CF$60&lt;&gt;$CF$61,$CF$61:$CF$62=$CF$61,$CG$57&lt;&gt;$CG$58,$CG$59:$CG$60=$CG$59,$CG$61:$CG$62=$CG$61),1,0)</f>
        <v>0</v>
      </c>
      <c r="BPU58" s="487">
        <f t="array" aca="1" ref="BPU58" ca="1">IF(AND($CC$57:$CC$58=$CC$58,$CC$58&lt;&gt;$CC$59,$CC$59:$CC$62=$CC$59,$CE$57&lt;&gt;$CE$58,$CE$59:$CE$62=$CE$59,$CF$59:$CF$62=$CF$59,$CG$59:$CG$60=$CG$59,$CG$60&lt;&gt;$CG$61,$CG$61:$CG$62=$CG$61),1,0)</f>
        <v>0</v>
      </c>
      <c r="BPV58" s="487">
        <f t="array" aca="1" ref="BPV58" ca="1">IF(AND($CC$57:$CC$58=$CC$58,$CC$58&lt;&gt;$CC$59,$CC$59:$CC$62=$CC$59,$CE$57&lt;&gt;$CE$58,$CE$59:$CE$62=$CE$59,$CF$59:$CF$60=$CF$59,$CF$60&lt;&gt;$CF$61,$CF$61:$CF$62=$CF$61,$CG$59:$CG$60=$CG$59,$CG$61:$CG$62=$CG$61),1,0)</f>
        <v>0</v>
      </c>
      <c r="BPW58" s="487">
        <f t="array" aca="1" ref="BPW58" ca="1">IF(AND($CC$57:$CC$58=$CC$58,$CC$58&lt;&gt;$CC$59,$CC$59:$CC$62=$CC$59,$CE$57:$CE$58=$CE$58,$CE$59:$CE$60=$CE$59,$CE$60&lt;&gt;$CE$61,$CE$61:$CE$62=$CE$61,$CF$57:$CF$58=$CF$58,$CF$59:$CF$60=$CF$59,$CF$61:$CF$62=$CF$61,$CG$57&lt;&gt;$CG$58,$CG$59:$CG$60=$CG$59,$CG$61:$CG$62=$CG$61),1,0)</f>
        <v>0</v>
      </c>
      <c r="BPX58" s="487">
        <f t="array" aca="1" ref="BPX58" ca="1">IF(AND($CC$57:$CC$58=$CC$58,$CC$58&lt;&gt;$CC$59,$CC$59:$CC$62=$CC$59,$CE$57:$CE$58=$CE$58,$CE$59:$CE$60=$CE$59,$CE$60&lt;&gt;$CE$61,$CE$61:$CE$62=$CE$61,$CF$57&lt;&gt;$CF$58,$CF$59:$CF$60=$CF$59,$CF$61:$CF$62=$CF$61,$CG$59:$CG$60=$CG$59,$CG$61:$CG$62=$CG$61),1,0)</f>
        <v>0</v>
      </c>
      <c r="BPY58" s="487">
        <f t="array" aca="1" ref="BPY58" ca="1">IF(AND($CC$57&lt;&gt;$CC$58,$CC$58:$CC$62=$CC$58,$CE$58:$CE$62=$CE$58,$CF$58&lt;&gt;$CF$59,$CF$59:$CF$62=$CF$59,$CG$59:$CG$60=$CG$59,$CG$60&lt;&gt;$CG$61,$CG$61:$CG$62=$CG$61),1,0)</f>
        <v>0</v>
      </c>
      <c r="BPZ58" s="487">
        <f t="array" aca="1" ref="BPZ58" ca="1">IF(AND($CC$57&lt;&gt;$CC$58,$CC$58:$CC$62=$CC$58,$CE$58:$CE$62=$CE$58,$CF$58:$CF$60=$CF$58,$CF$60&lt;&gt;$CF$61,$CF$61:$CF$62=$CF$61,$CG$58&lt;&gt;$CG$59,$CG$59:$CG$60=$CG$59,$CG$61:$CG$62=$CG$61),1,0)</f>
        <v>0</v>
      </c>
      <c r="BQA58" s="487">
        <f t="array" aca="1" ref="BQA58" ca="1">IF(AND($CC$57&lt;&gt;$CC$58,$CC$58:$CC$62=$CC$58,$CE$58&lt;&gt;$CE$59,$CE$59:$CE$62=$CE$59,$CF$59:$CF$62=$CF$59,$CG$59:$CG$60=$CG$59,$CG$60&lt;&gt;$CG$61,$CG$61:$CG$62=$CG$61),1,0)</f>
        <v>0</v>
      </c>
      <c r="BQB58" s="487">
        <f t="array" aca="1" ref="BQB58" ca="1">IF(AND($CC$57&lt;&gt;$CC$58,$CC$58:$CC$62=$CC$58,$CE$58&lt;&gt;$CE$59,$CE$59:$CE$62=$CE$59,$CF$59:$CF$60=$CF$59,$CF$60&lt;&gt;$CF$61,$CF$61:$CF$62=$CF$61,$CG$59:$CG$60=$CG$59,$CG$61:$CG$62=$CG$61),1,0)</f>
        <v>0</v>
      </c>
      <c r="BQC58" s="487">
        <f t="array" aca="1" ref="BQC58" ca="1">IF(AND($CC$57&lt;&gt;$CC$58,$CC$58:$CC$62=$CC$58,$CE$58:$CE$60=$CE$58,$CE$60&lt;&gt;$CE$61,$CE$61:$CE$62=$CE$61,$CF$58:$CF$60=$CF$58,$CF$61:$CF$62=$CF$61,$CG$58&lt;&gt;$CG$59,$CG$59:$CG$60=$CG$59,$CG$61:$CG$62=$CG$61),1,0)</f>
        <v>0</v>
      </c>
      <c r="BQD58" s="487">
        <f t="array" aca="1" ref="BQD58" ca="1">IF(AND($CC$57&lt;&gt;$CC$58,$CC$58:$CC$62=$CC$58,$CE$58:$CE$60=$CE$58,$CE$60&lt;&gt;$CE$61,$CE$61:$CE$62=$CE$61,$CF$58&lt;&gt;$CF$59,$CF$59:$CF$60=$CF$59,$CF$61:$CF$62=$CF$61,$CG$59:$CG$60=$CG$59,$CG$61:$CG$62=$CG$61),1,0)</f>
        <v>0</v>
      </c>
      <c r="BQE58" s="487">
        <f t="array" aca="1" ref="BQE58" ca="1">IF(AND($CC$57:$CC$62=$CC$58,$CE$57:$CE$61=$CE$58,$CE$61&lt;&gt;$CE$62,$CF$57:$CF$60=$CF$58,$CF$60&lt;&gt;$CF$61,$CG$57&lt;&gt;$CG$58,$CG$58&lt;&gt;$CG$59,$CG$59:$CG$60=$CG$59),1,0)</f>
        <v>0</v>
      </c>
      <c r="BQF58" s="487">
        <f t="array" aca="1" ref="BQF58" ca="1">IF(AND($CC$57:$CC$62=$CC$58,$CE$57:$CE$61=$CE$58,$CE$61&lt;&gt;$CE$62,$CF$57:$CF$58=$CF$58,$CF$58&lt;&gt;$CF$59,$CF$59:$CF$61=$CF$59,$CG$57&lt;&gt;$CG$58,$CG$59:$CG$60=$CG$59,$CG$60&lt;&gt;$CG$61),1,0)</f>
        <v>0</v>
      </c>
      <c r="BQG58" s="487">
        <f t="array" aca="1" ref="BQG58" ca="1">IF(AND($CC$57:$CC$62=$CC$58,$CE$57:$CE$61=$CE$58,$CE$61&lt;&gt;$CE$62,$CF$57:$CF$58=$CF$58,$CF$58&lt;&gt;$CF$59,$CF$59:$CF$60=$CF$59,$CF$60&lt;&gt;$CF$61,$CG$57&lt;&gt;$CG$58,$CG$59:$CG$60=$CG$59),1,0)</f>
        <v>0</v>
      </c>
      <c r="BQH58" s="487">
        <f t="array" aca="1" ref="BQH58" ca="1">IF(AND($CC$57:$CC$62=$CC$58,$CE$57:$CE$61=$CE$58,$CE$61&lt;&gt;$CE$62,$CF$57&lt;&gt;$CF$58,$CF$58:$CF$61=$CF$58,$CG$58&lt;&gt;$CG$59,$CG$59:$CG$60=$CG$59,$CG$60&lt;&gt;$CG$61),1,0)</f>
        <v>0</v>
      </c>
      <c r="BQI58" s="487">
        <f t="array" aca="1" ref="BQI58" ca="1">IF(AND($CC$57:$CC$62=$CC$58,$CE$57:$CE$61=$CE$58,$CE$61&lt;&gt;$CE$62,$CF$57&lt;&gt;$CF$58,$CF$58:$CF$60=$CF$58,$CF$60&lt;&gt;$CF$61,$CG$58&lt;&gt;$CG$59,$CG$59:$CG$60=$CG$59),1,0)</f>
        <v>0</v>
      </c>
      <c r="BQJ58" s="487">
        <f t="array" aca="1" ref="BQJ58" ca="1">IF(AND($CC$57:$CC$62=$CC$58,$CE$57:$CE$61=$CE$58,$CE$61&lt;&gt;$CE$62,$CF$57&lt;&gt;$CF$58,$CF$58&lt;&gt;$CF$59,$CF$59:$CF$61=$CF$59,$CG$59:$CG$60=$CG$59,$CG$60&lt;&gt;$CG$61),1,0)</f>
        <v>0</v>
      </c>
      <c r="BQK58" s="487">
        <f t="array" aca="1" ref="BQK58" ca="1">IF(AND($CC$57:$CC$62=$CC$58,$CE$57:$CE$60=$CE$58,$CE$60&lt;&gt;$CE$61,$CE$61:$CE$62=$CE$61,$CF$57:$CF$60=$CF$58,$CF$61&lt;&gt;$CF$62,$CG$57&lt;&gt;$CG$58,$CG$58&lt;&gt;$CG$59,$CG$59:$CG$60=$CG$59),1,0)</f>
        <v>0</v>
      </c>
      <c r="BQL58" s="487">
        <f t="array" aca="1" ref="BQL58" ca="1">IF(AND($CC$57:$CC$62=$CC$58,$CE$57:$CE$60=$CE$58,$CE$60&lt;&gt;$CE$61,$CE$61:$CE$62=$CE$61,$CF$57&lt;&gt;$CF$58,$CF$58:$CF$60=$CF$58,$CF$61:$CF$62=$CF$61,$CG$58&lt;&gt;$CG$59,$CG$59:$CG$60=$CG$59,$CG$61&lt;&gt;$CG$62),1,0)</f>
        <v>0</v>
      </c>
      <c r="BQM58" s="487">
        <f t="array" aca="1" ref="BQM58" ca="1">IF(AND($CC$57:$CC$62=$CC$58,$CE$57:$CE$60=$CE$58,$CE$60&lt;&gt;$CE$61,$CE$61:$CE$62=$CE$61,$CF$57&lt;&gt;$CF$58,$CF$58:$CF$60=$CF$58,$CF$61&lt;&gt;$CF$62,$CG$58&lt;&gt;$CG$59,$CG$59:$CG$60=$CG$59),1,0)</f>
        <v>0</v>
      </c>
      <c r="BQN58" s="487">
        <f t="array" aca="1" ref="BQN58" ca="1">IF(AND($CC$57:$CC$62=$CC$58,$CE$57:$CE$60=$CE$58,$CE$60&lt;&gt;$CE$61,$CE$61:$CE$62=$CE$61,$CF$57:$CF$58=$CF$58,$CF$58&lt;&gt;$CF$59,$CF$59:$CF$60=$CF$59,$CF$61:$CF$62=$CF$61,$CG$57&lt;&gt;$CG$58,$CG$59:$CG$60=$CG$59,$CG$61&lt;&gt;$CG$62),1,0)</f>
        <v>0</v>
      </c>
      <c r="BQO58" s="487">
        <f t="array" aca="1" ref="BQO58" ca="1">IF(AND($CC$57:$CC$62=$CC$58,$CE$57:$CE$60=$CE$58,$CE$60&lt;&gt;$CE$61,$CE$61:$CE$62=$CE$61,$CF$57:$CF$58=$CF$58,$CF$58&lt;&gt;$CF$59,$CF$59:$CF$60=$CF$59,$CF$61&lt;&gt;$CF$62,$CG$57&lt;&gt;$CG$58,$CG$59:$CG$60=$CG$59),1,0)</f>
        <v>0</v>
      </c>
      <c r="BQP58" s="487">
        <f t="array" aca="1" ref="BQP58" ca="1">IF(AND($CC$57:$CC$62=$CC$58,$CE$57:$CE$60=$CE$58,$CE$60&lt;&gt;$CE$61,$CE$61:$CE$62=$CE$61,$CF$57&lt;&gt;$CF$58,$CF$58&lt;&gt;$CF$59,$CF$59:$CF$60=$CF$59,$CF$61:$CF$62=$CF$61,$CG$59:$CG$60=$CG$59,$CG$61&lt;&gt;$CG$62),1,0)</f>
        <v>0</v>
      </c>
      <c r="BQQ58" s="487">
        <f t="array" aca="1" ref="BQQ58" ca="1">IF(AND($CC$57:$CC$62=$CC$58,$CE$57:$CE$58=$CE$58,$CE$58&lt;&gt;$CE$59,$CE$59:$CE$62=$CE$59,$CF$57&lt;&gt;$CF$58,$CF$59:$CF$62=$CF$59,$CG$59:$CG$60=$CG$59,$CG$60&lt;&gt;$CG$61,$CG$61&lt;&gt;$CG$62),1,0)</f>
        <v>0</v>
      </c>
      <c r="BQR58" s="487">
        <f t="array" aca="1" ref="BQR58" ca="1">IF(AND($CC$57:$CC$62=$CC$58,$CE$57:$CE$58=$CE$58,$CE$58&lt;&gt;$CE$59,$CE$59:$CE$62=$CE$59,$CF$57:$CF$58=$CF$58,$CF$59:$CF$61=$CF$59,$CF$61&lt;&gt;$CF$62,$CG$57&lt;&gt;$CG$58,$CG$59:$CG$60=$CG$59,$CG$60&lt;&gt;$CG$61),1,0)</f>
        <v>0</v>
      </c>
      <c r="BQS58" s="487">
        <f t="array" aca="1" ref="BQS58" ca="1">IF(AND($CC$57:$CC$62=$CC$58,$CE$57:$CE$58=$CE$58,$CE$58&lt;&gt;$CE$59,$CE$59:$CE$62=$CE$59,$CF$57&lt;&gt;$CF$58,$CF$59:$CF$61=$CF$59,$CF$61&lt;&gt;$CF$62,$CG$59:$CG$60=$CG$59,$CG$60&lt;&gt;$CG$61),1,0)</f>
        <v>0</v>
      </c>
      <c r="BQT58" s="487">
        <f t="array" aca="1" ref="BQT58" ca="1">IF(AND($CC$57:$CC$62=$CC$58,$CE$57:$CE$58=$CE$58,$CE$58&lt;&gt;$CE$59,$CE$59:$CE$62=$CE$59,$CF$57:$CF$58=$CF$58,$CF$59:$CF$60=$CF$59,$CF$60&lt;&gt;$CF$61,$CF$61:$CF$62=$CF$61,$CG$57&lt;&gt;$CG$58,$CG$59:$CG$60=$CG$59,$CG$61&lt;&gt;$CG$62),1,0)</f>
        <v>0</v>
      </c>
      <c r="BQU58" s="487">
        <f t="array" aca="1" ref="BQU58" ca="1">IF(AND($CC$57:$CC$62=$CC$58,$CE$57:$CE$58=$CE$58,$CE$58&lt;&gt;$CE$59,$CE$59:$CE$62=$CE$59,$CF$57&lt;&gt;$CF$58,$CF$59:$CF$60=$CF$59,$CF$60&lt;&gt;$CF$61,$CF$61:$CF$62=$CF$61,$CG$59:$CG$60=$CG$59,$CG$61&lt;&gt;$CG$62),1,0)</f>
        <v>0</v>
      </c>
      <c r="BQV58" s="487">
        <f t="array" aca="1" ref="BQV58" ca="1">IF(AND($CC$57:$CC$62=$CC$58,$CE$57:$CE$58=$CE$58,$CE$58&lt;&gt;$CE$59,$CE$59:$CE$62=$CE$59,$CF$57:$CF$58=$CF$58,$CF$59:$CF$60=$CF$59,$CF$60&lt;&gt;$CF$61,$CF$61&lt;&gt;$CF$62,$CG$57&lt;&gt;$CG$58,$CG$59:$CG$60=$CG$59),1,0)</f>
        <v>0</v>
      </c>
      <c r="BQW58" s="487">
        <f t="array" aca="1" ref="BQW58" ca="1">IF(AND($CC$57:$CC$62=$CC$58,$CE$57:$CE$60=$CE$58,$CE$60&lt;&gt;$CE$61,$CE$61&lt;&gt;$CE$62,$CF$57:$CF$58=$CF$58,$CF$58&lt;&gt;$CF$59,$CF$59:$CF$60=$CF$59,$CG$57&lt;&gt;$CG$58,$CG$59:$CG$60=$CG$59),1,0)</f>
        <v>0</v>
      </c>
      <c r="BQX58" s="487">
        <f t="array" aca="1" ref="BQX58" ca="1">IF(AND($CC$57:$CC$62=$CC$58,$CE$57:$CE$60=$CE$58,$CE$60&lt;&gt;$CE$61,$CE$61&lt;&gt;$CE$62,$CF$57&lt;&gt;$CF$58,$CF$58:$CF$60=$CF$58,$CG$58&lt;&gt;$CG$59,$CG$59:$CG$60=$CG$59),1,0)</f>
        <v>0</v>
      </c>
      <c r="BQY58" s="487">
        <f t="array" aca="1" ref="BQY58" ca="1">IF(AND($CC$57:$CC$62=$CC$58,$CE$57:$CE$58=$CE$58,$CE$58&lt;&gt;$CE$59,$CE$59:$CE$61=$CE$59,$CE$61&lt;&gt;$CE$62,$CF$57&lt;&gt;$CF$58,$CF$59:$CF$61=$CF$59,$CG$59:$CG$60=$CG$59,$CG$60&lt;&gt;$CG$61),1,0)</f>
        <v>0</v>
      </c>
      <c r="BQZ58" s="487">
        <f t="array" aca="1" ref="BQZ58" ca="1">IF(AND($CC$57:$CC$62=$CC$58,$CE$57:$CE$58=$CE$58,$CE$58&lt;&gt;$CE$59,$CE$59:$CE$61=$CE$59,$CE$61&lt;&gt;$CE$62,$CF$57:$CF$58=$CF$58,$CF$59:$CF$60=$CF$59,$CF$60&lt;&gt;$CF$61,$CG$57&lt;&gt;$CG$58,$CG$59:$CG$60=$CG$59),1,0)</f>
        <v>0</v>
      </c>
      <c r="BRA58" s="487">
        <f t="array" aca="1" ref="BRA58" ca="1">IF(AND($CC$57:$CC$62=$CC$58,$CE$57:$CE$58=$CE$58,$CE$58&lt;&gt;$CE$59,$CE$59:$CE$60=$CE$59,$CE$60&lt;&gt;$CE$61,$CE$61:$CE$62=$CE$61,$CF$57&lt;&gt;$CF$58,$CF$59:$CF$60=$CF$59,$CF$61:$CF$62=$CF$61,$CG$59:$CG$60=$CG$59,$CG$61&lt;&gt;$CG$62),1,0)</f>
        <v>0</v>
      </c>
      <c r="BRB58" s="487">
        <f t="array" aca="1" ref="BRB58" ca="1">IF(AND($CC$57:$CC$62=$CC$58,$CE$57:$CE$58=$CE$58,$CE$58&lt;&gt;$CE$59,$CE$59:$CE$60=$CE$59,$CE$60&lt;&gt;$CE$61,$CE$61:$CE$62=$CE$61,$CF$57:$CF$58=$CF$58,$CF$59:$CF$60=$CF$59,$CF$61&lt;&gt;$CF$62,$CG$57&lt;&gt;$CG$58,$CG$59:$CG$60=$CG$59),1,0)</f>
        <v>0</v>
      </c>
      <c r="BRC58" s="487">
        <f t="array" aca="1" ref="BRC58" ca="1">IF(AND($CC$57:$CC$62=$CC$58,$CE$57&lt;&gt;$CE$58,$CE$58:$CE$62=$CE$58,$CF$58&lt;&gt;$CF$59,$CF$59:$CF$62=$CF$59,$CG$59:$CG$60=$CG$59,$CG$60&lt;&gt;$CG$61,$CG$61&lt;&gt;$CG$62),1,0)</f>
        <v>0</v>
      </c>
      <c r="BRD58" s="487">
        <f t="array" aca="1" ref="BRD58" ca="1">IF(AND($CC$57:$CC$62=$CC$58,$CE$57&lt;&gt;$CE$58,$CE$58:$CE$62=$CE$58,$CF$58:$CF$60=$CF$58,$CF$60&lt;&gt;$CF$61,$CF$61:$CF$62=$CF$61,$CG$58&lt;&gt;$CG$59,$CG$59:$CG$60=$CG$59,$CG$61&lt;&gt;$CG$62),1,0)</f>
        <v>0</v>
      </c>
      <c r="BRE58" s="487">
        <f t="array" aca="1" ref="BRE58" ca="1">IF(AND($CC$57:$CC$62=$CC$58,$CE$57&lt;&gt;$CE$58,$CE$58:$CE$62=$CE$58,$CF$58:$CF$61=$CF$58,$CF$61&lt;&gt;$CF$62,$CG$58&lt;&gt;$CG$59,$CG$59:$CG$60=$CG$59,$CG$60&lt;&gt;$CG$61),1,0)</f>
        <v>0</v>
      </c>
      <c r="BRF58" s="487">
        <f t="array" aca="1" ref="BRF58" ca="1">IF(AND($CC$57:$CC$62=$CC$58,$CE$57&lt;&gt;$CE$58,$CE$58:$CE$62=$CE$58,$CF$58&lt;&gt;$CF$59,$CF$59:$CF$60=$CF$59,$CF$60&lt;&gt;$CF$61,$CF$61:$CF$62=$CF$61,$CG$59:$CG$60=$CG$59,$CG$61&lt;&gt;$CG$62),1,0)</f>
        <v>0</v>
      </c>
      <c r="BRG58" s="487">
        <f t="array" aca="1" ref="BRG58" ca="1">IF(AND($CC$57:$CC$62=$CC$58,$CE$57&lt;&gt;$CE$58,$CE$58:$CE$62=$CE$58,$CF$58&lt;&gt;$CF$59,$CF$59:$CF$61=$CF$59,$CF$61&lt;&gt;$CF$62,$CG$59:$CG$60=$CG$59,$CG$60&lt;&gt;$CG$61),1,0)</f>
        <v>0</v>
      </c>
      <c r="BRH58" s="487">
        <f t="array" aca="1" ref="BRH58" ca="1">IF(AND($CC$57:$CC$62=$CC$58,$CE$57&lt;&gt;$CE$58,$CE$58:$CE$62=$CE$58,$CF$58:$CF$60=$CF$58,$CF$60&lt;&gt;$CF$61,$CF$61&lt;&gt;$CF$62,$CG$58&lt;&gt;$CG$59,$CG$59:$CG$60=$CG$59),1,0)</f>
        <v>0</v>
      </c>
      <c r="BRI58" s="487">
        <f t="array" aca="1" ref="BRI58" ca="1">IF(AND($CC$57:$CC$62=$CC$58,$CE$57&lt;&gt;$CE$58,$CE$58:$CE$61=$CE$58,$CE$61&lt;&gt;$CE$62,$CF$58:$CF$60=$CF$58,$CF$60&lt;&gt;$CF$61,$CG$58&lt;&gt;$CG$59,$CG$59:$CG$60=$CG$59),1,0)</f>
        <v>0</v>
      </c>
      <c r="BRJ58" s="487">
        <f t="array" aca="1" ref="BRJ58" ca="1">IF(AND($CC$57:$CC$62=$CC$58,$CE$57&lt;&gt;$CE$58,$CE$58:$CE$61=$CE$58,$CE$61&lt;&gt;$CE$62,$CF$58&lt;&gt;$CF$59,$CF$59:$CF$61=$CF$59,$CG$59:$CG$60=$CG$59,$CG$60&lt;&gt;$CG$61),1,0)</f>
        <v>0</v>
      </c>
      <c r="BRK58" s="487">
        <f t="array" aca="1" ref="BRK58" ca="1">IF(AND($CC$57:$CC$62=$CC$58,$CE$57&lt;&gt;$CE$58,$CE$58:$CE$60=$CE$58,$CE$60&lt;&gt;$CE$61,$CE$61:$CE$62=$CE$61,$CF$58&lt;&gt;$CF$59,$CF$59:$CF$60=$CF$59,$CF$61:$CF$62=$CF$61,$CG$59:$CG$60=$CG$59,$CG$61&lt;&gt;$CG$62),1,0)</f>
        <v>0</v>
      </c>
      <c r="BRL58" s="487">
        <f t="array" aca="1" ref="BRL58" ca="1">IF(AND($CC$57:$CC$62=$CC$58,$CE$57&lt;&gt;$CE$58,$CE$58:$CE$60=$CE$58,$CE$60&lt;&gt;$CE$61,$CE$61:$CE$62=$CE$61,$CF$58:$CF$60=$CF$58,$CF$61&lt;&gt;$CF$62,$CG$58&lt;&gt;$CG$59,$CG$59:$CG$60=$CG$59),1,0)</f>
        <v>0</v>
      </c>
      <c r="BRM58" s="487">
        <f t="array" aca="1" ref="BRM58" ca="1">IF(AND($CC$57:$CC$62=$CC$58,$CE$57&lt;&gt;$CE$58,$CE$58&lt;&gt;$CE$59,$CE$59:$CE$62=$CE$59,$CF$59:$CF$60=$CF$59,$CF$60&lt;&gt;$CF$61,$CF$61:$CF$62=$CF$61,$CG$59:$CG$60=$CG$59,$CG$61&lt;&gt;$CG$62),1,0)</f>
        <v>0</v>
      </c>
      <c r="BRN58" s="487">
        <f t="array" aca="1" ref="BRN58" ca="1">IF(AND($CC$57:$CC$62=$CC$58,$CE$57&lt;&gt;$CE$58,$CE$58&lt;&gt;$CE$59,$CE$59:$CE$62=$CE$59,$CF$59:$CF$61=$CF$59,$CF$61&lt;&gt;$CF$62,$CG$59:$CG$60=$CG$59,$CG$60&lt;&gt;$CG$61),1,0)</f>
        <v>0</v>
      </c>
      <c r="BRO58" s="487">
        <f t="array" aca="1" ref="BRO58" ca="1">IF(AND($CC$57:$CC$61=$CC$58,$CC$61&lt;&gt;$CC$62,$CE$57:$CE$61=$CE$58,$CF$57:$CF$60=$CF$58,$CF$60&lt;&gt;$CF$61,$CG$57&lt;&gt;$CG$58,$CG$58&lt;&gt;$CG$59,$CG$59:$CG$60=$CG$59),1,0)</f>
        <v>0</v>
      </c>
      <c r="BRP58" s="487">
        <f t="array" aca="1" ref="BRP58" ca="1">IF(AND($CC$57:$CC$61=$CC$58,$CC$61&lt;&gt;$CC$62,$CE$57:$CE$61=$CE$58,$CF$57:$CF$58=$CF$58,$CF$58&lt;&gt;$CF$59,$CF$59:$CF$61=$CF$59,$CG$57&lt;&gt;$CG$58,$CG$59:$CG$60=$CG$59,$CG$60&lt;&gt;$CG$61),1,0)</f>
        <v>0</v>
      </c>
      <c r="BRQ58" s="487">
        <f t="array" aca="1" ref="BRQ58" ca="1">IF(AND($CC$57:$CC$61=$CC$58,$CC$61&lt;&gt;$CC$62,$CE$57:$CE$61=$CE$58,$CF$57:$CF$58=$CF$58,$CF$58&lt;&gt;$CF$59,$CF$59:$CF$60=$CF$59,$CF$60&lt;&gt;$CF$61,$CG$57&lt;&gt;$CG$58,$CG$59:$CG$60=$CG$59),1,0)</f>
        <v>0</v>
      </c>
      <c r="BRR58" s="487">
        <f t="array" aca="1" ref="BRR58" ca="1">IF(AND($CC$57:$CC$61=$CC$58,$CC$61&lt;&gt;$CC$62,$CE$57:$CE$61=$CE$58,$CF$57&lt;&gt;$CF$58,$CF$58:$CF$61=$CF$58,$CG$58&lt;&gt;$CG$59,$CG$59:$CG$60=$CG$59,$CG$60&lt;&gt;$CG$61),1,0)</f>
        <v>0</v>
      </c>
      <c r="BRS58" s="487">
        <f t="array" aca="1" ref="BRS58" ca="1">IF(AND($CC$57:$CC$61=$CC$58,$CC$61&lt;&gt;$CC$62,$CE$57:$CE$61=$CE$58,$CF$57&lt;&gt;$CF$58,$CF$58:$CF$60=$CF$58,$CF$60&lt;&gt;$CF$61,$CG$58&lt;&gt;$CG$59,$CG$59:$CG$60=$CG$59),1,0)</f>
        <v>0</v>
      </c>
      <c r="BRT58" s="487">
        <f t="array" aca="1" ref="BRT58" ca="1">IF(AND($CC$57:$CC$61=$CC$58,$CC$61&lt;&gt;$CC$62,$CE$57:$CE$61=$CE$58,$CF$57&lt;&gt;$CF$58,$CF$58&lt;&gt;$CF$59,$CF$59:$CF$61=$CF$59,$CG$59:$CG$60=$CG$59,$CG$60&lt;&gt;$CG$61),1,0)</f>
        <v>0</v>
      </c>
      <c r="BRU58" s="487">
        <f t="array" aca="1" ref="BRU58" ca="1">IF(AND($CC$57:$CC$61=$CC$58,$CC$61&lt;&gt;$CC$62,$CE$57:$CE$60=$CE$58,$CE$60&lt;&gt;$CE$61,$CF$57:$CF$60=$CF$58,$CG$57&lt;&gt;$CG$58,$CG$58&lt;&gt;$CG$59,$CG$59:$CG$60=$CG$59),1,0)</f>
        <v>0</v>
      </c>
      <c r="BRV58" s="487">
        <f t="array" aca="1" ref="BRV58" ca="1">IF(AND($CC$57:$CC$61=$CC$58,$CC$61&lt;&gt;$CC$62,$CE$57:$CE$60=$CE$58,$CE$60&lt;&gt;$CE$61,$CF$57&lt;&gt;$CF$58,$CF$58&lt;&gt;$CF$59,$CF$59:$CF$60=$CF$59,$CG$59:$CG$60=$CG$59),1,0)</f>
        <v>0</v>
      </c>
      <c r="BRW58" s="487">
        <f t="array" aca="1" ref="BRW58" ca="1">IF(AND($CC$57:$CC$61=$CC$58,$CC$61&lt;&gt;$CC$62,$CE$57:$CE$58=$CE$58,$CE$58&lt;&gt;$CE$59,$CE$59:$CE$61=$CE$59,$CF$57:$CF$58=$CF$58,$CF$59:$CF$61=$CF$59,$CG$57&lt;&gt;$CG$58,$CG$59:$CG$60=$CG$59,$CG$60&lt;&gt;$CG$61),1,0)</f>
        <v>0</v>
      </c>
      <c r="BRX58" s="487">
        <f t="array" aca="1" ref="BRX58" ca="1">IF(AND($CC$57:$CC$61=$CC$58,$CC$61&lt;&gt;$CC$62,$CE$57:$CE$58=$CE$58,$CE$58&lt;&gt;$CE$59,$CE$59:$CE$61=$CE$59,$CF$57&lt;&gt;$CF$58,$CF$59:$CF$60=$CF$59,$CF$60&lt;&gt;$CF$61,$CG$59:$CG$60=$CG$59),1,0)</f>
        <v>0</v>
      </c>
      <c r="BRY58" s="487">
        <f t="array" aca="1" ref="BRY58" ca="1">IF(AND($CC$57:$CC$61=$CC$58,$CC$61&lt;&gt;$CC$62,$CE$57:$CE$58=$CE$58,$CE$58&lt;&gt;$CE$59,$CE$59:$CE$60=$CE$59,$CE$60&lt;&gt;$CE$61,$CF$57:$CF$58=$CF$58,$CF$59:$CF$60=$CF$59,$CG$57&lt;&gt;$CG$58,$CG$59:$CG$60=$CG$59),1,0)</f>
        <v>0</v>
      </c>
      <c r="BRZ58" s="487">
        <f t="array" aca="1" ref="BRZ58" ca="1">IF(AND($CC$57:$CC$61=$CC$58,$CC$61&lt;&gt;$CC$62,$CE$57:$CE$58=$CE$58,$CE$58&lt;&gt;$CE$59,$CE$59:$CE$60=$CE$59,$CE$60&lt;&gt;$CE$61,$CF$57&lt;&gt;$CF$58,$CF$59:$CF$60=$CF$59,$CG$59:$CG$60=$CG$59),1,0)</f>
        <v>0</v>
      </c>
      <c r="BSA58" s="487">
        <f t="array" aca="1" ref="BSA58" ca="1">IF(AND($CC$57:$CC$61=$CC$58,$CC$61&lt;&gt;$CC$62,$CE$57&lt;&gt;$CE$58,$CE$58:$CE$61=$CE$58,$CF$58:$CF$61=$CF$58,$CG$58&lt;&gt;$CG$59,$CG$59:$CG$60=$CG$59,$CG$60&lt;&gt;$CG$61),1,0)</f>
        <v>0</v>
      </c>
      <c r="BSB58" s="487">
        <f t="array" aca="1" ref="BSB58" ca="1">IF(AND($CC$57:$CC$61=$CC$58,$CC$61&lt;&gt;$CC$62,$CE$57&lt;&gt;$CE$58,$CE$58:$CE$61=$CE$58,$CF$58&lt;&gt;$CF$59,$CF$59:$CF$60=$CF$59,$CF$60&lt;&gt;$CF$61,$CG$59:$CG$60=$CG$59),1,0)</f>
        <v>0</v>
      </c>
      <c r="BSC58" s="487">
        <f t="array" aca="1" ref="BSC58" ca="1">IF(AND($CC$57:$CC$61=$CC$58,$CC$61&lt;&gt;$CC$62,$CE$57&lt;&gt;$CE$58,$CE$58:$CE$60=$CE$58,$CE$60&lt;&gt;$CE$61,$CF$58:$CF$60=$CF$58,$CG$58&lt;&gt;$CG$59,$CG$59:$CG$60=$CG$59),1,0)</f>
        <v>0</v>
      </c>
      <c r="BSD58" s="487">
        <f t="array" aca="1" ref="BSD58" ca="1">IF(AND($CC$57:$CC$61=$CC$58,$CC$61&lt;&gt;$CC$62,$CE$57&lt;&gt;$CE$58,$CE$58:$CE$60=$CE$58,$CE$60&lt;&gt;$CE$61,$CF$58&lt;&gt;$CF$59,$CF$59:$CF$60=$CF$59,$CG$59:$CG$60=$CG$59),1,0)</f>
        <v>0</v>
      </c>
      <c r="BSE58" s="487">
        <f t="array" aca="1" ref="BSE58" ca="1">IF(AND($CC$57:$CC$61=$CC$58,$CC$61&lt;&gt;$CC$62,$CE$57&lt;&gt;$CE$58,$CE$58&lt;&gt;$CE$59,$CE$59:$CE$61=$CE$59,$CF$59:$CF$61=$CF$59,$CG$59:$CG$60=$CG$59,$CG$60&lt;&gt;$CG$61),1,0)</f>
        <v>0</v>
      </c>
      <c r="BSF58" s="487">
        <f t="array" aca="1" ref="BSF58" ca="1">IF(AND($CC$57:$CC$61=$CC$58,$CC$61&lt;&gt;$CC$62,$CE$57&lt;&gt;$CE$58,$CE$58&lt;&gt;$CE$59,$CE$59:$CE$61=$CE$59,$CF$59:$CF$60=$CF$59,$CF$60&lt;&gt;$CF$61,$CG$59:$CG$60=$CG$59),1,0)</f>
        <v>0</v>
      </c>
      <c r="BSG58" s="487">
        <f t="array" aca="1" ref="BSG58" ca="1">IF(AND($CC$57:$CC$60=$CC$58,$CC$60&lt;&gt;$CC$61,$CC$61:$CC$62=$CC$61,$CE$57:$CE$60=$CE$58,$CE$61:$CE$62=$CE$61,$CF$57:$CF$60=$CF$58,$CF$61&lt;&gt;$CF$62,$CG$57&lt;&gt;$CG$58,$CG$58&lt;&gt;$CG$59,$CG$59:$CG$60=$CG$59),1,0)</f>
        <v>0</v>
      </c>
      <c r="BSH58" s="487">
        <f t="array" aca="1" ref="BSH58" ca="1">IF(AND($CC$57:$CC$60=$CC$58,$CC$60&lt;&gt;$CC$61,$CC$61:$CC$62=$CC$61,$CE$57:$CE$60=$CE$58,$CE$61:$CE$62=$CE$61,$CF$57&lt;&gt;$CF$58,$CF$58:$CF$60=$CF$58,$CF$61:$CF$62=$CF$61,$CG$58&lt;&gt;$CG$59,$CG$59:$CG$60=$CG$59,$CG$61&lt;&gt;$CG$62),1,0)</f>
        <v>0</v>
      </c>
      <c r="BSI58" s="487">
        <f t="array" aca="1" ref="BSI58" ca="1">IF(AND($CC$57:$CC$60=$CC$58,$CC$60&lt;&gt;$CC$61,$CC$61:$CC$62=$CC$61,$CE$57:$CE$60=$CE$58,$CE$61:$CE$62=$CE$61,$CF$57&lt;&gt;$CF$58,$CF$58:$CF$60=$CF$58,$CF$61&lt;&gt;$CF$62,$CG$58&lt;&gt;$CG$59,$CG$59:$CG$60=$CG$59),1,0)</f>
        <v>0</v>
      </c>
      <c r="BSJ58" s="487">
        <f t="array" aca="1" ref="BSJ58" ca="1">IF(AND($CC$57:$CC$60=$CC$58,$CC$60&lt;&gt;$CC$61,$CC$61:$CC$62=$CC$61,$CE$57:$CE$60=$CE$58,$CE$61:$CE$62=$CE$61,$CF$57:$CF$58=$CF$58,$CF$58&lt;&gt;$CF$59,$CF$59:$CF$60=$CF$59,$CF$61:$CF$62=$CF$61,$CG$57&lt;&gt;$CG$58,$CG$59:$CG$60=$CG$59,$CG$61&lt;&gt;$CG$62),1,0)</f>
        <v>0</v>
      </c>
      <c r="BSK58" s="487">
        <f t="array" aca="1" ref="BSK58" ca="1">IF(AND($CC$57:$CC$60=$CC$58,$CC$60&lt;&gt;$CC$61,$CC$61:$CC$62=$CC$61,$CE$57:$CE$60=$CE$58,$CE$61:$CE$62=$CE$61,$CF$57:$CF$58=$CF$58,$CF$58&lt;&gt;$CF$59,$CF$59:$CF$60=$CF$59,$CF$61&lt;&gt;$CF$62,$CG$57&lt;&gt;$CG$58,$CG$59:$CG$60=$CG$59),1,0)</f>
        <v>0</v>
      </c>
      <c r="BSL58" s="487">
        <f t="array" aca="1" ref="BSL58" ca="1">IF(AND($CC$57:$CC$60=$CC$58,$CC$60&lt;&gt;$CC$61,$CC$61:$CC$62=$CC$61,$CE$57:$CE$60=$CE$58,$CE$61:$CE$62=$CE$61,$CF$57&lt;&gt;$CF$58,$CF$58&lt;&gt;$CF$59,$CF$59:$CF$60=$CF$59,$CF$61:$CF$62=$CF$61,$CG$59:$CG$60=$CG$59,$CG$61&lt;&gt;$CG$62),1,0)</f>
        <v>0</v>
      </c>
      <c r="BSM58" s="487">
        <f t="array" aca="1" ref="BSM58" ca="1">IF(AND($CC$57:$CC$60=$CC$58,$CC$60&lt;&gt;$CC$61,$CC$61:$CC$62=$CC$61,$CE$57:$CE$60=$CE$58,$CE$61&lt;&gt;$CE$62,$CF$57:$CF$60=$CF$58,$CG$57&lt;&gt;$CG$58,$CG$58&lt;&gt;$CG$59,$CG$59:$CG$60=$CG$59),1,0)</f>
        <v>0</v>
      </c>
      <c r="BSN58" s="487">
        <f t="array" aca="1" ref="BSN58" ca="1">IF(AND($CC$57:$CC$60=$CC$58,$CC$60&lt;&gt;$CC$61,$CC$61:$CC$62=$CC$61,$CE$57:$CE$60=$CE$58,$CE$61&lt;&gt;$CE$62,$CF$57&lt;&gt;$CF$58,$CF$58&lt;&gt;$CF$59,$CF$59:$CF$60=$CF$59,$CG$59:$CG$60=$CG$59),1,0)</f>
        <v>0</v>
      </c>
      <c r="BSO58" s="487">
        <f t="array" aca="1" ref="BSO58" ca="1">IF(AND($CC$57:$CC$60=$CC$58,$CC$60&lt;&gt;$CC$61,$CC$61:$CC$62=$CC$61,$CE$57&lt;&gt;$CE$58,$CE$58:$CE$60=$CE$58,$CE$61:$CE$62=$CE$61,$CF$58:$CF$60=$CF$58,$CF$61:$CF$62=$CF$61,$CG$58&lt;&gt;$CG$59,$CG$59:$CG$60=$CG$59,$CG$61&lt;&gt;$CG$62),1,0)</f>
        <v>0</v>
      </c>
      <c r="BSP58" s="487">
        <f t="array" aca="1" ref="BSP58" ca="1">IF(AND($CC$57:$CC$60=$CC$58,$CC$60&lt;&gt;$CC$61,$CC$61:$CC$62=$CC$61,$CE$57&lt;&gt;$CE$58,$CE$58:$CE$60=$CE$58,$CE$61:$CE$62=$CE$61,$CF$58&lt;&gt;$CF$59,$CF$59:$CF$60=$CF$59,$CF$61&lt;&gt;$CF$62,$CG$59:$CG$60=$CG$59),1,0)</f>
        <v>0</v>
      </c>
      <c r="BSQ58" s="487">
        <f t="array" aca="1" ref="BSQ58" ca="1">IF(AND($CC$57:$CC$60=$CC$58,$CC$60&lt;&gt;$CC$61,$CC$61:$CC$62=$CC$61,$CE$57&lt;&gt;$CE$58,$CE$58:$CE$60=$CE$58,$CE$61&lt;&gt;$CE$62,$CF$58:$CF$60=$CF$58,$CG$58&lt;&gt;$CG$59,$CG$59:$CG$60=$CG$59),1,0)</f>
        <v>0</v>
      </c>
      <c r="BSR58" s="487">
        <f t="array" aca="1" ref="BSR58" ca="1">IF(AND($CC$57:$CC$60=$CC$58,$CC$60&lt;&gt;$CC$61,$CC$61:$CC$62=$CC$61,$CE$57&lt;&gt;$CE$58,$CE$58:$CE$60=$CE$58,$CE$61&lt;&gt;$CE$62,$CF$58&lt;&gt;$CF$59,$CF$59:$CF$60=$CF$59,$CG$59:$CG$60=$CG$59),1,0)</f>
        <v>0</v>
      </c>
      <c r="BSS58" s="487">
        <f t="array" aca="1" ref="BSS58" ca="1">IF(AND($CC$57:$CC$60=$CC$58,$CC$60&lt;&gt;$CC$61,$CC$61:$CC$62=$CC$61,$CE$57:$CE$58=$CE$58,$CE$58&lt;&gt;$CE$59,$CE$59:$CE$60=$CE$59,$CE$61:$CE$62=$CE$61,$CF$57:$CF$58=$CF$57,$CF$59:$CF$60=$CF$59,$CF$61:$CF$62=$CF$61,$CG$57&lt;&gt;$CG$58,$CG$59:$CG$60=$CG$59,$CG$61&lt;&gt;$CG$62),1,0)</f>
        <v>0</v>
      </c>
      <c r="BST58" s="487">
        <f t="array" aca="1" ref="BST58" ca="1">IF(AND($CC$57:$CC$60=$CC$58,$CC$60&lt;&gt;$CC$61,$CC$61:$CC$62=$CC$61,$CE$57:$CE$58=$CE$58,$CE$58&lt;&gt;$CE$59,$CE$59:$CE$60=$CE$59,$CE$61:$CE$62=$CE$61,$CF$57&lt;&gt;$CF$58,$CF$59:$CF$60=$CF$59,$CF$61&lt;&gt;$CF$62,$CG$59:$CG$60=$CG$59),1,0)</f>
        <v>0</v>
      </c>
      <c r="BSU58" s="487">
        <f t="array" aca="1" ref="BSU58" ca="1">IF(AND($CC$57:$CC$60=$CC$58,$CC$60&lt;&gt;$CC$61,$CC$61:$CC$62=$CC$61,$CE$57:$CE$58=$CE$58,$CE$58&lt;&gt;$CE$59,$CE$59:$CE$60=$CE$59,$CE$61&lt;&gt;$CE$62,$CF$57:$CF$58=$CF$58,$CF$59:$CF$60=$CF$59,$CG$57&lt;&gt;$CG$58,$CG$59:$CG$60=$CG$59),1,0)</f>
        <v>0</v>
      </c>
      <c r="BSV58" s="487">
        <f t="array" aca="1" ref="BSV58" ca="1">IF(AND($CC$57:$CC$60=$CC$58,$CC$60&lt;&gt;$CC$61,$CC$61:$CC$62=$CC$61,$CE$57:$CE$58=$CE$58,$CE$58&lt;&gt;$CE$59,$CE$59:$CE$60=$CE$59,$CE$61&lt;&gt;$CE$62,$CF$57&lt;&gt;$CF$58,$CF$59:$CF$60=$CF$59,$CG$59:$CG$60=$CG$59),1,0)</f>
        <v>0</v>
      </c>
      <c r="BSW58" s="487">
        <f t="array" aca="1" ref="BSW58" ca="1">IF(AND($CC$57:$CC$60=$CC$58,$CC$60&lt;&gt;$CC$61,$CC$61:$CC$62=$CC$61,$CE$57&lt;&gt;$CE$58,$CE$58&lt;&gt;$CE$59,$CE$59:$CE$60=$CE$59,$CE$61:$CE$62=$CE$61,$CF$59:$CF$60=$CF$59,$CF$61:$CF$62=$CF$61,$CG$59:$CG$60=$CG$59,$CG$61&lt;&gt;$CG$62),1,0)</f>
        <v>0</v>
      </c>
      <c r="BSX58" s="487">
        <f t="array" aca="1" ref="BSX58" ca="1">IF(AND($CC$57:$CC$60=$CC$58,$CC$60&lt;&gt;$CC$61,$CC$61:$CC$62=$CC$61,$CE$57&lt;&gt;$CE$58,$CE$58&lt;&gt;$CE$59,$CE$59:$CE$60=$CE$59,$CE$61:$CE$62=$CE$61,$CF$59:$CF$60=$CF$59,$CF$61&lt;&gt;$CF$62,$CG$59:$CG$60=$CG$59),1,0)</f>
        <v>0</v>
      </c>
      <c r="BSY58" s="487">
        <f t="array" aca="1" ref="BSY58" ca="1">IF(AND($CC$57:$CC$58=$CC$58,$CC$58&lt;&gt;$CC$59,$CC$59:$CC$62=$CC$59,$CE$57:$CE$58=$CE$58,$CE$59:$CE$62=$CE$59,$CF$57&lt;&gt;$CF$58,$CF$59:$CF$62=$CF$59,$CG$59:$CG$60=$CG$59,$CG$60&lt;&gt;$CG$61,$CG$61&lt;&gt;$CG$62),1,0)</f>
        <v>0</v>
      </c>
      <c r="BSZ58" s="487">
        <f t="array" aca="1" ref="BSZ58" ca="1">IF(AND($CC$57:$CC$58=$CC$58,$CC$58&lt;&gt;$CC$59,$CC$59:$CC$62=$CC$59,$CE$57:$CE$58=$CE$58,$CE$59:$CE$62=$CE$59,$CF$57:$CF$58=$CF$58,$CF$59:$CF$61=$CF$59,$CF$61&lt;&gt;$CF$62,$CG$57&lt;&gt;$CG$58,$CG$59:$CG$60=$CG$59,$CG$60&lt;&gt;$CG$61),1,0)</f>
        <v>0</v>
      </c>
      <c r="BTA58" s="487">
        <f t="array" aca="1" ref="BTA58" ca="1">IF(AND($CC$57:$CC$58=$CC$58,$CC$58&lt;&gt;$CC$59,$CC$59:$CC$62=$CC$59,$CE$57:$CE$58=$CE$58,$CE$59:$CE$62=$CE$59,$CF$57&lt;&gt;$CF$58,$CF$59:$CF$61=$CF$59,$CF$61&lt;&gt;$CF$62,$CG$59:$CG$60=$CG$59,$CG$60&lt;&gt;$CG$61),1,0)</f>
        <v>0</v>
      </c>
      <c r="BTB58" s="487">
        <f t="array" aca="1" ref="BTB58" ca="1">IF(AND($CC$57:$CC$58=$CC$58,$CC$58&lt;&gt;$CC$59,$CC$59:$CC$62=$CC$59,$CE$57:$CE$58=$CE$58,$CE$59:$CE$62=$CE$59,$CF$57:$CF$58=$CF$58,$CF$59:$CF$60=$CF$59,$CF$60&lt;&gt;$CF$61,$CF$61:$CF$62=$CF$61,$CG$57&lt;&gt;$CG$58,$CG$59:$CG$60=$CG$59,$CG$61&lt;&gt;$CG$62),1,0)</f>
        <v>0</v>
      </c>
      <c r="BTC58" s="487">
        <f t="array" aca="1" ref="BTC58" ca="1">IF(AND($CC$57:$CC$58=$CC$58,$CC$58&lt;&gt;$CC$59,$CC$59:$CC$62=$CC$59,$CE$57:$CE$58=$CE$58,$CE$59:$CE$62=$CE$59,$CF$57&lt;&gt;$CF$58,$CF$59:$CF$60=$CF$59,$CF$60&lt;&gt;$CF$61,$CF$61:$CF$62=$CF$61,$CG$59:$CG$60=$CG$59,$CG$61&lt;&gt;$CG$62),1,0)</f>
        <v>0</v>
      </c>
      <c r="BTD58" s="487">
        <f t="array" aca="1" ref="BTD58" ca="1">IF(AND($CC$57:$CC$58=$CC$58,$CC$58&lt;&gt;$CC$59,$CC$59:$CC$62=$CC$59,$CE$57:$CE$58=$CE$58,$CE$59:$CE$62=$CE$59,$CF$57:$CF$58=$CF$58,$CF$59:$CF$60=$CF$59,$CF$60&lt;&gt;$CF$61,$CF$61&lt;&gt;$CF$62,$CG$57&lt;&gt;$CG$58,$CG$59:$CG$60=$CG$59),1,0)</f>
        <v>0</v>
      </c>
      <c r="BTE58" s="487">
        <f t="array" aca="1" ref="BTE58" ca="1">IF(AND($CC$57:$CC$58=$CC$58,$CC$58&lt;&gt;$CC$59,$CC$59:$CC$62=$CC$59,$CE$57&lt;&gt;$CE$58,$CE$59:$CE$62=$CE$59,$CF$59:$CF$62=$CF$59,$CG$59:$CG$60=$CG$59,$CG$60&lt;&gt;$CG$61,$CG$61&lt;&gt;$CG$62),1,0)</f>
        <v>0</v>
      </c>
      <c r="BTF58" s="487">
        <f t="array" aca="1" ref="BTF58" ca="1">IF(AND($CC$57:$CC$58=$CC$58,$CC$58&lt;&gt;$CC$59,$CC$59:$CC$62=$CC$59,$CE$57&lt;&gt;$CE$58,$CE$59:$CE$62=$CE$59,$CF$59:$CF$60=$CF$59,$CF$60&lt;&gt;$CF$61,$CF$61&lt;&gt;$CF$62,$CG$59:$CG$60=$CG$59),1,0)</f>
        <v>0</v>
      </c>
      <c r="BTG58" s="487">
        <f t="array" aca="1" ref="BTG58" ca="1">IF(AND($CC$57:$CC$58=$CC$58,$CC$58&lt;&gt;$CC$59,$CC$59:$CC$62=$CC$59,$CE$57:$CE$58=$CE$58,$CE$59:$CE$61=$CE$59,$CE$61&lt;&gt;$CE$62,$CF$57:$CF$58=$CF$58,$CF$59:$CF$61=$CF$59,$CG$57&lt;&gt;$CG$58,$CG$59:$CG$60=$CG$59,$CG$60&lt;&gt;$CG$61),1,0)</f>
        <v>0</v>
      </c>
      <c r="BTH58" s="487">
        <f t="array" aca="1" ref="BTH58" ca="1">IF(AND($CC$57:$CC$58=$CC$58,$CC$58&lt;&gt;$CC$59,$CC$59:$CC$62=$CC$59,$CE$57:$CE$58=$CE$58,$CE$59:$CE$61=$CE$59,$CE$61&lt;&gt;$CE$62,$CF$57&lt;&gt;$CF$58,$CF$59:$CF$60=$CF$59,$CF$60&lt;&gt;$CF$61,$CG$59:$CG$60=$CG$59),1,0)</f>
        <v>0</v>
      </c>
      <c r="BTI58" s="487">
        <f t="array" aca="1" ref="BTI58" ca="1">IF(AND($CC$57:$CC$58=$CC$58,$CC$58&lt;&gt;$CC$59,$CC$59:$CC$62=$CC$59,$CE$57&lt;&gt;$CE$58,$CE$59:$CE$61=$CE$59,$CE$61&lt;&gt;$CE$62,$CF$59:$CF$61=$CF$59,$CG$59:$CG$60=$CG$59,$CG$60&lt;&gt;$CG$61),1,0)</f>
        <v>0</v>
      </c>
      <c r="BTJ58" s="487">
        <f t="array" aca="1" ref="BTJ58" ca="1">IF(AND($CC$57:$CC$58=$CC$58,$CC$58&lt;&gt;$CC$59,$CC$59:$CC$62=$CC$59,$CE$57&lt;&gt;$CE$58,$CE$59:$CE$61=$CE$59,$CE$61&lt;&gt;$CE$62,$CF$59:$CF$60=$CF$59,$CF$60&lt;&gt;$CF$61,$CG$59:$CG$60=$CG$59),1,0)</f>
        <v>0</v>
      </c>
      <c r="BTK58" s="487">
        <f t="array" aca="1" ref="BTK58" ca="1">IF(AND($CC$57:$CC$58=$CC$58,$CC$58&lt;&gt;$CC$59,$CC$59:$CC$62=$CC$59,$CE$57:$CE$58=$CE$58,$CE$59:$CE$60=$CE$59,$CE$60&lt;&gt;$CE$61,$CE$61:$CE$62=$CE$61,$CF$57:$CF$58=$CF$58,$CF$59:$CF$60=$CF$59,$CF$61:$CF$62=$CF$61,$CG$57&lt;&gt;$CG$58,$CG$59:$CG$60=$CG$59,$CG$61&lt;&gt;$CG$62),1,0)</f>
        <v>0</v>
      </c>
      <c r="BTL58" s="487">
        <f t="array" aca="1" ref="BTL58" ca="1">IF(AND($CC$57:$CC$58=$CC$58,$CC$58&lt;&gt;$CC$59,$CC$59:$CC$62=$CC$59,$CE$57:$CE$58=$CE$58,$CE$59:$CE$60=$CE$59,$CE$60&lt;&gt;$CE$61,$CE$61:$CE$62=$CE$61,$CF$57&lt;&gt;$CF$58,$CF$59:$CF$60=$CF$59,$CF$61&lt;&gt;$CF$62,$CG$59:$CG$60=$CG$59),1,0)</f>
        <v>0</v>
      </c>
      <c r="BTM58" s="487">
        <f t="array" aca="1" ref="BTM58" ca="1">IF(AND($CC$57:$CC$58=$CC$58,$CC$58&lt;&gt;$CC$59,$CC$59:$CC$62=$CC$59,$CE$57&lt;&gt;$CE$58,$CE$59:$CE$60=$CE$59,$CE$60&lt;&gt;$CE$61,$CE$61:$CE$62=$CE$61,$CF$59:$CF$60=$CF$59,$CF$61:$CF$62=$CF$61,$CG$59:$CG$60=$CG$59,$CG$61&lt;&gt;$CG$62),1,0)</f>
        <v>0</v>
      </c>
      <c r="BTN58" s="487">
        <f t="array" aca="1" ref="BTN58" ca="1">IF(AND($CC$57:$CC$58=$CC$58,$CC$58&lt;&gt;$CC$59,$CC$59:$CC$62=$CC$59,$CE$57&lt;&gt;$CE$58,$CE$59:$CE$60=$CE$59,$CE$60&lt;&gt;$CE$61,$CE$61:$CE$62=$CE$61,$CF$59:$CF$60=$CF$59,$CF$61&lt;&gt;$CF$62,$CG$59:$CG$60=$CG$59),1,0)</f>
        <v>0</v>
      </c>
      <c r="BTO58" s="487">
        <f t="array" aca="1" ref="BTO58" ca="1">IF(AND($CC$57:$CC$58=$CC$58,$CC$58&lt;&gt;$CC$59,$CC$59:$CC$62=$CC$59,$CE$57:$CE$58=$CE$58,$CE$59:$CE$60=$CE$59,$CE$60&lt;&gt;$CE$61,$CE$61&lt;&gt;$CE$62,$CF$57:$CF$58=$CF$58,$CF$59:$CF$60=$CF$59,$CG$57&lt;&gt;$CG$58,$CG$59:$CG$60=$CG$59),1,0)</f>
        <v>0</v>
      </c>
      <c r="BTP58" s="487">
        <f t="array" aca="1" ref="BTP58" ca="1">IF(AND($CC$57:$CC$58=$CC$58,$CC$58&lt;&gt;$CC$59,$CC$59:$CC$62=$CC$59,$CE$57:$CE$58=$CE$58,$CE$59:$CE$60=$CE$59,$CE$60&lt;&gt;$CE$61,$CE$61&lt;&gt;$CE$62,$CF$57&lt;&gt;$CF$58,$CF$59:$CF$60=$CF$59,$CG$59:$CG$60=$CG$59),1,0)</f>
        <v>0</v>
      </c>
      <c r="BTQ58" s="487">
        <f t="array" aca="1" ref="BTQ58" ca="1">IF(AND($CC$57:$CC$60=$CC$58,$CC$60&lt;&gt;$CC$61,$CC$61&lt;&gt;$CC$62,$CE$57:$CE$60=$CE$58,$CF$57:$CF$58=$CF$58,$CF$58&lt;&gt;$CF$59,$CF$59:$CF$60=$CF$59,$CG$57&lt;&gt;$CG$58,$CG$59:$CG$60=$CG$59),1,0)</f>
        <v>0</v>
      </c>
      <c r="BTR58" s="487">
        <f t="array" aca="1" ref="BTR58" ca="1">IF(AND($CC$57:$CC$60=$CC$58,$CC$60&lt;&gt;$CC$61,$CC$61&lt;&gt;$CC$62,$CE$57:$CE$60=$CE$58,$CF$57&lt;&gt;$CF$58,$CF$58:$CF$60=$CF$58,$CG$58&lt;&gt;$CG$59,$CG$59:$CG$60=$CG$59),1,0)</f>
        <v>0</v>
      </c>
      <c r="BTS58" s="487">
        <f t="array" aca="1" ref="BTS58" ca="1">IF(AND($CC$57:$CC$60=$CC$58,$CC$60&lt;&gt;$CC$61,$CC$61&lt;&gt;$CC$62,$CE$57:$CE$58=$CE$58,$CE$58&lt;&gt;$CE$59,$CE$59:$CE$60=$CE$59,$CF$57:$CF$58=$CF$58,$CF$59:$CF$60=$CF$59,$CG$57&lt;&gt;$CG$58,$CG$59:$CG$60=$CG$59),1,0)</f>
        <v>0</v>
      </c>
      <c r="BTT58" s="487">
        <f t="array" aca="1" ref="BTT58" ca="1">IF(AND($CC$57:$CC$60=$CC$58,$CC$60&lt;&gt;$CC$61,$CC$61&lt;&gt;$CC$62,$CE$57:$CE$58=$CE$58,$CE$58&lt;&gt;$CE$59,$CE$59:$CE$60=$CE$59,$CF$57&lt;&gt;$CF$58,$CF$59:$CF$60=$CF$59,$CG$59:$CG$60=$CG$59),1,0)</f>
        <v>0</v>
      </c>
      <c r="BTU58" s="487">
        <f t="array" aca="1" ref="BTU58" ca="1">IF(AND($CC$57:$CC$60=$CC$58,$CC$60&lt;&gt;$CC$61,$CC$61&lt;&gt;$CC$62,$CE$57&lt;&gt;$CE$58,$CE$58:$CE$60=$CE$58,$CF$58:$CF$60=$CF$58,$CG$58&lt;&gt;$CG$59,$CG$59:$CG$60=$CG$59),1,0)</f>
        <v>0</v>
      </c>
      <c r="BTV58" s="487">
        <f t="array" aca="1" ref="BTV58" ca="1">IF(AND($CC$57:$CC$60=$CC$58,$CC$60&lt;&gt;$CC$61,$CC$61&lt;&gt;$CC$62,$CE$57&lt;&gt;$CE$58,$CE$58:$CE$60=$CE$58,$CF$58&lt;&gt;$CF$59,$CF$59:$CF$60=$CF$59,$CG$59:$CG$60=$CG$59),1,0)</f>
        <v>0</v>
      </c>
      <c r="BTW58" s="487">
        <f t="array" aca="1" ref="BTW58" ca="1">IF(AND($CC$57:$CC$58=$CC$58,$CC$58&lt;&gt;$CC$59,$CC$59:$CC$61=$CC$59,$CC$61&lt;&gt;$CC$62,$CE$57:$CE$58=$CE$58,$CE$59:$CE$61=$CE$59,$CF$57&lt;&gt;$CF$58,$CF$59:$CF$61=$CF$59,$CG$59:$CG$60=$CG$59,$CG$60&lt;&gt;$CG$61),1,0)</f>
        <v>0</v>
      </c>
      <c r="BTX58" s="487">
        <f t="array" aca="1" ref="BTX58" ca="1">IF(AND($CC$57:$CC$58=$CC$58,$CC$58&lt;&gt;$CC$59,$CC$59:$CC$61=$CC$59,$CC$61&lt;&gt;$CC$62,$CE$57:$CE$58=$CE$58,$CE$59:$CE$61=$CE$59,$CF$57:$CF$58=$CF$58,$CF$59:$CF$60=$CF$59,$CF$60&lt;&gt;$CF$61,$CG$57&lt;&gt;$CG$58,$CG$59:$CG$60=$CG$59),1,0)</f>
        <v>0</v>
      </c>
      <c r="BTY58" s="487">
        <f t="array" aca="1" ref="BTY58" ca="1">IF(AND($CC$57:$CC$58=$CC$58,$CC$58&lt;&gt;$CC$59,$CC$59:$CC$61=$CC$59,$CC$61&lt;&gt;$CC$62,$CE$57&lt;&gt;$CE$58,$CE$59:$CE$61=$CE$59,$CF$59:$CF$61=$CF$59,$CG$59:$CG$60=$CG$59,$CG$60&lt;&gt;$CG$61),1,0)</f>
        <v>0</v>
      </c>
      <c r="BTZ58" s="487">
        <f t="array" aca="1" ref="BTZ58" ca="1">IF(AND($CC$57:$CC$58=$CC$58,$CC$58&lt;&gt;$CC$59,$CC$59:$CC$61=$CC$59,$CC$61&lt;&gt;$CC$62,$CE$57&lt;&gt;$CE$58,$CE$59:$CE$61=$CE$59,$CF$59:$CF$60=$CF$59,$CF$60&lt;&gt;$CF$61,$CG$59:$CG$60=$CG$59),1,0)</f>
        <v>0</v>
      </c>
      <c r="BUA58" s="487">
        <f t="array" aca="1" ref="BUA58" ca="1">IF(AND($CC$57:$CC$58=$CC$58,$CC$58&lt;&gt;$CC$59,$CC$59:$CC$61=$CC$59,$CC$61&lt;&gt;$CC$62,$CE$57:$CE$58=$CE$58,$CE$59:$CE$60=$CE$59,$CE$60&lt;&gt;$CE$61,$CF$57:$CF$58=$CF$58,$CF$59:$CF$60=$CF$59,$CG$57&lt;&gt;$CG$58,$CG$59:$CG$60=$CG$59),1,0)</f>
        <v>0</v>
      </c>
      <c r="BUB58" s="487">
        <f t="array" aca="1" ref="BUB58" ca="1">IF(AND($CC$57:$CC$58=$CC$58,$CC$58&lt;&gt;$CC$59,$CC$59:$CC$61=$CC$59,$CC$61&lt;&gt;$CC$62,$CE$57:$CE$58=$CE$58,$CE$59:$CE$60=$CE$59,$CE$60&lt;&gt;$CE$61,$CF$57&lt;&gt;$CF$58,$CF$59:$CF$60=$CF$59,$CG$59:$CG$60=$CG$59),1,0)</f>
        <v>0</v>
      </c>
      <c r="BUC58" s="487">
        <f t="array" aca="1" ref="BUC58" ca="1">IF(AND($CC$57:$CC$58=$CC$58,$CC$58&lt;&gt;$CC$59,$CC$59:$CC$60=$CC$59,$CC$60&lt;&gt;$CC$61,$CC$61:$CC$62=$CC$61,$CE$57:$CE$58=$CE$58,$CE$59:$CE$60=$CE$59,$CE$61:$CE$62=$CE$61,$CF$57&lt;&gt;$CF$58,$CF$59:$CF$60=$CF$59,$CF$61:$CF$62=$CF$61,$CG$59:$CG$60=$CG$59,$CG$61&lt;&gt;$CG$62),1,0)</f>
        <v>0</v>
      </c>
      <c r="BUD58" s="487">
        <f t="array" aca="1" ref="BUD58" ca="1">IF(AND($CC$57:$CC$58=$CC$58,$CC$58&lt;&gt;$CC$59,$CC$59:$CC$60=$CC$59,$CC$60&lt;&gt;$CC$61,$CC$61:$CC$62=$CC$61,$CE$57:$CE$58=$CE$58,$CE$59:$CE$60=$CE$59,$CE$61:$CE$62=$CE$61,$CF$57:$CF$58=$CF$58,$CF$59:$CF$60=$CF$59,$CF$61&lt;&gt;$CF$62,$CG$57&lt;&gt;$CG$58,$CG$59:$CG$60=$CG$59),1,0)</f>
        <v>0</v>
      </c>
      <c r="BUE58" s="487">
        <f t="array" aca="1" ref="BUE58" ca="1">IF(AND($CC$57:$CC$58=$CC$58,$CC$58&lt;&gt;$CC$59,$CC$59:$CC$60=$CC$59,$CC$60&lt;&gt;$CC$61,$CC$61:$CC$62=$CC$61,$CE$57&lt;&gt;$CE$58,$CE$59:$CE$60=$CE$59,$CE$61:$CE$62=$CE$61,$CF$59:$CF$60=$CF$59,$CF$61:$CF$62=$CF$61,$CG$59:$CG$60=$CG$59,$CG$61&lt;&gt;$CG$62),1,0)</f>
        <v>0</v>
      </c>
      <c r="BUF58" s="487">
        <f t="array" aca="1" ref="BUF58" ca="1">IF(AND($CC$57:$CC$58=$CC$58,$CC$58&lt;&gt;$CC$59,$CC$59:$CC$60=$CC$59,$CC$60&lt;&gt;$CC$61,$CC$61:$CC$62=$CC$61,$CE$57&lt;&gt;$CE$58,$CE$59:$CE$60=$CE$59,$CE$61:$CE$62=$CE$61,$CF$59:$CF$60=$CF$59,$CF$61&lt;&gt;$CF$62,$CG$59:$CG$60=$CG$59),1,0)</f>
        <v>0</v>
      </c>
      <c r="BUG58" s="487">
        <f t="array" aca="1" ref="BUG58" ca="1">IF(AND($CC$57:$CC$58=$CC$58,$CC$58&lt;&gt;$CC$59,$CC$59:$CC$60=$CC$59,$CC$60&lt;&gt;$CC$61,$CC$61:$CC$62=$CC$61,$CE$57:$CE$58=$CE$58,$CE$59:$CE$60=$CE$59,$CE$61&lt;&gt;$CE$62,$CF$57:$CF$58=$CF$58,$CF$59:$CF$60=$CF$59,$CG$57&lt;&gt;$CG$58,$CG$59:$CG$60=$CG$59),1,0)</f>
        <v>0</v>
      </c>
      <c r="BUH58" s="487">
        <f t="array" aca="1" ref="BUH58" ca="1">IF(AND($CC$57:$CC$58=$CC$58,$CC$58&lt;&gt;$CC$59,$CC$59:$CC$60=$CC$59,$CC$60&lt;&gt;$CC$61,$CC$61:$CC$62=$CC$61,$CE$57:$CE$58=$CE$58,$CE$59:$CE$60=$CE$59,$CE$61&lt;&gt;$CE$62,$CF$57&lt;&gt;$CF$58,$CF$59:$CF$60=$CF$59,$CG$59:$CG$60=$CG$59),1,0)</f>
        <v>0</v>
      </c>
      <c r="BUI58" s="487">
        <f t="array" aca="1" ref="BUI58" ca="1">IF(AND($CC$57&lt;&gt;$CC$58,$CC$58:$CC$62=$CC$58,$CE$58:$CE$62=$CE$58,$CF$58&lt;&gt;$CF$59,$CF$59:$CF$62=$CF$59,$CG$59:$CG$60=$CG$59,$CG$60&lt;&gt;$CG$61,$CG$61&lt;&gt;$CG$62),1,0)</f>
        <v>0</v>
      </c>
      <c r="BUJ58" s="487">
        <f t="array" aca="1" ref="BUJ58" ca="1">IF(AND($CC$57&lt;&gt;$CC$58,$CC$58:$CC$62=$CC$58,$CE$58:$CE$62=$CE$58,$CF$58:$CF$60=$CF$58,$CF$60&lt;&gt;$CF$61,$CF$61:$CF$62=$CF$61,$CG$58&lt;&gt;$CG$59,$CG$59:$CG$60=$CG$59,$CG$61&lt;&gt;$CG$62),1,0)</f>
        <v>0</v>
      </c>
      <c r="BUK58" s="487">
        <f t="array" aca="1" ref="BUK58" ca="1">IF(AND($CC$57&lt;&gt;$CC$58,$CC$58:$CC$62=$CC$58,$CE$58:$CE$62=$CE$58,$CF$58:$CF$61=$CF$58,$CF$61&lt;&gt;$CF$62,$CG$58&lt;&gt;$CG$59,$CG$59:$CG$60=$CG$59,$CG$60&lt;&gt;$CG$61),1,0)</f>
        <v>0</v>
      </c>
      <c r="BUL58" s="487">
        <f t="array" aca="1" ref="BUL58" ca="1">IF(AND($CC$57&lt;&gt;$CC$58,$CC$58:$CC$62=$CC$58,$CE$58:$CE$62=$CE$58,$CF$58&lt;&gt;$CF$59,$CF$59:$CF$60=$CF$59,$CF$60&lt;&gt;$CF$61,$CF$61:$CF$62=$CF$61,$CG$59:$CG$60=$CG$59,$CG$61&lt;&gt;$CG$62),1,0)</f>
        <v>0</v>
      </c>
      <c r="BUM58" s="487">
        <f t="array" aca="1" ref="BUM58" ca="1">IF(AND($CC$57&lt;&gt;$CC$58,$CC$58:$CC$62=$CC$58,$CE$58:$CE$62=$CE$58,$CF$58&lt;&gt;$CF$59,$CF$59:$CF$61=$CF$59,$CF$61&lt;&gt;$CF$62,$CG$59:$CG$60=$CG$59,$CG$60&lt;&gt;$CG$61),1,0)</f>
        <v>0</v>
      </c>
      <c r="BUN58" s="487">
        <f t="array" aca="1" ref="BUN58" ca="1">IF(AND($CC$57&lt;&gt;$CC$58,$CC$58:$CC$62=$CC$58,$CE$58:$CE$62=$CE$58,$CF$58:$CF$60=$CF$58,$CF$60&lt;&gt;$CF$61,$CF$61&lt;&gt;$CF$62,$CG$58&lt;&gt;$CG$59,$CG$59:$CG$60=$CG$59),1,0)</f>
        <v>0</v>
      </c>
      <c r="BUO58" s="487">
        <f t="array" aca="1" ref="BUO58" ca="1">IF(AND($CC$57&lt;&gt;$CC$58,$CC$58:$CC$62=$CC$58,$CE$58&lt;&gt;$CE$59,$CE$59:$CE$62=$CE$59,$CF$59:$CF$62=$CF$59,$CG$59:$CG$60=$CG$59,$CG$60&lt;&gt;$CG$61,$CG$61&lt;&gt;$CG$62),1,0)</f>
        <v>0</v>
      </c>
      <c r="BUP58" s="487">
        <f t="array" aca="1" ref="BUP58" ca="1">IF(AND($CC$57&lt;&gt;$CC$58,$CC$58:$CC$62=$CC$58,$CE$58&lt;&gt;$CE$59,$CE$59:$CE$62=$CE$59,$CF$59:$CF$60=$CF$59,$CF$60&lt;&gt;$CF$61,$CF$61&lt;&gt;$CF$62,$CG$59:$CG$60=$CG$59),1,0)</f>
        <v>0</v>
      </c>
      <c r="BUQ58" s="487">
        <f t="array" aca="1" ref="BUQ58" ca="1">IF(AND($CC$57&lt;&gt;$CC$58,$CC$58:$CC$62=$CC$58,$CE$58:$CE$60=$CE$58,$CE$60&lt;&gt;$CE$61,$CE$61:$CE$62=$CE$61,$CF$58:$CF$60=$CF$58,$CF$61:$CF$62=$CF$61,$CG$58&lt;&gt;$CG$59,$CG$59:$CG$60=$CG$59,$CG$61&lt;&gt;$CG$62),1,0)</f>
        <v>0</v>
      </c>
      <c r="BUR58" s="487">
        <f t="array" aca="1" ref="BUR58" ca="1">IF(AND($CC$57&lt;&gt;$CC$58,$CC$58:$CC$62=$CC$58,$CE$58:$CE$60=$CE$58,$CE$60&lt;&gt;$CE$61,$CE$61:$CE$62=$CE$61,$CF$58&lt;&gt;$CF$59,$CF$59:$CF$60=$CF$59,$CF$61&lt;&gt;$CF$62,$CG$59:$CG$60=$CG$59),1,0)</f>
        <v>0</v>
      </c>
      <c r="BUS58" s="487">
        <f t="array" aca="1" ref="BUS58" ca="1">IF(AND($CC$57&lt;&gt;$CC$58,$CC$58:$CC$62=$CC$58,$CE$58:$CE$61=$CE$58,$CE$61&lt;&gt;$CE$62,$CF$58:$CF$61=$CF$58,$CG$58&lt;&gt;$CG$59,$CG$59:$CG$60=$CG$59,$CG$60&lt;&gt;$CG$61),1,0)</f>
        <v>0</v>
      </c>
      <c r="BUT58" s="487">
        <f t="array" aca="1" ref="BUT58" ca="1">IF(AND($CC$57&lt;&gt;$CC$58,$CC$58:$CC$62=$CC$58,$CE$58:$CE$61=$CE$58,$CE$61&lt;&gt;$CE$62,$CF$58&lt;&gt;$CF$59,$CF$59:$CF$60=$CF$59,$CF$60&lt;&gt;$CF$61,$CG$59:$CG$60=$CG$59),1,0)</f>
        <v>0</v>
      </c>
      <c r="BUU58" s="487">
        <f t="array" aca="1" ref="BUU58" ca="1">IF(AND($CC$57&lt;&gt;$CC$58,$CC$58:$CC$62=$CC$58,$CE$58&lt;&gt;$CE$59,$CE$59:$CE$60=$CE$59,$CE$60&lt;&gt;$CE$61,$CE$61:$CE$62=$CE$61,$CF$59:$CF$60=$CF$59,$CF$61:$CF$62=$CF$61,$CG$59:$CG$60=$CG$59,$CG$61&lt;&gt;$CG$62),1,0)</f>
        <v>0</v>
      </c>
      <c r="BUV58" s="487">
        <f t="array" aca="1" ref="BUV58" ca="1">IF(AND($CC$57&lt;&gt;$CC$58,$CC$58:$CC$62=$CC$58,$CE$58&lt;&gt;$CE$59,$CE$59:$CE$60=$CE$59,$CE$60&lt;&gt;$CE$61,$CE$61:$CE$62=$CE$61,$CF$59:$CF$60=$CF$59,$CF$61&lt;&gt;$CF$62,$CG$59:$CG$60=$CG$59),1,0)</f>
        <v>0</v>
      </c>
      <c r="BUW58" s="487">
        <f t="array" aca="1" ref="BUW58" ca="1">IF(AND($CC$57&lt;&gt;$CC$58,$CC$58:$CC$62=$CC$58,$CE$58&lt;&gt;$CE$59,$CE$59:$CE$61=$CE$59,$CE$61&lt;&gt;$CE$62,$CF$59:$CF$61=$CF$59,$CG$59:$CG$60=$CG$59,$CG$60&lt;&gt;$CG$61),1,0)</f>
        <v>0</v>
      </c>
      <c r="BUX58" s="487">
        <f t="array" aca="1" ref="BUX58" ca="1">IF(AND($CC$57&lt;&gt;$CC$58,$CC$58:$CC$62=$CC$58,$CE$58&lt;&gt;$CE$59,$CE$59:$CE$61=$CE$59,$CE$61&lt;&gt;$CE$62,$CF$59:$CF$60=$CF$59,$CF$60&lt;&gt;$CF$61,$CG$59:$CG$60=$CG$59),1,0)</f>
        <v>0</v>
      </c>
      <c r="BUY58" s="487">
        <f t="array" aca="1" ref="BUY58" ca="1">IF(AND($CC$57&lt;&gt;$CC$58,$CC$58:$CC$62=$CC$58,$CE$58:$CE$60=$CE$58,$CE$60&lt;&gt;$CE$61,$CE$61&lt;&gt;$CE$62,$CF$58:$CF$60=$CF$58,$CG$58&lt;&gt;$CG$59,$CG$59:$CG$60=$CG$59),1,0)</f>
        <v>0</v>
      </c>
      <c r="BUZ58" s="487">
        <f t="array" aca="1" ref="BUZ58" ca="1">IF(AND($CC$57&lt;&gt;$CC$58,$CC$58:$CC$62=$CC$58,$CE$58:$CE$60=$CE$58,$CE$60&lt;&gt;$CE$61,$CE$61&lt;&gt;$CE$62,$CF$58&lt;&gt;$CF$59,$CF$59:$CF$60=$CF$59,$CG$59:$CG$60=$CG$59),1,0)</f>
        <v>0</v>
      </c>
      <c r="BVA58" s="487">
        <f t="array" aca="1" ref="BVA58" ca="1">IF(AND($CC$57&lt;&gt;$CC$58,$CC$58:$CC$61=$CC$58,$CC$61&lt;&gt;$CC$62,$CE$58:$CE$61=$CE$58,$CF$58:$CF$60=$CF$58,$CF$60&lt;&gt;$CF$61,$CG$58&lt;&gt;$CG$59,$CG$59:$CG$60=$CG$59),1,0)</f>
        <v>0</v>
      </c>
      <c r="BVB58" s="487">
        <f t="array" aca="1" ref="BVB58" ca="1">IF(AND($CC$57&lt;&gt;$CC$58,$CC$58:$CC$61=$CC$58,$CC$61&lt;&gt;$CC$62,$CE$58:$CE$61=$CE$58,$CF$58&lt;&gt;$CF$59,$CF$59:$CF$61=$CF$59,$CG$59:$CG$60=$CG$59,$CG$60&lt;&gt;$CG$61),1,0)</f>
        <v>0</v>
      </c>
      <c r="BVC58" s="487">
        <f t="array" aca="1" ref="BVC58" ca="1">IF(AND($CC$57&lt;&gt;$CC$58,$CC$58:$CC$61=$CC$58,$CC$61&lt;&gt;$CC$62,$CE$58:$CE$60=$CE$58,$CE$60&lt;&gt;$CE$61,$CF$58:$CF$60=$CF$58,$CG$58&lt;&gt;$CG$59,$CG$59:$CG$60=$CG$59),1,0)</f>
        <v>0</v>
      </c>
      <c r="BVD58" s="487">
        <f t="array" aca="1" ref="BVD58" ca="1">IF(AND($CC$57&lt;&gt;$CC$58,$CC$58:$CC$61=$CC$58,$CC$61&lt;&gt;$CC$62,$CE$58:$CE$60=$CE$58,$CE$60&lt;&gt;$CE$61,$CF$58&lt;&gt;$CF$59,$CF$59:$CF$60=$CF$59,$CG$59:$CG$60=$CG$59),1,0)</f>
        <v>0</v>
      </c>
      <c r="BVE58" s="487">
        <f t="array" aca="1" ref="BVE58" ca="1">IF(AND($CC$57&lt;&gt;$CC$58,$CC$58:$CC$61=$CC$58,$CC$61&lt;&gt;$CC$62,$CE$58&lt;&gt;$CE$59,$CE$59:$CE$61=$CE$59,$CF$59:$CF$61=$CF$59,$CG$59:$CG$60=$CG$59,$CG$60&lt;&gt;$CG$61),1,0)</f>
        <v>0</v>
      </c>
      <c r="BVF58" s="487">
        <f t="array" aca="1" ref="BVF58" ca="1">IF(AND($CC$57&lt;&gt;$CC$58,$CC$58:$CC$61=$CC$58,$CC$61&lt;&gt;$CC$62,$CE$58&lt;&gt;$CE$59,$CE$59:$CE$61=$CE$59,$CF$59:$CF$60=$CF$59,$CF$60&lt;&gt;$CF$61,$CG$59:$CG$60=$CG$59),1,0)</f>
        <v>0</v>
      </c>
      <c r="BVG58" s="487">
        <f t="array" aca="1" ref="BVG58" ca="1">IF(AND($CC$57&lt;&gt;$CC$58,$CC$58:$CC$60=$CC$58,$CC$60&lt;&gt;$CC$61,$CC$61:$CC$62=$CC$61,$CE$58:$CE$60=$CE$58,$CE$61:$CE$62=$CE$61,$CF$58&lt;&gt;$CF$59,$CF$59:$CF$60=$CF$59,$CF$61:$CF$62=$CF$61,$CG$59:$CG$60=$CG$59,$CG$61&lt;&gt;$CG$62),1,0)</f>
        <v>0</v>
      </c>
      <c r="BVH58" s="487">
        <f t="array" aca="1" ref="BVH58" ca="1">IF(AND($CC$57&lt;&gt;$CC$58,$CC$58:$CC$60=$CC$58,$CC$60&lt;&gt;$CC$61,$CC$61:$CC$62=$CC$61,$CE$58:$CE$60=$CE$58,$CE$61:$CE$62=$CE$61,$CF$58:$CF$60=$CF$58,$CF$61&lt;&gt;$CF$62,$CG$58&lt;&gt;$CG$59,$CG$59:$CG$60=$CG$59),1,0)</f>
        <v>0</v>
      </c>
      <c r="BVI58" s="487">
        <f t="array" aca="1" ref="BVI58" ca="1">IF(AND($CC$57&lt;&gt;$CC$58,$CC$58:$CC$60=$CC$58,$CC$60&lt;&gt;$CC$61,$CC$61:$CC$62=$CC$61,$CE$58&lt;&gt;$CE$59,$CE$59:$CE$60=$CE$59,$CE$61:$CE$62=$CE$61,$CF$59:$CF$60=$CF$59,$CF$61:$CF$62=$CF$61,$CG$59:$CG$60=$CG$59,$CG$61&lt;&gt;$CG$62),1,0)</f>
        <v>0</v>
      </c>
      <c r="BVJ58" s="487">
        <f t="array" aca="1" ref="BVJ58" ca="1">IF(AND($CC$57&lt;&gt;$CC$58,$CC$58:$CC$60=$CC$58,$CC$60&lt;&gt;$CC$61,$CC$61:$CC$62=$CC$61,$CE$58&lt;&gt;$CE$59,$CE$59:$CE$60=$CE$59,$CE$61:$CE$62=$CE$61,$CF$59:$CF$60=$CF$59,$CF$61&lt;&gt;$CF$62,$CG$59:$CG$60=$CG$59),1,0)</f>
        <v>0</v>
      </c>
      <c r="BVK58" s="487">
        <f t="array" aca="1" ref="BVK58" ca="1">IF(AND($CC$57&lt;&gt;$CC$58,$CC$58:$CC$60=$CC$58,$CC$60&lt;&gt;$CC$61,$CC$61:$CC$62=$CC$61,$CE$58:$CE$60=$CE$58,$CE$61&lt;&gt;$CE$62,$CF$58:$CF$60=$CF$58,$CG$58&lt;&gt;$CG$59,$CG$59:$CG$60=$CG$59),1,0)</f>
        <v>0</v>
      </c>
      <c r="BVL58" s="487">
        <f t="array" aca="1" ref="BVL58" ca="1">IF(AND($CC$57&lt;&gt;$CC$58,$CC$58:$CC$60=$CC$58,$CC$60&lt;&gt;$CC$61,$CC$61:$CC$62=$CC$61,$CE$58:$CE$60=$CE$58,$CE$61&lt;&gt;$CE$62,$CF$58&lt;&gt;$CF$59,$CF$59:$CF$60=$CF$59,$CG$59:$CG$60=$CG$59),1,0)</f>
        <v>0</v>
      </c>
      <c r="BVM58" s="487">
        <f t="array" aca="1" ref="BVM58" ca="1">IF(AND($CC$57&lt;&gt;$CC$58,$CC$58&lt;&gt;$CC$59,$CC$59:$CC$62=$CC$59,$CE$59:$CE$62=$CE$59,$CF$59:$CF$60=$CF$59,$CF$60&lt;&gt;$CF$61,$CF$61:$CF$62=$CF$61,$CG$59:$CG$60=$CG$59,$CG$61&lt;&gt;$CG$62),1,0)</f>
        <v>0</v>
      </c>
      <c r="BVN58" s="487">
        <f t="array" aca="1" ref="BVN58" ca="1">IF(AND($CC$57&lt;&gt;$CC$58,$CC$58&lt;&gt;$CC$59,$CC$59:$CC$62=$CC$59,$CE$59:$CE$62=$CE$59,$CF$59:$CF$61=$CF$59,$CF$61&lt;&gt;$CF$62,$CG$59:$CG$60=$CG$59,$CG$60&lt;&gt;$CG$61),1,0)</f>
        <v>0</v>
      </c>
      <c r="BVO58" s="487">
        <f t="array" aca="1" ref="BVO58" ca="1">IF(AND($CC$57&lt;&gt;$CC$58,$CC$58&lt;&gt;$CC$59,$CC$59:$CC$62=$CC$59,$CE$59:$CE$60=$CE$59,$CE$60&lt;&gt;$CE$61,$CE$61:$CE$62=$CE$61,$CF$59:$CF$60=$CF$59,$CF$61:$CF$62=$CF$61,$CG$59:$CG$60=$CG$59,$CG$61&lt;&gt;$CG$62),1,0)</f>
        <v>0</v>
      </c>
      <c r="BVP58" s="487">
        <f t="array" aca="1" ref="BVP58" ca="1">IF(AND($CC$57&lt;&gt;$CC$58,$CC$58&lt;&gt;$CC$59,$CC$59:$CC$62=$CC$59,$CE$59:$CE$60=$CE$59,$CE$60&lt;&gt;$CE$61,$CE$61:$CE$62=$CE$61,$CF$59:$CF$60=$CF$59,$CF$61&lt;&gt;$CF$62,$CG$59:$CG$60=$CG$59),1,0)</f>
        <v>0</v>
      </c>
      <c r="BVQ58" s="487">
        <f t="array" aca="1" ref="BVQ58" ca="1">IF(AND($CC$57&lt;&gt;$CC$58,$CC$58&lt;&gt;$CC$59,$CC$59:$CC$62=$CC$59,$CE$59:$CE$61=$CE$59,$CE$61&lt;&gt;$CE$62,$CF$59:$CF$61=$CF$59,$CG$59:$CG$60=$CG$59,$CG$60&lt;&gt;$CG$61),1,0)</f>
        <v>0</v>
      </c>
      <c r="BVR58" s="487">
        <f t="array" aca="1" ref="BVR58" ca="1">IF(AND($CC$57&lt;&gt;$CC$58,$CC$58&lt;&gt;$CC$59,$CC$59:$CC$62=$CC$59,$CE$59:$CE$61=$CE$59,$CE$61&lt;&gt;$CE$62,$CF$59:$CF$60=$CF$59,$CF$60&lt;&gt;$CF$61,$CG$59:$CG$60=$CG$59),1,0)</f>
        <v>0</v>
      </c>
      <c r="BVS58" s="487">
        <f t="array" aca="1" ref="BVS58" ca="1">IF(AND($CC$57:$CC$62=$CC$58,$CE$57:$CE$59=$CE$58,$CE$59&lt;&gt;$CE$60,$CE$60:$CE$62=$CE$60,$CF$57:$CF$58=$CF$58,$CF$58&lt;&gt;$CF$59,$CF$60:$CF$62=$CF$60,$CG$57&lt;&gt;$CG$58,$CG$60:$CG$62=$CG$60),1,0)</f>
        <v>0</v>
      </c>
      <c r="BVT58" s="487">
        <f t="array" aca="1" ref="BVT58" ca="1">IF(AND($CC$57:$CC$62=$CC$58,$CE$57:$CE$59=$CE$58,$CE$59&lt;&gt;$CE$60,$CE$60:$CE$62=$CE$60,$CF$57&lt;&gt;$CF$58,$CF$58:$CF$59=$CF$58,$CF$60:$CF$62=$CF$60,$CG$58&lt;&gt;$CG$59,$CG$60:$CG$62=$CG$60),1,0)</f>
        <v>0</v>
      </c>
      <c r="BVU58" s="487">
        <f t="array" aca="1" ref="BVU58" ca="1">IF(AND($CC$57:$CC$62=$CC$58,$CE$57:$CE$58=$CE$58,$CE$58&lt;&gt;$CE$59,$CE$59:$CE$62=$CE$59,$CF$57:$CF$58=$CF$58,$CF$59&lt;&gt;$CF$60,$CF$60:$CF$62=$CF$60,$CG$57&lt;&gt;$CG$58,$CG$60:$CG$62=$CG$60),1,0)</f>
        <v>0</v>
      </c>
      <c r="BVV58" s="487">
        <f t="array" aca="1" ref="BVV58" ca="1">IF(AND($CC$57:$CC$62=$CC$58,$CE$57:$CE$58=$CE$58,$CE$58&lt;&gt;$CE$59,$CE$59:$CE$62=$CE$59,$CF$57&lt;&gt;$CF$58,$CF$59:$CF$62=$CF$59,$CG$59&lt;&gt;$CG$60,$CG$60:$CG$62=$CG$60),1,0)</f>
        <v>0</v>
      </c>
      <c r="BVW58" s="487">
        <f t="array" aca="1" ref="BVW58" ca="1">IF(AND($CC$57:$CC$62=$CC$58,$CE$57&lt;&gt;$CE$58,$CE$58:$CE$62=$CE$58,$CF$58:$CF$59=$CF$58,$CF$59&lt;&gt;$CF$60,$CF$60:$CF$62=$CF$60,$CG$58&lt;&gt;$CG$59,$CG$60:$CG$62=$CG$60),1,0)</f>
        <v>0</v>
      </c>
      <c r="BVX58" s="487">
        <f t="array" aca="1" ref="BVX58" ca="1">IF(AND($CC$57:$CC$62=$CC$58,$CE$57&lt;&gt;$CE$58,$CE$58:$CE$62=$CE$58,$CF$58&lt;&gt;$CF$59,$CF$59:$CF$62=$CF$59,$CG$59&lt;&gt;$CG$60,$CG$60:$CG$62=$CG$60),1,0)</f>
        <v>0</v>
      </c>
      <c r="BVY58" s="487">
        <f t="array" aca="1" ref="BVY58" ca="1">IF(AND($CC$57:$CC$59=$CC$58,$CC$59&lt;&gt;$CC$60,$CC$60:$CC$62=$CC$60,$CE$57:$CE$59=$CE$58,$CE$60:$CE$62=$CE$60,$CF$57:$CF$58=$CF$58,$CF$58&lt;&gt;$CF$59,$CF$60:$CF$62=$CF$60,$CG$57&lt;&gt;$CG$58,$CG$60:$CG$62=$CG$60),1,0)</f>
        <v>0</v>
      </c>
      <c r="BVZ58" s="487">
        <f t="array" aca="1" ref="BVZ58" ca="1">IF(AND($CC$57:$CC$59=$CC$58,$CC$59&lt;&gt;$CC$60,$CC$60:$CC$62=$CC$60,$CE$57:$CE$59=$CE$58,$CE$60:$CE$62=$CE$60,$CF$57&lt;&gt;$CF$58,$CF$58:$CF$59=$CF$58,$CF$60:$CF$62=$CF$60,$CG$58&lt;&gt;$CG$59,$CG$60:$CG$62=$CG$60),1,0)</f>
        <v>0</v>
      </c>
      <c r="BWA58" s="487">
        <f t="array" aca="1" ref="BWA58" ca="1">IF(AND($CC$57:$CC$59=$CC$58,$CC$59&lt;&gt;$CC$60,$CC$60:$CC$62=$CC$60,$CE$57:$CE$58=$CE$58,$CE$58&lt;&gt;$CE$59,$CE$60:$CE$62=$CE$60,$CF$57:$CF$58=$CF$58,$CF$60:$CF$62=$CF$60,$CG$57&lt;&gt;$CG$58,$CG$60:$CG$62=$CG$60),1,0)</f>
        <v>0</v>
      </c>
      <c r="BWB58" s="487">
        <f t="array" aca="1" ref="BWB58" ca="1">IF(AND($CC$57:$CC$59=$CC$58,$CC$59&lt;&gt;$CC$60,$CC$60:$CC$62=$CC$60,$CE$57:$CE$58=$CE$58,$CE$58&lt;&gt;$CE$59,$CE$60:$CE$62=$CE$60,$CF$57&lt;&gt;$CF$58,$CF$60:$CF$62=$CF$60,$CG$60:$CG$62=$CG$60),1,0)</f>
        <v>0</v>
      </c>
      <c r="BWC58" s="487">
        <f t="array" aca="1" ref="BWC58" ca="1">IF(AND($CC$57:$CC$59=$CC$58,$CC$59&lt;&gt;$CC$60,$CC$60:$CC$62=$CC$60,$CE$57&lt;&gt;$CE$58,$CE$58:$CE$59=$CE$58,$CE$60:$CE$62=$CE$60,$CF$58:$CF$59=$CF$58,$CF$60:$CF$62=$CF$60,$CG$58&lt;&gt;$CG$59,$CG$60:$CG$62=$CG$60),1,0)</f>
        <v>0</v>
      </c>
      <c r="BWD58" s="487">
        <f t="array" aca="1" ref="BWD58" ca="1">IF(AND($CC$57:$CC$59=$CC$58,$CC$59&lt;&gt;$CC$60,$CC$60:$CC$62=$CC$60,$CE$57&lt;&gt;$CE$58,$CE$58:$CE$59=$CE$58,$CE$60:$CE$62=$CE$60,$CF$58&lt;&gt;$CF$59,$CF$60:$CF$62=$CF$60,$CG$60:$CG$62=$CG$60),1,0)</f>
        <v>0</v>
      </c>
      <c r="BWE58" s="487">
        <f t="array" aca="1" ref="BWE58" ca="1">IF(AND($CC$57:$CC$58=$CC$58,$CC$58&lt;&gt;$CC$59,$CC$59:$CC$62=$CC$59,$CE$57:$CE$58=$CE$58,$CE$59:$CE$62=$CE$59,$CF$57:$CF$58=$CF$58,$CF$59&lt;&gt;$CF$60,$CF$60:$CF$62=$CF$60,$CG$57&lt;&gt;$CG$58,$CG$60:$CG$62=$CG$60),1,0)</f>
        <v>0</v>
      </c>
      <c r="BWF58" s="487">
        <f t="array" aca="1" ref="BWF58" ca="1">IF(AND($CC$57:$CC$58=$CC$58,$CC$58&lt;&gt;$CC$59,$CC$59:$CC$62=$CC$59,$CE$57:$CE$58=$CE$58,$CE$59:$CE$62=$CE$59,$CF$57&lt;&gt;$CF$58,$CF$59:$CF$62=$CF$59,$CG$59&lt;&gt;$CG$60,$CG$60:$CG$62=$CG$60),1,0)</f>
        <v>0</v>
      </c>
      <c r="BWG58" s="487">
        <f t="array" aca="1" ref="BWG58" ca="1">IF(AND($CC$57:$CC$58=$CC$58,$CC$58&lt;&gt;$CC$59,$CC$59:$CC$62=$CC$59,$CE$57:$CE$58=$CE$58,$CE$59&lt;&gt;$CE$60,$CE$60:$CE$62=$CE$60,$CF$57:$CF$58=$CF$58,$CF$60:$CF$62=$CF$60,$CG$57&lt;&gt;$CG$58,$CG$60:$CG$62=$CG$60),1,0)</f>
        <v>0</v>
      </c>
      <c r="BWH58" s="487">
        <f t="array" aca="1" ref="BWH58" ca="1">IF(AND($CC$57:$CC$58=$CC$58,$CC$58&lt;&gt;$CC$59,$CC$59:$CC$62=$CC$59,$CE$57:$CE$58=$CE$58,$CE$59&lt;&gt;$CE$60,$CE$60:$CE$62=$CE$60,$CF$57&lt;&gt;$CF$58,$CF$60:$CF$62=$CF$60,$CG$60:$CG$62=$CG$60),1,0)</f>
        <v>0</v>
      </c>
      <c r="BWI58" s="487">
        <f t="array" aca="1" ref="BWI58" ca="1">IF(AND($CC$57:$CC$58=$CC$58,$CC$58&lt;&gt;$CC$59,$CC$59:$CC$62=$CC$59,$CE$57&lt;&gt;$CE$58,$CE$59:$CE$62=$CE$59,$CF$59:$CF$62=$CF$59,$CG$59&lt;&gt;$CG$60,$CG$60:$CG$62=$CG$60),1,0)</f>
        <v>0</v>
      </c>
      <c r="BWJ58" s="487">
        <f t="array" aca="1" ref="BWJ58" ca="1">IF(AND($CC$57:$CC$58=$CC$58,$CC$58&lt;&gt;$CC$59,$CC$59:$CC$62=$CC$59,$CE$57&lt;&gt;$CE$58,$CE$59:$CE$62=$CE$59,$CF$59&lt;&gt;$CF$60,$CF$60:$CF$62=$CF$60,$CG$60:$CG$62=$CG$60),1,0)</f>
        <v>0</v>
      </c>
      <c r="BWK58" s="487">
        <f t="array" aca="1" ref="BWK58" ca="1">IF(AND($CC$57&lt;&gt;$CC$58,$CC$58:$CC$62=$CC$58,$CE$58:$CE$62=$CE$58,$CF$58:$CF$59=$CF$58,$CF$59&lt;&gt;$CF$60,$CF$60:$CF$62=$CF$60,$CG$58&lt;&gt;$CG$59,$CG$60:$CG$62=$CG$60),1,0)</f>
        <v>0</v>
      </c>
      <c r="BWL58" s="487">
        <f t="array" aca="1" ref="BWL58" ca="1">IF(AND($CC$57&lt;&gt;$CC$58,$CC$58:$CC$62=$CC$58,$CE$58:$CE$62=$CE$58,$CF$58&lt;&gt;$CF$59,$CF$59:$CF$62=$CF$59,$CG$59&lt;&gt;$CG$60,$CG$60:$CG$62=$CG$60),1,0)</f>
        <v>0</v>
      </c>
      <c r="BWM58" s="487">
        <f t="array" aca="1" ref="BWM58" ca="1">IF(AND($CC$57&lt;&gt;$CC$58,$CC$58:$CC$62=$CC$58,$CE$58:$CE$59=$CE$58,$CE$59&lt;&gt;$CE$60,$CE$60:$CE$62=$CE$60,$CF$58:$CF$59=$CF$58,$CF$60:$CF$62=$CF$60,$CG$58&lt;&gt;$CG$59,$CG$60:$CG$62=$CG$60),1,0)</f>
        <v>0</v>
      </c>
      <c r="BWN58" s="487">
        <f t="array" aca="1" ref="BWN58" ca="1">IF(AND($CC$57&lt;&gt;$CC$58,$CC$58:$CC$62=$CC$58,$CE$58:$CE$59=$CE$58,$CE$59&lt;&gt;$CE$60,$CE$60:$CE$62=$CE$60,$CF$58&lt;&gt;$CF$59,$CF$60:$CF$62=$CF$60,$CG$60:$CG$62=$CG$60),1,0)</f>
        <v>0</v>
      </c>
      <c r="BWO58" s="487">
        <f t="array" aca="1" ref="BWO58" ca="1">IF(AND($CC$57&lt;&gt;$CC$58,$CC$58:$CC$62=$CC$58,$CE$58&lt;&gt;$CE$59,$CE$59:$CE$62=$CE$59,$CF$59:$CF$62=$CF$59,$CG$59&lt;&gt;$CG$60,$CG$60:$CG$62=$CG$60),1,0)</f>
        <v>0</v>
      </c>
      <c r="BWP58" s="487">
        <f t="array" aca="1" ref="BWP58" ca="1">IF(AND($CC$57&lt;&gt;$CC$58,$CC$58:$CC$62=$CC$58,$CE$58&lt;&gt;$CE$59,$CE$59:$CE$62=$CE$59,$CF$59&lt;&gt;$CF$60,$CF$60:$CF$62=$CF$60,$CG$60:$CG$62=$CG$60),1,0)</f>
        <v>0</v>
      </c>
      <c r="BWQ58" s="487">
        <f t="array" aca="1" ref="BWQ58" ca="1">IF(AND($CC$57:$CC$62=$CC$58,$CE$57:$CE$61=$CE$58,$CE$61&lt;&gt;$CE$62,$CF$57&lt;&gt;$CF$58,$CF$58:$CF$61=$CF$58,$CG$58&lt;&gt;$CG$59,$CG$59&lt;&gt;$CG$60,$CG$60:$CG$61=$CG$60),1,0)</f>
        <v>0</v>
      </c>
      <c r="BWR58" s="487">
        <f t="array" aca="1" ref="BWR58" ca="1">IF(AND($CC$57:$CC$62=$CC$58,$CE$57:$CE$61=$CE$58,$CE$61&lt;&gt;$CE$62,$CF$57&lt;&gt;$CF$58,$CF$58:$CF$59=$CF$58,$CF$59&lt;&gt;$CF$60,$CF$60:CF$61=$CF$60,$CG$58&lt;&gt;$CG$59,$CG$60:$CG$61=$CG$60),1,0)</f>
        <v>0</v>
      </c>
      <c r="BWS58" s="487">
        <f t="array" aca="1" ref="BWS58" ca="1">IF(AND($CC$57:$CC$62=$CC$58,$CE$57:$CE$61=$CE$58,$CE$61&lt;&gt;$CE$62,$CF$57:$CF$59=$CF$58,$CF$59&lt;&gt;$CF$60,$CF$60:CF$61=$CF$60,$CG$57&lt;&gt;$CG$58,$CG$58&lt;&gt;$CG$59,$CG$60:$CG$61=$CG$60),1,0)</f>
        <v>0</v>
      </c>
      <c r="BWT58" s="487">
        <f t="array" aca="1" ref="BWT58" ca="1">IF(AND($CC$57:$CC$62=$CC$58,$CE$57:$CE$61=$CE$58,$CE$61&lt;&gt;$CE$62,$CF$57&lt;&gt;$CF$58,$CF$58&lt;&gt;$CF$59,$CF$59:$CF$61=$CF$59,$CG$59&lt;&gt;$CG$60,$CG$60:$CG$61=$CG$60),1,0)</f>
        <v>0</v>
      </c>
      <c r="BWU58" s="487">
        <f t="array" aca="1" ref="BWU58" ca="1">IF(AND($CC$57:$CC$62=$CC$58,$CE$57:$CE$61=$CE$58,$CE$61&lt;&gt;$CE$62,$CF$57:$CF$58=$CF$58,$CF$58&lt;&gt;$CF$59,$CF$59:$CF$61=$CF$59,$CG$57&lt;&gt;$CG$58,$CG$59&lt;&gt;$CG$60,$CG$60:$CG$61=$CG$60),1,0)</f>
        <v>0</v>
      </c>
      <c r="BWV58" s="487">
        <f t="array" aca="1" ref="BWV58" ca="1">IF(AND($CC$57:$CC$62=$CC$58,$CE$57:$CE$61=$CE$58,$CE$61&lt;&gt;$CE$62,$CF$57:$CF$58=$CF$58,$CF$58&lt;&gt;$CF$59,$CF$59&lt;&gt;$CF$60,$CF$60:$CF$61=$CF$60,$CG$57&lt;&gt;$CG$58,$CG$60:$CG$61=$CG$60),1,0)</f>
        <v>0</v>
      </c>
      <c r="BWW58" s="487">
        <f t="array" aca="1" ref="BWW58" ca="1">IF(AND($CC$57:$CC$62=$CC$58,$CE$57:$CE$59=$CE$58,$CE$59&lt;&gt;$CE$60,$CE$60:$CE$62=$CE$60,$CF$57:$CF$59=$CF$58,$CF$60:$CF$61=$CF$60,$CF$61&lt;&gt;$CF$62,$CG$57&lt;&gt;$CG$58,$CG$58&lt;&gt;$CG$59,$CG$60:$CG$61=$CG$60),1,0)</f>
        <v>0</v>
      </c>
      <c r="BWX58" s="487">
        <f t="array" aca="1" ref="BWX58" ca="1">IF(AND($CC$57:$CC$62=$CC$58,$CE$57:$CE$59=$CE$58,$CE$59&lt;&gt;$CE$60,$CE$60:$CE$62=$CE$60,$CF$57&lt;&gt;$CF$58,$CF$58:$CF$59=$CF$58,$CF$60:$CF$62=$CF$60,$CG$58&lt;&gt;$CG$59,$CG$60:$CG$61=$CG$60,$CG$61&lt;&gt;$CG$62),1,0)</f>
        <v>0</v>
      </c>
      <c r="BWY58" s="487">
        <f t="array" aca="1" ref="BWY58" ca="1">IF(AND($CC$57:$CC$62=$CC$58,$CE$57:$CE$59=$CE$58,$CE$59&lt;&gt;$CE$60,$CE$60:$CE$62=$CE$60,$CF$57&lt;&gt;$CF$58,$CF$58:$CF$59=$CF$58,$CF$60:$CF$61=$CF$60,$CF$61&lt;&gt;$CF$62,$CG$58&lt;&gt;$CG$59,$CG$60:$CG$61=$CG$60),1,0)</f>
        <v>0</v>
      </c>
      <c r="BWZ58" s="487">
        <f t="array" aca="1" ref="BWZ58" ca="1">IF(AND($CC$57:$CC$62=$CC$58,$CE$57:$CE$59=$CE$58,$CE$59&lt;&gt;$CE$60,$CE$60:$CE$62=$CE$60,$CF$57:$CF$58=$CF$58,$CF$58&lt;&gt;$CF$59,$CF$60:$CF$62=$CF$60,$CG$57&lt;&gt;$CG$58,$CG$60:$CG$61=$CG$60,$CG$61&lt;&gt;$CG$62),1,0)</f>
        <v>0</v>
      </c>
      <c r="BXA58" s="487">
        <f t="array" aca="1" ref="BXA58" ca="1">IF(AND($CC$57:$CC$62=$CC$58,$CE$57:$CE$59=$CE$58,$CE$59&lt;&gt;$CE$60,$CE$60:$CE$62=$CE$60,$CF$57:$CF$58=$CF$58,$CF$58&lt;&gt;$CF$59,$CF$60:$CF$61=$CF$60,$CF$61&lt;&gt;$CF$62,$CG$57&lt;&gt;$CG$58,$CG$60:$CG$61=$CG$60),1,0)</f>
        <v>0</v>
      </c>
      <c r="BXB58" s="487">
        <f t="array" aca="1" ref="BXB58" ca="1">IF(AND($CC$57:$CC$62=$CC$58,$CE$57:$CE$59=$CE$58,$CE$59&lt;&gt;$CE$60,$CE$60:$CE$62=$CE$60,$CF$57&lt;&gt;$CF$58,$CF$58&lt;&gt;$CF$59,$CF$60:$CF$62=$CF$60,$CG$60:$CG$61=$CG$60,$CG$61&lt;&gt;$CG$62),1,0)</f>
        <v>0</v>
      </c>
      <c r="BXC58" s="487">
        <f t="array" aca="1" ref="BXC58" ca="1">IF(AND($CC$57:$CC$62=$CC$58,$CE$57:$CE$58=$CE$58,$CE$58&lt;&gt;$CE$59,$CE$59:$CE$62=$CE$59,$CF$57:$CF$58=$CF$58,$CF$59:$CF$61=$CF$59,$CF$61&lt;&gt;$CF$62,$CG$57&lt;&gt;$CG$58,$CG$59&lt;&gt;$CG$60,$CG$60:$CG$61=$CG$60),1,0)</f>
        <v>0</v>
      </c>
      <c r="BXD58" s="487">
        <f t="array" aca="1" ref="BXD58" ca="1">IF(AND($CC$57:$CC$62=$CC$58,$CE$57:$CE$58=$CE$58,$CE$58&lt;&gt;$CE$59,$CE$59:$CE$62=$CE$59,$CF$57:$CF$58=$CF$58,$CF$59&lt;&gt;$CF$60,$CF$60:$CF$61=$CF$60,$CF$61&lt;&gt;$CF$62,$CG$57&lt;&gt;$CG$58,$CG$60:$CG$61=$CG$60),1,0)</f>
        <v>0</v>
      </c>
      <c r="BXE58" s="487">
        <f t="array" aca="1" ref="BXE58" ca="1">IF(AND($CC$57:$CC$62=$CC$58,$CE$57:$CE$58=$CE$58,$CE$58&lt;&gt;$CE$59,$CE$59:$CE$62=$CE$59,$CF$57:$CF$58=$CF$58,$CF$59&lt;&gt;$CF$60,$CF$60:$CF$62=$CF$60,$CG$57&lt;&gt;$CG$58,$CG$60:$CG$61=$CG$60,$CG$61&lt;&gt;$CG$62),1,0)</f>
        <v>0</v>
      </c>
      <c r="BXF58" s="487">
        <f t="array" aca="1" ref="BXF58" ca="1">IF(AND($CC$57:$CC$62=$CC$58,$CE$57:$CE$58=$CE$58,$CE$58&lt;&gt;$CE$59,$CE$59:$CE$62=$CE$59,$CF$57&lt;&gt;$CF$58,$CF$59:$CF$61=$CF$59,$CF$61&lt;&gt;$CF$62,$CG$59&lt;&gt;$CG$60,$CG$60:$CG$61=$CG$60),1,0)</f>
        <v>0</v>
      </c>
      <c r="BXG58" s="487">
        <f t="array" aca="1" ref="BXG58" ca="1">IF(AND($CC$57:$CC$62=$CC$58,$CE$57:$CE$58=$CE$58,$CE$58&lt;&gt;$CE$59,$CE$59:$CE$62=$CE$59,$CF$57&lt;&gt;$CF$58,$CF$59&lt;&gt;$CF$60,$CF$60:$CF$62=$CF$60,$CG$60:$CG$61=$CG$60,$CG$61&lt;&gt;$CG$62),1,0)</f>
        <v>0</v>
      </c>
      <c r="BXH58" s="487">
        <f t="array" aca="1" ref="BXH58" ca="1">IF(AND($CC$57:$CC$62=$CC$58,$CE$57:$CE$58=$CE$58,$CE$58&lt;&gt;$CE$59,$CE$59:$CE$62=$CE$59,$CF$57&lt;&gt;$CF$58,$CF$59:$CF$62=$CF$59,$CG$59&lt;&gt;$CG$60,$CG$60:$CG$61=$CG$60,$CG$61&lt;&gt;$CG$62),1,0)</f>
        <v>0</v>
      </c>
      <c r="BXI58" s="487">
        <f t="array" aca="1" ref="BXI58" ca="1">IF(AND($CC$57:$CC$62=$CC$58,$CE$57:$CE$59=$CE$58,$CE$59&lt;&gt;$CE$60,$CE$60:$CE$61=$CE$60,$CE$61&lt;&gt;$CE$62,$CF$57&lt;&gt;$CF$58,$CF$58:$CF$59=$CF$58,$CF$60:$CF$61=$CF$60,$CG$58&lt;&gt;$CG$59,$CG$60:$CG$61=$CG$60),1,0)</f>
        <v>0</v>
      </c>
      <c r="BXJ58" s="487">
        <f t="array" aca="1" ref="BXJ58" ca="1">IF(AND($CC$57:$CC$62=$CC$58,$CE$57:$CE$59=$CE$58,$CE$59&lt;&gt;$CE$60,$CE$60:$CE$61=$CE$60,$CE$61&lt;&gt;$CE$62,$CF$57:$CF$58=$CF$58,$CF$58&lt;&gt;$CF$59,$CF$60:$CF$61=$CF$60,$CG$57&lt;&gt;$CG$58,$CG$60:$CG$61=$CG$60),1,0)</f>
        <v>0</v>
      </c>
      <c r="BXK58" s="487">
        <f t="array" aca="1" ref="BXK58" ca="1">IF(AND($CC$57:$CC$62=$CC$58,$CE$57:$CE$58=$CE$58,$CE$58&lt;&gt;$CE$59,$CE$59:$CE$61=$CE$59,$CE$61&lt;&gt;$CE$62,$CF$57:$CF$58=$CF$58,$CF$59&lt;&gt;$CF$60,$CF$60:$CF$61=$CF$60,$CG$57&lt;&gt;$CG$58,$CG$60:$CG$61=$CG$60),1,0)</f>
        <v>0</v>
      </c>
      <c r="BXL58" s="487">
        <f t="array" aca="1" ref="BXL58" ca="1">IF(AND($CC$57:$CC$62=$CC$58,$CE$57:$CE$58=$CE$58,$CE$58&lt;&gt;$CE$59,$CE$59:$CE$61=$CE$59,$CE$61&lt;&gt;$CE$62,$CF$57&lt;&gt;$CF$58,$CF$59:$CF$61=$CF$59,$CG$59&lt;&gt;$CG$60,$CG$60:$CG$61=$CG$60),1,0)</f>
        <v>0</v>
      </c>
      <c r="BXM58" s="487">
        <f t="array" aca="1" ref="BXM58" ca="1">IF(AND($CC$57:$CC$62=$CC$58,$CE$57:$CE$58=$CE$58,$CE$58&lt;&gt;$CE$59,$CE$59&lt;&gt;$CE$60,$CE$60:$CE$62=$CE$60,$CF$57:$CF$58=$CF$58,$CF$60:$CF$61=$CF$60,$CF$61&lt;&gt;$CF$62,$CG$57&lt;&gt;$CG$58,$CG$60:$CG$61=$CG$60),1,0)</f>
        <v>0</v>
      </c>
      <c r="BXN58" s="487">
        <f t="array" aca="1" ref="BXN58" ca="1">IF(AND($CC$57:$CC$62=$CC$58,$CE$57:$CE$58=$CE$58,$CE$58&lt;&gt;$CE$59,$CE$59&lt;&gt;$CE$60,$CE$60:$CE$62=$CE$60,$CF$57&lt;&gt;$CF$58,$CF$60:$CF$62=$CF$60,$CG$60:$CG$61=$CG$60,$CG$61&lt;&gt;$CG$62),1,0)</f>
        <v>0</v>
      </c>
      <c r="BXO58" s="487">
        <f t="array" aca="1" ref="BXO58" ca="1">IF(AND($CC$57:$CC$62=$CC$58,$CE$57&lt;&gt;$CE$58,$CE$58:$CE$62=$CE$58,$CF$58:$CF$61=$CF$58,$CF$61&lt;&gt;$CF$62,$CG$58&lt;&gt;$CG$59,$CG$59&lt;&gt;$CG$60,$CG$60:$CG$61=$CG$60),1,0)</f>
        <v>0</v>
      </c>
      <c r="BXP58" s="487">
        <f t="array" aca="1" ref="BXP58" ca="1">IF(AND($CC$57:$CC$62=$CC$58,$CE$57&lt;&gt;$CE$58,$CE$58:$CE$62=$CE$58,$CF$58:$CF$59=$CF$58,$CF$59&lt;&gt;$CF$60,$CF$60:$CF$62=$CF$60,$CG$58&lt;&gt;$CG$59,$CG$60:$CG$61=$CG$60,$CG$61&lt;&gt;$CG$62),1,0)</f>
        <v>0</v>
      </c>
      <c r="BXQ58" s="487">
        <f t="array" aca="1" ref="BXQ58" ca="1">IF(AND($CC$57:$CC$62=$CC$58,$CE$57&lt;&gt;$CE$58,$CE$58:$CE$62=$CE$58,$CF$58:$CF$59=$CF$58,$CF$59&lt;&gt;$CF$60,$CF$60:$CF$61=$CF$60,$CF$61&lt;&gt;$CF$62,$CG$58&lt;&gt;$CG$59,$CG$60:$CG$61=$CG$60),1,0)</f>
        <v>0</v>
      </c>
      <c r="BXR58" s="487">
        <f t="array" aca="1" ref="BXR58" ca="1">IF(AND($CC$57:$CC$62=$CC$58,$CE$57&lt;&gt;$CE$58,$CE$58:$CE$62=$CE$58,$CF$58&lt;&gt;$CF$59,$CF$59:$CF$62=$CF$59,$CG$59&lt;&gt;$CG$60,$CG$60:$CG$61=$CG$60,$CG$61&lt;&gt;$CG$62),1,0)</f>
        <v>0</v>
      </c>
      <c r="BXS58" s="487">
        <f t="array" aca="1" ref="BXS58" ca="1">IF(AND($CC$57:$CC$62=$CC$58,$CE$57&lt;&gt;$CE$58,$CE$58:$CE$62=$CE$58,$CF$58&lt;&gt;$CF$59,$CF$59:$CF$61=$CF$59,$CF$61&lt;&gt;$CF$62,$CG$59&lt;&gt;$CG$60,$CG$60:$CG$61=$CG$60),1,0)</f>
        <v>0</v>
      </c>
      <c r="BXT58" s="487">
        <f t="array" aca="1" ref="BXT58" ca="1">IF(AND($CC$57:$CC$62=$CC$58,$CE$57&lt;&gt;$CE$58,$CE$58:$CE$62=$CE$58,$CF$58&lt;&gt;$CF$59,$CF$59&lt;&gt;$CF$60,$CF$60:$CF$62=$CF$60,$CG$60:$CG$61=$CG$60,$CG$61&lt;&gt;$CG$62),1,0)</f>
        <v>0</v>
      </c>
      <c r="BXU58" s="487">
        <f t="array" aca="1" ref="BXU58" ca="1">IF(AND($CC$57:$CC$62=$CC$58,$CE$57&lt;&gt;$CE$58,$CE$58:$CE$61=$CE$58,$CE$61&lt;&gt;$CE$62,$CF$58:$CF$59=$CF$58,$CF$59&lt;&gt;$CF$60,$CF$60:$CF$61=$CF$60,$CG$58&lt;&gt;$CG$59,$CG$60:$CG$61=$CG$60),1,0)</f>
        <v>0</v>
      </c>
      <c r="BXV58" s="487">
        <f t="array" aca="1" ref="BXV58" ca="1">IF(AND($CC$57:$CC$62=$CC$58,$CE$57&lt;&gt;$CE$58,$CE$58:$CE$61=$CE$58,$CE$61&lt;&gt;$CE$62,$CF$58&lt;&gt;$CF$59,$CF$59:$CF$61=$CF$59,$CG$59&lt;&gt;$CG$60,$CG$60:$CG$61=$CG$60),1,0)</f>
        <v>0</v>
      </c>
      <c r="BXW58" s="487">
        <f t="array" aca="1" ref="BXW58" ca="1">IF(AND($CC$57:$CC$62=$CC$58,$CE$57&lt;&gt;$CE$58,$CE$58:$CE$59=$CE$58,$CE$59&lt;&gt;$CE$60,$CE$60:$CE$62=$CE$60,$CF$58:$CF$59=$CF$58,$CF$60:$CF$61=$CF$60,$CF$61&lt;&gt;$CF$62,$CG$58&lt;&gt;$CG$59,$CG$60:$CG$61=$CG$60),1,0)</f>
        <v>0</v>
      </c>
      <c r="BXX58" s="487">
        <f t="array" aca="1" ref="BXX58" ca="1">IF(AND($CC$57:$CC$62=$CC$58,$CE$57&lt;&gt;$CE$58,$CE$58:$CE$59=$CE$58,$CE$59&lt;&gt;$CE$60,$CE$60:$CE$62=$CE$60,$CF$58&lt;&gt;$CF$59,$CF$60:$CF$62=$CF$60,$CG$60:$CG$61=$CG$60,$CG$61&lt;&gt;$CG$62),1,0)</f>
        <v>0</v>
      </c>
      <c r="BXY58" s="487">
        <f t="array" aca="1" ref="BXY58" ca="1">IF(AND($CC$57:$CC$62=$CC$58,$CE$57&lt;&gt;$CE$58,$CE$58&lt;&gt;$CE$59,$CE$59:$CE$62=$CE$59,$CF$59&lt;&gt;$CF$60,$CF$60:$CF$62=$CF$60,$CG$60:$CG$61=$CG$60,$CG$61&lt;&gt;$CG$62),1,0)</f>
        <v>0</v>
      </c>
      <c r="BXZ58" s="487">
        <f t="array" aca="1" ref="BXZ58" ca="1">IF(AND($CC$57:$CC$62=$CC$58,$CE$57&lt;&gt;$CE$58,$CE$58&lt;&gt;$CE$59,$CE$59:$CE$62=$CE$59,$CF$59:$CF$61=$CF$59,$CF$61&lt;&gt;$CF$62,$CG$59&lt;&gt;$CG$60,$CG$60:$CG$61=$CG$60),1,0)</f>
        <v>0</v>
      </c>
      <c r="BYA58" s="487">
        <f t="array" aca="1" ref="BYA58" ca="1">IF(AND($CC$57:$CC$61=$CC$58,$CC$61&lt;&gt;$CC$62,$CE$57:$CE$61=$CE$58,$CF$57&lt;&gt;$CF$58,$CF$58:$CF$61=$CF$58,$CG$58&lt;&gt;$CG$59,$CG$59&lt;&gt;$CG$60,$CG$60:$CG$61=$CG$60),1,0)</f>
        <v>0</v>
      </c>
      <c r="BYB58" s="487">
        <f t="array" aca="1" ref="BYB58" ca="1">IF(AND($CC$57:$CC$61=$CC$58,$CC$61&lt;&gt;$CC$62,$CE$57:$CE$61=$CE$58,$CF$57&lt;&gt;$CF$58,$CF$58:$CF$59=$CF$58,$CF$59&lt;&gt;$CF$60,$CF$60:$CF$61=$CF$60,$CG$58&lt;&gt;$CG$59,$CG$60:$CG$61=$CG$60),1,0)</f>
        <v>0</v>
      </c>
      <c r="BYC58" s="487">
        <f t="array" aca="1" ref="BYC58" ca="1">IF(AND($CC$57:$CC$61=$CC$58,$CC$61&lt;&gt;$CC$62,$CE$57:$CE$61=$CE$58,$CF$57:$CF$59=$CF$58,$CF$59&lt;&gt;$CF$60,$CF$60:$CF$61=$CF$60,$CG$57&lt;&gt;$CG$58,$CG$58&lt;&gt;$CG$59,$CG$60:$CG$61=$CG$60),1,0)</f>
        <v>0</v>
      </c>
      <c r="BYD58" s="487">
        <f t="array" aca="1" ref="BYD58" ca="1">IF(AND($CC$57:$CC$61=$CC$58,$CC$61&lt;&gt;$CC$62,$CE$57:$CE$61=$CE$58,$CF$57&lt;&gt;$CF$58,$CF$58&lt;&gt;$CF$59,$CF$59:$CF$61=$CF$59,$CG$59&lt;&gt;$CG$60,$CG$60:$CG$61=$CG$60),1,0)</f>
        <v>0</v>
      </c>
      <c r="BYE58" s="487">
        <f t="array" aca="1" ref="BYE58" ca="1">IF(AND($CC$57:$CC$61=$CC$58,$CC$61&lt;&gt;$CC$62,$CE$57:$CE$61=$CE$58,$CF$57:$CF$58=$CF$58,$CF$58&lt;&gt;$CF$59,$CF$59:$CF$61=$CF$59,$CG$57&lt;&gt;$CG$58,$CG$59&lt;&gt;$CG$60,$CG$60:$CG$61=$CG$60),1,0)</f>
        <v>0</v>
      </c>
      <c r="BYF58" s="487">
        <f t="array" aca="1" ref="BYF58" ca="1">IF(AND($CC$57:$CC$61=$CC$58,$CC$61&lt;&gt;$CC$62,$CE$57:$CE$61=$CE$58,$CF$57:$CF$58=$CF$58,$CF$58&lt;&gt;$CF$59,$CF$59&lt;&gt;$CF$60,$CF$60:$CF$61=$CF$60,$CG$57&lt;&gt;$CG$58,$CG$60:$CG$61=$CG$60),1,0)</f>
        <v>0</v>
      </c>
      <c r="BYG58" s="487">
        <f t="array" aca="1" ref="BYG58" ca="1">IF(AND($CC$57:$CC$61=$CC$58,$CC$61&lt;&gt;$CC$62,$CE$57&lt;&gt;$CE$58,$CE$58:$CE$61=$CE$58,$CF$58:$CF$61=$CF$58,$CG$58&lt;&gt;$CG$59,$CG$59&lt;&gt;$CG$60,$CG$60:$CG$61=$CG$60),1,0)</f>
        <v>0</v>
      </c>
      <c r="BYH58" s="487">
        <f t="array" aca="1" ref="BYH58" ca="1">IF(AND($CC$57:$CC$61=$CC$58,$CC$61&lt;&gt;$CC$62,$CE$57&lt;&gt;$CE$58,$CE$58:$CE$61=$CE$58,$CF$58&lt;&gt;$CF$59,$CF$59&lt;&gt;$CF$60,$CF$60:$CF$61=$CF$60,$CG$60:$CG$61=$CG$60),1,0)</f>
        <v>0</v>
      </c>
      <c r="BYI58" s="487">
        <f t="array" aca="1" ref="BYI58" ca="1">IF(AND($CC$57:$CC$61=$CC$58,$CC$61&lt;&gt;$CC$62,$CE$57&lt;&gt;$CE$58,$CE$58:$CE$59=$CE$58,$CE$59&lt;&gt;$CE$60,$CE$60:$CE$61=$CE$60,$CF$58:$CF$59=$CF$58,$CF$60:$CF$61=$CF$60,$CG$58&lt;&gt;$CG$59,$CG$60:$CG$61=$CG$60),1,0)</f>
        <v>0</v>
      </c>
      <c r="BYJ58" s="487">
        <f t="array" aca="1" ref="BYJ58" ca="1">IF(AND($CC$57:$CC$61=$CC$58,$CC$61&lt;&gt;$CC$62,$CE$57&lt;&gt;$CE$58,$CE$58:$CE$59=$CE$58,$CE$59&lt;&gt;$CE$60,$CE$60:$CE$61=$CE$60,$CF$58&lt;&gt;$CF$59,$CF$60:$CF$61=$CF$60,$CG$60:$CG$61=$CG$60),1,0)</f>
        <v>0</v>
      </c>
      <c r="BYK58" s="487">
        <f t="array" aca="1" ref="BYK58" ca="1">IF(AND($CC$57:$CC$61=$CC$58,$CC$61&lt;&gt;$CC$62,$CE$57:$CE$59=$CE$58,$CE$59&lt;&gt;$CE$60,$CE$60:$CE$61=$CE$60,$CF$57:$CF$59=$CF$58,$CF$60:$CF$61=$CF$60,$CG$57&lt;&gt;$CG$58,$CG$58&lt;&gt;$CG$59,$CG$60:$CG$61=$CG$60),1,0)</f>
        <v>0</v>
      </c>
      <c r="BYL58" s="487">
        <f t="array" aca="1" ref="BYL58" ca="1">IF(AND($CC$57:$CC$61=$CC$58,$CC$61&lt;&gt;$CC$62,$CE$57:$CE$59=$CE$58,$CE$59&lt;&gt;$CE$60,$CE$60:$CE$61=$CE$60,$CF$57&lt;&gt;$CF$58,$CF$58&lt;&gt;$CF$59,$CF$60:$CF$61=$CF$60,$CG$60:$CG$61=$CG$60),1,0)</f>
        <v>0</v>
      </c>
      <c r="BYM58" s="487">
        <f t="array" aca="1" ref="BYM58" ca="1">IF(AND($CC$57:$CC$61=$CC$58,$CC$61&lt;&gt;$CC$62,$CE$57&lt;&gt;$CE$58,$CE$58&lt;&gt;$CE$59,$CE$59:$CE$61=$CE$59,$CF$59:$CF$61=$CF$59,$CG$59&lt;&gt;$CG$60,$CG$60:$CG$61=$CG$60),1,0)</f>
        <v>0</v>
      </c>
      <c r="BYN58" s="487">
        <f t="array" aca="1" ref="BYN58" ca="1">IF(AND($CC$57:$CC$61=$CC$58,$CC$61&lt;&gt;$CC$62,$CE$57&lt;&gt;$CE$58,$CE$58&lt;&gt;$CE$59,$CE$59:$CE$61=$CE$59,$CF$59&lt;&gt;$CF$60,$CF$60:$CF$61=$CF$60,$CG$60:$CG$61=$CG$60),1,0)</f>
        <v>0</v>
      </c>
      <c r="BYO58" s="487">
        <f t="array" aca="1" ref="BYO58" ca="1">IF(AND($CC$57:$CC$61=$CC$58,$CC$61&lt;&gt;$CC$62,$CE$57:$CE$58=$CE$58,$CE$58&lt;&gt;$CE$59,$CE$59:$CE$61=$CE$59,$CF$57:$CF$58=$CF$58,$CF$59:$CF$61=$CF$59,$CG$57&lt;&gt;$CG$58,$CG$59&lt;&gt;$CG$60,$CG$60:$CG$61=$CG$60),1,0)</f>
        <v>0</v>
      </c>
      <c r="BYP58" s="487">
        <f t="array" aca="1" ref="BYP58" ca="1">IF(AND($CC$57:$CC$61=$CC$58,$CC$61&lt;&gt;$CC$62,$CE$57:$CE$58=$CE$58,$CE$58&lt;&gt;$CE$59,$CE$59:$CE$61=$CE$59,$CF$57&lt;&gt;$CF$58,$CF$59&lt;&gt;$CF$60,$CF$60:$CF$61=$CF$60,$CG$60:$CG$61=$CG$60),1,0)</f>
        <v>0</v>
      </c>
      <c r="BYQ58" s="487">
        <f t="array" aca="1" ref="BYQ58" ca="1">IF(AND($CC$57:$CC$61=$CC$58,$CC$61&lt;&gt;$CC$62,$CE$57:$CE$58=$CE$58,$CE$58&lt;&gt;$CE$59,$CE$59&lt;&gt;$CE$60,$CE$60:$CE$61=$CE$60,$CF$57:$CF$58=$CF$58,$CF$60:$CF$61=$CF$60,$CG$57&lt;&gt;$CG$58,$CG$60:$CG$61=$CG$60),1,0)</f>
        <v>0</v>
      </c>
      <c r="BYR58" s="487">
        <f t="array" aca="1" ref="BYR58" ca="1">IF(AND($CC$57:$CC$61=$CC$58,$CC$61&lt;&gt;$CC$62,$CE$57:$CE$58=$CE$58,$CE$58&lt;&gt;$CE$59,$CE$59&lt;&gt;$CE$60,$CE$60:$CE$61=$CE$60,$CF$57&lt;&gt;$CF$58,$CF$60:$CF$61=$CF$60,$CG$60:$CG$61=$CG$60),1,0)</f>
        <v>0</v>
      </c>
      <c r="BYS58" s="487">
        <f t="array" aca="1" ref="BYS58" ca="1">IF(AND($CC$57:$CC$59=$CC$58,$CC$59&lt;&gt;$CC$60,$CC$60:$CC$62=$CC$60,$CE$57:$CE$59=$CE$58,$CE$60:$CE$62=$CE$60,$CF$57:$CF$59=$CF$58,$CF$60:$CF$61=$CF$60,$CF$61&lt;&gt;$CF$62,$CG$57&lt;&gt;$CG$58,$CG$58&lt;&gt;$CG$59,$CG$60:$CG$61=$CG$60),1,0)</f>
        <v>0</v>
      </c>
      <c r="BYT58" s="487">
        <f t="array" aca="1" ref="BYT58" ca="1">IF(AND($CC$57:$CC$59=$CC$58,$CC$59&lt;&gt;$CC$60,$CC$60:$CC$62=$CC$60,$CE$57:$CE$59=$CE$58,$CE$60:$CE$62=$CE$60,$CF$57&lt;&gt;$CF$58,$CF$58:$CF$59=$CF$58,$CF$60:$CF$62=$CF$60,$CG$58&lt;&gt;$CG$59,$CG$60:$CG$61=$CG$60,$CG$61&lt;&gt;$CG$62),1,0)</f>
        <v>0</v>
      </c>
      <c r="BYU58" s="487">
        <f t="array" aca="1" ref="BYU58" ca="1">IF(AND($CC$57:$CC$59=$CC$58,$CC$59&lt;&gt;$CC$60,$CC$60:$CC$62=$CC$60,$CE$57:$CE$59=$CE$58,$CE$60:$CE$62=$CE$60,$CF$57&lt;&gt;$CF$58,$CF$58:$CF$59=$CF$58,$CF$60:$CF$61=$CF$60,$CF$61&lt;&gt;$CF$62,$CG$58&lt;&gt;$CG$59,$CG$60:$CG$61=$CG$60),1,0)</f>
        <v>0</v>
      </c>
      <c r="BYV58" s="487">
        <f t="array" aca="1" ref="BYV58" ca="1">IF(AND($CC$57:$CC$59=$CC$58,$CC$59&lt;&gt;$CC$60,$CC$60:$CC$62=$CC$60,$CE$57:$CE$59=$CE$58,$CE$60:$CE$62=$CE$60,$CF$57:$CF$58=$CF$58,$CF$58&lt;&gt;$CF$59,$CF$60:$CF$62=$CF$60,$CG$57&lt;&gt;$CG$58,$CG$60:$CG$61=$CG$60,$CG$61&lt;&gt;$CG$62),1,0)</f>
        <v>0</v>
      </c>
      <c r="BYW58" s="487">
        <f t="array" aca="1" ref="BYW58" ca="1">IF(AND($CC$57:$CC$59=$CC$58,$CC$59&lt;&gt;$CC$60,$CC$60:$CC$62=$CC$60,$CE$57:$CE$59=$CE$58,$CE$60:$CE$62=$CE$60,$CF$57:$CF$58=$CF$58,$CF$58&lt;&gt;$CF$59,$CF$60:$CF$61=$CF$60,$CF$61&lt;&gt;$CF$62,$CG$57&lt;&gt;$CG$58,$CG$60:$CG$61=$CG$60),1,0)</f>
        <v>0</v>
      </c>
      <c r="BYX58" s="487">
        <f t="array" aca="1" ref="BYX58" ca="1">IF(AND($CC$57:$CC$59=$CC$58,$CC$59&lt;&gt;$CC$60,$CC$60:$CC$62=$CC$60,$CE$57:$CE$59=$CE$58,$CE$60:$CE$62=$CE$60,$CF$57&lt;&gt;$CF$58,$CF$58&lt;&gt;$CF$59,$CF$60:$CF$62=$CF$60,$CG$60:$CG$61=$CG$60,$CG$61&lt;&gt;$CG$62),1,0)</f>
        <v>0</v>
      </c>
      <c r="BYY58" s="487">
        <f t="array" aca="1" ref="BYY58" ca="1">IF(AND($CC$57:$CC$59=$CC$58,$CC$59&lt;&gt;$CC$60,$CC$60:$CC$62=$CC$60,$CE$57:$CE$59=$CE$58,$CE$60:$CE$61=$CE$60,$CE$61&lt;&gt;$CE$62,$CF$57:$CF$59=$CF$58,$CF$60:$CF$61=$CF$60,$CG$57&lt;&gt;$CG$58,$CG$58&lt;&gt;$CG$59,$CG$60:$CG$61=$CG$60),1,0)</f>
        <v>0</v>
      </c>
      <c r="BYZ58" s="487">
        <f t="array" aca="1" ref="BYZ58" ca="1">IF(AND($CC$57:$CC$59=$CC$58,$CC$59&lt;&gt;$CC$60,$CC$60:$CC$62=$CC$60,$CE$57:$CE$59=$CE$58,$CE$60:$CE$61=$CE$60,$CE$61&lt;&gt;$CE$62,$CF$57&lt;&gt;$CF$58,$CF$58&lt;&gt;$CF$59,$CF$60:$CF$61=$CF$60,$CG$60:$CG$61=$CG$60),1,0)</f>
        <v>0</v>
      </c>
      <c r="BZA58" s="487">
        <f t="array" aca="1" ref="BZA58" ca="1">IF(AND($CC$57:$CC$59=$CC$58,$CC$59&lt;&gt;$CC$60,$CC$60:$CC$62=$CC$60,$CE$57&lt;&gt;$CE$58,$CE$58:$CE$59=$CE$58,$CE$60:$CE$62=$CE$60,$CF$58:$CF$59=$CF$58,$CF$60:$CF$62=$CF$60,$CG$58&lt;&gt;$CG$59,$CG$60:$CG$61=$CG$60,$CG$61&lt;&gt;$CG$62),1,0)</f>
        <v>0</v>
      </c>
      <c r="BZB58" s="487">
        <f t="array" aca="1" ref="BZB58" ca="1">IF(AND($CC$57:$CC$59=$CC$58,$CC$59&lt;&gt;$CC$60,$CC$60:$CC$62=$CC$60,$CE$57&lt;&gt;$CE$58,$CE$58:$CE$59=$CE$58,$CE$60:$CE$62=$CE$60,$CF$58&lt;&gt;$CF$59,$CF$60:$CF$61=$CF$60,$CF$61&lt;&gt;$CF$62,$CG$60:$CG$61=$CG$60),1,0)</f>
        <v>0</v>
      </c>
      <c r="BZC58" s="487">
        <f t="array" aca="1" ref="BZC58" ca="1">IF(AND($CC$57:$CC$59=$CC$58,$CC$59&lt;&gt;$CC$60,$CC$60:$CC$62=$CC$60,$CE$57&lt;&gt;$CE$58,$CE$58:$CE$59=$CE$58,$CE$60:$CE$61=$CE$60,$CE$61&lt;&gt;$CE$62,$CF$58:$CF$59=$CF$58,$CF$60:$CF$61=$CF$60,$CG$58&lt;&gt;$CG$59,$CG$60:$CG$61=$CG$60),1,0)</f>
        <v>0</v>
      </c>
      <c r="BZD58" s="487">
        <f t="array" aca="1" ref="BZD58" ca="1">IF(AND($CC$57:$CC$59=$CC$58,$CC$59&lt;&gt;$CC$60,$CC$60:$CC$62=$CC$60,$CE$57&lt;&gt;$CE$58,$CE$58:$CE$59=$CE$58,$CE$60:$CE$61=$CE$60,$CE$61&lt;&gt;$CE$62,$CF$58&lt;&gt;$CF$59,$CF$60:$CF$61=$CF$60,$CG$60:$CG$61=$CG$60),1,0)</f>
        <v>0</v>
      </c>
      <c r="BZE58" s="487">
        <f t="array" aca="1" ref="BZE58" ca="1">IF(AND($CC$57:$CC$59=$CC$58,$CC$59&lt;&gt;$CC$60,$CC$60:$CC$62=$CC$60,$CE$57:$CE$58=$CE$58,$CE$58&lt;&gt;$CE$59,$CE$60:$CE$62=$CE$60,$CF$57:$CF$58=$CF$58,$CF$60:$CF$62=$CF$60,$CG$57&lt;&gt;$CG$58,$CG$60:$CG$61=$CG$60,$CG$61&lt;&gt;$CG$62),1,0)</f>
        <v>0</v>
      </c>
      <c r="BZF58" s="487">
        <f t="array" aca="1" ref="BZF58" ca="1">IF(AND($CC$57:$CC$59=$CC$58,$CC$59&lt;&gt;$CC$60,$CC$60:$CC$62=$CC$60,$CE$57:$CE$58=$CE$58,$CE$58&lt;&gt;$CE$59,$CE$60:$CE$62=$CE$60,$CF$57&lt;&gt;$CF$58,$CF$60:$CF$61=$CF$60,$CF$61&lt;&gt;$CF$62,$CG$60:$CG$61=$CG$60),1,0)</f>
        <v>0</v>
      </c>
      <c r="BZG58" s="487">
        <f t="array" aca="1" ref="BZG58" ca="1">IF(AND($CC$57:$CC$59=$CC$58,$CC$59&lt;&gt;$CC$60,$CC$60:$CC$62=$CC$60,$CE$57:$CE$58=$CE$58,$CE$58&lt;&gt;$CE$59,$CE$60:$CE$61=$CE$60,$CE$61&lt;&gt;$CE$62,$CF$57:$CF$58=$CF$58,$CF$60:$CF$61=$CF$60,$CG$57&lt;&gt;$CG$58,$CG$60:$CG$61=$CG$60),1,0)</f>
        <v>0</v>
      </c>
      <c r="BZH58" s="487">
        <f t="array" aca="1" ref="BZH58" ca="1">IF(AND($CC$57:$CC$59=$CC$58,$CC$59&lt;&gt;$CC$60,$CC$60:$CC$62=$CC$60,$CE$57:$CE$58=$CE$58,$CE$58&lt;&gt;$CE$59,$CE$60:$CE$61=$CE$60,$CE$61&lt;&gt;$CE$62,$CF$57&lt;&gt;$CF$58,$CF$60:$CF$61=$CF$60,$CG$60:$CG$61=$CG$60),1,0)</f>
        <v>0</v>
      </c>
      <c r="BZI58" s="487">
        <f t="array" aca="1" ref="BZI58" ca="1">IF(AND($CC$57:$CC$59=$CC$58,$CC$59&lt;&gt;$CC$60,$CC$60:$CC$62=$CC$60,$CE$57&lt;&gt;$CE$58,$CE$58&lt;&gt;$CE$59,$CE$60:$CE$62=$CE$60,$CF$60:$CF$62=$CF$60,$CG$60:$CG$61=$CG$60,$CG$61&lt;&gt;$CG$62),1,0)</f>
        <v>0</v>
      </c>
      <c r="BZJ58" s="487">
        <f t="array" aca="1" ref="BZJ58" ca="1">IF(AND($CC$57:$CC$59=$CC$58,$CC$59&lt;&gt;$CC$60,$CC$60:$CC$62=$CC$60,$CE$57&lt;&gt;$CE$58,$CE$58&lt;&gt;$CE$59,$CE$60:$CE$62=$CE$60,$CF$60:$CF$61=$CF$60,$CF$61&lt;&gt;$CF$62,$CG$60:$CG$61=$CG$60),1,0)</f>
        <v>0</v>
      </c>
      <c r="BZK58" s="487">
        <f t="array" aca="1" ref="BZK58" ca="1">IF(AND($CC$57:$CC$58=$CC$58,$CC$58&lt;&gt;$CC$59,$CC$59:$CC$62=$CC$59,$CE$57:$CE$58=$CE$58,$CE$59:$CE$62=$CE$59,$CF$57:$CF$58=$CF$58,$CF$59:$CF$61=$CF$59,$CF$61&lt;&gt;$CF$62,$CG$57&lt;&gt;$CG$58,$CG$59&lt;&gt;$CG$60,$CG$60:$CG$61=$CG$60),1,0)</f>
        <v>0</v>
      </c>
      <c r="BZL58" s="487">
        <f t="array" aca="1" ref="BZL58" ca="1">IF(AND($CC$57:$CC$58=$CC$58,$CC$58&lt;&gt;$CC$59,$CC$59:$CC$62=$CC$59,$CE$57:$CE$58=$CE$58,$CE$59:$CE$62=$CE$59,$CF$57:$CF$58=$CF$58,$CF$59&lt;&gt;$CF$60,$CF$60:$CF$62=$CF$60,$CG$57&lt;&gt;$CG$58,$CG$60:$CG$61=$CG$60,$CG$61&lt;&gt;$CG$62),1,0)</f>
        <v>0</v>
      </c>
      <c r="BZM58" s="487">
        <f t="array" aca="1" ref="BZM58" ca="1">IF(AND($CC$57:$CC$58=$CC$58,$CC$58&lt;&gt;$CC$59,$CC$59:$CC$62=$CC$59,$CE$57:$CE$58=$CE$58,$CE$59:$CE$62=$CE$59,$CF$57:$CF$58=$CF$58,$CF$59&lt;&gt;$CF$60,$CF$60:$CF$61=$CF$60,$CF$61&lt;&gt;$CF$62,$CG$57&lt;&gt;$CG$58,$CG$60:$CG$61=$CG$60),1,0)</f>
        <v>0</v>
      </c>
      <c r="BZN58" s="487">
        <f t="array" aca="1" ref="BZN58" ca="1">IF(AND($CC$57:$CC$58=$CC$58,$CC$58&lt;&gt;$CC$59,$CC$59:$CC$62=$CC$59,$CE$57:$CE$58=$CE$58,$CE$59:$CE$62=$CE$59,$CF$57&lt;&gt;$CF$58,$CF$59:$CF$61=$CF$59,$CF$61&lt;&gt;$CF$62,$CG$59&lt;&gt;$CG$60,$CG$60:$CG$61=$CG$60),1,0)</f>
        <v>0</v>
      </c>
      <c r="BZO58" s="487">
        <f t="array" aca="1" ref="BZO58" ca="1">IF(AND($CC$57:$CC$58=$CC$58,$CC$58&lt;&gt;$CC$59,$CC$59:$CC$62=$CC$59,$CE$57:$CE$58=$CE$58,$CE$59:$CE$62=$CE$59,$CF$57&lt;&gt;$CF$58,$CF$59&lt;&gt;$CF$60,$CF$60:$CF$62=$CF$60,$CG$60:$CG$61=$CG$60,$CG$61&lt;&gt;$CG$62),1,0)</f>
        <v>0</v>
      </c>
      <c r="BZP58" s="487">
        <f t="array" aca="1" ref="BZP58" ca="1">IF(AND($CC$57:$CC$58=$CC$58,$CC$58&lt;&gt;$CC$59,$CC$59:$CC$62=$CC$59,$CE$57:$CE$58=$CE$58,$CE$59:$CE$62=$CE$59,$CF$57&lt;&gt;$CF$58,$CF$59:$CF$62=$CF$59,$CG$59&lt;&gt;$CG$60,$CG$60:$CG$61=$CG$60,$CG$61&lt;&gt;$CG$62),1,0)</f>
        <v>0</v>
      </c>
      <c r="BZQ58" s="487">
        <f t="array" aca="1" ref="BZQ58" ca="1">IF(AND($CC$57:$CC$58=$CC$58,$CC$58&lt;&gt;$CC$59,$CC$59:$CC$62=$CC$59,$CE$57:$CE$58=$CE$58,$CE$59:$CE$61=$CE$59,$CE$61&lt;&gt;$CE$62,$CF$57:$CF$58=$CF$58,$CF$59:$CF$61=$CF$59,$CG$57&lt;&gt;$CG$58,$CG$59&lt;&gt;$CG$60,$CG$60:$CG$61=$CG$60),1,0)</f>
        <v>0</v>
      </c>
      <c r="BZR58" s="487">
        <f t="array" aca="1" ref="BZR58" ca="1">IF(AND($CC$57:$CC$58=$CC$58,$CC$58&lt;&gt;$CC$59,$CC$59:$CC$62=$CC$59,$CE$57:$CE$58=$CE$58,$CE$59:$CE$61=$CE$59,$CE$61&lt;&gt;$CE$62,$CF$57&lt;&gt;$CF$58,$CF$59&lt;&gt;$CF$60,$CF$60:$CF$61=$CF$60,$CG$60:$CG$61=$CG$60),1,0)</f>
        <v>0</v>
      </c>
      <c r="BZS58" s="487">
        <f t="array" aca="1" ref="BZS58" ca="1">IF(AND($CC$57:$CC$58=$CC$58,$CC$58&lt;&gt;$CC$59,$CC$59:$CC$62=$CC$59,$CE$57:$CE$58=$CE$58,$CE$59&lt;&gt;$CE$60,$CE$60:$CE$62=$CE$60,$CF$57:$CF$58=$CF$58,$CF$60:$CF$62=$CF$60,$CG$57&lt;&gt;$CG$58,$CG$60:$CG$61=$CG$60,$CG$61&lt;&gt;$CG$62),1,0)</f>
        <v>0</v>
      </c>
      <c r="BZT58" s="487">
        <f t="array" aca="1" ref="BZT58" ca="1">IF(AND($CC$57:$CC$58=$CC$58,$CC$58&lt;&gt;$CC$59,$CC$59:$CC$62=$CC$59,$CE$57:$CE$58=$CE$58,$CE$59&lt;&gt;$CE$60,$CE$60:$CE$62=$CE$60,$CF$57&lt;&gt;$CF$58,$CF$60:$CF$61=$CF$60,$CF$61&lt;&gt;$CF$62,$CG$60:$CG$61=$CG$60),1,0)</f>
        <v>0</v>
      </c>
      <c r="BZU58" s="487">
        <f t="array" aca="1" ref="BZU58" ca="1">IF(AND($CC$57:$CC$58=$CC$58,$CC$58&lt;&gt;$CC$59,$CC$59:$CC$62=$CC$59,$CE$57:$CE$58=$CE$58,$CE$59&lt;&gt;$CE$60,$CE$60:$CE$61=$CE$60,$CE$61&lt;&gt;$CE$62,$CF$57:$CF$58=$CF$58,$CF$60:$CF$61=$CF$60,$CG$57&lt;&gt;$CG$58,$CG$60:$CG$61=$CG$60),1,0)</f>
        <v>0</v>
      </c>
      <c r="BZV58" s="487">
        <f t="array" aca="1" ref="BZV58" ca="1">IF(AND($CC$57:$CC$58=$CC$58,$CC$58&lt;&gt;$CC$59,$CC$59:$CC$62=$CC$59,$CE$57:$CE$58=$CE$58,$CE$59&lt;&gt;$CE$60,$CE$60:$CE$61=$CE$60,$CE$61&lt;&gt;$CE$62,$CF$57&lt;&gt;$CF$58,$CF$60:$CF$61=$CF$60,$CG$60:$CG$61=$CG$60),1,0)</f>
        <v>0</v>
      </c>
      <c r="BZW58" s="487">
        <f t="array" aca="1" ref="BZW58" ca="1">IF(AND($CC$57:$CC$58=$CC$58,$CC$58&lt;&gt;$CC$59,$CC$59:$CC$62=$CC$59,$CE$57&lt;&gt;$CE$58,$CE$59:$CE$61=$CE$59,$CE$61&lt;&gt;$CE$62,$CF$59:$CF$61=$CF$59,$CG$59&lt;&gt;$CG$60,$CG$60:$CG$61=$CG$60),1,0)</f>
        <v>0</v>
      </c>
      <c r="BZX58" s="487">
        <f t="array" aca="1" ref="BZX58" ca="1">IF(AND($CC$57:$CC$58=$CC$58,$CC$58&lt;&gt;$CC$59,$CC$59:$CC$62=$CC$59,$CE$57&lt;&gt;$CE$58,$CE$59:$CE$61=$CE$59,$CE$61&lt;&gt;$CE$62,$CF$59&lt;&gt;$CF$60,$CF$60:$CF$61=$CF$60,$CG$60:$CG$61=$CG$60),1,0)</f>
        <v>0</v>
      </c>
      <c r="BZY58" s="487">
        <f t="array" aca="1" ref="BZY58" ca="1">IF(AND($CC$57:$CC$58=$CC$58,$CC$58&lt;&gt;$CC$59,$CC$59:$CC$62=$CC$59,$CE$57&lt;&gt;$CE$58,$CE$59&lt;&gt;$CE$60,$CE$60:$CE$62=$CE$60,$CF$60:$CF$62=$CF$60,$CG$60:$CG$61=$CG$60,$CG$61&lt;&gt;$CG$62),1,0)</f>
        <v>0</v>
      </c>
      <c r="BZZ58" s="487">
        <f t="array" aca="1" ref="BZZ58" ca="1">IF(AND($CC$57:$CC$58=$CC$58,$CC$58&lt;&gt;$CC$59,$CC$59:$CC$62=$CC$59,$CE$57&lt;&gt;$CE$58,$CE$59&lt;&gt;$CE$60,$CE$60:$CE$62=$CE$60,$CF$60:$CF$61=$CF$60,$CF$61&lt;&gt;$CF$62,$CG$60:$CG$61=$CG$60),1,0)</f>
        <v>0</v>
      </c>
      <c r="CAA58" s="487">
        <f t="array" aca="1" ref="CAA58" ca="1">IF(AND($CC$57:$CC$58=$CC$58,$CC$58&lt;&gt;$CC$59,$CC$59:$CC$62=$CC$59,$CE$57&lt;&gt;$CE$58,$CE$59:$CE$62=$CE$59,$CF$59:$CF$62=$CF$59,$CG$59&lt;&gt;$CG$60,$CG$60:$CG$61=$CG$60,$CG$61&lt;&gt;$CG$62),1,0)</f>
        <v>0</v>
      </c>
      <c r="CAB58" s="487">
        <f t="array" aca="1" ref="CAB58" ca="1">IF(AND($CC$57:$CC$58=$CC$58,$CC$58&lt;&gt;$CC$59,$CC$59:$CC$62=$CC$59,$CE$57&lt;&gt;$CE$58,$CE$59:$CE$62=$CE$59,$CF$59&lt;&gt;$CF$60,$CF$60:$CF$61=$CF$60,$CF$61&lt;&gt;$CF$62,$CG$60:$CG$61=$CG$60),1,0)</f>
        <v>0</v>
      </c>
      <c r="CAC58" s="487">
        <f t="array" aca="1" ref="CAC58" ca="1">IF(AND($CC$57:$CC$59=$CC$58,$CC$59&lt;&gt;$CC$60,$CC$60:$CC$61=$CC$60,$CC$61&lt;&gt;$CC$62,$CE$57:$CE$59=$CE$58,$CE$60:$CE$61=$CE$60,$CF$57&lt;&gt;$CF$58,$CF$58:$CF$59=$CF$58,$CF$60:$CF$61=$CF$60,$CG$58&lt;&gt;$CG$59,$CG$60:$CG$61=$CG$60),1,0)</f>
        <v>0</v>
      </c>
      <c r="CAD58" s="487">
        <f t="array" aca="1" ref="CAD58" ca="1">IF(AND($CC$57:$CC$59=$CC$58,$CC$59&lt;&gt;$CC$60,$CC$60:$CC$61=$CC$60,$CC$61&lt;&gt;$CC$62,$CE$57:$CE$59=$CE$58,$CE$60:$CE$61=$CE$60,$CF$57:$CF$58=$CF$58,$CF$58&lt;&gt;$CF$59,$CF$60:$CF$61=$CF$60,$CG$57&lt;&gt;$CG$58,$CG$60:$CG$61=$CG$60),1,0)</f>
        <v>0</v>
      </c>
      <c r="CAE58" s="487">
        <f t="array" aca="1" ref="CAE58" ca="1">IF(AND($CC$57:$CC$59=$CC$58,$CC$59&lt;&gt;$CC$60,$CC$60:$CC$61=$CC$60,$CC$61&lt;&gt;$CC$62,$CE$57&lt;&gt;$CE$58,$CE$58:$CE$59=$CE$58,$CE$60:$CE$61=$CE$60,$CF$58:$CF$59=$CF$58,$CF$60:$CF$61=$CF$60,$CG$58&lt;&gt;$CG$59,$CG$60:$CG$61=$CG$60),1,0)</f>
        <v>0</v>
      </c>
      <c r="CAF58" s="487">
        <f t="array" aca="1" ref="CAF58" ca="1">IF(AND($CC$57:$CC$59=$CC$58,$CC$59&lt;&gt;$CC$60,$CC$60:$CC$61=$CC$60,$CC$61&lt;&gt;$CC$62,$CE$57&lt;&gt;$CE$58,$CE$58:$CE$59=$CE$58,$CE$60:$CE$61=$CE$60,$CF$58&lt;&gt;$CF$59,$CF$60:$CF$61=$CF$60,$CG$60:$CG$61=$CG$60),1,0)</f>
        <v>0</v>
      </c>
      <c r="CAG58" s="487">
        <f t="array" aca="1" ref="CAG58" ca="1">IF(AND($CC$57:$CC$59=$CC$58,$CC$59&lt;&gt;$CC$60,$CC$60:$CC$61=$CC$60,$CC$61&lt;&gt;$CC$62,$CE$57:$CE$58=$CE$58,$CE$58&lt;&gt;$CE$59,$CE$60:$CE$61=$CE$60,$CF$57:$CF$58=$CF$58,$CF$60:$CF$61=$CF$60,$CG$57&lt;&gt;$CG$58,$CG$60:$CG$61=$CG$60),1,0)</f>
        <v>0</v>
      </c>
      <c r="CAH58" s="487">
        <f t="array" aca="1" ref="CAH58" ca="1">IF(AND($CC$57:$CC$59=$CC$58,$CC$59&lt;&gt;$CC$60,$CC$60:$CC$61=$CC$60,$CC$61&lt;&gt;$CC$62,$CE$57:$CE$58=$CE$58,$CE$58&lt;&gt;$CE$59,$CE$60:$CE$61=$CE$60,$CF$57&lt;&gt;$CF$58,$CF$60:$CF$61=$CF$60,$CG$60:$CG$61=$CG$60),1,0)</f>
        <v>0</v>
      </c>
      <c r="CAI58" s="487">
        <f t="array" aca="1" ref="CAI58" ca="1">IF(AND($CC$57:$CC$58=$CC$58,$CC$58&lt;&gt;$CC$59,$CC$59:$CC$61=$CC$59,$CC$61&lt;&gt;$CC$62,$CE$57:$CE$58=$CE$58,$CE$59:$CE$61=$CE$59,$CF$57:$CF$58=$CF$58,$CF$59&lt;&gt;$CF$60,$CF$60:$CF$61=$CF$60,$CG$57&lt;&gt;$CG$58,$CG$60:$CG$61=$CG$60),1,0)</f>
        <v>0</v>
      </c>
      <c r="CAJ58" s="487">
        <f t="array" aca="1" ref="CAJ58" ca="1">IF(AND($CC$57:$CC$58=$CC$58,$CC$58&lt;&gt;$CC$59,$CC$59:$CC$61=$CC$59,$CC$61&lt;&gt;$CC$62,$CE$57:$CE$58=$CE$58,$CE$59:$CE$61=$CE$59,$CF$57&lt;&gt;$CF$58,$CF$59:$CF$61=$CF$59,$CG$59&lt;&gt;$CG$60,$CG$60:$CG$61=$CG$60),1,0)</f>
        <v>0</v>
      </c>
      <c r="CAK58" s="487">
        <f t="array" aca="1" ref="CAK58" ca="1">IF(AND($CC$57:$CC$58=$CC$58,$CC$58&lt;&gt;$CC$59,$CC$59:$CC$61=$CC$59,$CC$61&lt;&gt;$CC$62,$CE$57:$CE$58=$CE$58,$CE$59&lt;&gt;$CE$60,$CE$60:$CE$61=$CE$60,$CF$57:$CF$58=$CF$58,$CF$60:$CF$61=$CF$60,$CG$57&lt;&gt;$CG$58,$CG$60:$CG$61=$CG$60),1,0)</f>
        <v>0</v>
      </c>
      <c r="CAL58" s="487">
        <f t="array" aca="1" ref="CAL58" ca="1">IF(AND($CC$57:$CC$58=$CC$58,$CC$58&lt;&gt;$CC$59,$CC$59:$CC$61=$CC$59,$CC$61&lt;&gt;$CC$62,$CE$57:$CE$58=$CE$58,$CE$59&lt;&gt;$CE$60,$CE$60:$CE$61=$CE$60,$CF$57&lt;&gt;$CF$58,$CF$60:$CF$61=$CF$60,$CG$60:$CG$61=$CG$60),1,0)</f>
        <v>0</v>
      </c>
      <c r="CAM58" s="487">
        <f t="array" aca="1" ref="CAM58" ca="1">IF(AND($CC$57:$CC$58=$CC$58,$CC$58&lt;&gt;$CC$59,$CC$59:$CC$61=$CC$59,$CC$61&lt;&gt;$CC$62,$CE$57&lt;&gt;$CE$58,$CE$59:$CE$61=$CE$59,$CF$59:$CF$61=$CF$59,$CG$59&lt;&gt;$CG$60,$CG$60:$CG$61=$CG$60),1,0)</f>
        <v>0</v>
      </c>
      <c r="CAN58" s="487">
        <f t="array" aca="1" ref="CAN58" ca="1">IF(AND($CC$57:$CC$58=$CC$58,$CC$58&lt;&gt;$CC$59,$CC$59:$CC$61=$CC$59,$CC$61&lt;&gt;$CC$62,$CE$57&lt;&gt;$CE$58,$CE$59:$CE$61=$CE$59,$CF$59&lt;&gt;$CF$60,$CF$60:$CF$61=$CF$60,$CG$60:$CG$61=$CG$60),1,0)</f>
        <v>0</v>
      </c>
      <c r="CAO58" s="487">
        <f t="array" aca="1" ref="CAO58" ca="1">IF(AND($CC$57:$CC$58=$CC$58,$CC$58&lt;&gt;$CC$59,$CC$59&lt;&gt;$CC$60,$CC$60:$CC$62=$CC$60,$CE$57:$CE$58=$CE$58,$CE$60:$CE$62=$CE$60,$CF$57:$CF$58=$CF$58,$CF$60:$CF$61=$CF$60,$CF$61&lt;&gt;$CF$62,$CG$57&lt;&gt;$CG$58,$CG$60:$CG$61=$CG$60),1,0)</f>
        <v>0</v>
      </c>
      <c r="CAP58" s="487">
        <f t="array" aca="1" ref="CAP58" ca="1">IF(AND($CC$57:$CC$58=$CC$58,$CC$58&lt;&gt;$CC$59,$CC$59&lt;&gt;$CC$60,$CC$60:$CC$62=$CC$60,$CE$57:$CE$58=$CE$58,$CE$60:$CE$62=$CE$60,$CF$57&lt;&gt;$CF$58,$CF$60:$CF$62=$CF$60,$CG$60:$CG$61=$CG$60,$CG$61&lt;&gt;$CG$62),1,0)</f>
        <v>0</v>
      </c>
      <c r="CAQ58" s="487">
        <f t="array" aca="1" ref="CAQ58" ca="1">IF(AND($CC$57:$CC$58=$CC$58,$CC$58&lt;&gt;$CC$59,$CC$59&lt;&gt;$CC$60,$CC$60:$CC$62=$CC$60,$CE$57:$CE$58=$CE$58,$CE$60:$CE$61=$CE$60,$CE$61&lt;&gt;$CE$62,$CF$57:$CF$58=$CF$58,$CF$60:$CF$61=$CF$60,$CG$57&lt;&gt;$CG$58,$CG$60:$CG$61=$CG$60),1,0)</f>
        <v>0</v>
      </c>
      <c r="CAR58" s="487">
        <f t="array" aca="1" ref="CAR58" ca="1">IF(AND($CC$57:$CC$58=$CC$58,$CC$58&lt;&gt;$CC$59,$CC$59&lt;&gt;$CC$60,$CC$60:$CC$62=$CC$60,$CE$57:$CE$58=$CE$58,$CE$60:$CE$61=$CE$60,$CE$61&lt;&gt;$CE$62,$CF$57&lt;&gt;$CF$58,$CF$60:$CF$61=$CF$60,$CG$60:$CG$61=$CG$60),1,0)</f>
        <v>0</v>
      </c>
      <c r="CAS58" s="487">
        <f t="array" aca="1" ref="CAS58" ca="1">IF(AND($CC$57:$CC$58=$CC$58,$CC$58&lt;&gt;$CC$59,$CC$59&lt;&gt;$CC$60,$CC$60:$CC$62=$CC$60,$CE$57&lt;&gt;$CE$58,$CE$60:$CE$62=$CE$60,$CF$60:$CF$62=$CF$60,$CG$60:$CG$61=$CG$60,$CG$61&lt;&gt;$CG$62),1,0)</f>
        <v>0</v>
      </c>
      <c r="CAT58" s="487">
        <f t="array" aca="1" ref="CAT58" ca="1">IF(AND($CC$57:$CC$58=$CC$58,$CC$58&lt;&gt;$CC$59,$CC$59&lt;&gt;$CC$60,$CC$60:$CC$62=$CC$60,$CE$57&lt;&gt;$CE$58,$CE$60:$CE$62=$CE$60,$CF$60:$CF$61=$CF$60,$CF$61&lt;&gt;$CF$62,$CG$60:$CG$61=$CG$60),1,0)</f>
        <v>0</v>
      </c>
      <c r="CAU58" s="487">
        <f t="array" aca="1" ref="CAU58" ca="1">IF(AND($CC$57&lt;&gt;$CC$58,$CC$58:$CC$62=$CC$58,$CE$58:$CE$62=$CE$58,$CF$58:$CF$61=$CF$58,$CF$61&lt;&gt;$CF$62,$CG$58&lt;&gt;$CG$59,$CG$59&lt;&gt;$CG$60,$CG$60:$CG$61=$CG$60),1,0)</f>
        <v>0</v>
      </c>
      <c r="CAV58" s="487">
        <f t="array" aca="1" ref="CAV58" ca="1">IF(AND($CC$57&lt;&gt;$CC$58,$CC$58:$CC$62=$CC$58,$CE$58:$CE$62=$CE$58,$CF$58:$CF$59=$CF$58,$CF$59&lt;&gt;$CF$60,$CF$60:$CF$62=$CF$60,$CG$58&lt;&gt;$CG$59,$CG$60:$CG$61=$CG$60,$CG$61&lt;&gt;$CG$62),1,0)</f>
        <v>0</v>
      </c>
      <c r="CAW58" s="487">
        <f t="array" aca="1" ref="CAW58" ca="1">IF(AND($CC$57&lt;&gt;$CC$58,$CC$58:$CC$62=$CC$58,$CE$58:$CE$62=$CE$58,$CF$58:$CF$59=$CF$58,$CF$59&lt;&gt;$CF$60,$CF$60:$CF$61=$CF$60,$CF$61&lt;&gt;$CF$62,$CG$58&lt;&gt;$CG$59,$CG$60:$CG$61=$CG$60),1,0)</f>
        <v>0</v>
      </c>
      <c r="CAX58" s="487">
        <f t="array" aca="1" ref="CAX58" ca="1">IF(AND($CC$57&lt;&gt;$CC$58,$CC$58:$CC$62=$CC$58,$CE$58:$CE$62=$CE$58,$CF$58&lt;&gt;$CF$59,$CF$59:$CF$62=$CF$59,$CG$59&lt;&gt;$CG$60,$CG$60:$CG$61=$CG$60,$CG$61&lt;&gt;$CG$62),1,0)</f>
        <v>0</v>
      </c>
      <c r="CAY58" s="487">
        <f t="array" aca="1" ref="CAY58" ca="1">IF(AND($CC$57&lt;&gt;$CC$58,$CC$58:$CC$62=$CC$58,$CE$58:$CE$62=$CE$58,$CF$58&lt;&gt;$CF$59,$CF$59:$CF$61=$CF$59,$CF$61&lt;&gt;$CF$62,$CG$59&lt;&gt;$CG$60,$CG$60:$CG$61=$CG$60),1,0)</f>
        <v>0</v>
      </c>
      <c r="CAZ58" s="487">
        <f t="array" aca="1" ref="CAZ58" ca="1">IF(AND($CC$57&lt;&gt;$CC$58,$CC$58:$CC$62=$CC$58,$CE$58:$CE$62=$CE$58,$CF$58&lt;&gt;$CF$59,$CF$59&lt;&gt;$CF$60,$CF$60:$CF$62=$CF$60,$CG$60:$CG$61=$CG$60,$CG$61&lt;&gt;$CG$62),1,0)</f>
        <v>0</v>
      </c>
      <c r="CBA58" s="487">
        <f t="array" aca="1" ref="CBA58" ca="1">IF(AND($CC$57&lt;&gt;$CC$58,$CC$58:$CC$62=$CC$58,$CE$58:$CE$61=$CE$58,$CE$61&lt;&gt;$CE$62,$CF$58:$CF$61=$CF$58,$CG$58&lt;&gt;$CG$59,$CG$59&lt;&gt;$CG$60,$CG$60:$CG$61=$CG$60),1,0)</f>
        <v>0</v>
      </c>
      <c r="CBB58" s="487">
        <f t="array" aca="1" ref="CBB58" ca="1">IF(AND($CC$57&lt;&gt;$CC$58,$CC$58:$CC$62=$CC$58,$CE$58:$CE$61=$CE$58,$CE$61&lt;&gt;$CE$62,$CF$58&lt;&gt;$CF$59,$CF$59&lt;&gt;$CF$60,$CF$60:$CF$61=$CF$60,$CG$60:$CG$61=$CG$60),1,0)</f>
        <v>0</v>
      </c>
      <c r="CBC58" s="487">
        <f t="array" aca="1" ref="CBC58" ca="1">IF(AND($CC$57&lt;&gt;$CC$58,$CC$58:$CC$62=$CC$58,$CE$58:$CE$59=$CE$58,$CE$59&lt;&gt;$CE$60,$CE$60:$CE$62=$CE$60,$CF$58:$CF$59=$CF$58,$CF$60:$CF$62=$CF$60,$CG$58&lt;&gt;$CG$59,$CG$60:$CG$61=$CG$60,$CG$61&lt;&gt;$CG$62),1,0)</f>
        <v>0</v>
      </c>
      <c r="CBD58" s="487">
        <f t="array" aca="1" ref="CBD58" ca="1">IF(AND($CC$57&lt;&gt;$CC$58,$CC$58:$CC$62=$CC$58,$CE$58:$CE$59=$CE$58,$CE$59&lt;&gt;$CE$60,$CE$60:$CE$62=$CE$60,$CF$58&lt;&gt;$CF$59,$CF$60:$CF$61=$CF$60,$CF$61&lt;&gt;$CF$62,$CG$60:$CG$61=$CG$60),1,0)</f>
        <v>0</v>
      </c>
      <c r="CBE58" s="487">
        <f t="array" aca="1" ref="CBE58" ca="1">IF(AND($CC$57&lt;&gt;$CC$58,$CC$58:$CC$62=$CC$58,$CE$58:$CE$59=$CE$58,$CE$59&lt;&gt;$CE$60,$CE$60:$CE$61=$CE$60,$CE$61&lt;&gt;$CE$62,$CF$58:$CF$59=$CF$58,$CF$60:$CF$61=$CF$60,$CG$58&lt;&gt;$CG$59,$CG$60:$CG$61=$CG$60),1,0)</f>
        <v>0</v>
      </c>
      <c r="CBF58" s="487">
        <f t="array" aca="1" ref="CBF58" ca="1">IF(AND($CC$57&lt;&gt;$CC$58,$CC$58:$CC$62=$CC$58,$CE$58:$CE$59=$CE$58,$CE$59&lt;&gt;$CE$60,$CE$60:$CE$61=$CE$60,$CE$61&lt;&gt;$CE$62,$CF$58&lt;&gt;$CF$59,$CF$60:$CF$61=$CF$60,$CG$60:$CG$61=$CG$60),1,0)</f>
        <v>0</v>
      </c>
      <c r="CBG58" s="487">
        <f t="array" aca="1" ref="CBG58" ca="1">IF(AND($CC$57&lt;&gt;$CC$58,$CC$58:$CC$62=$CC$58,$CE$58&lt;&gt;$CE$59,$CE$59:$CE$62=$CE$59,$CF$59:$CF$62=$CF$59,$CG$59&lt;&gt;$CG$60,$CG$60:$CG$61=$CG$60,$CG$61&lt;&gt;$CG$62),1,0)</f>
        <v>0</v>
      </c>
      <c r="CBH58" s="487">
        <f t="array" aca="1" ref="CBH58" ca="1">IF(AND($CC$57&lt;&gt;$CC$58,$CC$58:$CC$62=$CC$58,$CE$58&lt;&gt;$CE$59,$CE$59:$CE$62=$CE$59,$CF$59&lt;&gt;$CF$60,$CF$60:$CF$61=$CF$60,$CF$61&lt;&gt;$CF$62,$CG$60:$CG$61=$CG$60),1,0)</f>
        <v>0</v>
      </c>
      <c r="CBI58" s="487">
        <f t="array" aca="1" ref="CBI58" ca="1">IF(AND($CC$57&lt;&gt;$CC$58,$CC$58:$CC$62=$CC$58,$CE$58&lt;&gt;$CE$59,$CE$59:$CE$61=$CE$59,$CE$61&lt;&gt;$CE$62,$CF$59:$CF$61=$CF$59,$CG$59&lt;&gt;$CG$60,$CG$60:$CG$61=$CG$60),1,0)</f>
        <v>0</v>
      </c>
      <c r="CBJ58" s="487">
        <f t="array" aca="1" ref="CBJ58" ca="1">IF(AND($CC$57&lt;&gt;$CC$58,$CC$58:$CC$62=$CC$58,$CE$58&lt;&gt;$CE$59,$CE$59:$CE$61=$CE$59,$CE$61&lt;&gt;$CE$62,$CF$59&lt;&gt;$CF$60,$CF$60:$CF$61=$CF$60,$CG$60:$CG$61=$CG$60),1,0)</f>
        <v>0</v>
      </c>
      <c r="CBK58" s="487">
        <f t="array" aca="1" ref="CBK58" ca="1">IF(AND($CC$57&lt;&gt;$CC$58,$CC$58:$CC$62=$CC$58,$CE$58&lt;&gt;$CE$59,$CE$59&lt;&gt;$CE$60,$CE$60:$CE$62=$CE$60,$CF$60:$CF$62=$CF$60,$CG$60:$CG$61=$CG$60,$CG$61&lt;&gt;$CG$62),1,0)</f>
        <v>0</v>
      </c>
      <c r="CBL58" s="487">
        <f t="array" aca="1" ref="CBL58" ca="1">IF(AND($CC$57&lt;&gt;$CC$58,$CC$58:$CC$62=$CC$58,$CE$58&lt;&gt;$CE$59,$CE$59&lt;&gt;$CE$60,$CE$60:$CE$62=$CE$60,$CF$60:$CF$61=$CF$60,$CF$61&lt;&gt;$CF$62,$CG$60:$CG$61=$CG$60),1,0)</f>
        <v>0</v>
      </c>
      <c r="CBM58" s="487">
        <f t="array" aca="1" ref="CBM58" ca="1">IF(AND($CC$57&lt;&gt;$CC$58,$CC$58:$CC$61=$CC$58,$CC$61&lt;&gt;$CC$62,$CE$58:$CE$61=$CE$58,$CF$58:$CF$59=$CF$58,$CF$59&lt;&gt;$CF$60,$CF$60:$CF$61=$CF$60,$CG$58&lt;&gt;$CG$59,$CG$60:$CG$61=$CG$60),1,0)</f>
        <v>0</v>
      </c>
      <c r="CBN58" s="487">
        <f t="array" aca="1" ref="CBN58" ca="1">IF(AND($CC$57&lt;&gt;$CC$58,$CC$58:$CC$61=$CC$58,$CC$61&lt;&gt;$CC$62,$CE$58:$CE$61=$CE$58,$CF$58&lt;&gt;$CF$59,$CF$59:$CF$61=$CF$59,$CG$59&lt;&gt;$CG$60,$CG$60:$CG$61=$CG$60),1,0)</f>
        <v>0</v>
      </c>
      <c r="CBO58" s="487">
        <f t="array" aca="1" ref="CBO58" ca="1">IF(AND($CC$57&lt;&gt;$CC$58,$CC$58:$CC$61=$CC$58,$CC$61&lt;&gt;$CC$62,$CE$58:$CE$59=$CE$58,$CE$59&lt;&gt;$CE$60,$CE$60:$CE$61=$CE$60,$CF$58:$CF$59=$CF$58,$CF$60:$CF$61=$CF$60,$CG$58&lt;&gt;$CG$59,$CG$60:$CG$61=$CG$60),1,0)</f>
        <v>0</v>
      </c>
      <c r="CBP58" s="487">
        <f t="array" aca="1" ref="CBP58" ca="1">IF(AND($CC$57&lt;&gt;$CC$58,$CC$58:$CC$61=$CC$58,$CC$61&lt;&gt;$CC$62,$CE$58:$CE$59=$CE$58,$CE$59&lt;&gt;$CE$60,$CE$60:$CE$61=$CE$60,$CF$58&lt;&gt;$CF$59,$CF$60:$CF$61=$CF$60,$CG$60:$CG$61=$CG$60),1,0)</f>
        <v>0</v>
      </c>
      <c r="CBQ58" s="487">
        <f t="array" aca="1" ref="CBQ58" ca="1">IF(AND($CC$57&lt;&gt;$CC$58,$CC$58:$CC$61=$CC$58,$CC$61&lt;&gt;$CC$62,$CE$58&lt;&gt;$CE$59,$CE$59:$CE$61=$CE$59,$CF$59:$CF$61=$CF$59,$CG$59&lt;&gt;$CG$60,$CG$60:$CG$61=$CG$60),1,0)</f>
        <v>0</v>
      </c>
      <c r="CBR58" s="487">
        <f t="array" aca="1" ref="CBR58" ca="1">IF(AND($CC$57&lt;&gt;$CC$58,$CC$58:$CC$61=$CC$58,$CC$61&lt;&gt;$CC$62,$CE$58&lt;&gt;$CE$59,$CE$59:$CE$61=$CE$59,$CF$59&lt;&gt;$CF$60,$CF$60:$CF$61=$CF$60,$CG$60:$CG$61=$CG$60),1,0)</f>
        <v>0</v>
      </c>
      <c r="CBS58" s="487">
        <f t="array" aca="1" ref="CBS58" ca="1">IF(AND($CC$57&lt;&gt;$CC$58,$CC$58:$CC$59=$CC$58,$CC$59&lt;&gt;$CC$60,$CC$60:$CC$62=$CC$60,$CE$58:$CE$59=$CE$58,$CE$60:$CE$62=$CE$60,$CF$58:$CF$59=$CF$58,$CF$60:$CF$61=$CF$60,$CF$61&lt;&gt;$CF$62,$CG$58&lt;&gt;$CG$59,$CG$60:$CG$61=$CG$60),1,0)</f>
        <v>0</v>
      </c>
      <c r="CBT58" s="487">
        <f t="array" aca="1" ref="CBT58" ca="1">IF(AND($CC$57&lt;&gt;$CC$58,$CC$58:$CC$59=$CC$58,$CC$59&lt;&gt;$CC$60,$CC$60:$CC$62=$CC$60,$CE$58:$CE$59=$CE$58,$CE$60:$CE$62=$CE$60,$CF$58&lt;&gt;$CF$59,$CF$60:$CF$62=$CF$60,$CG$60:$CG$61=$CG$60,$CG$61&lt;&gt;$CG$62),1,0)</f>
        <v>0</v>
      </c>
      <c r="CBU58" s="487">
        <f t="array" aca="1" ref="CBU58" ca="1">IF(AND($CC$57&lt;&gt;$CC$58,$CC$58:$CC$59=$CC$58,$CC$59&lt;&gt;$CC$60,$CC$60:$CC$62=$CC$60,$CE$58:$CE$59=$CE$58,$CE$60:$CE$61=$CE$60,$CE$61&lt;&gt;$CE$62,$CF$58:$CF$59=$CF$58,$CF$60:$CF$61=$CF$60,$CG$58&lt;&gt;$CG$59,$CG$60:$CG$61=$CG$60),1,0)</f>
        <v>0</v>
      </c>
      <c r="CBV58" s="487">
        <f t="array" aca="1" ref="CBV58" ca="1">IF(AND($CC$57&lt;&gt;$CC$58,$CC$58:$CC$59=$CC$58,$CC$59&lt;&gt;$CC$60,$CC$60:$CC$62=$CC$60,$CE$58:$CE$59=$CE$58,$CE$60:$CE$61=$CE$60,$CE$61&lt;&gt;$CE$62,$CF$58&lt;&gt;$CF$59,$CF$60:$CF$61=$CF$60,$CG$60:$CG$61=$CG$60),1,0)</f>
        <v>0</v>
      </c>
      <c r="CBW58" s="487">
        <f t="array" aca="1" ref="CBW58" ca="1">IF(AND($CC$57&lt;&gt;$CC$58,$CC$58:$CC$59=$CC$58,$CC$59&lt;&gt;$CC$60,$CC$60:$CC$62=$CC$60,$CE$58&lt;&gt;$CE$59,$CE$60:$CE$62=$CE$60,$CF$60:$CF$62=$CF$60,$CG$60:$CG$61=$CG$60,$CG$61&lt;&gt;$CG$62),1,0)</f>
        <v>0</v>
      </c>
      <c r="CBX58" s="487">
        <f t="array" aca="1" ref="CBX58" ca="1">IF(AND($CC$57&lt;&gt;$CC$58,$CC$58:$CC$59=$CC$58,$CC$59&lt;&gt;$CC$60,$CC$60:$CC$62=$CC$60,$CE$58&lt;&gt;$CE$59,$CE$60:$CE$62=$CE$60,$CF$60:$CF$61=$CF$60,$CF$61&lt;&gt;$CF$62,$CG$60:$CG$61=$CG$60),1,0)</f>
        <v>0</v>
      </c>
      <c r="CBY58" s="487">
        <f t="array" aca="1" ref="CBY58" ca="1">IF(AND($CC$57&lt;&gt;$CC$58,$CC$58&lt;&gt;$CC$59,$CC$59:$CC$62=$CC$59,$CE$59:$CE$62=$CE$59,$CF$59&lt;&gt;$CF$60,$CF$60:$CF$62=$CF$60,$CG$60:$CG$61=$CG$60,$CG$61&lt;&gt;$CG$62),1,0)</f>
        <v>0</v>
      </c>
      <c r="CBZ58" s="487">
        <f t="array" aca="1" ref="CBZ58" ca="1">IF(AND($CC$57&lt;&gt;$CC$58,$CC$58&lt;&gt;$CC$59,$CC$59:$CC$62=$CC$59,$CE$59:$CE$62=$CE$59,$CF$59:$CF$61=$CF$59,$CF$61&lt;&gt;$CF$62,$CG$59&lt;&gt;$CG$60,$CG$60:$CG$61=$CG$60),1,0)</f>
        <v>0</v>
      </c>
      <c r="CCA58" s="487">
        <f t="array" aca="1" ref="CCA58" ca="1">IF(AND($CC$57&lt;&gt;$CC$58,$CC$58&lt;&gt;$CC$59,$CC$59:$CC$62=$CC$59,$CE$59&lt;&gt;$CE$60,$CE$60:$CE$62=$CE$60,$CF$60:$CF$62=$CF$60,$CG$60:$CG$61=$CG$60,$CG$61&lt;&gt;$CG$62),1,0)</f>
        <v>0</v>
      </c>
      <c r="CCB58" s="487">
        <f t="array" aca="1" ref="CCB58" ca="1">IF(AND($CC$57&lt;&gt;$CC$58,$CC$58&lt;&gt;$CC$59,$CC$59:$CC$62=$CC$59,$CE$59&lt;&gt;$CE$60,$CE$60:$CE$62=$CE$60,$CF$60:$CF$61=$CF$60,$CF$61&lt;&gt;$CF$62,$CG$60:$CG$61=$CG$60),1,0)</f>
        <v>0</v>
      </c>
      <c r="CCC58" s="487">
        <f t="array" aca="1" ref="CCC58" ca="1">IF(AND($CC$57&lt;&gt;$CC$58,$CC$58&lt;&gt;$CC$59,$CC$59:$CC$62=$CC$59,$CE$59:$CE$61=$CE$59,$CE$61&lt;&gt;$CE$62,$CF$59:$CF$61=$CF$59,$CG$59&lt;&gt;$CG$60,$CG$60:$CG$61=$CG$60),1,0)</f>
        <v>0</v>
      </c>
      <c r="CCD58" s="487">
        <f t="array" aca="1" ref="CCD58" ca="1">IF(AND($CC$57&lt;&gt;$CC$58,$CC$58&lt;&gt;$CC$59,$CC$59:$CC$62=$CC$59,$CE$59:$CE$61=$CE$59,$CE$61&lt;&gt;$CE$62,$CF$59&lt;&gt;$CF$60,$CF$60:$CF$61=$CF$60,$CG$60:$CG$61=$CG$60),1,0)</f>
        <v>0</v>
      </c>
      <c r="CCE58" s="487">
        <f t="array" aca="1" ref="CCE58" ca="1">IF(AND($CC$57:$CC$62=$CC$58,$CE$57:$CE$60=$CE$58,$CE$60&lt;&gt;$CE$61,$CE$61:$CE$62=$CE$61,$CF$57:$CF$59=$CF$58,$CF$59&lt;&gt;$CF$60,$CF$61:$CF$62=$CF$61,$CG$57&lt;&gt;$CG$58,$CG$58&lt;&gt;$CG$59,$CG$61:$CG$62=$CG$61),1,0)</f>
        <v>0</v>
      </c>
      <c r="CCF58" s="487">
        <f t="array" aca="1" ref="CCF58" ca="1">IF(AND($CC$57:$CC$62=$CC$58,$CE$57:$CE$60=$CE$58,$CE$60&lt;&gt;$CE$61,$CE$61:$CE$62=$CE$61,$CF$57:$CF$58=$CF$58,$CF$58&lt;&gt;$CF$59,$CF$59:$CF$60=$CF$59,$CF$61:$CF$62=$CF$61,$CG$57&lt;&gt;$CG$58,$CG$59&lt;&gt;$CG$60,$CG$61:$CG$62=$CG$61),1,0)</f>
        <v>0</v>
      </c>
      <c r="CCG58" s="487">
        <f t="array" aca="1" ref="CCG58" ca="1">IF(AND($CC$57:$CC$62=$CC$58,$CE$57:$CE$60=$CE$58,$CE$60&lt;&gt;$CE$61,$CE$61:$CE$62=$CE$61,$CF$57&lt;&gt;$CF$58,$CF$58:$CF$60=$CF$58,$CF$61:$CF$62=$CF$61,$CG$58&lt;&gt;$CG$59,$CG$59&lt;&gt;$CG$60,$CG$61:$CG$62=$CG$61),1,0)</f>
        <v>0</v>
      </c>
      <c r="CCH58" s="487">
        <f t="array" aca="1" ref="CCH58" ca="1">IF(AND($CC$57:$CC$62=$CC$58,$CE$57:$CE$60=$CE$58,$CE$60&lt;&gt;$CE$61,$CE$61:$CE$62=$CE$61,$CF$57:$CF$58=$CF$58,$CF$58&lt;&gt;$CF$59,$CF$59&lt;&gt;$CF$60,$CF$61:$CF$62=$CF$61,$CG$57&lt;&gt;$CG$58,$CG$61:$CG$62=$CG$61),1,0)</f>
        <v>0</v>
      </c>
      <c r="CCI58" s="487">
        <f t="array" aca="1" ref="CCI58" ca="1">IF(AND($CC$57:$CC$62=$CC$58,$CE$57:$CE$60=$CE$58,$CE$60&lt;&gt;$CE$61,$CE$61:$CE$62=$CE$61,$CF$57&lt;&gt;$CF$58,$CF$58&lt;&gt;$CF$59,$CF$59:$CF$60=$CF$59,$CF$61:$CF$62=$CF$61,$CG$59&lt;&gt;$CG$60,$CG$61:$CG$62=$CG$61),1,0)</f>
        <v>0</v>
      </c>
      <c r="CCJ58" s="487">
        <f t="array" aca="1" ref="CCJ58" ca="1">IF(AND($CC$57:$CC$62=$CC$58,$CE$57:$CE$60=$CE$58,$CE$60&lt;&gt;$CE$61,$CE$61:$CE$62=$CE$61,$CF$57&lt;&gt;$CF$58,$CF$58:$CF$59=$CF$58,$CF$59&lt;&gt;$CF$60,$CF$61:$CF$62=$CF$61,$CG$58&lt;&gt;$CG$59,$CG$61:$CG$62=$CG$61),1,0)</f>
        <v>0</v>
      </c>
      <c r="CCK58" s="487">
        <f t="array" aca="1" ref="CCK58" ca="1">IF(AND($CC$57:$CC$62=$CC$58,$CE$57:$CE$59=$CE$58,$CE$59&lt;&gt;$CE$60,$CE$60:$CE$62=$CE$60,$CF$57&lt;&gt;$CF$58,$CF$58:$CF$59=$CF$58,$CF$60:$CF$62=$CF$60,$CG$58&lt;&gt;$CG$59,$CG$60&lt;&gt;$CG$61,$CG$61:$CG$62=$CG$61),1,0)</f>
        <v>0</v>
      </c>
      <c r="CCL58" s="487">
        <f t="array" aca="1" ref="CCL58" ca="1">IF(AND($CC$57:$CC$62=$CC$58,$CE$57:$CE$59=$CE$58,$CE$59&lt;&gt;$CE$60,$CE$60:$CE$62=$CE$60,$CF$57&lt;&gt;$CF$58,$CF$58:$CF$59=$CF$58,$CF$60&lt;&gt;$CF$61,$CF$61:$CF$62=$CF$61,$CG$58&lt;&gt;$CG$59,$CG$61:$CG$62=$CG$61),1,0)</f>
        <v>0</v>
      </c>
      <c r="CCM58" s="487">
        <f t="array" aca="1" ref="CCM58" ca="1">IF(AND($CC$57:$CC$62=$CC$58,$CE$57:$CE$59=$CE$58,$CE$59&lt;&gt;$CE$60,$CE$60:$CE$62=$CE$60,$CF$57:$CF$58=$CF$58,$CF$58&lt;&gt;$CF$59,$CF$60:$CF$62=$CF$60,$CG$57&lt;&gt;$CG$58,$CG$60&lt;&gt;$CG$61,$CG$61:$CG$62=$CG$61),1,0)</f>
        <v>0</v>
      </c>
      <c r="CCN58" s="487">
        <f t="array" aca="1" ref="CCN58" ca="1">IF(AND($CC$57:$CC$62=$CC$58,$CE$57:$CE$59=$CE$58,$CE$59&lt;&gt;$CE$60,$CE$60:$CE$62=$CE$60,$CF$57:$CF$58=$CF$58,$CF$58&lt;&gt;$CF$59,$CF$60&lt;&gt;$CF$61,$CF$61:$CF$62=$CF$61,$CG$57&lt;&gt;$CG$58,$CG$61:$CG$62=$CG$61),1,0)</f>
        <v>0</v>
      </c>
      <c r="CCO58" s="487">
        <f t="array" aca="1" ref="CCO58" ca="1">IF(AND($CC$57:$CC$62=$CC$58,$CE$57:$CE$59=$CE$58,$CE$59&lt;&gt;$CE$60,$CE$60:$CE$62=$CE$60,$CF$57&lt;&gt;$CF$58,$CF$58&lt;&gt;$CF$59,$CF$60:$CF$62=$CF$60,$CG$60&lt;&gt;$CG$61,$CG$61:$CG$62=$CG$61),1,0)</f>
        <v>0</v>
      </c>
      <c r="CCP58" s="487">
        <f t="array" aca="1" ref="CCP58" ca="1">IF(AND($CC$57:$CC$62=$CC$58,$CE$57:$CE$59=$CE$58,$CE$59&lt;&gt;$CE$60,$CE$60:$CE$62=$CE$60,$CF$57:$CF$59=$CF$58,$CF$60&lt;&gt;$CF$61,$CF$61:$CF$62=$CF$61,$CG$57&lt;&gt;$CG$58,$CG$58&lt;&gt;$CG$59,$CG$61:$CG$62=$CG$61),1,0)</f>
        <v>0</v>
      </c>
      <c r="CCQ58" s="487">
        <f t="array" aca="1" ref="CCQ58" ca="1">IF(AND($CC$57:$CC$62=$CC$58,$CE$57:$CE$58=$CE$58,$CE$58&lt;&gt;$CE$59,$CE$59:$CE$62=$CE$59,$CF$57:$CF$58=$CF$58,$CF$59:$CF$60=$CF$59,$CF$60&lt;&gt;$CF$61,$CF$61:$CF$62=$CF$61,$CG$57&lt;&gt;$CG$58,$CG$59&lt;&gt;$CG$60,$CG$61:$CG$62=$CG$61),1,0)</f>
        <v>0</v>
      </c>
      <c r="CCR58" s="487">
        <f t="array" aca="1" ref="CCR58" ca="1">IF(AND($CC$57:$CC$62=$CC$58,$CE$57:$CE$58=$CE$58,$CE$58&lt;&gt;$CE$59,$CE$59:$CE$62=$CE$59,$CF$57:$CF$58=$CF$58,$CF$59&lt;&gt;$CF$60,$CF$60&lt;&gt;$CF$61,$CF$61:$CF$62=$CF$61,$CG$57&lt;&gt;$CG$58,$CG$61:$CG$62=$CG$61),1,0)</f>
        <v>0</v>
      </c>
      <c r="CCS58" s="487">
        <f t="array" aca="1" ref="CCS58" ca="1">IF(AND($CC$57:$CC$62=$CC$58,$CE$57:$CE$58=$CE$58,$CE$58&lt;&gt;$CE$59,$CE$59:$CE$62=$CE$59,$CF$57:$CF$58=$CF$58,$CF$59&lt;&gt;$CF$60,$CF$60:$CF$62=$CF$60,$CG$57&lt;&gt;$CG$58,$CG$60&lt;&gt;$CG$61,$CG$61:$CG$62=$CG$61),1,0)</f>
        <v>0</v>
      </c>
      <c r="CCT58" s="487">
        <f t="array" aca="1" ref="CCT58" ca="1">IF(AND($CC$57:$CC$62=$CC$58,$CE$57:$CE$58=$CE$58,$CE$58&lt;&gt;$CE$59,$CE$59:$CE$62=$CE$59,$CF$57&lt;&gt;$CF$58,$CF$59:$CF$62=$CF$59,$CG$59&lt;&gt;$CG$60,$CG$60&lt;&gt;$CG$61,$CG$61:$CG$62=$CG$61),1,0)</f>
        <v>0</v>
      </c>
      <c r="CCU58" s="487">
        <f t="array" aca="1" ref="CCU58" ca="1">IF(AND($CC$57:$CC$62=$CC$58,$CE$57:$CE$58=$CE$58,$CE$58&lt;&gt;$CE$59,$CE$59:$CE$62=$CE$59,$CF$57&lt;&gt;$CF$58,$CF$59:$CF$60=$CF$59,$CF$60&lt;&gt;$CF$61,$CF$61:$CF$62=$CF$61,$CG$59&lt;&gt;$CG$60,$CG$61:$CG$62=$CG$61),1,0)</f>
        <v>0</v>
      </c>
      <c r="CCV58" s="487">
        <f t="array" aca="1" ref="CCV58" ca="1">IF(AND($CC$57:$CC$62=$CC$58,$CE$57:$CE$58=$CE$58,$CE$58&lt;&gt;$CE$59,$CE$59:$CE$62=$CE$59,$CF$57&lt;&gt;$CF$58,$CF$59&lt;&gt;$CF$60,$CF$60:$CF$62=$CF$60,$CG$60&lt;&gt;$CG$61,$CG$61:$CG$62=$CG$61),1,0)</f>
        <v>0</v>
      </c>
      <c r="CCW58" s="487">
        <f t="array" aca="1" ref="CCW58" ca="1">IF(AND($CC$57:$CC$62=$CC$58,$CE$57:$CE$59=$CE$58,$CE$59&lt;&gt;$CE$60,$CE$60&lt;&gt;$CE$61,$CE$61:$CE$62=$CE$61,$CF$57&lt;&gt;$CF$58,$CF$58:$CF$59=$CF$58,$CF$61:$CF$62=$CF$61,$CG$58&lt;&gt;$CG$59,$CG$61:$CG$62=$CG$61),1,0)</f>
        <v>0</v>
      </c>
      <c r="CCX58" s="487">
        <f t="array" aca="1" ref="CCX58" ca="1">IF(AND($CC$57:$CC$62=$CC$58,$CE$57:$CE$59=$CE$58,$CE$59&lt;&gt;$CE$60,$CE$60&lt;&gt;$CE$61,$CE$61:$CE$62=$CE$61,$CF$57:$CF$58=$CF$58,$CF$58&lt;&gt;$CF$59,$CF$61:$CF$62=$CF$61,$CG$57&lt;&gt;$CG$58,$CG$61:$CG$62=$CG$61),1,0)</f>
        <v>0</v>
      </c>
      <c r="CCY58" s="487">
        <f t="array" aca="1" ref="CCY58" ca="1">IF(AND($CC$57:$CC$62=$CC$58,$CE$57:$CE$58=$CE$58,$CE$58&lt;&gt;$CE$59,$CE$59:$CE$60=$CE$59,$CE$60&lt;&gt;$CE$61,$CE$61:$CE$62=$CE$61,$CF$57&lt;&gt;$CF$58,$CF$59:$CF$60=$CF$59,$CF$61:$CF$62=$CF$61,$CG$59&lt;&gt;$CG$60,$CG$61:$CG$62=$CG$61),1,0)</f>
        <v>0</v>
      </c>
      <c r="CCZ58" s="487">
        <f t="array" aca="1" ref="CCZ58" ca="1">IF(AND($CC$57:$CC$62=$CC$58,$CE$57:$CE$58=$CE$58,$CE$58&lt;&gt;$CE$59,$CE$59:$CE$60=$CE$59,$CE$60&lt;&gt;$CE$61,$CE$61:$CE$62=$CE$61,$CF$57:$CF$58=$CF$58,$CF$59&lt;&gt;$CF$60,$CF$61:$CF$62=$CF$61,$CG$57&lt;&gt;$CG$58,$CG$61:$CG$62=$CG$61),1,0)</f>
        <v>0</v>
      </c>
      <c r="CDA58" s="487">
        <f t="array" aca="1" ref="CDA58" ca="1">IF(AND($CC$57:$CC$62=$CC$58,$CE$57:$CE$58=$CE$58,$CE$58&lt;&gt;$CE$59,$CE$59&lt;&gt;$CE$60,$CE$60:$CE$62=$CE$60,$CF$57&lt;&gt;$CF$58,$CF$60:$CF$62=$CF$60,$CG$60&lt;&gt;$CG$61,$CG$61:$CG$62=$CG$61),1,0)</f>
        <v>0</v>
      </c>
      <c r="CDB58" s="487">
        <f t="array" aca="1" ref="CDB58" ca="1">IF(AND($CC$57:$CC$62=$CC$58,$CE$57:$CE$58=$CE$58,$CE$58&lt;&gt;$CE$59,$CE$59&lt;&gt;$CE$60,$CE$60:$CE$62=$CE$60,$CF$57:$CF$58=$CF$58,$CF$60&lt;&gt;$CF$61,$CF$61:$CF$62=$CF$61,$CG$57&lt;&gt;$CG$58,$CG$61:$CG$62=$CG$61),1,0)</f>
        <v>0</v>
      </c>
      <c r="CDC58" s="487">
        <f t="array" aca="1" ref="CDC58" ca="1">IF(AND($CC$57:$CC$62=$CC$58,$CE$57&lt;&gt;$CE$58,$CE$58:$CE$62=$CE$58,$CF$58&lt;&gt;$CF$59,$CF$59:$CF$62=$CF$59,$CG$59&lt;&gt;$CG$60,$CG$60&lt;&gt;$CG$61,$CG$61:$CG$62=$CG$61),1,0)</f>
        <v>0</v>
      </c>
      <c r="CDD58" s="487">
        <f t="array" aca="1" ref="CDD58" ca="1">IF(AND($CC$57:$CC$62=$CC$58,$CE$57&lt;&gt;$CE$58,$CE$58:$CE$62=$CE$58,$CF$58:$CF$59=$CF$58,$CF$59&lt;&gt;$CF$60,$CF$60:$CF$62=$CF$60,$CG$58&lt;&gt;$CG$59,$CG$60&lt;&gt;$CG$61,$CG$61:$CG$62=$CG$61),1,0)</f>
        <v>0</v>
      </c>
      <c r="CDE58" s="487">
        <f t="array" aca="1" ref="CDE58" ca="1">IF(AND($CC$57:$CC$62=$CC$58,$CE$57&lt;&gt;$CE$58,$CE$58:$CE$62=$CE$58,$CF$58:$CF$59=$CF$58,$CF$59&lt;&gt;$CF$60,$CF$60&lt;&gt;$CF$61,$CF$61:$CF$62=$CF$61,$CG$58&lt;&gt;$CG$59,$CG$61:$CG$62=$CG$61),1,0)</f>
        <v>0</v>
      </c>
      <c r="CDF58" s="487">
        <f t="array" aca="1" ref="CDF58" ca="1">IF(AND($CC$57:$CC$62=$CC$58,$CE$57&lt;&gt;$CE$58,$CE$58:$CE$62=$CE$58,$CF$58&lt;&gt;$CF$59,$CF$59:$CF$60=$CF$59,$CF$60&lt;&gt;$CF$61,$CF$61:$CF$62=$CF$61,$CG$59&lt;&gt;$CG$60,$CG$61:$CG$62=$CG$61),1,0)</f>
        <v>0</v>
      </c>
      <c r="CDG58" s="487">
        <f t="array" aca="1" ref="CDG58" ca="1">IF(AND($CC$57:$CC$62=$CC$58,$CE$57&lt;&gt;$CE$58,$CE$58:$CE$62=$CE$58,$CF$58&lt;&gt;$CF$59,$CF$59&lt;&gt;$CF$60,$CF$60:$CF$62=$CF$60,$CG$60&lt;&gt;$CG$61,$CG$61:$CG$62=$CG$61),1,0)</f>
        <v>0</v>
      </c>
      <c r="CDH58" s="487">
        <f t="array" aca="1" ref="CDH58" ca="1">IF(AND($CC$57:$CC$62=$CC$58,$CE$57&lt;&gt;$CE$58,$CE$58:$CE$62=$CE$58,$CF$58:$CF$60=$CF$58,$CF$60&lt;&gt;$CF$61,$CF$61:$CF$62=$CF$61,$CG$58&lt;&gt;$CG$59,$CG$59&lt;&gt;$CG$60,$CG$61:$CG$62=$CG$61),1,0)</f>
        <v>0</v>
      </c>
      <c r="CDI58" s="487">
        <f t="array" aca="1" ref="CDI58" ca="1">IF(AND($CC$57:$CC$62=$CC$58,$CE$57&lt;&gt;$CE$58,$CE$58:$CE$60=$CE$58,$CE$60&lt;&gt;$CE$61,$CE$61:$CE$62=$CE$61,$CF$58&lt;&gt;$CF$59,$CF$59:$CF$60=$CF$59,$CF$61:$CF$62=$CF$61,$CG$59&lt;&gt;$CG$60,$CG$61:$CG$62=$CG$61),1,0)</f>
        <v>0</v>
      </c>
      <c r="CDJ58" s="487">
        <f t="array" aca="1" ref="CDJ58" ca="1">IF(AND($CC$57:$CC$62=$CC$58,$CE$57&lt;&gt;$CE$58,$CE$58:$CE$60=$CE$58,$CE$60&lt;&gt;$CE$61,$CE$61:$CE$62=$CE$61,$CF$58:$CF$59=$CF$58,$CF$59&lt;&gt;$CF$60,$CF$61:$CF$62=$CF$61,$CG$58&lt;&gt;$CG$59,$CG$61:$CG$62=$CG$61),1,0)</f>
        <v>0</v>
      </c>
      <c r="CDK58" s="487">
        <f t="array" aca="1" ref="CDK58" ca="1">IF(AND($CC$57:$CC$62=$CC$58,$CE$57&lt;&gt;$CE$58,$CE$58:$CE$59=$CE$58,$CE$59&lt;&gt;$CE$60,$CE$60:$CE$62=$CE$60,$CF$58:$CF$59=$CF$58,$CF$60&lt;&gt;$CF$61,$CF$61:$CF$62=$CF$61,$CG$58&lt;&gt;$CG$59,$CG$61:$CG$62=$CG$61),1,0)</f>
        <v>0</v>
      </c>
      <c r="CDL58" s="487">
        <f t="array" aca="1" ref="CDL58" ca="1">IF(AND($CC$57:$CC$62=$CC$58,$CE$57&lt;&gt;$CE$58,$CE$58:$CE$59=$CE$58,$CE$59&lt;&gt;$CE$60,$CE$60:$CE$62=$CE$60,$CF$58&lt;&gt;$CF$59,$CF$60:$CF$62=$CF$60,$CG$60&lt;&gt;$CG$61,$CG$61:$CG$62=$CG$61),1,0)</f>
        <v>0</v>
      </c>
      <c r="CDM58" s="487">
        <f t="array" aca="1" ref="CDM58" ca="1">IF(AND($CC$57:$CC$62=$CC$58,$CE$57&lt;&gt;$CE$58,$CE$58&lt;&gt;$CE$59,$CE$59:$CE$62=$CE$59,$CF$59&lt;&gt;$CF$60,$CF$60:$CF$62=$CF$60,$CG$60&lt;&gt;$CG$61,$CG$61:$CG$62=$CG$61),1,0)</f>
        <v>0</v>
      </c>
      <c r="CDN58" s="487">
        <f t="array" aca="1" ref="CDN58" ca="1">IF(AND($CC$57:$CC$62=$CC$58,$CE$57&lt;&gt;$CE$58,$CE$58&lt;&gt;$CE$59,$CE$59:$CE$62=$CE$59,$CF$59:$CF$60=$CF$59,$CF$60&lt;&gt;$CF$61,$CF$61:$CF$62=$CF$61,$CG$59&lt;&gt;$CG$60,$CG$61:$CG$62=$CG$61),1,0)</f>
        <v>0</v>
      </c>
      <c r="CDO58" s="487">
        <f t="array" aca="1" ref="CDO58" ca="1">IF(AND($CC$57:$CC$60=$CC$58,$CC$60&lt;&gt;$CC$61,$CC$61:$CC$62=$CC$61,$CE$57:$CE$60=$CE$58,$CE$61:$CE$62=$CE$61,$CF$57:$CF$59=$CF$58,$CF$59&lt;&gt;$CF$60,$CF$61:$CF$62=$CF$61,$CG$57&lt;&gt;$CG$58,$CG$58&lt;&gt;$CG$59,$CG$61:$CG$62=$CG$61),1,0)</f>
        <v>0</v>
      </c>
      <c r="CDP58" s="487">
        <f t="array" aca="1" ref="CDP58" ca="1">IF(AND($CC$57:$CC$60=$CC$58,$CC$60&lt;&gt;$CC$61,$CC$61:$CC$62=$CC$61,$CE$57:$CE$60=$CE$58,$CE$61:$CE$62=$CE$61,$CF$57:$CF$58=$CF$58,$CF$58&lt;&gt;$CF$59,$CF$59:$CF$60=$CF$59,$CF$61:$CF$62=$CF$61,$CG$57&lt;&gt;$CG$58,$CG$59&lt;&gt;$CG$60,$CG$61:$CG$62=$CG$61),1,0)</f>
        <v>0</v>
      </c>
      <c r="CDQ58" s="487">
        <f t="array" aca="1" ref="CDQ58" ca="1">IF(AND($CC$57:$CC$60=$CC$58,$CC$60&lt;&gt;$CC$61,$CC$61:$CC$62=$CC$61,$CE$57:$CE$60=$CE$58,$CE$61:$CE$62=$CE$61,$CF$57&lt;&gt;$CF$58,$CF$58:$CF$60=$CF$58,$CF$61:$CF$62=$CF$61,$CG$58&lt;&gt;$CG$59,$CG$59&lt;&gt;$CG$60,$CG$61:$CG$62=$CG$61),1,0)</f>
        <v>0</v>
      </c>
      <c r="CDR58" s="487">
        <f t="array" aca="1" ref="CDR58" ca="1">IF(AND($CC$57:$CC$60=$CC$58,$CC$60&lt;&gt;$CC$61,$CC$61:$CC$62=$CC$61,$CE$57:$CE$60=$CE$58,$CE$61:$CE$62=$CE$61,$CF$57:$CF$58=$CF$58,$CF$58&lt;&gt;$CF$59,$CF$59&lt;&gt;$CF$60,$CF$61:$CF$62=$CF$61,$CG$57&lt;&gt;$CG$58,$CG$61:$CG$62=$CG$61),1,0)</f>
        <v>0</v>
      </c>
      <c r="CDS58" s="487">
        <f t="array" aca="1" ref="CDS58" ca="1">IF(AND($CC$57:$CC$60=$CC$58,$CC$60&lt;&gt;$CC$61,$CC$61:$CC$62=$CC$61,$CE$57:$CE$60=$CE$58,$CE$61:$CE$62=$CE$61,$CF$57&lt;&gt;$CF$58,$CF$58&lt;&gt;$CF$59,$CF$59:$CF$60=$CF$59,$CF$61:$CF$62=$CF$61,$CG$59&lt;&gt;$CG$60,$CG$61:$CG$62=$CG$61),1,0)</f>
        <v>0</v>
      </c>
      <c r="CDT58" s="487">
        <f t="array" aca="1" ref="CDT58" ca="1">IF(AND($CC$57:$CC$60=$CC$58,$CC$60&lt;&gt;$CC$61,$CC$61:$CC$62=$CC$61,$CE$57:$CE$60=$CE$58,$CE$61:$CE$62=$CE$61,$CF$57&lt;&gt;$CF$58,$CF$58:$CF$59=$CF$58,$CF$59&lt;&gt;$CF$60,$CF$61:$CF$62=$CF$61,$CG$58&lt;&gt;$CG$59,$CG$61:$CG$62=$CG$61),1,0)</f>
        <v>0</v>
      </c>
      <c r="CDU58" s="487">
        <f t="array" aca="1" ref="CDU58" ca="1">IF(AND($CC$57:$CC$60=$CC$58,$CC$60&lt;&gt;$CC$61,$CC$61:$CC$62=$CC$61,$CE$57:$CE$59=$CE$58,$CE$59&lt;&gt;$CE$60,$CE$61:$CE$62=$CE$61,$CF$57:$CF$59=$CF$58,$CF$61:$CF$62=$CF$61,$CG$57&lt;&gt;$CG$58,$CG$58&lt;&gt;$CG$59,$CG$61:$CG$62=$CG$61),1,0)</f>
        <v>0</v>
      </c>
      <c r="CDV58" s="487">
        <f t="array" aca="1" ref="CDV58" ca="1">IF(AND($CC$57:$CC$60=$CC$58,$CC$60&lt;&gt;$CC$61,$CC$61:$CC$62=$CC$61,$CE$57:$CE$59=$CE$58,$CE$59&lt;&gt;$CE$60,$CE$61:$CE$62=$CE$61,$CF$57&lt;&gt;$CF$58,$CF$58&lt;&gt;$CF$59,$CF$61:$CF$62=$CF$61,$CG$61:$CG$62=$CG$61),1,0)</f>
        <v>0</v>
      </c>
      <c r="CDW58" s="487">
        <f t="array" aca="1" ref="CDW58" ca="1">IF(AND($CC$57:$CC$60=$CC$58,$CC$60&lt;&gt;$CC$61,$CC$61:$CC$62=$CC$61,$CE$57:$CE$58=$CE$58,$CE$58&lt;&gt;$CE$59,$CE$59:$CE$60=$CE$59,$CE$61:$CE$62=$CE$61,$CF$57:$CF$58=$CF$58,$CF$59:$CF$60=$CF$59,$CF$61:$CF$62=$CF$61,$CG$57&lt;&gt;$CG$58,$CG$59&lt;&gt;$CG$60,$CG$61:$CG$62=$CG$61),1,0)</f>
        <v>0</v>
      </c>
      <c r="CDX58" s="487">
        <f t="array" aca="1" ref="CDX58" ca="1">IF(AND($CC$57:$CC$60=$CC$58,$CC$60&lt;&gt;$CC$61,$CC$61:$CC$62=$CC$61,$CE$57:$CE$58=$CE$58,$CE$58&lt;&gt;$CE$59,$CE$59:$CE$60=$CE$59,$CE$61:$CE$62=$CE$61,$CF$57&lt;&gt;$CF$58,$CF$59&lt;&gt;$CF$60,$CF$61:$CF$62=$CF$61,$CG$61:$CG$62=$CG$61),1,0)</f>
        <v>0</v>
      </c>
      <c r="CDY58" s="487">
        <f t="array" aca="1" ref="CDY58" ca="1">IF(AND($CC$57:$CC$60=$CC$58,$CC$60&lt;&gt;$CC$61,$CC$61:$CC$62=$CC$61,$CE$57&lt;&gt;$CE$58,$CE$58:$CE$60=$CE$58,$CE$61:$CE$62=$CE$61,$CF$58:$CF$60=$CF$58,$CF$61:$CF$62=$CF$61,$CG$58&lt;&gt;$CG$59,$CG$59&lt;&gt;$CG$60,$CG$61:$CG$62=$CG$61),1,0)</f>
        <v>0</v>
      </c>
      <c r="CDZ58" s="487">
        <f t="array" aca="1" ref="CDZ58" ca="1">IF(AND($CC$57:$CC$60=$CC$58,$CC$60&lt;&gt;$CC$61,$CC$61:$CC$62=$CC$61,$CE$57&lt;&gt;$CE$58,$CE$58:$CE$60=$CE$58,$CE$61:$CE$62=$CE$61,$CF$58&lt;&gt;$CF$59,$CF$59&lt;&gt;$CF$60,$CF$61:$CF$62=$CF$61,$CG$61:$CG$62=$CG$61),1,0)</f>
        <v>0</v>
      </c>
      <c r="CEA58" s="487">
        <f t="array" aca="1" ref="CEA58" ca="1">IF(AND($CC$57:$CC$60=$CC$58,$CC$60&lt;&gt;$CC$61,$CC$61:$CC$62=$CC$61,$CE$57:$CE$58=$CE$58,$CE$58&lt;&gt;$CE$59,$CE$59&lt;&gt;$CE$60,$CE$61:$CE$62=$CE$61,$CF$57:$CF$58=$CF$58,$CF$61:$CF$62=$CF$61,$CG$57&lt;&gt;$CG$58,$CG$61:$CG$62=$CG$61),1,0)</f>
        <v>0</v>
      </c>
      <c r="CEB58" s="487">
        <f t="array" aca="1" ref="CEB58" ca="1">IF(AND($CC$57:$CC$60=$CC$58,$CC$60&lt;&gt;$CC$61,$CC$61:$CC$62=$CC$61,$CE$57:$CE$58=$CE$58,$CE$58&lt;&gt;$CE$59,$CE$59&lt;&gt;$CE$60,$CE$61:$CE$62=$CE$61,$CF$57&lt;&gt;$CF$58,$CF$61:$CF$62=$CF$61,$CG$61:$CG$62=$CG$61),1,0)</f>
        <v>0</v>
      </c>
      <c r="CEC58" s="487">
        <f t="array" aca="1" ref="CEC58" ca="1">IF(AND($CC$57:$CC$60=$CC$58,$CC$60&lt;&gt;$CC$61,$CC$61:$CC$62=$CC$61,$CE$57&lt;&gt;$CE$58,$CE$58&lt;&gt;$CE$59,$CE$59:$CE$60=$CE$59,$CE$61:$CE$62=$CE$61,$CF$59:$CF$60=$CF$59,$CF$61:$CF$62=$CF$61,$CG$59&lt;&gt;$CG$60,$CG$61:$CG$62=$CG$61),1,0)</f>
        <v>0</v>
      </c>
      <c r="CED58" s="487">
        <f t="array" aca="1" ref="CED58" ca="1">IF(AND($CC$57:$CC$60=$CC$58,$CC$60&lt;&gt;$CC$61,$CC$61:$CC$62=$CC$61,$CE$57&lt;&gt;$CE$58,$CE$58&lt;&gt;$CE$59,$CE$59:$CE$60=$CE$59,$CE$61:$CE$62=$CE$61,$CF$59&lt;&gt;$CF$60,$CF$61:$CF$62=$CF$61,$CG$61:$CG$62=$CG$61),1,0)</f>
        <v>0</v>
      </c>
      <c r="CEE58" s="487">
        <f t="array" aca="1" ref="CEE58" ca="1">IF(AND($CC$57:$CC$60=$CC$58,$CC$60&lt;&gt;$CC$61,$CC$61:$CC$62=$CC$61,$CE$57&lt;&gt;$CE$58,$CE$58:$CE$59=$CE$58,$CE$59&lt;&gt;$CE$60,$CE$61:$CE$62=$CE$61,$CF$58:$CF$59=$CF$58,$CF$61:$CF$62=$CF$61,$CG$58&lt;&gt;$CG$59,$CG$61:$CG$62=$CG$61),1,0)</f>
        <v>0</v>
      </c>
      <c r="CEF58" s="487">
        <f t="array" aca="1" ref="CEF58" ca="1">IF(AND($CC$57:$CC$60=$CC$58,$CC$60&lt;&gt;$CC$61,$CC$61:$CC$62=$CC$61,$CE$57&lt;&gt;$CE$58,$CE$58:$CE$59=$CE$58,$CE$59&lt;&gt;$CE$60,$CE$61:$CE$62=$CE$61,$CF$58&lt;&gt;$CF$59,$CF$61:$CF$62=$CF$61,$CG$61:$CG$62=$CG$61),1,0)</f>
        <v>0</v>
      </c>
      <c r="CEG58" s="487">
        <f t="array" aca="1" ref="CEG58" ca="1">IF(AND($CC$57:$CC$59=$CC$58,$CC$59&lt;&gt;$CC$60,$CC$60:$CC$62=$CC$60,$CE$57:$CE$59=$CE$58,$CE$60:$CE$62=$CE$60,$CF$57&lt;&gt;$CF$58,$CF$58:$CF$59=$CF$58,$CF$60:$CF$62=$CF$60,$CG$58&lt;&gt;$CG$59,$CG$60&lt;&gt;$CG$61,$CG$61:$CG$62=$CG$61),1,0)</f>
        <v>0</v>
      </c>
      <c r="CEH58" s="487">
        <f t="array" aca="1" ref="CEH58" ca="1">IF(AND($CC$57:$CC$59=$CC$58,$CC$59&lt;&gt;$CC$60,$CC$60:$CC$62=$CC$60,$CE$57:$CE$59=$CE$58,$CE$60:$CE$62=$CE$60,$CF$57&lt;&gt;$CF$58,$CF$58:$CF$59=$CF$58,$CF$60&lt;&gt;$CF$61,$CF$61:$CF$62=$CF$61,$CG$58&lt;&gt;$CG$59,$CG$61:$CG$62=$CG$61),1,0)</f>
        <v>0</v>
      </c>
      <c r="CEI58" s="487">
        <f t="array" aca="1" ref="CEI58" ca="1">IF(AND($CC$57:$CC$59=$CC$58,$CC$59&lt;&gt;$CC$60,$CC$60:$CC$62=$CC$60,$CE$57:$CE$59=$CE$58,$CE$60:$CE$62=$CE$60,$CF$57:$CF$58=$CF$58,$CF$58&lt;&gt;$CF$59,$CF$60:$CF$62=$CF$60,$CG$57&lt;&gt;$CG$58,$CG$60&lt;&gt;$CG$61,$CG$61:$CG$62=$CG$61),1,0)</f>
        <v>0</v>
      </c>
      <c r="CEJ58" s="487">
        <f t="array" aca="1" ref="CEJ58" ca="1">IF(AND($CC$57:$CC$59=$CC$58,$CC$59&lt;&gt;$CC$60,$CC$60:$CC$62=$CC$60,$CE$57:$CE$59=$CE$58,$CE$60:$CE$62=$CE$60,$CF$57:$CF$58=$CF$58,$CF$58&lt;&gt;$CF$59,$CF$60&lt;&gt;$CF$61,$CF$61:$CF$62=$CF$61,$CG$57&lt;&gt;$CG$58,$CG$61:$CG$62=$CG$61),1,0)</f>
        <v>0</v>
      </c>
      <c r="CEK58" s="487">
        <f t="array" aca="1" ref="CEK58" ca="1">IF(AND($CC$57:$CC$59=$CC$58,$CC$59&lt;&gt;$CC$60,$CC$60:$CC$62=$CC$60,$CE$57:$CE$59=$CE$58,$CE$60:$CE$62=$CE$60,$CF$57&lt;&gt;$CF$58,$CF$58&lt;&gt;$CF$59,$CF$60:$CF$62=$CF$60,$CG$60&lt;&gt;$CG$61,$CG$61:$CG$62=$CG$61),1,0)</f>
        <v>0</v>
      </c>
      <c r="CEL58" s="487">
        <f t="array" aca="1" ref="CEL58" ca="1">IF(AND($CC$57:$CC$59=$CC$58,$CC$59&lt;&gt;$CC$60,$CC$60:$CC$62=$CC$60,$CE$57:$CE$59=$CE$58,$CE$60:$CE$62=$CE$60,$CF$57:$CF$59=$CF$58,$CF$60&lt;&gt;$CF$61,$CF$61:$CF$62=$CF$61,$CG$57&lt;&gt;$CG$58,$CG$58&lt;&gt;$CG$59,$CG$61:$CG$62=$CG$61),1,0)</f>
        <v>0</v>
      </c>
      <c r="CEM58" s="487">
        <f t="array" aca="1" ref="CEM58" ca="1">IF(AND($CC$57:$CC$59=$CC$58,$CC$59&lt;&gt;$CC$60,$CC$60:$CC$62=$CC$60,$CE$57&lt;&gt;$CE$58,$CE$58:$CE$59=$CE$58,$CE$60:$CE$62=$CE$60,$CF$58:$CF$59=$CF$58,$CF$60:$CF$62=$CF$60,$CG$58&lt;&gt;$CG$59,$CG$60&lt;&gt;$CG$61,$CG$61:$CG$62=$CG$61),1,0)</f>
        <v>0</v>
      </c>
      <c r="CEN58" s="487">
        <f t="array" aca="1" ref="CEN58" ca="1">IF(AND($CC$57:$CC$59=$CC$58,$CC$59&lt;&gt;$CC$60,$CC$60:$CC$62=$CC$60,$CE$57&lt;&gt;$CE$58,$CE$58:$CE$59=$CE$58,$CE$60:$CE$62=$CE$60,$CF$58&lt;&gt;$CF$59,$CF$60&lt;&gt;$CF$61,$CF$61:$CF$62=$CF$61,$CG$61:$CG$62=$CG$61),1,0)</f>
        <v>0</v>
      </c>
      <c r="CEO58" s="487">
        <f t="array" aca="1" ref="CEO58" ca="1">IF(AND($CC$57:$CC$59=$CC$58,$CC$59&lt;&gt;$CC$60,$CC$60:$CC$62=$CC$60,$CE$57&lt;&gt;$CE$58,$CE$58:$CE$59=$CE$58,$CE$60&lt;&gt;$CE$61,$CE$61:$CE$62=$CE$61,$CF$58:$CF$59=$CF$58,$CF$61:$CF$62=$CF$61,$CG$58&lt;&gt;$CG$59,$CG$61:$CG$62=$CG$61),1,0)</f>
        <v>0</v>
      </c>
      <c r="CEP58" s="487">
        <f t="array" aca="1" ref="CEP58" ca="1">IF(AND($CC$57:$CC$59=$CC$58,$CC$59&lt;&gt;$CC$60,$CC$60:$CC$62=$CC$60,$CE$57&lt;&gt;$CE$58,$CE$58:$CE$59=$CE$58,$CE$60&lt;&gt;$CE$61,$CE$61:$CE$62=$CE$61,$CF$58&lt;&gt;$CF$59,$CF$61:$CF$62=$CF$61,$CG$61:$CG$62=$CG$61),1,0)</f>
        <v>0</v>
      </c>
      <c r="CEQ58" s="487">
        <f t="array" aca="1" ref="CEQ58" ca="1">IF(AND($CC$57:$CC$59=$CC$58,$CC$59&lt;&gt;$CC$60,$CC$60:$CC$62=$CC$60,$CE$57:$CE$58=$CE$58,$CE$58&lt;&gt;$CE$59,$CE$60:$CE$62=$CE$60,$CF$57:$CF$58=$CF$58,$CF$60:$CF$62=$CF$60,$CG$57&lt;&gt;$CG$58,$CG$60&lt;&gt;$CG$61,$CG$61:$CG$62=$CG$61),1,0)</f>
        <v>0</v>
      </c>
      <c r="CER58" s="487">
        <f t="array" aca="1" ref="CER58" ca="1">IF(AND($CC$57:$CC$59=$CC$58,$CC$59&lt;&gt;$CC$60,$CC$60:$CC$62=$CC$60,$CE$57:$CE$58=$CE$58,$CE$58&lt;&gt;$CE$59,$CE$60:$CE$62=$CE$60,$CF$57&lt;&gt;$CF$58,$CF$60&lt;&gt;$CF$61,$CF$61:$CF$62=$CF$61,$CG$61:$CG$62=$CG$61),1,0)</f>
        <v>0</v>
      </c>
      <c r="CES58" s="487">
        <f t="array" aca="1" ref="CES58" ca="1">IF(AND($CC$57:$CC$59=$CC$58,$CC$59&lt;&gt;$CC$60,$CC$60:$CC$62=$CC$60,$CE$57:$CE$58=$CE$58,$CE$58&lt;&gt;$CE$59,$CE$60&lt;&gt;$CE$61,$CE$61:$CE$62=$CE$61,$CF$57:$CF$58=$CF$58,$CF$61:$CF$62=$CF$61,$CG$57&lt;&gt;$CG$58,$CG$61:$CG$62=$CG$61),1,0)</f>
        <v>0</v>
      </c>
      <c r="CET58" s="487">
        <f t="array" aca="1" ref="CET58" ca="1">IF(AND($CC$57:$CC$59=$CC$58,$CC$59&lt;&gt;$CC$60,$CC$60:$CC$62=$CC$60,$CE$57:$CE$58=$CE$58,$CE$58&lt;&gt;$CE$59,$CE$60&lt;&gt;$CE$61,$CE$61:$CE$62=$CE$61,$CF$57&lt;&gt;$CF$58,$CF$61:$CF$62=$CF$61,$CG$61:$CG$62=$CG$61),1,0)</f>
        <v>0</v>
      </c>
      <c r="CEU58" s="487">
        <f t="array" aca="1" ref="CEU58" ca="1">IF(AND($CC$57:$CC$59=$CC$58,$CC$59&lt;&gt;$CC$60,$CC$60:$CC$62=$CC$60,$CE$57&lt;&gt;$CE$58,$CE$58&lt;&gt;$CE$59,$CE$60:$CE$62=$CE$60,$CF$60:$CF$62=$CF$60,$CG$60&lt;&gt;$CG$61,$CG$61:$CG$62=$CG$61),1,0)</f>
        <v>0</v>
      </c>
      <c r="CEV58" s="487">
        <f t="array" aca="1" ref="CEV58" ca="1">IF(AND($CC$57:$CC$59=$CC$58,$CC$59&lt;&gt;$CC$60,$CC$60:$CC$62=$CC$60,$CE$57&lt;&gt;$CE$58,$CE$58&lt;&gt;$CE$59,$CE$60:$CE$62=$CE$60,$CF$60&lt;&gt;$CF$61,$CF$61:$CF$62=$CF$61,$CG$61:$CG$62=$CG$61),1,0)</f>
        <v>0</v>
      </c>
      <c r="CEW58" s="487">
        <f t="array" aca="1" ref="CEW58" ca="1">IF(AND($CC$57:$CC$59=$CC$58,$CC$59&lt;&gt;$CC$60,$CC$60:$CC$62=$CC$60,$CE$57:$CE$59=$CE$58,$CE$60&lt;&gt;$CE$61,$CE$61:$CE$62=$CE$61,$CF$57:$CF$59=$CF$58,$CF$61:$CF$62=$CF$61,$CG$57&lt;&gt;$CG$58,$CG$58&lt;&gt;$CG$59,$CG$61:$CG$62=$CG$61),1,0)</f>
        <v>0</v>
      </c>
      <c r="CEX58" s="487">
        <f t="array" aca="1" ref="CEX58" ca="1">IF(AND($CC$57:$CC$59=$CC$58,$CC$59&lt;&gt;$CC$60,$CC$60:$CC$62=$CC$60,$CE$57:$CE$59=$CE$58,$CE$60&lt;&gt;$CE$61,$CE$61:$CE$62=$CE$61,$CF$57&lt;&gt;$CF$58,$CF$58&lt;&gt;$CF$59,$CF$61:$CF$62=$CF$61,$CG$61:$CG$62=$CG$61),1,0)</f>
        <v>0</v>
      </c>
      <c r="CEY58" s="487">
        <f t="array" aca="1" ref="CEY58" ca="1">IF(AND($CC$57:$CC$58=$CC$58,$CC$58&lt;&gt;$CC$59,$CC$59:$CC$62=$CC$59,$CE$57:$CE$58=$CE$58,$CE$59:$CE$62=$CE$59,$CF$57:$CF$58=$CF$58,$CF$59:$CF$60=$CF$59,$CF$60&lt;&gt;$CF$61,$CF$61:$CF$62=$CF$61,$CG$57&lt;&gt;$CG$58,$CG$59&lt;&gt;$CG$60,$CG$61:$CG$62=$CG$61),1,0)</f>
        <v>0</v>
      </c>
      <c r="CEZ58" s="487">
        <f t="array" aca="1" ref="CEZ58" ca="1">IF(AND($CC$57:$CC$58=$CC$58,$CC$58&lt;&gt;$CC$59,$CC$59:$CC$62=$CC$59,$CE$57:$CE$58=$CE$58,$CE$59:$CE$62=$CE$59,$CF$57:$CF$58=$CF$58,$CF$59&lt;&gt;$CF$60,$CF$60&lt;&gt;$CF$61,$CF$61:$CF$62=$CF$61,$CG$57&lt;&gt;$CG$58,$CG$61:$CG$62=$CG$61),1,0)</f>
        <v>0</v>
      </c>
      <c r="CFA58" s="487">
        <f t="array" aca="1" ref="CFA58" ca="1">IF(AND($CC$57:$CC$58=$CC$58,$CC$58&lt;&gt;$CC$59,$CC$59:$CC$62=$CC$59,$CE$57:$CE$58=$CE$58,$CE$59:$CE$62=$CE$59,$CF$57:$CF$58=$CF$58,$CF$59&lt;&gt;$CF$60,$CF$60:$CF$62=$CF$60,$CG$57&lt;&gt;$CG$58,$CG$60&lt;&gt;$CG$61,$CG$61:$CG$62=$CG$61),1,0)</f>
        <v>0</v>
      </c>
      <c r="CFB58" s="487">
        <f t="array" aca="1" ref="CFB58" ca="1">IF(AND($CC$57:$CC$58=$CC$58,$CC$58&lt;&gt;$CC$59,$CC$59:$CC$62=$CC$59,$CE$57:$CE$58=$CE$58,$CE$59:$CE$62=$CE$59,$CF$57&lt;&gt;$CF$58,$CF$59:$CF$62=$CF$59,$CG$59&lt;&gt;$CG$60,$CG$60&lt;&gt;$CG$61,$CG$61:$CG$62=$CG$61),1,0)</f>
        <v>0</v>
      </c>
      <c r="CFC58" s="487">
        <f t="array" aca="1" ref="CFC58" ca="1">IF(AND($CC$57:$CC$58=$CC$58,$CC$58&lt;&gt;$CC$59,$CC$59:$CC$62=$CC$59,$CE$57:$CE$58=$CE$58,$CE$59:$CE$62=$CE$59,$CF$57&lt;&gt;$CF$58,$CF$59:$CF$60=$CF$59,$CF$60&lt;&gt;$CF$61,$CF$61:$CF$62=$CF$61,$CG$59&lt;&gt;$CG$60,$CG$61:$CG$62=$CG$61),1,0)</f>
        <v>0</v>
      </c>
      <c r="CFD58" s="487">
        <f t="array" aca="1" ref="CFD58" ca="1">IF(AND($CC$57:$CC$58=$CC$58,$CC$58&lt;&gt;$CC$59,$CC$59:$CC$62=$CC$59,$CE$57:$CE$58=$CE$58,$CE$59:$CE$62=$CE$59,$CF$57&lt;&gt;$CF$58,$CF$59&lt;&gt;$CF$60,$CF$60:$CF$62=$CF$60,$CG$60&lt;&gt;$CG$61,$CG$61:$CG$62=$CG$61),1,0)</f>
        <v>0</v>
      </c>
      <c r="CFE58" s="487">
        <f t="array" aca="1" ref="CFE58" ca="1">IF(AND($CC$57:$CC$58=$CC$58,$CC$58&lt;&gt;$CC$59,$CC$59:$CC$62=$CC$59,$CE$57:$CE$58=$CE$58,$CE$59:$CE$60=$CE$59,$CE$60&lt;&gt;$CE$61,$CE$61:$CE$62=$CE$61,$CF$57:$CF$58=$CF$58,$CF$59:$CF$60=$CF$59,$CF$61:$CF$62=$CF$61,$CG$57&lt;&gt;$CG$58,$CG$59&lt;&gt;$CG$60,$CG$61:$CG$62=$CG$61),1,0)</f>
        <v>0</v>
      </c>
      <c r="CFF58" s="487">
        <f t="array" aca="1" ref="CFF58" ca="1">IF(AND($CC$57:$CC$58=$CC$58,$CC$58&lt;&gt;$CC$59,$CC$59:$CC$62=$CC$59,$CE$57:$CE$58=$CE$58,$CE$59:$CE$60=$CE$59,$CE$60&lt;&gt;$CE$61,$CE$61:$CE$62=$CE$61,$CF$57&lt;&gt;$CF$58,$CF$59&lt;&gt;$CF$60,$CF$61:$CF$62=$CF$61,$CG$61:$CG$62=$CG$61),1,0)</f>
        <v>0</v>
      </c>
      <c r="CFG58" s="487">
        <f t="array" aca="1" ref="CFG58" ca="1">IF(AND($CC$57:$CC$58=$CC$58,$CC$58&lt;&gt;$CC$59,$CC$59:$CC$62=$CC$59,$CE$57:$CE$58=$CE$58,$CE$59&lt;&gt;$CE$60,$CE$60&lt;&gt;$CE$61,$CE$61:$CE$62=$CE$61,$CF$57:$CF$58=$CF$58,$CF$61:$CF$62=$CF$61,$CG$57&lt;&gt;$CG$58,$CG$61:$CG$62=$CG$61),1,0)</f>
        <v>0</v>
      </c>
      <c r="CFH58" s="487">
        <f t="array" aca="1" ref="CFH58" ca="1">IF(AND($CC$57:$CC$58=$CC$58,$CC$58&lt;&gt;$CC$59,$CC$59:$CC$62=$CC$59,$CE$57:$CE$58=$CE$58,$CE$59&lt;&gt;$CE$60,$CE$60&lt;&gt;$CE$61,$CE$61:$CE$62=$CE$61,$CF$57&lt;&gt;$CF$58,$CF$61:$CF$62=$CF$61,$CG$61:$CG$62=$CG$61),1,0)</f>
        <v>0</v>
      </c>
      <c r="CFI58" s="487">
        <f t="array" aca="1" ref="CFI58" ca="1">IF(AND($CC$57:$CC$58=$CC$58,$CC$58&lt;&gt;$CC$59,$CC$59:$CC$62=$CC$59,$CE$57:$CE$58=$CE$58,$CE$59&lt;&gt;$CE$60,$CE$60:$CE$62=$CE$60,$CF$57:$CF$58=$CF$58,$CF$60:$CF$62=$CF$60,$CG$57&lt;&gt;$CG$58,$CG$60&lt;&gt;$CG$61,$CG$61:$CG$62=$CG$61),1,0)</f>
        <v>0</v>
      </c>
      <c r="CFJ58" s="487">
        <f t="array" aca="1" ref="CFJ58" ca="1">IF(AND($CC$57:$CC$58=$CC$58,$CC$58&lt;&gt;$CC$59,$CC$59:$CC$62=$CC$59,$CE$57:$CE$58=$CE$58,$CE$59&lt;&gt;$CE$60,$CE$60:$CE$62=$CE$60,$CF$57&lt;&gt;$CF$58,$CF$60&lt;&gt;$CF$61,$CF$61:$CF$62=$CF$61,$CG$61:$CG$62=$CG$61),1,0)</f>
        <v>0</v>
      </c>
      <c r="CFK58" s="487">
        <f t="array" aca="1" ref="CFK58" ca="1">IF(AND($CC$57:$CC$58=$CC$58,$CC$58&lt;&gt;$CC$59,$CC$59:$CC$62=$CC$59,$CE$57&lt;&gt;$CE$58,$CE$59:$CE$62=$CE$59,$CF$59:$CF$62=$CF$59,$CG$59&lt;&gt;$CG$60,$CG$60&lt;&gt;$CG$61,$CG$61:$CG$62=$CG$61),1,0)</f>
        <v>0</v>
      </c>
      <c r="CFL58" s="487">
        <f t="array" aca="1" ref="CFL58" ca="1">IF(AND($CC$57:$CC$58=$CC$58,$CC$58&lt;&gt;$CC$59,$CC$59:$CC$62=$CC$59,$CE$57&lt;&gt;$CE$58,$CE$59:$CE$62=$CE$59,$CF$59&lt;&gt;$CF$60,$CF$60&lt;&gt;$CF$61,$CF$61:$CF$62=$CF$61,$CG$61:$CG$62=$CG$61),1,0)</f>
        <v>0</v>
      </c>
      <c r="CFM58" s="487">
        <f t="array" aca="1" ref="CFM58" ca="1">IF(AND($CC$57:$CC$58=$CC$58,$CC$58&lt;&gt;$CC$59,$CC$59:$CC$62=$CC$59,$CE$57&lt;&gt;$CE$58,$CE$59:$CE$60=$CE$59,$CE$60&lt;&gt;$CE$61,$CE$61:$CE$62=$CE$61,$CF$59:$CF$60=$CF$59,$CF$61:$CF$62=$CF$61,$CG$59&lt;&gt;$CG$60,$CG$61:$CG$62=$CG$61),1,0)</f>
        <v>0</v>
      </c>
      <c r="CFN58" s="487">
        <f t="array" aca="1" ref="CFN58" ca="1">IF(AND($CC$57:$CC$58=$CC$58,$CC$58&lt;&gt;$CC$59,$CC$59:$CC$62=$CC$59,$CE$57&lt;&gt;$CE$58,$CE$59:$CE$60=$CE$59,$CE$60&lt;&gt;$CE$61,$CE$61:$CE$62=$CE$61,$CF$59&lt;&gt;$CF$60,$CF$61:$CF$62=$CF$61,$CG$61:$CG$62=$CG$61),1,0)</f>
        <v>0</v>
      </c>
      <c r="CFO58" s="487">
        <f t="array" aca="1" ref="CFO58" ca="1">IF(AND($CC$57:$CC$58=$CC$58,$CC$58&lt;&gt;$CC$59,$CC$59:$CC$62=$CC$59,$CE$57&lt;&gt;$CE$58,$CE$59&lt;&gt;$CE$60,$CE$60:$CE$62=$CE$60,$CF$60:$CF$62=$CF$60,$CG$60&lt;&gt;$CG$61,$CG$61:$CG$62=$CG$61),1,0)</f>
        <v>0</v>
      </c>
      <c r="CFP58" s="487">
        <f t="array" aca="1" ref="CFP58" ca="1">IF(AND($CC$57:$CC$58=$CC$58,$CC$58&lt;&gt;$CC$59,$CC$59:$CC$62=$CC$59,$CE$57&lt;&gt;$CE$58,$CE$59&lt;&gt;$CE$60,$CE$60:$CE$62=$CE$60,$CF$60&lt;&gt;$CF$61,$CF$61:$CF$62=$CF$61,$CG$61:$CG$62=$CG$61),1,0)</f>
        <v>0</v>
      </c>
      <c r="CFQ58" s="487">
        <f t="array" aca="1" ref="CFQ58" ca="1">IF(AND($CC$57:$CC$59=$CC$58,$CC$59&lt;&gt;$CC$60,$CC$60&lt;&gt;$CC$61,$CC$61:$CC$62=$CC$61,$CE$57:$CE$59=$CE$58,$CE$61:$CE$62=$CE$61,$CF$57&lt;&gt;$CF$58,$CF$58:$CF$59=$CF$58,$CF$61:$CF$62=$CF$61,$CG$58&lt;&gt;$CG$59,$CG$61:$CG$62=$CG$61),1,0)</f>
        <v>0</v>
      </c>
      <c r="CFR58" s="487">
        <f t="array" aca="1" ref="CFR58" ca="1">IF(AND($CC$57:$CC$59=$CC$58,$CC$59&lt;&gt;$CC$60,$CC$60&lt;&gt;$CC$61,$CC$61:$CC$62=$CC$61,$CE$57:$CE$59=$CE$58,$CE$61:$CE$62=$CE$61,$CF$57:$CF$58=$CF$58,$CF$58&lt;&gt;$CF$59,$CF$61:$CF$62=$CF$61,$CG$57&lt;&gt;$CG$58,$CG$61:$CG$62=$CG$61),1,0)</f>
        <v>0</v>
      </c>
      <c r="CFS58" s="487">
        <f t="array" aca="1" ref="CFS58" ca="1">IF(AND($CC$57:$CC$59=$CC$58,$CC$59&lt;&gt;$CC$60,$CC$60&lt;&gt;$CC$61,$CC$61:$CC$62=$CC$61,$CE$57&lt;&gt;$CE$58,$CE$58:$CE$59=$CE$58,$CE$61:$CE$62=$CE$61,$CF$58:$CF$59=$CF$58,$CF$61:$CF$62=$CF$61,$CG$58&lt;&gt;$CG$59,$CG$61:$CG$62=$CG$61),1,0)</f>
        <v>0</v>
      </c>
      <c r="CFT58" s="487">
        <f t="array" aca="1" ref="CFT58" ca="1">IF(AND($CC$57:$CC$59=$CC$58,$CC$59&lt;&gt;$CC$60,$CC$60&lt;&gt;$CC$61,$CC$61:$CC$62=$CC$61,$CE$57&lt;&gt;$CE$58,$CE$58:$CE$59=$CE$58,$CE$61:$CE$62=$CE$61,$CF$58&lt;&gt;$CF$59,$CF$61:$CF$62=$CF$61,$CG$61:$CG$62=$CG$61),1,0)</f>
        <v>0</v>
      </c>
      <c r="CFU58" s="487">
        <f t="array" aca="1" ref="CFU58" ca="1">IF(AND($CC$57:$CC$59=$CC$58,$CC$59&lt;&gt;$CC$60,$CC$60&lt;&gt;$CC$61,$CC$61:$CC$62=$CC$61,$CE$57:$CE$58=$CE$58,$CE$58&lt;&gt;$CE$59,$CE$61:$CE$62=$CE$61,$CF$57:$CF$58=$CF$58,$CF$61:$CF$62=$CF$61,$CG$57&lt;&gt;$CG$58,$CG$61:$CG$62=$CG$61),1,0)</f>
        <v>0</v>
      </c>
      <c r="CFV58" s="487">
        <f t="array" aca="1" ref="CFV58" ca="1">IF(AND($CC$57:$CC$59=$CC$58,$CC$59&lt;&gt;$CC$60,$CC$60&lt;&gt;$CC$61,$CC$61:$CC$62=$CC$61,$CE$57:$CE$58=$CE$58,$CE$58&lt;&gt;$CE$59,$CE$61:$CE$62=$CE$61,$CF$57&lt;&gt;$CF$58,$CF$61:$CF$62=$CF$61,$CG$61:$CG$62=$CG$61),1,0)</f>
        <v>0</v>
      </c>
      <c r="CFW58" s="487">
        <f t="array" aca="1" ref="CFW58" ca="1">IF(AND($CC$57:$CC$58=$CC$58,$CC$58&lt;&gt;$CC$59,$CC$59:$CC$60=$CC$59,$CC$60&lt;&gt;$CC$61,$CC$61:$CC$62=$CC$61,$CE$57:$CE$58=$CE$58,$CE$59:$CE$60=$CE$59,$CE$61:$CE$62=$CE$61,$CF$57&lt;&gt;$CF$58,$CF$59:$CF$60=$CF$59,$CF$61:$CF$62=$CF$61,$CG$59&lt;&gt;$CG$60,$CG$61:$CG$62=$CG$61),1,0)</f>
        <v>0</v>
      </c>
      <c r="CFX58" s="487">
        <f t="array" aca="1" ref="CFX58" ca="1">IF(AND($CC$57:$CC$58=$CC$58,$CC$58&lt;&gt;$CC$59,$CC$59:$CC$60=$CC$59,$CC$60&lt;&gt;$CC$61,$CC$61:$CC$62=$CC$61,$CE$57:$CE$58=$CE$58,$CE$59:$CE$60=$CE$59,$CE$61:$CE$62=$CE$61,$CF$57:$CF$58=$CF$58,$CF$59&lt;&gt;$CF$60,$CF$61:$CF$62=$CF$61,$CG$57&lt;&gt;$CG$58,$CG$61:$CG$62=$CG$61),1,0)</f>
        <v>0</v>
      </c>
      <c r="CFY58" s="487">
        <f t="array" aca="1" ref="CFY58" ca="1">IF(AND($CC$57:$CC$58=$CC$58,$CC$58&lt;&gt;$CC$59,$CC$59:$CC$60=$CC$59,$CC$60&lt;&gt;$CC$61,$CC$61:$CC$62=$CC$61,$CE$57&lt;&gt;$CE$58,$CE$59:$CE$60=$CE$59,$CE$61:$CE$62=$CE$61,$CF$59:$CF$60=$CF$59,$CF$61:$CF$62=$CF$61,$CG$59&lt;&gt;$CG$60,$CG$61:$CG$62=$CG$61),1,0)</f>
        <v>0</v>
      </c>
      <c r="CFZ58" s="487">
        <f t="array" aca="1" ref="CFZ58" ca="1">IF(AND($CC$57:$CC$58=$CC$58,$CC$58&lt;&gt;$CC$59,$CC$59:$CC$60=$CC$59,$CC$60&lt;&gt;$CC$61,$CC$61:$CC$62=$CC$61,$CE$57&lt;&gt;$CE$58,$CE$59:$CE$60=$CE$59,$CE$61:$CE$62=$CE$61,$CF$59&lt;&gt;$CF$60,$CF$61:$CF$62=$CF$61,$CG$61:$CG$62=$CG$61),1,0)</f>
        <v>0</v>
      </c>
      <c r="CGA58" s="487">
        <f t="array" aca="1" ref="CGA58" ca="1">IF(AND($CC$57:$CC$58=$CC$58,$CC$58&lt;&gt;$CC$59,$CC$59:$CC$60=$CC$59,$CC$60&lt;&gt;$CC$61,$CC$61:$CC$62=$CC$61,$CE$57:$CE$58=$CE$58,$CE$59&lt;&gt;$CE$60,$CE$61:$CE$62=$CE$61,$CF$57:$CF$58=$CF$58,$CF$61:$CF$62=$CF$61,$CG$57&lt;&gt;$CG$58,$CG$61:$CG$62=$CG$61),1,0)</f>
        <v>0</v>
      </c>
      <c r="CGB58" s="487">
        <f t="array" aca="1" ref="CGB58" ca="1">IF(AND($CC$57:$CC$58=$CC$58,$CC$58&lt;&gt;$CC$59,$CC$59:$CC$60=$CC$59,$CC$60&lt;&gt;$CC$61,$CC$61:$CC$62=$CC$61,$CE$57:$CE$58=$CE$58,$CE$59&lt;&gt;$CE$60,$CE$61:$CE$62=$CE$61,$CF$57&lt;&gt;$CF$58,$CF$61:$CF$62=$CF$61,$CG$61:$CG$62=$CG$61),1,0)</f>
        <v>0</v>
      </c>
      <c r="CGC58" s="487">
        <f t="array" aca="1" ref="CGC58" ca="1">IF(AND($CC$57:$CC$58=$CC$58,$CC$58&lt;&gt;$CC$59,$CC$59&lt;&gt;$CC$60,$CC$60:$CC$62=$CC$60,$CE$57:$CE$58=$CE$58,$CE$60:$CE$62=$CE$60,$CF$57&lt;&gt;$CF$58,$CF$60:$CF$62=$CF$60,$CG$60&lt;&gt;$CG$61,$CG$61:$CG$62=$CG$61),1,0)</f>
        <v>0</v>
      </c>
      <c r="CGD58" s="487">
        <f t="array" aca="1" ref="CGD58" ca="1">IF(AND($CC$57:$CC$58=$CC$58,$CC$58&lt;&gt;$CC$59,$CC$59&lt;&gt;$CC$60,$CC$60:$CC$62=$CC$60,$CE$57:$CE$58=$CE$58,$CE$60:$CE$62=$CE$60,$CF$57:$CF$58=$CF$58,$CF$60&lt;&gt;$CF$61,$CF$61:$CF$62=$CF$61,$CG$57&lt;&gt;$CG$58,$CG$61:$CG$62=$CG$61),1,0)</f>
        <v>0</v>
      </c>
      <c r="CGE58" s="487">
        <f t="array" aca="1" ref="CGE58" ca="1">IF(AND($CC$57:$CC$58=$CC$58,$CC$58&lt;&gt;$CC$59,$CC$59&lt;&gt;$CC$60,$CC$60:$CC$62=$CC$60,$CE$57&lt;&gt;$CE$58,$CE$60:$CE$62=$CE$60,$CF$60:$CF$62=$CF$60,$CG$60&lt;&gt;$CG$61,$CG$61:$CG$62=$CG$61),1,0)</f>
        <v>0</v>
      </c>
      <c r="CGF58" s="487">
        <f t="array" aca="1" ref="CGF58" ca="1">IF(AND($CC$57:$CC$58=$CC$58,$CC$58&lt;&gt;$CC$59,$CC$59&lt;&gt;$CC$60,$CC$60:$CC$62=$CC$60,$CE$57&lt;&gt;$CE$58,$CE$60:$CE$62=$CE$60,$CF$60&lt;&gt;$CF$61,$CF$61:$CF$62=$CF$61,$CG$61:$CG$62=$CG$61),1,0)</f>
        <v>0</v>
      </c>
      <c r="CGG58" s="487">
        <f t="array" aca="1" ref="CGG58" ca="1">IF(AND($CC$57:$CC$58=$CC$58,$CC$58&lt;&gt;$CC$59,$CC$59&lt;&gt;$CC$60,$CC$60:$CC$62=$CC$60,$CE$57:$CE$58=$CE$58,$CE$60&lt;&gt;$CE$61,$CE$61:$CE$62=$CE$61,$CF$57:$CF$58=$CF$58,$CF$61:$CF$62=$CF$61,$CG$57&lt;&gt;$CG$58,$CG$61:$CG$62=$CG$61),1,0)</f>
        <v>0</v>
      </c>
      <c r="CGH58" s="487">
        <f t="array" aca="1" ref="CGH58" ca="1">IF(AND($CC$57:$CC$58=$CC$58,$CC$58&lt;&gt;$CC$59,$CC$59&lt;&gt;$CC$60,$CC$60:$CC$62=$CC$60,$CE$57:$CE$58=$CE$58,$CE$60&lt;&gt;$CE$61,$CE$61:$CE$62=$CE$61,$CF$57&lt;&gt;$CF$58,$CF$61:$CF$62=$CF$61,$CG$61:$CG$62=$CG$61),1,0)</f>
        <v>0</v>
      </c>
      <c r="CGI58" s="487">
        <f t="array" aca="1" ref="CGI58" ca="1">IF(AND($CC$57&lt;&gt;$CC$58,$CC$58:$CC$62=$CC$58,$CE$58:$CE$62=$CE$58,$CF$58&lt;&gt;$CF$59,$CF$59:$CF$62=$CF$59,$CG$59&lt;&gt;$CG$60,$CG$60&lt;&gt;$CG$61,$CG$61:$CG$62=$CG$61),1,0)</f>
        <v>0</v>
      </c>
      <c r="CGJ58" s="487">
        <f t="array" aca="1" ref="CGJ58" ca="1">IF(AND($CC$57&lt;&gt;$CC$58,$CC$58:$CC$62=$CC$58,$CE$58:$CE$62=$CE$58,$CF$58:$CF$59=$CF$58,$CF$59&lt;&gt;$CF$60,$CF$60:$CF$62=$CF$60,$CG$58&lt;&gt;$CG$59,$CG$60&lt;&gt;$CG$61,$CG$61:$CG$62=$CG$61),1,0)</f>
        <v>0</v>
      </c>
      <c r="CGK58" s="487">
        <f t="array" aca="1" ref="CGK58" ca="1">IF(AND($CC$57&lt;&gt;$CC$58,$CC$58:$CC$62=$CC$58,$CE$58:$CE$62=$CE$58,$CF$58:$CF$59=$CF$58,$CF$59&lt;&gt;$CF$60,$CF$60&lt;&gt;$CF$61,$CF$61:$CF$62=$CF$61,$CG$58&lt;&gt;$CG$59,$CG$61:$CG$62=$CG$61),1,0)</f>
        <v>0</v>
      </c>
      <c r="CGL58" s="487">
        <f t="array" aca="1" ref="CGL58" ca="1">IF(AND($CC$57&lt;&gt;$CC$58,$CC$58:$CC$62=$CC$58,$CE$58:$CE$62=$CE$58,$CF$58&lt;&gt;$CF$59,$CF$59:$CF$60=$CF$59,$CF$60&lt;&gt;$CF$61,$CF$61:$CF$62=$CF$61,$CG$59&lt;&gt;$CG$60,$CG$61:$CG$62=$CG$61),1,0)</f>
        <v>0</v>
      </c>
      <c r="CGM58" s="487">
        <f t="array" aca="1" ref="CGM58" ca="1">IF(AND($CC$57&lt;&gt;$CC$58,$CC$58:$CC$62=$CC$58,$CE$58:$CE$62=$CE$58,$CF$58&lt;&gt;$CF$59,$CF$59&lt;&gt;$CF$60,$CF$60:$CF$62=$CF$60,$CG$60&lt;&gt;$CG$61,$CG$61:$CG$62=$CG$61),1,0)</f>
        <v>0</v>
      </c>
      <c r="CGN58" s="487">
        <f t="array" aca="1" ref="CGN58" ca="1">IF(AND($CC$57&lt;&gt;$CC$58,$CC$58:$CC$62=$CC$58,$CE$58:$CE$62=$CE$58,$CF$58:$CF$60=$CF$58,$CF$60&lt;&gt;$CF$61,$CF$61:$CF$62=$CF$61,$CG$58&lt;&gt;$CG$59,$CG$59&lt;&gt;$CG$60,$CG$61:$CG$62=$CG$61),1,0)</f>
        <v>0</v>
      </c>
      <c r="CGO58" s="487">
        <f t="array" aca="1" ref="CGO58" ca="1">IF(AND($CC$57&lt;&gt;$CC$58,$CC$58:$CC$62=$CC$58,$CE$58&lt;&gt;$CE$59,$CE$59:$CE$62=$CE$59,$CF$59:$CF$62=$CF$59,$CG$59&lt;&gt;$CG$60,$CG$60&lt;&gt;$CG$61,$CG$61:$CG$62=$CG$61),1,0)</f>
        <v>0</v>
      </c>
      <c r="CGP58" s="487">
        <f t="array" aca="1" ref="CGP58" ca="1">IF(AND($CC$57&lt;&gt;$CC$58,$CC$58:$CC$62=$CC$58,$CE$58&lt;&gt;$CE$59,$CE$59:$CE$62=$CE$59,$CF$59&lt;&gt;$CF$60,$CF$60&lt;&gt;$CF$61,$CF$61:$CF$62=$CF$61,$CG$61:$CG$62=$CG$61),1,0)</f>
        <v>0</v>
      </c>
      <c r="CGQ58" s="487">
        <f t="array" aca="1" ref="CGQ58" ca="1">IF(AND($CC$57&lt;&gt;$CC$58,$CC$58:$CC$62=$CC$58,$CE$58:$CE$59=$CE$58,$CE$59&lt;&gt;$CE$60,$CE$60:$CE$62=$CE$60,$CF$58:$CF$59=$CF$58,$CF$60:$CF$62=$CF$60,$CG$58&lt;&gt;$CG$59,$CG$60&lt;&gt;$CG$61,$CG$61:$CG$62=$CG$61),1,0)</f>
        <v>0</v>
      </c>
      <c r="CGR58" s="487">
        <f t="array" aca="1" ref="CGR58" ca="1">IF(AND($CC$57&lt;&gt;$CC$58,$CC$58:$CC$62=$CC$58,$CE$58:$CE$59=$CE$58,$CE$59&lt;&gt;$CE$60,$CE$60:$CE$62=$CE$60,$CF$58&lt;&gt;$CF$59,$CF$60&lt;&gt;$CF$61,$CF$61:$CF$62=$CF$61,$CG$61:$CG$62=$CG$61),1,0)</f>
        <v>0</v>
      </c>
      <c r="CGS58" s="487">
        <f t="array" aca="1" ref="CGS58" ca="1">IF(AND($CC$57&lt;&gt;$CC$58,$CC$58:$CC$62=$CC$58,$CE$58:$CE$59=$CE$58,$CE$59&lt;&gt;$CE$60,$CE$60&lt;&gt;$CE$61,$CE$61:$CE$62=$CE$61,$CF$58:$CF$59=$CF$58,$CF$61:$CF$62=$CF$61,$CG$58&lt;&gt;$CG$59,$CG$61:$CG$62=$CG$61),1,0)</f>
        <v>0</v>
      </c>
      <c r="CGT58" s="487">
        <f t="array" aca="1" ref="CGT58" ca="1">IF(AND($CC$57&lt;&gt;$CC$58,$CC$58:$CC$62=$CC$58,$CE$58:$CE$59=$CE$58,$CE$59&lt;&gt;$CE$60,$CE$60&lt;&gt;$CE$61,$CE$61:$CE$62=$CE$61,$CF$58&lt;&gt;$CF$59,$CF$61:$CF$62=$CF$61,$CG$61:$CG$62=$CG$61),1,0)</f>
        <v>0</v>
      </c>
      <c r="CGU58" s="487">
        <f t="array" aca="1" ref="CGU58" ca="1">IF(AND($CC$57&lt;&gt;$CC$58,$CC$58:$CC$62=$CC$58,$CE$58&lt;&gt;$CE$59,$CE$59:$CE$60=$CE$59,$CE$60&lt;&gt;$CE$61,$CE$61:$CE$62=$CE$61,$CF$59:$CF$60=$CF$59,$CF$61:$CF$62=$CF$61,$CG$59&lt;&gt;$CG$60,$CG$61:$CG$62=$CG$61),1,0)</f>
        <v>0</v>
      </c>
      <c r="CGV58" s="487">
        <f t="array" aca="1" ref="CGV58" ca="1">IF(AND($CC$57&lt;&gt;$CC$58,$CC$58:$CC$62=$CC$58,$CE$58&lt;&gt;$CE$59,$CE$59:$CE$60=$CE$59,$CE$60&lt;&gt;$CE$61,$CE$61:$CE$62=$CE$61,$CF$59&lt;&gt;$CF$60,$CF$61:$CF$62=$CF$61,$CG$61:$CG$62=$CG$61),1,0)</f>
        <v>0</v>
      </c>
      <c r="CGW58" s="487">
        <f t="array" aca="1" ref="CGW58" ca="1">IF(AND($CC$57&lt;&gt;$CC$58,$CC$58:$CC$62=$CC$58,$CE$58&lt;&gt;$CE$59,$CE$59&lt;&gt;$CE$60,$CE$60:$CE$62=$CE$60,$CF$60:$CF$62=$CF$60,$CG$60&lt;&gt;$CG$61,$CG$61:$CG$62=$CG$61),1,0)</f>
        <v>0</v>
      </c>
      <c r="CGX58" s="487">
        <f t="array" aca="1" ref="CGX58" ca="1">IF(AND($CC$57&lt;&gt;$CC$58,$CC$58:$CC$62=$CC$58,$CE$58&lt;&gt;$CE$59,$CE$59&lt;&gt;$CE$60,$CE$60:$CE$62=$CE$60,$CF$60&lt;&gt;$CF$61,$CF$61:$CF$62=$CF$61,$CG$61:$CG$62=$CG$61),1,0)</f>
        <v>0</v>
      </c>
      <c r="CGY58" s="487">
        <f t="array" aca="1" ref="CGY58" ca="1">IF(AND($CC$57&lt;&gt;$CC$58,$CC$58:$CC$62=$CC$58,$CE$58:$CE$60=$CE$58,$CE$60&lt;&gt;$CE$61,$CE$61:$CE$62=$CE$61,$CF$58:$CF$60=$CF$58,$CF$61:$CF$62=$CF$61,$CG$58&lt;&gt;$CG$59,$CG$59&lt;&gt;$CG$60,$CG$61:$CG$62=$CG$61),1,0)</f>
        <v>0</v>
      </c>
      <c r="CGZ58" s="487">
        <f t="array" aca="1" ref="CGZ58" ca="1">IF(AND($CC$57&lt;&gt;$CC$58,$CC$58:$CC$62=$CC$58,$CE$58:$CE$60=$CE$58,$CE$60&lt;&gt;$CE$61,$CE$61:$CE$62=$CE$61,$CF$58&lt;&gt;$CF$59,$CF$59&lt;&gt;$CF$60,$CF$61:$CF$62=$CF$61,$CG$61:$CG$62=$CG$61),1,0)</f>
        <v>0</v>
      </c>
      <c r="CHA58" s="487">
        <f t="array" aca="1" ref="CHA58" ca="1">IF(AND($CC$57&lt;&gt;$CC$58,$CC$58:$CC$60=$CC$58,$CC$60&lt;&gt;$CC$61,$CC$61:$CC$62=$CC$61,$CE$58:$CE$60=$CE$58,$CE$61:$CE$62=$CE$61,$CF$58&lt;&gt;$CF$59,$CF$59:$CF$60=$CF$59,$CF$61:$CF$62=$CF$61,$CG$59&lt;&gt;$CG$60,$CG$61:$CG$62=$CG$61),1,0)</f>
        <v>0</v>
      </c>
      <c r="CHB58" s="487">
        <f t="array" aca="1" ref="CHB58" ca="1">IF(AND($CC$57&lt;&gt;$CC$58,$CC$58:$CC$60=$CC$58,$CC$60&lt;&gt;$CC$61,$CC$61:$CC$62=$CC$61,$CE$58:$CE$60=$CE$58,$CE$61:$CE$62=$CE$61,$CF$58:$CF$59=$CF$58,$CF$59&lt;&gt;$CF$60,$CF$61:$CF$62=$CF$61,$CG$58&lt;&gt;$CG$59,$CG$61:$CG$62=$CG$61),1,0)</f>
        <v>0</v>
      </c>
      <c r="CHC58" s="487">
        <f t="array" aca="1" ref="CHC58" ca="1">IF(AND($CC$57&lt;&gt;$CC$58,$CC$58:$CC$60=$CC$58,$CC$60&lt;&gt;$CC$61,$CC$61:$CC$62=$CC$61,$CE$58&lt;&gt;$CE$59,$CE$59:$CE$60=$CE$59,$CE$61:$CE$62=$CE$61,$CF$59:$CF$60=$CF$59,$CF$61:$CF$62=$CF$61,$CG$59&lt;&gt;$CG$60,$CG$61:$CG$62=$CG$61),1,0)</f>
        <v>0</v>
      </c>
      <c r="CHD58" s="487">
        <f t="array" aca="1" ref="CHD58" ca="1">IF(AND($CC$57&lt;&gt;$CC$58,$CC$58:$CC$60=$CC$58,$CC$60&lt;&gt;$CC$61,$CC$61:$CC$62=$CC$61,$CE$58&lt;&gt;$CE$59,$CE$59:$CE$60=$CE$59,$CE$61:$CE$62=$CE$61,$CF$59&lt;&gt;$CF$60,$CF$61:$CF$62=$CF$61,$CG$61:$CG$62=$CG$61),1,0)</f>
        <v>0</v>
      </c>
      <c r="CHE58" s="487">
        <f t="array" aca="1" ref="CHE58" ca="1">IF(AND($CC$57&lt;&gt;$CC$58,$CC$58:$CC$60=$CC$58,$CC$60&lt;&gt;$CC$61,$CC$61:$CC$62=$CC$61,$CE$58:$CE$59=$CE$58,$CE$59&lt;&gt;$CE$60,$CE$61:$CE$62=$CE$61,$CF$58:$CF$59=$CF$58,$CF$61:$CF$62=$CF$61,$CG$58&lt;&gt;$CG$59,$CG$61:$CG$62=$CG$61),1,0)</f>
        <v>0</v>
      </c>
      <c r="CHF58" s="487">
        <f t="array" aca="1" ref="CHF58" ca="1">IF(AND($CC$57&lt;&gt;$CC$58,$CC$58:$CC$60=$CC$58,$CC$60&lt;&gt;$CC$61,$CC$61:$CC$62=$CC$61,$CE$58:$CE$59=$CE$58,$CE$59&lt;&gt;$CE$60,$CE$61:$CE$62=$CE$61,$CF$58&lt;&gt;$CF$59,$CF$61:$CF$62=$CF$61,$CG$61:$CG$62=$CG$61),1,0)</f>
        <v>0</v>
      </c>
      <c r="CHG58" s="487">
        <f t="array" aca="1" ref="CHG58" ca="1">IF(AND($CC$57&lt;&gt;$CC$58,$CC$58:$CC$59=$CC$58,$CC$59&lt;&gt;$CC$60,$CC$60:$CC$62=$CC$60,$CE$58:$CE$59=$CE$58,$CE$60:$CE$62=$CE$60,$CF$58:$CF$59=$CF$58,$CF$60&lt;&gt;$CF$61,$CF$61:$CF$62=$CF$61,$CG$58&lt;&gt;$CG$59,$CG$61:$CG$62=$CG$61),1,0)</f>
        <v>0</v>
      </c>
      <c r="CHH58" s="487">
        <f t="array" aca="1" ref="CHH58" ca="1">IF(AND($CC$57&lt;&gt;$CC$58,$CC$58:$CC$59=$CC$58,$CC$59&lt;&gt;$CC$60,$CC$60:$CC$62=$CC$60,$CE$58:$CE$59=$CE$58,$CE$60:$CE$62=$CE$60,$CF$58&lt;&gt;$CF$59,$CF$60:$CF$62=$CF$60,$CG$60&lt;&gt;$CG$61,$CG$61:$CG$62=$CG$61),1,0)</f>
        <v>0</v>
      </c>
      <c r="CHI58" s="487">
        <f t="array" aca="1" ref="CHI58" ca="1">IF(AND($CC$57&lt;&gt;$CC$58,$CC$58:$CC$59=$CC$58,$CC$59&lt;&gt;$CC$60,$CC$60:$CC$62=$CC$60,$CE$58:$CE$59=$CE$58,$CE$60&lt;&gt;$CE$61,$CE$61:$CE$62=$CE$61,$CF$58:$CF$59=$CF$58,$CF$61:$CF$62=$CF$61,$CG$58&lt;&gt;$CG$59,$CG$61:$CG$62=$CG$61),1,0)</f>
        <v>0</v>
      </c>
      <c r="CHJ58" s="487">
        <f t="array" aca="1" ref="CHJ58" ca="1">IF(AND($CC$57&lt;&gt;$CC$58,$CC$58:$CC$59=$CC$58,$CC$59&lt;&gt;$CC$60,$CC$60:$CC$62=$CC$60,$CE$58:$CE$59=$CE$58,$CE$60&lt;&gt;$CE$61,$CE$61:$CE$62=$CE$61,$CF$58&lt;&gt;$CF$59,$CF$61:$CF$62=$CF$61,$CG$61:$CG$62=$CG$61),1,0)</f>
        <v>0</v>
      </c>
      <c r="CHK58" s="487">
        <f t="array" aca="1" ref="CHK58" ca="1">IF(AND($CC$57&lt;&gt;$CC$58,$CC$58:$CC$59=$CC$58,$CC$59&lt;&gt;$CC$60,$CC$60:$CC$62=$CC$60,$CE$58&lt;&gt;$CE$59,$CE$60:$CE$62=$CE$60,$CF$60:$CF$62=$CF$60,$CG$60&lt;&gt;$CG$61,$CG$61:$CG$62=$CG$61),1,0)</f>
        <v>0</v>
      </c>
      <c r="CHL58" s="487">
        <f t="array" aca="1" ref="CHL58" ca="1">IF(AND($CC$57&lt;&gt;$CC$58,$CC$58:$CC$59=$CC$58,$CC$59&lt;&gt;$CC$60,$CC$60:$CC$62=$CC$60,$CE$58&lt;&gt;$CE$59,$CE$60:$CE$62=$CE$60,$CF$60&lt;&gt;$CF$61,$CF$61:$CF$62=$CF$61,$CG$61:$CG$62=$CG$61),1,0)</f>
        <v>0</v>
      </c>
      <c r="CHM58" s="487">
        <f t="array" aca="1" ref="CHM58" ca="1">IF(AND($CC$57&lt;&gt;$CC$58,$CC$58&lt;&gt;$CC$59,$CC$59:$CC$62=$CC$59,$CE$59:$CE$62=$CE$59,$CF$59&lt;&gt;$CF$60,$CF$60:$CF$62=$CF$60,$CG$60&lt;&gt;$CG$61,$CG$61:$CG$62=$CG$61),1,0)</f>
        <v>0</v>
      </c>
      <c r="CHN58" s="487">
        <f t="array" aca="1" ref="CHN58" ca="1">IF(AND($CC$57&lt;&gt;$CC$58,$CC$58&lt;&gt;$CC$59,$CC$59:$CC$62=$CC$59,$CE$59:$CE$62=$CE$59,$CF$59:$CF$60=$CF$59,$CF$60&lt;&gt;$CF$61,$CF$61:$CF$62=$CF$61,$CG$59&lt;&gt;$CG$60,$CG$61:$CG$62=$CG$61),1,0)</f>
        <v>0</v>
      </c>
      <c r="CHO58" s="487">
        <f t="array" aca="1" ref="CHO58" ca="1">IF(AND($CC$57&lt;&gt;$CC$58,$CC$58&lt;&gt;$CC$59,$CC$59:$CC$62=$CC$59,$CE$59&lt;&gt;$CE$60,$CE$60:$CE$62=$CE$60,$CF$60:$CF$62=$CF$60,$CG$60&lt;&gt;$CG$61,$CG$61:$CG$62=$CG$61),1,0)</f>
        <v>0</v>
      </c>
      <c r="CHP58" s="487">
        <f t="array" aca="1" ref="CHP58" ca="1">IF(AND($CC$57&lt;&gt;$CC$58,$CC$58&lt;&gt;$CC$59,$CC$59:$CC$62=$CC$59,$CE$59&lt;&gt;$CE$60,$CE$60:$CE$62=$CE$60,$CF$60&lt;&gt;$CF$61,$CF$61:$CF$62=$CF$61,$CG$61:$CG$62=$CG$61),1,0)</f>
        <v>0</v>
      </c>
      <c r="CHQ58" s="487">
        <f t="array" aca="1" ref="CHQ58" ca="1">IF(AND($CC$57&lt;&gt;$CC$58,$CC$58&lt;&gt;$CC$59,$CC$59:$CC$62=$CC$59,$CE$59:$CE$60=$CE$59,$CE$60&lt;&gt;$CE$61,$CE$61:$CE$62=$CE$61,$CF$59:$CF$60=$CF$59,$CF$61:$CF$62=$CF$61,$CG$59&lt;&gt;$CG$60,$CG$61:$CG$62=$CG$61),1,0)</f>
        <v>0</v>
      </c>
      <c r="CHR58" s="487">
        <f t="array" aca="1" ref="CHR58" ca="1">IF(AND($CC$57&lt;&gt;$CC$58,$CC$58&lt;&gt;$CC$59,$CC$59:$CC$62=$CC$59,$CE$59:$CE$60=$CE$59,$CE$60&lt;&gt;$CE$61,$CE$61:$CE$62=$CE$61,$CF$59&lt;&gt;$CF$60,$CF$61:$CF$62=$CF$61,$CG$61:$CG$62=$CG$61),1,0)</f>
        <v>0</v>
      </c>
      <c r="CHS58" s="487">
        <f t="array" aca="1" ref="CHS58" ca="1">IF(AND($CC$57:$CC$61=$CC$58,$CC$61&lt;&gt;$CC$62,$CE$57:$CE$60=$CE$58,$CE$60&lt;&gt;$CE$61,$CF$57:$CF$59=$CF$58,$CF$59&lt;&gt;$CF$60,$CG$57:$CG$58=$CG$58,$CG$58&lt;&gt;$CG$59),1,0)</f>
        <v>0</v>
      </c>
      <c r="CHT58" s="487">
        <f t="array" aca="1" ref="CHT58" ca="1">IF(AND($CC$57:$CC$61=$CC$58,$CC$61&lt;&gt;$CC$62,$CE$57:$CE$60=$CE$58,$CE$60&lt;&gt;$CE$61,$CF$57:$CF$58=$CF$58,$CF$58&lt;&gt;$CF$59,$CF$59:$CF$60=$CF$59,$CG$57:$CG$58=$CG$58,$CG$59&lt;&gt;$CG$60),1,0)</f>
        <v>0</v>
      </c>
      <c r="CHU58" s="487">
        <f t="array" aca="1" ref="CHU58" ca="1">IF(AND($CC$57:$CC$61=$CC$58,$CC$61&lt;&gt;$CC$62,$CE$57:$CE$59=$CE$58,$CE$59&lt;&gt;$CE$60,$CE$60:$CE$61=$CE$60,$CF$57:$CF$58=$CF$58,$CF$58&lt;&gt;$CF$59,$CF$60:$CF$61=$CF$60,$CG$57:$CG$58=$CG$58,$CG$60&lt;&gt;$CG$61),1,0)</f>
        <v>0</v>
      </c>
      <c r="CHV58" s="487">
        <f t="array" aca="1" ref="CHV58" ca="1">IF(AND($CC$57:$CC$61=$CC$58,$CC$61&lt;&gt;$CC$62,$CE$57:$CE$59=$CE$58,$CE$59&lt;&gt;$CE$60,$CE$60:$CE$61=$CE$60,$CF$57:$CF$59=$CF$58,$CF$60&lt;&gt;$CF$61,$CG$57:$CG$58=$CG$58,$CG$58&lt;&gt;$CG$59),1,0)</f>
        <v>0</v>
      </c>
      <c r="CHW58" s="487">
        <f t="array" aca="1" ref="CHW58" ca="1">IF(AND($CC$57:$CC$61=$CC$58,$CC$61&lt;&gt;$CC$62,$CE$57:$CE$58=$CE$58,$CE$58&lt;&gt;$CE$59,$CE$59:$CE$61=$CE$59,$CF$57:$CF$58=$CF$58,$CF$59&lt;&gt;$CF$60,$CF$60:$CF$61=$CF$60,$CG$57:$CG$58=$CG$58,$CG$60&lt;&gt;$CG$61),1,0)</f>
        <v>0</v>
      </c>
      <c r="CHX58" s="487">
        <f t="array" aca="1" ref="CHX58" ca="1">IF(AND($CC$57:$CC$61=$CC$58,$CC$61&lt;&gt;$CC$62,$CE$57:$CE$58=$CE$58,$CE$58&lt;&gt;$CE$59,$CE$59:$CE$61=$CE$59,$CF$57:$CF$58=$CF$58,$CF$59:$CF$60=$CF$59,$CF$60&lt;&gt;$CF$61,$CG$57:$CG$58=$CG$58,$CG$59&lt;&gt;$CG$60),1,0)</f>
        <v>0</v>
      </c>
      <c r="CHY58" s="487">
        <f t="array" aca="1" ref="CHY58" ca="1">IF(AND($CC$57:$CC$60=$CC$58,$CC$60&lt;&gt;$CC$61,$CC$61:$CC$62=$CC$61,$CE$57:$CE$58=$CE$58,$CE$58&lt;&gt;$CE$59,$CE$59:$CE$60=$CE$59,$CE$61:$CE$62=$CE$61,$CF$57:$CF$58=$CF$58,$CF$59:$CF$60=$CF$59,$CF$61&lt;&gt;$CF$62,$CG$57:$CG$58=$CG$58,$CG$59&lt;&gt;$CG$60),1,0)</f>
        <v>0</v>
      </c>
      <c r="CHZ58" s="487">
        <f t="array" aca="1" ref="CHZ58" ca="1">IF(AND($CC$57:$CC$60=$CC$58,$CC$60&lt;&gt;$CC$61,$CC$61:$CC$62=$CC$61,$CE$57:$CE$58=$CE$58,$CE$58&lt;&gt;$CE$59,$CE$59:$CE$60=$CE$59,$CE$61:$CE$62=$CE$61,$CF$57:$CF$58=$CF$58,$CF$59&lt;&gt;$CF$60,$CF$61:$CF$62=$CF$61,$CG$57:$CG$58=$CG$58,$CG$61&lt;&gt;$CG$62),1,0)</f>
        <v>0</v>
      </c>
      <c r="CIA58" s="487">
        <f t="array" aca="1" ref="CIA58" ca="1">IF(AND($CC$57:$CC$60=$CC$58,$CC$60&lt;&gt;$CC$61,$CC$61:$CC$62=$CC$61,$CE$57:$CE$60=$CE$58,$CE$61&lt;&gt;$CE$62,$CF$57:$CF$59=$CF$58,$CF$59&lt;&gt;$CF$60,$CG$57:$CG$58=$CG$58,$CG$58&lt;&gt;$CG$59),1,0)</f>
        <v>0</v>
      </c>
      <c r="CIB58" s="487">
        <f t="array" aca="1" ref="CIB58" ca="1">IF(AND($CC$57:$CC$60=$CC$58,$CC$60&lt;&gt;$CC$61,$CC$61:$CC$62=$CC$61,$CE$57:$CE$60=$CE$58,$CE$61&lt;&gt;$CE$62,$CF$57:$CF$58=$CF$58,$CF$58&lt;&gt;$CF$59,$CF$59:$CF$60=$CF$59,$CG$57:$CG$58=$CG$58,$CG$59&lt;&gt;$CG$60),1,0)</f>
        <v>0</v>
      </c>
      <c r="CIC58" s="487">
        <f t="array" aca="1" ref="CIC58" ca="1">IF(AND($CC$57:$CC$60=$CC$58,$CC$60&lt;&gt;$CC$61,$CC$61:$CC$62=$CC$61,$CE$57:$CE$59=$CE$58,$CE$59&lt;&gt;$CE$60,$CE$61:$CE$62=$CE$61,$CF$57:$CF$58=$CF$58,$CF$58&lt;&gt;$CF$59,$CF$61:$CF$62=$CF$61,$CG$57:$CG$58=$CG$58,$CG$61&lt;&gt;$CG$62),1,0)</f>
        <v>0</v>
      </c>
      <c r="CID58" s="487">
        <f t="array" aca="1" ref="CID58" ca="1">IF(AND($CC$57:$CC$60=$CC$58,$CC$60&lt;&gt;$CC$61,$CC$61:$CC$62=$CC$61,$CE$57:$CE$59=$CE$58,$CE$59&lt;&gt;$CE$60,$CE$61:$CE$62=$CE$61,$CF$57:$CF$59=$CF$58,$CF$61&lt;&gt;$CF$62,$CG$57:$CG$58=$CG$58,$CG$58&lt;&gt;$CG$59),1,0)</f>
        <v>0</v>
      </c>
      <c r="CIE58" s="487">
        <f t="array" aca="1" ref="CIE58" ca="1">IF(AND($CC$57:$CC$59=$CC$58,$CC$59&lt;&gt;$CC$60,$CC$60:$CC$62=$CC$60,$CE$57:$CE$59=$CE$58,$CE$60&lt;&gt;$CE$61,$CE$61:$CE$62=$CE$61,$CF$57:$CF$59=$CF$58,$CF$61&lt;&gt;$CF$62,$CG$57:$CG$58=$CG$58,$CG$58&lt;&gt;$CG$59),1,0)</f>
        <v>0</v>
      </c>
      <c r="CIF58" s="487">
        <f t="array" aca="1" ref="CIF58" ca="1">IF(AND($CC$57:$CC$59=$CC$58,$CC$59&lt;&gt;$CC$60,$CC$60:$CC$62=$CC$60,$CE$57:$CE$59=$CE$58,$CE$60&lt;&gt;$CE$61,$CE$61:$CE$62=$CE$61,$CF$57:$CF$58=$CF$58,$CF$58&lt;&gt;$CF$59,$CF$61:$CF$62=$CF$61,$CG$57:$CG$58=$CG$58,$CG$61&lt;&gt;$CG$62),1,0)</f>
        <v>0</v>
      </c>
      <c r="CIG58" s="487">
        <f t="array" aca="1" ref="CIG58" ca="1">IF(AND($CC$57:$CC$59=$CC$58,$CC$59&lt;&gt;$CC$60,$CC$60:$CC$62=$CC$60,$CE$57:$CE$59=$CE$58,$CE$60:$CE$61=$CE$60,$CE$61&lt;&gt;$CE$62,$CF$57:$CF$59=$CF$58,$CF$60&lt;&gt;$CF$61,$CG$57:$CG$58=$CG$58,$CG$58&lt;&gt;$CG$59),1,0)</f>
        <v>0</v>
      </c>
      <c r="CIH58" s="487">
        <f t="array" aca="1" ref="CIH58" ca="1">IF(AND($CC$57:$CC$59=$CC$58,$CC$59&lt;&gt;$CC$60,$CC$60:$CC$62=$CC$60,$CE$57:$CE$59=$CE$58,$CE$60:$CE$61=$CE$60,$CE$61&lt;&gt;$CE$62,$CF$57:$CF$58=$CF$58,$CF$58&lt;&gt;$CF$59,$CF$60:$CF$61=$CF$60,$CG$57:$CG$58=$CG$58,$CG$60&lt;&gt;$CG$61),1,0)</f>
        <v>0</v>
      </c>
      <c r="CII58" s="487">
        <f t="array" aca="1" ref="CII58" ca="1">IF(AND($CC$57:$CC$59=$CC$58,$CC$59&lt;&gt;$CC$60,$CC$60:$CC$62=$CC$60,$CE$57:$CE$58=$CE$58,$CE$58&lt;&gt;$CE$59,$CE$60:$CE$62=$CE$60,$CF$57:$CF$58=$CF$58,$CF$60&lt;&gt;$CF$61,$CF$61:$CF$62=$CF$61,$CG$57:$CG$58=$CG$58,$CG$61&lt;&gt;$CG$62),1,0)</f>
        <v>0</v>
      </c>
      <c r="CIJ58" s="487">
        <f t="array" aca="1" ref="CIJ58" ca="1">IF(AND($CC$57:$CC$59=$CC$58,$CC$59&lt;&gt;$CC$60,$CC$60:$CC$62=$CC$60,$CE$57:$CE$58=$CE$58,$CE$58&lt;&gt;$CE$59,$CE$60:$CE$62=$CE$60,$CF$57:$CF$58=$CF$58,$CF$60:$CF$61=$CF$60,$CF$61&lt;&gt;$CF$62,$CG$57:$CG$58=$CG$58,$CG$60&lt;&gt;$CG$61),1,0)</f>
        <v>0</v>
      </c>
      <c r="CIK58" s="487">
        <f t="array" aca="1" ref="CIK58" ca="1">IF(AND($CC$57:$CC$58=$CC$58,$CC$58&lt;&gt;$CC$59,$CC$59:$CC$62=$CC$59,$CE$57:$CE$58=$CE$58,$CE$59:$CE$60=$CE$59,$CE$60&lt;&gt;$CE$61,$CE$61:$CE$62=$CE$61,$CF$57:$CF$58=$CF$58,$CF$59:$CF$60=$CF$59,$CF$61&lt;&gt;$CF$62,$CG$57:$CG$58=$CG$58,$CG$59&lt;&gt;$CG$60),1,0)</f>
        <v>0</v>
      </c>
      <c r="CIL58" s="487">
        <f t="array" aca="1" ref="CIL58" ca="1">IF(AND($CC$57:$CC$58=$CC$58,$CC$58&lt;&gt;$CC$59,$CC$59:$CC$62=$CC$59,$CE$57:$CE$58=$CE$58,$CE$59:$CE$60=$CE$59,$CE$60&lt;&gt;$CE$61,$CE$61:$CE$62=$CE$61,$CF$57:$CF$58=$CF$58,$CF$59&lt;&gt;$CF$60,$CF$61:$CF$62=$CF$61,$CG$57:$CG$58=$CG$58,$CG$61&lt;&gt;$CG$62),1,0)</f>
        <v>0</v>
      </c>
      <c r="CIM58" s="487">
        <f t="array" aca="1" ref="CIM58" ca="1">IF(AND($CC$57:$CC$58=$CC$58,$CC$58&lt;&gt;$CC$59,$CC$59:$CC$62=$CC$59,$CE$57:$CE$58=$CE$58,$CE$59:$CE$61=$CE$59,$CE$61&lt;&gt;$CE$62,$CF$57:$CF$58=$CF$58,$CF$59&lt;&gt;$CF$60,$CF$60:$CF$61=$CF$60,$CG$57:$CG$58=$CG$58,$CG$60&lt;&gt;$CG$61),1,0)</f>
        <v>0</v>
      </c>
      <c r="CIN58" s="487">
        <f t="array" aca="1" ref="CIN58" ca="1">IF(AND($CC$57:$CC$58=$CC$58,$CC$58&lt;&gt;$CC$59,$CC$59:$CC$62=$CC$59,$CE$57:$CE$58=$CE$58,$CE$59:$CE$61=$CE$59,$CE$61&lt;&gt;$CE$62,$CF$57:$CF$58=$CF$58,$CF$59:$CF$60=$CF$59,$CF$60&lt;&gt;$CF$61,$CG$57:$CG$58=$CG$58,$CG$59&lt;&gt;$CG$60),1,0)</f>
        <v>0</v>
      </c>
      <c r="CIO58" s="487">
        <f t="array" aca="1" ref="CIO58" ca="1">IF(AND($CC$57:$CC$58=$CC$58,$CC$58&lt;&gt;$CC$59,$CC$59:$CC$62=$CC$59,$CE$57:$CE$58=$CE$58,$CE$59&lt;&gt;$CE$60,$CE$60:$CE$62=$CE$60,$CF$57:$CF$58=$CF$58,$CF$60&lt;&gt;$CF$61,$CF$61:$CF$62=$CF$61,$CG$57:$CG$58=$CG$58,$CG$61&lt;&gt;$CG$62),1,0)</f>
        <v>0</v>
      </c>
      <c r="CIP58" s="487">
        <f t="array" aca="1" ref="CIP58" ca="1">IF(AND($CC$57:$CC$58=$CC$58,$CC$58&lt;&gt;$CC$59,$CC$59:$CC$62=$CC$59,$CE$57:$CE$58=$CE$58,$CE$59&lt;&gt;$CE$60,$CE$60:$CE$62=$CE$60,$CF$57:$CF$58=$CF$58,$CF$60:$CF$61=$CF$60,$CF$61&lt;&gt;$CF$62,$CG$57:$CG$58=$CG$58,$CG$60&lt;&gt;$CG$61),1,0)</f>
        <v>0</v>
      </c>
      <c r="CIQ58" s="487">
        <f t="array" aca="1" ref="CIQ58" ca="1">IF(AND($CC$57:$CC$61=$CC$58,$CC$61&lt;&gt;$CC$62,$CE$57:$CE$60=$CE$58,$CE$60&lt;&gt;$CE$61,$CF$57&lt;&gt;$CF$58,$CF$58:$CF$60=$CF$58,$CG$58:$CG$59=$CG$58,$CG$59&lt;&gt;$CG$60),1,0)</f>
        <v>0</v>
      </c>
      <c r="CIR58" s="487">
        <f t="array" aca="1" ref="CIR58" ca="1">IF(AND($CC$57:$CC$61=$CC$58,$CC$61&lt;&gt;$CC$62,$CE$57:$CE$60=$CE$58,$CE$60&lt;&gt;$CE$61,$CF$57:$CF$59=$CF$58,$CF$59&lt;&gt;$CF$60,$CG$57&lt;&gt;$CG$58,$CG$58:$CG$59=$CG$58),1,0)</f>
        <v>0</v>
      </c>
      <c r="CIS58" s="487">
        <f t="array" aca="1" ref="CIS58" ca="1">IF(AND($CC$57:$CC$61=$CC$58,$CC$61&lt;&gt;$CC$62,$CE$57&lt;&gt;$CE$58,$CE$58:$CE$61=$CE$58,$CF$58:$CF$60=$CF$58,$CF$60&lt;&gt;$CF$61,$CG$58:$CG$59=$CG$58,$CG$59&lt;&gt;$CG$60),1,0)</f>
        <v>0</v>
      </c>
      <c r="CIT58" s="487">
        <f t="array" aca="1" ref="CIT58" ca="1">IF(AND($CC$57:$CC$61=$CC$58,$CC$61&lt;&gt;$CC$62,$CE$57&lt;&gt;$CE$58,$CE$58:$CE$61=$CE$58,$CF$58:$CF$59=$CF$58,$CF$59&lt;&gt;$CF$60,$CF$60:$CF$61=$CF$60,$CG$58:$CG$59=$CG$58,$CG$60&lt;&gt;$CG$61),1,0)</f>
        <v>0</v>
      </c>
      <c r="CIU58" s="487">
        <f t="array" aca="1" ref="CIU58" ca="1">IF(AND($CC$57:$CC$61=$CC$58,$CC$61&lt;&gt;$CC$62,$CE$57:$CE$59=$CE$58,$CE$59&lt;&gt;$CE$60,$CE$60:$CE$61=$CE$60,$CF$57:$CF$59=$CF$58,$CF$60&lt;&gt;$CF$61,$CG$57&lt;&gt;$CG$58,$CG$58:$CG$59=$CG$58),1,0)</f>
        <v>0</v>
      </c>
      <c r="CIV58" s="487">
        <f t="array" aca="1" ref="CIV58" ca="1">IF(AND($CC$57:$CC$61=$CC$58,$CC$61&lt;&gt;$CC$62,$CE$57:$CE$59=$CE$58,$CE$59&lt;&gt;$CE$60,$CE$60:$CE$61=$CE$60,$CF$57&lt;&gt;$CF$58,$CF$58:$CF$59=$CF$58,$CF$60:$CF$61=$CF$60,$CG$58:$CG$59=$CG$58,$CG$60&lt;&gt;$CG$61),1,0)</f>
        <v>0</v>
      </c>
      <c r="CIW58" s="487">
        <f t="array" aca="1" ref="CIW58" ca="1">IF(AND($CC$57:$CC$60=$CC$58,$CC$60&lt;&gt;$CC$61,$CC$61:$CC$62=$CC$61,$CE$57:$CE$60=$CE$58,$CE$61&lt;&gt;$CE$62,$CF$57:$CF$59=$CF$58,$CF$59&lt;&gt;$CF$60,$CG$57&lt;&gt;$CG$58,$CG$58:$CG$59=$CG$58),1,0)</f>
        <v>0</v>
      </c>
      <c r="CIX58" s="487">
        <f t="array" aca="1" ref="CIX58" ca="1">IF(AND($CC$57:$CC$60=$CC$58,$CC$60&lt;&gt;$CC$61,$CC$61:$CC$62=$CC$61,$CE$57:$CE$60=$CE$58,$CE$61&lt;&gt;$CE$62,$CF$57&lt;&gt;$CF$58,$CF$58:$CF$60=$CF$58,$CG$58:$CG$59=$CG$58,$CG$59&lt;&gt;$CG$60),1,0)</f>
        <v>0</v>
      </c>
      <c r="CIY58" s="487">
        <f t="array" aca="1" ref="CIY58" ca="1">IF(AND($CC$57:$CC$60=$CC$58,$CC$60&lt;&gt;$CC$61,$CC$61:$CC$62=$CC$61,$CE$57:$CE$59=$CE$58,$CE$59&lt;&gt;$CE$60,$CE$61:$CE$62=$CE$61,$CF$57&lt;&gt;$CF$58,$CF$58:$CF$59=$CF$58,$CF$61:$CF$62=$CF$61,$CG$58:$CG$59=$CG$58,$CG$61&lt;&gt;$CG$62),1,0)</f>
        <v>0</v>
      </c>
      <c r="CIZ58" s="487">
        <f t="array" aca="1" ref="CIZ58" ca="1">IF(AND($CC$57:$CC$60=$CC$58,$CC$60&lt;&gt;$CC$61,$CC$61:$CC$62=$CC$61,$CE$57:$CE$59=$CE$58,$CE$59&lt;&gt;$CE$60,$CE$61:$CE$62=$CE$61,$CF$57:$CF$59=$CF$58,$CF$61&lt;&gt;$CF$62,$CG$57&lt;&gt;$CG$58,$CG$58:$CG$59=$CG$58),1,0)</f>
        <v>0</v>
      </c>
      <c r="CJA58" s="487" cm="1">
        <f t="array" aca="1" ref="CJA58" ca="1">IF(AND($CC$57:$CC$60=$CC$58,$CC$60&lt;&gt;$CC$61,$CC$61:$CC$62=$CC$61,$CE$57&lt;&gt;$CE$58,$CE$58:$CE$60=$CE$58,$CE$61:$CE$62=$CE$61,$CF$58:$CF$60=$CF$58,$CF$61&lt;&gt;$CF$62,$CG$58:$CG$59=$CG$58,$CG$59&lt;&gt;$CG$60),1,0)</f>
        <v>0</v>
      </c>
      <c r="CJB58" s="487">
        <f t="array" aca="1" ref="CJB58" ca="1">IF(AND($CC$57:$CC$60=$CC$58,$CC$60&lt;&gt;$CC$61,$CC$61:$CC$62=$CC$61,$CE$57&lt;&gt;$CE$58,$CE$58:$CE$60=$CE$58,$CE$61:$CE$62=$CE$61,$CF$58:$CF$59=$CF$58,$CF$59&lt;&gt;$CF$60,$CF$61:$CF$62=$CF$61,$CG$58:$CG$59=$CG$58,$CG$61&lt;&gt;$CG$62),1,0)</f>
        <v>0</v>
      </c>
      <c r="CJC58" s="487">
        <f t="array" aca="1" ref="CJC58" ca="1">IF(AND($CC$57:$CC$59=$CC$58,$CC$59&lt;&gt;$CC$60,$CC$60:$CC$62=$CC$60,$CE$57:$CE$59=$CE$58,$CE$60:$CE$61=$CE$60,$CE$61&lt;&gt;$CE$62,$CF$57&lt;&gt;$CF$58,$CF$58:$CF$59=$CF$58,$CF$60:$CF$61=$CF$60,$CG$58:$CG$59=$CG$58,$CG$60&lt;&gt;$CG$61),1,0)</f>
        <v>0</v>
      </c>
      <c r="CJD58" s="487">
        <f t="array" aca="1" ref="CJD58" ca="1">IF(AND($CC$57:$CC$59=$CC$58,$CC$59&lt;&gt;$CC$60,$CC$60:$CC$62=$CC$60,$CE$57:$CE$59=$CE$58,$CE$60:$CE$61=$CE$60,$CE$61&lt;&gt;$CE$62,$CF$57:$CF$59=$CF$58,$CF$60&lt;&gt;$CF$61,$CG$57&lt;&gt;$CG$58,$CG$58:$CG$59=$CG$58),1,0)</f>
        <v>0</v>
      </c>
      <c r="CJE58" s="487">
        <f t="array" aca="1" ref="CJE58" ca="1">IF(AND($CC$57:$CC$59=$CC$58,$CC$59&lt;&gt;$CC$60,$CC$60:$CC$62=$CC$60,$CE$57:$CE$59=$CE$58,$CE$60&lt;&gt;$CE$61,$CE$61:$CE$62=$CE$61,$CF$57&lt;&gt;$CF$58,$CF$58:$CF$59=$CF$58,$CF$61:$CF$62=$CF$61,$CG$58:$CG$59=$CG$58,$CG$61&lt;&gt;$CG$62),1,0)</f>
        <v>0</v>
      </c>
      <c r="CJF58" s="487">
        <f t="array" aca="1" ref="CJF58" ca="1">IF(AND($CC$57:$CC$59=$CC$58,$CC$59&lt;&gt;$CC$60,$CC$60:$CC$62=$CC$60,$CE$57:$CE$59=$CE$58,$CE$60&lt;&gt;$CE$61,$CE$61:$CE$62=$CE$61,$CF$57:$CF$59=$CF$58,$CF$61&lt;&gt;$CF$62,$CG$57&lt;&gt;$CG$58,$CG$58:$CG$59=$CG$58),1,0)</f>
        <v>0</v>
      </c>
      <c r="CJG58" s="487">
        <f t="array" aca="1" ref="CJG58" ca="1">IF(AND($CC$57:$CC$59=$CC$58,$CC$59&lt;&gt;$CC$60,$CC$60:$CC$62=$CC$60,$CE$57&lt;&gt;$CE$58,$CE$58:$CE$59=$CE$58,$CE$60:$CE$62=$CE$60,$CF$58:$CF$59=$CF$58,$CF$60&lt;&gt;$CF$61,$CF$61:$CF$62=$CF$61,$CG$58:$CG$59=$CG$58,$CG$61&lt;&gt;$CG$62),1,0)</f>
        <v>0</v>
      </c>
      <c r="CJH58" s="487">
        <f t="array" aca="1" ref="CJH58" ca="1">IF(AND($CC$57:$CC$59=$CC$58,$CC$59&lt;&gt;$CC$60,$CC$60:$CC$62=$CC$60,$CE$57&lt;&gt;$CE$58,$CE$58:$CE$59=$CE$58,$CE$60:$CE$62=$CE$60,$CF$58:$CF$59=$CF$58,$CF$60:$CF$61=$CF$60,$CF$61&lt;&gt;$CF$62,$CG$58:$CG$59=$CG$58,$CG$60&lt;&gt;$CG$61),1,0)</f>
        <v>0</v>
      </c>
      <c r="CJI58" s="487">
        <f t="array" aca="1" ref="CJI58" ca="1">IF(AND($CC$57&lt;&gt;$CC$58,$CC$58:$CC$62=$CC$58,$CE$58:$CE$61=$CE$58,$CE$61&lt;&gt;$CE$62,$CF$58:$CF$59=$CF$58,$CF$59&lt;&gt;$CF$60,$CF$60:$CF$61=$CF$60,$CG$58:$CG$59=$CG$58,$CG$60&lt;&gt;$CG$61),1,0)</f>
        <v>0</v>
      </c>
      <c r="CJJ58" s="487">
        <f t="array" aca="1" ref="CJJ58" ca="1">IF(AND($CC$57&lt;&gt;$CC$58,$CC$58:$CC$62=$CC$58,$CE$58:$CE$61=$CE$58,$CE$61&lt;&gt;$CE$62,$CF$58:$CF$60=$CF$58,$CF$60&lt;&gt;$CF$61,$CG$58:$CG$59=$CG$58,$CG$59&lt;&gt;$CG$60),1,0)</f>
        <v>0</v>
      </c>
      <c r="CJK58" s="487">
        <f t="array" aca="1" ref="CJK58" ca="1">IF(AND($CC$57&lt;&gt;$CC$58,$CC$58:$CC$62=$CC$58,$CE$58:$CE$60=$CE$58,$CE$60&lt;&gt;$CE$61,$CE$61:$CE$62=$CE$61,$CF$58:$CF$59=$CF$58,$CF$59&lt;&gt;$CF$60,$CF$61:$CF$62=$CF$61,$CG$58:$CG$59=$CG$58,$CG$61&lt;&gt;$CG$62),1,0)</f>
        <v>0</v>
      </c>
      <c r="CJL58" s="487">
        <f t="array" aca="1" ref="CJL58" ca="1">IF(AND($CC$57&lt;&gt;$CC$58,$CC$58:$CC$62=$CC$58,$CE$58:$CE$60=$CE$58,$CE$60&lt;&gt;$CE$61,$CE$61:$CE$62=$CE$61,$CF$58:$CF$60=$CF$58,$CF$61&lt;&gt;$CF$62,$CG$58:$CG$59=$CG$58,$CG$59&lt;&gt;$CG$60),1,0)</f>
        <v>0</v>
      </c>
      <c r="CJM58" s="487">
        <f t="array" aca="1" ref="CJM58" ca="1">IF(AND($CC$57&lt;&gt;$CC$58,$CC$58:$CC$62=$CC$58,$CE$58:$CE$59=$CE$58,$CE$59&lt;&gt;$CE$60,$CE$60:$CE$62=$CE$60,$CF$58:$CF$59=$CF$58,$CF$60&lt;&gt;$CF$61,$CF$61:$CF$62=$CF$61,$CG$58:$CG$59=$CG$58,$CG$61&lt;&gt;$CG$62),1,0)</f>
        <v>0</v>
      </c>
      <c r="CJN58" s="487">
        <f t="array" aca="1" ref="CJN58" ca="1">IF(AND($CC$57&lt;&gt;$CC$58,$CC$58:$CC$62=$CC$58,$CE$58:$CE$59=$CE$58,$CE$59&lt;&gt;$CE$60,$CE$60:$CE$62=$CE$60,$CF$58:$CF$59=$CF$58,$CF$60:$CF$61=$CF$60,$CF$61&lt;&gt;$CF$62,$CG$58:$CG$59=$CG$58,$CG$60&lt;&gt;$CG$61),1,0)</f>
        <v>0</v>
      </c>
      <c r="CJO58" s="487">
        <f t="array" aca="1" ref="CJO58" ca="1">IF(AND($CC$57:$CC$61=$CC$58,$CC$61&lt;&gt;$CC$62,$CE$57:$CE$60=$CE$58,$CE$60&lt;&gt;$CE$61,$CF$57&lt;&gt;$CF$58,$CF$58:$CF$60=$CF$58,$CG$58&lt;&gt;$CG$59,$CG$59:$CG$60=$CG$59),1,0)</f>
        <v>0</v>
      </c>
      <c r="CJP58" s="487">
        <f t="array" aca="1" ref="CJP58" ca="1">IF(AND($CC$57:$CC$61=$CC$58,$CC$61&lt;&gt;$CC$62,$CE$57:$CE$60=$CE$58,$CE$60&lt;&gt;$CE$61,$CF$57:$CF$58=$CF$58,$CF$58&lt;&gt;$CF$59,$CF$59:$CF$60=$CF$59,$CG$57&lt;&gt;$CG$58,$CG$59:$CG$60=$CG$59),1,0)</f>
        <v>0</v>
      </c>
      <c r="CJQ58" s="487">
        <f t="array" aca="1" ref="CJQ58" ca="1">IF(AND($CC$57:$CC$61=$CC$58,$CC$61&lt;&gt;$CC$62,$CE$57:$CE$58=$CE$58,$CE$58&lt;&gt;$CE$59,$CE$59:$CE$61=$CE$59,$CF$57&lt;&gt;$CF$58,$CF$59:$CF$61=$CF$59,$CG$59:$CG$60=$CG$59,$CG$60&lt;&gt;$CG$61),1,0)</f>
        <v>0</v>
      </c>
      <c r="CJR58" s="487">
        <f t="array" aca="1" ref="CJR58" ca="1">IF(AND($CC$57:$CC$61=$CC$58,$CC$61&lt;&gt;$CC$62,$CE$57:$CE$58=$CE$58,$CE$58&lt;&gt;$CE$59,$CE$59:$CE$61=$CE$59,$CF$57:$CF$58=$CF$58,$CF$59:$CF$60=$CF$59,$CF$60&lt;&gt;$CF$61,$CG$59:$CG$60=$CG$59,$CG$57&lt;&gt;$CG$58),1,0)</f>
        <v>0</v>
      </c>
      <c r="CJS58" s="487">
        <f t="array" aca="1" ref="CJS58" ca="1">IF(AND($CC$57:$CC$61=$CC$58,$CC$61&lt;&gt;$CC$62,$CE$57&lt;&gt;$CE$58,$CE$58:$CE$61=$CE$58,$CF$58:$CF$60=$CF$58,$CF$60&lt;&gt;$CF$61,$CG$58&lt;&gt;$CG$59,$CG$59:$CG$60=$CG$59),1,0)</f>
        <v>0</v>
      </c>
      <c r="CJT58" s="487">
        <f t="array" aca="1" ref="CJT58" ca="1">IF(AND($CC$57:$CC$61=$CC$58,$CC$61&lt;&gt;$CC$62,$CE$57&lt;&gt;$CE$58,$CE$58:$CE$61=$CE$58,$CF$58&lt;&gt;$CF$59,$CF$59:$CF$61=$CF$59,$CG$59:$CG$60=$CG$59,$CG$60&lt;&gt;$CG$61),1,0)</f>
        <v>0</v>
      </c>
      <c r="CJU58" s="487">
        <f t="array" aca="1" ref="CJU58" ca="1">IF(AND($CC$57:$CC$60=$CC$58,$CC$60&lt;&gt;$CC$61,$CC$61:$CC$62=$CC$61,$CE$57:$CE$60=$CE$58,$CE$61&lt;&gt;$CE$62,$CF$57&lt;&gt;$CF$58,$CF$58:$CF$60=$CF$58,$CG$58&lt;&gt;$CG$59,$CG$59:$CG$60=$CG$59),1,0)</f>
        <v>0</v>
      </c>
      <c r="CJV58" s="487">
        <f t="array" aca="1" ref="CJV58" ca="1">IF(AND($CC$57:$CC$60=$CC$58,$CC$60&lt;&gt;$CC$61,$CC$61:$CC$62=$CC$61,$CE$57:$CE$60=$CE$58,$CE$61&lt;&gt;$CE$62,$CF$57:$CF$58=$CF$58,$CF$58&lt;&gt;$CF$59,$CF$59:$CF$60=$CF$59,$CG$57&lt;&gt;$CG$58,$CG$59:$CG$60=$CG$59),1,0)</f>
        <v>0</v>
      </c>
      <c r="CJW58" s="487">
        <f t="array" aca="1" ref="CJW58" ca="1">IF(AND($CC$57:$CC$60=$CC$58,$CC$60&lt;&gt;$CC$61,$CC$61:$CC$62=$CC$61,$CE$57&lt;&gt;$CE$58,$CE$58:$CE$60=$CE$58,$CE$61:$CE$62=$CE$61,$CF$58:$CF$60=$CF$58,$CF$61&lt;&gt;$CF$62,$CG$58&lt;&gt;$CG$59,$CG$59:$CG$60=$CG$59),1,0)</f>
        <v>0</v>
      </c>
      <c r="CJX58" s="487">
        <f t="array" aca="1" ref="CJX58" ca="1">IF(AND($CC$57:$CC$60=$CC$58,$CC$60&lt;&gt;$CC$61,$CC$61:$CC$62=$CC$61,$CE$57&lt;&gt;$CE$58,$CE$58:$CE$60=$CE$58,$CE$61:$CE$62=$CE$61,$CF$58&lt;&gt;$CF$59,$CF$59:$CF$60=$CF$59,$CF$61:$CF$62=$CF$61,$CG$59:$CG$60=$CG$59,$CG$61&lt;&gt;$CG$62),1,0)</f>
        <v>0</v>
      </c>
      <c r="CJY58" s="487">
        <f t="array" aca="1" ref="CJY58" ca="1">IF(AND($CC$57:$CC$60=$CC$58,$CC$60&lt;&gt;$CC$61,$CC$61:$CC$62=$CC$61,$CE$57:$CE$58=$CE$58,$CE$58&lt;&gt;$CE$59,$CE$59:$CE$60=$CE$59,$CE$61:$CE$62=$CE$61,$CF$57&lt;&gt;$CF$58,$CF$59:$CF$60=$CF$59,$CF$61:$CF$62=$CF$61,$CG$59:$CG$60=$CG$59,$CG$61&lt;&gt;$CG$62),1,0)</f>
        <v>0</v>
      </c>
      <c r="CJZ58" s="487">
        <f t="array" aca="1" ref="CJZ58" ca="1">IF(AND($CC$57:$CC$60=$CC$58,$CC$60&lt;&gt;$CC$61,$CC$61:$CC$62=$CC$61,$CE$57:$CE$58=$CE$58,$CE$58&lt;&gt;$CE$59,$CE$59:$CE$60=$CE$59,$CE$61:$CE$62=$CE$61,$CF$57:$CF$58=$CF$58,$CF$59:$CF$60=$CF$59,$CF$61&lt;&gt;$CF$62,$CG$57&lt;&gt;$CG$58,$CG$59:$CG$60=$CG$59),1,0)</f>
        <v>0</v>
      </c>
      <c r="CKA58" s="487">
        <f t="array" aca="1" ref="CKA58" ca="1">IF(AND($CC$57:$CC$58=$CC$58,$CC$58&lt;&gt;$CC$59,$CC$59:$CC$62=$CC$59,$CE$57&lt;&gt;$CE$58,$CE$59:$CE$62=$CE$59,$CF$59:$CF$60=$CF$59,$CF$60&lt;&gt;$CF$61,$CF$61:$CF$62=$CF$61,$CG$59:$CG$60=$CG$59,$CG$61&lt;&gt;$CG$62),1,0)</f>
        <v>0</v>
      </c>
      <c r="CKB58" s="487">
        <f t="array" aca="1" ref="CKB58" ca="1">IF(AND($CC$57:$CC$58=$CC$58,$CC$58&lt;&gt;$CC$59,$CC$59:$CC$62=$CC$59,$CE$57&lt;&gt;$CE$58,$CE$59:$CE$62=$CE$59,$CF$59:$CF$61=$CF$59,$CF$61&lt;&gt;$CF$62,$CG$59:$CG$60=$CG$59,$CG$60&lt;&gt;$CG$61),1,0)</f>
        <v>0</v>
      </c>
      <c r="CKC58" s="487">
        <f t="array" aca="1" ref="CKC58" ca="1">IF(AND($CC$57:$CC$58=$CC$58,$CC$58&lt;&gt;$CC$59,$CC$59:$CC$62=$CC$59,$CE$57:$CE$58=$CE$58,$CE$59:$CE$61=$CE$59,$CE$61&lt;&gt;$CE$62,$CF$57&lt;&gt;$CF$58,$CF$59:$CF$61=$CF$59,$CG$59:$CG$60=$CG$59,$CG$60&lt;&gt;$CG$61),1,0)</f>
        <v>0</v>
      </c>
      <c r="CKD58" s="487">
        <f t="array" aca="1" ref="CKD58" ca="1">IF(AND($CC$57:$CC$58=$CC$58,$CC$58&lt;&gt;$CC$59,$CC$59:$CC$62=$CC$59,$CE$57:$CE$58=$CE$58,$CE$59:$CE$61=$CE$59,$CE$61&lt;&gt;$CE$62,$CF$57:$CF$58=$CF$58,$CF$59:$CF$60=$CF$59,$CF$60&lt;&gt;$CF$61,$CG$57&lt;&gt;$CG$58,$CG$59:$CG$60=$CG$59),1,0)</f>
        <v>0</v>
      </c>
      <c r="CKE58" s="487">
        <f t="array" aca="1" ref="CKE58" ca="1">IF(AND($CC$57:$CC$58=$CC$58,$CC$58&lt;&gt;$CC$59,$CC$59:$CC$62=$CC$59,$CE$57:$CE$58=$CE$58,$CE$59:$CE$60=$CE$59,$CE$60&lt;&gt;$CE$61,$CE$61:$CE$62=$CE$61,$CF$57&lt;&gt;$CF$58,$CF$59:$CF$60=$CF$59,$CF$61:$CF$62=$CF$61,$CG$59:$CG$60=$CG$59,$CG$61&lt;&gt;$CG$62),1,0)</f>
        <v>0</v>
      </c>
      <c r="CKF58" s="487">
        <f t="array" aca="1" ref="CKF58" ca="1">IF(AND($CC$57:$CC$58=$CC$58,$CC$58&lt;&gt;$CC$59,$CC$59:$CC$62=$CC$59,$CE$57:$CE$58=$CE$58,$CE$59:$CE$60=$CE$59,$CE$60&lt;&gt;$CE$61,$CE$61:$CE$62=$CE$61,$CF$57:$CF$58=$CF$58,$CF$59:$CF$60=$CF$59,$CF$61&lt;&gt;$CF$62,$CG$57&lt;&gt;$CG$58,$CG$59:$CG$60=$CG$59),1,0)</f>
        <v>0</v>
      </c>
      <c r="CKG58" s="487">
        <f t="array" aca="1" ref="CKG58" ca="1">IF(AND($CC$57&lt;&gt;$CC$58,$CC$58:$CC$62=$CC$58,$CE$58&lt;&gt;$CE$59,$CE$59:$CE$62=$CE$59,$CF$59:$CF$60=$CF$59,$CF$60&lt;&gt;$CF$61,$CF$61:$CF$62=$CF$61,$CG$59:$CG$60=$CG$59,$CG$61&lt;&gt;$CG$62),1,0)</f>
        <v>0</v>
      </c>
      <c r="CKH58" s="487">
        <f t="array" aca="1" ref="CKH58" ca="1">IF(AND($CC$57&lt;&gt;$CC$58,$CC$58:$CC$62=$CC$58,$CE$58&lt;&gt;$CE$59,$CE$59:$CE$62=$CE$59,$CF$59:$CF$61=$CF$59,$CF$61&lt;&gt;$CF$62,$CG$59:$CG$60=$CG$59,$CG$60&lt;&gt;$CG$61),1,0)</f>
        <v>0</v>
      </c>
      <c r="CKI58" s="487">
        <f t="array" aca="1" ref="CKI58" ca="1">IF(AND($CC$57&lt;&gt;$CC$58,$CC$58:$CC$62=$CC$58,$CE$58:$CE$60=$CE$58,$CE$60&lt;&gt;$CE$61,$CE$61:$CE$62=$CE$61,$CF$58&lt;&gt;$CF$59,$CF$59:$CF$60=$CF$59,$CF$61:$CF$62=$CF$61,$CG$59:$CG$60=$CG$59,$CG$61&lt;&gt;$CG$62),1,0)</f>
        <v>0</v>
      </c>
      <c r="CKJ58" s="487">
        <f t="array" aca="1" ref="CKJ58" ca="1">IF(AND($CC$57&lt;&gt;$CC$58,$CC$58:$CC$62=$CC$58,$CE$58:$CE$60=$CE$58,$CE$60&lt;&gt;$CE$61,$CE$61:$CE$62=$CE$61,$CF$58:$CF$60=$CF$58,$CF$61&lt;&gt;$CF$62,$CG$58&lt;&gt;$CG$59,$CG$59:$CG$60=$CG$59),1,0)</f>
        <v>0</v>
      </c>
      <c r="CKK58" s="487">
        <f t="array" aca="1" ref="CKK58" ca="1">IF(AND($CC$57&lt;&gt;$CC$58,$CC$58:$CC$62=$CC$58,$CE$58:$CE$61=$CE$58,$CE$61&lt;&gt;$CE$62,$CF$58&lt;&gt;$CF$59,$CF$59:$CF$61=$CF$59,$CG$59:$CG$60=$CG$59,$CG$60&lt;&gt;$CG$61),1,0)</f>
        <v>0</v>
      </c>
      <c r="CKL58" s="487">
        <f t="array" aca="1" ref="CKL58" ca="1">IF(AND($CC$57&lt;&gt;$CC$58,$CC$58:$CC$62=$CC$58,$CE$58:$CE$61=$CE$58,$CE$61&lt;&gt;$CE$62,$CF$58:$CF$60=$CF$58,$CF$60&lt;&gt;$CF$61,$CG$58&lt;&gt;$CG$59,$CG$59:$CG$60=$CG$59),1,0)</f>
        <v>0</v>
      </c>
      <c r="CKM58" s="487">
        <f t="array" aca="1" ref="CKM58" ca="1">IF(AND($CC$57:$CC$61=$CC$58,$CC$61&lt;&gt;$CC$62,$CE$57&lt;&gt;$CE$58,$CE$58:$CE$61=$CE$58,$CF$58:$CF$59=$CF$58,$CF$59&lt;&gt;$CF$60,$CF$60:$CF$61=$CF$60,$CG$58&lt;&gt;$CG$59,$CG$60:$CG$61=$CG$60),1,0)</f>
        <v>0</v>
      </c>
      <c r="CKN58" s="487">
        <f t="array" aca="1" ref="CKN58" ca="1">IF(AND($CC$57:$CC$61=$CC$58,$CC$61&lt;&gt;$CC$62,$CE$57&lt;&gt;$CE$58,$CE$58:$CE$61=$CE$58,$CF$58&lt;&gt;$CF$59,$CF$59:$CF$61=$CF$59,$CG$59&lt;&gt;$CG$60,$CG$60:$CG$61=$CG$60),1,0)</f>
        <v>0</v>
      </c>
      <c r="CKO58" s="487">
        <f t="array" aca="1" ref="CKO58" ca="1">IF(AND($CC$57:$CC$61=$CC$58,$CC$61&lt;&gt;$CC$62,$CE$57:$CE$59=$CE$58,$CE$59&lt;&gt;$CE$60,$CE$60:$CE$61=$CE$60,$CF$57&lt;&gt;$CF$58,$CF$58:$CF$59=$CF$58,$CF$60:$CF$61=$CF$60,$CG$58&lt;&gt;$CG$59,$CG$60:$CG$61=$CG$60),1,0)</f>
        <v>0</v>
      </c>
      <c r="CKP58" s="487">
        <f t="array" aca="1" ref="CKP58" ca="1">IF(AND($CC$57:$CC$61=$CC$58,$CC$61&lt;&gt;$CC$62,$CE$57:$CE$59=$CE$58,$CE$59&lt;&gt;$CE$60,$CE$60:$CE$61=$CE$60,$CF$57:$CF$58=$CF$58,$CF$58&lt;&gt;$CF$59,$CF$60:$CF$61=$CF$60,$CG$57&lt;&gt;$CG$58,$CG$60:$CG$61=$CG$60),1,0)</f>
        <v>0</v>
      </c>
      <c r="CKQ58" s="487">
        <f t="array" aca="1" ref="CKQ58" ca="1">IF(AND($CC$57:$CC$61=$CC$58,$CC$61&lt;&gt;$CC$62,$CE$57:$CE$58=$CE$58,$CE$58&lt;&gt;$CE$59,$CE$59:$CE$61=$CE$59,$CF$57&lt;&gt;$CF$58,$CF$59:$CF$61=$CF$59,$CG$59&lt;&gt;$CG$60,$CG$60:$CG$61=$CG$60),1,0)</f>
        <v>0</v>
      </c>
      <c r="CKR58" s="487">
        <f t="array" aca="1" ref="CKR58" ca="1">IF(AND($CC$57:$CC$61=$CC$58,$CC$61&lt;&gt;$CC$62,$CE$57:$CE$58=$CE$58,$CE$58&lt;&gt;$CE$59,$CE$59:$CE$61=$CE$59,$CF$57:$CF$58=$CF$58,$CF$59&lt;&gt;$CF$60,$CF$60:$CF$61=$CF$60,$CG$57&lt;&gt;$CG$58,$CG$60:$CG$61=$CG$60),1,0)</f>
        <v>0</v>
      </c>
      <c r="CKS58" s="487">
        <f t="array" aca="1" ref="CKS58" ca="1">IF(AND($CC$57:$CC$59=$CC$58,$CC$59&lt;&gt;$CC$60,$CC$60:$CC$62=$CC$60,$CE$57:$CE$59=$CE$58,$CE$60:$CE$61=$CE$60,$CE$61&lt;&gt;$CE$62,$CF$57&lt;&gt;$CF$58,$CF$58:$CF$59=$CF$58,$CF$60:$CF$61=$CF$60,$CG$58&lt;&gt;$CG$59,$CG$60:$CG$61=$CG$60),1,0)</f>
        <v>0</v>
      </c>
      <c r="CKT58" s="487">
        <f t="array" aca="1" ref="CKT58" ca="1">IF(AND($CC$57:$CC$59=$CC$58,$CC$59&lt;&gt;$CC$60,$CC$60:$CC$62=$CC$60,$CE$57:$CE$59=$CE$58,$CE$60:$CE$61=$CE$60,$CE$61&lt;&gt;$CE$62,$CF$57:$CF$58=$CF$58,$CF$58&lt;&gt;$CF$59,$CF$60:$CF$61=$CF$60,$CG$57&lt;&gt;$CG$58,$CG$60:$CG$61=$CG$60),1,0)</f>
        <v>0</v>
      </c>
      <c r="CKU58" s="487">
        <f t="array" aca="1" ref="CKU58" ca="1">IF(AND($CC$57:$CC$59=$CC$58,$CC$59&lt;&gt;$CC$60,$CC$60:$CC$62=$CC$60,$CE$57&lt;&gt;$CE$58,$CE$58:$CE$59=$CE$58,$CE$60:$CE$62=$CE$60,$CF$58&lt;&gt;$CF$59,$CF$60:$CF$62=$CF$60,$CG$60:$CG$61=$CG$60,$CG$61&lt;&gt;$CG$62),1,0)</f>
        <v>0</v>
      </c>
      <c r="CKV58" s="487">
        <f t="array" aca="1" ref="CKV58" ca="1">IF(AND($CC$57:$CC$59=$CC$58,$CC$59&lt;&gt;$CC$60,$CC$60:$CC$62=$CC$60,$CE$57&lt;&gt;$CE$58,$CE$58:$CE$59=$CE$58,$CE$60:$CE$62=$CE$60,$CF$58:$CF$59=$CF$58,$CF$60:$CF$61=$CF$60,$CF$61&lt;&gt;$CF$62,$CG$58&lt;&gt;$CG$59,$CG$60:$CG$61=$CG$60),1,0)</f>
        <v>0</v>
      </c>
      <c r="CKW58" s="487">
        <f t="array" aca="1" ref="CKW58" ca="1">IF(AND($CC$57:$CC$59=$CC$58,$CC$59&lt;&gt;$CC$60,$CC$60:$CC$62=$CC$60,$CE$57:$CE$58=$CE$58,$CE$58&lt;&gt;$CE$59,$CE$60:$CE$62=$CE$60,$CF$57&lt;&gt;$CF$58,$CF$60:$CF$62=$CF$60,$CG$60:$CG$61=$CG$60,$CG$61&lt;&gt;$CG$62),1,0)</f>
        <v>0</v>
      </c>
      <c r="CKX58" s="487">
        <f t="array" aca="1" ref="CKX58" ca="1">IF(AND($CC$57:$CC$59=$CC$58,$CC$59&lt;&gt;$CC$60,$CC$60:$CC$62=$CC$60,$CE$57:$CE$58=$CE$58,$CE$58&lt;&gt;$CE$59,$CE$60:$CE$62=$CE$60,$CF$57:$CF$58=$CF$58,$CF$60:$CF$61=$CF$60,$CF$61&lt;&gt;$CF$62,$CG$57&lt;&gt;$CG$58,$CG$60:$CG$61=$CG$60),1,0)</f>
        <v>0</v>
      </c>
      <c r="CKY58" s="487">
        <f t="array" aca="1" ref="CKY58" ca="1">IF(AND($CC$57:$CC$58=$CC$58,$CC$58&lt;&gt;$CC$59,$CC$59:$CC$62=$CC$59,$CE$57:$CE$58=$CE$58,$CE$59:$CE$61=$CE$59,$CE$61&lt;&gt;$CE$62,$CF$57&lt;&gt;$CF$58,$CF$59:$CF$61=$CF$59,$CG$59&lt;&gt;$CG$60,$CG$60:$CG$61=$CG$60),1,0)</f>
        <v>0</v>
      </c>
      <c r="CKZ58" s="487">
        <f t="array" aca="1" ref="CKZ58" ca="1">IF(AND($CC$57:$CC$58=$CC$58,$CC$58&lt;&gt;$CC$59,$CC$59:$CC$62=$CC$59,$CE$57:$CE$58=$CE$58,$CE$59:$CE$61=$CE$59,$CE$61&lt;&gt;$CE$62,$CF$57:$CF$58=$CF$58,$CF$59&lt;&gt;$CF$60,$CF$60:$CF$61=$CF$60,$CG$57&lt;&gt;$CG$58,$CG$60:$CG$61=$CG$60),1,0)</f>
        <v>0</v>
      </c>
      <c r="CLA58" s="487">
        <f t="array" aca="1" ref="CLA58" ca="1">IF(AND($CC$57:$CC$58=$CC$58,$CC$58&lt;&gt;$CC$59,$CC$59:$CC$62=$CC$59,$CE$57:$CE$58=$CE$58,$CE$59&lt;&gt;$CE$60,$CE$60:$CE$62=$CE$60,$CF$57:$CF$58=$CF$58,$CF$60:$CF$61=$CF$60,$CF$61&lt;&gt;$CF$62,$CG$57&lt;&gt;$CG$58,$CG$60:$CG$61=$CG$60),1,0)</f>
        <v>0</v>
      </c>
      <c r="CLB58" s="487">
        <f t="array" aca="1" ref="CLB58" ca="1">IF(AND($CC$57:$CC$58=$CC$58,$CC$58&lt;&gt;$CC$59,$CC$59:$CC$62=$CC$59,$CE$57:$CE$58=$CE$58,$CE$59&lt;&gt;$CE$60,$CE$60:$CE$62=$CE$60,$CF$57&lt;&gt;$CF$58,$CF$60:$CF$62=$CF$60,$CG$60:$CG$61=$CG$60,$CG$61&lt;&gt;$CG$62),1,0)</f>
        <v>0</v>
      </c>
      <c r="CLC58" s="487">
        <f t="array" aca="1" ref="CLC58" ca="1">IF(AND($CC$57:$CC$58=$CC$58,$CC$58&lt;&gt;$CC$59,$CC$59:$CC$62=$CC$59,$CE$57&lt;&gt;$CE$58,$CE$59:$CE$62=$CE$59,$CF$59&lt;&gt;$CF$60,$CF$60:$CF$62=$CF$60,$CG$60:$CG$61=$CG$60,$CG$61&lt;&gt;$CG$62),1,0)</f>
        <v>0</v>
      </c>
      <c r="CLD58" s="487">
        <f t="array" aca="1" ref="CLD58" ca="1">IF(AND($CC$57:$CC$58=$CC$58,$CC$58&lt;&gt;$CC$59,$CC$59:$CC$62=$CC$59,$CE$57&lt;&gt;$CE$58,$CE$59:$CE$62=$CE$59,$CF$59:$CF$61=$CF$59,$CF$61&lt;&gt;$CF$62,$CG$59&lt;&gt;$CG$60,$CG$60:$CG$61=$CG$60),1,0)</f>
        <v>0</v>
      </c>
      <c r="CLE58" s="487">
        <f t="array" aca="1" ref="CLE58" ca="1">IF(AND($CC$57&lt;&gt;$CC$58,$CC$58:$CC$62=$CC$58,$CE$58:$CE$61=$CE$58,$CE$61&lt;&gt;$CE$62,$CF$58:$CF$59=$CF$58,$CF$59&lt;&gt;$CF$60,$CF$60:$CF$61=$CF$60,$CG$58&lt;&gt;$CG$59,$CG$60:$CG$61=$CG$60),1,0)</f>
        <v>0</v>
      </c>
      <c r="CLF58" s="487">
        <f t="array" aca="1" ref="CLF58" ca="1">IF(AND($CC$57&lt;&gt;$CC$58,$CC$58:$CC$62=$CC$58,$CE$58:$CE$61=$CE$58,$CE$61&lt;&gt;$CE$62,$CF$58&lt;&gt;$CF$59,$CF$59:$CF$61=$CF$59,$CG$59&lt;&gt;$CG$60,$CG$60:$CG$61=$CG$60),1,0)</f>
        <v>0</v>
      </c>
      <c r="CLG58" s="487">
        <f t="array" aca="1" ref="CLG58" ca="1">IF(AND($CC$57&lt;&gt;$CC$58,$CC$58:$CC$62=$CC$58,$CE$58:$CE$59=$CE$58,$CE$59&lt;&gt;$CE$60,$CE$60:$CE$62=$CE$60,$CF$58:$CF$59=$CF$58,$CF$60:$CF$61=$CF$60,$CF$61&lt;&gt;$CF$62,$CG$58&lt;&gt;$CG$59,$CG$60:$CG$61=$CG$60),1,0)</f>
        <v>0</v>
      </c>
      <c r="CLH58" s="487">
        <f t="array" aca="1" ref="CLH58" ca="1">IF(AND($CC$57&lt;&gt;$CC$58,$CC$58:$CC$62=$CC$58,$CE$58:$CE$59=$CE$58,$CE$59&lt;&gt;$CE$60,$CE$60:$CE$62=$CE$60,$CF$58&lt;&gt;$CF$59,$CF$60:$CF$62=$CF$60,$CG$60:$CG$61=$CG$60,$CG$61&lt;&gt;$CG$62),1,0)</f>
        <v>0</v>
      </c>
      <c r="CLI58" s="487">
        <f t="array" aca="1" ref="CLI58" ca="1">IF(AND($CC$57&lt;&gt;$CC$58,$CC$58:$CC$62=$CC$58,$CE$58&lt;&gt;$CE$59,$CE$59:$CE$62=$CE$59,$CF$59&lt;&gt;$CF$60,$CF$60:$CF$62=$CF$60,$CG$60:$CG$61=$CG$60,$CG$61&lt;&gt;$CG$62),1,0)</f>
        <v>0</v>
      </c>
      <c r="CLJ58" s="487">
        <f t="array" aca="1" ref="CLJ58" ca="1">IF(AND($CC$57&lt;&gt;$CC$58,$CC$58:$CC$62=$CC$58,$CE$58&lt;&gt;$CE$59,$CE$59:$CE$62=$CE$59,$CF$59:$CF$61=$CF$59,$CF$61&lt;&gt;$CF$62,$CG$59&lt;&gt;$CG$60,$CG$60:$CG$61=$CG$60),1,0)</f>
        <v>0</v>
      </c>
      <c r="CLK58" s="487">
        <f t="array" aca="1" ref="CLK58" ca="1">IF(AND($CC$57:$CC$60=$CC$58,$CC$60&lt;&gt;$CC$61,$CC$61:$CC$62=$CC$61,$CE$57:$CE$59=$CE$58,$CE$59&lt;&gt;$CE$60,$CE$61:$CE$62=$CE$61,$CF$57&lt;&gt;$CF$58,$CF$58:$CF$59=$CF$58,$CF$61:$CF$62=$CF$61,$CG$58&lt;&gt;$CG$59,$CG$61:$CG$62=$CG$61),1,0)</f>
        <v>0</v>
      </c>
      <c r="CLL58" s="487">
        <f t="array" aca="1" ref="CLL58" ca="1">IF(AND($CC$57:$CC$60=$CC$58,$CC$60&lt;&gt;$CC$61,$CC$61:$CC$62=$CC$61,$CE$57:$CE$59=$CE$58,$CE$59&lt;&gt;$CE$60,$CE$61:$CE$62=$CE$61,$CF$57:$CF$58=$CF$58,$CF$58&lt;&gt;$CF$59,$CF$61:$CF$62=$CF$61,$CG$57&lt;&gt;$CG$58,$CG$61:$CG$62=$CG$61),1,0)</f>
        <v>0</v>
      </c>
      <c r="CLM58" s="487">
        <f t="array" aca="1" ref="CLM58" ca="1">IF(AND($CC$57:$CC$60=$CC$58,$CC$60&lt;&gt;$CC$61,$CC$61:$CC$62=$CC$61,$CE$57:$CE$58=$CE$58,$CE$58&lt;&gt;$CE$59,$CE$59:$CE$60=$CE$59,$CE$61:$CE$62=$CE$61,$CF$57&lt;&gt;$CF$58,$CF$59:$CF$60=$CF$59,$CF$61:$CF$62=$CF$61,$CG$59&lt;&gt;$CG$60,$CG$61:$CG$62=$CG$61),1,0)</f>
        <v>0</v>
      </c>
      <c r="CLN58" s="487">
        <f t="array" aca="1" ref="CLN58" ca="1">IF(AND($CC$57:$CC$60=$CC$58,$CC$60&lt;&gt;$CC$61,$CC$61:$CC$62=$CC$61,$CE$57:$CE$58=$CE$58,$CE$58&lt;&gt;$CE$59,$CE$59:$CE$60=$CE$59,$CE$61:$CE$62=$CE$61,$CF$57:$CF$58=$CF$58,$CF$59&lt;&gt;$CF$60,$CF$61:$CF$62=$CF$61,$CG$57&lt;&gt;$CG$58,$CG$61:$CG$62=$CG$61),1,0)</f>
        <v>0</v>
      </c>
      <c r="CLO58" s="487">
        <f t="array" aca="1" ref="CLO58" ca="1">IF(AND($CC$57:$CC$60=$CC$58,$CC$60&lt;&gt;$CC$61,$CC$61:$CC$62=$CC$61,$CE$57&lt;&gt;$CE$58,$CE$58:$CE$60=$CE$58,$CE$61:$CE$62=$CE$61,$CF$58:$CF$59=$CF$58,$CF$59&lt;&gt;$CF$60,$CF$61:$CF$62=$CF$61,$CG$58&lt;&gt;$CG$59,$CG$61:$CG$62=$CG$61),1,0)</f>
        <v>0</v>
      </c>
      <c r="CLP58" s="487">
        <f t="array" aca="1" ref="CLP58" ca="1">IF(AND($CC$57:$CC$60=$CC$58,$CC$60&lt;&gt;$CC$61,$CC$61:$CC$62=$CC$61,$CE$57&lt;&gt;$CE$58,$CE$58:$CE$60=$CE$58,$CE$61:$CE$62=$CE$61,$CF$58&lt;&gt;$CF$59,$CF$59:$CF$60=$CF$59,$CF$61:$CF$62=$CF$61,$CG$59&lt;&gt;$CG$60,$CG$61:$CG$62=$CG$61),1,0)</f>
        <v>0</v>
      </c>
      <c r="CLQ58" s="487">
        <f t="array" aca="1" ref="CLQ58" ca="1">IF(AND($CC$57:$CC$59=$CC$58,$CC$59&lt;&gt;$CC$60,$CC$60:$CC$62=$CC$60,$CE$57&lt;&gt;$CE$58,$CE$58:$CE$59=$CE$58,$CE$60:$CE$62=$CE$60,$CF$58:$CF$59=$CF$58,$CF$60&lt;&gt;$CF$61,$CF$61:$CF$62=$CF$61,$CG$58&lt;&gt;$CG$59,$CG$61:$CG$62=$CG$61),1,0)</f>
        <v>0</v>
      </c>
      <c r="CLR58" s="487">
        <f t="array" aca="1" ref="CLR58" ca="1">IF(AND($CC$57:$CC$59=$CC$58,$CC$59&lt;&gt;$CC$60,$CC$60:$CC$62=$CC$60,$CE$57&lt;&gt;$CE$58,$CE$58:$CE$59=$CE$58,$CE$60:$CE$62=$CE$60,$CF$58&lt;&gt;$CF$59,$CF$60:$CF$62=$CF$60,$CG$60&lt;&gt;$CG$61,$CG$61:$CG$62=$CG$61),1,0)</f>
        <v>0</v>
      </c>
      <c r="CLS58" s="487">
        <f t="array" aca="1" ref="CLS58" ca="1">IF(AND($CC$57:$CC$59=$CC$58,$CC$59&lt;&gt;$CC$60,$CC$60:$CC$62=$CC$60,$CE$57:$CE$58=$CE$58,$CE$58&lt;&gt;$CE$59,$CE$60:$CE$62=$CE$60,$CF$57:$CF$58=$CF$58,$CF$60&lt;&gt;$CF$61,$CF$61:$CF$62=$CF$61,$CG$57&lt;&gt;$CG$58,$CG$61:$CG$62=$CG$61),1,0)</f>
        <v>0</v>
      </c>
      <c r="CLT58" s="487">
        <f t="array" aca="1" ref="CLT58" ca="1">IF(AND($CC$57:$CC$59=$CC$58,$CC$59&lt;&gt;$CC$60,$CC$60:$CC$62=$CC$60,$CE$57:$CE$58=$CE$58,$CE$58&lt;&gt;$CE$59,$CE$60:$CE$62=$CE$60,$CF$57&lt;&gt;$CF$58,$CF$60:$CF$62=$CF$60,$CG$60&lt;&gt;$CG$61,$CG$61:$CG$62=$CG$61),1,0)</f>
        <v>0</v>
      </c>
      <c r="CLU58" s="487">
        <f t="array" aca="1" ref="CLU58" ca="1">IF(AND($CC$57:$CC$59=$CC$58,$CC$59&lt;&gt;$CC$60,$CC$60:$CC$62=$CC$60,$CE$57:$CE$59=$CE$58,$CE$60&lt;&gt;$CE$61,$CE$61:$CE$62=$CE$61,$CF$57:$CF$58=$CF$58,$CF$58&lt;&gt;$CF$59,$CF$61:$CF$62=$CF$61,$CG$57&lt;&gt;$CG$58,$CG$61:$CG$62=$CG$61),1,0)</f>
        <v>0</v>
      </c>
      <c r="CLV58" s="487">
        <f t="array" aca="1" ref="CLV58" ca="1">IF(AND($CC$57:$CC$59=$CC$58,$CC$59&lt;&gt;$CC$60,$CC$60:$CC$62=$CC$60,$CE$57:$CE$59=$CE$58,$CE$60&lt;&gt;$CE$61,$CE$61:$CE$62=$CE$61,$CF$57&lt;&gt;$CF$58,$CF$58:$CF$59=$CF$58,$CF$61:$CF$62=$CF$61,$CG$58&lt;&gt;$CG$59,$CG$61:$CG$62=$CG$61),1,0)</f>
        <v>0</v>
      </c>
      <c r="CLW58" s="487">
        <f t="array" aca="1" ref="CLW58" ca="1">IF(AND($CC$57:$CC$58=$CC$58,$CC$58&lt;&gt;$CC$59,$CC$59:$CC$62=$CC$59,$CE$57:$CE$58=$CE$58,$CE$59:$CE$60=$CE$59,$CE$60&lt;&gt;$CE$61,$CE$61:$CE$62=$CE$61,$CF$57&lt;&gt;$CF$58,$CF$59:$CF$60=$CF$59,$CF$61:$CF$62=$CF$61,$CG$59&lt;&gt;$CG$60,$CG$61:$CG$62=$CG$61),1,0)</f>
        <v>0</v>
      </c>
      <c r="CLX58" s="487">
        <f t="array" aca="1" ref="CLX58" ca="1">IF(AND($CC$57:$CC$58=$CC$58,$CC$58&lt;&gt;$CC$59,$CC$59:$CC$62=$CC$59,$CE$57:$CE$58=$CE$58,$CE$59:$CE$60=$CE$59,$CE$60&lt;&gt;$CE$61,$CE$61:$CE$62=$CE$61,$CF$57:$CF$58=$CF$58,$CF$59&lt;&gt;$CF$60,$CF$61:$CF$62=$CF$61,$CG$57&lt;&gt;$CG$58,$CG$61:$CG$62=$CG$61),1,0)</f>
        <v>0</v>
      </c>
      <c r="CLY58" s="487">
        <f t="array" aca="1" ref="CLY58" ca="1">IF(AND($CC$57:$CC$58=$CC$58,$CC$58&lt;&gt;$CC$59,$CC$59:$CC$62=$CC$59,$CE$57:$CE$58=$CE$58,$CE$59&lt;&gt;$CE$60,$CE$60:$CE$62=$CE$60,$CF$57:$CF$58=$CF$58,$CF$60&lt;&gt;$CF$61,$CF$61:$CF$62=$CF$61,$CG$57&lt;&gt;$CG$58,$CG$61:$CG$62=$CG$61),1,0)</f>
        <v>0</v>
      </c>
      <c r="CLZ58" s="487">
        <f t="array" aca="1" ref="CLZ58" ca="1">IF(AND($CC$57:$CC$58=$CC$58,$CC$58&lt;&gt;$CC$59,$CC$59:$CC$62=$CC$59,$CE$57:$CE$58=$CE$58,$CE$59&lt;&gt;$CE$60,$CE$60:$CE$62=$CE$60,$CF$57&lt;&gt;$CF$58,$CF$60:$CF$62=$CF$60,$CG$60&lt;&gt;$CG$61,$CG$61:$CG$62=$CG$61),1,0)</f>
        <v>0</v>
      </c>
      <c r="CMA58" s="487">
        <f t="array" aca="1" ref="CMA58" ca="1">IF(AND($CC$57:$CC$58=$CC$58,$CC$58&lt;&gt;$CC$59,$CC$59:$CC$62=$CC$59,$CE$57&lt;&gt;$CE$58,$CE$59:$CE$62=$CE$59,$CF$59:$CF$60=$CF$59,$CF$60&lt;&gt;$CF$61,$CF$61:$CF$62=$CF$61,$CG$59&lt;&gt;$CG$60,$CG$61:$CG$62=$CG$61),1,0)</f>
        <v>0</v>
      </c>
      <c r="CMB58" s="487">
        <f t="array" aca="1" ref="CMB58" ca="1">IF(AND($CC$57:$CC$58=$CC$58,$CC$58&lt;&gt;$CC$59,$CC$59:$CC$62=$CC$59,$CE$57&lt;&gt;$CE$58,$CE$59:$CE$62=$CE$59,$CF$59&lt;&gt;$CF$60,$CF$60:$CF$62=$CF$60,$CG$60&lt;&gt;$CG$61,$CG$61:$CG$62=$CG$61),1,0)</f>
        <v>0</v>
      </c>
      <c r="CMC58" s="487">
        <f t="array" aca="1" ref="CMC58" ca="1">IF(AND($CC$57&lt;&gt;$CC$58,$CC$58:$CC$62=$CC$58,$CE$58&lt;&gt;$CE$59,$CE$59:$CE$62=$CE$59,$CF$59:$CF$60=$CF$59,$CF$60&lt;&gt;$CF$61,$CF$61:$CF$62=$CF$61,$CG$59&lt;&gt;$CG$60,$CG$61:$CG$62=$CG$61),1,0)</f>
        <v>0</v>
      </c>
      <c r="CMD58" s="487">
        <f t="array" aca="1" ref="CMD58" ca="1">IF(AND($CC$57&lt;&gt;$CC$58,$CC$58:$CC$62=$CC$58,$CE$58&lt;&gt;$CE$59,$CE$59:$CE$62=$CE$59,$CF$59&lt;&gt;$CF$60,$CF$60:$CF$62=$CF$60,$CG$60&lt;&gt;$CG$61,$CG$61:$CG$62=$CG$61),1,0)</f>
        <v>0</v>
      </c>
      <c r="CME58" s="487">
        <f t="array" aca="1" ref="CME58" ca="1">IF(AND($CC$57&lt;&gt;$CC$58,$CC$58:$CC$62=$CC$58,$CE$58:$CE$59=$CE$58,$CE$59&lt;&gt;$CE$60,$CE$60:$CE$62=$CE$60,$CF$58:$CF$59=$CF$58,$CF$60&lt;&gt;$CF$61,$CF$61:$CF$62=$CF$61,$CG$58&lt;&gt;$CG$59,$CG$61:$CG$62=$CG$61),1,0)</f>
        <v>0</v>
      </c>
      <c r="CMF58" s="487">
        <f t="array" aca="1" ref="CMF58" ca="1">IF(AND($CC$57&lt;&gt;$CC$58,$CC$58:$CC$62=$CC$58,$CE$58:$CE$59=$CE$58,$CE$59&lt;&gt;$CE$60,$CE$60:$CE$62=$CE$60,$CF$58&lt;&gt;$CF$59,$CF$60:$CF$62=$CF$60,$CG$60&lt;&gt;$CG$61,$CG$61:$CG$62=$CG$61),1,0)</f>
        <v>0</v>
      </c>
      <c r="CMG58" s="487">
        <f t="array" aca="1" ref="CMG58" ca="1">IF(AND($CC$57&lt;&gt;$CC$58,$CC$58:$CC$62=$CC$58,$CE$58:$CE$60=$CE$58,$CE$60&lt;&gt;$CE$61,$CE$61:$CE$62=$CE$61,$CF$58:$CF$59=$CF$58,$CF$59&lt;&gt;$CF$60,$CF$61:$CF$62=$CF$61,$CG$58&lt;&gt;$CG$59,$CG$61:$CG$62=$CG$61),1,0)</f>
        <v>0</v>
      </c>
      <c r="CMH58" s="487">
        <f t="array" aca="1" ref="CMH58" ca="1">IF(AND($CC$57&lt;&gt;$CC$58,$CC$58:$CC$62=$CC$58,$CE$58:$CE$60=$CE$58,$CE$60&lt;&gt;$CE$61,$CE$61:$CE$62=$CE$61,$CF$58&lt;&gt;$CF$59,$CF$59:$CF$60=$CF$59,$CF$61:$CF$62=$CF$61,$CG$59&lt;&gt;$CG$60,$CG$61:$CG$62=$CG$61),1,0)</f>
        <v>0</v>
      </c>
    </row>
    <row r="59" spans="1:2374 10958:10958" ht="15" customHeight="1" x14ac:dyDescent="0.2">
      <c r="A59" s="210" t="str">
        <f ca="1">IF(SUM($AK$22:$AK$25)=12,R24,"3C")</f>
        <v>3C</v>
      </c>
      <c r="B59" s="210"/>
      <c r="C59" s="210"/>
      <c r="D59" s="213"/>
      <c r="E59" s="385">
        <v>3</v>
      </c>
      <c r="F59" s="263" t="str">
        <f ca="1">IF(SUM($AK$77:$AK$82)=18,VLOOKUP(E59,$AG$57:$AI$62,3,0),"3C")</f>
        <v>3C</v>
      </c>
      <c r="G59" s="264" t="str">
        <f ca="1">IF(SUM($AK$77:$AK$82)=18,VLOOKUP(F59,$AI$57:$AR$62,2,FALSE),"3C")</f>
        <v>3C</v>
      </c>
      <c r="H59" s="264" t="str">
        <f ca="1">IF(SUM($AK$77:$AK$82)=18,VLOOKUP($F59,$AI$57:$AR$62,3,FALSE),"3C")</f>
        <v>3C</v>
      </c>
      <c r="I59" s="264" t="str">
        <f ca="1">IF(SUM($AK$77:$AK$82)=18,VLOOKUP($F59,$AI$57:$AR$62,4,FALSE),"3C")</f>
        <v>3C</v>
      </c>
      <c r="J59" s="264" t="str">
        <f ca="1">IF(SUM($AK$77:$AK$82)=18,VLOOKUP($F59,$AI$57:$AR$62,5,FALSE),"3C")</f>
        <v>3C</v>
      </c>
      <c r="K59" s="264" t="str">
        <f ca="1">IF(SUM($AK$77:$AK$82)=18,VLOOKUP($F59,$AI$57:$AR$62,6,FALSE),"3C")</f>
        <v>3C</v>
      </c>
      <c r="L59" s="264" t="str">
        <f ca="1">IF(SUM($AK$77:$AK$82)=18,VLOOKUP($F59,$AI$57:$AR$62,7,FALSE),"3C")</f>
        <v>3C</v>
      </c>
      <c r="M59" s="264" t="str">
        <f ca="1">IF(SUM($AK$77:$AK$82)=18,VLOOKUP($F59,$AI$57:$AR$62,8,FALSE),"3C")</f>
        <v>3C</v>
      </c>
      <c r="N59" s="386" t="str">
        <f ca="1">IF(SUM($AK$77:$AK$82)=18,VLOOKUP($F59,$AI$57:$AR$62,9,FALSE),"3C")</f>
        <v>3C</v>
      </c>
      <c r="O59" s="96">
        <f t="shared" ca="1" si="72"/>
        <v>100</v>
      </c>
      <c r="P59" s="123" t="str">
        <f t="shared" ca="1" si="73"/>
        <v/>
      </c>
      <c r="Q59" s="262"/>
      <c r="R59" s="93"/>
      <c r="S59" s="100"/>
      <c r="T59" s="100"/>
      <c r="U59" s="100"/>
      <c r="V59" s="100"/>
      <c r="W59" s="100"/>
      <c r="X59" s="100"/>
      <c r="Y59" s="100"/>
      <c r="Z59" s="100"/>
      <c r="AA59" s="100"/>
      <c r="AB59" s="100"/>
      <c r="AC59" s="100"/>
      <c r="AD59" s="100"/>
      <c r="AE59" s="475"/>
      <c r="AF59" s="488">
        <f t="shared" ca="1" si="74"/>
        <v>3</v>
      </c>
      <c r="AG59" s="487">
        <f t="shared" ca="1" si="75"/>
        <v>4</v>
      </c>
      <c r="AH59" s="487">
        <f t="shared" ca="1" si="76"/>
        <v>4</v>
      </c>
      <c r="AI59" s="212" t="str">
        <f ca="1">IF($AH$76=72,VLOOKUP(3,$AG$22:$AI$25,3,0),"3C")</f>
        <v>3C</v>
      </c>
      <c r="AJ59" s="212">
        <f ca="1">IF($AH$76=72,VLOOKUP(3,$AG$22:$AR$25,4,0),0)</f>
        <v>0</v>
      </c>
      <c r="AK59" s="212">
        <f ca="1">IF($AH$76=72,VLOOKUP(3,$AG$22:$AR$25,5,0),0)</f>
        <v>0</v>
      </c>
      <c r="AL59" s="212">
        <f ca="1">IF($AH$76=72,VLOOKUP(3,$AG$22:$AR$25,6,0),0)</f>
        <v>0</v>
      </c>
      <c r="AM59" s="212">
        <f ca="1">IF($AH$76=72,VLOOKUP(3,$AG$22:$AR$25,7,0),0)</f>
        <v>0</v>
      </c>
      <c r="AN59" s="212">
        <f ca="1">IF($AH$76=72,VLOOKUP(3,$AG$22:$AR$25,8,0),0)</f>
        <v>0</v>
      </c>
      <c r="AO59" s="212">
        <f ca="1">IF($AH$76=72,VLOOKUP(3,$AG$22:$AR$25,9,0),0)</f>
        <v>0</v>
      </c>
      <c r="AP59" s="212">
        <f ca="1">IF($AH$76=72,VLOOKUP(3,$AG$22:$AR$25,10,0),0)</f>
        <v>0</v>
      </c>
      <c r="AQ59" s="212">
        <f ca="1">IF($AH$76=72,VLOOKUP(3,$AG$22:$AR$25,11,0),0)</f>
        <v>0</v>
      </c>
      <c r="AR59" s="487">
        <f ca="1">IF(AK59=0,3,AJ59*$AW$4+AQ59*$AW$11+AO59*$AW$12+AL59*$AW$13-($AW$14*VLOOKUP(AI59,Tabla3[[NombreEquipo]:[Rank]],3,FALSE)/100))</f>
        <v>3</v>
      </c>
      <c r="AS59" s="487">
        <f t="shared" ca="1" si="77"/>
        <v>4</v>
      </c>
      <c r="AT59" s="487"/>
      <c r="AU59" s="487">
        <f t="shared" ca="1" si="78"/>
        <v>3</v>
      </c>
      <c r="AV59" s="487"/>
      <c r="AW59" s="487"/>
      <c r="AX59" s="487"/>
      <c r="AY59" s="487"/>
      <c r="AZ59" s="501"/>
      <c r="BA59" s="514"/>
      <c r="BB59" s="514"/>
      <c r="BD59" s="514"/>
      <c r="BE59" s="514"/>
      <c r="BF59" s="514"/>
      <c r="BG59" s="514"/>
      <c r="BH59" s="514"/>
      <c r="BI59" s="514"/>
      <c r="BJ59" s="514"/>
      <c r="BK59" s="514"/>
      <c r="BL59" s="514"/>
      <c r="BM59" s="514"/>
      <c r="BN59" s="514"/>
      <c r="BO59" s="514"/>
      <c r="BP59" s="514"/>
      <c r="BQ59" s="514"/>
      <c r="BR59" s="514"/>
      <c r="BS59" s="514"/>
      <c r="BT59" s="212">
        <v>3</v>
      </c>
      <c r="BU59" s="212">
        <f ca="1">IF(SUM($AK$77:$AK$82)=18,RANK(BW59,$BW$57:$BW$62),3)</f>
        <v>3</v>
      </c>
      <c r="BV59" s="212" t="str">
        <f t="shared" ca="1" si="79"/>
        <v>3C</v>
      </c>
      <c r="BW59" s="212" t="str">
        <f ca="1">IF(SUM($AK$22:$AK$25)=12,AJ59*$AW$4+AQ59*$AW$11+AO59*$AW$12+AL59*$AW$13-($AW$14*3/100),"3C")</f>
        <v>3C</v>
      </c>
      <c r="BX59" s="212" t="str">
        <f t="shared" ca="1" si="80"/>
        <v>3D</v>
      </c>
      <c r="BY59" s="212">
        <f t="shared" ca="1" si="81"/>
        <v>4</v>
      </c>
      <c r="CA59" s="212">
        <v>3</v>
      </c>
      <c r="CB59" s="212" t="str">
        <f t="shared" ca="1" si="82"/>
        <v>3D</v>
      </c>
      <c r="CC59" s="212">
        <f t="shared" ca="1" si="83"/>
        <v>0</v>
      </c>
      <c r="CD59" s="497">
        <f t="shared" ca="1" si="84"/>
        <v>100</v>
      </c>
      <c r="CE59" s="212">
        <f t="shared" ca="1" si="85"/>
        <v>0</v>
      </c>
      <c r="CF59" s="212">
        <f t="shared" ca="1" si="86"/>
        <v>0</v>
      </c>
      <c r="CG59" s="212">
        <f t="shared" ca="1" si="87"/>
        <v>0</v>
      </c>
      <c r="CH59" s="212">
        <f t="array" aca="1" ref="CH59" ca="1">IF($CJ$59=$D$64,$D$66:$D$71,IF($CJ$59=$E$64,$E$66:$E$70,IF($CJ$59=$F$64,$F$66:$F$69,IF($CJ$59=$G$64,$G$66:$G$68,IF($CJ$59=$J$64,$J$66:$J$70,IF($CJ$59=$K$64,$K$66:$K$69,IF($CJ$59=$L$64,$L$66:$L$68,IF($CJ$59=$M$64,$M$66:$M$67,IF($CJ$59=$O$64,$O$66:$O$69,IF($CJ$59=$P$64,$P$66:$P$68,IF($CJ$59=$Q$64,$Q$66:$Q$67,$R$66)))))))))))</f>
        <v>1</v>
      </c>
      <c r="CI59" s="487" t="str">
        <f t="shared" ca="1" si="88"/>
        <v>COM_1</v>
      </c>
      <c r="CJ59" s="487" t="str">
        <f ca="1">IF(CI59="COM_1","OP1",IF(CI59="COM_2","OP2",IF(OR(CI59="COM_3",CI59="COM_4"),"OP3",IF(OR(CI59="COM_5",CI59="COM_6",CI59="COM_7",CI59="COM_8"),"OP4",IF(CI59="COM_17","OP7",IF(CI59="COM_18","OP8",IF(OR(CI59="COM_19",CI59="COM_20"),"OP9",IF(OR(CI59="COM_21",CI59="COM_22",CI59="COM_23",CI59="COM_24"),"OP10",IF(OR(CI59="COM_9",CI59="COM_25"),"OP12",IF(OR(CI59="COM_10",CI59="COM_26"),"OP13",IF(OR(CI59="COM_11",CI59="COM_12",CI59="COM_27",CI59="COM_28"),"OP14","OP15")))))))))))</f>
        <v>OP1</v>
      </c>
      <c r="CK59" s="487">
        <v>3</v>
      </c>
      <c r="CL59" s="487">
        <f t="array" aca="1" ref="CL59" ca="1">IF(AND($CC$57:$CC$62=$CC$59,$CE$57:$CE$62=$CE$59,$CF$57:$CF$62=$CF$59,$CG$57:$CG$62=$CG$59),1,0)</f>
        <v>1</v>
      </c>
      <c r="CM59" s="487">
        <f t="array" aca="1" ref="CM59" ca="1">IF(AND($CC$57:$CC$62=$CC$59,$CE$57:$CE$62=$CE$59,$CF$57:$CF$62=$CF$59,$CG$57:$CG$61=$CG$59,$CG$61&lt;&gt;$CG$62),1,0)</f>
        <v>0</v>
      </c>
      <c r="CN59" s="487">
        <f t="array" aca="1" ref="CN59" ca="1">IF(AND($CC$57:$CC$62=$CC$59,$CE$57:$CE$62=$CE$59,$CF$57:$CF$62=$CF$59,$CG$57:$CG$60=$CG$59,$CG$60&lt;&gt;$CG$61,$CG$61:$CG$62=$CG$61),1,0)</f>
        <v>0</v>
      </c>
      <c r="CO59" s="487">
        <f t="array" aca="1" ref="CO59" ca="1">IF(AND($CC$57:$CC$62=$CC$59,$CE$57:$CE$62=$CE$59,$CF$57:$CF$62=$CF$59,$CG$57:$CG$60=$CG$59,$CG$60&lt;&gt;$CG$61,$CG$61&lt;&gt;$CG$62),1,0)</f>
        <v>0</v>
      </c>
      <c r="CP59" s="487">
        <f t="array" aca="1" ref="CP59" ca="1">IF(AND($CC$57:$CC$62=$CC$59,$CE$57:$CE$62=$CE$59,$CF$57:$CF$62=$CF$59,$CG$57:$CG$59=$CG$59,$CG$59&lt;&gt;$CG$60,$CG$60:$CG$62=$CG$60),1,0)</f>
        <v>0</v>
      </c>
      <c r="CQ59" s="487">
        <f t="array" aca="1" ref="CQ59" ca="1">IF(AND($CC$57:$CC$62=$CC$59,$CE$57:$CE$62=$CE$59,$CF$57:$CF$62=$CF$59,$CG$59&lt;&gt;$CG$60,$CG$57:$CG$59=$CG$59,$CG$60:$CG$61=$CG$60,$CG$61&lt;&gt;$CG$62),1,0)</f>
        <v>0</v>
      </c>
      <c r="CR59" s="487">
        <f t="array" aca="1" ref="CR59" ca="1">IF(AND($CC$57:$CC$62=$CC$59,$CE$57:$CE$62=$CE$59,$CF$57:$CF$62=$CF$59,$CG$59&lt;&gt;$CG$60,$CG$57:$CG$59=$CG$59,$CG$60&lt;&gt;$CG$61,$CG$61:$CG$62=$CG$61),1,0)</f>
        <v>0</v>
      </c>
      <c r="CS59" s="487">
        <f t="array" aca="1" ref="CS59" ca="1">IF(AND($CC$57:$CC$62=$CC$59,$CE$57:$CE$62=$CE$59,$CF$57:$CF$62=$CF$59,$CG$57:$CG$59=$CG$59,$CG$59&lt;&gt;$CG$60,$CG$60&lt;&gt;$CG$61,$CG$61&lt;&gt;$CG$62),1,0)</f>
        <v>0</v>
      </c>
      <c r="CT59" s="487">
        <f t="array" aca="1" ref="CT59" ca="1">IF(AND($CC$57:$CC$62=$CC$59,$CE$57:$CE$62=$CE$59,$CF$57:$CF$62=$CF$59,$CG$57:$CG$58=$CG$58,$CG$58&lt;&gt;$CG$59,$CG$59:$CG$62=$CG$59),1,0)</f>
        <v>0</v>
      </c>
      <c r="CU59" s="487">
        <f t="array" aca="1" ref="CU59" ca="1">IF(AND($CC$57:$CC$62=$CC$59,$CE$57:$CE$62=$CE$59,$CF$57:$CF$62=$CF$59,$CG$57:$CG$58=$CG$58,$CG$58&lt;&gt;$CG$59,$CG$59:$CG$61=$CG$59,$CG$59:$CG$61&lt;&gt;$CG$62),1,0)</f>
        <v>0</v>
      </c>
      <c r="CV59" s="487">
        <f t="array" aca="1" ref="CV59" ca="1">IF(AND($CC$57:$CC$62=$CC$59,$CE$57:$CE$62=$CE$59,$CF$57:$CF$62=$CF$59,$CG$57:$CG$58=$CG$58,$CG$58&lt;&gt;$CG$59,$CG$59:$CG$60=$CG$59,$CG$59:$CG$60&lt;&gt;$CG$61,$CG$61:$CG$62=$CG$61),1,0)</f>
        <v>0</v>
      </c>
      <c r="CW59" s="487">
        <f t="array" aca="1" ref="CW59" ca="1">IF(AND($CC$57:$CC$62=$CC$59,$CE$57:$CE$62=$CE$59,$CF$57:$CF$62=$CF$59,$CG$57:$CG$58=$CG$58,$CG$58&lt;&gt;$CG$59,$CG$59:$CG$60=$CG$59,$CG$60&lt;&gt;$CG$61,$CG$61&lt;&gt;$CG$62),1,0)</f>
        <v>0</v>
      </c>
      <c r="CX59" s="487">
        <f t="array" aca="1" ref="CX59" ca="1">IF(AND($CC$57:$CC$62=$CC$59,$CE$57:$CE$62=$CE$59,$CF$57:$CF$62=$CF$59,$CG$57:$CG$58=$CG$58,$CG$58&lt;&gt;$CG$59,$CG$60:$CG$62&lt;&gt;$CG$59,$CG$60:$CG$62=$CG$60),1,0)</f>
        <v>0</v>
      </c>
      <c r="CY59" s="487">
        <f t="array" aca="1" ref="CY59" ca="1">IF(AND($CC$57:$CC$62=$CC$59,$CE$57:$CE$62=$CE$59,$CF$57:$CF$62=$CF$59,$CG$57:$CG$58=$CG$58,$CG$58&lt;&gt;$CG$59,$CG$59&lt;&gt;$CG$60,$CG$61:$CG$62&lt;&gt;$CG$60,$CG$61:$CG$62=$CG$61),1,0)</f>
        <v>0</v>
      </c>
      <c r="CZ59" s="487">
        <f t="array" aca="1" ref="CZ59" ca="1">IF(AND($CC$57:$CC$62=$CC$59,$CE$57:$CE$62=$CE$59,$CF$57:$CF$62=$CF$59,$CG$57:$CG$58=$CG$58,$CG$58&lt;&gt;$CG$59,$CG$60:$CG$61&lt;&gt;$CG$59,$CG$60:$CG$61=$CG$60,$CG$60:$CG$61&lt;&gt;$CG$62),1,0)</f>
        <v>0</v>
      </c>
      <c r="DA59" s="487">
        <f t="array" aca="1" ref="DA59" ca="1">IF(AND($CC$57:$CC$62=$CC$59,$CE$57:$CE$62=$CE$59,$CF$57:$CF$62=$CF$59,$CG$57:$CG$58=$CG$58,$CG$58&lt;&gt;$CG$59,$CG$59&lt;&gt;$CG$60,$CG$60&lt;&gt;$CG$61,$CG$61&lt;&gt;$CG$62),1,0)</f>
        <v>0</v>
      </c>
      <c r="DB59" s="487">
        <f t="array" aca="1" ref="DB59" ca="1">IF(AND($CC$57:$CC$62=$CC$59,$CE$57:$CE$62=$CE$59,$CF$57:$CF$62=$CF$59,$CG$57&lt;&gt;$CG$58,$CG$58:$CG$62=$CG$59),1,0)</f>
        <v>0</v>
      </c>
      <c r="DC59" s="487">
        <f t="array" aca="1" ref="DC59" ca="1">IF(AND($CC$57:$CC$62=$CC$59,$CE$57:$CE$62=$CE$59,$CF$57:$CF$62=$CF$59,$CG$57&lt;&gt;$CG$58,$CG$58:$CG$61=$CG$59,$CG$61&lt;&gt;$CG$62),1,0)</f>
        <v>0</v>
      </c>
      <c r="DD59" s="487">
        <f t="array" aca="1" ref="DD59" ca="1">IF(AND($CC$57:$CC$62=$CC$59,$CE$57:$CE$62=$CE$59,$CF$57:$CF$62=$CF$59,$CG$57&lt;&gt;$CG$58,$CG$58:$CG$60=$CG$59,$CG$60&lt;&gt;$CG$61,$CG$61:$CG$62=$CG$61),1,0)</f>
        <v>0</v>
      </c>
      <c r="DE59" s="487">
        <f t="array" aca="1" ref="DE59" ca="1">IF(AND($CC$57:$CC$62=$CC$59,$CE$57:$CE$62=$CE$59,$CF$57:$CF$62=$CF$59,$CG$57&lt;&gt;$CG$58,$CG$58:$CG$60=$CG$59,$CG$60&lt;&gt;$CG$61,$CG$61&lt;&gt;$CG$62),1,0)</f>
        <v>0</v>
      </c>
      <c r="DF59" s="487">
        <f t="array" aca="1" ref="DF59" ca="1">IF(AND($CC$57:$CC$62=$CC$59,$CE$57:$CE$62=$CE$59,$CF$57:$CF$62=$CF$59,$CG$57&lt;&gt;$CG$58,$CG$58:$CG$59=$CG$59,$CG$59&lt;&gt;$CG$60,$CG$60:$CG$62=$CG$60),1,0)</f>
        <v>0</v>
      </c>
      <c r="DG59" s="487">
        <f t="array" aca="1" ref="DG59" ca="1">IF(AND($CC$57:$CC$62=$CC$59,$CE$57:$CE$62=$CE$59,$CF$57:$CF$62=$CF$59,$CG$57&lt;&gt;$CG$58,$CG$58:$CG$59=$CG$59,$CG$59&lt;&gt;$CG$60,$CG$60&lt;&gt;$CG$61,$CG$61:$CG$62=$CG$61),1,0)</f>
        <v>0</v>
      </c>
      <c r="DH59" s="487">
        <f t="array" aca="1" ref="DH59" ca="1">IF(AND($CC$57:$CC$62=$CC$59,$CE$57:$CE$62=$CE$59,$CF$57:$CF$62=$CF$59,$CG$57&lt;&gt;$CG$58,$CG$58:$CG$59=$CG$59,$CG$59&lt;&gt;$CG$60,$CG$60:$CG$61=$CG$60,$CG$61&lt;&gt;$CG$62),1,0)</f>
        <v>0</v>
      </c>
      <c r="DI59" s="487">
        <f t="array" aca="1" ref="DI59" ca="1">IF(AND($CC$57:$CC$62=$CC$59,$CE$57:$CE$62=$CE$59,$CF$57:$CF$62=$CF$59,$CG$57&lt;&gt;$CG$58,$CG$58:$CG$59=$CG$59,$CG$59&lt;&gt;$CG$60,$CG$60&lt;&gt;$CG$61,$CG$61&lt;&gt;$CG$62),1,0)</f>
        <v>0</v>
      </c>
      <c r="DJ59" s="487">
        <f t="array" aca="1" ref="DJ59" ca="1">IF(AND($CC$57:$CC$62=$CC$59,$CE$57:$CE$62=$CE$59,$CF$57:$CF$62=$CF$59,$CG$57&lt;&gt;$CG$58,$CG$58&lt;&gt;$CG$59,$CG$59:$CG$62=$CG$59),1,0)</f>
        <v>0</v>
      </c>
      <c r="DK59" s="487">
        <f t="array" aca="1" ref="DK59" ca="1">IF(AND($CC$57:$CC$62=$CC$59,$CE$57:$CE$62=$CE$59,$CF$57:$CF$62=$CF$59,$CG$57&lt;&gt;$CG$58,$CG$58&lt;&gt;$CG$59,$CG$59:$CG$61=$CG$59,$CG$61&lt;&gt;$CG$62),1,0)</f>
        <v>0</v>
      </c>
      <c r="DL59" s="487">
        <f t="array" aca="1" ref="DL59" ca="1">IF(AND($CC$57:$CC$62=$CC$59,$CE$57:$CE$62=$CE$59,$CF$57:$CF$62=$CF$59,$CG$57&lt;&gt;$CG$58,$CG$58&lt;&gt;$CG$59,$CG$59:$CG$60=$CG$59,$CG$60&lt;&gt;$CG$61,$CG$61:$CG$62=$CG$61),1,0)</f>
        <v>0</v>
      </c>
      <c r="DM59" s="487">
        <f t="array" aca="1" ref="DM59" ca="1">IF(AND($CC$57:$CC$62=$CC$59,$CE$57:$CE$62=$CE$59,$CF$57:$CF$62=$CF$59,$CG$57&lt;&gt;$CG$58,$CG$58&lt;&gt;$CG$59,$CG$59:$CG$60=$CG$59,$CG$60&lt;&gt;$CG$61,$CG$61&lt;&gt;$CG$62),1,0)</f>
        <v>0</v>
      </c>
      <c r="DN59" s="487">
        <f t="array" aca="1" ref="DN59" ca="1">IF(AND($CC$57:$CC$62=$CC$59,$CE$57:$CE$62=$CE$59,$CF$57:$CF$62=$CF$59,$CG$57&lt;&gt;$CG$58,$CG$58&lt;&gt;$CG$59,$CG$59&lt;&gt;$CG$60,$CG$60:$CG$62=$CG$60),1,0)</f>
        <v>0</v>
      </c>
      <c r="DO59" s="487">
        <f t="array" aca="1" ref="DO59" ca="1">IF(AND($CC$57:$CC$62=$CC$59,$CE$57:$CE$62=$CE$59,$CF$57:$CF$62=$CF$59,$CG$57&lt;&gt;$CG$58,$CG$58&lt;&gt;$CG$59,$CG$59&lt;&gt;$CG$60,$CG$60:$CG$61=$CG$60,$CG$61&lt;&gt;$CG$62),1,0)</f>
        <v>0</v>
      </c>
      <c r="DP59" s="487">
        <f t="array" aca="1" ref="DP59" ca="1">IF(AND($CC$57:$CC$62=$CC$59,$CE$57:$CE$62=$CE$59,$CF$57:$CF$62=$CF$59,$CG$57&lt;&gt;$CG$58,$CG$58&lt;&gt;$CG$59,$CG$59&lt;&gt;$CG$60,$CG$60&lt;&gt;$CG$61,$CG$61:$CG$62=$CG$61),1,0)</f>
        <v>0</v>
      </c>
      <c r="DQ59" s="487">
        <f t="array" aca="1" ref="DQ59" ca="1">IF(AND($CC$57:$CC$62=$CC$59,$CE$57:$CE$62=$CE$59,$CF$57:$CF$62=$CF$59,$CG$57&lt;&gt;$CG$58,$CG$58&lt;&gt;$CG$59,$CG$59&lt;&gt;$CG$60,$CG$60&lt;&gt;$CG$61,$CG$61&lt;&gt;$CG$62),1,0)</f>
        <v>0</v>
      </c>
      <c r="DR59" s="487">
        <f t="array" aca="1" ref="DR59" ca="1">IF(AND($CC$57:$CC$62=$CC$59,$CE$57:$CE$62=$CE$59,$CG$57:$CG$61=$CG$59,$CF$57:$CF$61=$CF$59,$CF$61&lt;&gt;$CF$62),1,0)</f>
        <v>0</v>
      </c>
      <c r="DS59" s="487">
        <f t="array" aca="1" ref="DS59" ca="1">IF(AND($CC$57:$CC$62=$CC$59,$CE$57:$CE$62=$CE$59,$CF$57:$CF$60=$CF$59,$CF$60&lt;&gt;$CF$61,$CF$61:$CF$62=$CF$61,$CG$57:$CG$60=$CG$59,$CG$61:$CG$62=$CG$61),1,0)</f>
        <v>0</v>
      </c>
      <c r="DT59" s="487">
        <f t="array" aca="1" ref="DT59" ca="1">IF(AND($CC$57:$CC$62=$CC$59,$CE$57:$CE$62=$CE$59,$CF$57:$CF$60=$CF$59,$CF$60&lt;&gt;$CF$61,$CF$61&lt;&gt;$CF$62,$CG$57:$CG$60=$CG$59),1,0)</f>
        <v>0</v>
      </c>
      <c r="DU59" s="487">
        <f t="array" aca="1" ref="DU59" ca="1">IF(AND($CC$57:$CC$62=$CC$59,$CE$57:$CE$62=$CE$59,$CF$57:$CF$59=$CF$59,$CF$59&lt;&gt;$CF$60,$CF$60:$CF$62=$CF$60,$CG$57:$CG$59=$CG$59,$CG$60:$CG$62=$CG$60),1,0)</f>
        <v>0</v>
      </c>
      <c r="DV59" s="487">
        <f t="array" aca="1" ref="DV59" ca="1">IF(AND($CC$57:$CC$62=$CC$59,$CE$57:$CE$62=$CE$59,$CF$57:$CF$59=$CF$59,$CF$59&lt;&gt;$CF$60,$CF$60:$CF$61=$CF$60,$CF$61&lt;&gt;$CF$62,$CG$57:$CG$59=$CG$59,$CG$60:$CG$61=$CG$60),1,0)</f>
        <v>0</v>
      </c>
      <c r="DW59" s="487">
        <f t="array" aca="1" ref="DW59" ca="1">IF(AND($CC$57:$CC$62=$CC$59,$CE$57:$CE$62=$CE$59,$CF$57:$CF$59=$CF$59,$CF$59&lt;&gt;$CF$60,$CF$60&lt;&gt;$CF$61,$CF$61:$CF$62=$CF$61,$CG$57:$CG$59=$CG$59,$CG$61:$CG$62=$CG$61),1,0)</f>
        <v>0</v>
      </c>
      <c r="DX59" s="487">
        <f t="array" aca="1" ref="DX59" ca="1">IF(AND($CC$57:$CC$62=$CC$59,$CE$57:$CE$62=$CE$59,$CF$57:$CF$59=$CF$59,$CF$59&lt;&gt;$CF$60,$CF$60&lt;&gt;$CF$61,$CF$61&lt;&gt;$CF$62,$CG$57:$CG$59=$CG$59),1,0)</f>
        <v>0</v>
      </c>
      <c r="DY59" s="487">
        <f t="array" aca="1" ref="DY59" ca="1">IF(AND($CC$57:$CC$62=$CC$59,$CE$57:$CE$62=$CE$59,$CF$57:$CF$58=$CF$58,$CF$58&lt;&gt;$CF$59,$CF$59:$CF$62=$CF$59,$CG$57:$CG$58=$CG$58,$CG$59:$CG$62=$CG$59),1,0)</f>
        <v>0</v>
      </c>
      <c r="DZ59" s="487">
        <f t="array" aca="1" ref="DZ59" ca="1">IF(AND($CC$57:$CC$62=$CC$59,$CE$57:$CE$62=$CE$59,$CF$57:$CF$58=$CF$58,$CF$58&lt;&gt;$CF$59,$CF$59:$CF$61=$CF$59,$CF$61&lt;&gt;$CF$62,$CG$57:$CG$58=$CG$58,$CG$59:$CG$61=$CG$59),1,0)</f>
        <v>0</v>
      </c>
      <c r="EA59" s="487">
        <f t="array" aca="1" ref="EA59" ca="1">IF(AND($CC$57:$CC$62=$CC$59,$CE$57:$CE$62=$CE$59,$CF$57:$CF$58=$CF$58,$CF$58&lt;&gt;$CF$59,$CF$59:$CF$60=$CF$59,$CF$60&lt;&gt;$CF$61,$CF$61:$CF$62=$CF$61,$CG$57:$CG$58=$CG$58,$CG$59:$CG$60=$CG$59,$CG$61:$CG$62=$CG$61),1,0)</f>
        <v>0</v>
      </c>
      <c r="EB59" s="487">
        <f t="array" aca="1" ref="EB59" ca="1">IF(AND($CC$57:$CC$62=$CC$59,$CE$57:$CE$62=$CE$59,$CF$57:$CF$58=$CF$58,$CF$58&lt;&gt;$CF$59,$CF$59:$CF$60=$CF$59,$CF$60&lt;&gt;$CF$61,$CF$61&lt;&gt;$CF$62,$CG$57:$CG$58=$CG$58,$CG$59:$CG$60=$CG$59),1,0)</f>
        <v>0</v>
      </c>
      <c r="EC59" s="487">
        <f t="array" aca="1" ref="EC59" ca="1">IF(AND($CC$57:$CC$62=$CC$59,$CE$57:$CE$62=$CE$59,$CF$57:$CF$58=$CF$58,$CF$58&lt;&gt;$CF$59,$CF$59&lt;&gt;$CF$60,$CF$60:$CF$62=$CF$60,$CG$57:$CG$58=$CG$58,$CG$60:$CG$62=$CG$60),1,0)</f>
        <v>0</v>
      </c>
      <c r="ED59" s="487">
        <f t="array" aca="1" ref="ED59" ca="1">IF(AND($CC$57:$CC$62=$CC$59,$CE$57:$CE$62=$CE$59,$CF$57:$CF$58=$CF$58,$CF$58&lt;&gt;$CF$59,$CF$59&lt;&gt;$CF$60,$CF$60&lt;&gt;$CF$61,$CF$61:$CF$62=$CF$61,$CG$57:$CG$58=$CG$58,$CG$61:$CG$62=$CG$61),1,0)</f>
        <v>0</v>
      </c>
      <c r="EE59" s="487">
        <f t="array" aca="1" ref="EE59" ca="1">IF(AND($CC$57:$CC$62=$CC$59,$CE$57:$CE$62=$CE$59,$CF$57:$CF$58=$CF$58,$CF$58&lt;&gt;$CF$59,$CF$59&lt;&gt;$CF$60,$CF$60:$CF$61=$CF$60,$CF$61&lt;&gt;$CF$62,$CG$57:$CG$58=$CG$58,$CG$60:$CG$61=$CG$60),1,0)</f>
        <v>0</v>
      </c>
      <c r="EF59" s="487">
        <f t="array" aca="1" ref="EF59" ca="1">IF(AND($CC$57:$CC$62=$CC$59,$CE$57:$CE$62=$CE$59,$CF$57:$CF$58=$CF$57,$CF$58&lt;&gt;$CF$59,$CF$59&lt;&gt;$CF$60,$CF$60&lt;&gt;$CF$61,$CF$61&lt;&gt;$CF$62,$CG$57:$CG$58=$CG$58),1,0)</f>
        <v>0</v>
      </c>
      <c r="EG59" s="487">
        <f t="array" aca="1" ref="EG59" ca="1">IF(AND($CC$57:$CC$62=$CC$59,$CE$57:$CE$62=$CE$59,$CF$57&lt;&gt;$CF$58,$CF$58:$CF$62=$CF$59,$CG$58:$CG$62=$CG$59),1,0)</f>
        <v>0</v>
      </c>
      <c r="EH59" s="487">
        <f t="array" aca="1" ref="EH59" ca="1">IF(AND($CC$57:$CC$62=$CC$59,$CE$57:$CE$62=$CE$59,$CF$57&lt;&gt;$CF$58,$CF$58:$CF$61=$CF$59,$CF$61&lt;&gt;$CF$62,$CG$58:$CG$61=$CG$59),1,0)</f>
        <v>0</v>
      </c>
      <c r="EI59" s="487">
        <f t="array" aca="1" ref="EI59" ca="1">IF(AND($CC$57:$CC$62=$CC$59,$CE$57:$CE$62=$CE$59,$CF$57&lt;&gt;$CF$58,$CF$58:$CF$60=$CF$59,$CF$60&lt;&gt;$CF$61,$CF$61:$CF$62=$CF$61,$CG$58:$CG$60=$CG$59,$CG$61:$CG$62=$CG$61),1,0)</f>
        <v>0</v>
      </c>
      <c r="EJ59" s="487">
        <f t="array" aca="1" ref="EJ59" ca="1">IF(AND($CC$57:$CC$62=$CC$59,$CE$57:$CE$62=$CE$59,$CF$57&lt;&gt;$CF$58,$CF$58:$CF$60=$CF$59,$CF$60&lt;&gt;$CF$61,$CF$61&lt;&gt;$CF$62,$CG$58:$CG$60=$CG$59),1,0)</f>
        <v>0</v>
      </c>
      <c r="EK59" s="487">
        <f t="array" aca="1" ref="EK59" ca="1">IF(AND($CC$57:$CC$62=$CC$59,$CE$57:$CE$62=$CE$59,$CF$57&lt;&gt;$CF$58,$CF$58:$CF$59=$CF$59,$CF$59&lt;&gt;$CF$60,$CF$60:$CF$62=$CF$60,$CG$58:$CG$59=$CG$59,$CG$60:$CG$62=$CG$60),1,0)</f>
        <v>0</v>
      </c>
      <c r="EL59" s="487">
        <f t="array" aca="1" ref="EL59" ca="1">IF(AND($CC$57:$CC$62=$CC$59,$CE$57:$CE$62=$CE$59,$CF$57&lt;&gt;$CF$58,$CF$58:$CF$59=$CF$59,$CF$59&lt;&gt;$CF$60,$CF$60&lt;&gt;$CF$61,$CF$61:$CF$62=$CF$61,$CG$58:$CG$59=$CG$59,$CG$61:$CG$62=$CG$61),1,0)</f>
        <v>0</v>
      </c>
      <c r="EM59" s="487">
        <f t="array" aca="1" ref="EM59" ca="1">IF(AND($CC$57:$CC$62=$CC$59,$CE$57:$CE$62=$CE$59,$CF$57&lt;&gt;$CF$58,$CF$58:$CF$59=$CF$59,$CF$59&lt;&gt;$CF$60,$CF$60:$CF$61=$CF$60,$CF$61&lt;&gt;$CF$62,$CG$58:$CG$59=$CG$59,$CG$60:$CG$61=$CG$60),1,0)</f>
        <v>0</v>
      </c>
      <c r="EN59" s="487">
        <f t="array" aca="1" ref="EN59" ca="1">IF(AND($CC$57:$CC$62=$CC$59,$CE$57:$CE$62=$CE$59,$CF$57&lt;&gt;$CF$58,$CF$58:$CF$59=$CF$59,$CF$59&lt;&gt;$CF$60,$CF$60&lt;&gt;$CF$61,$CF$61&lt;&gt;$CF$62,$CG$58:$CG$59=$CG$59),1,0)</f>
        <v>0</v>
      </c>
      <c r="EO59" s="487">
        <f t="array" aca="1" ref="EO59" ca="1">IF(AND($CC$57:$CC$62=$CC$59,$CE$57:$CE$62=$CE$59,$CF$57&lt;&gt;$CF$58,$CF$58&lt;&gt;$CF$59,$CF$59:$CF$62=$CF$59,$CG$59:$CG$62=$CG$59),1,0)</f>
        <v>0</v>
      </c>
      <c r="EP59" s="487">
        <f t="array" aca="1" ref="EP59" ca="1">IF(AND($CC$57:$CC$62=$CC$59,$CE$57:$CE$62=$CE$59,$CF$57&lt;&gt;$CF$58,$CF$58&lt;&gt;$CF$59,$CF$59:$CF$61=$CF$59,$CF$61&lt;&gt;$CF$62,$CG$59:$CG$61=$CG$59),1,0)</f>
        <v>0</v>
      </c>
      <c r="EQ59" s="487">
        <f t="array" aca="1" ref="EQ59" ca="1">IF(AND($CC$57:$CC$62=$CC$59,$CE$57:$CE$62=$CE$59,$CF$57&lt;&gt;$CF$58,$CF$58&lt;&gt;$CF$59,$CF$59:$CF$60=$CF$59,$CF$60&lt;&gt;$CF$61,$CF$61:$CF$62=$CF$61,$CG$59:$CG$60=$CG$59,$CG$61:$CG$62=$CG$61),1,0)</f>
        <v>0</v>
      </c>
      <c r="ER59" s="487">
        <f t="array" aca="1" ref="ER59" ca="1">IF(AND($CC$57:$CC$62=$CC$59,$CE$57:$CE$62=$CE$59,$CF$57&lt;&gt;$CF$58,$CF$58&lt;&gt;$CF$59,$CF$59:$CF$60=$CF$59,$CF$60&lt;&gt;$CF$61,$CF$61&lt;&gt;$CF$62,$CG$59:$CG$60=$CG$59),1,0)</f>
        <v>0</v>
      </c>
      <c r="ES59" s="487">
        <f t="array" aca="1" ref="ES59" ca="1">IF(AND($CC$57:$CC$62=$CC$59,$CE$57:$CE$62=$CE$59,$CF$57&lt;&gt;$CF$58,$CF$58&lt;&gt;$CF$59,$CF$59&lt;&gt;$CF$60,$CF$60:$CF$62=$CF$60,$CG$60:$CG$62=$CG$60),1,0)</f>
        <v>0</v>
      </c>
      <c r="ET59" s="487">
        <f t="array" aca="1" ref="ET59" ca="1">IF(AND($CC$57:$CC$62=$CC$59,$CE$57:$CE$62=$CE$59,$CF$57&lt;&gt;$CF$58,$CF$58&lt;&gt;$CF$59,$CF$59&lt;&gt;$CF$60,$CF$60:$CF$61=$CF$60,$CF$61&lt;&gt;$CF$62,$CG$60:$CG$61=$CG$60),1,0)</f>
        <v>0</v>
      </c>
      <c r="EU59" s="487">
        <f t="array" aca="1" ref="EU59" ca="1">IF(AND($CC$57:$CC$62=$CC$59,$CE$57:$CE$62=$CE$59,$CF$57&lt;&gt;$CF$58,$CF$58&lt;&gt;$CF$59,$CF$59&lt;&gt;$CF$60,$CF$60&lt;&gt;$CF$61,$CF$61:$CF$62=$CF$61,$CG$61:$CG$62=$CG$61),1,0)</f>
        <v>0</v>
      </c>
      <c r="EV59" s="487">
        <f t="array" aca="1" ref="EV59" ca="1">IF(AND($CC$57:$CC$62=$CC$59,$CE$57:$CE$62=$CE$59,$CF$57&lt;&gt;$CF$58,$CF$58&lt;&gt;$CF$59,$CF$59&lt;&gt;$CF$60,$CF$60&lt;&gt;$CF$61,$CF$61&lt;&gt;$CF$62),1,0)</f>
        <v>0</v>
      </c>
      <c r="EW59" s="487">
        <f t="array" aca="1" ref="EW59" ca="1">IF(AND($CC$57:$CC$62=$CC$59,$CE$57:$CE$61=$CE$59,$CE$61&lt;&gt;$CE$62,$CF$57:$CF$61=$CF$59,$CG$57:$CG$61=$CG$59),1,0)</f>
        <v>0</v>
      </c>
      <c r="EX59" s="487">
        <f t="array" aca="1" ref="EX59" ca="1">IF(AND($CC$57:$CC$62=$CC$59,$CE$57:$CE$60=$CE$59,$CE$60&lt;&gt;$CE$61,$CE$61:$CE$62=$CE$61,$CF$57:$CF$60=$CF$59,$CF$61:$CF$62=$CF$61,$CG$57:$CG$60=$CG$59,$CG$61:$CG$62=$CG$61),1,0)</f>
        <v>0</v>
      </c>
      <c r="EY59" s="487">
        <f t="array" aca="1" ref="EY59" ca="1">IF(AND($CC$57:$CC$62=$CC$59,$CE$57:$CE$60=$CE$59,$CE$60&lt;&gt;$CE$61,$CE$61&lt;&gt;$CE$62,$CF$57:$CF$60=$CF$59,$CG$57:$CG$60=$CG$59),1,0)</f>
        <v>0</v>
      </c>
      <c r="EZ59" s="487">
        <f t="array" aca="1" ref="EZ59" ca="1">IF(AND($CC$57:$CC$62=$CC$59,$CE$57:$CE$59=$CE$59,$CE$59&lt;&gt;$CE$60,$CE$60:$CE$62=$CE$60,$CF$57:$CF$59=$CF$59,$CF$60:$CF$62=$CF$60,$CG$57:$CG$59=$CG$59,$CG$60:$CG$62=$CG$60),1,0)</f>
        <v>0</v>
      </c>
      <c r="FA59" s="487">
        <f t="array" aca="1" ref="FA59" ca="1">IF(AND($CC$57:$CC$62=$CC$59,$CE$57:$CE$59=$CE$59,$CE$59&lt;&gt;$CE$60,$CE$60:$CE$61=$CE$60,$CE$61&lt;&gt;$CE$62,$CF$57:$CF$59=$CF$59,$CF$60:$CF$61=$CF$60,$CG$57:$CG$59=$CG$59,$CG$60:$CG$61=$CG$60),1,0)</f>
        <v>0</v>
      </c>
      <c r="FB59" s="487">
        <f t="array" aca="1" ref="FB59" ca="1">IF(AND($CC$57:$CC$62=$CC$59,$CE$57:$CE$59=$CE$59,$CE$59&lt;&gt;$CE$60,$CE$60&lt;&gt;$CE$61,$CE$61:$CE$62=$CE$61,$CF$57:$CF$59=$CF$59,$CF$61:$CF$62=$CF$61,$CG$57:$CG$59=$CG$59,$CG$61:$CG$62=$CG$61),1,0)</f>
        <v>0</v>
      </c>
      <c r="FC59" s="487">
        <f t="array" aca="1" ref="FC59" ca="1">IF(AND($CC$57:$CC$62=$CC$59,$CE$57:$CE$59=$CE$59,$CE$59&lt;&gt;$CE$60,$CE$60&lt;&gt;$CE$61,$CE$61&lt;&gt;$CE$62,$CF$57:$CF$59=$CF$59,$CG$57:$CG$59=$CG$59),1,0)</f>
        <v>0</v>
      </c>
      <c r="FD59" s="487">
        <f t="array" aca="1" ref="FD59" ca="1">IF(AND($CC$57:$CC$62=$CC$59,$CE$57:$CE$58=$CE$58,$CE$58&lt;&gt;$CE$59,$CE$59:$CE$62=$CE$59,$CF$57:$CF$58=$CF$58,$CF$59:$CF$62=$CF$59,$CG$57:$CG$58=$CG$58,$CG$59:$CG$62=$CG$59),1,0)</f>
        <v>0</v>
      </c>
      <c r="FE59" s="487">
        <f t="array" aca="1" ref="FE59" ca="1">IF(AND($CC$57:$CC$62=$CC$59,$CE$57:$CE$58=$CE$58,$CE$58&lt;&gt;$CE$59,$CE$59:$CE$61=$CE$59,$CE$61&lt;&gt;$CE$62,$CF$57:$CF$58=$CF$58,$CF$59:$CF$61=$CF$59,$CG$57:$CG$58=$CG$58,$CG$59:$CG$61=$CG$59),1,0)</f>
        <v>0</v>
      </c>
      <c r="FF59" s="487">
        <f t="array" aca="1" ref="FF59" ca="1">IF(AND($CC$57:$CC$62=$CC$59,$CE$57:$CE$58=$CE$58,$CE$58&lt;&gt;$CE$59,$CE$59:$CE$60=$CE$59,$CE$60&lt;&gt;$CE$61,$CE$61:$CE$62=$CE$61,$CF$57:$CF$58=$CF$58,$CF$59:$CF$60=$CF$59,$CF$61:$CF$62=$CF$61,$CG$57:$CG$58=$CG$58,$CG$59:$CG$60=$CG$59,$CG$61:$CG$62=$CG$61),1,0)</f>
        <v>0</v>
      </c>
      <c r="FG59" s="487">
        <f t="array" aca="1" ref="FG59" ca="1">IF(AND($CC$57:$CC$62=$CC$59,$CE$57:$CE$58=$CE$58,$CE$58&lt;&gt;$CE$59,$CE$59:$CE$60=$CE$59,$CE$60&lt;&gt;$CE$61,$CE$61&lt;&gt;$CE$62,$CF$57:$CF$58=$CF$58,$CF$59:$CF$60=$CF$59,$CG$57:$CG$58=$CG$58,$CG$59:$CG$60=$CG$59),1,0)</f>
        <v>0</v>
      </c>
      <c r="FH59" s="487">
        <f t="array" aca="1" ref="FH59" ca="1">IF(AND($CC$57:$CC$62=$CC$59,$CE$57:$CE$58=$CE$58,$CE$58&lt;&gt;$CE$59,$CE$59&lt;&gt;$CE$60,$CE$60:$CE$62=$CE$60,$CF$57:$CF$58=$CF$58,$CF$60:$CF$62=$CF$60,$CG$57:$CG$58=$CG$58,$CG$60:$CG$62=$CG$60),1,0)</f>
        <v>0</v>
      </c>
      <c r="FI59" s="487">
        <f t="array" aca="1" ref="FI59" ca="1">IF(AND($CC$57:$CC$62=$CC$59,$CE$57:$CE$58=$CE$58,$CE$58&lt;&gt;$CE$59,$CE$59&lt;&gt;$CE$60,$CE$60&lt;&gt;$CE$61,CE$61:$CE$62=$CE$61,$CF$57:$CF$58=$CF$58,$CF$61:$CF$62=$CF$61,$CG$57:$CG$58=$CG$58,$CG$61:$CG$62=$CG$61),1,0)</f>
        <v>0</v>
      </c>
      <c r="FJ59" s="487">
        <f t="array" aca="1" ref="FJ59" ca="1">IF(AND($CC$57:$CC$62=$CC$59,$CE$57:$CE$58=$CE$58,$CE$58&lt;&gt;$CE$59,$CE$59&lt;&gt;$CE$60,$CE$60:$CE$61=$CE$60,$CE$61&lt;&gt;$CE$62,$CF$57:$CF$58=$CF$58,$CF$60:$CF$61=$CF$60,$CG$57:$CG$58=$CG$58,$CG$60:$CG$61=$CG$60),1,0)</f>
        <v>0</v>
      </c>
      <c r="FK59" s="487">
        <f t="array" aca="1" ref="FK59" ca="1">IF(AND($CC$57:$CC$62=$CC$59,$CE$57:$CE$58=$CE$58,$CE$58&lt;&gt;$CE$59,$CE$59&lt;&gt;$CE$60,$CE$60&lt;&gt;$CE$61,$CE$61&lt;&gt;$CE$62,$CF$57:$CF$58=$CF$58,$CG$57:$CG$58=$CG$58),1,0)</f>
        <v>0</v>
      </c>
      <c r="FL59" s="487">
        <f t="array" aca="1" ref="FL59" ca="1">IF(AND($CC$57:$CC$62=$CC$59,$CE$57&lt;&gt;$CE$58,$CE$58:$CE$62=$CE$59,$CF$58:$CF$62=$CF$59,$CG$58:$CG$62=$CG$59),1,0)</f>
        <v>0</v>
      </c>
      <c r="FM59" s="487">
        <f t="array" aca="1" ref="FM59" ca="1">IF(AND($CC$57:$CC$62=$CC$59,$CE$57&lt;&gt;$CE$58,$CE$58:$CE$61=$CE$59,$CE$61&lt;&gt;$CE$62,$CF$58:$CF$61=$CF$59,$CG$58:$CG$61=$CG$59),1,0)</f>
        <v>0</v>
      </c>
      <c r="FN59" s="487">
        <f t="array" aca="1" ref="FN59" ca="1">IF(AND($CC$57:$CC$62=$CC$59,$CE$57&lt;&gt;$CE$58,$CE$58:$CE$60=$CE$59,$CE$60&lt;&gt;$CE$61,$CE$61:$CE$62=$CE$61,$CF$58:$CF$60=$CF$59,$CF$61:$CF$62=$CF$61,$CG$58:$CG$60=$CG$59,$CG$61:$CG$62=$CG$61),1,0)</f>
        <v>0</v>
      </c>
      <c r="FO59" s="487">
        <f t="array" aca="1" ref="FO59" ca="1">IF(AND($CC$57:$CC$62=$CC$59,$CE$57&lt;&gt;$CE$58,$CE$58:$CE$60=$CE$59,$CE$60&lt;&gt;$CE$61,$CE$61&lt;&gt;$CE$62,$CF$58:$CF$60=$CF$59,$CG$58:$CG$60=$CG$59),1,0)</f>
        <v>0</v>
      </c>
      <c r="FP59" s="487">
        <f t="array" aca="1" ref="FP59" ca="1">IF(AND($CC$57:$CC$62=$CC$59,$CE$57&lt;&gt;$CE$58,$CE$58:$CE$59=$CE$59,$CE$59&lt;&gt;$CE$60,$CE$60:$CE$62=$CE$60,$CF$58:$CF$59=$CF$59,$CF$60:$CF$62=$CF$60,$CG$58:$CG$59=$CG$59,$CG$60:$CG$62=$CG$60),1,0)</f>
        <v>0</v>
      </c>
      <c r="FQ59" s="487">
        <f t="array" aca="1" ref="FQ59" ca="1">IF(AND($CC$57:$CC$62=$CC$59,$CE$57&lt;&gt;$CE$58,$CE$58:$CE$59=$CE$59,$CE$59&lt;&gt;$CE$60,$CE$60&lt;&gt;$CE$61,$CE$61:$CE$62=$CE$61,$CF$58:$CF$59=$CF$59,$CF$61:$CF$62=$CF$61,$CG$58:$CG$59=$CG$59,$CG$61:$CG$62=$CG$61),1,0)</f>
        <v>0</v>
      </c>
      <c r="FR59" s="487">
        <f t="array" aca="1" ref="FR59" ca="1">IF(AND($CC$57:$CC$62=$CC$59,$CE$57&lt;&gt;$CE$58,$CE$58:$CE$59=$CE$59,$CE$59&lt;&gt;$CE$60,$CE$60:$CE$61=$CE$60,$CE$61&lt;&gt;$CE$62,$CF$58:$CF$59=$CF$59,$CF$60:$CF$61=$CF$60,$CG$58:$CG$59=$CG$59,$CG$60:$CG$61=$CG$60),1,0)</f>
        <v>0</v>
      </c>
      <c r="FS59" s="487">
        <f t="array" aca="1" ref="FS59" ca="1">IF(AND($CC$57:$CC$62=$CC$59,$CE$57&lt;&gt;$CE$58,$CE$58:$CE$59=$CE$59,$CE$59&lt;&gt;$CE$60,$CE$60&lt;&gt;$CE$61,$CE$61&lt;&gt;$CE$62,$CF$58:$CF$59=$CF$59,$CG$58:$CG$59=$CG$59),1,0)</f>
        <v>0</v>
      </c>
      <c r="FT59" s="487">
        <f t="array" aca="1" ref="FT59" ca="1">IF(AND($CC$57:$CC$62=$CC$59,$CE$57&lt;&gt;$CE$58,$CE$58&lt;&gt;$CE$59,$CE$59:$CE$62=$CE$59,$CF$59:$CF$62=$CF$59,$CG$59:$CG$62=$CG$59),1,0)</f>
        <v>0</v>
      </c>
      <c r="FU59" s="487">
        <f t="array" aca="1" ref="FU59" ca="1">IF(AND($CC$57:$CC$62=$CC$59,$CE$57&lt;&gt;$CE$58,$CE$58&lt;&gt;$CE$59,$CE$59:$CE$61=$CE$59,$CE$61&lt;&gt;$CE$62,$CF$59:$CF$61=$CF$59,$CG$59:$CG$61=$CG$59),1,0)</f>
        <v>0</v>
      </c>
      <c r="FV59" s="487">
        <f t="array" aca="1" ref="FV59" ca="1">IF(AND($CC$57:$CC$62=$CC$59,$CE$57&lt;&gt;$CE$58,$CE$58&lt;&gt;$CE$59,$CE$59:$CE$60=$CE$59,$CE$60&lt;&gt;$CE$61,$CE$61:$CE$62=$CE$61,$CF$59:$CF$60=$CF$59,$CF$61:$CF$62=$CF$61,$CG$59:$CG$60=$CG$59,$CG$61:$CG$62=$CG$61),1,0)</f>
        <v>0</v>
      </c>
      <c r="FW59" s="487">
        <f t="array" aca="1" ref="FW59" ca="1">IF(AND($CC$57:$CC$62=$CC$59,$CE$57&lt;&gt;$CE$58,$CE$58&lt;&gt;$CE$59,$CE$59:$CE$60=$CE$59,$CE$60&lt;&gt;$CE$61,$CE$61&lt;&gt;$CE$62,$CF$59:$CF$60=$CF$59,$CG$59:$CG$60=$CG$59),1,0)</f>
        <v>0</v>
      </c>
      <c r="FX59" s="487">
        <f t="array" aca="1" ref="FX59" ca="1">IF(AND($CC$57:$CC$62=$CC$59,$CE$57&lt;&gt;$CE$58,$CE$58&lt;&gt;$CE$59,$CE$59&lt;&gt;$CE$60,$CE$60:$CE$62=$CE$60,$CF$60:$CF$62=$CF$60,$CG$60:$CG$62=$CG$60),1,0)</f>
        <v>0</v>
      </c>
      <c r="FY59" s="487">
        <f t="array" aca="1" ref="FY59" ca="1">IF(AND($CC$57:$CC$62=$CC$59,$CE$57&lt;&gt;$CE$58,$CE$58&lt;&gt;$CE$59,$CE$59&lt;&gt;$CE$60,$CE$60:$CE$61=$CE$60,$CE$61&lt;&gt;$CE$62,$CF$60:$CF$61=$CF$60,$CG$60:$CG$61=$CG$60),1,0)</f>
        <v>0</v>
      </c>
      <c r="FZ59" s="487">
        <f t="array" aca="1" ref="FZ59" ca="1">IF(AND($CC$57:$CC$62=$CC$59,$CE$57&lt;&gt;$CE$58,$CE$58&lt;&gt;$CE$59,$CE$59&lt;&gt;$CE$60,$CE$60&lt;&gt;$CE$61,$CE$61:$CE$62=$CE$61,$CF$61:$CF$62=$CF$61,$CG$61:$CG$62=$CG$61),1,0)</f>
        <v>0</v>
      </c>
      <c r="GA59" s="487">
        <f t="array" aca="1" ref="GA59" ca="1">IF(AND($CC$57:$CC$62=$CC$59,$CE$57&lt;&gt;$CE$58,$CE$58&lt;&gt;$CE$59,$CE$59&lt;&gt;$CE$60,$CE$60&lt;&gt;$CE$61,$CE$61&lt;&gt;$CE$62),1,0)</f>
        <v>0</v>
      </c>
      <c r="GB59" s="487">
        <f ca="1">IF(AND($CC$57:$CC$61=$CC$59,$CC$61&lt;&gt;$CC$62,$CE$57:$CE$61=$CE$57,$CF$57:$CF$61=$CF$57,$CG$57:$CG$61=$CG$57),1,0)</f>
        <v>0</v>
      </c>
      <c r="GC59" s="487">
        <f t="array" aca="1" ref="GC59" ca="1">IF(AND($CC$57:$CC$60=$CC$59,$CC$60&lt;&gt;$CC$61,$CC$61:$CC$62=$CC$61,$CE$57:$CE$60=$CE$59,$CE$61:$CE$62=$CE$61,$CF$57:$CF$60=$CF$59,$CF$61:$CF$62=$CF$61,$CG$57:$CG$60=$CG$59,$CG$61:$CG$62=$CG$61),1,0)</f>
        <v>0</v>
      </c>
      <c r="GD59" s="487">
        <f t="array" aca="1" ref="GD59" ca="1">IF(AND($CC$57:$CC$60=$CC$59,$CC$60&lt;&gt;$CC$61,$CC$61&lt;&gt;$CC$62,$CE$57:$CE$60=$CE$59,$CF$57:$CF$60=$CF$59,$CG$57:$CG$60=$CG$59),1,0)</f>
        <v>0</v>
      </c>
      <c r="GE59" s="487">
        <f t="array" aca="1" ref="GE59" ca="1">IF(AND($CC$57:$CC$59=$CC$59,$CC$59&lt;&gt;$CC$60,$CC$60:$CC$62=$CC$60,$CE$57:$CE$59=$CE$59,$CE$60:$CE$62=$CE$60,$CF$57:$CF$59=$CF$59,$CF$60:$CF$62=$CF$60,$CG$57:$CG$59=$CG$59,$CG$60:$CG$62=$CG$60),1,0)</f>
        <v>0</v>
      </c>
      <c r="GF59" s="487">
        <f t="array" aca="1" ref="GF59" ca="1">IF(AND($CC$57:$CC$59=$CC$59,$CC$59&lt;&gt;$CC$60,$CC$60:$CC$61=$CC$60,$CC$61&lt;&gt;$CC$62,$CE$57:$CE$59=$CE$59,$CE$60:$CE$61=$CE$60,$CF$57:$CF$59=$CF$59,$CF$60:$CF$61=$CF$60,$CG$57:$CG$59=$CG$59,$CG$60:$CG$61=$CG$60),1,0)</f>
        <v>0</v>
      </c>
      <c r="GG59" s="487">
        <f t="array" aca="1" ref="GG59" ca="1">IF(AND($CC$57:$CC$59=$CC$59,$CC$59&lt;&gt;$CC$60,$CC$60&lt;&gt;$CC$61,$CC$61:$CC$62=$CC$61,$CE$57:$CE$59=$CE$59,$CE$61:$CE$62=$CE$61,$CF$57:$CF$59=$CF$59,$CF$61:$CF$62=$CF$61,$CG$57:$CG$59=$CG$59,$CG$61:$CG$62=$CG$61),1,0)</f>
        <v>0</v>
      </c>
      <c r="GH59" s="487">
        <f t="array" aca="1" ref="GH59" ca="1">IF(AND($CC$57:$CC$59=$CC$59,$CC$59&lt;&gt;$CC$60,$CC$60&lt;&gt;$CC$61,$CC$61&lt;&gt;$CC$62,$CE$57:$CE$59=$CE$59,$CF$57:$CF$59=$CF$59,$CG$57:$CG$59=$CG$59),1,0)</f>
        <v>0</v>
      </c>
      <c r="GI59" s="487">
        <f t="array" aca="1" ref="GI59" ca="1">IF(AND($CC$57:$CC$58=$CC$58,$CC$58&lt;&gt;$CC$59,$CC$59:$CC$62=$CC$59,$CE$57:$CE$58=$CE$58,$CE$59:$CE$62=$CE$59,$CF$57:$CF$58=$CF$58,$CF$59:$CF$62=$CF$59,$CG$57:$CG$58=$CG$58,$CG$59:$CG$62=$CG$59),1,0)</f>
        <v>0</v>
      </c>
      <c r="GJ59" s="487">
        <f t="array" aca="1" ref="GJ59" ca="1">IF(AND($CC$57:$CC$58=$CC$58,$CC$58&lt;&gt;$CC$59,$CC$59:$CC$61=$CC$59,$CC$61&lt;&gt;$CC$62,$CE$57:$CE$58=$CE$58,$CE$59:$CE$61=$CE$59,$CF$57:$CF$58=$CF$58,$CF$59:$CF$61=$CF$59,$CG$57:$CG$58=$CG$58,$CG$59:$CG$61=$CG$59),1,0)</f>
        <v>0</v>
      </c>
      <c r="GK59" s="487">
        <f t="array" aca="1" ref="GK59" ca="1">IF(AND($CC$57:$CC$58=$CC$58,$CC$58&lt;&gt;$CC$59,$CC$59:$CC$60=$CC$59,$CC$60&lt;&gt;$CC$61,$CC$61:$CC$62=$CC$61,$CE$57:$CE$58=$CE$58,$CE$59:$CE$60=$CE$59,$CE$61:$CE$62=$CE$61,$CF$57:$CF$58=$CF$58,$CF$59:$CF$60=$CF$59,$CF$61:$CF$62=$CF$61,$CG$57:$CG$58=$CG$58,$CG$59:$CG$60=$CG$59,$CG$61:$CG$62=$CG$61),1,0)</f>
        <v>0</v>
      </c>
      <c r="GL59" s="487">
        <f t="array" aca="1" ref="GL59" ca="1">IF(AND($CC$57:$CC$58=$CC$58,$CC$58&lt;&gt;$CC$59,$CC$59:$CC$60=$CC$59,$CC$60&lt;&gt;$CC$61,$CC$61&lt;&gt;$CC$62,$CE$57:$CE$58=$CE$58,$CE$59:$CE$60=$CE$59,$CF$57:$CF$58=$CF$58,$CF$59:$CF$60=$CF$59,$CG$57:$CG$58=$CG$58,$CG$59:$CG$60=$CG$59),1,0)</f>
        <v>0</v>
      </c>
      <c r="GM59" s="487">
        <f t="array" aca="1" ref="GM59" ca="1">IF(AND($CC$57:$CC$58=$CC$58,$CC$58&lt;&gt;$CC$59,$CC$59&lt;&gt;$CC$60,$CC$60:$CC$62=$CC$60,$CE$57:$CE$58=$CE$58,$CE$60:$CE$62=$CE$60,$CF$57:$CF$58=$CF$58,$CF$60:$CF$62=$CF$60,$CG$57:$CG$58=$CG$58,$CG$60:$CG$62=$CG$60),1,0)</f>
        <v>0</v>
      </c>
      <c r="GN59" s="487">
        <f t="array" aca="1" ref="GN59" ca="1">IF(AND($CC$57:$CC$58=$CC$58,$CC$58&lt;&gt;$CC$59,$CC$59&lt;&gt;$CC$60,$CC$60&lt;&gt;$CC$61,$CC$61:$CC$62=$CC$61,$CE$57:$CE$58=$CE$58,$CE$61:$CE$62=$CE$61,$CF$57:$CF$58=$CF$58,$CF$61:$CF$62=$CF$61,$CG$57:$CG$58=$CG$58,$CG$61:$CG$62=$CG$61),1,0)</f>
        <v>0</v>
      </c>
      <c r="GO59" s="487">
        <f t="array" aca="1" ref="GO59" ca="1">IF(AND($CC$57:$CC$58=$CC$58,$CC$58&lt;&gt;$CC$59,$CC$59&lt;&gt;$CC$60,$CC$60:$CC$61=$CC$60,$CC$61&lt;&gt;$CC$62,$CE$57:$CE$58=$CE$58,$CE$60:$CE$61=$CE$60,$CF$57:$CF$58=$CF$58,$CF$60:$CF$61=$CF$60,$CG$57:$CG$58=$CG$58,$CG$60:$CG$61=$CG$60),1,0)</f>
        <v>0</v>
      </c>
      <c r="GP59" s="487">
        <f t="array" aca="1" ref="GP59" ca="1">IF(AND($CC$57:$CC$58=$CC$58,$CC$58&lt;&gt;$CC$59,$CC$59&lt;&gt;$CC$60,$CC$60&lt;&gt;$CC$61,$CC$61&lt;&gt;$CC$62,$CE$57:$CE$58=$CE$58,$CF$57:$CF$58=$CF$58,$CG$57:$CG$58=$CG$58),1,0)</f>
        <v>0</v>
      </c>
      <c r="GQ59" s="487">
        <f t="array" aca="1" ref="GQ59" ca="1">IF(AND($CC$57&lt;&gt;$CC$58,$CC$58:$CC$62=$CC$59,$CE$58:$CE$62=$CE$59,$CF$58:$CF$62=$CF$59,$CG$58:$CG$62=$CG$59),1,0)</f>
        <v>0</v>
      </c>
      <c r="GR59" s="487">
        <f t="array" aca="1" ref="GR59" ca="1">IF(AND($CC$57&lt;&gt;$CC$58,$CC$58:$CC$61=$CC$59,$CC$61&lt;&gt;$CC$62,$CE$58:$CE$61=$CE$59,$CF$58:$CF$61=$CF$59,$CG$58:$CG$61=$CG$59),1,0)</f>
        <v>0</v>
      </c>
      <c r="GS59" s="487">
        <f t="array" aca="1" ref="GS59" ca="1">IF(AND($CC$57&lt;&gt;$CC$58,$CC$58:$CC$60=$CC$59,$CC$60&lt;&gt;$CC$61,$CC$61:$CC$62=$CC$61,$CE$58:$CE$60=$CE$59,$CE$61:$CE$62=$CE$61,$CF$58:$CF$60=$CF$59,$CF$61:$CF$62=$CF$61,$CG$58:$CG$60=$CG$59,$CG$61:$CG$62=$CG$61),1,0)</f>
        <v>0</v>
      </c>
      <c r="GT59" s="487">
        <f t="array" aca="1" ref="GT59" ca="1">IF(AND($CC$57&lt;&gt;$CC$58,$CC$58:$CC$60=$CC$59,$CC$60&lt;&gt;$CC$61,$CC$61&lt;&gt;$CC$62,$CE$58:$CE$60=$CE$59,$CF$58:$CF$60=$CF$59,$CG$58:$CG$60=$CG$59),1,0)</f>
        <v>0</v>
      </c>
      <c r="GU59" s="487">
        <f t="array" aca="1" ref="GU59" ca="1">IF(AND($CC$57&lt;&gt;$CC$58,$CC$58:$CC$59=$CC$59,$CC$59&lt;&gt;$CC$60,$CC$60:$CC$62=$CC$60,$CE$58:$CE$59=$CE$59,$CE$60:$CE$62=$CE$60,$CF$58:$CF$59=$CF$59,$CF$60:$CF$62=$CF$60,$CG$58:$CG$59=$CG$59,$CG$60:$CG$62=$CG$60),1,0)</f>
        <v>0</v>
      </c>
      <c r="GV59" s="487">
        <f t="array" aca="1" ref="GV59" ca="1">IF(AND($CC$57&lt;&gt;$CC$58,$CC$58:$CC$59=$CC$59,$CC$59&lt;&gt;$CC$60,$CC$60&lt;&gt;$CC$61,$CC$61:$CC$62=$CC$61,$CE$58:$CE$59=$CE$59,$CE$61:$CE$62=$CE$61,$CF$58:$CF$59=$CF$59,$CF$61:$CF$62=$CF$61,$CG$58:$CG$59=$CG$59,$CG$61:$CG$62=$CG$61),1,0)</f>
        <v>0</v>
      </c>
      <c r="GW59" s="487">
        <f t="array" aca="1" ref="GW59" ca="1">IF(AND($CC$57&lt;&gt;$CC$58,$CC$58:$CC$59=$CC$59,$CC$59&lt;&gt;$CC$60,$CC$60:$CC$61=$CC$60,$CC$61&lt;&gt;$CC$62,$CE$58:$CE$59=$CE$59,$CE$60:$CE$61=$CE$60,$CF$58:$CF$59=$CF$59,$CF$60:$CF$61=$CF$60,$CG$58:$CG$59=$CG$59,$CG$60:$CG$61=$CG$60),1,0)</f>
        <v>0</v>
      </c>
      <c r="GX59" s="487">
        <f t="array" aca="1" ref="GX59" ca="1">IF(AND($CC$57&lt;&gt;$CC$58,$CC$58:$CC$59=$CC$59,$CC$59&lt;&gt;$CC$60,$CC$60&lt;&gt;$CC$61,$CC$61&lt;&gt;$CC$62,$CE$58:$CE$59=$CE$59,$CF$58:$CF$59=$CF$59,$CG$58:$CG$59=$CG$59),1,0)</f>
        <v>0</v>
      </c>
      <c r="GY59" s="487">
        <f t="array" aca="1" ref="GY59" ca="1">IF(AND($CC$57&lt;&gt;$CC$58,$CC$58&lt;&gt;$CC$59,$CC$59:$CC$62=$CC$59,$CE$59:$CE$62=$CE$59,$CF$59:$CF$62=$CF$59,$CG$59:$CG$62=$CG$59),1,0)</f>
        <v>0</v>
      </c>
      <c r="GZ59" s="487">
        <f t="array" aca="1" ref="GZ59" ca="1">IF(AND($CC$57&lt;&gt;$CC$58,$CC$58&lt;&gt;$CC$59,$CC$59:$CC$61=$CC$59,$CC$61&lt;&gt;$CC$62,$CE$59:$CE$61=$CE$59,$CF$59:$CF$61=$CF$59,$CG$59:$CG$61=$CG$59),1,0)</f>
        <v>0</v>
      </c>
      <c r="HA59" s="487">
        <f t="array" aca="1" ref="HA59" ca="1">IF(AND($CC$57&lt;&gt;$CC$58,$CC$58&lt;&gt;$CC$59,$CC$59:$CC$60=$CC$59,$CC$60&lt;&gt;$CC$61,$CC$61:$CC$62=$CC$61,$CE$59:$CE$60=$CE$59,$CE$61:$CE$62=$CE$61,$CF$59:$CF$60=$CF$59,$CF$61:$CF$62=$CF$61,$CG$59:$CG$60=$CG$59,$CG$61:$CG$62=$CG$61),1,0)</f>
        <v>0</v>
      </c>
      <c r="HB59" s="487">
        <f t="array" aca="1" ref="HB59" ca="1">IF(AND($CC$57&lt;&gt;$CC$58,$CC$58&lt;&gt;$CC$59,$CC$59:$CC$60=$CC$59,$CC$60&lt;&gt;$CC$61,$CC$61&lt;&gt;$CC$62,$CE$59:$CE$60=$CE$59,$CF$59:$CF$60=$CF$59,$CG$59:$CG$60=$CG$59),1,0)</f>
        <v>0</v>
      </c>
      <c r="HC59" s="487">
        <f t="array" aca="1" ref="HC59" ca="1">IF(AND($CC$57&lt;&gt;$CC$58,$CC$58&lt;&gt;$CC$59,$CC$59&lt;&gt;$CC$60,$CC$60:$CC$62=$CC$60,$CE$60:$CE$62=$CE$60,$CF$60:$CF$62=$CF$60,$CG$60:$CG$62=$CG$60),1,0)</f>
        <v>0</v>
      </c>
      <c r="HD59" s="487">
        <f t="array" aca="1" ref="HD59" ca="1">IF(AND($CC$57&lt;&gt;$CC$58,$CC$58&lt;&gt;$CC$59,$CC$59&lt;&gt;$CC$60,$CC$60:$CC$61=$CC$60,$CC$61&lt;&gt;$CC$62,$CE$60:$CE$61=$CE$60,$CF$60:$CF$61=$CF$60,$CG$60:$CG$61=$CG$60),1,0)</f>
        <v>0</v>
      </c>
      <c r="HE59" s="487">
        <f t="array" aca="1" ref="HE59" ca="1">IF(AND($CC$57&lt;&gt;$CC$58,$CC$58&lt;&gt;$CC$59,$CC$59&lt;&gt;$CC$60,$CC$60&lt;&gt;$CC$61,$CC$61:$CC$62=$CC$61,$CE$61:$CE$62=$CE$61,$CF$61:$CF$62=$CF$61,$CG$61:$CG$62=$CG$61),1,0)</f>
        <v>0</v>
      </c>
      <c r="HF59" s="487">
        <f t="array" aca="1" ref="HF59" ca="1">IF(AND($CC$57&lt;&gt;$CC$58,$CC$58&lt;&gt;$CC$59,$CC$59&lt;&gt;$CC$60,$CC$60&lt;&gt;$CC$61,$CC$61&lt;&gt;$CC$62),1,0)</f>
        <v>0</v>
      </c>
      <c r="HG59" s="487">
        <f t="array" aca="1" ref="HG59" ca="1">IF(AND($CC$57:$CC$62=$CC$59,$CE$57:$CE$62=$CE$59,$CF$57:$CF$61=$CF$59,$CF$61&lt;&gt;$CF$62,$CG$57:$CG$60=$CG$59,$CG$60&lt;&gt;$CG$61),1,0)</f>
        <v>0</v>
      </c>
      <c r="HH59" s="487">
        <f t="array" aca="1" ref="HH59" ca="1">IF(AND($CC$57:$CC$62=$CC$59,$CE$57:$CE$62=$CE$59,$CF$57:$CF$61=$CF$59,$CF$61&lt;&gt;$CF$62,$CG$57:$CG$59=$CG$59,$CG$59&lt;&gt;$CG$60,$CG$60:$CG$61=$CG$60),1,0)</f>
        <v>0</v>
      </c>
      <c r="HI59" s="487">
        <f t="array" aca="1" ref="HI59" ca="1">IF(AND($CC$57:$CC$62=$CC$59,$CE$57:$CE$62=$CE$59,$CF$57:$CF$61=$CF$59,$CF$61&lt;&gt;$CF$62,$CG$57:$CG$59=$CG$59,$CG$59&lt;&gt;$CG$60,$CG$60&lt;&gt;$CG$61),1,0)</f>
        <v>0</v>
      </c>
      <c r="HJ59" s="487">
        <f t="array" aca="1" ref="HJ59" ca="1">IF(AND($CC$57:$CC$62=$CC$59,$CE$57:$CE$62=$CE$59,$CF$57:$CF$61=$CF$59,$CF$61&lt;&gt;$CF$62,$CG$57:$CG$58=$CG$58,$CG$58&lt;&gt;$CG$59,$CG$59:$CG$61=$CG$59),1,0)</f>
        <v>0</v>
      </c>
      <c r="HK59" s="487">
        <f t="array" aca="1" ref="HK59" ca="1">IF(AND($CC$57:$CC$62=$CC$59,$CE$57:$CE$62=$CE$59,$CF$57:$CF$61=$CF$59,$CF$61&lt;&gt;$CF$62,$CG$57:$CG$58=$CG$58,$CG$58&lt;&gt;$CG$59,$CG$59:$CG$60=$CG$59,$CG$60&lt;&gt;$CG$61),1,0)</f>
        <v>0</v>
      </c>
      <c r="HL59" s="487">
        <f t="array" aca="1" ref="HL59" ca="1">IF(AND($CC$57:$CC$62=$CC$59,$CE$57:$CE$62=$CE$59,$CF$57:$CF$61=$CF$59,$CF$61&lt;&gt;$CF$62,$CG$57:$CG$58=$CG$58,$CG$58&lt;&gt;$CG$59,$CG$59&lt;&gt;$CG$60,$CG$60:$CG$61=$CG$60),1,0)</f>
        <v>0</v>
      </c>
      <c r="HM59" s="487">
        <f t="array" aca="1" ref="HM59" ca="1">IF(AND($CC$57:$CC$62=$CC$59,$CE$57:$CE$62=$CE$59,$CF$57:$CF$61=$CF$59,$CF$61&lt;&gt;$CF$62,$CG$57:$CG$58=$CG$58,$CG$58&lt;&gt;$CG$59,$CG$59&lt;&gt;$CG$60,$CG$60&lt;&gt;$CG$61),1,0)</f>
        <v>0</v>
      </c>
      <c r="HN59" s="487">
        <f t="array" aca="1" ref="HN59" ca="1">IF(AND($CC$57:$CC$62=$CC$59,$CE$57:$CE$62=$CE$59,$CF$57:$CF$61=$CF$59,$CF$61&lt;&gt;$CF$62,$CG$57&lt;&gt;$CG$58,$CG$58:$CG$61=$CG$59),1,0)</f>
        <v>0</v>
      </c>
      <c r="HO59" s="487">
        <f t="array" aca="1" ref="HO59" ca="1">IF(AND($CC$57:$CC$62=$CC$59,$CE$57:$CE$62=$CE$59,$CF$57:$CF$61=$CF$59,$CF$61&lt;&gt;$CF$62,$CG$57&lt;&gt;$CG$58,$CG$58:$CG$60=$CG$59,$CG$60&lt;&gt;$CG$61),1,0)</f>
        <v>0</v>
      </c>
      <c r="HP59" s="487">
        <f t="array" aca="1" ref="HP59" ca="1">IF(AND($CC$57:$CC$62=$CC$59,$CE$57:$CE$62=$CE$59,$CF$57:$CF$61=$CF$59,$CF$61&lt;&gt;$CF$62,$CG$57&lt;&gt;$CG$58,$CG$58:$CG$59=$CG$59,$CG$59&lt;&gt;$CG$60,$CG$60:$CG$61=$CG$60),1,0)</f>
        <v>0</v>
      </c>
      <c r="HQ59" s="487">
        <f t="array" aca="1" ref="HQ59" ca="1">IF(AND($CC$57:$CC$62=$CC$59,$CE$57:$CE$62=$CE$59,$CF$57:$CF$61=$CF$59,$CF$61&lt;&gt;$CF$62,$CG$57&lt;&gt;$CG$58,$CG$58:$CG$59=$CG$59,$CG$59&lt;&gt;$CG$60,$CG$60&lt;&gt;$CG$61),1,0)</f>
        <v>0</v>
      </c>
      <c r="HR59" s="487">
        <f t="array" aca="1" ref="HR59" ca="1">IF(AND($CC$57:$CC$62=$CC$59,$CE$57:$CE$62=$CE$59,$CF$57:$CF$61=$CF$59,$CF$61&lt;&gt;$CF$62,$CG$57&lt;&gt;$CG$58,$CG$58&lt;&gt;$CG$59,$CG$59:$CG$61=$CG$59),1,0)</f>
        <v>0</v>
      </c>
      <c r="HS59" s="487">
        <f t="array" aca="1" ref="HS59" ca="1">IF(AND($CC$57:$CC$62=$CC$59,$CE$57:$CE$62=$CE$59,$CF$57:$CF$61=$CF$59,$CF$61&lt;&gt;$CF$62,$CG$57&lt;&gt;$CG$58,$CG$58&lt;&gt;$CG$59,$CG$59:$CG$60=$CG$59,$CG$60&lt;&gt;$CG$61),1,0)</f>
        <v>0</v>
      </c>
      <c r="HT59" s="487">
        <f t="array" aca="1" ref="HT59" ca="1">IF(AND($CC$57:$CC$62=$CC$59,$CE$57:$CE$62=$CE$59,$CF$57:$CF$61=$CF$59,$CF$61&lt;&gt;$CF$62,$CG$57&lt;&gt;$CG$58,$CG$58&lt;&gt;$CG$59,$CG$59&lt;&gt;$CG$60,$CG$60:$CG$61=$CG$60),1,0)</f>
        <v>0</v>
      </c>
      <c r="HU59" s="487">
        <f t="array" aca="1" ref="HU59" ca="1">IF(AND($CC$57:$CC$62=$CC$59,$CE$57:$CE$62=$CE$59,$CF$57:$CF$61=$CF$59,$CF$61&lt;&gt;$CF$62,$CG$57&lt;&gt;$CG$58,$CG$58&lt;&gt;$CG$59,$CG$59&lt;&gt;$CG$60,$CG$60&lt;&gt;$CG$61),1,0)</f>
        <v>0</v>
      </c>
      <c r="HV59" s="487">
        <f t="array" aca="1" ref="HV59" ca="1">IF(AND($CC$57:$CC$62=$CC$59,$CE$57:$CE$62=$CE$59,$CF$57:$CF$60=$CF$59,$CF$60&lt;&gt;$CF$61,$CF$61:$CF$62=$CF$61,$CG$57:$CG$60=$CG$59,$CG$61&lt;&gt;$CG$62),1,0)</f>
        <v>0</v>
      </c>
      <c r="HW59" s="487">
        <f t="array" aca="1" ref="HW59" ca="1">IF(AND($CC$57:$CC$62=$CC$59,$CE$57:$CE$62=$CE$59,$CF$57:$CF$60=$CF$59,$CF$60&lt;&gt;$CF$61,$CF$61:$CF$62=$CF$61,$CG$57:$CG$59=$CG$59,$CG$59&lt;&gt;$CG$60,$CG$61:$CG$62=$CG$61),1,0)</f>
        <v>0</v>
      </c>
      <c r="HX59" s="487">
        <f t="array" aca="1" ref="HX59" ca="1">IF(AND($CC$57:$CC$62=$CC$59,$CE$57:$CE$62=$CE$59,$CF$57:$CF$60=$CF$59,$CF$60&lt;&gt;$CF$61,$CF$61:$CF$62=$CF$61,$CG$57:$CG$59=$CG$59,$CG$59&lt;&gt;$CG$60,$CG$61&lt;&gt;$CG$62),1,0)</f>
        <v>0</v>
      </c>
      <c r="HY59" s="487">
        <f t="array" aca="1" ref="HY59" ca="1">IF(AND($CC$57:$CC$62=$CC$59,$CE$57:$CE$62=$CE$59,$CF$57:$CF$60=$CF$59,$CF$60&lt;&gt;$CF$61,$CF$61:$CF$62=$CF$61,$CG$57:$CG$58=$CG$58,$CG$58&lt;&gt;$CG$59,$CG$59:$CG$60=$CG$59,$CG$61:$CG$62=$CG$61),1,0)</f>
        <v>0</v>
      </c>
      <c r="HZ59" s="487">
        <f t="array" aca="1" ref="HZ59" ca="1">IF(AND($CC$57:$CC$62=$CC$59,$CE$57:$CE$62=$CE$59,$CF$57:$CF$60=$CF$59,$CF$60&lt;&gt;$CF$61,$CF$61:$CF$62=$CF$61,$CG$57:$CG$58=$CG$58,$CG$58&lt;&gt;$CG$59,$CG$59:$CG$60=$CG$59,$CG$61&lt;&gt;$CG$62),1,0)</f>
        <v>0</v>
      </c>
      <c r="IA59" s="487">
        <f t="array" aca="1" ref="IA59" ca="1">IF(AND($CC$57:$CC$62=$CC$59,$CE$57:$CE$62=$CE$59,$CF$57:$CF$60=$CF$59,$CF$60&lt;&gt;$CF$61,$CF$61:$CF$62=$CF$61,$CG$57:$CG$58=$CG$58,$CG$58&lt;&gt;$CG$59,$CG$59&lt;&gt;$CG$60,$CG$61:$CG$62=$CG$61),1,0)</f>
        <v>0</v>
      </c>
      <c r="IB59" s="487">
        <f t="array" aca="1" ref="IB59" ca="1">IF(AND($CC$57:$CC$62=$CC$59,$CE$57:$CE$62=$CE$59,$CF$57:$CF$60=$CF$59,$CF$60&lt;&gt;$CF$61,$CF$61:$CF$62=$CF$61,$CG$57:$CG$58=$CG$58,$CG$58&lt;&gt;$CG$59,$CG$59&lt;&gt;$CG$60,$CG$61&lt;&gt;$CG$62),1,0)</f>
        <v>0</v>
      </c>
      <c r="IC59" s="487">
        <f t="array" aca="1" ref="IC59" ca="1">IF(AND($CC$57:$CC$62=$CC$59,$CE$57:$CE$62=$CE$59,$CF$57:$CF$60=$CF$59,$CF$60&lt;&gt;$CF$61,$CF$61:$CF$62=$CF$61,$CG$57&lt;&gt;$CG$58,$CG$58:$CG$60=$CG$59,$CG$61:$CG$62=$CG$61),1,0)</f>
        <v>0</v>
      </c>
      <c r="ID59" s="487">
        <f t="array" aca="1" ref="ID59" ca="1">IF(AND($CC$57:$CC$62=$CC$59,$CE$57:$CE$62=$CE$59,$CF$57:$CF$60=$CF$59,$CF$60&lt;&gt;$CF$61,$CF$61:$CF$62=$CF$61,$CG$57&lt;&gt;$CG$58,$CG$58:$CG$60=$CG$59,$CG$61&lt;&gt;$CG$62),1,0)</f>
        <v>0</v>
      </c>
      <c r="IE59" s="487">
        <f t="array" aca="1" ref="IE59" ca="1">IF(AND($CC$57:$CC$62=$CC$59,$CE$57:$CE$62=$CE$59,$CF$57:$CF$60=$CF$59,$CF$60&lt;&gt;$CF$61,$CF$61:$CF$62=$CF$61,$CG$57&lt;&gt;$CG$58,$CG$58:$CG$59=$CG$59,$CG$59&lt;&gt;$CG$60,$CG$61:$CG$62=$CG$61),1,0)</f>
        <v>0</v>
      </c>
      <c r="IF59" s="487">
        <f t="array" aca="1" ref="IF59" ca="1">IF(AND($CC$57:$CC$62=$CC$59,$CE$57:$CE$62=$CE$59,$CF$57:$CF$60=$CF$59,$CF$60&lt;&gt;$CF$61,$CF$61:$CF$62=$CF$61,$CG$57&lt;&gt;$CG$58,$CG$58:$CG$59=$CG$59,$CG$59&lt;&gt;$CG$60,$CG$61&lt;&gt;$CG$62),1,0)</f>
        <v>0</v>
      </c>
      <c r="IG59" s="487">
        <f t="array" aca="1" ref="IG59" ca="1">IF(AND($CC$57:$CC$62=$CC$59,$CE$57:$CE$62=$CE$59,$CF$57:$CF$60=$CF$59,$CF$60&lt;&gt;$CF$61,$CF$61:$CF$62=$CF$61,$CG$57&lt;&gt;$CG$58,$CG$58&lt;&gt;$CG$59,$CG$59:$CG$60=$CG$59,$CG$61:$CG$62=$CG$61),1,0)</f>
        <v>0</v>
      </c>
      <c r="IH59" s="487">
        <f t="array" aca="1" ref="IH59" ca="1">IF(AND($CC$57:$CC$62=$CC$59,$CE$57:$CE$62=$CE$59,$CF$57:$CF$60=$CF$59,$CF$60&lt;&gt;$CF$61,$CF$61:$CF$62=$CF$61,$CG$57&lt;&gt;$CG$58,$CG$58&lt;&gt;$CG$59,$CG$59:$CG$60=$CG$59,$CG$61&lt;&gt;$CG$62),1,0)</f>
        <v>0</v>
      </c>
      <c r="II59" s="487">
        <f t="array" aca="1" ref="II59" ca="1">IF(AND($CC$57:$CC$62=$CC$59,$CE$57:$CE$62=$CE$59,$CF$57:$CF$60=$CF$59,$CF$60&lt;&gt;$CF$61,$CF$61:$CF$62=$CF$61,$CG$57&lt;&gt;$CG$58,$CG$58&lt;&gt;$CG$59,$CG$59&lt;&gt;$CG$60,$CG$61:$CG$62=$CG$61),1,0)</f>
        <v>0</v>
      </c>
      <c r="IJ59" s="487">
        <f t="array" aca="1" ref="IJ59" ca="1">IF(AND($CC$57:$CC$62=$CC$59,$CE$57:$CE$62=$CE$59,$CF$57:$CF$60=$CF$59,$CF$60&lt;&gt;$CF$61,$CF$61:$CF$62=$CF$61,$CG$57&lt;&gt;$CG$58,$CG$58&lt;&gt;$CG$59,$CG$59&lt;&gt;$CG$60,$CG$6&lt;&gt;$CG$62),1,0)</f>
        <v>0</v>
      </c>
      <c r="IK59" s="487">
        <f t="array" aca="1" ref="IK59" ca="1">IF(AND($CC$57:$CC$62=$CC$59,$CE$57:$CE$62=$CE$59,$CF$57:$CF$60=$CF$59,$CF$60&lt;&gt;$CF$61,$CF$61&lt;&gt;$CF$62,$CG$57:$CG$59=$CG$59,$CG$59&lt;&gt;$CG$60),1,0)</f>
        <v>0</v>
      </c>
      <c r="IL59" s="487">
        <f t="array" aca="1" ref="IL59" ca="1">IF(AND($CC$57:$CC$62=$CC$59,$CE$57:$CE$62=$CE$59,$CF$57:$CF$60=$CF$59,$CF$60&lt;&gt;$CF$61,$CF$61&lt;&gt;$CF$62,$CG$57:$CG$58=$CG$58,$CG$58&lt;&gt;$CG$59,$CG$59:$CG$60=$CG$59),1,0)</f>
        <v>0</v>
      </c>
      <c r="IM59" s="487">
        <f t="array" aca="1" ref="IM59" ca="1">IF(AND($CC$57:$CC$62=$CC$59,$CE$57:$CE$62=$CE$59,$CF$57:$CF$60=$CF$59,$CF$60&lt;&gt;$CF$61,$CF$61&lt;&gt;$CF$62,$CG$57:$CG$58=$CG$58,$CG$58&lt;&gt;$CG$59,$CG$59&lt;&gt;$CG$60),1,0)</f>
        <v>0</v>
      </c>
      <c r="IN59" s="487">
        <f t="array" aca="1" ref="IN59" ca="1">IF(AND($CC$57:$CC$62=$CC$59,$CE$57:$CE$62=$CE$59,$CF$57:$CF$60=$CF$59,$CF$60&lt;&gt;$CF$61,$CF$61&lt;&gt;$CF$62,$CG$57&lt;&gt;$CG$58,$CG$58:$CG$60=$CG$59),1,0)</f>
        <v>0</v>
      </c>
      <c r="IO59" s="487">
        <f t="array" aca="1" ref="IO59" ca="1">IF(AND($CC$57:$CC$62=$CC$59,$CE$57:$CE$62=$CE$59,$CF$57:$CF$60=$CF$59,$CF$60&lt;&gt;$CF$61,$CF$61&lt;&gt;$CF$62,$CG$57&lt;&gt;$CG$58,$CG$58:$CG$59=$CG$59,$CG$59&lt;&gt;$CG$60),1,0)</f>
        <v>0</v>
      </c>
      <c r="IP59" s="487">
        <f t="array" aca="1" ref="IP59" ca="1">IF(AND($CC$57:$CC$62=$CC$59,$CE$57:$CE$62=$CE$59,$CF$57:$CF$60=$CF$59,$CF$60&lt;&gt;$CF$61,$CF$61&lt;&gt;$CF$62,$CG$57&lt;&gt;$CG$58,$CG$58&lt;&gt;$CG$59,$CG$59:$CG$60=$CG$59),1,0)</f>
        <v>0</v>
      </c>
      <c r="IQ59" s="487">
        <f t="array" aca="1" ref="IQ59" ca="1">IF(AND($CC$57:$CC$62=$CC$59,$CE$57:$CE$62=$CE$59,$CF$57:$CF$60=$CF$59,$CF$60&lt;&gt;$CF$61,$CF$61&lt;&gt;$CF$62,$CG$57&lt;&gt;$CG$58,$CG$58&lt;&gt;$CG$59,$CG$59&lt;&gt;$CG$60),1,0)</f>
        <v>0</v>
      </c>
      <c r="IR59" s="487">
        <f t="array" aca="1" ref="IR59" ca="1">IF(AND($CC$57:$CC$62=$CC$59,$CE$57:$CE$62=$CE$59,$CF$57:$CF$59=$CF$59,$CF$59&lt;&gt;$CF$60,$CF$60:$CF$62=$CF$60,$CG$57:$CG$59=$CG$59,$CG$60:$CG$61=$CG$60,$CG$61&lt;&gt;$CG$62),1,0)</f>
        <v>0</v>
      </c>
      <c r="IS59" s="487">
        <f t="array" aca="1" ref="IS59" ca="1">IF(AND($CC$57:$CC$62=$CC$59,$CE$57:$CE$62=$CE$59,$CF$57:$CF$59=$CF$59,$CF$59&lt;&gt;$CF$60,$CF$60:$CF$62=$CF$60,$CG$57:$CG$59=$CG$59,$CG$60&lt;&gt;$CG$61,$CG$61:$CG$62=$CG$61),1,0)</f>
        <v>0</v>
      </c>
      <c r="IT59" s="487">
        <f t="array" aca="1" ref="IT59" ca="1">IF(AND($CC$57:$CC$62=$CC$59,$CE$57:$CE$62=$CE$59,$CF$57:$CF$59=$CF$59,$CF$59&lt;&gt;$CF$60,$CF$60:$CF$62=$CF$60,$CG$57:$CG$59=$CG$59,$CG$60&lt;&gt;$CG$61,$CG$61&lt;&gt;$CG$62),1,0)</f>
        <v>0</v>
      </c>
      <c r="IU59" s="487">
        <f t="array" aca="1" ref="IU59" ca="1">IF(AND($CC$57:$CC$62=$CC$59,$CE$57:$CE$62=$CE$59,$CF$57:$CF$59=$CF$59,$CF$59&lt;&gt;$CF$60,$CF$60:$CF$62=$CF$60,$CG$57:$CG$58=$CG$58,$CG$58&lt;&gt;$CG$59,$CG$60:$CG$62=$CG$60),1,0)</f>
        <v>0</v>
      </c>
      <c r="IV59" s="487">
        <f t="array" aca="1" ref="IV59" ca="1">IF(AND($CC$57:$CC$62=$CC$59,$CE$57:$CE$62=$CE$59,$CF$57:$CF$59=$CF$59,$CF$59&lt;&gt;$CF$60,$CF$60:$CF$62=$CF$60,$CG$57:$CG$58=$CG$58,$CG$58&lt;&gt;$CG$59,$CG$60&lt;&gt;$CG$61,$CG$61:$CG$62=$CG$61),1,0)</f>
        <v>0</v>
      </c>
      <c r="IW59" s="487">
        <f t="array" aca="1" ref="IW59" ca="1">IF(AND($CC$57:$CC$62=$CC$59,$CE$57:$CE$62=$CE$59,$CF$57:$CF$59=$CF$59,$CF$59&lt;&gt;$CF$60,$CF$60:$CF$62=$CF$60,$CG$57:$CG$58=$CG$58,$CG$58&lt;&gt;$CG$59,$CG$60:$CG$61=$CG$60,$CG$61&lt;&gt;$CG$62),1,0)</f>
        <v>0</v>
      </c>
      <c r="IX59" s="487">
        <f t="array" aca="1" ref="IX59" ca="1">IF(AND($CC$57:$CC$62=$CC$59,$CE$57:$CE$62=$CE$59,$CF$57:$CF$59=$CF$59,$CF$59&lt;&gt;$CF$60,$CF$60:$CF$62=$CF$60,$CG$57:$CG$58=$CG$58,$CG$58&lt;&gt;$CG$59,$CG$60&lt;&gt;$CG$61,$CG$61&lt;&gt;$CG$62),1,0)</f>
        <v>0</v>
      </c>
      <c r="IY59" s="487">
        <f t="array" aca="1" ref="IY59" ca="1">IF(AND($CC$57:$CC$62=$CC$59,$CE$57:$CE$62=$CE$59,$CF$57:$CF$59=$CF$59,$CF$59&lt;&gt;$CF$60,$CF$60:$CF$62=$CF$60,$CG$57&lt;&gt;$CG$58,$CG$58:$CG$59=$CG$59,$CG$60:$CG$62=$CG$60),1,0)</f>
        <v>0</v>
      </c>
      <c r="IZ59" s="487">
        <f t="array" aca="1" ref="IZ59" ca="1">IF(AND($CC$57:$CC$62=$CC$59,$CE$57:$CE$62=$CE$59,$CF$57:$CF$59=$CF$59,$CF$59&lt;&gt;$CF$60,$CF$60:$CF$62=$CF$60,$CG$57&lt;&gt;$CG$58,$CG$58:$CG$59=$CG$59,$CG$60&lt;&gt;$CG$61,$CG$61:$CG$62=$CG$61),1,0)</f>
        <v>0</v>
      </c>
      <c r="JA59" s="487">
        <f t="array" aca="1" ref="JA59" ca="1">IF(AND($CC$57:$CC$62=$CC$59,$CE$57:$CE$62=$CE$59,$CF$57:$CF$59=$CF$59,$CF$59&lt;&gt;$CF$60,$CF$60:$CF$62=$CF$60,$CG$57&lt;&gt;$CG$58,$CG$58:$CG$59=$CG$59,$CG$60:$CG$61=$CG$60,$CG$61&lt;&gt;$CG$62),1,0)</f>
        <v>0</v>
      </c>
      <c r="JB59" s="487">
        <f t="array" aca="1" ref="JB59" ca="1">IF(AND($CC$57:$CC$62=$CC$59,$CE$57:$CE$62=$CE$59,$CF$57:$CF$59=$CF$59,$CF$59&lt;&gt;$CF$60,$CF$60:$CF$62=$CF$60,$CG$57&lt;&gt;$CG$58,$CG$58:$CG$59=$CG$59,$CG$60&lt;&gt;$CG$61,$CG$61&lt;&gt;$CG$62),1,0)</f>
        <v>0</v>
      </c>
      <c r="JC59" s="487">
        <f t="array" aca="1" ref="JC59" ca="1">IF(AND($CC$57:$CC$62=$CC$59,$CE$57:$CE$62=$CE$59,$CF$57:$CF$59=$CF$59,$CF$59&lt;&gt;$CF$60,$CF$60:$CF$62=$CF$60,$CG$57&lt;&gt;$CG$58,$CG$58&lt;&gt;$CG$59,$CG$60:$CG$62=$CG$60),1,0)</f>
        <v>0</v>
      </c>
      <c r="JD59" s="487">
        <f t="array" aca="1" ref="JD59" ca="1">IF(AND($CC$57:$CC$62=$CC$59,$CE$57:$CE$62=$CE$59,$CF$57:$CF$59=$CF$59,$CF$59&lt;&gt;$CF$60,$CF$60:$CF$62=$CF$60,$CG$57&lt;&gt;$CG$58,$CG$58&lt;&gt;$CG$59,$CG$60:$CG$61=$CG$60,$CG$61&lt;&gt;$CG$62),1,0)</f>
        <v>0</v>
      </c>
      <c r="JE59" s="487">
        <f t="array" aca="1" ref="JE59" ca="1">IF(AND($CC$57:$CC$62=$CC$59,$CE$57:$CE$62=$CE$59,$CF$57:$CF$59=$CF$59,$CF$59&lt;&gt;$CF$60,$CF$60:$CF$62=$CF$60,$CG$57&lt;&gt;$CG$58,$CG$58&lt;&gt;$CG$59,$CG$60&lt;&gt;$CG$61,$CG$61:$CG$62=$CG$61),1,0)</f>
        <v>0</v>
      </c>
      <c r="JF59" s="487">
        <f t="array" aca="1" ref="JF59" ca="1">IF(AND($CC$57:$CC$62=$CC$59,$CE$57:$CE$62=$CE$59,$CF$57:$CF$59=$CF$59,$CF$59&lt;&gt;$CF$60,$CF$60:$CF$62=$CF$60,$CG$57&lt;&gt;$CG$58,$CG$58&lt;&gt;$CG$59,$CG$60&lt;&gt;$CG$61,$CG$61&lt;&gt;$CG$62),1,0)</f>
        <v>0</v>
      </c>
      <c r="JG59" s="487">
        <f t="array" aca="1" ref="JG59" ca="1">IF(AND($CC$57:$CC$62=$CC$59,$CE$57:$CE$62=$CE$59,$CF$57:$CF$59=$CF$59,$CF$59&lt;&gt;$CF$60,$CF$60:$CF$61=$CF$60,$CF$61&lt;&gt;$CF$62,$CG$57:$CG$59=$CG$59,$CG$60&lt;&gt;$CG$61),1,0)</f>
        <v>0</v>
      </c>
      <c r="JH59" s="487">
        <f t="array" aca="1" ref="JH59" ca="1">IF(AND($CC$57:$CC$62=$CC$59,$CE$57:$CE$62=$CE$59,$CF$57:$CF$59=$CF$59,$CF$59&lt;&gt;$CF$60,$CF$60:$CF$61=$CF$60,$CF$61&lt;&gt;$CF$62,$CG$57:$CG$58=$CG$58,$CG$58&lt;&gt;$CG$59,$CG$60:$CG$61=$CG$60),1,0)</f>
        <v>0</v>
      </c>
      <c r="JI59" s="487">
        <f t="array" aca="1" ref="JI59" ca="1">IF(AND($CC$57:$CC$62=$CC$59,$CE$57:$CE$62=$CE$59,$CF$57:$CF$59=$CF$59,$CF$59&lt;&gt;$CF$60,$CF$60:$CF$61=$CF$60,$CF$61&lt;&gt;$CF$62,$CG$57:$CG$58=$CG$58,$CG$58&lt;&gt;$CG$59,$CG$60&lt;&gt;$CG$61),1,0)</f>
        <v>0</v>
      </c>
      <c r="JJ59" s="487">
        <f t="array" aca="1" ref="JJ59" ca="1">IF(AND($CC$57:$CC$62=$CC$59,$CE$57:$CE$62=$CE$59,$CF$57:$CF$59=$CF$59,$CF$59&lt;&gt;$CF$60,$CF$60:$CF$61=$CF$60,$CF$61&lt;&gt;$CF$62,$CG$57&lt;&gt;$CG$58,$CG$58:$CG$59=$CG$59,$CG$60:$CG$61=$CG$60),1,0)</f>
        <v>0</v>
      </c>
      <c r="JK59" s="487">
        <f t="array" aca="1" ref="JK59" ca="1">IF(AND($CC$57:$CC$62=$CC$59,$CE$57:$CE$62=$CE$59,$CF$57:$CF$59=$CF$59,$CF$59&lt;&gt;$CF$60,$CF$60:$CF$61=$CF$60,$CF$61&lt;&gt;$CF$62,$CG$57&lt;&gt;$CG$58,$CG$58:$CG$59=$CG$59,$CG$60&lt;&gt;$CG$61),1,0)</f>
        <v>0</v>
      </c>
      <c r="JL59" s="487">
        <f t="array" aca="1" ref="JL59" ca="1">IF(AND($CC$57:$CC$62=$CC$59,$CE$57:$CE$62=$CE$59,$CF$57:$CF$59=$CF$59,$CF$59&lt;&gt;$CF$60,$CF$60:$CF$61=$CF$60,$CF$61&lt;&gt;$CF$62,$CG$57&lt;&gt;$CG$58,$CG$58&lt;&gt;$CG$59,$CG$60:$CG$61=$CG$60),1,0)</f>
        <v>0</v>
      </c>
      <c r="JM59" s="487">
        <f t="array" aca="1" ref="JM59" ca="1">IF(AND($CC$57:$CC$62=$CC$59,$CE$57:$CE$62=$CE$59,$CF$57:$CF$59=$CF$59,$CF$59&lt;&gt;$CF$60,$CF$60:$CF$61=$CF$60,$CF$61&lt;&gt;$CF$62,$CG$57&lt;&gt;$CG$58,$CG$58&lt;&gt;$CG$59,$CG$60&lt;&gt;$CG$61),1,0)</f>
        <v>0</v>
      </c>
      <c r="JN59" s="487">
        <f t="array" aca="1" ref="JN59" ca="1">IF(AND($CC$57:$CC$62=$CC$59,$CE$57:$CE$62=$CE$59,$CF$57:$CF$59=$CF$59,$CF$59&lt;&gt;$CF$60,$CF$60&lt;&gt;$CF$61,$CF$61:$CF$62=$CF$61,$CG$57:$CG$59=$CG$59,$CG$61&lt;&gt;$CG$62),1,0)</f>
        <v>0</v>
      </c>
      <c r="JO59" s="487">
        <f t="array" aca="1" ref="JO59" ca="1">IF(AND($CC$57:$CC$62=$CC$59,$CE$57:$CE$62=$CE$59,$CF$57:$CF$59=$CF$59,$CF$59&lt;&gt;$CF$60,$CF$60&lt;&gt;$CF$61,$CF$61:$CF$62=$CF$61,$CG$57:$CG$58=$CG$58,$CG$58&lt;&gt;$CG$59,$CG$61:$CG$62=$CG$61),1,0)</f>
        <v>0</v>
      </c>
      <c r="JP59" s="487">
        <f t="array" aca="1" ref="JP59" ca="1">IF(AND($CC$57:$CC$62=$CC$59,$CE$57:$CE$62=$CE$59,$CF$57:$CF$59=$CF$59,$CF$59&lt;&gt;$CF$60,$CF$60&lt;&gt;$CF$61,$CF$61:$CF$62=$CF$61,$CG$57:$CG$58=$CG$58,$CG$58&lt;&gt;$CG$59,$CG$61&lt;&gt;$CG$62),1,0)</f>
        <v>0</v>
      </c>
      <c r="JQ59" s="487">
        <f t="array" aca="1" ref="JQ59" ca="1">IF(AND($CC$57:$CC$62=$CC$59,$CE$57:$CE$62=$CE$59,$CF$57:$CF$59=$CF$59,$CF$59&lt;&gt;$CF$60,$CF$60&lt;&gt;$CF$61,$CF$61:$CF$62=$CF$61,$CG$57&lt;&gt;$CG$58,$CG$58:$CG$59=$CG$59,$CG$61:$CG$62=$CG$61),1,0)</f>
        <v>0</v>
      </c>
      <c r="JR59" s="487">
        <f t="array" aca="1" ref="JR59" ca="1">IF(AND($CC$57:$CC$62=$CC$59,$CE$57:$CE$62=$CE$59,$CF$57:$CF$59=$CF$59,$CF$59&lt;&gt;$CF$60,$CF$60&lt;&gt;$CF$61,$CF$61:$CF$62=$CF$61,$CG$57&lt;&gt;$CG$58,$CG$58:$CG$59=$CG$59,$CG$61&lt;&gt;$CG$62),1,0)</f>
        <v>0</v>
      </c>
      <c r="JS59" s="487">
        <f t="array" aca="1" ref="JS59" ca="1">IF(AND($CC$57:$CC$62=$CC$59,$CE$57:$CE$62=$CE$59,$CF$57:$CF$59=$CF$59,$CF$59&lt;&gt;$CF$60,$CF$60&lt;&gt;$CF$61,$CF$61:$CF$62=$CF$61,$CG$57&lt;&gt;$CG$58,$CG$58&lt;&gt;$CG$59,$CG$61:$CG$62=$CG$61),1,0)</f>
        <v>0</v>
      </c>
      <c r="JT59" s="487">
        <f t="array" aca="1" ref="JT59" ca="1">IF(AND($CC$57:$CC$62=$CC$59,$CE$57:$CE$62=$CE$59,$CF$57:$CF$59=$CF$59,$CF$59&lt;&gt;$CF$60,$CF$60&lt;&gt;$CF$61,$CF$61:$CF$62=$CF$61,$CG$57&lt;&gt;$CG$58,$CG$58&lt;&gt;$CG$59,$CG$61&lt;&gt;$CG$62),1,0)</f>
        <v>0</v>
      </c>
      <c r="JU59" s="487">
        <f t="array" aca="1" ref="JU59" ca="1">IF(AND($CC$57:$CC$62=$CC$59,$CE$57:$CE$62=$CE$59,$CF$57:$CF$59=$CF$59,$CF$59&lt;&gt;$CF$60,$CF$60&lt;&gt;$CF$61,$CF$61&lt;&gt;$CF$62,$CG$57:$CG$58=$CG$58,$CG$58&lt;&gt;$CG$59),1,0)</f>
        <v>0</v>
      </c>
      <c r="JV59" s="487">
        <f t="array" aca="1" ref="JV59" ca="1">IF(AND($CC$57:$CC$62=$CC$59,$CE$57:$CE$62=$CE$59,$CF$57:$CF$59=$CF$59,$CF$59&lt;&gt;$CF$60,$CF$60&lt;&gt;$CF$61,$CF$61&lt;&gt;$CF$62,$CG$57&lt;&gt;$CG$58,$CG$58:$CG$59=$CG$59),1,0)</f>
        <v>0</v>
      </c>
      <c r="JW59" s="487">
        <f t="array" aca="1" ref="JW59" ca="1">IF(AND($CC$57:$CC$62=$CC$59,$CE$57:$CE$62=$CE$59,$CF$57:$CF$59=$CF$59,$CF$59&lt;&gt;$CF$60,$CF$60&lt;&gt;$CF$61,$CF$61&lt;&gt;$CF$62,$CG$57&lt;&gt;$CG$58,$CG$58&lt;&gt;$CG$59),1,0)</f>
        <v>0</v>
      </c>
      <c r="JX59" s="487">
        <f t="array" aca="1" ref="JX59" ca="1">IF(AND($CC$57:$CC$62=$CC$59,$CE$57:$CE$62=$CE$59,$CF$57:$CF$58=$CF$58,$CF$58&lt;&gt;$CF$59,$CF$59:$CF$62=$CF$59,$CG$57:$CG$58=$CG$58,$CG$59:$CG$61=$CG$59,$CG$61&lt;&gt;$CG$62),1,0)</f>
        <v>0</v>
      </c>
      <c r="JY59" s="487">
        <f t="array" aca="1" ref="JY59" ca="1">IF(AND($CC$57:$CC$62=$CC$59,$CE$57:$CE$62=$CE$59,$CF$57:$CF$58=$CF$58,$CF$58&lt;&gt;$CF$59,$CF$59:$CF$62=$CF$59,$CG$57:$CG$58=$CG$58,$CG$59:$CG$60=$CG$59,$CG$60&lt;&gt;$CG$61,$CG$61:$CG$62=$CG$61),1,0)</f>
        <v>0</v>
      </c>
      <c r="JZ59" s="487">
        <f t="array" aca="1" ref="JZ59" ca="1">IF(AND($CC$57:$CC$62=$CC$59,$CE$57:$CE$62=$CE$59,$CF$57:$CF$58=$CF$58,$CF$58&lt;&gt;$CF$59,$CF$59:$CF$62=$CF$59,$CG$57:$CG$58=$CG$58,$CG$59:$CG$60=$CG$59,$CG$60&lt;&gt;$CG$61,$CG$61&lt;&gt;$CG$62),1,0)</f>
        <v>0</v>
      </c>
      <c r="KA59" s="487">
        <f t="array" aca="1" ref="KA59" ca="1">IF(AND($CC$57:$CC$62=$CC$59,$CE$57:$CE$62=$CE$59,$CF$57:$CF$58=$CF$58,$CF$58&lt;&gt;$CF$59,$CF$59:$CF$62=$CF$59,$CG$57:$CG$58=$CG$58,$CG$59&lt;&gt;$CG$60,$CG$60:$CG$62=$CG$60),1,0)</f>
        <v>0</v>
      </c>
      <c r="KB59" s="487">
        <f t="array" aca="1" ref="KB59" ca="1">IF(AND($CC$57:$CC$62=$CC$59,$CE$57:$CE$62=$CE$59,$CF$57:$CF$58=$CF$58,$CF$58&lt;&gt;$CF$59,$CF$59:$CF$62=$CF$59,$CG$57:$CG$58=$CG$58,$CG$59&lt;&gt;$CG$60,$CG$60&lt;&gt;$CG$61,$CG$61:$CG$62=$CG$61),1,0)</f>
        <v>0</v>
      </c>
      <c r="KC59" s="487">
        <f t="array" aca="1" ref="KC59" ca="1">IF(AND($CC$57:$CC$62=$CC$59,$CE$57:$CE$62=$CE$59,$CF$57:$CF$58=$CF$58,$CF$58&lt;&gt;$CF$59,$CF$59:$CF$62=$CF$59,$CG$57:$CG$58=$CG$58,$CG$59&lt;&gt;$CG$60,$CG$60:$CG$61=$CG$60,$CG$61&lt;&gt;$CG$62),1,0)</f>
        <v>0</v>
      </c>
      <c r="KD59" s="487">
        <f t="array" aca="1" ref="KD59" ca="1">IF(AND($CC$57:$CC$62=$CC$59,$CE$57:$CE$62=$CE$59,$CF$57:$CF$58=$CF$58,$CF$58&lt;&gt;$CF$59,$CF$59:$CF$62=$CF$59,$CG$57:$CG$58=$CG$58,$CG$59&lt;&gt;$CG$60,$CG$60&lt;&gt;$CG$61,$CG$61&lt;&gt;$CG$62),1,0)</f>
        <v>0</v>
      </c>
      <c r="KE59" s="487">
        <f t="array" aca="1" ref="KE59" ca="1">IF(AND($CC$57:$CC$62=$CC$59,$CE$57:$CE$62=$CE$59,$CF$57:$CF$58=$CF$58,$CF$58&lt;&gt;$CF$59,$CF$59:$CF$62=$CF$59,$CG$57&lt;&gt;$CG$58,$CG$59:$CG$62=$CG$59),1,0)</f>
        <v>0</v>
      </c>
      <c r="KF59" s="487">
        <f t="array" aca="1" ref="KF59" ca="1">IF(AND($CC$57:$CC$62=$CC$59,$CE$57:$CE$62=$CE$59,$CF$57:$CF$58=$CF$58,$CF$58&lt;&gt;$CF$59,$CF$59:$CF$62=$CF$59,$CG$57&lt;&gt;$CG$58,$CG$59:$CG$61=$CG$59,$CG$61&lt;&gt;$CG$62),1,0)</f>
        <v>0</v>
      </c>
      <c r="KG59" s="487">
        <f t="array" aca="1" ref="KG59" ca="1">IF(AND($CC$57:$CC$62=$CC$59,$CE$57:$CE$62=$CE$59,$CF$57:$CF$58=$CF$58,$CF$58&lt;&gt;$CF$59,$CF$59:$CF$62=$CF$59,$CG$57&lt;&gt;$CG$58,$CG$59:$CG$60=$CG$60,$CG$60&lt;&gt;$CG$61,$CG$61:$CG$62=$CG$61),1,0)</f>
        <v>0</v>
      </c>
      <c r="KH59" s="487">
        <f t="array" aca="1" ref="KH59" ca="1">IF(AND($CC$57:$CC$62=$CC$59,$CE$57:$CE$62=$CE$59,$CF$57:$CF$58=$CF$58,$CF$58&lt;&gt;$CF$59,$CF$59:$CF$62=$CF$59,$CG$57&lt;&gt;$CG$58,$CG$59:$CG$60=$CG$60,$CG$60&lt;&gt;$CG$61,$CG$61&lt;&gt;$CG$62),1,0)</f>
        <v>0</v>
      </c>
      <c r="KI59" s="487">
        <f t="array" aca="1" ref="KI59" ca="1">IF(AND($CC$57:$CC$62=$CC$59,$CE$57:$CE$62=$CE$59,$CF$57:$CF$58=$CF$58,$CF$58&lt;&gt;$CF$59,$CF$59:$CF$62=$CF$59,$CG$57&lt;&gt;$CG$58,$CG$59&lt;&gt;$CG$60,$CG$60:$CG$62=$CG$60),1,0)</f>
        <v>0</v>
      </c>
      <c r="KJ59" s="487">
        <f t="array" aca="1" ref="KJ59" ca="1">IF(AND($CC$57:$CC$62=$CC$59,$CE$57:$CE$62=$CE$59,$CF$57:$CF$58=$CF$58,$CF$58&lt;&gt;$CF$59,$CF$59:$CF$62=$CF$59,$CG$57&lt;&gt;$CG$58,$CG$59&lt;&gt;$CG$60,$CG$60:$CG$61=$CG$60,$CG$61&lt;&gt;$CG$62),1,0)</f>
        <v>0</v>
      </c>
      <c r="KK59" s="487">
        <f t="array" aca="1" ref="KK59" ca="1">IF(AND($CC$57:$CC$62=$CC$59,$CE$57:$CE$62=$CE$59,$CF$57:$CF$58=$CF$58,$CF$58&lt;&gt;$CF$59,$CF$59:$CF$62=$CF$59,$CG$57&lt;&gt;$CG$58,$CG$59&lt;&gt;$CG$60,$CG$60&lt;&gt;$CG$61,$CG$61:$CG$62=$CG$61),1,0)</f>
        <v>0</v>
      </c>
      <c r="KL59" s="487">
        <f t="array" aca="1" ref="KL59" ca="1">IF(AND($CC$57:$CC$62=$CC$59,$CE$57:$CE$62=$CE$59,$CF$57:$CF$58=$CF$58,$CF$58&lt;&gt;$CF$59,$CF$59:$CF$62=$CF$59,$CG$57&lt;&gt;$CG$58,$CG$59&lt;&gt;$CG$60,$CG$60&lt;&gt;$CG$61,$CG$61&lt;&gt;$CG$62),1,0)</f>
        <v>0</v>
      </c>
      <c r="KM59" s="487">
        <f t="array" aca="1" ref="KM59" ca="1">IF(AND($CC$57:$CC$62=$CC$59,$CE$57:$CE$62=$CE$59,$CF$57:$CF$58=$CF$58,$CF$58&lt;&gt;$CF$59,$CF$59:$CF$61=$CF$59,$CF$61&lt;&gt;$CF$62,$CG$57:$CG$58=$CG$58,$CG$59:$CG$60=$CG$59,$CG$60&lt;&gt;$CG$61),1,0)</f>
        <v>0</v>
      </c>
      <c r="KN59" s="487">
        <f t="array" aca="1" ref="KN59" ca="1">IF(AND($CC$57:$CC$62=$CC$59,$CE$57:$CE$62=$CE$59,$CF$57:$CF$58=$CF$58,$CF$58&lt;&gt;$CF$59,$CF$59:$CF$61=$CF$59,$CF$61&lt;&gt;$CF$62,$CG$57:$CG$58=$CG$58,$CG$59&lt;&gt;$CG$60,$CG$60:$CG$61=$CG$60),1,0)</f>
        <v>0</v>
      </c>
      <c r="KO59" s="487">
        <f t="array" aca="1" ref="KO59" ca="1">IF(AND($CC$57:$CC$62=$CC$59,$CE$57:$CE$62=$CE$59,$CF$57:$CF$58=$CF$58,$CF$58&lt;&gt;$CF$59,$CF$59:$CF$61=$CF$59,$CF$61&lt;&gt;$CF$62,$CG$57:$CG$58=$CG$58,$CG$59&lt;&gt;$CG$60,$CG$60&lt;&gt;$CG$61),1,0)</f>
        <v>0</v>
      </c>
      <c r="KP59" s="487">
        <f t="array" aca="1" ref="KP59" ca="1">IF(AND($CC$57:$CC$62=$CC$59,$CE$57:$CE$62=$CE$59,$CF$57:$CF$58=$CF$58,$CF$58&lt;&gt;$CF$59,$CF$59:$CF$61=$CF$59,$CF$61&lt;&gt;$CF$62,$CG$57&lt;&gt;$CG$58,$CG$59:$CG$61=$CG$59),1,0)</f>
        <v>0</v>
      </c>
      <c r="KQ59" s="487">
        <f t="array" aca="1" ref="KQ59" ca="1">IF(AND($CC$57:$CC$62=$CC$59,$CE$57:$CE$62=$CE$59,$CF$57:$CF$58=$CF$58,$CF$58&lt;&gt;$CF$59,$CF$59:$CF$61=$CF$59,$CF$61&lt;&gt;$CF$62,$CG$57&lt;&gt;$CG$58,$CG$59:$CG$60=$CG$59,$CG$60&lt;&gt;$CG$61),1,0)</f>
        <v>0</v>
      </c>
      <c r="KR59" s="487">
        <f t="array" aca="1" ref="KR59" ca="1">IF(AND($CC$57:$CC$62=$CC$59,$CE$57:$CE$62=$CE$59,$CF$57:$CF$58=$CF$58,$CF$58&lt;&gt;$CF$59,$CF$59:$CF$61=$CF$59,$CF$61&lt;&gt;$CF$62,$CG$57&lt;&gt;$CG$58,$CG$59&lt;&gt;$CG$60,$CG$60:$CG$61=$CG$60),1,0)</f>
        <v>0</v>
      </c>
      <c r="KS59" s="487">
        <f t="array" aca="1" ref="KS59" ca="1">IF(AND($CC$57:$CC$62=$CC$59,$CE$57:$CE$62=$CE$59,$CF$57:$CF$58=$CF$58,$CF$58&lt;&gt;$CF$59,$CF$59:$CF$61=$CF$59,$CF$61&lt;&gt;$CF$62,$CG$57&lt;&gt;$CG$58,$CG$59&lt;&gt;$CG$60,$CG$60&lt;&gt;$CG$61),1,0)</f>
        <v>0</v>
      </c>
      <c r="KT59" s="487">
        <f t="array" aca="1" ref="KT59" ca="1">IF(AND($CC$57:$CC$62=$CC$59,$CE$57:$CE$62=$CE$59,$CF$57:$CF$58=$CF$58,$CF$58&lt;&gt;$CF$59,$CF$59:$CF$60=$CF$59,$CF$60&lt;&gt;$CF$61,$CF$61:$CF$62=$CF$61,$CG$57:$CG$58=$CG$58,$CG$59:$CG$60=$CG$59,$CG$61&lt;&gt;$CG$62),1,0)</f>
        <v>0</v>
      </c>
      <c r="KU59" s="487">
        <f t="array" aca="1" ref="KU59" ca="1">IF(AND($CC$57:$CC$62=$CC$59,$CE$57:$CE$62=$CE$59,$CF$57:$CF$58=$CF$58,$CF$58&lt;&gt;$CF$59,$CF$59:$CF$60=$CF$59,$CF$60&lt;&gt;$CF$61,$CF$61:$CF$62=$CF$61,$CG$57:$CG$58=$CG$58,$CG$59&lt;&gt;$CG$60,$CG$61:$CG$62=$CG$61),1,0)</f>
        <v>0</v>
      </c>
      <c r="KV59" s="487">
        <f t="array" aca="1" ref="KV59" ca="1">IF(AND($CC$57:$CC$62=$CC$59,$CE$57:$CE$62=$CE$59,$CF$57:$CF$58=$CF$58,$CF$58&lt;&gt;$CF$59,$CF$59:$CF$60=$CF$59,$CF$60&lt;&gt;$CF$61,$CF$61:$CF$62=$CF$61,$CG$57:$CG$58=$CG$58,$CG$59&lt;&gt;$CG$60,$CG$61&lt;&gt;$CG$62),1,0)</f>
        <v>0</v>
      </c>
      <c r="KW59" s="487">
        <f t="array" aca="1" ref="KW59" ca="1">IF(AND($CC$57:$CC$62=$CC$59,$CE$57:$CE$62=$CE$59,$CF$57:$CF$58=$CF$58,$CF$58&lt;&gt;$CF$59,$CF$59:$CF$60=$CF$59,$CF$60&lt;&gt;$CF$61,$CF$61:$CF$62=$CF$61,$CG$57&lt;&gt;$CG$58,$CG$59:$CG$60=$CG$59,$CG$61:$CG$62=$CG$61),1,0)</f>
        <v>0</v>
      </c>
      <c r="KX59" s="487">
        <f t="array" aca="1" ref="KX59" ca="1">IF(AND($CC$57:$CC$62=$CC$59,$CE$57:$CE$62=$CE$59,$CF$57:$CF$58=$CF$58,$CF$58&lt;&gt;$CF$59,$CF$59:$CF$60=$CF$59,$CF$60&lt;&gt;$CF$61,$CF$61:$CF$62=$CF$61,$CG$57&lt;&gt;$CG$58,$CG$59:$CG$60=$CG$59,$CG$61&lt;&gt;$CG$62),1,0)</f>
        <v>0</v>
      </c>
      <c r="KY59" s="487">
        <f t="array" aca="1" ref="KY59" ca="1">IF(AND($CC$57:$CC$62=$CC$59,$CE$57:$CE$62=$CE$59,$CF$57:$CF$58=$CF$58,$CF$58&lt;&gt;$CF$59,$CF$59:$CF$60=$CF$59,$CF$60&lt;&gt;$CF$61,$CF$61:$CF$62=$CF$61,$CG$57&lt;&gt;$CG$58,$CG$59&lt;&gt;$CG$60,$CG$61:$CG$62=$CG$61),1,0)</f>
        <v>0</v>
      </c>
      <c r="KZ59" s="487">
        <f t="array" aca="1" ref="KZ59" ca="1">IF(AND($CC$57:$CC$62=$CC$59,$CE$57:$CE$62=$CE$59,$CF$57:$CF$58=$CF$58,$CF$58&lt;&gt;$CF$59,$CF$59:$CF$60=$CF$59,$CF$60&lt;&gt;$CF$61,$CF$61:$CF$62=$CF$61,$CG$57&lt;&gt;$CG$58,$CG$59&lt;&gt;$CG$60,$CG$61&lt;&gt;$CG$62),1,0)</f>
        <v>0</v>
      </c>
      <c r="LA59" s="487">
        <f t="array" aca="1" ref="LA59" ca="1">IF(AND($CC$57:$CC$62=$CC$59,$CE$57:$CE$62=$CE$59,$CF$57:$CF$58=$CF$58,$CF$58&lt;&gt;$CF$59,$CF$59:$CF$60=$CF$59,$CF$60&lt;&gt;$CF$61,$CF$61&lt;&gt;$CF$62,$CG$57:$CG$58=$CG$58,$CG$59&lt;&gt;$CG$60),1,0)</f>
        <v>0</v>
      </c>
      <c r="LB59" s="487">
        <f t="array" aca="1" ref="LB59" ca="1">IF(AND($CC$57:$CC$62=$CC$59,$CE$57:$CE$62=$CE$59,$CF$57:$CF$58=$CF$58,$CF$58&lt;&gt;$CF$59,$CF$59:$CF$60=$CF$59,$CF$60&lt;&gt;$CF$61,$CF$61&lt;&gt;$CF$62,$CG$57&lt;&gt;$CG$58,$CG$59:$CG$60=$CG$59),1,0)</f>
        <v>0</v>
      </c>
      <c r="LC59" s="487">
        <f t="array" aca="1" ref="LC59" ca="1">IF(AND($CC$57:$CC$62=$CC$59,$CE$57:$CE$62=$CE$59,$CF$57:$CF$58=$CF$58,$CF$58&lt;&gt;$CF$59,$CF$59:$CF$60=$CF$59,$CF$60&lt;&gt;$CF$61,$CF$61&lt;&gt;$CF$62,$CG$57&lt;&gt;$CG$58,$CG$59&lt;&gt;CG$60),1,0)</f>
        <v>0</v>
      </c>
      <c r="LD59" s="487">
        <f t="array" aca="1" ref="LD59" ca="1">IF(AND($CC$57:$CC$62=$CC$59,$CE$57:$CE$62=$CE$59,$CF$57:$CF$58=$CF$58,$CF$58&lt;&gt;$CF$59,$CF$59&lt;&gt;$CF$60,$CF$60:$CF$62=$CF$60,$CG$57:$CG$58=$CG$58,$CG$60&lt;&gt;$CG$61,$CG$61:$CG$62=$CG$61),1,0)</f>
        <v>0</v>
      </c>
      <c r="LE59" s="487">
        <f t="array" aca="1" ref="LE59" ca="1">IF(AND($CC$57:$CC$62=$CC$59,$CE$57:$CE$62=$CE$59,$CF$57:$CF$58=$CF$58,$CF$58&lt;&gt;$CF$59,$CF$59&lt;&gt;$CF$60,$CF$60:$CF$62=$CF$60,$CG$57:$CG$58=$CG$58,$CG$60:$CG$61=$CG$60,$CG$61&lt;&gt;$CG$62),1,0)</f>
        <v>0</v>
      </c>
      <c r="LF59" s="487">
        <f t="array" aca="1" ref="LF59" ca="1">IF(AND($CC$57:$CC$62=$CC$59,$CE$57:$CE$62=$CE$59,$CF$57:$CF$58=$CF$58,$CF$58&lt;&gt;$CF$59,$CF$59&lt;&gt;$CF$60,$CF$60:$CF$62=$CF$60,$CG$57:$CG$58=$CG$58,$CG$60&lt;&gt;$CG$61,$CG$61&lt;&gt;$CG$62),1,0)</f>
        <v>0</v>
      </c>
      <c r="LG59" s="487">
        <f t="array" aca="1" ref="LG59" ca="1">IF(AND($CC$57:$CC$62=$CC$59,$CE$57:$CE$62=$CE$59,$CF$57:$CF$58=$CF$58,$CF$58&lt;&gt;$CF$59,$CF$59&lt;&gt;$CF$60,$CF$60:$CF$62=$CF$60,$CG$57&lt;&gt;$CG$58,$CG$60:$CG$62=$CG$60),1,0)</f>
        <v>0</v>
      </c>
      <c r="LH59" s="487">
        <f t="array" aca="1" ref="LH59" ca="1">IF(AND($CC$57:$CC$62=$CC$59,$CE$57:$CE$62=$CE$59,$CF$57:$CF$58=$CF$58,$CF$58&lt;&gt;$CF$59,$CF$59&lt;&gt;$CF$60,$CF$60:$CF$62=$CF$60,$CG$57&lt;&gt;$CG$58,$CG$60:$CG$61=$CG$60,$CG$61&lt;&gt;$CG$62),1,0)</f>
        <v>0</v>
      </c>
      <c r="LI59" s="487">
        <f t="array" aca="1" ref="LI59" ca="1">IF(AND($CC$57:$CC$62=$CC$59,$CE$57:$CE$62=$CE$59,$CF$57:$CF$58=$CF$58,$CF$58&lt;&gt;$CF$59,$CF$59&lt;&gt;$CF$60,$CF$60:$CF$62=$CF$60,$CG$57&lt;&gt;$CG$58,$CG$60&lt;&gt;$CG$61,$CG$61:$CG$62=$CG$61),1,0)</f>
        <v>0</v>
      </c>
      <c r="LJ59" s="487">
        <f t="array" aca="1" ref="LJ59" ca="1">IF(AND($CC$57:$CC$62=$CC$59,$CE$57:$CE$62=$CE$59,$CF$57:$CF$58=$CF$58,$CF$58&lt;&gt;$CF$59,$CF$59&lt;&gt;$CF$60,$CF$60:$CF$62=$CF$60,$CG$57&lt;&gt;$CG$58,$CG$60&lt;&gt;$CG$61,$CG$61&lt;&gt;$CG$62),1,0)</f>
        <v>0</v>
      </c>
      <c r="LK59" s="487">
        <f t="array" aca="1" ref="LK59" ca="1">IF(AND($CC$57:$CC$62=$CC$59,$CE$57:$CE$62=$CE$59,$CF$57:$CF$58=$CF$58,$CF$58&lt;&gt;$CF$59,$CF$59&lt;&gt;$CF$60,$CF$60&lt;&gt;$CF$61,$CF$61:$CF$62=$CF$61,$CG$57:$CG$58=$CG$57,$CG$61&lt;&gt;$CG$62),1,0)</f>
        <v>0</v>
      </c>
      <c r="LL59" s="487">
        <f t="array" aca="1" ref="LL59" ca="1">IF(AND($CC$57:$CC$62=$CC$59,$CE$57:$CE$62=$CE$59,$CF$57:$CF$58=$CF$58,$CF$58&lt;&gt;$CF$59,$CF$59&lt;&gt;$CF$60,$CF$60&lt;&gt;$CF$61,$CF$61:$CF$62=$CF$61,$CG$57&lt;&gt;$CG$58,$CG$61:$CG$62=$CG$61),1,0)</f>
        <v>0</v>
      </c>
      <c r="LM59" s="487">
        <f t="array" aca="1" ref="LM59" ca="1">IF(AND($CC$57:$CC$62=$CC$59,$CE$57:$CE$62=$CE$59,$CF$57:$CF$58=$CF$58,$CF$58&lt;&gt;$CF$59,$CF$59&lt;&gt;$CF$60,$CF$60&lt;&gt;$CF$61,$CF$61:$CF$62=$CF$61,$CG$57&lt;&gt;$CG$58,$CG$61&lt;&gt;$CG$62),1,0)</f>
        <v>0</v>
      </c>
      <c r="LN59" s="487">
        <f t="array" aca="1" ref="LN59" ca="1">IF(AND($CC$57:$CC$62=$CC$59,$CE$57:$CE$62=$CE$59,$CF$57:$CF$58=$CF$58,$CF$58&lt;&gt;$CF$59,$CF$59&lt;&gt;$CF$60,$CF$60:$CF$61=$CF$60,$CF$61&lt;&gt;$CF$62,$CG$57:$CG$58=$CG$58,$CG$60&lt;&gt;$CG$61),1,0)</f>
        <v>0</v>
      </c>
      <c r="LO59" s="487">
        <f t="array" aca="1" ref="LO59" ca="1">IF(AND($CC$57:$CC$62=$CC$59,$CE$57:$CE$62=$CE$59,$CF$57:$CF$58=$CF$58,$CF$58&lt;&gt;$CF$59,$CF$59&lt;&gt;$CF$60,$CF$60:$CF$61=$CF$60,$CF$61&lt;&gt;$CF$62,$CG$57&lt;&gt;$CG$58,$CG$60:$CG$61=$CG$60),1,0)</f>
        <v>0</v>
      </c>
      <c r="LP59" s="487">
        <f t="array" aca="1" ref="LP59" ca="1">IF(AND($CC$57:$CC$62=$CC$59,$CE$57:$CE$62=$CE$59,$CF$57:$CF$58=$CF$58,$CF$58&lt;&gt;$CF$59,$CF$59&lt;&gt;$CF$60,$CF$60:$CF$61=$CF$60,$CF$61&lt;&gt;$CF$62,$CG$57&lt;&gt;$CG$58,$CG$60&lt;&gt;$CG$61),1,0)</f>
        <v>0</v>
      </c>
      <c r="LQ59" s="487">
        <f t="array" aca="1" ref="LQ59" ca="1">IF(AND($CC$57:$CC$62=$CC$59,$CE$57:$CE$62=$CE$59,$CF$57:$CF$58=$CF$58,$CF$58&lt;&gt;$CF$59,$CF$59&lt;&gt;$CF$60,$CF$60&lt;&gt;$CF$61,$CF$61&lt;&gt;$CF$62,$CG$57&lt;&gt;$CG$58),1,0)</f>
        <v>0</v>
      </c>
      <c r="LR59" s="487">
        <f t="array" aca="1" ref="LR59" ca="1">IF(AND($CC$57:$CC$62=$CC$59,$CE$57:$CE$62=$CE$59,$CF$57&lt;&gt;$CF$58,$CF$58:$CF$62=$CF$59,$CG$58:$CG$61=$CG$59,$CG$61&lt;&gt;$CG$62),1,0)</f>
        <v>0</v>
      </c>
      <c r="LS59" s="487">
        <f t="array" aca="1" ref="LS59" ca="1">IF(AND($CC$57:$CC$62=$CC$59,$CE$57:$CE$62=$CE$59,$CF$57&lt;&gt;$CF$58,$CF$58:$CF$62=$CF$59,$CG$58:$CG$60=$CG$59,$CG$60&lt;&gt;$CG$61,$CG$61:$CG$62=$CG$61),1,0)</f>
        <v>0</v>
      </c>
      <c r="LT59" s="487">
        <f t="array" aca="1" ref="LT59" ca="1">IF(AND($CC$57:$CC$62=$CC$59,$CE$57:$CE$62=$CE$59,$CF$57&lt;&gt;$CF$58,$CF$58:$CF$62=$CF$59,$CG$58:$CG$60=$CG$59,$CG$60&lt;&gt;$CG$61,$CG$61&lt;&gt;$CG$62),1,0)</f>
        <v>0</v>
      </c>
      <c r="LU59" s="487">
        <f t="array" aca="1" ref="LU59" ca="1">IF(AND($CC$57:$CC$62=$CC$59,$CE$57:$CE$62=$CE$59,$CF$57&lt;&gt;$CF$58,$CF$58:$CF$62=$CF$59,$CG$58:$CG$59=$CG$59,$CG$59&lt;&gt;$CG$60,$CG$60:$CG$62=$CG$60),1,0)</f>
        <v>0</v>
      </c>
      <c r="LV59" s="487">
        <f t="array" aca="1" ref="LV59" ca="1">IF(AND($CC$57:$CC$62=$CC$59,$CE$57:$CE$62=$CE$59,$CF$57&lt;&gt;$CF$58,$CF$58:$CF$62=$CF$59,$CG$58:$CG$59=$CG$59,$CG$59&lt;&gt;$CG$60,$CG$60&lt;&gt;$CG$61,$CG$61:$CG$62=$CG$61),1,0)</f>
        <v>0</v>
      </c>
      <c r="LW59" s="487">
        <f t="array" aca="1" ref="LW59" ca="1">IF(AND($CC$57:$CC$62=$CC$59,$CE$57:$CE$62=$CE$59,$CF$57&lt;&gt;$CF$58,$CF$58:$CF$62=$CF$59,$CG$58:$CG$59=$CG$59,$CG$59&lt;&gt;$CG$60,$CG$60:$CG$61=$CG$60,$CG$61&lt;&gt;$CG$62),1,0)</f>
        <v>0</v>
      </c>
      <c r="LX59" s="487">
        <f t="array" aca="1" ref="LX59" ca="1">IF(AND($CC$57:$CC$62=$CC$59,$CE$57:$CE$62=$CE$59,$CF$57&lt;&gt;$CF$58,$CF$58:$CF$62=$CF$59,$CG$58:$CG$59=$CG$59,$CG$59&lt;&gt;$CG$60,$CG$60&lt;&gt;$CG$61,$CG$61&lt;&gt;$CG$62),1,0)</f>
        <v>0</v>
      </c>
      <c r="LY59" s="487">
        <f t="array" aca="1" ref="LY59" ca="1">IF(AND($CC$57:$CC$62=$CC$59,$CE$57:$CE$62=$CE$59,$CF$57&lt;&gt;$CF$58,$CF$58:$CF$62=$CF$59,$CG$58&lt;&gt;$CG$59,$CG$59:$CG$62=$CG$59),1,0)</f>
        <v>0</v>
      </c>
      <c r="LZ59" s="487">
        <f t="array" aca="1" ref="LZ59" ca="1">IF(AND($CC$57:$CC$62=$CC$59,$CE$57:$CE$62=$CE$59,$CF$57&lt;&gt;$CF$58,$CF$58:$CF$62=$CF$59,$CG$58&lt;&gt;$CG$59,$CG$59:$CG$61=$CG$59,$CG$61&lt;&gt;$CG$62),1,0)</f>
        <v>0</v>
      </c>
      <c r="MA59" s="487">
        <f t="array" aca="1" ref="MA59" ca="1">IF(AND($CC$57:$CC$62=$CC$59,$CE$57:$CE$62=$CE$59,$CF$57&lt;&gt;$CF$58,$CF$58:$CF$62=$CF$59,$CG$58&lt;&gt;$CG$59,$CG$59:$CG$60=$CG$59,$CG$60&lt;&gt;$CG$61,$CG$61:$CG$62=$CG$61),1,0)</f>
        <v>0</v>
      </c>
      <c r="MB59" s="487">
        <f t="array" aca="1" ref="MB59" ca="1">IF(AND($CC$57:$CC$62=$CC$59,$CE$57:$CE$62=$CE$59,$CF$57&lt;&gt;$CF$58,$CF$58:$CF$62=$CF$59,$CG$58&lt;&gt;$CG$59,$CG$59:$CG$60=$CG$59,$CG$60&lt;&gt;$CG$61,$CG$61&lt;&gt;$CG$62),1,0)</f>
        <v>0</v>
      </c>
      <c r="MC59" s="487">
        <f t="array" aca="1" ref="MC59" ca="1">IF(AND($CC$57:$CC$62=$CC$59,$CE$57:$CE$62=$CE$59,$CF$57&lt;&gt;$CF$58,$CF$58:$CF$62=$CF$59,$CG$58&lt;&gt;$CG$59,$CG$59&lt;&gt;$CG$60,$CG$60:$CG$62=$CG$60),1,0)</f>
        <v>0</v>
      </c>
      <c r="MD59" s="487">
        <f t="array" aca="1" ref="MD59" ca="1">IF(AND($CC$57:$CC$62=$CC$59,$CE$57:$CE$62=$CE$59,$CF$57&lt;&gt;$CF$58,$CF$58:$CF$62=$CF$59,$CG$58&lt;&gt;$CG$59,$CG$59&lt;&gt;$CG$60,$CG$60:$CG$61=$CG$60,$CG$61&lt;&gt;$CG$62),1,0)</f>
        <v>0</v>
      </c>
      <c r="ME59" s="487">
        <f t="array" aca="1" ref="ME59" ca="1">IF(AND($CC$57:$CC$62=$CC$59,$CE$57:$CE$62=$CE$59,$CF$57&lt;&gt;$CF$58,$CF$58:$CF$62=$CF$59,$CG$58&lt;&gt;$CG$59,$CG$59&lt;&gt;$CG$60,$CG$60&lt;&gt;$CG$61,$CG$61:$CG$62=$CG$61),1,0)</f>
        <v>0</v>
      </c>
      <c r="MF59" s="487">
        <f t="array" aca="1" ref="MF59" ca="1">IF(AND($CC$57:$CC$62=$CC$59,$CE$57:$CE$62=$CE$59,$CF$57&lt;&gt;$CF$58,$CF$58:$CF$62=$CF$59,$CG$58&lt;&gt;$CG$59,$CG$59&lt;&gt;$CG$60,$CG$60&lt;&gt;$CG$61,$CG$61&lt;&gt;$CG$62),1,0)</f>
        <v>0</v>
      </c>
      <c r="MG59" s="487">
        <f t="array" aca="1" ref="MG59" ca="1">IF(AND($CC$57:$CC$62=$CC$59,$CE$57:$CE$62=$CE$59,$CF$57&lt;&gt;$CF$58,$CF$58:$CF$61=$CF$59,$CF$61&lt;&gt;$CF$62,$CG$58:$CG$60=$CG$59,$CG$60&lt;&gt;$CG$61),1,0)</f>
        <v>0</v>
      </c>
      <c r="MH59" s="487">
        <f t="array" aca="1" ref="MH59" ca="1">IF(AND($CC$57:$CC$62=$CC$59,$CE$57:$CE$62=$CE$59,$CF$57&lt;&gt;$CF$58,$CF$58:$CF$61=$CF$59,$CF$61&lt;&gt;$CF$62,$CG$58:$CG$59=$CG$59,$CG$59&lt;&gt;$CG$60,$CG$60:$CG$61=$CG$60),1,0)</f>
        <v>0</v>
      </c>
      <c r="MI59" s="487">
        <f t="array" aca="1" ref="MI59" ca="1">IF(AND($CC$57:$CC$62=$CC$59,$CE$57:$CE$62=$CE$59,$CF$57&lt;&gt;$CF$58,$CF$58:$CF$61=$CF$59,$CF$61&lt;&gt;$CF$62,$CG$58:$CG$59=$CG$59,$CG$59&lt;&gt;$CG$60,$CG$60&lt;&gt;$CG$61),1,0)</f>
        <v>0</v>
      </c>
      <c r="MJ59" s="487">
        <f t="array" aca="1" ref="MJ59" ca="1">IF(AND($CC$57:$CC$62=$CC$59,$CE$57:$CE$62=$CE$59,$CF$57&lt;&gt;$CF$58,$CF$58:$CF$61=$CF$59,$CF$61&lt;&gt;$CF$62,$CG$58&lt;&gt;$CG$59,$CG$59:$CG$61=$CG$59),1,0)</f>
        <v>0</v>
      </c>
      <c r="MK59" s="487">
        <f t="array" aca="1" ref="MK59" ca="1">IF(AND($CC$57:$CC$62=$CC$59,$CE$57:$CE$62=$CE$59,$CF$57&lt;&gt;$CF$58,$CF$58:$CF$61=$CF$59,$CF$61&lt;&gt;$CF$62,$CG$58&lt;&gt;$CG$59,$CG$59:$CG$60=$CG$59,$CG$60&lt;&gt;$CG$61),1,0)</f>
        <v>0</v>
      </c>
      <c r="ML59" s="487">
        <f t="array" aca="1" ref="ML59" ca="1">IF(AND($CC$57:$CC$62=$CC$59,$CE$57:$CE$62=$CE$59,$CF$57&lt;&gt;$CF$58,$CF$58:$CF$61=$CF$59,$CF$61&lt;&gt;$CF$62,$CG$58&lt;&gt;$CG$59,$CG$59&lt;&gt;$CG$60,$CG$60:$CG$61=$CG$60),1,0)</f>
        <v>0</v>
      </c>
      <c r="MM59" s="487">
        <f t="array" aca="1" ref="MM59" ca="1">IF(AND($CC$57:$CC$62=$CC$59,$CE$57:$CE$62=$CE$59,$CF$57&lt;&gt;$CF$58,$CF$58:$CF$61=$CF$59,$CF$61&lt;&gt;$CF$62,$CG$58&lt;&gt;$CG$59,$CG$59&lt;&gt;$CG$60,$CG$60&lt;&gt;$CG$61),1,0)</f>
        <v>0</v>
      </c>
      <c r="MN59" s="487">
        <f t="array" aca="1" ref="MN59" ca="1">IF(AND($CC$57:$CC$62=$CC$59,$CE$57:$CE$62=$CE$59,$CF$57&lt;&gt;$CF$58,$CF$58:$CF$60=$CF$59,$CF$60&lt;&gt;$CF$61,$CF$61:$CF$62=$CF$61,$CG$58:$CG$60=$CG$59,$CG$61&lt;&gt;$CG$62),1,0)</f>
        <v>0</v>
      </c>
      <c r="MO59" s="487">
        <f t="array" aca="1" ref="MO59" ca="1">IF(AND($CC$57:$CC$62=$CC$59,$CE$57:$CE$62=$CE$59,$CF$57&lt;&gt;$CF$58,$CF$58:$CF$60=$CF$59,$CF$60&lt;&gt;$CF$61,$CF$61:$CF$62=$CF$61,$CG$58:$CG$59=$CG$59,$CG$59&lt;&gt;$CG$60,$CG$61:$CG$62=$CG$61),1,0)</f>
        <v>0</v>
      </c>
      <c r="MP59" s="487">
        <f t="array" aca="1" ref="MP59" ca="1">IF(AND($CC$57:$CC$62=$CC$59,$CE$57:$CE$62=$CE$59,$CF$57&lt;&gt;$CF$58,$CF$58:$CF$60=$CF$59,$CF$60&lt;&gt;$CF$61,$CF$61:$CF$62=$CF$61,$CG$58:$CG$59=$CG$59,$CG$59&lt;&gt;$CG$60,$CG$61&lt;&gt;$CG$62),1,0)</f>
        <v>0</v>
      </c>
      <c r="MQ59" s="487">
        <f t="array" aca="1" ref="MQ59" ca="1">IF(AND($CC$57:$CC$62=$CC$59,$CE$57:$CE$62=$CE$59,$CF$57&lt;&gt;$CF$58,$CF$58:$CF$60=$CF$59,$CF$60&lt;&gt;$CF$61,$CF$61:$CF$62=$CF$61,$CG$58&lt;&gt;$CG$59,$CG$59:$CG$60=$CG$59,$CG$61:$CG$62=$CG$61),1,0)</f>
        <v>0</v>
      </c>
      <c r="MR59" s="487">
        <f t="array" aca="1" ref="MR59" ca="1">IF(AND($CC$57:$CC$62=$CC$59,$CE$57:$CE$62=$CE$59,$CF$57&lt;&gt;$CF$58,$CF$58:$CF$60=$CF$59,$CF$60&lt;&gt;$CF$61,$CF$61:$CF$62=$CF$61,$CG$58&lt;&gt;$CG$59,$CG$59:$CG$60=$CG$59,$CG$61&lt;&gt;$CG$62),1,0)</f>
        <v>0</v>
      </c>
      <c r="MS59" s="487">
        <f t="array" aca="1" ref="MS59" ca="1">IF(AND($CC$57:$CC$62=$CC$59,$CE$57:$CE$62=$CE$59,$CF$57&lt;&gt;$CF$58,$CF$58:$CF$60=$CF$59,$CF$60&lt;&gt;$CF$61,$CF$61:$CF$62=$CF$61,$CG$58&lt;&gt;$CG$59,$CG$59&lt;&gt;$CG$60,$CG$61:$CG$62=$CG$61),1,0)</f>
        <v>0</v>
      </c>
      <c r="MT59" s="487">
        <f t="array" aca="1" ref="MT59" ca="1">IF(AND($CC$57:$CC$62=$CC$59,$CE$57:$CE$62=$CE$59,$CF$57&lt;&gt;$CF$58,$CF$58:$CF$60=$CF$59,$CF$60&lt;&gt;$CF$61,$CF$61:$CF$62=$CF$61,$CG$58&lt;&gt;$CG$59,$CG$59&lt;&gt;$CG$60,$CG$61&lt;&gt;$CG$62),1,0)</f>
        <v>0</v>
      </c>
      <c r="MU59" s="487">
        <f t="array" aca="1" ref="MU59" ca="1">IF(AND($CC$57:$CC$62=$CC$59,$CE$57:$CE$62=$CE$59,$CF$57&lt;&gt;$CF$58,$CF$58:$CF$60=$CF$59,$CF$60&lt;&gt;$CF$61,$CF$61&lt;&gt;$CF$62,$CG$58:$CG$59=$CG$59,$CG$59&lt;&gt;$CG$60),1,0)</f>
        <v>0</v>
      </c>
      <c r="MV59" s="487">
        <f t="array" aca="1" ref="MV59" ca="1">IF(AND($CC$57:$CC$62=$CC$59,$CE$57:$CE$62=$CE$59,$CF$57&lt;&gt;$CF$58,$CF$58:$CF$60=$CF$59,$CF$60&lt;&gt;$CF$61,$CF$61&lt;&gt;$CF$62,$CG$58&lt;&gt;$CG$59,$CG$59:$CG$60=$CG$59),1,0)</f>
        <v>0</v>
      </c>
      <c r="MW59" s="487">
        <f t="array" aca="1" ref="MW59" ca="1">IF(AND($CC$57:$CC$62=$CC$59,$CE$57:$CE$62=$CE$59,$CF$57&lt;&gt;$CF$58,$CF$58:$CF$60=$CF$59,$CF$60&lt;&gt;$CF$61,$CF$61&lt;&gt;$CF$62,$CG$58&lt;&gt;$CG$59,$CG$59&lt;&gt;$CG$60),1,0)</f>
        <v>0</v>
      </c>
      <c r="MX59" s="487">
        <f t="array" aca="1" ref="MX59" ca="1">IF(AND($CC$57:$CC$62=$CC$59,$CE$57:$CE$62=$CE$59,$CF$57&lt;&gt;$CF$58,$CF$58:$CF$59=$CF$59,$CF$59&lt;&gt;$CF$60,$CF$60:$CF$62=$CF$60,$CG$58:$CG$59=$CG$59,$CG$60&lt;&gt;$CG$61,$CG$61:$CG$62=$CG$61),1,0)</f>
        <v>0</v>
      </c>
      <c r="MY59" s="487">
        <f t="array" aca="1" ref="MY59" ca="1">IF(AND($CC$57:$CC$62=$CC$59,$CE$57:$CE$62=$CE$59,$CF$57&lt;&gt;$CF$58,$CF$58:$CF$59=$CF$59,$CF$59&lt;&gt;$CF$60,$CF$60:$CF$62=$CF$60,$CG$58:$CG$59=$CG$59,$CG$60:$CG$61=$CG$60,$CG$61&lt;&gt;$CG$62),1,0)</f>
        <v>0</v>
      </c>
      <c r="MZ59" s="487">
        <f t="array" aca="1" ref="MZ59" ca="1">IF(AND($CC$57:$CC$62=$CC$59,$CE$57:$CE$62=$CE$59,$CF$57&lt;&gt;$CF$58,$CF$58:$CF$59=$CF$59,$CF$59&lt;&gt;$CF$60,$CF$60:$CF$62=$CF$60,$CG$58:$CG$59=$CG$59,$CG$60&lt;&gt;$CG$61,$CG$61&lt;&gt;$CG$62),1,0)</f>
        <v>0</v>
      </c>
      <c r="NA59" s="487">
        <f t="array" aca="1" ref="NA59" ca="1">IF(AND($CC$57:$CC$62=$CC$59,$CE$57:$CE$62=$CE$59,$CF$57&lt;&gt;$CF$58,$CF$58:$CF$59=$CF$59,$CF$59&lt;&gt;$CF$60,$CF$60:$CF$62=$CF$60,$CG$58&lt;&gt;$CG$59,$CG$60:$CG$62=$CG$60),1,0)</f>
        <v>0</v>
      </c>
      <c r="NB59" s="487">
        <f t="array" aca="1" ref="NB59" ca="1">IF(AND($CC$57:$CC$62=$CC$59,$CE$57:$CE$62=$CE$59,$CF$57&lt;&gt;$CF$58,$CF$58:$CF$59=$CF$59,$CF$59&lt;&gt;$CF$60,$CF$60:$CF$62=$CF$60,$CG$58&lt;&gt;$CG$59,$CG$60:$CG$61=$CG$60,$CG$61&lt;&gt;$CG$62),1,0)</f>
        <v>0</v>
      </c>
      <c r="NC59" s="487">
        <f t="array" aca="1" ref="NC59" ca="1">IF(AND($CC$57:$CC$62=$CC$59,$CE$57:$CE$62=$CE$59,$CF$57&lt;&gt;$CF$58,$CF$58:$CF$59=$CF$59,$CF$59&lt;&gt;$CF$60,$CF$60:$CF$62=$CF$60,$CG$58&lt;&gt;$CG$59,$CG$60&lt;&gt;$CG$61,$CG$61:$CG$62=$CG$61),1,0)</f>
        <v>0</v>
      </c>
      <c r="ND59" s="487">
        <f t="array" aca="1" ref="ND59" ca="1">IF(AND($CC$57:$CC$62=$CC$59,$CE$57:$CE$62=$CE$59,$CF$57&lt;&gt;$CF$58,$CF$58:$CF$59=$CF$59,$CF$59&lt;&gt;$CF$60,$CF$60:$CF$62=$CF$60,$CG$58&lt;&gt;$CG$59,$CG$60&lt;&gt;$CG$61,$CG$61&lt;&gt;$CG$62),1,0)</f>
        <v>0</v>
      </c>
      <c r="NE59" s="487">
        <f t="array" aca="1" ref="NE59" ca="1">IF(AND($CC$57:$CC$62=$CC$59,$CE$57:$CE$62=$CE$59,$CF$57&lt;&gt;$CF$58,$CF$58:$CF$59=$CF$59,$CF$59&lt;&gt;$CF$60,$CF$60&lt;&gt;$CF$61,$CF$61:$CF$62=$CF$61,$CG$58:$CG$59=$CG$59,$CG$61&lt;&gt;$CG$62),1,0)</f>
        <v>0</v>
      </c>
      <c r="NF59" s="487">
        <f t="array" aca="1" ref="NF59" ca="1">IF(AND($CC$57:$CC$62=$CC$59,$CE$57:$CE$62=$CE$59,$CF$57&lt;&gt;$CF$58,$CF$58:$CF$59=$CF$59,$CF$59&lt;&gt;$CF$60,$CF$60&lt;&gt;$CF$61,$CF$61:$CF$62=$CF$61,$CG$58&lt;&gt;$CG$59,$CG$61:$CG$62=$CG$61),1,0)</f>
        <v>0</v>
      </c>
      <c r="NG59" s="487">
        <f t="array" aca="1" ref="NG59" ca="1">IF(AND($CC$57:$CC$62=$CC$59,$CE$57:$CE$62=$CE$59,$CF$57&lt;&gt;$CF$58,$CF$58:$CF$59=$CF$59,$CF$59&lt;&gt;$CF$60,$CF$60&lt;&gt;$CF$61,$CF$61:$CF$62=$CF$61,$CG$58&lt;&gt;$CG$59,$CG$61&lt;&gt;$CG$62),1,0)</f>
        <v>0</v>
      </c>
      <c r="NH59" s="487">
        <f t="array" aca="1" ref="NH59" ca="1">IF(AND($CC$57:$CC$62=$CC$59,$CE$57:$CE$62=$CE$59,$CF$57&lt;&gt;$CF$58,$CF$58:$CF$59=$CF$59,$CF$59&lt;&gt;$CF$60,$CF$60:$CF$61=$CF$60,$CF$61&lt;&gt;$CF$62,$CG$58:$CG$59=$CG$59,$CG$60&lt;&gt;$CG$61),1,0)</f>
        <v>0</v>
      </c>
      <c r="NI59" s="487">
        <f t="array" aca="1" ref="NI59" ca="1">IF(AND($CC$57:$CC$62=$CC$59,$CE$57:$CE$62=$CE$59,$CF$57&lt;&gt;$CF$58,$CF$58:$CF$59=$CF$59,$CF$59&lt;&gt;$CF$60,$CF$60:$CF$61=$CF$60,$CF$61&lt;&gt;$CF$62,$CG$58&lt;&gt;$CG$59,$CG$60:$CG$61=$CG$60),1,0)</f>
        <v>0</v>
      </c>
      <c r="NJ59" s="487">
        <f t="array" aca="1" ref="NJ59" ca="1">IF(AND($CC$57:$CC$62=$CC$59,$CE$57:$CE$62=$CE$59,$CF$57&lt;&gt;$CF$58,$CF$58:$CF$59=$CF$59,$CF$59&lt;&gt;$CF$60,$CF$60:$CF$61=$CF$60,$CF$61&lt;&gt;$CF$62,$CG$58&lt;&gt;$CG$59,$CG$60&lt;&gt;$CG$61),1,0)</f>
        <v>0</v>
      </c>
      <c r="NK59" s="487">
        <f t="array" aca="1" ref="NK59" ca="1">IF(AND($CC$57:$CC$62=$CC$59,$CE$57:$CE$62=$CE$59,$CF$57&lt;&gt;$CF$58,$CF$58:$CF$59=$CF$59,$CF$59&lt;&gt;$CF$60,$CF$60&lt;&gt;$CF$61,$CF$61&lt;&gt;$CF$62,$CG$58&lt;&gt;$CG$59),1,0)</f>
        <v>0</v>
      </c>
      <c r="NL59" s="487">
        <f t="array" aca="1" ref="NL59" ca="1">IF(AND($CC$57:$CC$62=$CC$59,$CE$57:$CE$62=$CE$59,$CF$57&lt;&gt;$CF$58,$CF$58&lt;&gt;$CF$59,$CF$59:$CF$62=$CF$59,$CG$59:$CG$61=$CG$59,$CG$61&lt;&gt;$CG$62),1,0)</f>
        <v>0</v>
      </c>
      <c r="NM59" s="487">
        <f t="array" aca="1" ref="NM59" ca="1">IF(AND($CC$57:$CC$62=$CC$59,$CE$57:$CE$62=$CE$59,$CF$57&lt;&gt;$CF$58,$CF$58&lt;&gt;$CF$59,$CF$59:$CF$62=$CF$59,$CG$59:$CG$60=$CG$59,$CG$60&lt;&gt;$CG$61,$CG$61:$CG$62=$CG$61),1,0)</f>
        <v>0</v>
      </c>
      <c r="NN59" s="487">
        <f t="array" aca="1" ref="NN59" ca="1">IF(AND($CC$57:$CC$62=$CC$59,$CE$57:$CE$62=$CE$59,$CF$57&lt;&gt;$CF$58,$CF$58&lt;&gt;$CF$59,$CF$59:$CF$62=$CF$59,$CG$59:$CG$60=$CG$59,$CG$60&lt;&gt;$CG$61,$CG$61&lt;&gt;$CG$62),1,0)</f>
        <v>0</v>
      </c>
      <c r="NO59" s="487">
        <f t="array" aca="1" ref="NO59" ca="1">IF(AND($CC$57:$CC$62=$CC$59,$CE$57:$CE$62=$CE$59,$CF$57&lt;&gt;$CF$58,$CF$58&lt;&gt;$CF$59,$CF$59:$CF$62=$CF$59,$CG$59&lt;&gt;$CG$60,$CG$60:$CG$62=$CG$60),1,0)</f>
        <v>0</v>
      </c>
      <c r="NP59" s="487">
        <f t="array" aca="1" ref="NP59" ca="1">IF(AND($CC$57:$CC$62=$CC$59,$CE$57:$CE$62=$CE$59,$CF$57&lt;&gt;$CF$58,$CF$58&lt;&gt;$CF$59,$CF$59:$CF$62=$CF$59,$CG$59&lt;&gt;$CG$60,$CG$60:$CG$61=$CG$60,$CG$61&lt;&gt;$CG$62),1,0)</f>
        <v>0</v>
      </c>
      <c r="NQ59" s="487">
        <f t="array" aca="1" ref="NQ59" ca="1">IF(AND($CC$57:$CC$62=$CC$59,$CE$57:$CE$62=$CE$59,$CF$57&lt;&gt;$CF$58,$CF$58&lt;&gt;$CF$59,$CF$59:$CF$62=$CF$59,$CG$59&lt;&gt;$CG$60,$CG$60&lt;&gt;$CG$61,$CG$61:$CG$62=$CG$61),1,0)</f>
        <v>0</v>
      </c>
      <c r="NR59" s="487">
        <f t="array" aca="1" ref="NR59" ca="1">IF(AND($CC$57:$CC$62=$CC$59,$CE$57:$CE$62=$CE$59,$CF$57&lt;&gt;$CF$58,$CF$58&lt;&gt;$CF$59,$CF$59:$CF$62=$CF$59,$CG$59&lt;&gt;$CG$60,$CG$60&lt;&gt;$CG$61,$CG$61&lt;&gt;$CG$62),1,0)</f>
        <v>0</v>
      </c>
      <c r="NS59" s="487">
        <f t="array" aca="1" ref="NS59" ca="1">IF(AND($CC$57:$CC$62=$CC$59,$CE$57:$CE$62=$CE$59,$CF$57&lt;&gt;$CF$58,$CF$58&lt;&gt;$CF$59,$CF$59:$CF$61=$CF$59,$CF$61&lt;&gt;$CF$62,$CG$59:$CG$60=$CG$59,$CG$60&lt;&gt;$CG$61),1,0)</f>
        <v>0</v>
      </c>
      <c r="NT59" s="487">
        <f t="array" aca="1" ref="NT59" ca="1">IF(AND($CC$57:$CC$62=$CC$59,$CE$57:$CE$62=$CE$59,$CF$57&lt;&gt;$CF$58,$CF$58&lt;&gt;$CF$59,$CF$59:$CF$61=$CF$59,$CF$61&lt;&gt;$CF$62,$CG$59&lt;&gt;$CG$60,$CG$60:$CG$61=$CG$60),1,0)</f>
        <v>0</v>
      </c>
      <c r="NU59" s="487">
        <f t="array" aca="1" ref="NU59" ca="1">IF(AND($CC$57:$CC$62=$CC$59,$CE$57:$CE$62=$CE$59,$CF$57&lt;&gt;$CF$58,$CF$58&lt;&gt;$CF$59,$CF$59:$CF$61=$CF$59,$CF$61&lt;&gt;$CF$62,$CG$59&lt;&gt;$CG$60,$CG$60&lt;&gt;$CG$61),1,0)</f>
        <v>0</v>
      </c>
      <c r="NV59" s="487">
        <f t="array" aca="1" ref="NV59" ca="1">IF(AND($CC$57:$CC$62=$CC$59,$CE$57:$CE$62=$CE$59,$CF$57&lt;&gt;$CF$58,$CF$58&lt;&gt;$CF$59,$CF$59:$CF$60=$CF$59,$CF$60&lt;&gt;$CF$61,$CF$61:$CF$62=$CF$61,$CG$59:$CG$60=$CG$59,$CG$61&lt;&gt;$CG$62),1,0)</f>
        <v>0</v>
      </c>
      <c r="NW59" s="487">
        <f t="array" aca="1" ref="NW59" ca="1">IF(AND($CC$57:$CC$62=$CC$59,$CE$57:$CE$62=$CE$59,$CF$57&lt;&gt;$CF$58,$CF$58&lt;&gt;$CF$59,$CF$59:$CF$60=$CF$59,$CF$60&lt;&gt;$CF$61,$CF$61:$CF$62=$CF$61,$CG$59&lt;&gt;$CG$60,$CG$61:$CG$62=$CG$61),1,0)</f>
        <v>0</v>
      </c>
      <c r="NX59" s="487">
        <f t="array" aca="1" ref="NX59" ca="1">IF(AND($CC$57:$CC$62=$CC$59,$CE$57:$CE$62=$CE$59,$CF$57&lt;&gt;$CF$58,$CF$58&lt;&gt;$CF$59,$CF$59:$CF$60=$CF$59,$CF$60&lt;&gt;$CF$61,$CF$61:$CF$62=$CF$61,$CG$59&lt;&gt;$CG$60,$CG$61&lt;&gt;$CG$62),1,0)</f>
        <v>0</v>
      </c>
      <c r="NY59" s="487">
        <f t="array" aca="1" ref="NY59" ca="1">IF(AND($CC$57:$CC$62=$CC$59,$CE$57:$CE$62=$CE$59,$CF$57&lt;&gt;$CF$58,$CF$58&lt;&gt;$CF$59,$CF$59:$CF$60=$CF$59,$CF$60&lt;&gt;$CF$61,$CF$61&lt;&gt;$CF$62,$CG$59&lt;&gt;$CG$60),1,0)</f>
        <v>0</v>
      </c>
      <c r="NZ59" s="487">
        <f t="array" aca="1" ref="NZ59" ca="1">IF(AND($CC$57:$CC$62=$CC$59,$CE$57:$CE$62=$CE$59,$CF$57&lt;&gt;$CF$58,$CF$58&lt;&gt;$CF$59,$CF$59&lt;&gt;$CF$60,$CF$60:$CF$62=$CF$60,$CG$60:$CG$61=$CG$60,$CG$61&lt;&gt;$CG$62,$CG$61&lt;&gt;$CG$62),1,0)</f>
        <v>0</v>
      </c>
      <c r="OA59" s="487">
        <f t="array" aca="1" ref="OA59" ca="1">IF(AND($CC$57:$CC$62=$CC$59,$CE$57:$CE$62=$CE$59,$CF$57&lt;&gt;$CF$58,$CF$58&lt;&gt;$CF$59,$CF$59&lt;&gt;$CF$60,$CF$60:$CF$62=$CF$60,$CG$60&lt;&gt;$CG$61,$CG$61:$CG$62=$CG$61),1,0)</f>
        <v>0</v>
      </c>
      <c r="OB59" s="487">
        <f t="array" aca="1" ref="OB59" ca="1">IF(AND($CC$57:$CC$62=$CC$59,$CE$57:$CE$62=$CE$59,$CF$57&lt;&gt;$CF$58,$CF$58&lt;&gt;$CF$59,$CF$59&lt;&gt;$CF$60,$CF$60:$CF$62=$CF$60,$CG$60&lt;&gt;$CG$61,$CG$61&lt;&gt;$CG$62),1,0)</f>
        <v>0</v>
      </c>
      <c r="OC59" s="487">
        <f t="array" aca="1" ref="OC59" ca="1">IF(AND($CC$57:$CC$62=$CC$59,$CE$57:$CE$62=$CE$59,$CF$57&lt;&gt;$CF$58,$CF$58&lt;&gt;$CF$59,$CF$59&lt;&gt;$CF$60,$CF$60:$CF$61=$CF$60,$CF$61&lt;&gt;$CF$62,$CG$60&lt;&gt;$CG$61),1,0)</f>
        <v>0</v>
      </c>
      <c r="OD59" s="487">
        <f t="array" aca="1" ref="OD59" ca="1">IF(AND($CC$57:$CC$62=$CC$59,$CE$57:$CE$62=$CE$59,$CF$57&lt;&gt;$CF$58,$CF$58&lt;&gt;$CF$59,$CF$59&lt;&gt;$CF$60,$CF$60&lt;&gt;$CF$61,$CF$61:$CF$62=$CF$61,$CG$61&lt;&gt;$CG$62),1,0)</f>
        <v>0</v>
      </c>
      <c r="OE59" s="487">
        <f t="array" aca="1" ref="OE59" ca="1">IF(AND($CC$57:$CC$62=$CC$59,$CE$57:$CE$61=$CE$59,$CE$61&lt;&gt;$CE$62,$CF$57:$CF$60=$CF$59,$CF$60&lt;&gt;$CF$61,$CG$57:$CG$60=$CG$59),1,0)</f>
        <v>0</v>
      </c>
      <c r="OF59" s="487">
        <f t="array" aca="1" ref="OF59" ca="1">IF(AND($CC$57:$CC$62=$CC$59,$CE$57:$CE$61=$CE$59,$CE$61&lt;&gt;$CE$62,$CF$57:$CF$59=$CF$59,$CF$59&lt;&gt;$CF$60,$CF$60:$CF$61=$CF$60,$CG$57:$CG$59=$CG$59,$CG$60:$CG$61=$CG$60),1,0)</f>
        <v>0</v>
      </c>
      <c r="OG59" s="487">
        <f t="array" aca="1" ref="OG59" ca="1">IF(AND($CC$57:$CC$62=$CC$59,$CE$57:$CE$61=$CE$59,$CE$61&lt;&gt;$CE$62,$CF$57:$CF$59=$CF$59,$CF$59&lt;&gt;$CF$60,$CF$60&lt;&gt;$CF$61,$CG$57:$CG$59=$CG$59),1,0)</f>
        <v>0</v>
      </c>
      <c r="OH59" s="487">
        <f t="array" aca="1" ref="OH59" ca="1">IF(AND($CC$57:$CC$62=$CC$59,$CE$57:$CE$61=$CE$59,$CE$61&lt;&gt;$CE$62,$CF$57:$CF$58=$CF$58,$CF$58&lt;&gt;$CF$59,$CF$59:$CF$61=$CF$59,$CG$57:$CG$58=$CG$58,$CG$59:$CG$61=$CG$59),1,0)</f>
        <v>0</v>
      </c>
      <c r="OI59" s="487">
        <f t="array" aca="1" ref="OI59" ca="1">IF(AND($CC$57:$CC$62=$CC$59,$CE$57:$CE$61=$CE$59,$CE$61&lt;&gt;$CE$62,$CF$57:$CF$58=$CF$58,$CF$58&lt;&gt;$CF$59,$CF$59:$CF$60=$CF$59,$CF$60&lt;&gt;$CF$61,$CG$57:$CG$58=$CG$58,$CG$59:$CG$60=$CG$59),1,0)</f>
        <v>0</v>
      </c>
      <c r="OJ59" s="487">
        <f t="array" aca="1" ref="OJ59" ca="1">IF(AND($CC$57:$CC$62=$CC$59,$CE$57:$CE$61=$CE$59,$CE$61&lt;&gt;$CE$62,$CF$57:$CF$58=$CF$58,$CF$58&lt;&gt;$CF$59,$CF$59&lt;&gt;$CF$60,$CF$60:$CF$61=$CF$60,$CG$57:$CG$58=$CG$58,$CG$60:$CG$61=$CG$60),1,0)</f>
        <v>0</v>
      </c>
      <c r="OK59" s="487">
        <f t="array" aca="1" ref="OK59" ca="1">IF(AND($CC$57:$CC$62=$CC$59,$CE$57:$CE$61=$CE$59,$CE$61&lt;&gt;$CE$62,$CF$57:$CF$58=$CF$58,$CF$58&lt;&gt;$CF$59,$CF$59&lt;&gt;$CF$60,$CF$60&lt;&gt;$CF$61,$CG$57:$CG$58=$CG$58),1,0)</f>
        <v>0</v>
      </c>
      <c r="OL59" s="487">
        <f t="array" aca="1" ref="OL59" ca="1">IF(AND($CC$57:$CC$62=$CC$59,$CE$57:$CE$61=$CE$59,$CE$61&lt;&gt;$CE$62,$CF$57&lt;&gt;$CF$58,$CF$58:$CF$61=$CF$59,$CG$58:$CG$61=$CG$59),1,0)</f>
        <v>0</v>
      </c>
      <c r="OM59" s="487">
        <f t="array" aca="1" ref="OM59" ca="1">IF(AND($CC$57:$CC$62=$CC$59,$CE$57:$CE$61=$CE$59,$CE$61&lt;&gt;$CE$62,$CF$57&lt;&gt;$CF$58,$CF$58:$CF$60=$CF$59,$CF$60&lt;&gt;$CF$61,$CG$58:$CG$60=$CG$59),1,0)</f>
        <v>0</v>
      </c>
      <c r="ON59" s="487">
        <f t="array" aca="1" ref="ON59" ca="1">IF(AND($CC$57:$CC$62=$CC$59,$CE$57:$CE$61=$CE$59,$CE$61&lt;&gt;$CE$62,$CF$57&lt;&gt;$CF$58,$CF$58:$CF$59=$CF$59,$CF$59&lt;&gt;$CF$60,$CF$60:$CF$61=$CF$60,$CG$58:$CG$59=$CG$59,$CG$60:$CG$61=$CG$60),1,0)</f>
        <v>0</v>
      </c>
      <c r="OO59" s="487">
        <f t="array" aca="1" ref="OO59" ca="1">IF(AND($CC$57:$CC$62=$CC$59,$CE$57:$CE$61=$CE$59,$CE$61&lt;&gt;$CE$62,$CF$57&lt;&gt;$CF$58,$CF$58:$CF$59=$CF$59,$CF$59&lt;&gt;$CF$60,$CF$60&lt;&gt;$CF$61,$CG$58:$CG$59=$CG$59),1,0)</f>
        <v>0</v>
      </c>
      <c r="OP59" s="487">
        <f t="array" aca="1" ref="OP59" ca="1">IF(AND($CC$57:$CC$62=$CC$59,$CE$57:$CE$61=$CE$59,$CE$61&lt;&gt;$CE$62,$CF$57&lt;&gt;$CF$58,$CF$58&lt;&gt;$CF$59,$CF$59:$CF$61=$CF$59,$CG$59:$CG$61=$CG$59),1,0)</f>
        <v>0</v>
      </c>
      <c r="OQ59" s="487">
        <f t="array" aca="1" ref="OQ59" ca="1">IF(AND($CC$57:$CC$62=$CC$59,$CE$57:$CE$61=$CE$59,$CE$61&lt;&gt;$CE$62,$CF$57&lt;&gt;$CF$58,$CF$58&lt;&gt;$CF$59,$CF$59:$CF$60=$CF$59,$CF$60&lt;&gt;$CF$61,$CG$59:$CG$60=$CG$59),1,0)</f>
        <v>0</v>
      </c>
      <c r="OR59" s="487">
        <f t="array" aca="1" ref="OR59" ca="1">IF(AND($CC$57:$CC$62=$CC$59,$CE$57:$CE$61=$CE$59,$CE$61&lt;&gt;$CE$62,$CF$57&lt;&gt;$CF$58,$CF$58&lt;&gt;$CF$59,$CF$59&lt;&gt;$CF$60,$CF$60:$CF$61=$CF$60,$CG$60:$CG$61=$CG$60),1,0)</f>
        <v>0</v>
      </c>
      <c r="OS59" s="487">
        <f t="array" aca="1" ref="OS59" ca="1">IF(AND($CC$57:$CC$62=$CC$59,$CE$57:$CE$61=$CE$59,$CE$61&lt;&gt;$CE$62,$CF$57&lt;&gt;$CF$58,$CF$58&lt;&gt;$CF$59,$CF$59&lt;&gt;$CF$60,$CF$60&lt;&gt;$CF$61),1,0)</f>
        <v>0</v>
      </c>
      <c r="OT59" s="487">
        <f t="array" aca="1" ref="OT59" ca="1">IF(AND($CC$57:$CC$62=$CC$59,$CE$57:$CE$60=$CE$59,$CE$60&lt;&gt;$CE$61,$CE$61:$CE$62=$CE$61,$CF$57:$CF$60=$CF$59,$CF$61&lt;&gt;$CF$62,$CG$57:$CG$60=$CG$59),1,0)</f>
        <v>0</v>
      </c>
      <c r="OU59" s="487">
        <f t="array" aca="1" ref="OU59" ca="1">IF(AND($CC$57:$CC$62=$CC$59,$CE$57:$CE$60=$CE$59,$CE$60&lt;&gt;$CE$61,$CE$61:$CE$62=$CE$61,$CF$57:$CF$59=$CF$59,$CF$59&lt;&gt;$CF$60,$CF$61:$CF$62=$CF$61,$CG$57:$CG$59=$CG$59,$CG$61:$CG$62=$CG$61),1,0)</f>
        <v>0</v>
      </c>
      <c r="OV59" s="487">
        <f t="array" aca="1" ref="OV59" ca="1">IF(AND($CC$57:$CC$62=$CC$59,$CE$57:$CE$60=$CE$59,$CE$60&lt;&gt;$CE$61,$CE$61:$CE$62=$CE$61,$CF$57:$CF$59=$CF$59,$CF$59&lt;&gt;$CF$60,$CF$61&lt;&gt;$CF$62,$CG$57:$CG$59=$CG$59),1,0)</f>
        <v>0</v>
      </c>
      <c r="OW59" s="487">
        <f t="array" aca="1" ref="OW59" ca="1">IF(AND($CC$57:$CC$62=$CC$59,$CE$57:$CE$60=$CE$59,$CE$60&lt;&gt;$CE$61,$CE$61:$CE$62=$CE$61,$CF$57:$CF$58=$CF$58,$CF$58&lt;&gt;$CF$59,$CF$59:$CF$60=$CF$59,$CF$61:$CF$62=$CF$61,$CG$57:$CG$58=$CG$58,$CG$59:$CG$60=$CG$59,$CG$61:$CG$62=$CG$61),1,0)</f>
        <v>0</v>
      </c>
      <c r="OX59" s="487">
        <f t="array" aca="1" ref="OX59" ca="1">IF(AND($CC$57:$CC$62=$CC$59,$CE$57:$CE$60=$CE$59,$CE$60&lt;&gt;$CE$61,$CE$61:$CE$62=$CE$61,$CF$57:$CF$58=$CF$58,$CF$58&lt;&gt;$CF$59,$CF$59:$CF$60=$CF$59,$CF$61&lt;&gt;$CF$62,$CG$57:$CG$58=$CG$58,$CG$59:$CG$60=$CG$59),1,0)</f>
        <v>0</v>
      </c>
      <c r="OY59" s="487">
        <f t="array" aca="1" ref="OY59" ca="1">IF(AND($CC$57:$CC$62=$CC$59,$CE$57:$CE$60=$CE$59,$CE$60&lt;&gt;$CE$61,$CE$61:$CE$62=$CE$61,$CF$57:$CF$58=$CF$58,$CF$58&lt;&gt;$CF$59,$CF$59&lt;&gt;$CF$60,$CF$61:$CF$62=$CF$61,$CG$57:$CG$58=$CG$58,$CG$61:$CG$62=$CG$61),1,0)</f>
        <v>0</v>
      </c>
      <c r="OZ59" s="487">
        <f t="array" aca="1" ref="OZ59" ca="1">IF(AND($CC$57:$CC$62=$CC$59,$CE$57:$CE$60=$CE$59,$CE$60&lt;&gt;$CE$61,$CE$61:$CE$62=$CE$61,$CF$57:$CF$58=$CF$58,$CF$58&lt;&gt;$CF$59,$CF$59&lt;&gt;$CF$60,$CF$61&lt;&gt;$CF$62,$CG$57:$CG$58=$CG$58),1,0)</f>
        <v>0</v>
      </c>
      <c r="PA59" s="487">
        <f t="array" aca="1" ref="PA59" ca="1">IF(AND($CC$57:$CC$62=$CC$59,$CE$57:$CE$60=$CE$59,$CE$60&lt;&gt;$CE$61,$CE$61:$CE$62=$CE$61,$CF$57&lt;&gt;$CF$58,$CF$58:$CF$60=$CF$59,$CF$61:$CF$62=$CF$61,$CG$58:$CG$60=$CG$59,$CG$61:$CG$62=$CG$61),1,0)</f>
        <v>0</v>
      </c>
      <c r="PB59" s="487">
        <f t="array" aca="1" ref="PB59" ca="1">IF(AND($CC$57:$CC$62=$CC$59,$CE$57:$CE$60=$CE$59,$CE$60&lt;&gt;$CE$61,$CE$61:$CE$62=$CE$61,$CF$57&lt;&gt;$CF$58,$CF$58:$CF$60=$CF$59,$CF$61&lt;&gt;$CF$62,$CG$58:$CG$60=$CG$59),1,0)</f>
        <v>0</v>
      </c>
      <c r="PC59" s="487">
        <f t="array" aca="1" ref="PC59" ca="1">IF(AND($CC$57:$CC$62=$CC$59,$CE$57:$CE$60=$CE$59,$CE$60&lt;&gt;$CE$61,$CE$61:$CE$62=$CE$61,$CF$57&lt;&gt;$CF$58,$CF$58:$CF$59=$CF$59,$CF$59&lt;&gt;$CF$60,$CF$61:$CF$62=$CF$61,$CG$58:$CG$59=$CG$59,$CG$61:$CG$62=$CG$61),1,0)</f>
        <v>0</v>
      </c>
      <c r="PD59" s="487">
        <f t="array" aca="1" ref="PD59" ca="1">IF(AND($CC$57:$CC$62=$CC$59,$CE$57:$CE$60=$CE$59,$CE$60&lt;&gt;$CE$61,$CE$61:$CE$62=$CE$61,$CF$57&lt;&gt;$CF$58,$CF$58:$CF$59=$CF$59,$CF$59&lt;&gt;$CF$60,$CF$61&lt;&gt;$CF$62,$CG$58:$CG$59=$CG$59),1,0)</f>
        <v>0</v>
      </c>
      <c r="PE59" s="487">
        <f t="array" aca="1" ref="PE59" ca="1">IF(AND($CC$57:$CC$62=$CC$59,$CE$57:$CE$60=$CE$59,$CE$60&lt;&gt;$CE$61,$CE$61:$CE$62=$CE$61,$CF$57&lt;&gt;$CF$58,$CF$58&lt;&gt;$CF$59,$CF$59:$CF$60=$CF$59,$CF$61:$CF$62=$CF$61,$CG$59:$CG$60=$CG$59,$CG$61:$CG$62=$CG$61),1,0)</f>
        <v>0</v>
      </c>
      <c r="PF59" s="487">
        <f t="array" aca="1" ref="PF59" ca="1">IF(AND($CC$57:$CC$62=$CC$59,$CE$57:$CE$60=$CE$59,$CE$60&lt;&gt;$CE$61,$CE$61:$CE$62=$CE$61,$CF$57&lt;&gt;$CF$58,$CF$58&lt;&gt;$CF$59,$CF$59:$CF$60=$CF$59,$CF$61&lt;&gt;$CF$62,$CG$59:$CG$60=$CG$59),1,0)</f>
        <v>0</v>
      </c>
      <c r="PG59" s="487">
        <f t="array" aca="1" ref="PG59" ca="1">IF(AND($CC$57:$CC$62=$CC$59,$CE$57:$CE$60=$CE$59,$CE$60&lt;&gt;$CE$61,$CE$61:$CE$62=$CE$61,$CF$57&lt;&gt;$CF$58,$CF$58&lt;&gt;$CF$59,$CF$59&lt;&gt;$CF$60,$CF$61:$CF$62=$CF$61,$CG$61:$CG$62=$CG$61),1,0)</f>
        <v>0</v>
      </c>
      <c r="PH59" s="487">
        <f t="array" aca="1" ref="PH59" ca="1">IF(AND($CC$57:$CC$62=$CC$59,$CE$57:$CE$60=$CE$59,$CE$60&lt;&gt;$CE$61,$CE$61:$CE$62=$CE$61,$CF$57&lt;&gt;$CF$58,$CF$58&lt;&gt;$CF$59,$CF$59&lt;&gt;$CF$60,$CF$61&lt;&gt;$CF$62),1,0)</f>
        <v>0</v>
      </c>
      <c r="PI59" s="487">
        <f t="array" aca="1" ref="PI59" ca="1">IF(AND($CC$57:$CC$62=$CC$59,$CE$57:$CE$60=$CE$59,$CE$60&lt;&gt;$CE$61,$CE$61&lt;&gt;$CE$62,$CF$57:$CF$59=$CF$59,$CF$59&lt;&gt;$CF$60,$CG$57:$CG$59=$CG$59),1,0)</f>
        <v>0</v>
      </c>
      <c r="PJ59" s="487">
        <f t="array" aca="1" ref="PJ59" ca="1">IF(AND($CC$57:$CC$62=$CC$59,$CE$57:$CE$60=$CE$59,$CE$60&lt;&gt;$CE$61,$CE$61&lt;&gt;$CE$62,$CF$57:$CF$58=$CF$58,$CF$58&lt;&gt;$CF$59,$CF$59:$CF$60=$CF$59,$CG$57:$CG$58=$CG$58,$CG$59:$CG$60=$CG$59),1,0)</f>
        <v>0</v>
      </c>
      <c r="PK59" s="487">
        <f t="array" aca="1" ref="PK59" ca="1">IF(AND($CC$57:$CC$62=$CC$59,$CE$57:$CE$60=$CE$59,$CE$60&lt;&gt;$CE$61,$CE$61&lt;&gt;$CE$62,$CF$57:$CF$58=$CF$58,$CF$58&lt;&gt;CF$59,$CF$59&lt;&gt;$CF$60,$CG$57:$CG$58=$CG$58),1,0)</f>
        <v>0</v>
      </c>
      <c r="PL59" s="487">
        <f t="array" aca="1" ref="PL59" ca="1">IF(AND($CC$57:$CC$62=$CC$59,$CE$57:$CE$60=$CE$59,$CE$60&lt;&gt;$CE$61,$CE$61&lt;&gt;$CE$62,$CF$57&lt;&gt;$CF$58,$CF$58:$CF$60=$CF$59,$CG$58:$CG$60=$CG$59),1,0)</f>
        <v>0</v>
      </c>
      <c r="PM59" s="487">
        <f t="array" aca="1" ref="PM59" ca="1">IF(AND($CC$57:$CC$62=$CC$59,$CE$57:$CE$60=$CE$59,$CE$60&lt;&gt;$CE$61,$CE$61&lt;&gt;$CE$62,$CF$57&lt;&gt;$CF$58,$CF$58:$CF$59=$CF$59,$CF$59&lt;&gt;$CF$60,$CG$58:$CG$59=$CG$59),1,0)</f>
        <v>0</v>
      </c>
      <c r="PN59" s="487">
        <f t="array" aca="1" ref="PN59" ca="1">IF(AND($CC$57:$CC$62=$CC$59,$CE$57:$CE$60=$CE$59,$CE$60&lt;&gt;$CE$61,$CE$61&lt;&gt;$CE$62,$CF$57&lt;&gt;$CF$58,$CF$58&lt;&gt;$CF$59,$CF$59:$CF$60=$CF$59,$CG$59:$CG$60=$CG$59),1,0)</f>
        <v>0</v>
      </c>
      <c r="PO59" s="487">
        <f t="array" aca="1" ref="PO59" ca="1">IF(AND($CC$57:$CC$62=$CC$59,$CE$57:$CE$60=$CE$59,$CE$60&lt;&gt;$CE$61,$CE$61&lt;&gt;$CE$62,$CF$57&lt;&gt;$CF$58,$CF$58&lt;&gt;$CF$59,$CF$59&lt;&gt;$CF$60),1,0)</f>
        <v>0</v>
      </c>
      <c r="PP59" s="487">
        <f t="array" aca="1" ref="PP59" ca="1">IF(AND($CC$57:$CC$62=$CC$59,$CE$57:$CE$59=$CE$59,$CE$59&lt;&gt;$CE$60,$CE$60:$CE$62=$CE$60,$CF$57:$CF$59=$CF$59,$CF$60:$CF$61=$CF$60,$CF$61&lt;&gt;$CF$62,$CG$57:$CG$59=$CG$59,$CG$60:$CG$61=$CG$60),1,0)</f>
        <v>0</v>
      </c>
      <c r="PQ59" s="487">
        <f t="array" aca="1" ref="PQ59" ca="1">IF(AND($CC$57:$CC$62=$CC$59,$CE$57:$CE$59=$CE$59,$CE$59&lt;&gt;$CE$60,$CE$60:$CE$62=$CE$60,$CF$57:$CF$59=$CF$59,$CF$60&lt;&gt;$CF$61,$CF$61:$CF$62=$CF$61,$CG$57:$CG$59=$CG$59,$CG$61:$CG$62=$CG$61),1,0)</f>
        <v>0</v>
      </c>
      <c r="PR59" s="487">
        <f t="array" aca="1" ref="PR59" ca="1">IF(AND($CC$57:$CC$62=$CC$59,$CE$57:$CE$59=$CE$59,$CE$59&lt;&gt;$CE$60,$CE$60:$CE$62=$CE$60,$CF$57:$CF$59=$CF$59,$CF$60&lt;&gt;$CF$61,$CF$61&lt;&gt;$CF$62,$CG$57:$CG$59=$CG$59),1,0)</f>
        <v>0</v>
      </c>
      <c r="PS59" s="487">
        <f t="array" aca="1" ref="PS59" ca="1">IF(AND($CC$57:$CC$62=$CC$59,$CE$57:$CE$59=$CE$59,$CE$59&lt;&gt;$CE$60,$CE$60:$CE$62=$CE$60,$CF$57:$CF$58=$CF$58,$CF$58&lt;&gt;$CF$59,$CF$60:$CF$62=$CF$60,$CG$57:$CG$58=$CG$58,$CG$60:$CG$62=$CG$60),1,0)</f>
        <v>0</v>
      </c>
      <c r="PT59" s="487">
        <f t="array" aca="1" ref="PT59" ca="1">IF(AND($CC$57:$CC$62=$CC$59,$CE$57:$CE$59=$CE$59,$CE$59&lt;&gt;$CE$60,$CE$60:$CE$62=$CE$60,$CF$57:$CF$58=$CF$58,$CF$58&lt;&gt;$CF$59,$CF$60&lt;&gt;$CF$61,$CF$61:$CF$62=$CF$61,$CG$57:$CG$58=$CG$58,$CG$61:$CG$62=$CG$61),1,0)</f>
        <v>0</v>
      </c>
      <c r="PU59" s="487">
        <f t="array" aca="1" ref="PU59" ca="1">IF(AND($CC$57:$CC$62=$CC$59,$CE$57:$CE$59=$CE$59,$CE$59&lt;&gt;$CE$60,$CE$60:$CE$62=$CE$60,$CF$57:$CF$58=$CF$58,$CF$58&lt;&gt;$CF$59,$CF$60:$CF$61=$CF$60,$CF$61&lt;&gt;$CF$62,$CG$57:$CG$58=$CG$58,$CG$60:$CG$61=$CG$60),1,0)</f>
        <v>0</v>
      </c>
      <c r="PV59" s="487">
        <f t="array" aca="1" ref="PV59" ca="1">IF(AND($CC$57:$CC$62=$CC$59,$CE$57:$CE$59=$CE$59,$CE$59&lt;&gt;$CE$60,$CE$60:$CE$62=$CE$60,$CF$57:$CF$58=$CF$58,$CF$58&lt;&gt;$CF$59,$CF$60&lt;&gt;$CF$61,$CF$61&lt;&gt;$CF$62,$CG$57:$CG$58=$CG$58),1,0)</f>
        <v>0</v>
      </c>
      <c r="PW59" s="487">
        <f t="array" aca="1" ref="PW59" ca="1">IF(AND($CC$57:$CC$62=$CC$59,$CE$57:$CE$59=$CE$59,$CE$59&lt;&gt;$CE$60,$CE$60:$CE$62=$CE$60,$CF$57&lt;&gt;$CF$58,$CF$58:$CF$59=$CF$59,$CF$60:$CF$62=$CF$60,$CG$58:$CG$59=$CG$59,$CG$60:$CG$62=$CG$60),1,0)</f>
        <v>0</v>
      </c>
      <c r="PX59" s="487">
        <f t="array" aca="1" ref="PX59" ca="1">IF(AND($CC$57:$CC$62=$CC$59,$CE$57:$CE$59=$CE$59,$CE$59&lt;&gt;$CE$60,$CE$60:$CE$62=$CE$60,$CF$57&lt;&gt;$CF$58,$CF$58:$CF$59=$CF$59,$CF$60&lt;&gt;$CF$61,$CF$61:$CF$62=$CF$61,$CG$58:$CG$59=$CG$59,$CG$61:$CG$62=$CG$61),1,0)</f>
        <v>0</v>
      </c>
      <c r="PY59" s="487">
        <f t="array" aca="1" ref="PY59" ca="1">IF(AND($CC$57:$CC$62=$CC$59,$CE$57:$CE$59=$CE$59,$CE$59&lt;&gt;$CE$60,$CE$60:$CE$62=$CE$60,$CF$57&lt;&gt;$CF$58,$CF$58:$CF$59=$CF$59,$CF$60:$CF$61=$CF$60,$CF$61&lt;&gt;$CF$62,$CG$58:$CG$59=$CG$59,$CG$60:$CG$61=$CG$60),1,0)</f>
        <v>0</v>
      </c>
      <c r="PZ59" s="487">
        <f t="array" aca="1" ref="PZ59" ca="1">IF(AND($CC$57:$CC$62=$CC$59,$CE$57:$CE$59=$CE$59,$CE$59&lt;&gt;$CE$60,$CE$60:$CE$62=$CE$60,$CF$57&lt;&gt;$CF$58,$CF$58:$CF$59=$CF$59,$CF$60&lt;&gt;$CF$61,$CF$61&lt;&gt;$CF$62,$CG$58:$CG$59=$CG$59),1,0)</f>
        <v>0</v>
      </c>
      <c r="QA59" s="487">
        <f t="array" aca="1" ref="QA59" ca="1">IF(AND($CC$57:$CC$62=$CC$59,$CE$57:$CE$59=$CE$59,$CE$59&lt;&gt;$CE$60,$CE$60:$CE$62=$CE$60,$CF$57&lt;&gt;$CF$58,$CF$58&lt;&gt;$CF$59,$CF$60:$CF$62=$CF$60,$CG$60:$CG$62=$CG$60),1,0)</f>
        <v>0</v>
      </c>
      <c r="QB59" s="487">
        <f t="array" aca="1" ref="QB59" ca="1">IF(AND($CC$57:$CC$62=$CC$59,$CE$57:$CE$59=$CE$59,$CE$59&lt;&gt;$CE$60,$CE$60:$CE$62=$CE$60,$CF$57&lt;&gt;$CF$58,$CF$58&lt;&gt;$CF$59,$CF$60:$CF$61=$CF$60,$CF$61&lt;&gt;$CF$62,$CG$60:$CG$61=$CG$60),1,0)</f>
        <v>0</v>
      </c>
      <c r="QC59" s="487">
        <f t="array" aca="1" ref="QC59" ca="1">IF(AND($CC$57:$CC$62=$CC$59,$CE$57:$CE$59=$CE$59,$CE$59&lt;&gt;$CE$60,$CE$60:$CE$62=$CE$60,$CF$57&lt;&gt;$CF$58,$CF$58&lt;&gt;$CF$59,$CF$60&lt;&gt;$CF$61,$CF$61:$CF$62=$CF$61,$CG$61:$CG$62=$CG$61),1,0)</f>
        <v>0</v>
      </c>
      <c r="QD59" s="487">
        <f t="array" aca="1" ref="QD59" ca="1">IF(AND($CC$57:$CC$62=$CC$59,$CE$57:$CE$59=$CE$59,$CE$59&lt;&gt;$CE$60,$CE$60:$CE$62=$CE$60,$CF$57&lt;&gt;$CF$58,$CF$58&lt;&gt;$CF$59,$CF$60&lt;&gt;$CF$61,$CF$61&lt;&gt;$CF$62),1,0)</f>
        <v>0</v>
      </c>
      <c r="QE59" s="487">
        <f t="array" aca="1" ref="QE59" ca="1">IF(AND($CC$57:$CC$62=$CC$59,$CE$57:$CE$59=$CE$59,$CE$59&lt;&gt;$CE$60,$CE$60:$CE$61=$CE$60,$CE$61&lt;&gt;$CE$62,$CF$57:$CF$59=$CF$59,$CF$60&lt;&gt;$CF$61,$CG$57:$CG$59=$CG$59),1,0)</f>
        <v>0</v>
      </c>
      <c r="QF59" s="487">
        <f t="array" aca="1" ref="QF59" ca="1">IF(AND($CC$57:$CC$62=$CC$59,$CE$57:$CE$59=$CE$59,$CE$59&lt;&gt;$CE$60,$CE$60:$CE$61=$CE$60,$CE$61&lt;&gt;$CE$62,$CF$57:$CF$58=$CF$58,$CF$58&lt;&gt;$CF$59,$CF$60:$CF$61=$CF$60,$CG$57:$CG$58=$CG$58,$CG$60:$CG$61=$CG$60),1,0)</f>
        <v>0</v>
      </c>
      <c r="QG59" s="487">
        <f t="array" aca="1" ref="QG59" ca="1">IF(AND($CC$57:$CC$62=$CC$59,$CE$57:$CE$59=$CE$59,$CE$59&lt;&gt;$CE$60,$CE$60:$CE$61=$CE$60,$CE$61&lt;&gt;$CE$62,$CF$57:$CF$58=$CF$58,$CF$58&lt;&gt;$CF$59,$CF$60&lt;&gt;$CF$61,$CG$57:$CG$58=$CG$58,$CG$60:$CG$61=$CG$60),1,0)</f>
        <v>0</v>
      </c>
      <c r="QH59" s="487">
        <f t="array" aca="1" ref="QH59" ca="1">IF(AND($CC$57:$CC$62=$CC$59,$CE$57:$CE$59=$CE$59,$CE$59&lt;&gt;$CE$60,$CE$60:$CE$61=$CE$60,$CE$61&lt;&gt;$CE$62,$CF$57&lt;&gt;$CF$58,$CF$58:$CF$59=$CF$59,$CF$60:$CF$61=$CF$60,$CG$58:$CG$59=$CG$59,$CG$60:$CG$61=$CG$60),1,0)</f>
        <v>0</v>
      </c>
      <c r="QI59" s="487">
        <f t="array" aca="1" ref="QI59" ca="1">IF(AND($CC$57:$CC$62=$CC$59,$CE$57:$CE$59=$CE$59,$CE$59&lt;&gt;$CE$60,$CE$60:$CE$61=$CE$60,$CE$61&lt;&gt;$CE$62,$CF$57&lt;&gt;$CF$58,$CF$58:$CF$59=$CF$59,$CF$60&lt;&gt;$CF$61,$CG$58:$CG$59=$CG$59),1,0)</f>
        <v>0</v>
      </c>
      <c r="QJ59" s="487">
        <f t="array" aca="1" ref="QJ59" ca="1">IF(AND($CC$57:$CC$62=$CC$59,$CE$57:$CE$59=$CE$59,$CE$59&lt;&gt;$CE$60,$CE$60:$CE$61=$CE$60,$CE$61&lt;&gt;$CE$62,$CF$57&lt;&gt;$CF$58,$CF$58&lt;&gt;$CF$59,$CF$60:$CF$61=$CF$60,$CG$60:$CG$61=$CG$60),1,0)</f>
        <v>0</v>
      </c>
      <c r="QK59" s="487">
        <f t="array" aca="1" ref="QK59" ca="1">IF(AND($CC$57:$CC$62=$CC$59,$CE$57:$CE$59=$CE$59,$CE$59&lt;&gt;$CE$60,$CE$60:$CE$61=$CE$60,$CE$61&lt;&gt;$CE$62,$CF$57&lt;&gt;$CF$58,$CF$58&lt;&gt;$CF$59,$CF$60&lt;&gt;$CF$61),1,0)</f>
        <v>0</v>
      </c>
      <c r="QL59" s="487">
        <f t="array" aca="1" ref="QL59" ca="1">IF(AND($CC$57:$CC$62=$CC$59,$CE$57:$CE$59=$CE$59,$CE$59&lt;&gt;$CE$60,$CE$60&lt;&gt;$CE$61,$CE$61:$CE$62=$CE$61,$CF$57:$CF$59=$CF$59,$CF$61&lt;&gt;$CF$62,$CG$57:$CG$59=$CG$59),1,0)</f>
        <v>0</v>
      </c>
      <c r="QM59" s="487">
        <f t="array" aca="1" ref="QM59" ca="1">IF(AND($CC$57:$CC$62=$CC$59,$CE$57:$CE$59=$CE$59,$CE$59&lt;&gt;$CE$60,$CE$60&lt;&gt;$CE$61,$CE$61:$CE$62=$CE$61,$CF$57:$CF$58=$CF$58,$CF$58&lt;&gt;$CF$59,$CF$61:$CF$62=$CF$61,$CG$57:$CG$58=$CG$58,$CG$61:$CG$62=$CG$61),1,0)</f>
        <v>0</v>
      </c>
      <c r="QN59" s="487">
        <f t="array" aca="1" ref="QN59" ca="1">IF(AND($CC$57:$CC$62=$CC$59,$CE$57:$CE$59=$CE$59,$CE$59&lt;&gt;$CE$60,$CE$60&lt;&gt;$CE$61,$CE$61:$CE$62=$CE$61,$CF$57:$CF$58=$CF$58,$CF$58&lt;&gt;$CF$59,$CF$61&lt;&gt;$CF$62,$CG$57:$CG$58=$CG$58),1,0)</f>
        <v>0</v>
      </c>
      <c r="QO59" s="487">
        <f t="array" aca="1" ref="QO59" ca="1">IF(AND($CC$57:$CC$62=$CC$59,$CE$57:$CE$59=$CE$59,$CE$59&lt;&gt;$CE$60,$CE$60&lt;&gt;$CE$61,$CE$61:$CE$62=$CE$61,$CF$57&lt;&gt;$CF$58,$CF$58:$CF$59=$CF$58,$CF$61:$CF$62=$CF$61,$CG$58:$CG$59=$CG$58,$CG$61:$CG$62=$CG$61),1,0)</f>
        <v>0</v>
      </c>
      <c r="QP59" s="487">
        <f t="array" aca="1" ref="QP59" ca="1">IF(AND($CC$57:$CC$62=$CC$59,$CE$57:$CE$59=$CE$59,$CE$59&lt;&gt;$CE$60,$CE$60&lt;&gt;$CE$61,$CE$61:$CE$62=$CE$61,$CF$57&lt;&gt;$CF$58,$CF$58:$CF$59=$CF$58,$CF$61&lt;&gt;$CF$62,$CG$58:$CG$59=$CG$58),1,0)</f>
        <v>0</v>
      </c>
      <c r="QQ59" s="487">
        <f t="array" aca="1" ref="QQ59" ca="1">IF(AND($CC$57:$CC$62=$CC$59,$CE$57:$CE$59=$CE$59,$CE$59&lt;&gt;$CE$60,$CE$60&lt;&gt;$CE$61,$CE$61:$CE$62=$CE$61,$CF$57&lt;&gt;$CF$58,$CF$58&lt;&gt;$CF$59,$CF$61:$CF$62=$CF$61,$CG$61:$CG$62=$CG$61),1,0)</f>
        <v>0</v>
      </c>
      <c r="QR59" s="487">
        <f t="array" aca="1" ref="QR59" ca="1">IF(AND($CC$57:$CC$62=$CC$59,$CE$57:$CE$59=$CE$59,$CE$59&lt;&gt;$CE$60,$CE$60&lt;&gt;$CE$61,$CE$61:$CE$62=$CE$61,$CF$57&lt;&gt;$CF$58,$CF$58&lt;&gt;$CF$59,$CF$61&lt;&gt;$CF$62),1,0)</f>
        <v>0</v>
      </c>
      <c r="QS59" s="487">
        <f t="array" aca="1" ref="QS59" ca="1">IF(AND($CC$57:$CC$62=$CC$59,$CE$57:$CE$59=$CE$59,$CE$59&lt;&gt;$CE$60,$CE$60&lt;&gt;$CE$61,$CE$61&lt;&gt;$CE$62,$CF$57:$CF$58=$CF$58,$CF$58&lt;&gt;$CF$59,$CG$57:$CG$58=$CG$58),1,0)</f>
        <v>0</v>
      </c>
      <c r="QT59" s="487">
        <f t="array" aca="1" ref="QT59" ca="1">IF(AND($CC$57:$CC$62=$CC$59,$CE$57:$CE$59=$CE$59,$CE$59&lt;&gt;$CE$60,$CE$60&lt;&gt;$CE$61,$CE$61&lt;&gt;$CE$62,$CF$57&lt;&gt;$CF$58,$CF$58:$CF$59=$CF$59,$CG$58:$CG$59=$CG$59),1,0)</f>
        <v>0</v>
      </c>
      <c r="QU59" s="487">
        <f t="array" aca="1" ref="QU59" ca="1">IF(AND($CC$57:$CC$62=$CC$59,$CE$57:$CE$59=$CE$59,$CE$59&lt;&gt;$CE$60,$CE$60&lt;&gt;$CE$61,$CE$61&lt;&gt;$CE$62,$CF$57&lt;&gt;$CF$58,$CF$58&lt;&gt;$CF$59),1,0)</f>
        <v>0</v>
      </c>
      <c r="QV59" s="487">
        <f t="array" aca="1" ref="QV59" ca="1">IF(AND($CC$57:$CC$62=$CC$59,$CE$57:$CE$58=$CE$58,$CE$58&lt;&gt;$CE$59,$CE$59:$CE$62=$CE$59,$CF$57:$CF$58=$CF$58,$CF$59:$CF$61=$CF$59,$CF$61&lt;&gt;$CF$62,$CG$57:$CG$58=$CG$58,$CG$59:$CG$61=$CG$59),1,0)</f>
        <v>0</v>
      </c>
      <c r="QW59" s="487">
        <f t="array" aca="1" ref="QW59" ca="1">IF(AND($CC$57:$CC$62=$CC$59,$CE$57:$CE$58=$CE$58,$CE$58&lt;&gt;$CE$59,$CE$59:$CE$62=$CE$59,$CF$57:$CF$58=$CF$58,$CF$59:$CF$60=$CF$59,$CF$60&lt;&gt;$CF$61,$CF$61:$CF$62=$CF$61,$CG$57:$CG$58=$CG$58,$CG$59:$CG$60=$CG$59,$CG$61:$CG$62=$CG$61),1,0)</f>
        <v>0</v>
      </c>
      <c r="QX59" s="487">
        <f t="array" aca="1" ref="QX59" ca="1">IF(AND($CC$57:$CC$62=$CC$59,$CE$57:$CE$58=$CE$58,$CE$58&lt;&gt;$CE$59,$CE$59:$CE$62=$CE$59,$CF$57:$CF$58=$CF$58,$CF$59:$CF$60=$CF$59,$CF$60&lt;&gt;$CF$61,$CF$61&lt;&gt;$CF$62,$CG$57:$CG$58=$CG$58,$CG$59:$CG$60=$CG$59),1,0)</f>
        <v>0</v>
      </c>
      <c r="QY59" s="487">
        <f t="array" aca="1" ref="QY59" ca="1">IF(AND($CC$57:$CC$62=$CC$59,$CE$57:$CE$58=$CE$58,$CE$58&lt;&gt;$CE$59,$CE$59:$CE$62=$CE$59,$CF$57:$CF$58=$CF$58,$CF$59&lt;&gt;$CF$60,$CF$60:$CF$62=$CF$60,$CG$57:$CG$58=$CG$58,$CG$60:$CG$62=$CG$60),1,0)</f>
        <v>0</v>
      </c>
      <c r="QZ59" s="487">
        <f t="array" aca="1" ref="QZ59" ca="1">IF(AND($CC$57:$CC$62=$CC$59,$CE$57:$CE$58=$CE$58,$CE$58&lt;&gt;$CE$59,$CE$59:$CE$62=$CE$59,$CF$57:$CF$58=$CF$58,$CF$59&lt;&gt;$CF$60,$CF$60&lt;&gt;$CF$61,$CF$61:$CF$62=$CF$61,$CG$57:$CG$58=$CG$58,$CG$61:$CG$62=$CG$61),1,0)</f>
        <v>0</v>
      </c>
      <c r="RA59" s="487">
        <f t="array" aca="1" ref="RA59" ca="1">IF(AND($CC$57:$CC$62=$CC$59,$CE$57:$CE$58=$CE$58,$CE$58&lt;&gt;$CE$59,$CE$59:$CE$62=$CE$59,$CF$57:$CF$58=$CF$58,$CF$59&lt;&gt;$CF$60,$CF$60:$CF$61=$CF$60,$CF$61&lt;&gt;$CF$62,$CG$57:$CG$58=$CG$58,$CG$60:$CG$61=$CG$60),1,0)</f>
        <v>0</v>
      </c>
      <c r="RB59" s="487">
        <f t="array" aca="1" ref="RB59" ca="1">IF(AND($CC$57:$CC$62=$CC$59,$CE$57:$CE$58=$CE$58,$CE$58&lt;&gt;$CE$59,$CE$59:$CE$62=$CE$59,$CF$57:$CF$58=$CF$58,$CF$59&lt;&gt;$CF$60,$CF$60&lt;&gt;$CF$61,$CF$61&lt;&gt;$CF$62,$CG$57:$CG$58=$CG$58),1,0)</f>
        <v>0</v>
      </c>
      <c r="RC59" s="487">
        <f t="array" aca="1" ref="RC59" ca="1">IF(AND($CC$57:$CC$62=$CC$59,$CE$57:$CE$58=$CE$58,$CE$58&lt;&gt;$CE$59,$CE$59:$CE$62=$CE$59,$CF$57&lt;&gt;$CF$58,$CF$59:$CF$62=$CF$59,$CG$59:$CG$62=$CG$59),1,0)</f>
        <v>0</v>
      </c>
      <c r="RD59" s="487">
        <f t="array" aca="1" ref="RD59" ca="1">IF(AND($CC$57:$CC$62=$CC$59,$CE$57:$CE$58=$CE$58,$CE$58&lt;&gt;$CE$59,$CE$59:$CE$62=$CE$59,$CF$57&lt;&gt;$CF$58,$CF$59:$CF$61=$CF$59,$CF$61&lt;&gt;$CF$62,$CG$59:$CG$61=$CG$59),1,0)</f>
        <v>0</v>
      </c>
      <c r="RE59" s="487">
        <f t="array" aca="1" ref="RE59" ca="1">IF(AND($CC$57:$CC$62=$CC$59,$CE$57:$CE$58=$CE$58,$CE$58&lt;&gt;$CE$59,$CE$59:$CE$62=$CE$59,$CF$57&lt;&gt;$CF$58,$CF$59:$CF$60=$CF$59,$CF$60&lt;&gt;$CF$61,$CF$61:$CF$62=$CF$61,$CG$59:$CG$60=$CG$59,$CG$61:$CG$62=$CG$61),1,0)</f>
        <v>0</v>
      </c>
      <c r="RF59" s="487">
        <f t="array" aca="1" ref="RF59" ca="1">IF(AND($CC$57:$CC$62=$CC$59,$CE$57:$CE$58=$CE$58,$CE$58&lt;&gt;$CE$59,$CE$59:$CE$62=$CE$59,$CF$57&lt;&gt;$CF$58,$CF$59:$CF$60=$CF$59,$CF$60&lt;&gt;$CF$61,$CF$61&lt;&gt;$CF$62,$CG$59:$CG$60=$CG$59),1,0)</f>
        <v>0</v>
      </c>
      <c r="RG59" s="487">
        <f t="array" aca="1" ref="RG59" ca="1">IF(AND($CC$57:$CC$62=$CC$59,$CE$57:$CE$58=$CE$58,$CE$58&lt;&gt;$CE$59,$CE$59:$CE$62=$CE$59,$CF$57&lt;&gt;$CF$58,$CF$59&lt;&gt;$CF$60,$CF$60:$CF$62=$CF$60,$CG$60:$CG$62=$CG$60),1,0)</f>
        <v>0</v>
      </c>
      <c r="RH59" s="487">
        <f t="array" aca="1" ref="RH59" ca="1">IF(AND($CC$57:$CC$62=$CC$59,$CE$57:$CE$58=$CE$58,$CE$58&lt;&gt;$CE$59,$CE$59:$CE$62=$CE$59,$CF$57&lt;&gt;$CF$58,$CF$59&lt;&gt;$CF$60,$CF$60:$CF$61=$CF$60,$CF$61&lt;&gt;$CF$62,$CG$60:$CG$61=$CG$60),1,0)</f>
        <v>0</v>
      </c>
      <c r="RI59" s="487">
        <f t="array" aca="1" ref="RI59" ca="1">IF(AND($CC$57:$CC$62=$CC$59,$CE$57:$CE$58=$CE$58,$CE$58&lt;&gt;$CE$59,$CE$59:$CE$62=$CE$59,$CF$57&lt;&gt;$CF$58,$CF$59&lt;&gt;$CF$60,$CF$60&lt;&gt;$CF$61,$CF$61:$CF$62=$CF$61,$CG$61:$CG$62=$CG$61),1,0)</f>
        <v>0</v>
      </c>
      <c r="RJ59" s="487">
        <f t="array" aca="1" ref="RJ59" ca="1">IF(AND($CC$57:$CC$62=$CC$59,$CE$57:$CE$58=$CE$58,$CE$58&lt;&gt;$CE$59,$CE$59:$CE$62=$CE$59,$CF$57&lt;&gt;$CF$58,$CF$59&lt;&gt;$CF$60,$CF$60&lt;&gt;$CF$61,$CF$61&lt;&gt;$CF$62),1,0)</f>
        <v>0</v>
      </c>
      <c r="RK59" s="487">
        <f t="array" aca="1" ref="RK59" ca="1">IF(AND($CC$57:$CC$62=$CC$59,$CE$57:$CE$58=$CE$58,$CE$58&lt;&gt;$CE$59,$CE$59:$CE$61=$CE$59,$CE$61&lt;&gt;$CE$62,$CF$57:$CF$58=$CF$58,$CF$59:$CF$60=$CF$59,$CF$60&lt;&gt;$CF$61,$CG$57:$CG$58=$CG$58,$CG$59:$CG$60=$CG$59),1,0)</f>
        <v>0</v>
      </c>
      <c r="RL59" s="487">
        <f t="array" aca="1" ref="RL59" ca="1">IF(AND($CC$57:$CC$62=$CC$59,$CE$57:$CE$58=$CE$58,$CE$58&lt;&gt;$CE$59,$CE$59:$CE$61=$CE$59,$CE$61&lt;&gt;$CE$62,$CF$57:$CF$58=$CF$58,$CF$59&lt;&gt;$CF$60,$CF$60:$CF$61=$CF$60,$CG$57:$CG$58=$CG$58,$CG$60:$CG$61=$CG$60),1,0)</f>
        <v>0</v>
      </c>
      <c r="RM59" s="487">
        <f t="array" aca="1" ref="RM59" ca="1">IF(AND($CC$57:$CC$62=$CC$59,$CE$57:$CE$58=$CE$58,$CE$58&lt;&gt;$CE$59,$CE$59:$CE$61=$CE$59,$CE$61&lt;&gt;$CE$62,$CF$57:$CF$58=$CF$58,$CF$59&lt;&gt;$CF$60,$CF$60&lt;&gt;$CF$61,$CG$57:$CG$58=$CG$58),1,0)</f>
        <v>0</v>
      </c>
      <c r="RN59" s="487">
        <f t="array" aca="1" ref="RN59" ca="1">IF(AND($CC$57:$CC$62=$CC$59,$CE$57:$CE$58=$CE$58,$CE$58&lt;&gt;$CE$59,$CE$59:$CE$61=$CE$59,$CE$61&lt;&gt;$CE$62,$CF$57&lt;&gt;$CF$58,$CF$59:$CF$61=$CF$59,$CG$59:$CG$61=$CG$59),1,0)</f>
        <v>0</v>
      </c>
      <c r="RO59" s="487">
        <f t="array" aca="1" ref="RO59" ca="1">IF(AND($CC$57:$CC$62=$CC$59,$CE$57:$CE$58=$CE$58,$CE$58&lt;&gt;$CE$59,$CE$59:$CE$61=$CE$59,$CE$61&lt;&gt;$CE$62,$CF$57&lt;&gt;$CF$58,$CF$59:$CF$60=$CF$59,$CF$60&lt;&gt;$CF$61,$CG$59:$CG$60=$CG$59),1,0)</f>
        <v>0</v>
      </c>
      <c r="RP59" s="487">
        <f t="array" aca="1" ref="RP59" ca="1">IF(AND($CC$57:$CC$62=$CC$59,$CE$57:$CE$58=$CE$58,$CE$58&lt;&gt;$CE$59,$CE$59:$CE$61=$CE$59,$CE$61&lt;&gt;$CE$62,$CF$57&lt;&gt;$CF$58,$CF$59&lt;&gt;$CF$60,$CF$60:$CF$61=$CF$60,$CG$60:$CG$61=$CG$60),1,0)</f>
        <v>0</v>
      </c>
      <c r="RQ59" s="487">
        <f t="array" aca="1" ref="RQ59" ca="1">IF(AND($CC$57:$CC$62=$CC$59,$CE$57:$CE$58=$CE$58,$CE$58&lt;&gt;$CE$59,$CE$59:$CE$61=$CE$59,$CE$61&lt;&gt;$CE$62,$CF$57&lt;&gt;$CF$58,$CF$59&lt;&gt;$CF$60,$CF$60&lt;&gt;$CF$61),1,0)</f>
        <v>0</v>
      </c>
      <c r="RR59" s="487">
        <f t="array" aca="1" ref="RR59" ca="1">IF(AND($CC$57:$CC$62=$CC$59,$CE$57:$CE$58=$CE$58,$CE$58&lt;&gt;$CE$59,$CE$59:$CE$60=$CE$59,$CE$60&lt;&gt;$CE$61,$CE$61:$CE$62=$CE$61,$CF$57:$CF$58=$CF$58,$CF$59:$CF$60=$CF$59,$CF$61&lt;&gt;$CF$62,$CG$57:$CG$58=$CG$58,$CG$59:$CG$60=$CG$59),1,0)</f>
        <v>0</v>
      </c>
      <c r="RS59" s="487">
        <f t="array" aca="1" ref="RS59" ca="1">IF(AND($CC$57:$CC$62=$CC$59,$CE$57:$CE$58=$CE$58,$CE$58&lt;&gt;$CE$59,$CE$59:$CE$60=$CE$59,$CE$60&lt;&gt;$CE$61,$CE$61:$CE$62=$CE$61,$CF$57:$CF$58=$CF$58,$CF$59&lt;&gt;$CF$60,$CF$59,$CF$61:$CF$62=$CF$61,$CG$57:$CG$58=$CG$58,$CG$61:$CG$62=$CG$61),1,0)</f>
        <v>0</v>
      </c>
      <c r="RT59" s="487">
        <f t="array" aca="1" ref="RT59" ca="1">IF(AND($CC$57:$CC$62=$CC$59,$CE$57:$CE$58=$CE$58,$CE$58&lt;&gt;$CE$59,$CE$59:$CE$60=$CE$59,$CE$60&lt;&gt;$CE$61,$CE$61:$CE$62=$CE$61,$CF$57:$CF$58=$CF$58,$CF$59&lt;&gt;$CF$60,$CF$59,$CF$61&lt;&gt;$CF$62,$CG$57:$CG$58=$CG$58),1,0)</f>
        <v>0</v>
      </c>
      <c r="RU59" s="487">
        <f t="array" aca="1" ref="RU59" ca="1">IF(AND($CC$57:$CC$62=$CC$59,$CE$57:$CE$58=$CE$58,$CE$58&lt;&gt;$CE$59,$CE$59:$CE$60=$CE$59,$CE$60&lt;&gt;$CE$61,$CE$61:$CE$62=$CE$61,$CF$57&lt;&gt;$CF$58,$CF$59:$CF$60=$CF$59,$CF$61:$CF$62=$CF$61,$CG$59:$CG$60=$CG$59,$CG$61:$CG$62=$CG$61),1,0)</f>
        <v>0</v>
      </c>
      <c r="RV59" s="487">
        <f t="array" aca="1" ref="RV59" ca="1">IF(AND($CC$57:$CC$62=$CC$59,$CE$57:$CE$58=$CE$58,$CE$58&lt;&gt;$CE$59,$CE$59:$CE$60=$CE$59,$CE$60&lt;&gt;$CE$61,$CE$61:$CE$62=$CE$61,$CF$57&lt;&gt;$CF$58,$CF$59:$CF$60=$CF$59,$CF$61&lt;&gt;$CF$62,$CG$59:$CG$60=$CG$59),1,0)</f>
        <v>0</v>
      </c>
      <c r="RW59" s="487">
        <f t="array" aca="1" ref="RW59" ca="1">IF(AND($CC$57:$CC$62=$CC$59,$CE$57:$CE$58=$CE$58,$CE$58&lt;&gt;$CE$59,$CE$59:$CE$60=$CE$59,$CE$60&lt;&gt;$CE$61,$CE$61:$CE$62=$CE$61,$CF$57&lt;&gt;$CF$58,$CF$59&lt;&gt;$CF$60,$CF$61:$CF$62=$CF$61,$CG$61:$CG$62=$CG$61),1,0)</f>
        <v>0</v>
      </c>
      <c r="RX59" s="487">
        <f t="array" aca="1" ref="RX59" ca="1">IF(AND($CC$57:$CC$62=$CC$59,$CE$57:$CE$58=$CE$58,$CE$58&lt;&gt;$CE$59,$CE$59:$CE$60=$CE$59,$CE$60&lt;&gt;$CE$61,$CE$61:$CE$62=$CE$61,$CF$57&lt;&gt;$CF$58,$CF$59&lt;&gt;$CF$60,$CF$61&lt;&gt;$CF$62),1,0)</f>
        <v>0</v>
      </c>
      <c r="RY59" s="487">
        <f t="array" aca="1" ref="RY59" ca="1">IF(AND($CC$57:$CC$62=$CC$59,$CE$57:$CE$58=$CE$58,$CE$58&lt;&gt;$CE$59,$CE$59:$CE$60=$CE$59,$CE$60&lt;&gt;$CE$61,$CE$61&lt;&gt;$CE$62,$CF$57:$CF$58=$CF$58,$CF$59&lt;&gt;$CF$60,$CG$57:$CG$58=$CG$58),1,0)</f>
        <v>0</v>
      </c>
      <c r="RZ59" s="487">
        <f t="array" aca="1" ref="RZ59" ca="1">IF(AND($CC$57:$CC$62=$CC$59,$CE$57:$CE$58=$CE$58,$CE$58&lt;&gt;$CE$59,$CE$59:$CE$60=$CE$59,$CE$60&lt;&gt;$CE$61,$CE$61&lt;&gt;$CE$62,$CF$57&lt;&gt;$CF$58,$CF$59:$CF$60=$CF$59,$CG$59:$CG$60=$CG$59),1,0)</f>
        <v>0</v>
      </c>
      <c r="SA59" s="487">
        <f t="array" aca="1" ref="SA59" ca="1">IF(AND($CC$57:$CC$62=$CC$59,$CE$57:$CE$58=$CE$58,$CE$58&lt;&gt;$CE$59,$CE$59:$CE$60=$CE$59,$CE$60&lt;&gt;$CE$61,$CE$61&lt;&gt;$CE$62,$CF$57&lt;&gt;$CF$58,$CF$59&lt;&gt;$CF$60),1,0)</f>
        <v>0</v>
      </c>
      <c r="SB59" s="487">
        <f t="array" aca="1" ref="SB59" ca="1">IF(AND($CC$57:$CC$62=$CC$59,$CE$57:$CE$58=$CE$58,$CE$58&lt;&gt;$CE$59,$CE$59&lt;&gt;$CE$60,$CE$60:$CE$62=$CE$60,$CF$57:$CF$58=$CF$58,$CF$60&lt;&gt;$CF$61,$CF$61:$CF$62=$CF$61,$CG$57:$CG$58=$CG$58,$CG$61:$CG$62=$CG$61),1,0)</f>
        <v>0</v>
      </c>
      <c r="SC59" s="487">
        <f t="array" aca="1" ref="SC59" ca="1">IF(AND($CC$57:$CC$62=$CC$59,$CE$57:$CE$58=$CE$58,$CE$58&lt;&gt;$CE$59,$CE$59&lt;&gt;$CE$60,$CE$60:$CE$62=$CE$60,$CF$57:$CF$58=$CF$58,$CF$60:$CF$61=$CF$60,$CF$61&lt;&gt;$CF$62,$CG$57:$CG$58=$CG$58,$CG$60:$CG$61=$CG$60),1,0)</f>
        <v>0</v>
      </c>
      <c r="SD59" s="487">
        <f t="array" aca="1" ref="SD59" ca="1">IF(AND($CC$57:$CC$62=$CC$59,$CE$57:$CE$58=$CE$58,$CE$58&lt;&gt;$CE$59,$CE$59&lt;&gt;$CE$60,$CE$60:$CE$62=$CE$60,$CF$57:$CF$58=$CF$58,$CF$60&lt;&gt;$CF$61,$CF$61&lt;&gt;$CF$62,$CG$57:$CG$58=$CG$58,$CG$60:$CG$61=$CG$60),1,0)</f>
        <v>0</v>
      </c>
      <c r="SE59" s="487">
        <f t="array" aca="1" ref="SE59" ca="1">IF(AND($CC$57:$CC$62=$CC$59,$CE$57:$CE$58=$CE$58,$CE$58&lt;&gt;$CE$59,$CE$59&lt;&gt;$CE$60,$CE$60:$CE$62=$CE$60,$CF$57&lt;&gt;$CF$58,$CF$60:$CF$62=$CF$60,$CG$60:$CG$62=$CG$60),1,0)</f>
        <v>0</v>
      </c>
      <c r="SF59" s="487">
        <f t="array" aca="1" ref="SF59" ca="1">IF(AND($CC$57:$CC$62=$CC$59,$CE$57:$CE$58=$CE$58,$CE$58&lt;&gt;$CE$59,$CE$59&lt;&gt;$CE$60,$CE$60:$CE$62=$CE$60,$CF$57&lt;&gt;$CF$58,$CF$60:$CF$61=$CF$60,$CF$61&lt;&gt;$CF$62,$CG$60:$CG$61=$CG$60),1,0)</f>
        <v>0</v>
      </c>
      <c r="SG59" s="487">
        <f t="array" aca="1" ref="SG59" ca="1">IF(AND($CC$57:$CC$62=$CC$59,$CE$57:$CE$58=$CE$58,$CE$58&lt;&gt;$CE$59,$CE$59&lt;&gt;$CE$60,$CE$60:$CE$62=$CE$60,$CF$57&lt;&gt;$CF$58,$CF$60&lt;&gt;$CF$61,$CF$61:$CF$62=$CF$61,$CG$61:$CG$62=$CG$61),1,0)</f>
        <v>0</v>
      </c>
      <c r="SH59" s="487">
        <f t="array" aca="1" ref="SH59" ca="1">IF(AND($CC$57:$CC$62=$CC$59,$CE$57:$CE$58=$CE$58,$CE$58&lt;&gt;$CE$59,$CE$59&lt;&gt;$CE$60,$CE$60:$CE$62=$CE$60,$CF$57&lt;&gt;$CF$58,$CF$60&lt;&gt;$CF$61,$CF$61&lt;&gt;$CF$62),1,0)</f>
        <v>0</v>
      </c>
      <c r="SI59" s="487">
        <f t="array" aca="1" ref="SI59" ca="1">IF(AND($CC$57:$CC$62=$CC$59,$CE$57:$CE$58=$CE$58,$CE$58&lt;&gt;$CE$59,$CE$59&lt;&gt;$CE$60,$CE$60&lt;&gt;$CE$61,$CE$61:$CE$62=$CE$61,$CF$57:$CF$58=$CF$58,$CF$61&lt;&gt;$CF$62,$CG$57:$CG$58=$CG$58),1,0)</f>
        <v>0</v>
      </c>
      <c r="SJ59" s="487">
        <f t="array" aca="1" ref="SJ59" ca="1">IF(AND($CC$57:$CC$62=$CC$59,$CE$57:$CE$58=$CE$58,$CE$58&lt;&gt;$CE$59,$CE$59&lt;&gt;$CE$60,$CE$60&lt;&gt;$CE$61,$CE$61:$CE$62=$CE$61,$CF$57&lt;&gt;$CF$58,$CF$61:$CF$62=$CF$61,$CG$61:$CG$62=$CG$61),1,0)</f>
        <v>0</v>
      </c>
      <c r="SK59" s="487">
        <f t="array" aca="1" ref="SK59" ca="1">IF(AND($CC$57:$CC$62=$CC$59,$CE$57:$CE$58=$CE$58,$CE$58&lt;&gt;$CE$59,$CE$59&lt;&gt;$CE$60,$CE$60&lt;&gt;$CE$61,$CE$61:$CE$62=$CE$61,$CF$57&lt;&gt;$CF$58,$CF$61&lt;&gt;$CF$62),1,0)</f>
        <v>0</v>
      </c>
      <c r="SL59" s="487">
        <f t="array" aca="1" ref="SL59" ca="1">IF(AND($CC$57:$CC$62=$CC$59,$CE$57:$CE$58=$CE$58,$CE$58&lt;&gt;$CE$59,$CE$59&lt;&gt;$CE$60,$CE$60:$CE$61=$CE$60,$CE$61&lt;&gt;$CE$62,$CF$57:$CF$58=$CF$58,$CF$60&lt;&gt;$CF$61,$CG$57:$CG$58=$CG$58),1,0)</f>
        <v>0</v>
      </c>
      <c r="SM59" s="487">
        <f t="array" aca="1" ref="SM59" ca="1">IF(AND($CC$57:$CC$62=$CC$59,$CE$57:$CE$58=$CE$58,$CE$58&lt;&gt;$CE$59,$CE$59&lt;&gt;$CE$60,$CE$60:$CE$61=$CE$60,$CE$61&lt;&gt;$CE$62,$CF$57&lt;&gt;$CF$58,$CF$60:$CF$61=$CF$60,$CG$60:$CG$61=$CG$60),1,0)</f>
        <v>0</v>
      </c>
      <c r="SN59" s="487">
        <f t="array" aca="1" ref="SN59" ca="1">IF(AND($CC$57:$CC$62=$CC$59,$CE$57:$CE$58=$CE$58,$CE$58&lt;&gt;$CE$59,$CE$59&lt;&gt;$CE$60,$CE$60:$CE$61=$CE$60,$CE$61&lt;&gt;$CE$62,$CF$57&lt;&gt;$CF$58,$CF$60&lt;&gt;$CF$61),1,0)</f>
        <v>0</v>
      </c>
      <c r="SO59" s="487">
        <f t="array" aca="1" ref="SO59" ca="1">IF(AND($CC$57:$CC$62=$CC$59,$CE$57:$CE$58=$CE$58,$CE$58&lt;&gt;$CE$59,$CE$59&lt;&gt;$CE$60,$CE$60&lt;&gt;$CE$61,$CE$61&lt;&gt;$CE$62,$CF$57&lt;&gt;$CF$58),1,0)</f>
        <v>0</v>
      </c>
      <c r="SP59" s="487">
        <f t="array" aca="1" ref="SP59" ca="1">IF(AND($CC$57:$CC$62=$CC$59,$CE$57&lt;&gt;$CE$58,$CE$58:$CE$62=$CE$59,$CF$58:$CF$61=$CF$59,$CF$61&lt;&gt;$CF$62,$CG$58:$CG$61=$CG$59),1,0)</f>
        <v>0</v>
      </c>
      <c r="SQ59" s="487">
        <f t="array" aca="1" ref="SQ59" ca="1">IF(AND($CC$57:$CC$62=$CC$59,$CE$57&lt;&gt;$CE$58,$CE$58:$CE$62=$CE$59,$CF$58:$CF$60=$CF$59,$CF$60&lt;&gt;$CF$61,$CF$61:$CF$62=$CF$61,$CG$58:$CG$60=$CG$59,$CG$61:$CG$62=$CG$61),1,0)</f>
        <v>0</v>
      </c>
      <c r="SR59" s="487">
        <f t="array" aca="1" ref="SR59" ca="1">IF(AND($CC$57:$CC$62=$CC$59,$CE$57&lt;&gt;$CE$58,$CE$58:$CE$62=$CE$59,$CF$58:$CF$60=$CF$59,$CF$60&lt;&gt;$CF$61,$CF$61&lt;&gt;$CF$62,$CG$58:$CG$60=$CG$59),1,0)</f>
        <v>0</v>
      </c>
      <c r="SS59" s="487">
        <f t="array" aca="1" ref="SS59" ca="1">IF(AND($CC$57:$CC$62=$CC$59,$CE$57&lt;&gt;$CE$58,$CE$58:$CE$62=$CE$59,$CF$58:$CF$59=$CF$59,$CF$59&lt;&gt;$CF$60,$CF$60:$CF$62=$CF$60,$CG$58:$CG$59=$CG$59,$CG$60:$CG$62=$CG$60),1,0)</f>
        <v>0</v>
      </c>
      <c r="ST59" s="487">
        <f t="array" aca="1" ref="ST59" ca="1">IF(AND($CC$57:$CC$62=$CC$59,$CE$57&lt;&gt;$CE$58,$CE$58:$CE$62=$CE$59,$CF$58:$CF$59=$CF$59,$CF$59&lt;&gt;$CF$60,$CF$60&lt;&gt;$CF$61,$CF$61:$CF$62=$CF$61,$CG$58:$CG$59=$CG$59,$CG$61:$CG$62=$CG$61),1,0)</f>
        <v>0</v>
      </c>
      <c r="SU59" s="487">
        <f t="array" aca="1" ref="SU59" ca="1">IF(AND($CC$57:$CC$62=$CC$59,$CE$57&lt;&gt;$CE$58,$CE$58:$CE$62=$CE$59,$CF$58:$CF$59=$CF$59,$CF$59&lt;&gt;$CF$60,$CF$60:$CF$61=$CF$60,$CF$61&lt;&gt;$CF$62,$CG$58:$CG$59=$CG$59,$CG$60:$CG$61=$CG$60),1,0)</f>
        <v>0</v>
      </c>
      <c r="SV59" s="487">
        <f t="array" aca="1" ref="SV59" ca="1">IF(AND($CC$57:$CC$62=$CC$59,$CE$57&lt;&gt;$CE$58,$CE$58:$CE$62=$CE$59,$CF$58:$CF$59=$CF$59,$CF$59&lt;&gt;$CF$60,$CF$60&lt;&gt;$CF$61,$CF$61&lt;&gt;$CF$62,$CG$58:$CG$59=$CG$59),1,0)</f>
        <v>0</v>
      </c>
      <c r="SW59" s="487">
        <f t="array" aca="1" ref="SW59" ca="1">IF(AND($CC$57:$CC$62=$CC$59,$CE$57&lt;&gt;$CE$58,$CE$58:$CE$62=$CE$59,$CF$58&lt;&gt;$CF$59,$CF$59:$CF$62=$CF$59,$CG$59:$CG$62=$CG$59),1,0)</f>
        <v>0</v>
      </c>
      <c r="SX59" s="487">
        <f t="array" aca="1" ref="SX59" ca="1">IF(AND($CC$57:$CC$62=$CC$59,$CE$57&lt;&gt;$CE$58,$CE$58:$CE$62=$CE$59,$CF$58&lt;&gt;$CF$59,$CF$59:$CF$61=$CF$59,$CF$61&lt;&gt;$CF$62,$CG$59:$CG$61=$CG$59),1,0)</f>
        <v>0</v>
      </c>
      <c r="SY59" s="487">
        <f t="array" aca="1" ref="SY59" ca="1">IF(AND($CC$57:$CC$62=$CC$59,$CE$57&lt;&gt;$CE$58,$CE$58:$CE$62=$CE$59,$CF$58&lt;&gt;$CF$59,$CF$59:$CF$60=$CF$59,$CF$60&lt;&gt;$CF$61,$CF$61:$CF$62=$CF$61,$CG$59:$CG$60=$CG$59,$CG$61:$CG$62=$CG$61),1,0)</f>
        <v>0</v>
      </c>
      <c r="SZ59" s="487">
        <f t="array" aca="1" ref="SZ59" ca="1">IF(AND($CC$57:$CC$62=$CC$59,$CE$57&lt;&gt;$CE$58,$CE$58:$CE$62=$CE$59,$CF$58&lt;&gt;$CF$59,$CF$59:$CF$60=$CF$59,$CF$60&lt;&gt;$CF$61,$CF$61&lt;&gt;$CF$62,$CG$59:$CG$60=$CG$59),1,0)</f>
        <v>0</v>
      </c>
      <c r="TA59" s="487">
        <f t="array" aca="1" ref="TA59" ca="1">IF(AND($CC$57:$CC$62=$CC$59,$CE$57&lt;&gt;$CE$58,$CE$58:$CE$62=$CE$59,$CF$58&lt;&gt;$CF$59,$CF$59&lt;&gt;$CF$60,$CF$60:$CF$62=$CF$60,$CG$60:$CG$62=$CG$60),1,0)</f>
        <v>0</v>
      </c>
      <c r="TB59" s="487">
        <f t="array" aca="1" ref="TB59" ca="1">IF(AND($CC$57:$CC$62=$CC$59,$CE$57&lt;&gt;$CE$58,$CE$58:$CE$62=$CE$59,$CF$58&lt;&gt;$CF$59,$CF$59&lt;&gt;$CF$60,$CF$60:$CF$61=$CF$60,$CF$61&lt;&gt;$CF$62,$CG$60:$CG$61=$CG$60),1,0)</f>
        <v>0</v>
      </c>
      <c r="TC59" s="487">
        <f t="array" aca="1" ref="TC59" ca="1">IF(AND($CC$57:$CC$62=$CC$59,$CE$57&lt;&gt;$CE$58,$CE$58:$CE$62=$CE$59,$CF$58&lt;&gt;$CF$59,$CF$59&lt;&gt;$CF$60,$CF$60&lt;&gt;$CF$61,$CF$61:$CF$62=$CF$61,$CG$61:$CG$62=$CG$61),1,0)</f>
        <v>0</v>
      </c>
      <c r="TD59" s="487">
        <f t="array" aca="1" ref="TD59" ca="1">IF(AND($CC$57:$CC$62=$CC$59,$CE$57&lt;&gt;$CE$58,$CE$58:$CE$62=$CE$59,$CF$58&lt;&gt;$CF$59,$CF$59&lt;&gt;$CF$60,$CF$60&lt;&gt;$CF$61,$CF$61&lt;&gt;$CF$62),1,0)</f>
        <v>0</v>
      </c>
      <c r="TE59" s="487">
        <f t="array" aca="1" ref="TE59" ca="1">IF(AND($CC$57:$CC$62=$CC$59,$CE$57&lt;&gt;$CE$58,$CE$58:$CE$61=$CE$59,$CE$61&lt;&gt;$CE$62,$CF$58:$CF$60=$CF$59,$CF$60&lt;&gt;$CF$61,$CG$58:$CG$60=$CG$59),1,0)</f>
        <v>0</v>
      </c>
      <c r="TF59" s="487">
        <f t="array" aca="1" ref="TF59" ca="1">IF(AND($CC$57:$CC$62=$CC$59,$CE$57&lt;&gt;$CE$58,$CE$58:$CE$61=$CE$59,$CE$61&lt;&gt;$CE$62,$CF$58:$CF$59=$CF$59,$CF$59&lt;&gt;$CF$60,$CF$60:$CF$61=$CF$60,$CG$58:$CG$59=$CG$59,$CG$60:$CG$61=$CG$60),1,0)</f>
        <v>0</v>
      </c>
      <c r="TG59" s="487">
        <f t="array" aca="1" ref="TG59" ca="1">IF(AND($CC$57:$CC$62=$CC$59,$CE$57&lt;&gt;$CE$58,$CE$58:$CE$61=$CE$59,$CE$61&lt;&gt;$CE$62,$CF$58:$CF$59=$CF$59,$CF$59&lt;&gt;$CF$60,$CF$60&lt;&gt;$CF$61,$CG$58:$CG$59=$CG$59),1,0)</f>
        <v>0</v>
      </c>
      <c r="TH59" s="487">
        <f t="array" aca="1" ref="TH59" ca="1">IF(AND($CC$57:$CC$62=$CC$59,$CE$57&lt;&gt;$CE$58,$CE$58:$CE$61=$CE$59,$CE$61&lt;&gt;$CE$62,$CF$58&lt;&gt;$CF$59,$CF$59:$CF$61=$CF$59,$CG$59:$CG$61=$CG$59),1,0)</f>
        <v>0</v>
      </c>
      <c r="TI59" s="487">
        <f t="array" aca="1" ref="TI59" ca="1">IF(AND($CC$57:$CC$62=$CC$59,$CE$57&lt;&gt;$CE$58,$CE$58:$CE$61=$CE$59,$CE$61&lt;&gt;$CE$62,$CF$58&lt;&gt;$CF$59,$CF$59:$CF$60=$CF$59,$CF$60&lt;&gt;$CF$61,$CG$59:$CG$60=$CG$59),1,0)</f>
        <v>0</v>
      </c>
      <c r="TJ59" s="487">
        <f t="array" aca="1" ref="TJ59" ca="1">IF(AND($CC$57:$CC$62=$CC$59,$CE$57&lt;&gt;$CE$58,$CE$58:$CE$61=$CE$59,$CE$61&lt;&gt;$CE$62,$CF$58&lt;&gt;$CF$59,$CF$59&lt;&gt;$CF$60,$CF$60:$CF$61=$CF$60,$CG$60:$CG$61=$CG$60),1,0)</f>
        <v>0</v>
      </c>
      <c r="TK59" s="487">
        <f t="array" aca="1" ref="TK59" ca="1">IF(AND($CC$57:$CC$62=$CC$59,$CE$57&lt;&gt;$CE$58,$CE$58:$CE$61=$CE$59,$CE$61&lt;&gt;$CE$62,$CF$58&lt;&gt;$CF$59,$CF$59&lt;&gt;$CF$60,$CF$60&lt;&gt;$CF$61),1,0)</f>
        <v>0</v>
      </c>
      <c r="TL59" s="487">
        <f t="array" aca="1" ref="TL59" ca="1">IF(AND($CC$57:$CC$62=$CC$59,$CE$57&lt;&gt;$CE$58,$CE$58:$CE$60=$CE$59,$CE$60&lt;&gt;$CE$61,$CE$61:$CE$62=$CE$61,$CF$58:$CF$60=$CF$59,$CF$61&lt;&gt;$CF$62,$CG$58:$CG$60=$CG$59),1,0)</f>
        <v>0</v>
      </c>
      <c r="TM59" s="487">
        <f t="array" aca="1" ref="TM59" ca="1">IF(AND($CC$57:$CC$62=$CC$59,$CE$57&lt;&gt;$CE$58,$CE$58:$CE$60=$CE$59,$CE$60&lt;&gt;$CE$61,$CE$61:$CE$62=$CE$61,$CF$58:$CF$59=$CF$59,$CF$59&lt;&gt;$CF$60,$CF$61:$CF$62=$CF$61,$CG$58:$CG$59=$CG$59,$CG$61:$CG$62=$CG$61),1,0)</f>
        <v>0</v>
      </c>
      <c r="TN59" s="487">
        <f t="array" aca="1" ref="TN59" ca="1">IF(AND($CC$57:$CC$62=$CC$59,$CE$57&lt;&gt;$CE$58,$CE$58:$CE$60=$CE$59,$CE$60&lt;&gt;$CE$61,$CE$61:$CE$62=$CE$61,$CF$58:$CF$59=$CF$59,$CF$59&lt;&gt;$CF$60,$CF$61&lt;&gt;$CF$62,$CG$58:$CG$59=$CG$59),1,0)</f>
        <v>0</v>
      </c>
      <c r="TO59" s="487">
        <f t="array" aca="1" ref="TO59" ca="1">IF(AND($CC$57:$CC$62=$CC$59,$CE$57&lt;&gt;$CE$58,$CE$58:$CE$60=$CE$59,$CE$60&lt;&gt;$CE$61,$CE$61:$CE$62=$CE$61,$CF$58&lt;&gt;$CF$59,$CF$59:$CF$60=$CF$59,$CF$61:$CF$62=$CF$61,$CG$59:$CG$60=$CG$59,$CG$61:$CG$62=$CG$61),1,0)</f>
        <v>0</v>
      </c>
      <c r="TP59" s="487">
        <f t="array" aca="1" ref="TP59" ca="1">IF(AND($CC$57:$CC$62=$CC$59,$CE$57&lt;&gt;$CE$58,$CE$58:$CE$60=$CE$59,$CE$60&lt;&gt;$CE$61,$CE$61:$CE$62=$CE$61,$CF$58&lt;&gt;$CF$59,$CF$59:$CF$60=$CF$59,$CF$61&lt;&gt;$CF$62,$CG$59:$CG$60=$CG$59),1,0)</f>
        <v>0</v>
      </c>
      <c r="TQ59" s="487">
        <f t="array" aca="1" ref="TQ59" ca="1">IF(AND($CC$57:$CC$62=$CC$59,$CE$57&lt;&gt;$CE$58,$CE$58:$CE$60=$CE$59,$CE$60&lt;&gt;$CE$61,$CE$61:$CE$62=$CE$61,$CF$58&lt;&gt;$CF$59,$CF$59&lt;&gt;$CF$60,$CF$61:$CF$62=$CF$61,$CG$61:$CG$62=$CG$61),1,0)</f>
        <v>0</v>
      </c>
      <c r="TR59" s="487">
        <f t="array" aca="1" ref="TR59" ca="1">IF(AND($CC$57:$CC$62=$CC$59,$CE$57&lt;&gt;$CE$58,$CE$58:$CE$60=$CE$59,$CE$60&lt;&gt;$CE$61,$CE$61:$CE$62=$CE$61,$CF$58&lt;&gt;$CF$59,$CF$59&lt;&gt;$CF$60,$CF$61&lt;&gt;$CF$62),1,0)</f>
        <v>0</v>
      </c>
      <c r="TS59" s="487">
        <f t="array" aca="1" ref="TS59" ca="1">IF(AND($CC$57:$CC$62=$CC$59,$CE$57&lt;&gt;$CE$58,$CE$58:$CE$60=$CE$59,$CE$60&lt;&gt;$CE$61,$CE$61&lt;&gt;$CE$62,$CF$58:$CF$59=$CF$59,$CF$59&lt;&gt;$CF$60,$CG$58:$CG$59=$CG$59),1,0)</f>
        <v>0</v>
      </c>
      <c r="TT59" s="487">
        <f t="array" aca="1" ref="TT59" ca="1">IF(AND($CC$57:$CC$62=$CC$59,$CE$57&lt;&gt;$CE$58,$CE$58:$CE$60=$CE$59,$CE$60&lt;&gt;$CE$61,$CE$61&lt;&gt;$CE$62,$CF$58&lt;&gt;$CF$59,$CF$59:$CF$60=$CF$59,$CG$59:$CG$60=$CG$59),1,0)</f>
        <v>0</v>
      </c>
      <c r="TU59" s="487">
        <f t="array" aca="1" ref="TU59" ca="1">IF(AND($CC$57:$CC$62=$CC$59,$CE$57&lt;&gt;$CE$58,$CE$58:$CE$60=$CE$59,$CE$60&lt;&gt;$CE$61,$CE$61&lt;&gt;$CE$62,$CF$58&lt;&gt;$CF$59,$CF$59&lt;&gt;$CF$60),1,0)</f>
        <v>0</v>
      </c>
      <c r="TV59" s="487">
        <f t="array" aca="1" ref="TV59" ca="1">IF(AND($CC$57:$CC$62=$CC$59,$CE$57&lt;&gt;$CE$58,$CE$58:$CE$59=$CE$59,$CE$59&lt;&gt;$CE$60,$CE$60:$CE$62=$CE$60,$CF$58:$CF$59=$CF$59,$CF$60&lt;&gt;$CF$61,$CF$61:$CF$62=$CF$61,$CG$58:$CG$59=$CG$59,$CG$61:$CG$62=$CG$61),1,0)</f>
        <v>0</v>
      </c>
      <c r="TW59" s="487">
        <f t="array" aca="1" ref="TW59" ca="1">IF(AND($CC$57:$CC$62=$CC$59,$CE$57&lt;&gt;$CE$58,$CE$58:$CE$59=$CE$59,$CE$59&lt;&gt;$CE$60,$CE$60:$CE$62=$CE$60,$CF$58:$CF$59=$CF$59,$CF$60:$CF$61=$CF$60,$CF$61&lt;&gt;$CF$62,$CG$58:$CG$59=$CG$59,$CG$60:$CG$61=$CG$60),1,0)</f>
        <v>0</v>
      </c>
      <c r="TX59" s="487">
        <f t="array" aca="1" ref="TX59" ca="1">IF(AND($CC$57:$CC$62=$CC$59,$CE$57&lt;&gt;$CE$58,$CE$58:$CE$59=$CE$59,$CE$59&lt;&gt;$CE$60,$CE$60:$CE$62=$CE$60,$CF$58:$CF$59=$CF$59,$CF$60&lt;&gt;$CF$61,$CF$61&lt;&gt;$CF$62,$CG$58:$CG$59=$CG$59),1,0)</f>
        <v>0</v>
      </c>
      <c r="TY59" s="487">
        <f t="array" aca="1" ref="TY59" ca="1">IF(AND($CC$57:$CC$62=$CC$59,$CE$57&lt;&gt;$CE$58,$CE$58:$CE$59=$CE$58,$CE$59&lt;&gt;$CE$60,$CE$60:$CE$62=$CE$60,$CF$58&lt;&gt;$CF$59,$CF$60:$CF$62=$CF$60,$CG$60:$CG$62=$CG$60),1,0)</f>
        <v>0</v>
      </c>
      <c r="TZ59" s="487">
        <f t="array" aca="1" ref="TZ59" ca="1">IF(AND($CC$57:$CC$62=$CC$59,$CE$57&lt;&gt;$CE$58,$CE$58:$CE$59=$CE$59,$CE$59&lt;&gt;$CE$60,$CE$60:$CE$62=$CE$60,$CF$58&lt;&gt;$CF$59,$CF$60:$CF$61=$CF$60,$CF$61&lt;&gt;$CF$62,$CG$60:$CG$61=$CG$60),1,0)</f>
        <v>0</v>
      </c>
      <c r="UA59" s="487">
        <f t="array" aca="1" ref="UA59" ca="1">IF(AND($CC$57:$CC$62=$CC$59,$CE$57&lt;&gt;$CE$58,$CE$58:$CE$59=$CE$59,$CE$59&lt;&gt;$CE$60,$CE$60:$CE$62=$CE$60,$CF$58&lt;&gt;$CF$59,$CF$60&lt;&gt;$CF$61,$CF$61:$CF$62=$CF$61,$CG$61:$CG$62=$CG$61),1,0)</f>
        <v>0</v>
      </c>
      <c r="UB59" s="487">
        <f t="array" aca="1" ref="UB59" ca="1">IF(AND($CC$57:$CC$62=$CC$59,$CE$57&lt;&gt;$CE$58,$CE$58:$CE$59=$CE$59,$CE$59&lt;&gt;$CE$60,$CE$60:$CE$62=$CE$60,$CF$58&lt;&gt;$CF$59,$CF$60&lt;&gt;$CF$61,$CF$61&lt;&gt;$CF$62),1,0)</f>
        <v>0</v>
      </c>
      <c r="UC59" s="487">
        <f t="array" aca="1" ref="UC59" ca="1">IF(AND($CC$57:$CC$62=$CC$59,$CE$57&lt;&gt;$CE$58,$CE$58:$CE$59=$CE$59,$CE$59&lt;&gt;$CE$60,$CE$60&lt;&gt;$CE$61,$CE$61:$CE$62=$CE$61,$CF$58:$CF$59=$CF$59,$CF$61&lt;&gt;$CF$62,$CG$58:$CG$59=$CG$59),1,0)</f>
        <v>0</v>
      </c>
      <c r="UD59" s="487">
        <f t="array" aca="1" ref="UD59" ca="1">IF(AND($CC$57:$CC$62=$CC$59,$CE$57&lt;&gt;$CE$58,$CE$58:$CE$59=$CE$59,$CE$59&lt;&gt;$CE$60,$CE$60&lt;&gt;$CE$61,$CE$61:$CE$62=$CE$61,$CF$58&lt;&gt;$CF$59,$CF$61:$CF$62=$CF$61,$CG$61:$CG$62=$CG$61),1,0)</f>
        <v>0</v>
      </c>
      <c r="UE59" s="487">
        <f t="array" aca="1" ref="UE59" ca="1">IF(AND($CC$57:$CC$62=$CC$59,$CE$57&lt;&gt;$CE$58,$CE$58:$CE$59=$CE$59,$CE$59&lt;&gt;$CE$60,$CE$60&lt;&gt;$CE$61,$CE$61:$CE$62=$CE$61,$CF$58&lt;&gt;$CF$59,$CF$61&lt;&gt;$CF$62),1,0)</f>
        <v>0</v>
      </c>
      <c r="UF59" s="487">
        <f t="array" aca="1" ref="UF59" ca="1">IF(AND($CC$57:$CC$62=$CC$59,$CE$57&lt;&gt;$CE$58,$CE$58:$CE$59=$CE$59,$CE$59&lt;&gt;$CE$60,$CE$60:$CE$61=$CE$60,$CE$61&lt;&gt;$CE$62,$CF$58:$CF$59=$CF$59,$CF$60&lt;&gt;$CF$61,$CG$58:$CG$59=$CG$59),1,0)</f>
        <v>0</v>
      </c>
      <c r="UG59" s="487">
        <f t="array" aca="1" ref="UG59" ca="1">IF(AND($CC$57:$CC$62=$CC$59,$CE$57&lt;&gt;$CE$58,$CE$58:$CE$59=$CE$59,$CE$59&lt;&gt;$CE$60,$CE$60:$CE$61=$CE$60,$CE$61&lt;&gt;$CE$62,$CF$58&lt;&gt;$CF$59,$CF$60:$CF$61=$CF$60,$CG$60:$CG$61=$CG$60),1,0)</f>
        <v>0</v>
      </c>
      <c r="UH59" s="487">
        <f t="array" aca="1" ref="UH59" ca="1">IF(AND($CC$57:$CC$62=$CC$59,$CE$57&lt;&gt;$CE$58,$CE$58:$CE$59=$CE$59,$CE$59&lt;&gt;$CE$60,$CE$60:$CE$61=$CE$60,$CE$61&lt;&gt;$CE$62,$CF$58&lt;&gt;$CF$59,$CF$60&lt;&gt;$CF$61),1,0)</f>
        <v>0</v>
      </c>
      <c r="UI59" s="487">
        <f t="array" aca="1" ref="UI59" ca="1">IF(AND($CC$57:$CC$62=$CC$59,$CE$57&lt;&gt;$CE$58,$CE$58:$CE$59=$CE$59,$CE$59&lt;&gt;$CE$60,$CE$60&lt;&gt;$CE$61,$CE$61&lt;&gt;$CE$62,$CF$58&lt;&gt;$CF$59),1,0)</f>
        <v>0</v>
      </c>
      <c r="UJ59" s="487">
        <f t="array" aca="1" ref="UJ59" ca="1">IF(AND($CC$57:$CC$62=$CC$59,$CE$57&lt;&gt;$CE$58,$CE$58&lt;&gt;$CE$59,$CE$59:$CE$62=$CE$59,$CF$59:$CF$61=$CF$59,$CF$61&lt;&gt;$CF$62,$CG$59:$CG$61=$CG$59),1,0)</f>
        <v>0</v>
      </c>
      <c r="UK59" s="487">
        <f t="array" aca="1" ref="UK59" ca="1">IF(AND($CC$57:$CC$62=$CC$59,$CE$57&lt;&gt;$CE$58,$CE$58&lt;&gt;$CE$59,$CE$59:$CE$62=$CE$59,$CF$59:$CF$60=$CF$59,$CF$60&lt;&gt;$CF$61,$CF$61:$CF$62=$CF$61,$CG$59:$CG$60=$CG$59,$CG$61:$CG$62=$CG$61),1,0)</f>
        <v>0</v>
      </c>
      <c r="UL59" s="487">
        <f t="array" aca="1" ref="UL59" ca="1">IF(AND($CC$57:$CC$62=$CC$59,$CE$57&lt;&gt;$CE$58,$CE$58&lt;&gt;$CE$59,$CE$59:$CE$62=$CE$59,$CF$59:$CF$60=$CF$59,$CF$60&lt;&gt;$CF$61,$CF$61&lt;&gt;$CF$62,$CG$59:$CG$60=$CG$59),1,0)</f>
        <v>0</v>
      </c>
      <c r="UM59" s="487">
        <f t="array" aca="1" ref="UM59" ca="1">IF(AND($CC$57:$CC$62=$CC$59,$CE$57&lt;&gt;$CE$58,$CE$58&lt;&gt;$CE$59,$CE$59:$CE$62=$CE$59,$CF$59&lt;&gt;$CF$60,$CF$60:$CF$62=$CF$60,$CG$60:$CG$62=$CG$60),1,0)</f>
        <v>0</v>
      </c>
      <c r="UN59" s="487">
        <f t="array" aca="1" ref="UN59" ca="1">IF(AND($CC$57:$CC$62=$CC$59,$CE$57&lt;&gt;$CE$58,$CE$58&lt;&gt;$CE$59,$CE$59:$CE$62=$CE$59,$CF$59&lt;&gt;$CF$60,$CF$60:$CF$61=$CF$60,$CF$61&lt;&gt;$CF$62,$CG$60:$CG$61=$CG$60),1,0)</f>
        <v>0</v>
      </c>
      <c r="UO59" s="487">
        <f t="array" aca="1" ref="UO59" ca="1">IF(AND($CC$57:$CC$62=$CC$59,$CE$57&lt;&gt;$CE$58,$CE$58&lt;&gt;$CE$59,$CE$59:$CE$62=$CE$59,$CF$59&lt;&gt;$CF$60,$CF$60&lt;&gt;$CF$61,$CF$61:$CF$62=$CF$61,$CG$61:$CG$62=$CG$61),1,0)</f>
        <v>0</v>
      </c>
      <c r="UP59" s="487">
        <f t="array" aca="1" ref="UP59" ca="1">IF(AND($CC$57:$CC$62=$CC$59,$CE$57&lt;&gt;$CE$58,$CE$58&lt;&gt;$CE$59,$CE$59:$CE$62=$CE$59,$CF$59&lt;&gt;$CF$60,$CF$60&lt;&gt;$CF$61,$CF$61&lt;&gt;$CF$62),1,0)</f>
        <v>0</v>
      </c>
      <c r="UQ59" s="487">
        <f t="array" aca="1" ref="UQ59" ca="1">IF(AND($CC$57:$CC$62=$CC$59,$CE$57&lt;&gt;$CE$58,$CE$58&lt;&gt;$CE$59,$CE$59:$CE$61=$CE$59,$CE$61&lt;&gt;$CE$62,$CF$59:$CF$60=$CF$59,$CF$60&lt;&gt;$CF$61,$CG$59:$CG$60=$CG$59),1,0)</f>
        <v>0</v>
      </c>
      <c r="UR59" s="487">
        <f t="array" aca="1" ref="UR59" ca="1">IF(AND($CC$57:$CC$62=$CC$59,$CE$57&lt;&gt;$CE$58,$CE$58&lt;&gt;$CE$59,$CE$59:$CE$61=$CE$59,$CE$61&lt;&gt;$CE$62,$CF$59&lt;&gt;$CF$60,$CF$60:$CF$61=$CF$60,$CG$60:$CG$61=$CG$60),1,0)</f>
        <v>0</v>
      </c>
      <c r="US59" s="487">
        <f t="array" aca="1" ref="US59" ca="1">IF(AND($CC$57:$CC$62=$CC$59,$CE$57&lt;&gt;$CE$58,$CE$58&lt;&gt;$CE$59,$CE$59:$CE$61=$CE$59,$CE$61&lt;&gt;$CE$62,$CF$59&lt;&gt;$CF$60,$CF$60&lt;&gt;$CF$61),1,0)</f>
        <v>0</v>
      </c>
      <c r="UT59" s="487">
        <f t="array" aca="1" ref="UT59" ca="1">IF(AND($CC$57:$CC$62=$CC$59,$CE$57&lt;&gt;$CE$58,$CE$58&lt;&gt;$CE$59,$CE$59:$CE$60=$CE$59,$CE$60&lt;&gt;$CE$61,$CE$61:$CE$62=$CE$61,$CF$59:$CF$60=$CF$59,$CF$61&lt;&gt;$CF$62,$CG$59:$CG$60=$CG$59),1,0)</f>
        <v>0</v>
      </c>
      <c r="UU59" s="487">
        <f t="array" aca="1" ref="UU59" ca="1">IF(AND($CC$57:$CC$62=$CC$59,$CE$57&lt;&gt;$CE$58,$CE$58&lt;&gt;$CE$59,$CE$59:$CE$60=$CE$59,$CE$60&lt;&gt;$CE$61,$CE$61:$CE$62=$CE$61,$CF$59&lt;&gt;$CF$60,$CF$61:$CF$62=$CF$61,$CG$61:$CG$62=$CG$61),1,0)</f>
        <v>0</v>
      </c>
      <c r="UV59" s="487">
        <f t="array" aca="1" ref="UV59" ca="1">IF(AND($CC$57:$CC$62=$CC$59,$CE$57&lt;&gt;$CE$58,$CE$58&lt;&gt;$CE$59,$CE$59:$CE$60=$CE$59,$CE$60&lt;&gt;$CE$61,$CE$61:$CE$62=$CE$61,$CF$59&lt;&gt;$CF$60,$CF$61&lt;&gt;$CF$62),1,0)</f>
        <v>0</v>
      </c>
      <c r="UW59" s="487">
        <f t="array" aca="1" ref="UW59" ca="1">IF(AND($CC$57:$CC$62=$CC$59,$CE$57&lt;&gt;$CE$58,$CE$58&lt;&gt;$CE$59,$CE$59:$CE$60=$CE$59,$CE$60&lt;&gt;$CE$61,$CE$61&lt;&gt;$CE$62,$CF$59&lt;&gt;$CF$60),1,0)</f>
        <v>0</v>
      </c>
      <c r="UX59" s="487">
        <f t="array" aca="1" ref="UX59" ca="1">IF(AND($CC$57:$CC$62=$CC$59,$CE$57&lt;&gt;$CE$58,$CE$58&lt;&gt;$CE$59,$CE$59&lt;&gt;$CE$60,$CE$60:$CE$62=$CE$60,$CF$60:$CF$61=$CF$60,$CF$61&lt;&gt;$CF$62,$CG$60:$CG$61=$CG$60),1,0)</f>
        <v>0</v>
      </c>
      <c r="UY59" s="487">
        <f t="array" aca="1" ref="UY59" ca="1">IF(AND($CC$57:$CC$62=$CC$59,$CE$57&lt;&gt;$CE$58,$CE$58&lt;&gt;$CE$59,$CE$59&lt;&gt;$CE$60,$CE$60:$CE$62=$CE$60,$CF$60&lt;&gt;$CF$61,$CF$61:$CF$62=$CF$61,$CG$61:$CG$62=$CG$61),1,0)</f>
        <v>0</v>
      </c>
      <c r="UZ59" s="487">
        <f t="array" aca="1" ref="UZ59" ca="1">IF(AND($CC$57:$CC$62=$CC$59,$CE$57&lt;&gt;$CE$58,$CE$58&lt;&gt;$CE$59,$CE$59&lt;&gt;$CE$60,$CE$60:$CE$62=$CE$60,$CF$60&lt;&gt;$CF$61,$CF$61&lt;&gt;$CF$62),1,0)</f>
        <v>0</v>
      </c>
      <c r="VA59" s="487">
        <f t="array" aca="1" ref="VA59" ca="1">IF(AND($CC$57:$CC$62=$CC$59,$CE$57&lt;&gt;$CE$58,$CE$58&lt;&gt;$CE$59,$CE$59&lt;&gt;$CE$60,$CE$60:$CE$61=$CE$60,$CE$61&lt;&gt;$CE$62,$CF$60&lt;&gt;$CF$61),1,0)</f>
        <v>0</v>
      </c>
      <c r="VB59" s="487">
        <f t="array" aca="1" ref="VB59" ca="1">IF(AND($CC$57:$CC$62=$CC$59,$CE$57&lt;&gt;$CE$58,$CE$58&lt;&gt;$CE$59,$CE$59&lt;&gt;$CE$60,$CE$60&lt;&gt;$CE$61,$CE$61:$CE$62=$CE$61,$CF$61&lt;&gt;$CF$62),1,0)</f>
        <v>0</v>
      </c>
      <c r="VC59" s="487">
        <f t="array" aca="1" ref="VC59" ca="1">IF(AND($CC$57:$CC$61=$CC$59,$CC$61&lt;&gt;$CC$62,$CE$57:$CE$60=$CE$59,$CE$60&lt;&gt;$CE$61,$CF$57:$CF$60=$CF$59,$CG$57:$CG$60=$CG$59),1,0)</f>
        <v>0</v>
      </c>
      <c r="VD59" s="487">
        <f t="array" aca="1" ref="VD59" ca="1">IF(AND($CC$57:$CC$61=$CC$59,$CC$61&lt;&gt;$CC$62,$CE$57:$CE$59=$CE$59,$CE$59&lt;&gt;$CE$60,$CE$60:$CE$61=$CE$60,$CF$57:$CF$59=$CF$59,$CF$60:$CF$61=$CF$60,$CG$57:$CG$59=$CG$59,$CG$60:$CG$61=$CG$60),1,0)</f>
        <v>0</v>
      </c>
      <c r="VE59" s="487">
        <f t="array" aca="1" ref="VE59" ca="1">IF(AND($CC$57:$CC$61=$CC$59,$CC$61&lt;&gt;$CC$62,$CE$57:$CE$59=$CE$59,$CE$59&lt;&gt;$CE$60,$CE$60&lt;&gt;$CE$61,$CF$57:$CF$59=$CF$59,$CG$57:$CG$59=$CG$59),1,0)</f>
        <v>0</v>
      </c>
      <c r="VF59" s="487">
        <f t="array" aca="1" ref="VF59" ca="1">IF(AND($CC$57:$CC$61=$CC$59,$CC$61&lt;&gt;$CC$62,$CE$57:$CE$58=$CE$58,$CE$58&lt;&gt;$CE$59,$CE$59:$CE$61=$CE$59,$CF$57:$CF$58=$CF$58,$CF$59:$CF$61=$CF$59,$CG$57:$CG$58=$CG$58,$CG$59:$CG$61=$CG$59),1,0)</f>
        <v>0</v>
      </c>
      <c r="VG59" s="487">
        <f t="array" aca="1" ref="VG59" ca="1">IF(AND($CC$57:$CC$61=$CC$59,$CC$61&lt;&gt;$CC$62,$CE$57:$CE$58=$CE$58,$CE$58&lt;&gt;$CE$59,$CE$59:$CE$60=$CE$59,$CE$60&lt;&gt;$CE$61,$CF$57:$CF$58=$CF$58,$CF$59:$CF$60=$CF$59,$CG$57:$CG$58=$CG$58,$CG$59:$CG$60=$CG$59),1,0)</f>
        <v>0</v>
      </c>
      <c r="VH59" s="487">
        <f t="array" aca="1" ref="VH59" ca="1">IF(AND($CC$57:$CC$61=$CC$59,$CC$61&lt;&gt;$CC$62,$CE$57:$CE$58=$CE$58,$CE$58&lt;&gt;$CE$59,$CE$59&lt;&gt;$CE$60,$CE$60:$CE$61=$CE$60,$CF$57:$CF$58=$CF$58,$CF$60:$CF$61=$CF$60,$CG$57:$CG$58=$CG$58,$CG$60:$CG$61=$CG$60),1,0)</f>
        <v>0</v>
      </c>
      <c r="VI59" s="487">
        <f t="array" aca="1" ref="VI59" ca="1">IF(AND($CC$57:$CC$61=$CC$59,$CC$61&lt;&gt;$CC$62,$CE$57:$CE$58=$CE$58,$CE$58&lt;&gt;$CE$59,$CE$59&lt;&gt;$CE$60,$CE$60&lt;&gt;$CE$61,$CF$57:$CF$58=$CF$58,$CG$57:$CG$58=$CG$58),1,0)</f>
        <v>0</v>
      </c>
      <c r="VJ59" s="487">
        <f t="array" aca="1" ref="VJ59" ca="1">IF(AND($CC$57:$CC$61=$CC$59,$CC$61&lt;&gt;$CC$62,$CE$57&lt;&gt;$CE$58,$CE$58:$CE$61=$CE$59,$CF$58:$CF$61=$CF$59,$CG$58:$CG$61=$CG$59),1,0)</f>
        <v>0</v>
      </c>
      <c r="VK59" s="487">
        <f t="array" aca="1" ref="VK59" ca="1">IF(AND($CC$57:$CC$61=$CC$59,$CC$61&lt;&gt;$CC$62,$CE$57&lt;&gt;$CE$58,$CE$58:$CE$60=$CE$59,$CE$60&lt;&gt;$CE$61,$CF$58:$CF$60=$CF$59,$CG$58:$CG$60=$CG$59),1,0)</f>
        <v>0</v>
      </c>
      <c r="VL59" s="487">
        <f t="array" aca="1" ref="VL59" ca="1">IF(AND($CC$57:$CC$61=$CC$59,$CC$61&lt;&gt;$CC$62,$CE$57&lt;&gt;$CE$58,$CE$58:$CE$59=$CE$59,$CE$59&lt;&gt;$CE$60,$CE$60:$CE$61=$CE$60,$CF$58:$CF$59=$CF$59,$CF$60:$CF$61=$CF$60,$CG$58:$CG$59=$CG$59,$CG$60:$CG$61=$CG$60),1,0)</f>
        <v>0</v>
      </c>
      <c r="VM59" s="487">
        <f t="array" aca="1" ref="VM59" ca="1">IF(AND($CC$57:$CC$61=$CC$59,$CC$61&lt;&gt;$CC$62,$CE$57&lt;&gt;$CE$58,$CE$58:$CE$59=$CE$59,$CE$59&lt;&gt;$CE$60,$CE$60&lt;&gt;$CE$61,$CF$58:$CF$59=$CF$59,$CG$58:$CG$59=$CG$59),1,0)</f>
        <v>0</v>
      </c>
      <c r="VN59" s="487">
        <f t="array" aca="1" ref="VN59" ca="1">IF(AND($CC$57:$CC$61=$CC$59,$CC$61&lt;&gt;$CC$62,$CE$57&lt;&gt;$CE$58,$CE$58&lt;&gt;$CE$59,$CE$59:$CE$61=$CE$59,$CF$59:$CF$61=$CF$59,$CG$59:$CG$61=$CG$59),1,0)</f>
        <v>0</v>
      </c>
      <c r="VO59" s="487">
        <f t="array" aca="1" ref="VO59" ca="1">IF(AND($CC$57:$CC$61=$CC$59,$CC$61&lt;&gt;$CC$62,$CE$57&lt;&gt;$CE$58,$CE$58&lt;&gt;$CE$59,$CE$59:$CE$60=$CE$59,$CE$60&lt;&gt;$CE$61,$CF$59:$CF$60=$CF$59,$CG$59:$CG$60=$CG$59),1,0)</f>
        <v>0</v>
      </c>
      <c r="VP59" s="487">
        <f t="array" aca="1" ref="VP59" ca="1">IF(AND($CC$57:$CC$61=$CC$59,$CC$61&lt;&gt;$CC$62,$CE$57&lt;&gt;$CE$58,$CE$58&lt;&gt;$CE$59,$CE$59&lt;&gt;$CE$60,$CE$60:$CE$61=$CE$60,$CF$60:$CF$61=$CF$60,$CG$60:$CG$61=$CG$60),1,0)</f>
        <v>0</v>
      </c>
      <c r="VQ59" s="487">
        <f t="array" aca="1" ref="VQ59" ca="1">IF(AND($CC$57:$CC$61=$CC$59,$CC$61&lt;&gt;$CC$62,$CE$57&lt;&gt;$CE$58,$CE$58&lt;&gt;$CE$59,$CE$59&lt;&gt;$CE$60,$CE$60&lt;&gt;$CE$61),1,0)</f>
        <v>0</v>
      </c>
      <c r="VR59" s="487">
        <f t="array" aca="1" ref="VR59" ca="1">IF(AND($CC$57:$CC$60=$CC$59,$CC$60&lt;&gt;$CC$61,$CC$61:$CC$62=$CC$61,$CE$57:$CE$60=$CE$59,$CE$61&lt;&gt;$CE$62,$CF$57:$CF$60=$CF$59,$CG$57:$CG$60=$CG$59),1,0)</f>
        <v>0</v>
      </c>
      <c r="VS59" s="487">
        <f t="array" aca="1" ref="VS59" ca="1">IF(AND($CC$57:$CC$60=$CC$59,$CC$60&lt;&gt;$CC$61,$CC$61:$CC$62=$CC$61,$CE$57:$CE$59=$CE$59,$CE$59&lt;&gt;$CE$60,$CE$61:$CE$62=$CE$61,$CF$57:$CF$59=$CF$59,$CF$61:$CF$62=$CF$61,$CG$57:$CG$59=$CG$59,$CG$61:$CG$62=$CG$61),1,0)</f>
        <v>0</v>
      </c>
      <c r="VT59" s="487">
        <f t="array" aca="1" ref="VT59" ca="1">IF(AND($CC$57:$CC$60=$CC$59,$CC$60&lt;&gt;$CC$61,$CC$61:$CC$62=$CC$61,$CE$57:$CE$59=$CE$59,$CE$59&lt;&gt;$CE$60,$CE$61&lt;&gt;$CE$62,$CF$57:$CF$59=$CF$59,$CG$57:$CG$59=$CG$59),1,0)</f>
        <v>0</v>
      </c>
      <c r="VU59" s="487">
        <f t="array" aca="1" ref="VU59" ca="1">IF(AND($CC$57:$CC$60=$CC$59,$CC$60&lt;&gt;$CC$61,$CC$61:$CC$62=$CC$61,$CE$57:$CE$58=$CE$58,$CE$58&lt;&gt;$CE$59,$CE$59:$CE$60=$CE$59,$CE$61:$CE$62=$CE$61,$CF$57:$CF$58=$CF$58,$CF$59:$CF$60=$CF$59,$CF$61:$CF$62=$CF$61,$CG$57:$CG$58=$CG$58,$CG$59:$CG$60=$CG$59,$CG$61:$CG$62=$CG$61),1,0)</f>
        <v>0</v>
      </c>
      <c r="VV59" s="487">
        <f t="array" aca="1" ref="VV59" ca="1">IF(AND($CC$57:$CC$60=$CC$59,$CC$60&lt;&gt;$CC$61,$CC$61:$CC$62=$CC$61,$CE$57:$CE$58=$CE$58,$CE$58&lt;&gt;$CE$59,$CE$59:$CE$60=$CE$59,$CE$61&lt;&gt;$CE$62,$CF$57:$CF$58=$CF$58,$CF$59:$CF$60=$CF$59,$CG$57:$CG$58=$CG$58,$CG$59:$CG$60=$CG$59),1,0)</f>
        <v>0</v>
      </c>
      <c r="VW59" s="487">
        <f t="array" aca="1" ref="VW59" ca="1">IF(AND($CC$57:$CC$60=$CC$59,$CC$60&lt;&gt;$CC$61,$CC$61:$CC$62=$CC$61,$CE$57:$CE$58=$CE$58,$CE$58&lt;&gt;$CE$59,$CE$59&lt;&gt;$CE$60,$CE$61:$CE$62=$CE$61,$CF$57:$CF$58=$CF$58,$CF$61:$CF$62=$CF$61,$CG$57:$CG$58=$CG$58,$CG$61:$CG$62=$CG$61),1,0)</f>
        <v>0</v>
      </c>
      <c r="VX59" s="487">
        <f t="array" aca="1" ref="VX59" ca="1">IF(AND($CC$57:$CC$60=$CC$59,$CC$60&lt;&gt;$CC$61,$CC$61:$CC$62=$CC$61,$CE$57:$CE$58=$CE$58,$CE$58&lt;&gt;$CE$59,$CE$59&lt;&gt;$CE$60,$CE$61&lt;&gt;$CE$62,$CF$57:$CF$58=$CF$58,$CG$57:$CG$58=$CG$58),1,0)</f>
        <v>0</v>
      </c>
      <c r="VY59" s="487">
        <f t="array" aca="1" ref="VY59" ca="1">IF(AND($CC$57:$CC$60=$CC$59,$CC$60&lt;&gt;$CC$61,$CC$61:$CC$62=$CC$61,$CE$57&lt;&gt;$CE$58,$CE$58:$CE$60=$CE$59,$CE$61:$CE$62=$CE$61,$CF$58:$CF$60=$CF$59,$CF$61:$CF$62=$CF$61,$CG$58:$CG$60=$CG$59,$CG$61:$CG$62=$CG$61),1,0)</f>
        <v>0</v>
      </c>
      <c r="VZ59" s="487">
        <f t="array" aca="1" ref="VZ59" ca="1">IF(AND($CC$57:$CC$60=$CC$59,$CC$60&lt;&gt;$CC$61,$CC$61:$CC$62=$CC$61,$CE$57&lt;&gt;$CE$58,$CE$58:$CE$60=$CE$59,$CE$61&lt;&gt;$CE$62,$CF$58:$CF$60=$CF$59,$CG$58:$CG$60=$CG$59),1,0)</f>
        <v>0</v>
      </c>
      <c r="WA59" s="487">
        <f t="array" aca="1" ref="WA59" ca="1">IF(AND($CC$57:$CC$60=$CC$59,$CC$60&lt;&gt;$CC$61,$CC$61:$CC$62=$CC$61,$CE$57&lt;&gt;$CE$58,$CE$58:$CE$59=$CE$59,$CE$59&lt;&gt;$CE$60,$CE$61:$CE$62=$CE$61,$CF$58:$CF$59=$CF$59,$CF$61:$CF$62=$CF$61,$CG$58:$CG$59=$CG$59,$CG$61:$CG$62=$CG$61),1,0)</f>
        <v>0</v>
      </c>
      <c r="WB59" s="487">
        <f t="array" aca="1" ref="WB59" ca="1">IF(AND($CC$57:$CC$60=$CC$59,$CC$60&lt;&gt;$CC$61,$CC$61:$CC$62=$CC$61,$CE$57&lt;&gt;$CE$58,$CE$58:$CE$59=$CE$59,$CE$59&lt;&gt;$CE$60,$CE$61&lt;&gt;$CE$62,$CF$58:$CF$59=$CF$59,$CG$58:$CG$59=$CG$59),1,0)</f>
        <v>0</v>
      </c>
      <c r="WC59" s="487">
        <f t="array" aca="1" ref="WC59" ca="1">IF(AND($CC$57:$CC$60=$CC$59,$CC$60&lt;&gt;$CC$61,$CC$61:$CC$62=$CC$61,$CE$57&lt;&gt;$CE$58,$CE$58&lt;&gt;$CE$59,$CE$59:$CE$60=$CE$59,$CE$61:$CE$62=$CE$61,$CF$59:$CF$60=$CF$59,$CF$61:$CF$62=$CF$61,$CG$59:$CG$60=$CG$59,$CG$61:$CG$62=$CG$61),1,0)</f>
        <v>0</v>
      </c>
      <c r="WD59" s="487">
        <f t="array" aca="1" ref="WD59" ca="1">IF(AND($CC$57:$CC$60=$CC$59,$CC$60&lt;&gt;$CC$61,$CC$61:$CC$62=$CC$61,$CE$57&lt;&gt;$CE$58,$CE$58&lt;&gt;$CE$59,$CE$59:$CE$60=$CE$59,$CE$61&lt;&gt;$CE$62,$CF$59:$CF$60=$CF$59,$CG$59:$CG$60=$CG$59),1,0)</f>
        <v>0</v>
      </c>
      <c r="WE59" s="487">
        <f t="array" aca="1" ref="WE59" ca="1">IF(AND($CC$57:$CC$60=$CC$59,$CC$60&lt;&gt;$CC$61,$CC$61:$CC$62=$CC$61,$CE$57&lt;&gt;$CE$58,$CE$58&lt;&gt;$CE$59,$CE$59&lt;&gt;$CE$60,$CE$61:$CE$62=$CE$61,$CF$61:$CF$62=$CF$61,$CG$61:$CG$62=$CG$61),1,0)</f>
        <v>0</v>
      </c>
      <c r="WF59" s="487">
        <f t="array" aca="1" ref="WF59" ca="1">IF(AND($CC$57:$CC$60=$CC$59,$CC$60&lt;&gt;$CC$61,$CC$61:$CC$62=$CC$61,$CE$57&lt;&gt;$CE$58,$CE$58&lt;&gt;$CE$59,$CE$59&lt;&gt;$CE$60,$CE$61&lt;&gt;$CE$62),1,0)</f>
        <v>0</v>
      </c>
      <c r="WG59" s="487">
        <f t="array" aca="1" ref="WG59" ca="1">IF(AND($CC$57:$CC$60=$CC$59,$CC$60&lt;&gt;$CC$61,$CC$61&lt;&gt;$CC$62,$CE$57:$CE$59=$CE$59,$CE$59&lt;&gt;$CE$60,$CF$57:$CF$59=$CF$59,$CG$57:$CG$59=$CG$59),1,0)</f>
        <v>0</v>
      </c>
      <c r="WH59" s="487">
        <f t="array" aca="1" ref="WH59" ca="1">IF(AND($CC$57:$CC$60=$CC$59,$CC$60&lt;&gt;$CC$61,$CC$61&lt;&gt;$CC$62,$CE$57:$CE$58=$CE$58,$CE$58&lt;&gt;$CE$59,$CE$59:$CE$60=$CE$59,$CF$57:$CF$58=$CF$58,$CF$59:$CF$60=$CF$59,$CG$57:$CG$58=$CG$58,$CG$59:$CG$60=$CG$59),1,0)</f>
        <v>0</v>
      </c>
      <c r="WI59" s="487">
        <f t="array" aca="1" ref="WI59" ca="1">IF(AND($CC$57:$CC$60=$CC$59,$CC$60&lt;&gt;$CC$61,$CC$61&lt;&gt;$CC$62,$CE$57:$CE$58=$CE$58,$CE$58&lt;&gt;$CE$59,$CE$59&lt;&gt;$CE$60,$CF$57:$CF$58=$CF$58,$CG$57:$CG$58=$CG$58),1,0)</f>
        <v>0</v>
      </c>
      <c r="WJ59" s="487">
        <f t="array" aca="1" ref="WJ59" ca="1">IF(AND($CC$57:$CC$60=$CC$59,$CC$60&lt;&gt;$CC$61,$CC$61&lt;&gt;$CC$62,$CE$57&lt;&gt;$CE$58,$CE$58:$CE$60=$CE$59,$CF$58:$CF$60=$CF$59,$CG$58:$CG$60=$CG$59),1,0)</f>
        <v>0</v>
      </c>
      <c r="WK59" s="487">
        <f t="array" aca="1" ref="WK59" ca="1">IF(AND($CC$57:$CC$60=$CC$59,$CC$60&lt;&gt;$CC$61,$CC$61&lt;&gt;$CC$62,$CE$57&lt;&gt;$CE$58,$CE$58:$CE$59=$CE$59,$CE$59&lt;&gt;$CE$60,$CF$58:$CF$59=$CF$59,$CG$58:$CG$59=$CG$59),1,0)</f>
        <v>0</v>
      </c>
      <c r="WL59" s="487">
        <f t="array" aca="1" ref="WL59" ca="1">IF(AND($CC$57:$CC$60=$CC$59,$CC$60&lt;&gt;$CC$61,$CC$61&lt;&gt;$CC$62,$CE$57&lt;&gt;$CE$58,$CE$58&lt;&gt;$CE$59,$CE$59:$CE$60=$CE$59,$CF$59:$CF$60=$CF$59,$CG$59:$CG$60=$CG$59),1,0)</f>
        <v>0</v>
      </c>
      <c r="WM59" s="487">
        <f t="array" aca="1" ref="WM59" ca="1">IF(AND($CC$57:$CC$60=$CC$59,$CC$60&lt;&gt;$CC$61,$CC$61&lt;&gt;$CC$62,$CE$57&lt;&gt;$CE$58,$CE$58&lt;&gt;$CE$59,$CE$59&lt;&gt;$CE$60),1,0)</f>
        <v>0</v>
      </c>
      <c r="WN59" s="487">
        <f t="array" aca="1" ref="WN59" ca="1">IF(AND($CC$57:$CC$59=$CC$59,$CC$59&lt;&gt;$CC$60,$CC$60:$CC$62=$CC$60,$CE$57:$CE$59=$CE$59,$CE$60:$CE$61=$CE$60,$CE$61&lt;&gt;$CE$62,$CF$57:$CF$59=$CF$59,$CF$60:$CF$61=$CF$60,$CG$57:$CG$59=$CG$59,$CG$60:$CG$61=$CG$60),1,0)</f>
        <v>0</v>
      </c>
      <c r="WO59" s="487">
        <f t="array" aca="1" ref="WO59" ca="1">IF(AND($CC$57:$CC$59=$CC$59,$CC$59&lt;&gt;$CC$60,$CC$60:$CC$62=$CC$60,$CE$57:$CE$59=$CE$59,$CE$60&lt;&gt;$CE$61,$CE$61:$CE$62=$CE$61,$CF$57:$CF$59=$CF$59,$CF$61:$CF$62=$CF$61,$CG$57:$CG$59=$CG$59,$CG$61:$CG$62=$CG$61),1,0)</f>
        <v>0</v>
      </c>
      <c r="WP59" s="487">
        <f t="array" aca="1" ref="WP59" ca="1">IF(AND($CC$57:$CC$59=$CC$59,$CC$59&lt;&gt;$CC$60,$CC$60:$CC$62=$CC$60,$CE$57:$CE$59=$CE$59,$CE$60&lt;&gt;$CE$61,$CE$61&lt;&gt;$CE$62,$CF$57:$CF$59=$CF$59,$CG$57:$CG$59=$CG$59),1,0)</f>
        <v>0</v>
      </c>
      <c r="WQ59" s="487">
        <f t="array" aca="1" ref="WQ59" ca="1">IF(AND($CC$57:$CC$59=$CC$59,$CC$59&lt;&gt;$CC$60,$CC$60:$CC$62=$CC$60,$CE$57:$CE$58=$CE$58,$CE$58&lt;&gt;$CE$59,$CE$60:$CE$62=$CE$60,$CF$57:$CF$58=$CF$58,$CF$60:$CF$62=$CF$60,$CG$57:$CG$58=$CG$58,$CG$60:$CG$62=$CG$60),1,0)</f>
        <v>0</v>
      </c>
      <c r="WR59" s="487">
        <f t="array" aca="1" ref="WR59" ca="1">IF(AND($CC$57:$CC$59=$CC$59,$CC$59&lt;&gt;$CC$60,$CC$60:$CC$62=$CC$60,$CE$57:$CE$58=$CE$58,$CE$58&lt;&gt;$CE$59,$CE$60&lt;&gt;$CE$61,$CE$61:$CE$62=$CE$61,$CF$57:$CF$58=$CF$58,$CF$61:$CF$62=$CF$61,$CG$57:$CG$58=$CG$58,$CG$61:$CG$62=$CG$61),1,0)</f>
        <v>0</v>
      </c>
      <c r="WS59" s="487">
        <f t="array" aca="1" ref="WS59" ca="1">IF(AND($CC$57:$CC$59=$CC$59,$CC$59&lt;&gt;$CC$60,$CC$60:$CC$62=$CC$60,$CE$57:$CE$58=$CE$58,$CE$58&lt;&gt;$CE$59,$CE$60:$CE$61=$CE$60,$CE$61&lt;&gt;$CE$62,$CF$57:$CF$58=$CF$58,$CF$60:$CF$61=$CF$60,$CG$57:$CG$58=$CG$58,$CG$60:$CG$61=$CG$60),1,0)</f>
        <v>0</v>
      </c>
      <c r="WT59" s="487">
        <f t="array" aca="1" ref="WT59" ca="1">IF(AND($CC$57:$CC$59=$CC$59,$CC$59&lt;&gt;$CC$60,$CC$60:$CC$62=$CC$60,$CE$57:$CE$58=$CE$58,$CE$58&lt;&gt;$CE$59,$CE$60&lt;&gt;$CE$61,$CE$61&lt;&gt;$CE$62,$CF$57:$CF$58=$CF$58,$CG$57:$CG$58=$CG$58),1,0)</f>
        <v>0</v>
      </c>
      <c r="WU59" s="487">
        <f t="array" aca="1" ref="WU59" ca="1">IF(AND($CC$57:$CC$59=$CC$59,$CC$59&lt;&gt;$CC$60,$CC$60:$CC$62=$CC$60,$CE$57&lt;&gt;$CE$58,$CE$58:$CE$59=$CE$59,$CE$60:$CE$62=$CE$60,$CF$58:$CF$59=$CF$59,$CF$60:$CF$62=$CF$60,$CG$58:$CG$59=$CG$59,$CG$60:$CG$62=$CG$60),1,0)</f>
        <v>0</v>
      </c>
      <c r="WV59" s="487">
        <f t="array" aca="1" ref="WV59" ca="1">IF(AND($CC$57:$CC$59=$CC$59,$CC$59&lt;&gt;$CC$60,$CC$60:$CC$62=$CC$60,$CE$57&lt;&gt;$CE$58,$CE$58:$CE$59=$CE$59,$CE$60&lt;&gt;$CE$61,$CE$61:$CE$62=$CE$61,$CF$58:$CF$59=$CF$59,$CF$61:$CF$62=$CF$61,$CG$58:$CG$59=$CG$59,$CG$61:$CG$62=$CG$61),1,0)</f>
        <v>0</v>
      </c>
      <c r="WW59" s="487">
        <f t="array" aca="1" ref="WW59" ca="1">IF(AND($CC$57:$CC$59=$CC$58,$CC$59&lt;&gt;$CC$60,$CC$60:$CC$62=$CC$60,$CE$57&lt;&gt;$CE$58,$CE$58:$CE$59=$CE$59,$CE$60:$CE$61=$CE$60,$CE$61&lt;&gt;$CE$62,$CF$58:$CF$59=$CF$59,$CF$60:$CF$61=$CF$60,$CG$58:$CG$59=$CG$59,$CG$60:$CG$61=$CG$60),1,0)</f>
        <v>0</v>
      </c>
      <c r="WX59" s="487">
        <f t="array" aca="1" ref="WX59" ca="1">IF(AND($CC$57:$CC$59=$CC$58,$CC$59&lt;&gt;$CC$60,$CC$60:$CC$62=$CC$60,$CE$57&lt;&gt;$CE$58,$CE$58:$CE$59=$CE$59,$CE$60&lt;&gt;$CE$61,$CE$61&lt;&gt;$CE$62,$CF$58:$CF$59=$CF$59,$CG$58:$CG$59=$CG$59),1,0)</f>
        <v>0</v>
      </c>
      <c r="WY59" s="487">
        <f t="array" aca="1" ref="WY59" ca="1">IF(AND($CC$57:$CC$59=$CC$59,$CC$59&lt;&gt;$CC$60,$CC$60:$CC$62=$CC$60,$CE$57&lt;&gt;$CE$58,$CE$58&lt;&gt;$CE$59,$CE$60:$CE$62=$CE$60,$CF$60:$CF$62=$CF$60,$CG$60:$CG$62=$CG$60),1,0)</f>
        <v>0</v>
      </c>
      <c r="WZ59" s="487">
        <f t="array" aca="1" ref="WZ59" ca="1">IF(AND($CC$57:$CC$59=$CC$59,$CC$59&lt;&gt;$CC$60,$CC$60:$CC$62=$CC$60,$CE$57&lt;&gt;$CE$58,$CE$58&lt;&gt;$CE$59,$CE$60:$CE$61=$CE$60,$CE$61&lt;&gt;$CE$62,$CF$60:$CF$61=$CF$60,$CG$60:$CG$61=$CG$60),1,0)</f>
        <v>0</v>
      </c>
      <c r="XA59" s="487">
        <f t="array" aca="1" ref="XA59" ca="1">IF(AND($CC$57:$CC$59=$CC$59,$CC$59&lt;&gt;$CC$60,$CC$60:$CC$62=$CC$60,$CE$57&lt;&gt;$CE$58,$CE$58&lt;&gt;$CE$59,$CE$60&lt;&gt;$CE$61,$CE$61:$CE$62=$CE$61,$CF$61:$CF$62=$CF$61,$CG$61:$CG$62=$CG$61),1,0)</f>
        <v>0</v>
      </c>
      <c r="XB59" s="487">
        <f t="array" aca="1" ref="XB59" ca="1">IF(AND($CC$57:$CC$59=$CC$59,$CC$59&lt;&gt;$CC$60,$CC$60:$CC$62=$CC$60,$CE$57&lt;&gt;$CE$58,$CE$58&lt;&gt;$CE$59,$CE$60&lt;&gt;$CE$61,$CE$61&lt;&gt;$CE$62),1,0)</f>
        <v>0</v>
      </c>
      <c r="XC59" s="487">
        <f t="array" aca="1" ref="XC59" ca="1">IF(AND($CC$57:$CC$59=$CC$59,$CC$59&lt;&gt;$CC$60,$CC$60:$CC$61=$CC$60,$CC$61&lt;&gt;$CC$62,$CE$57:$CE$59=$CE$59,$CE$60&lt;&gt;$CE$61,$CF$57:$CF$59=$CF$59,$CG$57:$CG$59=$CG$59),1,0)</f>
        <v>0</v>
      </c>
      <c r="XD59" s="487">
        <f t="array" aca="1" ref="XD59" ca="1">IF(AND($CC$57:$CC$59=$CC$59,$CC$59&lt;&gt;$CC$60,$CC$60:$CC$61=$CC$60,$CC$61&lt;&gt;$CC$62,$CE$57:$CE$58=$CE$58,$CE$58&lt;&gt;$CE$59,$CE$60:$CE$61=$CE$60,$CF$57:$CF$58=$CF$58,$CF$60:$CF$61=$CF$60,$CG$57:$CG$58=$CG$58,$CG$60:$CG$61=$CG$60),1,0)</f>
        <v>0</v>
      </c>
      <c r="XE59" s="487">
        <f t="array" aca="1" ref="XE59" ca="1">IF(AND($CC$57:$CC$59=$CC$59,$CC$59&lt;&gt;$CC$60,$CC$60:$CC$61=$CC$60,$CC$61&lt;&gt;$CC$62,$CE$57:$CE$58=$CE$58,$CE$58&lt;&gt;$CE$59,$CE$60&lt;&gt;$CE$61,$CF$57:$CF$58=$CF$58,$CG$57:$CG$58=$CG$58),1,0)</f>
        <v>0</v>
      </c>
      <c r="XF59" s="487">
        <f t="array" aca="1" ref="XF59" ca="1">IF(AND($CC$57:$CC$59=$CC$59,$CC$59&lt;&gt;$CC$60,$CC$60:$CC$61=$CC$60,$CC$61&lt;&gt;$CC$62,$CE$57&lt;&gt;$CE$58,$CE$58:$CE$59=$CE$59,$CE$60:$CE$61=$CE$60,$CF$58:$CF$59=$CF$59,$CF$60:$CF$61=$CF$60,$CG$58:$CG$59=$CG$59,$CG$60:$CG$61=$CG$60),1,0)</f>
        <v>0</v>
      </c>
      <c r="XG59" s="487">
        <f t="array" aca="1" ref="XG59" ca="1">IF(AND($CC$57:$CC$59=$CC$59,$CC$59&lt;&gt;$CC$60,$CC$60:$CC$61=$CC$60,$CC$61&lt;&gt;$CC$62,$CE$57&lt;&gt;$CE$58,$CE$58:$CE$59=$CE$59,$CE$60&lt;&gt;$CE$61,$CF$58:$CF$59=$CF$59,$CG$58:$CG$59=$CG$59),1,0)</f>
        <v>0</v>
      </c>
      <c r="XH59" s="487">
        <f t="array" aca="1" ref="XH59" ca="1">IF(AND($CC$57:$CC$59=$CC$59,$CC$59&lt;&gt;$CC$60,$CC$60:$CC$61=$CC$60,$CC$61&lt;&gt;$CC$62,$CE$57&lt;&gt;$CE$58,$CE$58&lt;&gt;$CE$59,$CE$60:$CE$61=$CE$60,$CF$60:$CF$61=$CF$60,$CG$60:$CG$61=$CG$60),1,0)</f>
        <v>0</v>
      </c>
      <c r="XI59" s="487">
        <f t="array" aca="1" ref="XI59" ca="1">IF(AND($CC$57:$CC$59=$CC$59,$CC$59&lt;&gt;$CC$60,$CC$60:$CC$61=$CC$60,$CC$61&lt;&gt;$CC$62,$CE$57&lt;&gt;$CE$58,$CE$58&lt;&gt;$CE$59,$CE$60&lt;&gt;$CE$61),1,0)</f>
        <v>0</v>
      </c>
      <c r="XJ59" s="487">
        <f t="array" aca="1" ref="XJ59" ca="1">IF(AND($CC$57:$CC$59=$CC$59,$CC$59&lt;&gt;$CC$60,$CC$60&lt;&gt;$CC$61,$CC$61:$CC$62=$CC$61,$CE$57:$CE$59=$CE$59,$CE$61&lt;&gt;$CE$62,$CF$57:$CF$59=$CF$59,$CG$57:$CG$59=$CG$59),1,0)</f>
        <v>0</v>
      </c>
      <c r="XK59" s="487">
        <f t="array" aca="1" ref="XK59" ca="1">IF(AND($CC$57:$CC$59=$CC$59,$CC$59&lt;&gt;$CC$60,$CC$60&lt;&gt;$CC$61,$CC$61:$CC$62=$CC$61,$CE$57:$CE$58=$CE$58,$CE$58&lt;&gt;$CE$59,$CE$61:$CE$62=$CE$61,$CF$57:$CF$58=$CF$58,$CF$61:$CF$62=$CF$61,$CG$57:$CG$58=$CG$58,$CG$61:$CG$62=$CG$61),1,0)</f>
        <v>0</v>
      </c>
      <c r="XL59" s="487">
        <f t="array" aca="1" ref="XL59" ca="1">IF(AND($CC$57:$CC$59=$CC$59,$CC$59&lt;&gt;$CC$60,$CC$60&lt;&gt;$CC$61,$CC$61:$CC$62=$CC$61,$CE$57:$CE$58=$CE$58,$CE$58&lt;&gt;$CE$59,$CE$61&lt;&gt;$CE$62,$CF$57:$CF$58=$CF$58,$CG$57:$CG$58=$CG$58),1,0)</f>
        <v>0</v>
      </c>
      <c r="XM59" s="487">
        <f t="array" aca="1" ref="XM59" ca="1">IF(AND($CC$57:$CC$59=$CC$59,$CC$59&lt;&gt;$CC$60,$CC$60&lt;&gt;$CC$61,$CC$61:$CC$62=$CC$61,$CE$57&lt;&gt;$CE$58,$CE$58:$CE$59=$CE$59,$CE$61:$CE$62=$CE$61,$CF$58:$CF$59=$CF$59,$CF$61:$CF$62=$CF$61,$CG$58:$CG$59=$CG$59,$CG$61:$CG$62=$CG$61),1,0)</f>
        <v>0</v>
      </c>
      <c r="XN59" s="487">
        <f t="array" aca="1" ref="XN59" ca="1">IF(AND($CC$57:$CC$59=$CC$59,$CC$59&lt;&gt;$CC$60,$CC$60&lt;&gt;$CC$61,$CC$61:$CC$62=$CC$61,$CE$57&lt;&gt;$CE$58,$CE$58:$CE$59=$CE$59,$CE$61&lt;&gt;$CE$62,$CF$58:$CF$59=$CF$59,$CG$58:$CG$59=$CG$59),1,0)</f>
        <v>0</v>
      </c>
      <c r="XO59" s="487">
        <f t="array" aca="1" ref="XO59" ca="1">IF(AND($CC$57:$CC$59=$CC$59,$CC$59&lt;&gt;$CC$60,$CC$60&lt;&gt;$CC$61,$CC$61:$CC$62=$CC$61,$CE$57&lt;&gt;$CE$58,$CE$58&lt;&gt;$CE$59,$CE$61:$CE$62=$CE$61,$CF$61:$CF$62=$CF$61,$CG$61:$CG$62=$CG$61),1,0)</f>
        <v>0</v>
      </c>
      <c r="XP59" s="487">
        <f t="array" aca="1" ref="XP59" ca="1">IF(AND($CC$57:$CC$59=$CC$59,$CC$59&lt;&gt;$CC$60,$CC$60&lt;&gt;$CC$61,$CC$61:$CC$62=$CC$61,$CE$57&lt;&gt;$CE$58,$CE$58&lt;&gt;$CE$59,$CE$61&lt;&gt;$CE$62),1,0)</f>
        <v>0</v>
      </c>
      <c r="XQ59" s="487">
        <f t="array" aca="1" ref="XQ59" ca="1">IF(AND($CC$57:$CC$59=$CC$59,$CC$59&lt;&gt;$CC$60,$CC$60&lt;&gt;$CC$61,$CC$61&lt;&gt;$CC$62,$CE$57:$CE$58=$CE$58,$CE$58&lt;&gt;$CE$59,$CF$57:$CF$58=$CF$58,$CG$57:$CG$58=$CG$58),1,0)</f>
        <v>0</v>
      </c>
      <c r="XR59" s="487">
        <f t="array" aca="1" ref="XR59" ca="1">IF(AND($CC$57:$CC$59=$CC$59,$CC$59&lt;&gt;$CC$60,$CC$60&lt;&gt;$CC$61,$CC$61&lt;&gt;$CC$62,$CE$57&lt;&gt;$CE$58,$CE$58:$CE$59=$CE$59,$CF$58:$CF$59=$CF$59,$CG$58:$CG$59=$CG$59),1,0)</f>
        <v>0</v>
      </c>
      <c r="XS59" s="487">
        <f t="array" aca="1" ref="XS59" ca="1">IF(AND($CC$57:$CC$59=$CC$59,$CC$59&lt;&gt;$CC$60,$CC$60&lt;&gt;$CC$61,$CC$61&lt;&gt;$CC$62,$CE$57&lt;&gt;$CE$58,$CE$58&lt;&gt;$CE$59),1,0)</f>
        <v>0</v>
      </c>
      <c r="XT59" s="487">
        <f t="array" aca="1" ref="XT59" ca="1">IF(AND($CC$57:$CC$58=$CC$58,$CC$58&lt;&gt;$CC$59,$CC$59:$CC$62=$CC$59,$CE$57:$CE$58=$CE$58,$CE$59:$CE$61=$CE$59,$CE$61&lt;&gt;$CE$62,$CF$57:$CF$58=$CF$58,$CF$59:$CF$61=$CF$59,$CG$57:$CG$58=$CG$58,$CG$59:$CG$61=$CG$59),1,0)</f>
        <v>0</v>
      </c>
      <c r="XU59" s="487">
        <f t="array" aca="1" ref="XU59" ca="1">IF(AND($CC$57:$CC$58=$CC$58,$CC$58&lt;&gt;$CC$59,$CC$59:$CC$62=$CC$59,$CE$57:$CE$58=$CE$58,$CE$59:$CE$60=$CE$59,$CE$60&lt;&gt;$CE$61,$CE$61:$CE$62=$CE$61,$CF$57:$CF$58=$CF$58,$CF$59:$CF$60=$CF$59,$CF$61:$CF$62=$CF$61,$CG$57:$CG$58=$CG$58,$CG$59:$CG$60=$CG$59,$CG$61:$CG$62=$CG$61),1,0)</f>
        <v>0</v>
      </c>
      <c r="XV59" s="487">
        <f t="array" aca="1" ref="XV59" ca="1">IF(AND($CC$57:$CC$58=$CC$58,$CC$58&lt;&gt;$CC$59,$CC$59:$CC$62=$CC$59,$CE$57:$CE$58=$CE$58,$CE$59:$CE$60=$CE$59,$CE$60&lt;&gt;$CE$61,$CE$61&lt;&gt;$CE$62,$CF$57:$CF$58=$CF$58,$CF$59:$CF$60=$CF$59,$CG$57:$CG$58=$CG$58,$CG$59:$CG$60=$CG$59),1,0)</f>
        <v>0</v>
      </c>
      <c r="XW59" s="487">
        <f t="array" aca="1" ref="XW59" ca="1">IF(AND($CC$57:$CC$58=$CC$58,$CC$58&lt;&gt;$CC$59,$CC$59:$CC$62=$CC$59,$CE$57:$CE$58=$CE$58,$CE$59&lt;&gt;$CE$60,$CE$60:$CE$62=$CE$60,$CF$57:$CF$58=$CF$58,$CF$60:$CF$62=$CF$60,$CG$57:$CG$58=$CG$58,$CG$60:$CG$62=$CG$60),1,0)</f>
        <v>0</v>
      </c>
      <c r="XX59" s="487">
        <f t="array" aca="1" ref="XX59" ca="1">IF(AND($CC$57:$CC$58=$CC$58,$CC$58&lt;&gt;$CC$59,$CC$59:$CC$62=$CC$59,$CE$57:$CE$58=$CE$58,$CE$59&lt;&gt;$CE$60,$CE$60&lt;&gt;$CE$61,$CE$61:$CE$62=$CE$61,$CF$57:$CF$58=$CF$58,$CF$61:$CF$62=$CF$61,$CG$57:$CG$58=$CG$58,$CG$61:$CG$62=$CG$61),1,0)</f>
        <v>0</v>
      </c>
      <c r="XY59" s="487">
        <f t="array" aca="1" ref="XY59" ca="1">IF(AND($CC$57:$CC$58=$CC$58,$CC$58&lt;&gt;$CC$59,$CC$59:$CC$62=$CC$59,$CE$57:$CE$58=$CE$58,$CE$59&lt;&gt;$CE$60,$CE$60:$CE$61=$CE$60,$CE$61&lt;&gt;$CE$62,$CF$57:$CF$58=$CF$58,$CF$60:$CF$61=$CF$60,$CG$57:$CG$58=$CG$58,$CG$60:$CG$61=$CG$60),1,0)</f>
        <v>0</v>
      </c>
      <c r="XZ59" s="487">
        <f t="array" aca="1" ref="XZ59" ca="1">IF(AND($CC$57:$CC$58=$CC$58,$CC$58&lt;&gt;$CC$59,$CC$59:$CC$62=$CC$59,$CE$57:$CE$58=$CE$58,$CE$59&lt;&gt;$CE$60,$CE$60&lt;&gt;$CE$61,$CE$61&lt;&gt;$CE$62,$CF$57:$CF$58=$CF$58,$CG$57:$CG$58=$CG$58),1,0)</f>
        <v>0</v>
      </c>
      <c r="YA59" s="487">
        <f t="array" aca="1" ref="YA59" ca="1">IF(AND($CC$57:$CC$58=$CC$58,$CC$58&lt;&gt;$CC$59,$CC$59:$CC$62=$CC$59,$CE$57&lt;&gt;$CE$58,$CE$59:$CE$62=$CE$59,$CF$59:$CF$62=$CF$59,$CG$59:$CG$62=$CG$59),1,0)</f>
        <v>0</v>
      </c>
      <c r="YB59" s="487">
        <f t="array" aca="1" ref="YB59" ca="1">IF(AND($CC$57:$CC$58=$CC$58,$CC$58&lt;&gt;$CC$59,$CC$59:$CC$62=$CC$59,$CE$57&lt;&gt;$CE$58,$CE$59:$CE$61=$CE$59,$CE$61&lt;&gt;$CE$62,$CF$59:$CF$61=$CF$59,$CG$59:$CG$61=$CG$59),1,0)</f>
        <v>0</v>
      </c>
      <c r="YC59" s="487">
        <f t="array" aca="1" ref="YC59" ca="1">IF(AND($CC$57:$CC$58=$CC$58,$CC$58&lt;&gt;$CC$59,$CC$59:$CC$62=$CC$59,$CE$57&lt;&gt;$CE$58,$CE$59:$CE$60=$CE$59,$CE$60&lt;&gt;$CE$61,$CE$61:$CE$62=$CE$61,$CF$59:$CF$60=$CF$59,$CF$61:$CF$62=$CF$61,$CG$59:$CG$60=$CG$59,$CG$61:$CG$62=$CG$61),1,0)</f>
        <v>0</v>
      </c>
      <c r="YD59" s="487">
        <f t="array" aca="1" ref="YD59" ca="1">IF(AND($CC$57:$CC$58=$CC$58,$CC$58&lt;&gt;$CC$59,$CC$59:$CC$62=$CC$59,$CE$57&lt;&gt;$CE$58,$CE$59:$CE$60=$CE$59,$CE$60&lt;&gt;$CE$61,$CE$61&lt;&gt;$CE$62,$CF$59:$CF$60=$CF$59,$CG$59:$CG$60=$CG$59),1,0)</f>
        <v>0</v>
      </c>
      <c r="YE59" s="487">
        <f t="array" aca="1" ref="YE59" ca="1">IF(AND($CC$57:$CC$58=$CC$58,$CC$58&lt;&gt;$CC$59,$CC$59:$CC$62=$CC$59,$CE$57&lt;&gt;$CE$58,$CE$59&lt;&gt;$CE$60,$CE$60:$CE$62=$CE$60,$CF$60:$CF$62=$CF$60,$CG$60:$CG$62=$CG$60),1,0)</f>
        <v>0</v>
      </c>
      <c r="YF59" s="487">
        <f t="array" aca="1" ref="YF59" ca="1">IF(AND($CC$57:$CC$58=$CC$58,$CC$58&lt;&gt;$CC$59,$CC$59:$CC$62=$CC$59,$CE$57&lt;&gt;$CE$58,$CE$59&lt;&gt;$CE$60,$CE$60:$CE$61=$CE$60,$CE$61&lt;&gt;$CE$62,$CF$60:$CF$61=$CF$60,$CG$60:$CG$61=$CG$60),1,0)</f>
        <v>0</v>
      </c>
      <c r="YG59" s="487">
        <f t="array" aca="1" ref="YG59" ca="1">IF(AND($CC$57:$CC$58=$CC$58,$CC$58&lt;&gt;$CC$59,$CC$59:$CC$62=$CC$59,$CE$57&lt;&gt;$CE$58,$CE$59&lt;&gt;$CE$60,$CE$60&lt;&gt;$CE$61,$CE$61:$CE$62=$CE$61,$CF$61:$CF$62=$CF$61,$CG$61:$CG$62=$CG$61),1,0)</f>
        <v>0</v>
      </c>
      <c r="YH59" s="487">
        <f t="array" aca="1" ref="YH59" ca="1">IF(AND($CC$57:$CC$58=$CC$58,$CC$58&lt;&gt;$CC$59,$CC$59:$CC$62=$CC$59,$CE$57&lt;&gt;$CE$58,$CE$59&lt;&gt;$CE$60,$CE$60&lt;&gt;$CE$61,$CE$61&lt;&gt;$CE$62),1,0)</f>
        <v>0</v>
      </c>
      <c r="YI59" s="487">
        <f t="array" aca="1" ref="YI59" ca="1">IF(AND($CC$57:$CC$58=$CC$58,$CC$58&lt;&gt;$CC$59,$CC$59:$CC$61=$CC$59,$CC$61&lt;&gt;$CC$62,$CE$57:$CE$58=$CE$58,$CE$59:$CE$60=$CE$59,$CE$60&lt;&gt;$CE$61,$CF$57:$CF$58=$CF$58,$CF$59:$CF$60=$CF$59,$CG$57:$CG$58=$CG$58,$CG$59:$CG$60=$CG$59),1,0)</f>
        <v>0</v>
      </c>
      <c r="YJ59" s="487">
        <f t="array" aca="1" ref="YJ59" ca="1">IF(AND($CC$57:$CC$58=$CC$58,$CC$58&lt;&gt;$CC$59,$CC$59:$CC$61=$CC$59,$CC$61&lt;&gt;$CC$62,$CE$57:$CE$58=$CE$58,$CE$59&lt;&gt;$CE$60,$CE$60:$CE$61=$CE$60,$CF$57:$CF$58=$CF$58,$CF$60:$CF$61=$CF$60,$CG$57:$CG$58=$CG$58,$CG$60:$CG$61=$CG$60),1,0)</f>
        <v>0</v>
      </c>
      <c r="YK59" s="487">
        <f t="array" aca="1" ref="YK59" ca="1">IF(AND($CC$57:$CC$58=$CC$58,$CC$58&lt;&gt;$CC$59,$CC$59:$CC$61=$CC$59,$CC$61&lt;&gt;$CC$62,$CE$57:$CE$58=$CE$58,$CE$59&lt;&gt;$CE$60,$CE$60&lt;&gt;$CE$61,$CE$60&lt;&gt;$CE$61,$CF$57:$CF$58=$CF$58,$CG$57:$CG$58=$CG$58),1,0)</f>
        <v>0</v>
      </c>
      <c r="YL59" s="487">
        <f t="array" aca="1" ref="YL59" ca="1">IF(AND($CC$57:$CC$58=$CC$58,$CC$58&lt;&gt;$CC$59,$CC$59:$CC$61=$CC$59,$CC$61&lt;&gt;$CC$62,$CE$57&lt;&gt;$CE$58,$CE$59:$CE$61=$CE$59,$CF$59:$CF$61=$CF$59,$CG$59:$CG$61=$CG$59),1,0)</f>
        <v>0</v>
      </c>
      <c r="YM59" s="487">
        <f t="array" aca="1" ref="YM59" ca="1">IF(AND($CC$57:$CC$58=$CC$58,$CC$58&lt;&gt;$CC$59,$CC$59:$CC$61=$CC$59,$CC$61&lt;&gt;$CC$62,$CE$57&lt;&gt;$CE$58,$CE$59:$CE$60=$CE$59,$CE$60&lt;&gt;$CE$61,$CF$59:$CF$60=$CF$59,$CG$59:$CG$60=$CG$59),1,0)</f>
        <v>0</v>
      </c>
      <c r="YN59" s="487">
        <f t="array" aca="1" ref="YN59" ca="1">IF(AND($CC$57:$CC$58=$CC$58,$CC$58&lt;&gt;$CC$59,$CC$59:$CC$61=$CC$59,$CC$61&lt;&gt;$CC$62,$CE$57&lt;&gt;$CE$58,$CE$59&lt;&gt;$CE$60,$CE$60:$CE$61=$CE$60,$CF$60:$CF$61=$CF$60,$CG$60:$CG$61=$CG$60),1,0)</f>
        <v>0</v>
      </c>
      <c r="YO59" s="487">
        <f t="array" aca="1" ref="YO59" ca="1">IF(AND($CC$57:$CC$58=$CC$58,$CC$58&lt;&gt;$CC$59,$CC$59:$CC$61=$CC$59,$CC$61&lt;&gt;$CC$62,$CE$57&lt;&gt;$CE$58,$CE$59&lt;&gt;$CE$60,$CE$60&lt;&gt;$CE$61),1,0)</f>
        <v>0</v>
      </c>
      <c r="YP59" s="487">
        <f t="array" aca="1" ref="YP59" ca="1">IF(AND($CC$57:$CC$58=$CC$58,$CC$58&lt;&gt;$CC$59,$CC$59:$CC$60=$CC$59,$CC$60&lt;&gt;$CC$61,$CC$61:$CC$62=$CC$61,$CE$57:$CE$58=$CE$58,$CE$59:$CE$60=$CE$59,$CE$61&lt;&gt;$CE$62,$CF$57:$CF$58=$CF$58,$CF$59:$CF$60=$CF$59,$CG$57:$CG$58=$CG$58,$CG$59:$CG$60=$CG$59),1,0)</f>
        <v>0</v>
      </c>
      <c r="YQ59" s="487">
        <f t="array" aca="1" ref="YQ59" ca="1">IF(AND($CC$57:$CC$58=$CC$58,$CC$58&lt;&gt;$CC$59,$CC$59:$CC$60=$CC$59,$CC$60&lt;&gt;$CC$61,$CC$61:$CC$62=$CC$61,$CE$57:$CE$58=$CE$58,$CE$59&lt;&gt;$CE$60,$CE$61:$CE$62=$CE$61,$CF$57:$CF$58=$CF$58,$CF$61:$CF$62=$CF$61,$CG$57:$CG$58=$CG$58,$CG$61:$CG$62=$CG$61),1,0)</f>
        <v>0</v>
      </c>
      <c r="YR59" s="487">
        <f t="array" aca="1" ref="YR59" ca="1">IF(AND($CC$57:$CC$58=$CC$58,$CC$58&lt;&gt;$CC$59,$CC$59:$CC$60=$CC$59,$CC$60&lt;&gt;$CC$61,$CC$61:$CC$62=$CC$61,$CE$57:$CE$58=$CE$58,$CE$59&lt;&gt;$CE$60,$CE$61&lt;&gt;$CE$62,$CF$57:$CF$58=$CF$58,$CG$57:$CG$58=$CG$58),1,0)</f>
        <v>0</v>
      </c>
      <c r="YS59" s="487">
        <f t="array" aca="1" ref="YS59" ca="1">IF(AND($CC$57:$CC$58=$CC$57,$CC$58&lt;&gt;$CC$59,$CC$59:$CC$60=$CC$59,$CC$60&lt;&gt;$CC$61,$CC$61:$CC$62=$CC$61,$CE$57&lt;&gt;$CE$58,$CE$59:$CE$60=$CE$59,$CE$61:$CE$62=$CE$61,$CF$59:$CF$60=$CF$59,$CF$61:$CF$62=$CF$61,$CG$59:$CG$60=$CG$59,$CG$61:$CG$62=$CG$61),1,0)</f>
        <v>0</v>
      </c>
      <c r="YT59" s="487">
        <f t="array" aca="1" ref="YT59" ca="1">IF(AND($CC$57:$CC$58=$CC$57,$CC$58&lt;&gt;$CC$59,$CC$59:$CC$60=$CC$59,$CC$60&lt;&gt;$CC$61,$CC$61:$CC$62=$CC$61,$CE$57&lt;&gt;$CE$58,$CE$59:$CE$60=$CE$59,$CE$61&lt;&gt;$CE$62,$CF$59:$CF$60=$CF$59,$CG$59:$CG$60=$CG$59),1,0)</f>
        <v>0</v>
      </c>
      <c r="YU59" s="487">
        <f t="array" aca="1" ref="YU59" ca="1">IF(AND($CC$57:$CC$58=$CC$58,$CC$58&lt;&gt;$CC$59,$CC$59:$CC$60=$CC$59,$CC$60&lt;&gt;$CC$61,$CC$61:$CC$62=$CC$61,$CE$57&lt;&gt;$CE$58,$CE$59&lt;&gt;$CE$60,$CE$61:$CE$62=$CE$61,$CF$61:$CF$62=$CF$61,$CG$61:$CG$62=$CG$61),1,0)</f>
        <v>0</v>
      </c>
      <c r="YV59" s="487">
        <f t="array" aca="1" ref="YV59" ca="1">IF(AND($CC$57:$CC$58=$CC$58,$CC$58&lt;&gt;$CC$59,$CC$59:$CC$60=$CC$59,$CC$60&lt;&gt;$CC$61,$CC$61:$CC$62=$CC$61,$CE$57&lt;&gt;$CE$58,$CE$59&lt;&gt;$CE$60,$CE$61&lt;&gt;$CE$62),1,0)</f>
        <v>0</v>
      </c>
      <c r="YW59" s="487">
        <f t="array" aca="1" ref="YW59" ca="1">IF(AND($CC$57:$CC$58=$CC$58,$CC$58&lt;&gt;$CC$59,$CC$59:$CC$60=$CC$59,$CC$60&lt;&gt;$CC$61,$CC$61&lt;&gt;$CC$62,$CE$57:$CE$58=$CE$58,$CE$59&lt;&gt;$CE$60,$CF$57:$CF$58=$CF$58,$CG$57:$CG$58=$CG$58),1,0)</f>
        <v>0</v>
      </c>
      <c r="YX59" s="487">
        <f t="array" aca="1" ref="YX59" ca="1">IF(AND($CC$57:$CC$58=$CC$58,$CC$58&lt;&gt;$CC$59,$CC$59:$CC$60=$CC$59,$CC$60&lt;&gt;$CC$61,$CC$61&lt;&gt;$CC$62,$CE$57&lt;&gt;$CE$58,$CE$59:$CE$60=$CE$59,$CF$59:$CF$60=$CF$59,$CG$59:$CG$60=$CG$59),1,0)</f>
        <v>0</v>
      </c>
      <c r="YY59" s="487">
        <f t="array" aca="1" ref="YY59" ca="1">IF(AND($CC$57:$CC$58=$CC$58,$CC$58&lt;&gt;$CC$59,$CC$59:$CC$60=$CC$59,$CC$60&lt;&gt;$CC$61,$CC$61&lt;&gt;$CC$62,$CE$57&lt;&gt;$CE$58,$CE$59&lt;&gt;$CE$60),1,0)</f>
        <v>0</v>
      </c>
      <c r="YZ59" s="487">
        <f t="array" aca="1" ref="YZ59" ca="1">IF(AND($CC$57:$CC$58=$CC$58,$CC$58&lt;&gt;$CC$59,$CC$59&lt;&gt;$CC$60,$CC$60:$CC$62=$CC$60,$CE$57:$CE$58=$CE$58,$CE$60&lt;&gt;$CE$61,$CE$61:$CE$62=$CE$61,$CF$57:$CF$58=$CF$58,$CF$61:$CF$62=$CF$61,$CG$57:$CG$58=$CG$58,$CG$61:$CG$62=$CG$61),1,0)</f>
        <v>0</v>
      </c>
      <c r="ZA59" s="487">
        <f t="array" aca="1" ref="ZA59" ca="1">IF(AND($CC$57:$CC$58=$CC$58,$CC$58&lt;&gt;$CC$59,$CC$59&lt;&gt;$CC$60,$CC$60:$CC$62=$CC$60,$CE$57:$CE$58=$CE$58,$CE$60:$CE$61=$CE$60,$CE$61&lt;&gt;$CE$62,$CF$57:$CF$58=$CF$58,$CF$60:$CF$61=$CF$60,$CG$57:$CG$58=$CG$58,$CG$60:$CG$61=$CG$60),1,0)</f>
        <v>0</v>
      </c>
      <c r="ZB59" s="487">
        <f t="array" aca="1" ref="ZB59" ca="1">IF(AND($CC$57:$CC$58=$CC$58,$CC$58&lt;&gt;$CC$59,$CC$59&lt;&gt;$CC$60,$CC$60:$CC$62=$CC$60,$CE$57:$CE$58=$CE$58,$CE$60&lt;&gt;$CE$61,$CE$61&lt;&gt;$CE$62,$CF$57:$CF$58=$CF$58,$CG$57:$CG$58=$CG$58),1,0)</f>
        <v>0</v>
      </c>
      <c r="ZC59" s="487">
        <f t="array" aca="1" ref="ZC59" ca="1">IF(AND($CC$57:$CC$58=$CC$58,$CC$58&lt;&gt;$CC$59,$CC$59&lt;&gt;$CC$60,$CC$60:$CC$62=$CC$60,$CE$57&lt;&gt;$CE$58,$CE$60:$CE$62=$CE$60,$CF$60:$CF$62=$CF$60,$CG$60:$CG$62=$CG$60),1,0)</f>
        <v>0</v>
      </c>
      <c r="ZD59" s="487">
        <f t="array" aca="1" ref="ZD59" ca="1">IF(AND($CC$57:$CC$58=$CC$58,$CC$58&lt;&gt;$CC$59,$CC$59&lt;&gt;$CC$60,$CC$60:$CC$62=$CC$60,$CE$57&lt;&gt;$CE$58,$CE$60:$CE$61=$CE$60,$CE$61&lt;&gt;$CE$62,$CF$60:$CF$61=$CF$60,$CG$60:$CG$61=$CG$60),1,0)</f>
        <v>0</v>
      </c>
      <c r="ZE59" s="487">
        <f t="array" aca="1" ref="ZE59" ca="1">IF(AND($CC$57:$CC$58=$CC$58,$CC$58&lt;&gt;$CC$59,$CC$59&lt;&gt;$CC$60,$CC$60:$CC$62=$CC$60,$CE$57&lt;&gt;$CE$58,$CE$60&lt;&gt;$CE$61,$CE$61:$CE$62=$CE$61,$CF$61:$CF$62=$CF$61,$CG$61:$CG$62=$CG$61),1,0)</f>
        <v>0</v>
      </c>
      <c r="ZF59" s="487">
        <f t="array" aca="1" ref="ZF59" ca="1">IF(AND($CC$57:$CC$58=$CC$58,$CC$58&lt;&gt;$CC$59,$CC$59&lt;&gt;$CC$60,$CC$60:$CC$62=$CC$60,$CE$57&lt;&gt;$CE$58,$CE$60&lt;&gt;$CE$61,$CE$61&lt;&gt;$CE$62),1,0)</f>
        <v>0</v>
      </c>
      <c r="ZG59" s="487">
        <f t="array" aca="1" ref="ZG59" ca="1">IF(AND($CC$57:$CC$58=$CC$58,$CC$58&lt;&gt;$CC$59,$CC$59&lt;&gt;$CC$60,$CC$60&lt;&gt;$CC$61,$CC$61:$CC$62=$CC$61,$CE$57:$CE$58=$CE$58,$CE$61&lt;&gt;$CE$62,$CF$57:$CF$58=$CF$58,$CG$57:$CG$58=$CG$58),1,0)</f>
        <v>0</v>
      </c>
      <c r="ZH59" s="487">
        <f t="array" aca="1" ref="ZH59" ca="1">IF(AND($CC$57:$CC$58=$CC$57,$CC$58&lt;&gt;$CC$59,$CC$59&lt;&gt;$CC$60,$CC$60&lt;&gt;$CC$61,$CC$61:$CC$62=$CC$61,$CE$57&lt;&gt;$CE$58,$CE$61:$CE$62=$CE$61,$CF$61:$CF$62=$CF$61,$CG$61:$CG$62=$CG$61),1,0)</f>
        <v>0</v>
      </c>
      <c r="ZI59" s="487">
        <f t="array" aca="1" ref="ZI59" ca="1">IF(AND($CC$57:$CC$58=$CC$57,$CC$58&lt;&gt;$CC$59,$CC$59&lt;&gt;$CC$60,$CC$60&lt;&gt;$CC$61,$CC$61:$CC$62=$CC$61,$CE$57&lt;&gt;$CE$58,$CE$61&lt;&gt;$CE$62),1,0)</f>
        <v>0</v>
      </c>
      <c r="ZJ59" s="487">
        <f t="array" aca="1" ref="ZJ59" ca="1">IF(AND($CC$57:$CC$58=$CC$58,$CC$58&lt;&gt;$CC$59,$CC$59&lt;&gt;$CC$60,$CC$60:$CC$61=$CC$60,$CC$61&lt;&gt;$CC$62,$CE$57:$CE$58=$CE$58,$CE$60&lt;&gt;$CE$61,$CF$57:$CF$58=$CF$58,$CG$57:$CG$58=$CG$58),1,0)</f>
        <v>0</v>
      </c>
      <c r="ZK59" s="487">
        <f t="array" aca="1" ref="ZK59" ca="1">IF(AND($CC$57:$CC$58=$CC$58,$CC$58&lt;&gt;$CC$59,$CC$59&lt;&gt;$CC$60,$CC$60:$CC$61=$CC$60,$CC$61&lt;&gt;$CC$62,$CE$57&lt;&gt;$CE$58,$CE$60:$CE$61=$CE$60,$CF$60:$CF$61=$CF$60,$CG$60:$CG$61=$CG$60),1,0)</f>
        <v>0</v>
      </c>
      <c r="ZL59" s="487">
        <f t="array" aca="1" ref="ZL59" ca="1">IF(AND($CC$57:$CC$58=$CC$58,$CC$58&lt;&gt;$CC$59,$CC$59&lt;&gt;$CC$60,$CC$60:$CC$61=$CC$60,$CC$61&lt;&gt;$CC$62,$CE$57&lt;&gt;$CE$58,$CE$60&lt;&gt;$CE$61),1,0)</f>
        <v>0</v>
      </c>
      <c r="ZM59" s="487">
        <f t="array" aca="1" ref="ZM59" ca="1">IF(AND($CC$57:$CC$58=$CC$58,$CC$58&lt;&gt;$CC$59,$CC$59&lt;&gt;$CC$60,$CC$60&lt;&gt;$CC$61,$CC$61&lt;&gt;$CC$62,$CE$57&lt;&gt;$CE$58),1,0)</f>
        <v>0</v>
      </c>
      <c r="ZN59" s="487">
        <f t="array" aca="1" ref="ZN59" ca="1">IF(AND($CC$57&lt;&gt;$CC$58,$CC$58:$CC$62=$CC$59,$CE$58:$CE$61=$CE$59,$CE$61&lt;&gt;$CE$62,$CF$58:$CF$61=$CF$59,$CG$58:$CG$61=$CG$59),1,0)</f>
        <v>0</v>
      </c>
      <c r="ZO59" s="487">
        <f t="array" aca="1" ref="ZO59" ca="1">IF(AND($CC$57&lt;&gt;$CC$58,$CC$58:$CC$62=$CC$59,$CE$58:$CE$60=$CE$59,$CE$60&lt;&gt;$CE$61,$CE$61:$CE$62=$CE$61,$CF$58:$CF$60=$CF$59,$CF$61:$CF$62=$CF$61,$CG$58:$CG$60=$CG$59,$CG$61:$CG$62=$CG$61),1,0)</f>
        <v>0</v>
      </c>
      <c r="ZP59" s="487">
        <f t="array" aca="1" ref="ZP59" ca="1">IF(AND($CC$57&lt;&gt;$CC$58,$CC$58:$CC$62=$CC$59,$CE$58:$CE$60=$CE$59,$CE$60&lt;&gt;$CE$61,$CE$61&lt;&gt;$CE$62,$CF$58:$CF$60=$CF$59,$CG$58:$CG$60=$CG$59),1,0)</f>
        <v>0</v>
      </c>
      <c r="ZQ59" s="487">
        <f t="array" aca="1" ref="ZQ59" ca="1">IF(AND($CC$57&lt;&gt;$CC$58,$CC$58:$CC$62=$CC$59,$CE$58:$CE$59=$CE$59,$CE$59&lt;&gt;$CE$60,$CE$60:$CE$62=$CE$60,$CF$58:$CF$59=$CF$59,$CF$60:$CF$62=$CF$60,$CG$58:$CG$59=$CG$59,$CG$60:$CG$62=$CG$60),1,0)</f>
        <v>0</v>
      </c>
      <c r="ZR59" s="487">
        <f t="array" aca="1" ref="ZR59" ca="1">IF(AND($CC$57&lt;&gt;$CC$58,$CC$58:$CC$62=$CC$59,$CE$58:$CE$59=$CE$59,$CE$59&lt;&gt;$CE$60,$CE$60&lt;&gt;$CE$61,$CE$61:$CE$62=$CE$61,$CF$58:$CF$59=$CF$59,$CF$61:$CF$62=$CF$61,$CG$58:$CG$59=$CG$59,$CG$61:$CG$62=$CG$61),1,0)</f>
        <v>0</v>
      </c>
      <c r="ZS59" s="487">
        <f t="array" aca="1" ref="ZS59" ca="1">IF(AND($CC$57&lt;&gt;$CC$58,$CC$58:$CC$62=$CC$59,$CE$58:$CE$59=$CE$59,$CE$59&lt;&gt;$CE$60,$CE$60:$CE$61=$CE$60,$CE$61&lt;&gt;$CE$62,$CF$58:$CF$59=$CF$59,$CF$60:$CF$61=$CF$60,$CG$58:$CG$59=$CG$59,$CG$60:$CG$61=$CG$60),1,0)</f>
        <v>0</v>
      </c>
      <c r="ZT59" s="487">
        <f t="array" aca="1" ref="ZT59" ca="1">IF(AND($CC$57&lt;&gt;$CC$58,$CC$58:$CC$62=$CC$59,$CE$58:$CE$59=$CE$59,$CE$59&lt;&gt;$CE$60,$CE$60&lt;&gt;$CE$61,$CE$61&lt;&gt;$CE$62,$CF$58:$CF$59=$CF$59,$CG$58:$CG$59=$CG$59),1,0)</f>
        <v>0</v>
      </c>
      <c r="ZU59" s="487">
        <f t="array" aca="1" ref="ZU59" ca="1">IF(AND($CC$57&lt;&gt;$CC$58,$CC$58:$CC$62=$CC$59,$CE$58&lt;&gt;$CE$59,$CE$59:$CE$62=$CE$59,$CF$59:$CF$62=$CF$59,$CG$59:$CG$62=$CG$59),1,0)</f>
        <v>0</v>
      </c>
      <c r="ZV59" s="487">
        <f t="array" aca="1" ref="ZV59" ca="1">IF(AND($CC$57&lt;&gt;$CC$58,$CC$58:$CC$62=$CC$59,$CE$58&lt;&gt;$CE$59,$CE$59:$CE$61=$CE$59,$CE$61&lt;&gt;$CE$62,$CF$59:$CF$61=$CF$59,$CG$59:$CG$61=$CG$59),1,0)</f>
        <v>0</v>
      </c>
      <c r="ZW59" s="487">
        <f t="array" aca="1" ref="ZW59" ca="1">IF(AND($CC$57&lt;&gt;$CC$58,$CC$58:$CC$62=$CC$59,$CE$58&lt;&gt;$CE$59,$CE$59:$CE$60=$CE$59,$CE$60&lt;&gt;$CE$61,$CE$61:$CE$62=$CE$61,$CF$59:$CF$60=$CF$59,$CF$61:$CF$62=$CF$61,$CG$59:$CG$60=$CG$59,$CG$61:$CG$62=$CG$61),1,0)</f>
        <v>0</v>
      </c>
      <c r="ZX59" s="487">
        <f t="array" aca="1" ref="ZX59" ca="1">IF(AND($CC$57&lt;&gt;$CC$58,$CC$58:$CC$62=$CC$59,$CE$58&lt;&gt;$CE$59,$CE$59:$CE$60=$CE$59,$CE$60&lt;&gt;$CE$61,$CE$61&lt;&gt;$CE$62,$CF$59:$CF$60=$CF$59,$CG$59:$CG$60=$CG$59),1,0)</f>
        <v>0</v>
      </c>
      <c r="ZY59" s="487">
        <f t="array" aca="1" ref="ZY59" ca="1">IF(AND($CC$57&lt;&gt;$CC$58,$CC$58:$CC$62=$CC$59,$CE$58&lt;&gt;$CE$59,$CE$59&lt;&gt;$CE$60,$CE$60:$CE$62=$CE$60,$CF$60:$CF$62=$CF$60,$CG$60:$CG$62=$CG$60),1,0)</f>
        <v>0</v>
      </c>
      <c r="ZZ59" s="487">
        <f t="array" aca="1" ref="ZZ59" ca="1">IF(AND($CC$57&lt;&gt;$CC$58,$CC$58:$CC$62=$CC$59,$CE$58&lt;&gt;$CE$59,$CE$59&lt;&gt;$CE$60,$CE$60:$CE$61=$CE$60,$CE$61&lt;&gt;$CE$62,$CF$60:$CF$61=$CF$60,$CG$60:$CG$61=$CG$60),1,0)</f>
        <v>0</v>
      </c>
      <c r="AAA59" s="487">
        <f t="array" aca="1" ref="AAA59" ca="1">IF(AND($CC$57&lt;&gt;$CC$58,$CC$58:$CC$62=$CC$59,$CE$58&lt;&gt;$CE$59,$CE$59&lt;&gt;$CE$60,$CE$60&lt;&gt;$CE$61,$CE$61:$CE$62=$CE$61,$CF$61:$CF$62=$CF$61,$CG$61:$CG$62=$CG$61),1,0)</f>
        <v>0</v>
      </c>
      <c r="AAB59" s="487">
        <f t="array" aca="1" ref="AAB59" ca="1">IF(AND($CC$57&lt;&gt;$CC$58,$CC$58:$CC$62=$CC$59,$CE$58&lt;&gt;$CE$59,$CE$59&lt;&gt;$CE$60,$CE$60&lt;&gt;$CE$61,$CE$61&lt;&gt;$CE$62),1,0)</f>
        <v>0</v>
      </c>
      <c r="AAC59" s="487">
        <f t="array" aca="1" ref="AAC59" ca="1">IF(AND($CC$57&lt;&gt;$CC$58,$CC$58:$CC$61=$CC$59,$CC$61&lt;&gt;$CC$62,$CE$58:$CE$60=$CE$59,$CE$60&lt;&gt;$CE$61,$CF$58:$CF$60=$CF$59,$CG$58:$CG$60=$CG$59),1,0)</f>
        <v>0</v>
      </c>
      <c r="AAD59" s="487">
        <f t="array" aca="1" ref="AAD59" ca="1">IF(AND($CC$57&lt;&gt;$CC$58,$CC$58:$CC$61=$CC$59,$CC$61&lt;&gt;$CC$62,$CE$58:$CE$59=$CE$59,$CE$59&lt;&gt;$CE$60,$CE$60:$CE$61=$CE$60,$CF$58:$CF$59=$CF$59,$CF$60:$CF$61=$CF$60,$CG$58:$CG$59=$CG$59,$CG$60:$CG$61=$CG$60),1,0)</f>
        <v>0</v>
      </c>
      <c r="AAE59" s="487">
        <f t="array" aca="1" ref="AAE59" ca="1">IF(AND($CC$57&lt;&gt;$CC$58,$CC$58:$CC$61=$CC$59,$CC$61&lt;&gt;$CC$62,$CE$58:$CE$59=$CE$59,$CE$59&lt;&gt;$CE$60,$CE$60&lt;&gt;$CE$61,$CF$58:$CF$59=$CF$59,$CG$58:$CG$59=$CG$59),1,0)</f>
        <v>0</v>
      </c>
      <c r="AAF59" s="487">
        <f t="array" aca="1" ref="AAF59" ca="1">IF(AND($CC$57&lt;&gt;$CC$58,$CC$58:$CC$61=$CC$59,$CC$61&lt;&gt;$CC$62,$CE$58&lt;&gt;$CE$59,$CE$59:$CE$61=$CE$59,$CF$59:$CF$61=$CF$59,$CG$59:$CG$61=$CG$59),1,0)</f>
        <v>0</v>
      </c>
      <c r="AAG59" s="487">
        <f t="array" aca="1" ref="AAG59" ca="1">IF(AND($CC$57&lt;&gt;$CC$58,$CC$58:$CC$61=$CC$59,$CC$61&lt;&gt;$CC$62,$CE$58&lt;&gt;$CE$59,$CE$59:$CE$60=$CE$59,$CE$60&lt;&gt;$CE$61,$CF$59:$CF$60=$CF$59,$CG$59:$CG$60=$CG$59),1,0)</f>
        <v>0</v>
      </c>
      <c r="AAH59" s="487">
        <f t="array" aca="1" ref="AAH59" ca="1">IF(AND($CC$57&lt;&gt;$CC$58,$CC$58:$CC$61=$CC$59,$CC$61&lt;&gt;$CC$62,$CE$58&lt;&gt;$CE$59,$CE$59&lt;&gt;$CE$60,$CE$60:$CE$61=$CE$60,$CF$60:$CF$61=$CF$60,$CG$60:$CG$61=$CG$60),1,0)</f>
        <v>0</v>
      </c>
      <c r="AAI59" s="487">
        <f t="array" aca="1" ref="AAI59" ca="1">IF(AND($CC$57&lt;&gt;$CC$58,$CC$58:$CC$61=$CC$59,$CC$61&lt;&gt;$CC$62,$CE$58&lt;&gt;$CE$59,$CE$59&lt;&gt;$CE$60,$CE$60&lt;&gt;$CE$61),1,0)</f>
        <v>0</v>
      </c>
      <c r="AAJ59" s="487">
        <f t="array" aca="1" ref="AAJ59" ca="1">IF(AND($CC$57&lt;&gt;$CC$58,$CC$58:$CC$60=$CC$59,$CC$60&lt;&gt;$CC$61,$CC$61:$CC$62=$CC$61,$CE$58:$CE$60=$CE$59,$CE$61&lt;&gt;$CE$62,$CF$58:$CF$60=$CF$59,$CG$58:$CG$60=$CG$59),1,0)</f>
        <v>0</v>
      </c>
      <c r="AAK59" s="487">
        <f t="array" aca="1" ref="AAK59" ca="1">IF(AND($CC$57&lt;&gt;$CC$58,$CC$58:$CC$60=$CC$59,$CC$60&lt;&gt;$CC$61,$CC$61:$CC$62=$CC$61,$CE$58:$CE$59=$CE$59,$CE$59&lt;&gt;$CE$60,$CE$61:$CE$62=$CE$61,$CF$58:$CF$59=$CF$59,$CF$61:$CF$62=$CF$61,$CG$58:$CG$59=$CG$59,$CG$61:$CG$62=$CG$61),1,0)</f>
        <v>0</v>
      </c>
      <c r="AAL59" s="487">
        <f t="array" aca="1" ref="AAL59" ca="1">IF(AND($CC$57&lt;&gt;$CC$58,$CC$58:$CC$60=$CC$59,$CC$60&lt;&gt;$CC$61,$CC$61:$CC$62=$CC$61,$CE$58:$CE$59=$CE$59,$CE$59&lt;&gt;$CE$60,$CE$61&lt;&gt;$CE$62,$CF$58:$CF$59=$CF$59,$CG$58:$CG$59=$CG$59),1,0)</f>
        <v>0</v>
      </c>
      <c r="AAM59" s="487">
        <f t="array" aca="1" ref="AAM59" ca="1">IF(AND($CC$57&lt;&gt;$CC$58,$CC$58:$CC$60=$CC$59,$CC$60&lt;&gt;$CC$61,$CC$61:$CC$62=$CC$61,$CE$58&lt;&gt;$CE$59,$CE$59:$CE$60=$CE$59,$CE$61:$CE$62=$CE$61,$CF$59:$CF$60=$CF$59,$CF$61:$CF$62=$CF$61,$CG$59:$CG$60=$CG$59,$CG$61:$CG$62=$CG$61),1,0)</f>
        <v>0</v>
      </c>
      <c r="AAN59" s="487">
        <f t="array" aca="1" ref="AAN59" ca="1">IF(AND($CC$57&lt;&gt;$CC$58,$CC$58:$CC$60=$CC$59,$CC$60&lt;&gt;$CC$61,$CC$61:$CC$62=$CC$61,$CE$58&lt;&gt;$CE$59,$CE$59:$CE$60=$CE$59,$CE$61&lt;&gt;$CE$62,$CF$59:$CF$60=$CF$59,$CF$61:$CF$62=$CF$61,$CG$59:$CG$60=$CG$59),1,0)</f>
        <v>0</v>
      </c>
      <c r="AAO59" s="487">
        <f t="array" aca="1" ref="AAO59" ca="1">IF(AND($CC$57&lt;&gt;$CC$58,$CC$58:$CC$60=$CC$59,$CC$60&lt;&gt;$CC$61,$CC$61:$CC$62=$CC$61,$CE$58&lt;&gt;$CE$59,$CE$59&lt;&gt;$CE$60,$CE$61:$CE$62=$CE$61,$CF$61:$CF$62=$CF$61,$CG$61:$CG$62=$CG$61),1,0)</f>
        <v>0</v>
      </c>
      <c r="AAP59" s="487">
        <f t="array" aca="1" ref="AAP59" ca="1">IF(AND($CC$57&lt;&gt;$CC$58,$CC$58:$CC$60=$CC$59,$CC$60&lt;&gt;$CC$61,$CC$61:$CC$62=$CC$61,$CE$58&lt;&gt;$CE$59,$CE$59&lt;&gt;$CE$60,$CE$61&lt;&gt;$CE$62),1,0)</f>
        <v>0</v>
      </c>
      <c r="AAQ59" s="487">
        <f t="array" aca="1" ref="AAQ59" ca="1">IF(AND($CC$57&lt;&gt;$CC$58,$CC$58:$CC$60=$CC$59,$CC$60&lt;&gt;$CC$61,$CC$61&lt;&gt;$CC$62,$CE$58:$CE$59=$CE$59,$CE$59&lt;&gt;$CE$60,$CF$58:$CF$59=$CF$59,$CG$58:$CG$59=$CG$59),1,0)</f>
        <v>0</v>
      </c>
      <c r="AAR59" s="487">
        <f t="array" aca="1" ref="AAR59" ca="1">IF(AND($CC$57&lt;&gt;$CC$58,$CC$58:$CC$60=$CC$59,$CC$60&lt;&gt;$CC$61,$CC$61&lt;&gt;$CC$62,$CE$58&lt;&gt;$CE$59,$CE$59:$CE$60=$CE$59,$CF$59:$CF$60=$CF$59,$CG$59:$CG$60=$CG$59),1,0)</f>
        <v>0</v>
      </c>
      <c r="AAS59" s="487">
        <f t="array" aca="1" ref="AAS59" ca="1">IF(AND($CC$57&lt;&gt;$CC$58,$CC$58:$CC$60=$CC$59,$CC$60&lt;&gt;$CC$61,$CC$61&lt;&gt;$CC$62,$CE$58&lt;&gt;$CE$59,$CE$59&lt;&gt;$CE$60),1,0)</f>
        <v>0</v>
      </c>
      <c r="AAT59" s="487">
        <f t="array" aca="1" ref="AAT59" ca="1">IF(AND($CC$57&lt;&gt;$CC$58,$CC$58:$CC$59=$CC$59,$CC$59&lt;&gt;$CC$60,$CC$60:$CC$62=$CC$60,$CE$58:$CE$59=$CE$59,$CE$60&lt;&gt;$CE$61,$CE$61:$CE$62=$CE$61,$CF$58:$CF$59=$CF$59,$CF$61:$CF$62=$CF$61,$CG$58:$CG$59=$CG$59,$CG$61:$CG$62=$CG$61),1,0)</f>
        <v>0</v>
      </c>
      <c r="AAU59" s="487">
        <f t="array" aca="1" ref="AAU59" ca="1">IF(AND($CC$57&lt;&gt;$CC$58,$CC$58:$CC$59=$CC$59,$CC$59&lt;&gt;$CC$60,$CC$60:$CC$62=$CC$60,$CE$58:$CE$59=$CE$59,$CE$60:$CE$61=$CE$60,$CE$61&lt;&gt;$CE$62,$CF$58:$CF$59=$CF$59,$CF$60:$CF$61=$CF$60,$CG$58:$CG$59=$CG$59,$CG$60:$CG$61=$CG$60),1,0)</f>
        <v>0</v>
      </c>
      <c r="AAV59" s="487">
        <f t="array" aca="1" ref="AAV59" ca="1">IF(AND($CC$57&lt;&gt;$CC$58,$CC$58:$CC$59=$CC$59,$CC$59&lt;&gt;$CC$60,$CC$60:$CC$62=$CC$60,$CE$58:$CE$59=$CE$59,$CE$60&lt;&gt;$CE$61,$CE$61&lt;&gt;$CE$62,$CF$58:$CF$59=$CF$59,$CG$58:$CG$59=$CG$59),1,0)</f>
        <v>0</v>
      </c>
      <c r="AAW59" s="487">
        <f t="array" aca="1" ref="AAW59" ca="1">IF(AND($CC$57&lt;&gt;$CC$58,$CC$58:$CC$59=$CC$59,$CC$59&lt;&gt;$CC$60,$CC$60:$CC$62=$CC$60,$CE$58&lt;&gt;$CE$59,$CE$60:$CE$62=$CE$60,$CF$60:$CF$62=$CF$60,$CG$60:$CG$62=$CG$60),1,0)</f>
        <v>0</v>
      </c>
      <c r="AAX59" s="487">
        <f t="array" aca="1" ref="AAX59" ca="1">IF(AND($CC$57&lt;&gt;$CC$58,$CC$58:$CC$59=$CC$59,$CC$59&lt;&gt;$CC$60,$CC$60:$CC$62=$CC$60,$CE$58&lt;&gt;$CE$59,$CE$60:$CE$61=$CE$60,$CE$61&lt;&gt;$CE$62,$CF$60:$CF$61=$CF$60,$CG$60:$CG$61=$CG$60),1,0)</f>
        <v>0</v>
      </c>
      <c r="AAY59" s="487">
        <f t="array" aca="1" ref="AAY59" ca="1">IF(AND($CC$57&lt;&gt;$CC$58,$CC$58:$CC$59=$CC$59,$CC$59&lt;&gt;$CC$60,$CC$60:$CC$62=$CC$60,$CE$58&lt;&gt;$CE$59,$CE$60&lt;&gt;$CE$61,$CE$61:$CE$62=$CE$61,$CF$61:$CF$62=$CF$61,$CG$61:$CG$62=$CG$61),1,0)</f>
        <v>0</v>
      </c>
      <c r="AAZ59" s="487">
        <f t="array" aca="1" ref="AAZ59" ca="1">IF(AND($CC$57&lt;&gt;$CC$58,$CC$58:$CC$59=$CC$59,$CC$59&lt;&gt;$CC$60,$CC$60:$CC$62=$CC$60,$CE$58&lt;&gt;$CE$59,$CE$60&lt;&gt;$CE$61,$CE$61&lt;&gt;$CE$62),1,0)</f>
        <v>0</v>
      </c>
      <c r="ABA59" s="487">
        <f t="array" aca="1" ref="ABA59" ca="1">IF(AND($CC$57&lt;&gt;$CC$58,$CC$58:$CC$59=$CC$59,$CC$59&lt;&gt;$CC$60,$CC$60&lt;&gt;$CC$61,$CC$61:$CC$62=$CC$61,$CE$58:$CE$59=$CE$59,$CE$61&lt;&gt;$CE$62,$CF$58:$CF$59=$CF$59,$CG$58:$CG$59=$CG$59),1,0)</f>
        <v>0</v>
      </c>
      <c r="ABB59" s="487">
        <f t="array" aca="1" ref="ABB59" ca="1">IF(AND($CC$57&lt;&gt;$CC$58,$CC$58:$CC$59=$CC$59,$CC$59&lt;&gt;$CC$60,$CC$60&lt;&gt;$CC$61,$CC$61:$CC$62=$CC$61,$CE$58&lt;&gt;$CE$59,$CE$61:$CE$62=$CE$61,$CF$61:$CF$62=$CF$61,$CG$61:$CG$62=$CG$61),1,0)</f>
        <v>0</v>
      </c>
      <c r="ABC59" s="487">
        <f t="array" aca="1" ref="ABC59" ca="1">IF(AND($CC$57&lt;&gt;$CC$58,$CC$58:$CC$59=$CC$59,$CC$59&lt;&gt;$CC$60,$CC$60&lt;&gt;$CC$61,$CC$61:$CC$62=$CC$61,$CE$58&lt;&gt;$CE$59,$CE$61&lt;&gt;$CE$62),1,0)</f>
        <v>0</v>
      </c>
      <c r="ABD59" s="487">
        <f t="array" aca="1" ref="ABD59" ca="1">IF(AND($CC$57&lt;&gt;$CC$58,$CC$58:$CC$59=$CC$59,$CC$59&lt;&gt;$CC$60,$CC$60:$CC$61=$CC$60,$CC$61&lt;&gt;$CC$62,$CE$58:$CE$59=$CE$59,$CE$60&lt;&gt;$CE$61,$CF$58:$CF$59=$CF$59,$CG$58:$CG$59=$CG$59),1,0)</f>
        <v>0</v>
      </c>
      <c r="ABE59" s="487">
        <f t="array" aca="1" ref="ABE59" ca="1">IF(AND($CC$57&lt;&gt;$CC$58,$CC$58:$CC$59=$CC$59,$CC$59&lt;&gt;$CC$60,$CC$60:$CC$61=$CC$60,$CC$61&lt;&gt;$CC$62,$CE$58&lt;&gt;$CE$59,$CE$60:$CE$61=$CE$60,$CF$60:$CF$61=$CF$60,$CG$60:$CG$61=$CG$60),1,0)</f>
        <v>0</v>
      </c>
      <c r="ABF59" s="487">
        <f t="array" aca="1" ref="ABF59" ca="1">IF(AND($CC$57&lt;&gt;$CC$58,$CC$58:$CC$59=$CC$59,$CC$59&lt;&gt;$CC$60,$CC$60:$CC$61=$CC$60,$CC$61&lt;&gt;$CC$62,$CE$58&lt;&gt;$CE$59,$CE$60&lt;&gt;$CE$61),1,0)</f>
        <v>0</v>
      </c>
      <c r="ABG59" s="487">
        <f t="array" aca="1" ref="ABG59" ca="1">IF(AND($CC$57&lt;&gt;$CC$58,$CC$58:$CC$59=$CC$59,$CC$59&lt;&gt;$CC$60,$CC$60&lt;&gt;$CC$61,$CC$61&lt;&gt;$CC$62,$CE$58&lt;&gt;$CE$59),1,0)</f>
        <v>0</v>
      </c>
      <c r="ABH59" s="487">
        <f t="array" aca="1" ref="ABH59" ca="1">IF(AND($CC$57&lt;&gt;$CC$58,$CC$58&lt;&gt;$CC$59,$CC$59:$CC$62=$CC$59,$CE$59:$CE$61=$CE$59,$CE$61&lt;&gt;$CE$62,$CF$59:$CF$61=$CF$59,$CG$59:$CG$61=$CG$59),1,0)</f>
        <v>0</v>
      </c>
      <c r="ABI59" s="487">
        <f t="array" aca="1" ref="ABI59" ca="1">IF(AND($CC$57&lt;&gt;$CC$58,$CC$58&lt;&gt;$CC$59,$CC$59:$CC$62=$CC$59,$CE$59:$CE$60=$CE$59,$CE$60&lt;&gt;$CE$61,$CE$61:$CE$62=$CE$61,$CF$59:$CF$60=$CF$59,$CF$61:$CF$62=$CF$61,$CG$59:$CG$60=$CG$59,$CG$61:$CG$62=$CG$61),1,0)</f>
        <v>0</v>
      </c>
      <c r="ABJ59" s="487">
        <f t="array" aca="1" ref="ABJ59" ca="1">IF(AND($CC$57&lt;&gt;$CC$58,$CC$58&lt;&gt;$CC$59,$CC$59:$CC$62=$CC$59,$CE$59:$CE$60=$CE$59,$CE$60&lt;&gt;$CE$61,$CE$61&lt;&gt;$CE$62,$CF$59:$CF$60=$CF$59,$CG$59:$CG$60=$CG$59),1,0)</f>
        <v>0</v>
      </c>
      <c r="ABK59" s="487">
        <f t="array" aca="1" ref="ABK59" ca="1">IF(AND($CC$57&lt;&gt;$CC$58,$CC$58&lt;&gt;$CC$59,$CC$59:$CC$62=$CC$59,$CE$59&lt;&gt;$CE$60,$CE$60:$CE$62=$CE$60,$CF$60:$CF$62=$CF$60,$CG$60:$CG$62=$CG$60),1,0)</f>
        <v>0</v>
      </c>
      <c r="ABL59" s="487">
        <f t="array" aca="1" ref="ABL59" ca="1">IF(AND($CC$57&lt;&gt;$CC$58,$CC$58&lt;&gt;$CC$59,$CC$59:$CC$62=$CC$59,$CE$59&lt;&gt;$CE$60,$CE$60:$CE$61=$CE$60,$CE$61&lt;&gt;$CE$62,$CF$60:$CF$61=$CF$60,$CG$60:$CG$61=$CG$60),1,0)</f>
        <v>0</v>
      </c>
      <c r="ABM59" s="487">
        <f t="array" aca="1" ref="ABM59" ca="1">IF(AND($CC$57&lt;&gt;$CC$58,$CC$58&lt;&gt;$CC$59,$CC$59:$CC$62=$CC$59,$CE$59&lt;&gt;$CE$60,$CE$60&lt;&gt;$CE$61,$CE$61:$CE$62=$CE$61,$CF$61:$CF$62=$CF$61,$CG$61:$CG$62=$CG$61),1,0)</f>
        <v>0</v>
      </c>
      <c r="ABN59" s="487">
        <f t="array" aca="1" ref="ABN59" ca="1">IF(AND($CC$57&lt;&gt;$CC$58,$CC$58&lt;&gt;$CC$59,$CC$59:$CC$62=$CC$59,$CE$59&lt;&gt;$CE$60,$CE$60&lt;&gt;$CE$61,$CE$61&lt;&gt;$CE$62),1,0)</f>
        <v>0</v>
      </c>
      <c r="ABO59" s="487">
        <f t="array" aca="1" ref="ABO59" ca="1">IF(AND($CC$57&lt;&gt;$CC$58,$CC$58&lt;&gt;$CC$59,$CC$59:$CC$61=$CC$59,$CC$61&lt;&gt;$CC$62,$CE$59:$CE$60=$CE$59,$CE$60&lt;&gt;$CE$61,$CF$59:$CF$60=$CF$59,$CG$59:$CG$60=$CG$59),1,0)</f>
        <v>0</v>
      </c>
      <c r="ABP59" s="487">
        <f t="array" aca="1" ref="ABP59" ca="1">IF(AND($CC$57&lt;&gt;$CC$58,$CC$58&lt;&gt;$CC$59,$CC$59:$CC$61=$CC$59,$CC$61&lt;&gt;$CC$62,$CE$59&lt;&gt;$CE$60,$CE$60:$CE$61=$CE$60,$CF$60:$CF$61=$CF$60,$CG$60:$CG$61=$CG$60),1,0)</f>
        <v>0</v>
      </c>
      <c r="ABQ59" s="487">
        <f t="array" aca="1" ref="ABQ59" ca="1">IF(AND($CC$57&lt;&gt;$CC$58,$CC$58&lt;&gt;$CC$59,$CC$59:$CC$61=$CC$59,$CC$61&lt;&gt;$CC$62,$CE$59&lt;&gt;$CE$60,$CE$60&lt;&gt;$CE$61),1,0)</f>
        <v>0</v>
      </c>
      <c r="ABR59" s="487">
        <f t="array" aca="1" ref="ABR59" ca="1">IF(AND($CC$57&lt;&gt;$CC$58,$CC$58&lt;&gt;$CC$59,$CC$59:$CC$60=$CC$59,$CC$60&lt;&gt;$CC$61,$CC$61:$CC$62=$CC$61,$CE$59:$CE$60=$CE$59,$CE$61&lt;&gt;$CE$62,$CF$59:$CF$60=$CF$59,$CG$59:$CG$60=$CG$59),1,0)</f>
        <v>0</v>
      </c>
      <c r="ABS59" s="487">
        <f t="array" aca="1" ref="ABS59" ca="1">IF(AND($CC$57&lt;&gt;$CC$58,$CC$58&lt;&gt;$CC$59,$CC$59:$CC$60=$CC$59,$CC$60&lt;&gt;$CC$61,$CC$61:$CC$62=$CC$61,$CE$59&lt;&gt;$CE$60,$CE$61:$CE$62=$CE$61,$CF$61:$CF$62=$CF$61,$CG$61:$CG$62=$CG$61),1,0)</f>
        <v>0</v>
      </c>
      <c r="ABT59" s="487">
        <f t="array" aca="1" ref="ABT59" ca="1">IF(AND($CC$57&lt;&gt;$CC$58,$CC$58&lt;&gt;$CC$59,$CC$59:$CC$60=$CC$59,$CC$60&lt;&gt;$CC$61,$CC$61:$CC$62=$CC$61,$CE$59&lt;&gt;$CE$60,$CE$61&lt;&gt;$CE$62),1,0)</f>
        <v>0</v>
      </c>
      <c r="ABU59" s="487">
        <f t="array" aca="1" ref="ABU59" ca="1">IF(AND($CC$57&lt;&gt;$CC$58,$CC$58&lt;&gt;$CC$59,$CC$59:$CC$60=$CC$59,$CC$60&lt;&gt;$CC$61,$CC$61&lt;&gt;$CC$62,$CE$59&lt;&gt;$CE$60),1,0)</f>
        <v>0</v>
      </c>
      <c r="ABV59" s="487">
        <f t="array" aca="1" ref="ABV59" ca="1">IF(AND($CC$57&lt;&gt;$CC$58,$CC$58&lt;&gt;$CC$59,$CC$59&lt;&gt;$CC$60,$CC$60:$CC$62=$CC$60,$CE$60:$CE$61=$CE$60,$CE$61&lt;&gt;$CE$62,$CF$60:$CF$61=$CF$60,$CG$60:$CG$61=$CG$60),1,0)</f>
        <v>0</v>
      </c>
      <c r="ABW59" s="487">
        <f t="array" aca="1" ref="ABW59" ca="1">IF(AND($CC$57&lt;&gt;$CC$58,$CC$58&lt;&gt;$CC$59,$CC$59&lt;&gt;$CC$60,$CC$60:$CC$62=$CC$60,$CE$60&lt;&gt;$CE$61,$CE$61:$CE$62=$CE$61,$CF$61:$CF$62=$CF$61,$CG$61:$CG$62=$CG$61),1,0)</f>
        <v>0</v>
      </c>
      <c r="ABX59" s="487">
        <f t="array" aca="1" ref="ABX59" ca="1">IF(AND($CC$57&lt;&gt;$CC$58,$CC$58&lt;&gt;$CC$59,$CC$59&lt;&gt;$CC$60,$CC$60:$CC$62=$CC$60,$CE$60&lt;&gt;$CE$61,$CE$61&lt;&gt;$CE$62),1,0)</f>
        <v>0</v>
      </c>
      <c r="ABY59" s="487">
        <f t="array" aca="1" ref="ABY59" ca="1">IF(AND($CC$57&lt;&gt;$CC$58,$CC$58&lt;&gt;$CC$59,$CC$59&lt;&gt;$CC$60,$CC$60:$CC$61=$CC$60,$CC$61&lt;&gt;$CC$62,$CE$60&lt;&gt;$CE$61),1,0)</f>
        <v>0</v>
      </c>
      <c r="ABZ59" s="487">
        <f t="array" aca="1" ref="ABZ59" ca="1">IF(AND($CC$57&lt;&gt;$CC$58,$CC$58&lt;&gt;$CC$59,$CC$59&lt;&gt;$CC$60,$CC$60&lt;&gt;$CC$61,$CC$61:$CC$62=$CC$61,$CE$61&lt;&gt;$CE$62),1,0)</f>
        <v>0</v>
      </c>
      <c r="ACA59" s="487">
        <f t="array" aca="1" ref="ACA59" ca="1">IF(AND($CC$57:$CC$61=$CC$59,$CC$61&lt;&gt;$CC$62,$CE$57:$CE$61=$CE$59,$CF$57:$CF$60=$CF$59,$CF$60&lt;&gt;$CF$61,$CG$57:$CG$60=$CG$59),1,0)</f>
        <v>0</v>
      </c>
      <c r="ACB59" s="487">
        <f t="array" aca="1" ref="ACB59" ca="1">IF(AND($CC$57:$CC$61=$CC$59,$CC$61&lt;&gt;$CC$62,$CE$57:$CE$61=$CE$59,$CF$57:$CF$59=$CF$59,$CF$59&lt;&gt;$CF$60,$CF$60:$CF$61=$CF$60,$CG$57:$CG$59=$CG$59,$CG$60:$CG$61=$CG$60),1,0)</f>
        <v>0</v>
      </c>
      <c r="ACC59" s="487">
        <f t="array" aca="1" ref="ACC59" ca="1">IF(AND($CC$57:$CC$61=$CC$59,$CC$61&lt;&gt;$CC$62,$CE$57:$CE$61=$CE$59,$CF$57:$CF$59=$CF$59,$CF$59&lt;&gt;$CF$60,$CF$60&lt;&gt;$CF$61,$CG$57:$CG$59=$CG$59),1,0)</f>
        <v>0</v>
      </c>
      <c r="ACD59" s="487">
        <f t="array" aca="1" ref="ACD59" ca="1">IF(AND($CC$57:$CC$61=$CC$59,$CC$61&lt;&gt;$CC$62,$CE$57:$CE$61=$CE$59,$CF$57:$CF$58=$CF$58,$CF$58&lt;&gt;$CF$59,$CF$59:$CF$61=$CF$59,$CG$57:$CG$58=$CG$58,$CG$59:$CG$61=$CG$59),1,0)</f>
        <v>0</v>
      </c>
      <c r="ACE59" s="487">
        <f t="array" aca="1" ref="ACE59" ca="1">IF(AND($CC$57:$CC$61=$CC$59,$CC$61&lt;&gt;$CC$62,$CE$57:$CE$61=$CE$59,$CF$57:$CF$58=$CF$58,$CF$58&lt;&gt;$CF$59,$CF$59:$CF$60=$CF$59,$CF$60&lt;&gt;$CF$61,$CG$57:$CG$58=$CG$58,$CG$59:$CG$60=$CG$59),1,0)</f>
        <v>0</v>
      </c>
      <c r="ACF59" s="487">
        <f t="array" aca="1" ref="ACF59" ca="1">IF(AND($CC$57:$CC$61=$CC$59,$CC$61&lt;&gt;$CC$62,$CE$57:$CE$61=$CE$59,$CF$57:$CF$58=$CF$58,$CF$58&lt;&gt;$CF$59,$CF$59&lt;&gt;$CF$60,$CF$60:$CF$61=$CF$60,$CG$57:$CG$58=$CG$58,$CG$60:$CG$61=$CG$60),1,0)</f>
        <v>0</v>
      </c>
      <c r="ACG59" s="487">
        <f t="array" aca="1" ref="ACG59" ca="1">IF(AND($CC$57:$CC$61=$CC$59,$CC$61&lt;&gt;$CC$62,$CE$57:$CE$61=$CE$59,$CF$57:$CF$58=$CF$58,$CF$58&lt;&gt;$CF$59,$CF$59&lt;&gt;$CF$60,$CF$60&lt;&gt;$CF$61,$CG$57:$CG$58=$CG$58),1,0)</f>
        <v>0</v>
      </c>
      <c r="ACH59" s="487">
        <f t="array" aca="1" ref="ACH59" ca="1">IF(AND($CC$57:$CC$61=$CC$59,$CC$61&lt;&gt;$CC$62,$CE$57:$CE$61=$CE$59,$CF$57&lt;&gt;$CF$58,$CF$58:$CF$61=$CF$59,$CG$58:$CG$61=$CG$59),1,0)</f>
        <v>0</v>
      </c>
      <c r="ACI59" s="487">
        <f t="array" aca="1" ref="ACI59" ca="1">IF(AND($CC$57:$CC$61=$CC$59,$CC$61&lt;&gt;$CC$62,$CE$57:$CE$61=$CE$59,$CF$57&lt;&gt;$CF$58,$CF$58:$CF$60=$CF$59,$CF$60&lt;&gt;$CF$61,$CG$58:$CG$60=$CG$59),1,0)</f>
        <v>0</v>
      </c>
      <c r="ACJ59" s="487">
        <f t="array" aca="1" ref="ACJ59" ca="1">IF(AND($CC$57:$CC$61=$CC$59,$CC$61&lt;&gt;$CC$62,$CE$57:$CE$61=$CE$59,$CF$57&lt;&gt;$CF$58,$CF$58:$CF$59=$CF$59,$CF$59&lt;&gt;$CF$60,$CF$60:$CF$61=$CF$60,$CG$58:$CG$59=$CG$59,$CG$60:$CG$61=$CG$60),1,0)</f>
        <v>0</v>
      </c>
      <c r="ACK59" s="487">
        <f t="array" aca="1" ref="ACK59" ca="1">IF(AND($CC$57:$CC$61=$CC$59,$CC$61&lt;&gt;$CC$62,$CE$57:$CE$61=$CE$59,$CF$57&lt;&gt;$CF$58,$CF$58:$CF$59=$CF$59,$CF$59&lt;&gt;$CF$60,$CF$60&lt;&gt;$CF$61,$CG$58:$CG$59=$CG$59),1,0)</f>
        <v>0</v>
      </c>
      <c r="ACL59" s="487">
        <f t="array" aca="1" ref="ACL59" ca="1">IF(AND($CC$57:$CC$61=$CC$59,$CC$61&lt;&gt;$CC$62,$CE$57:$CE$61=$CE$59,$CF$57&lt;&gt;$CF$58,$CF$58&lt;&gt;$CF$59,$CF$59:$CF$61=$CF$59,$CG$59:$CG$61=$CG$59),1,0)</f>
        <v>0</v>
      </c>
      <c r="ACM59" s="487">
        <f t="array" aca="1" ref="ACM59" ca="1">IF(AND($CC$57:$CC$61=$CC$59,$CC$61&lt;&gt;$CC$62,$CE$57:$CE$61=$CE$59,$CF$57&lt;&gt;$CF$58,$CF$58&lt;&gt;$CF$59,$CF$59:$CF$60=$CF$59,$CF$60&lt;&gt;$CF$61,$CG$59:$CG$60=$CG$59),1,0)</f>
        <v>0</v>
      </c>
      <c r="ACN59" s="487">
        <f t="array" aca="1" ref="ACN59" ca="1">IF(AND($CC$57:$CC$61=$CC$59,$CC$61&lt;&gt;$CC$62,$CE$57:$CE$61=$CE$59,$CF$57&lt;&gt;$CF$58,$CF$58&lt;&gt;$CF$59,$CF$59&lt;&gt;$CF$60,$CF$60:$CF$61=$CF$60,$CG$60:$CG$61=$CG$60),1,0)</f>
        <v>0</v>
      </c>
      <c r="ACO59" s="487">
        <f t="array" aca="1" ref="ACO59" ca="1">IF(AND($CC$57:$CC$61=$CC$59,$CC$61&lt;&gt;$CC$62,$CE$57:$CE$61=$CE$59,$CF$57&lt;&gt;$CF$58,$CF$58&lt;&gt;$CF$59,$CF$59&lt;&gt;$CF$60,$CF$60&lt;&gt;$CF$61),1,0)</f>
        <v>0</v>
      </c>
      <c r="ACP59" s="487">
        <f t="array" aca="1" ref="ACP59" ca="1">IF(AND($CC$57:$CC$60=$CC$59,$CC$60&lt;&gt;$CC$61,$CC$61:$CC$62=$CC$61,$CE$57:$CE$60=$CE$59,$CE$61:$CE$62=$CE$61,$CF$57:$CF$60=$CF$59,$CF$61&lt;&gt;$CF$62,$CG$57:$CG$60=$CG$59),1,0)</f>
        <v>0</v>
      </c>
      <c r="ACQ59" s="487">
        <f t="array" aca="1" ref="ACQ59" ca="1">IF(AND($CC$57:$CC$60=$CC$59,$CC$60&lt;&gt;$CC$61,$CC$61:$CC$62=$CC$61,$CE$57:$CE$60=$CE$59,$CE$61:$CE$62=$CE$61,$CF$57:$CF$59=$CF$59,$CF$59&lt;&gt;$CF$60,$CF$61:$CF$62=$CF$61,$CG$57:$CG$59=$CG$59,$CG$61:$CG$62=$CG$61),1,0)</f>
        <v>0</v>
      </c>
      <c r="ACR59" s="487">
        <f t="array" aca="1" ref="ACR59" ca="1">IF(AND($CC$57:$CC$60=$CC$59,$CC$60&lt;&gt;$CC$61,$CC$61:$CC$62=$CC$61,$CE$57:$CE$60=$CE$59,$CE$61:$CE$62=$CE$61,$CF$57:$CF$59=$CF$59,$CF$59&lt;&gt;$CF$60,$CF$61&lt;&gt;$CF$62,$CG$57:$CG$59=$CG$59),1,0)</f>
        <v>0</v>
      </c>
      <c r="ACS59" s="487">
        <f t="array" aca="1" ref="ACS59" ca="1">IF(AND($CC$57:$CC$60=$CC$59,$CC$60&lt;&gt;$CC$61,$CC$61:$CC$62=$CC$61,$CE$57:$CE$60=$CE$59,$CE$61:$CE$62=$CE$61,$CF$57:$CF$58=$CF$58,$CF$58&lt;&gt;$CF$59,$CF$59:$CF$60=$CF$59,$CF$61:$CF$62=$CF$61,$CG$57:$CG$58=$CG$58,$CG$59:$CG$60=$CG$59,$CG$61:$CG$62=$CG$61),1,0)</f>
        <v>0</v>
      </c>
      <c r="ACT59" s="487">
        <f t="array" aca="1" ref="ACT59" ca="1">IF(AND($CC$57:$CC$60=$CC$59,$CC$60&lt;&gt;$CC$61,$CC$61:$CC$62=$CC$61,$CE$57:$CE$60=$CE$59,$CE$61:$CE$62=$CE$61,$CF$57:$CF$58=$CF$58,$CF$58&lt;&gt;$CF$59,$CF$59:$CF$60=$CF$59,$CF$61&lt;&gt;$CF$62,$CG$57:$CG$58=$CG$58,$CG$59:$CG$60=$CG$59),1,0)</f>
        <v>0</v>
      </c>
      <c r="ACU59" s="487">
        <f t="array" aca="1" ref="ACU59" ca="1">IF(AND($CC$57:$CC$60=$CC$59,$CC$60&lt;&gt;$CC$61,$CC$61:$CC$62=$CC$61,$CE$57:$CE$60=$CE$59,$CE$61:$CE$62=$CE$61,$CF$57:$CF$58=$CF$58,$CF$58&lt;&gt;$CF$59,$CF$59&lt;&gt;$CF$60,$CF$61:$CF$62=$CF$61,$CG$57:$CG$58=$CG$58,$CG$61:$CG$62=$CG$61),1,0)</f>
        <v>0</v>
      </c>
      <c r="ACV59" s="487">
        <f t="array" aca="1" ref="ACV59" ca="1">IF(AND($CC$57:$CC$60=$CC$59,$CC$60&lt;&gt;$CC$61,$CC$61:$CC$62=$CC$61,$CE$57:$CE$60=$CE$59,$CE$61:$CE$62=$CE$61,$CF$57:$CF$58=$CF$58,$CF$58&lt;&gt;$CF$59,$CF$59&lt;&gt;$CF$60,$CF$61&lt;&gt;$CF$62,$CG$57:$CG$58=$CG$58),1,0)</f>
        <v>0</v>
      </c>
      <c r="ACW59" s="487">
        <f t="array" aca="1" ref="ACW59" ca="1">IF(AND($CC$57:$CC$60=$CC$59,$CC$60&lt;&gt;$CC$61,$CC$61:$CC$62=$CC$61,$CE$57:$CE$60=$CE$59,$CE$61:$CE$62=$CE$61,$CF$57&lt;&gt;$CF$58,$CF$58:$CF$60=$CF$59,$CF$61:$CF$62=$CF$61,$CG$58:$CG$60=$CG$59,$CG$61:$CG$62=$CG$61),1,0)</f>
        <v>0</v>
      </c>
      <c r="ACX59" s="487">
        <f t="array" aca="1" ref="ACX59" ca="1">IF(AND($CC$57:$CC$60=$CC$59,$CC$60&lt;&gt;$CC$61,$CC$61:$CC$62=$CC$61,$CE$57:$CE$60=$CE$59,$CE$61:$CE$62=$CE$61,$CF$57&lt;&gt;$CF$58,$CF$58:$CF$60=$CF$59,$CF$61&lt;&gt;$CF$62,$CG$58:$CG$60=$CG$59),1,0)</f>
        <v>0</v>
      </c>
      <c r="ACY59" s="487">
        <f t="array" aca="1" ref="ACY59" ca="1">IF(AND($CC$57:$CC$60=$CC$59,$CC$60&lt;&gt;$CC$61,$CC$61:$CC$62=$CC$61,$CE$57:$CE$60=$CE$59,$CE$61:$CE$62=$CE$61,$CF$57&lt;&gt;$CF$58,$CF$58:$CF$59=$CF$59,$CF$59&lt;&gt;$CF$60,$CF$61:$CF$62=$CF$61,$CG$58:$CG$59=$CG$59,$CG$61:$CG$62=$CG$61),1,0)</f>
        <v>0</v>
      </c>
      <c r="ACZ59" s="487">
        <f t="array" aca="1" ref="ACZ59" ca="1">IF(AND($CC$57:$CC$60=$CC$59,$CC$60&lt;&gt;$CC$61,$CC$61:$CC$62=$CC$61,$CE$57:$CE$60=$CE$59,$CE$61:$CE$62=$CE$61,$CF$57&lt;&gt;$CF$58,$CF$58:$CF$59=$CF$59,$CF$59&lt;&gt;$CF$60,$CF$61&lt;&gt;$CF$62,$CG$58:$CG$59=$CG$59),1,0)</f>
        <v>0</v>
      </c>
      <c r="ADA59" s="487">
        <f t="array" aca="1" ref="ADA59" ca="1">IF(AND($CC$57:$CC$60=$CC$59,$CC$60&lt;&gt;$CC$61,$CC$61:$CC$62=$CC$61,$CE$57:$CE$60=$CE$59,$CE$61:$CE$62=$CE$61,$CF$57&lt;&gt;$CF$58,$CF$58&lt;&gt;$CF$59,$CF$59:$CF$60=$CF$59,$CF$61:$CF$62=$CF$61,$CG$59:$CG$60=$CG$59,$CG$61:$CG$62=$CG$61),1,0)</f>
        <v>0</v>
      </c>
      <c r="ADB59" s="487">
        <f t="array" aca="1" ref="ADB59" ca="1">IF(AND($CC$57:$CC$60=$CC$59,$CC$60&lt;&gt;$CC$61,$CC$61:$CC$62=$CC$61,$CE$57:$CE$60=$CE$59,$CE$61:$CE$62=$CE$61,$CF$57&lt;&gt;$CF$58,$CF$58&lt;&gt;$CF$59,$CF$59:$CF$60=$CF$59,$CF$61&lt;&gt;$CF$62,$CG$59:$CG$60=$CG$59),1,0)</f>
        <v>0</v>
      </c>
      <c r="ADC59" s="487">
        <f t="array" aca="1" ref="ADC59" ca="1">IF(AND($CC$57:$CC$60=$CC$59,$CC$60&lt;&gt;$CC$61,$CC$61:$CC$62=$CC$61,$CE$57:$CE$60=$CE$59,$CE$61:$CE$62=$CE$61,$CF$57&lt;&gt;$CF$58,$CF$58&lt;&gt;$CF$59,$CF$59&lt;&gt;$CF$60,$CF$61:$CF$62=$CF$61,$CG$61:$CG$62=$CG$61),1,0)</f>
        <v>0</v>
      </c>
      <c r="ADD59" s="487">
        <f t="array" aca="1" ref="ADD59" ca="1">IF(AND($CC$57:$CC$60=$CC$59,$CC$60&lt;&gt;$CC$61,$CC$61:$CC$62=$CC$61,$CE$57:$CE$60=$CE$59,$CE$61:$CE$62=$CE$61,$CF$57&lt;&gt;$CF$58,$CF$58&lt;&gt;$CF$59,$CF$59&lt;&gt;$CF$60,$CF$61&lt;&gt;$CF$62),1,0)</f>
        <v>0</v>
      </c>
      <c r="ADE59" s="487">
        <f t="array" aca="1" ref="ADE59" ca="1">IF(AND($CC$57:$CC$60=$CC$59,$CC$60&lt;&gt;$CC$61,$CC$61&lt;&gt;$CC$62,$CE$57:$CE$60=$CE$59,$CF$57:$CF$59=$CF$59,$CF$59&lt;&gt;$CF$60,$CG$57:$CG$59=$CG$59),1,0)</f>
        <v>0</v>
      </c>
      <c r="ADF59" s="487">
        <f t="array" aca="1" ref="ADF59" ca="1">IF(AND($CC$57:$CC$60=$CC$59,$CC$60&lt;&gt;$CC$61,$CC$61&lt;&gt;$CC$62,$CE$57:$CE$60=$CE$59,$CF$57:$CF$58=$CF$57,$CF$58&lt;&gt;$CF$59,$CF$59:$CF$60=$CF$59,$CG$57:$CG$58=$CG$58,$CG$59:$CG$60=$CG$59),1,0)</f>
        <v>0</v>
      </c>
      <c r="ADG59" s="487">
        <f t="array" aca="1" ref="ADG59" ca="1">IF(AND($CC$57:$CC$60=$CC$59,$CC$60&lt;&gt;$CC$61,$CC$61&lt;&gt;$CC$62,$CE$57:$CE$60=$CE$59,$CF$57:$CF$58=$CF$57,$CF$58&lt;&gt;$CF$59,$CF$59&lt;&gt;$CF$60,$CG$57:$CG$58=$CG$58),1,0)</f>
        <v>0</v>
      </c>
      <c r="ADH59" s="487">
        <f t="array" aca="1" ref="ADH59" ca="1">IF(AND($CC$57:$CC$60=$CC$59,$CC$60&lt;&gt;$CC$61,$CC$61&lt;&gt;$CC$62,$CE$57:$CE$60=$CE$59,$CF$57&lt;&gt;$CF$58,$CF$58:$CF$60=$CF$59,$CG$58:$CG$60=$CG$59),1,0)</f>
        <v>0</v>
      </c>
      <c r="ADI59" s="487">
        <f t="array" aca="1" ref="ADI59" ca="1">IF(AND($CC$57:$CC$60=$CC$59,$CC$60&lt;&gt;$CC$61,$CC$61&lt;&gt;$CC$62,$CE$57:$CE$60=$CE$59,$CF$57&lt;&gt;$CF$58,$CF$58:$CF$59=$CF$59,$CF$59&lt;&gt;$CF$60,$CG$58:$CG$59=$CG$59),1,0)</f>
        <v>0</v>
      </c>
      <c r="ADJ59" s="487">
        <f t="array" aca="1" ref="ADJ59" ca="1">IF(AND($CC$57:$CC$60=$CC$59,$CC$60&lt;&gt;$CC$61,$CC$61&lt;&gt;$CC$62,$CE$57:$CE$60=$CE$59,$CF$57&lt;&gt;$CF$58,$CF$58&lt;&gt;$CF$59,$CF$59:$CF$60=$CF$59,$CG$59:$CG$60=$CG$59),1,0)</f>
        <v>0</v>
      </c>
      <c r="ADK59" s="487">
        <f t="array" aca="1" ref="ADK59" ca="1">IF(AND($CC$57:$CC$60=$CC$59,$CC$60&lt;&gt;$CC$61,$CC$61&lt;&gt;$CC$62,$CE$57:$CE$60=$CE$59,$CF$57&lt;&gt;$CF$58,$CF$58&lt;&gt;$CF$59,$CF$59&lt;&gt;$CF$60),1,0)</f>
        <v>0</v>
      </c>
      <c r="ADL59" s="487">
        <f t="array" aca="1" ref="ADL59" ca="1">IF(AND($CC$57:$CC$59=$CC$59,$CC$59&lt;&gt;$CC$60,$CC$60:$CC$62=$CC$60,$CE$57:$CE$59=$CE$59,$CE$60:$CE$62=$CE$60,$CF$57:$CF$59=$CF$59,$CF$60:$CF$61=$CF$60,$CF$61&lt;&gt;$CF$62,$CG$57:$CG$59=$CG$59,$CG$60:$CG$61=$CG$60),1,0)</f>
        <v>0</v>
      </c>
      <c r="ADM59" s="487">
        <f t="array" aca="1" ref="ADM59" ca="1">IF(AND($CC$57:$CC$59=$CC$59,$CC$59&lt;&gt;$CC$60,$CC$60:$CC$62=$CC$60,$CE$57:$CE$59=$CE$59,$CE$60:$CE$62=$CE$60,$CF$57:$CF$59=$CF$59,$CF$60&lt;&gt;$CF$61,$CF$61:$CF$62=$CF$61,$CG$57:$CG$59=$CG$59,$CG$61:$CG$62=$CG$61),1,0)</f>
        <v>0</v>
      </c>
      <c r="ADN59" s="487">
        <f t="array" aca="1" ref="ADN59" ca="1">IF(AND($CC$57:$CC$59=$CC$59,$CC$59&lt;&gt;$CC$60,$CC$60:$CC$62=$CC$60,$CE$57:$CE$59=$CE$59,$CE$60:$CE$62=$CE$60,$CF$57:$CF$59=$CF$59,$CF$60&lt;&gt;$CF$61,$CF$61&lt;&gt;$CF$62,$CG$57:$CG$59=$CG$59),1,0)</f>
        <v>0</v>
      </c>
      <c r="ADO59" s="487">
        <f t="array" aca="1" ref="ADO59" ca="1">IF(AND($CC$57:$CC$59=$CC$59,$CC$59&lt;&gt;$CC$60,$CC$60:$CC$62=$CC$60,$CE$57:$CE$59=$CE$59,$CE$60:$CE$62=$CE$60,$CF$57:$CF$58=$CF$58,$CF$58&lt;&gt;$CF$59,$CF$60:$CF$62=$CF$60,$CG$57:$CG$58=$CG$58,$CG$60:$CG$62=$CG$60),1,0)</f>
        <v>0</v>
      </c>
      <c r="ADP59" s="487">
        <f t="array" aca="1" ref="ADP59" ca="1">IF(AND($CC$57:$CC$59=$CC$59,$CC$59&lt;&gt;$CC$60,$CC$60:$CC$62=$CC$60,$CE$57:$CE$59=$CE$59,$CE$60:$CE$62=$CE$60,$CF$57:$CF$58=$CF$58,$CF$58&lt;&gt;$CF$59,$CF$60&lt;&gt;$CF$61,$CF$61:$CF$62=$CF$61,$CG$57:$CG$58=$CG$58,$CG$61:$CG$62=$CG$61),1,0)</f>
        <v>0</v>
      </c>
      <c r="ADQ59" s="487">
        <f t="array" aca="1" ref="ADQ59" ca="1">IF(AND($CC$57:$CC$59=$CC$59,$CC$59&lt;&gt;$CC$60,$CC$60:$CC$62=$CC$60,$CE$57:$CE$59=$CE$59,$CE$60:$CE$62=$CE$60,$CF$57:$CF$58=$CF$58,$CF$58&lt;&gt;$CF$59,$CF$60:$CF$61=$CF$60,$CF$61&lt;&gt;$CF$62,$CG$57:$CG$58=$CG$58,$CG$60:$CG$61=$CG$60),1,0)</f>
        <v>0</v>
      </c>
      <c r="ADR59" s="487">
        <f t="array" aca="1" ref="ADR59" ca="1">IF(AND($CC$57:$CC$59=$CC$59,$CC$59&lt;&gt;$CC$60,$CC$60:$CC$62=$CC$60,$CE$57:$CE$59=$CE$59,$CE$60:$CE$62=$CE$60,$CF$57:$CF$58=$CF$58,$CF$58&lt;&gt;$CF$59,$CF$60&lt;&gt;$CF$61,$CF$61&lt;&gt;$CF$62,$CG$57:$CG$58=$CG$58,$CG$60:$CG$61=$CG$60),1,0)</f>
        <v>0</v>
      </c>
      <c r="ADS59" s="487">
        <f t="array" aca="1" ref="ADS59" ca="1">IF(AND($CC$57:$CC$59=$CC$59,$CC$59&lt;&gt;$CC$60,$CC$60:$CC$62=$CC$60,$CE$57:$CE$59=$CE$59,$CE$60:$CE$62=$CE$60,$CF$57&lt;&gt;$CF$58,$CF$58:$CF$59=$CF$59,$CF$60:$CF$62=$CF$60,$CG$58:$CG$59=$CG$59,$CG$60:$CG$62=$CG$60),1,0)</f>
        <v>0</v>
      </c>
      <c r="ADT59" s="487">
        <f t="array" aca="1" ref="ADT59" ca="1">IF(AND($CC$57:$CC$59=$CC$59,$CC$59&lt;&gt;$CC$60,$CC$60:$CC$62=$CC$60,$CE$57:$CE$59=$CE$59,$CE$60:$CE$62=$CE$60,$CF$57&lt;&gt;$CF$58,$CF$58:$CF$59=$CF$59,$CF$60&lt;&gt;$CF$61,$CF$61:$CF$62=$CF$61,$CG$58:$CG$59=$CG$59,$CG$61:$CG$62=$CG$61),1,0)</f>
        <v>0</v>
      </c>
      <c r="ADU59" s="487">
        <f t="array" aca="1" ref="ADU59" ca="1">IF(AND($CC$57:$CC$59=$CC$59,$CC$59&lt;&gt;$CC$60,$CC$60:$CC$62=$CC$60,$CE$57:$CE$59=$CE$59,$CE$60:$CE$62=$CE$60,$CF$57&lt;&gt;$CF$58,$CF$58:$CF$59=$CF$59,$CF$60:$CF$61=$CF$60,$CF$61&lt;&gt;$CF$62,$CG$58:$CG$59=$CG$59,$CG$60:$CG$61=$CG$60),1,0)</f>
        <v>0</v>
      </c>
      <c r="ADV59" s="487">
        <f t="array" aca="1" ref="ADV59" ca="1">IF(AND($CC$57:$CC$59=$CC$59,$CC$59&lt;&gt;$CC$60,$CC$60:$CC$62=$CC$60,$CE$57:$CE$59=$CE$59,$CE$60:$CE$62=$CE$60,$CF$57&lt;&gt;$CF$58,$CF$58:$CF$59=$CF$59,$CF$60&lt;&gt;$CF$61,$CF$61&lt;&gt;$CF$62,$CG$58:$CG$59=$CG$59),1,0)</f>
        <v>0</v>
      </c>
      <c r="ADW59" s="487">
        <f t="array" aca="1" ref="ADW59" ca="1">IF(AND($CC$57:$CC$59=$CC$59,$CC$59&lt;&gt;$CC$60,$CC$60:$CC$62=$CC$60,$CE$57:$CE$59=$CE$59,$CE$60:$CE$62=$CE$60,$CF$57&lt;&gt;$CF$58,$CF$58&lt;&gt;$CF$59,$CF$60:$CF$62=$CF$60,$CG$60:$CG$62=$CG$60),1,0)</f>
        <v>0</v>
      </c>
      <c r="ADX59" s="487">
        <f t="array" aca="1" ref="ADX59" ca="1">IF(AND($CC$57:$CC$59=$CC$59,$CC$59&lt;&gt;$CC$60,$CC$60:$CC$62=$CC$60,$CE$57:$CE$59=$CE$59,$CE$60:$CE$62=$CE$60,$CF$57&lt;&gt;$CF$58,$CF$58&lt;&gt;$CF$59,$CF$60:$CF$61=$CF$60,$CF$61&lt;&gt;$CF$62,$CG$60:$CG$61=$CG$60),1,0)</f>
        <v>0</v>
      </c>
      <c r="ADY59" s="487">
        <f t="array" aca="1" ref="ADY59" ca="1">IF(AND($CC$57:$CC$59=$CC$59,$CC$59&lt;&gt;$CC$60,$CC$60:$CC$62=$CC$60,$CE$57:$CE$59=$CE$59,$CE$60:$CE$62=$CE$60,$CF$57&lt;&gt;$CF$58,$CF$58&lt;&gt;$CF$59,$CF$60&lt;&gt;$CF$61,$CF$61:$CF$62=$CF$61,$CG$61:$CG$62=$CG$61),1,0)</f>
        <v>0</v>
      </c>
      <c r="ADZ59" s="487">
        <f t="array" aca="1" ref="ADZ59" ca="1">IF(AND($CC$57:$CC$59=$CC$59,$CC$59&lt;&gt;$CC$60,$CC$60:$CC$62=$CC$60,$CE$57:$CE$59=$CE$59,$CE$60:$CE$62=$CE$60,$CF$57&lt;&gt;$CF$58,$CF$58&lt;&gt;$CF$59,$CF$60&lt;&gt;$CF$61,$CF$61&lt;&gt;$CF$62),1,0)</f>
        <v>0</v>
      </c>
      <c r="AEA59" s="487">
        <f t="array" aca="1" ref="AEA59" ca="1">IF(AND($CC$57:$CC$59=$CC$59,$CC$59&lt;&gt;$CC$60,$CC$60:$CC$61=$CC$60,$CC$61&lt;&gt;$CC$62,$CE$57:$CE$59=$CE$59,$CE$60:$CE$61=$CE$60,$CF$57:$CF$59=$CF$59,$CF$60&lt;&gt;$CF$61,$CG$57:$CG$59=$CG$59),1,0)</f>
        <v>0</v>
      </c>
      <c r="AEB59" s="487">
        <f t="array" aca="1" ref="AEB59" ca="1">IF(AND($CC$57:$CC$59=$CC$59,$CC$59&lt;&gt;$CC$60,$CC$60:$CC$61=$CC$60,$CC$61&lt;&gt;$CC$62,$CE$57:$CE$59=$CE$59,$CE$60:$CE$61=$CE$60,$CF$57:$CF$58=$CF$58,$CF$58&lt;&gt;$CF$59,$CF$60:$CF$61=$CF$60,$CG$57:$CG$58=$CG$58,$CG$60:$CG$61=$CG$60),1,0)</f>
        <v>0</v>
      </c>
      <c r="AEC59" s="487">
        <f t="array" aca="1" ref="AEC59" ca="1">IF(AND($CC$57:$CC$59=$CC$59,$CC$59&lt;&gt;$CC$60,$CC$60:$CC$61=$CC$60,$CC$61&lt;&gt;$CC$62,$CE$57:$CE$59=$CE$59,$CE$60:$CE$61=$CE$60,$CF$57:$CF$58=$CF$58,$CF$58&lt;&gt;$CF$59,$CF$60&lt;&gt;$CF$61,$CG$57:$CG$58=$CG$58,$CG$60:$CG$61=$CG$60),1,0)</f>
        <v>0</v>
      </c>
      <c r="AED59" s="487">
        <f t="array" aca="1" ref="AED59" ca="1">IF(AND($CC$57:$CC$59=$CC$59,$CC$59&lt;&gt;$CC$60,$CC$60:$CC$61=$CC$60,$CC$61&lt;&gt;$CC$62,$CE$57:$CE$59=$CE$59,$CE$60:$CE$61=$CE$60,$CF$57&lt;&gt;$CF$58,$CF$58:$CF$59=$CF$59,$CF$60:$CF$61=$CF$60,$CG$58:$CG$59=$CG$59,$CG$60:$CG$61=$CG$60),1,0)</f>
        <v>0</v>
      </c>
      <c r="AEE59" s="487">
        <f t="array" aca="1" ref="AEE59" ca="1">IF(AND($CC$57:$CC$59=$CC$59,$CC$59&lt;&gt;$CC$60,$CC$60:$CC$61=$CC$60,$CC$61&lt;&gt;$CC$62,$CE$57:$CE$59=$CE$59,$CE$60:$CE$61=$CE$60,$CF$57&lt;&gt;$CF$58,$CF$58:$CF$59=$CF$59,$CF$60&lt;&gt;$CF$61,$CG$58:$CG$59=$CG$59),1,0)</f>
        <v>0</v>
      </c>
      <c r="AEF59" s="487">
        <f t="array" aca="1" ref="AEF59" ca="1">IF(AND($CC$57:$CC$59=$CC$59,$CC$59&lt;&gt;$CC$60,$CC$60:$CC$61=$CC$60,$CC$61&lt;&gt;$CC$62,$CE$57:$CE$59=$CE$59,$CE$60:$CE$61=$CE$60,$CF$57&lt;&gt;$CF$58,$CF$58&lt;&gt;$CF$59,$CF$60:$CF$61=$CF$60,$CG$60:$CG$61=$CG$60),1,0)</f>
        <v>0</v>
      </c>
      <c r="AEG59" s="487">
        <f t="array" aca="1" ref="AEG59" ca="1">IF(AND($CC$57:$CC$59=$CC$59,$CC$59&lt;&gt;$CC$60,$CC$60:$CC$61=$CC$60,$CC$61&lt;&gt;$CC$62,$CE$57:$CE$59=$CE$59,$CE$60:$CE$61=$CE$60,$CF$57&lt;&gt;$CF$58,$CF$58&lt;&gt;$CF$59,$CF$60&lt;&gt;$CF$61),1,0)</f>
        <v>0</v>
      </c>
      <c r="AEH59" s="487">
        <f t="array" aca="1" ref="AEH59" ca="1">IF(AND($CC$57:$CC$59=$CC$59,$CC$59&lt;&gt;$CC$60,$CC$60&lt;&gt;$CC$61,$CC$61:$CC$62=$CC$61,$CE$57:$CE$59=$CE$59,$CE$61:$CE$62=$CE$61,$CF$57:$CF$59=$CF$59,$CF$61&lt;&gt;$CF$62,$CG$57:$CG$59=$CG$59),1,0)</f>
        <v>0</v>
      </c>
      <c r="AEI59" s="487">
        <f t="array" aca="1" ref="AEI59" ca="1">IF(AND($CC$57:$CC$59=$CC$59,$CC$59&lt;&gt;$CC$60,$CC$60&lt;&gt;$CC$61,$CC$61:$CC$62=$CC$61,$CE$57:$CE$59=$CE$59,$CE$61:$CE$62=$CE$61,$CF$57:$CF$58=$CF$58,$CF$58&lt;&gt;$CF$59,$CF$61:$CF$62=$CF$61,$CG$57:$CG$58=$CG$58,$CG$61:$CG$62=$CG$61),1,0)</f>
        <v>0</v>
      </c>
      <c r="AEJ59" s="487">
        <f t="array" aca="1" ref="AEJ59" ca="1">IF(AND($CC$57:$CC$59=$CC$59,$CC$59&lt;&gt;$CC$60,$CC$60&lt;&gt;$CC$61,$CC$61:$CC$62=$CC$61,$CE$57:$CE$59=$CE$59,$CE$61:$CE$62=$CE$61,$CF$57:$CF$58=$CF$58,$CF$58&lt;&gt;$CF$59,$CF$61&lt;&gt;$CF$62,$CG$57:$CG$58=$CG$58,$CG$61:$CG$62=$CG$61),1,0)</f>
        <v>0</v>
      </c>
      <c r="AEK59" s="487">
        <f t="array" aca="1" ref="AEK59" ca="1">IF(AND($CC$57:$CC$59=$CC$59,$CC$59&lt;&gt;$CC$60,$CC$60&lt;&gt;$CC$61,$CC$61:$CC$62=$CC$61,$CE$57:$CE$59=$CE$59,$CE$61:$CE$62=$CE$61,$CF$57&lt;&gt;$CF$58,$CF$58:$CF$59=$CF$59,$CF$61:$CF$62=$CF$61,$CG$58:$CG$59=$CG$59,$CG$61:$CG$62=$CG$61),1,0)</f>
        <v>0</v>
      </c>
      <c r="AEL59" s="487">
        <f t="array" aca="1" ref="AEL59" ca="1">IF(AND($CC$57:$CC$59=$CC$59,$CC$59&lt;&gt;$CC$60,$CC$60&lt;&gt;$CC$61,$CC$61:$CC$62=$CC$61,$CE$57:$CE$59=$CE$59,$CE$61:$CE$62=$CE$61,$CF$57&lt;&gt;$CF$58,$CF$58:$CF$59=$CF$59,$CF$61&lt;&gt;$CF$62,$CG$58:$CG$59=$CG$59),1,0)</f>
        <v>0</v>
      </c>
      <c r="AEM59" s="487">
        <f t="array" aca="1" ref="AEM59" ca="1">IF(AND($CC$57:$CC$59=$CC$59,$CC$59&lt;&gt;$CC$60,$CC$60&lt;&gt;$CC$61,$CC$61:$CC$62=$CC$61,$CE$57:$CE$59=$CE$59,$CE$61:$CE$62=$CE$61,$CF$57&lt;&gt;$CF$58,$CF$58&lt;&gt;$CF$59,$CF$61:$CF$62=$CF$61,$CG$61:$CG$62=$CG$61),1,0)</f>
        <v>0</v>
      </c>
      <c r="AEN59" s="487">
        <f t="array" aca="1" ref="AEN59" ca="1">IF(AND($CC$57:$CC$59=$CC$59,$CC$59&lt;&gt;$CC$60,$CC$60&lt;&gt;$CC$61,$CC$61:$CC$62=$CC$61,$CE$57:$CE$59=$CE$59,$CE$61:$CE$62=$CE$61,$CF$57&lt;&gt;$CF$58,$CF$58&lt;&gt;$CF$59,$CF$61&lt;&gt;$CF$62),1,0)</f>
        <v>0</v>
      </c>
      <c r="AEO59" s="487">
        <f t="array" aca="1" ref="AEO59" ca="1">IF(AND($CC$57:$CC$59=$CC$59,$CC$59&lt;&gt;$CC$60,$CC$60&lt;&gt;$CC$61,$CC$61&lt;&gt;$CC$62,$CE$57:$CE$59=$CE$59,$CF$57:$CF$58=$CF$58,$CF$58&lt;&gt;$CF$59,$CG$57:$CG$58=$CG$58),1,0)</f>
        <v>0</v>
      </c>
      <c r="AEP59" s="487">
        <f t="array" aca="1" ref="AEP59" ca="1">IF(AND($CC$57:$CC$59=$CC$59,$CC$59&lt;&gt;$CC$60,$CC$60&lt;&gt;$CC$61,$CC$61&lt;&gt;$CC$62,$CE$57:$CE$59=$CE$59,$CF$57&lt;&gt;$CF$58,$CF$58:$CF$59=$CF$59,$CG$58:$CG$59=$CG$59),1,0)</f>
        <v>0</v>
      </c>
      <c r="AEQ59" s="487">
        <f t="array" aca="1" ref="AEQ59" ca="1">IF(AND($CC$57:$CC$59=$CC$59,$CC$59&lt;&gt;$CC$60,$CC$60&lt;&gt;$CC$61,$CC$61&lt;&gt;$CC$62,$CE$57:$CE$59=$CE$59,$CF$57&lt;&gt;$CF$58,$CF$58&lt;&gt;$CF$59),1,0)</f>
        <v>0</v>
      </c>
      <c r="AER59" s="487">
        <f t="array" aca="1" ref="AER59" ca="1">IF(AND($CC$57:$CC$58=$CC$58,$CC$58&lt;&gt;$CC$59,$CC$59:$CC$62=$CC$59,$CE$57:$CE$58=$CE$58,$CE$59:$CE$62=$CE$59,$CF$57:$CF$58=$CF$58,$CF$59:$CF$61=$CF$59,$CF$61&lt;&gt;$CF$62,$CG$57:$CG$58=$CG$58,$CG$59:$CG$61=$CG$59),1,0)</f>
        <v>0</v>
      </c>
      <c r="AES59" s="487">
        <f t="array" aca="1" ref="AES59" ca="1">IF(AND($CC$57:$CC$58=$CC$58,$CC$58&lt;&gt;$CC$59,$CC$59:$CC$62=$CC$59,$CE$57:$CE$58=$CE$58,$CE$59:$CE$62=$CE$59,$CF$57:$CF$58=$CF$58,$CF$59:$CF$60=$CF$59,$CF$60&lt;&gt;$CF$61,$CF$61:$CF$62=$CF$61,$CG$57:$CG$58=$CG$58,$CG$59:$CG$60=$CG$59,$CG$61:$CG$62=$CG$61),1,0)</f>
        <v>0</v>
      </c>
      <c r="AET59" s="487">
        <f t="array" aca="1" ref="AET59" ca="1">IF(AND($CC$57:$CC$58=$CC$58,$CC$58&lt;&gt;$CC$59,$CC$59:$CC$62=$CC$59,$CE$57:$CE$58=$CE$58,$CE$59:$CE$62=$CE$59,$CF$57:$CF$58=$CF$58,$CF$59:$CF$60=$CF$59,$CF$60&lt;&gt;$CF$61,$CF$61&lt;&gt;$CF$62,$CG$57:$CG$58=$CG$58,$CG$59:$CG$60=$CG$59),1,0)</f>
        <v>0</v>
      </c>
      <c r="AEU59" s="487">
        <f t="array" aca="1" ref="AEU59" ca="1">IF(AND($CC$57:$CC$58=$CC$58,$CC$58&lt;&gt;$CC$59,$CC$59:$CC$62=$CC$59,$CE$57:$CE$58=$CE$58,$CE$59:$CE$62=$CE$59,$CF$57:$CF$58=$CF$58,$CF$59&lt;&gt;$CF$60,$CF$60:$CF$62=$CF$60,$CG$57:$CG$58=$CG$58,$CG$60:$CG$62=$CG$60),1,0)</f>
        <v>0</v>
      </c>
      <c r="AEV59" s="487">
        <f t="array" aca="1" ref="AEV59" ca="1">IF(AND($CC$57:$CC$58=$CC$58,$CC$58&lt;&gt;$CC$59,$CC$59:$CC$62=$CC$59,$CE$57:$CE$58=$CE$58,$CE$59:$CE$62=$CE$59,$CF$57:$CF$58=$CF$58,$CF$59&lt;&gt;$CF$60,$CF$60&lt;&gt;$CF$61,$CF$61:$CF$62=$CF$61,$CG$57:$CG$58=$CG$58,$CG$61:$CG$62=$CG$61),1,0)</f>
        <v>0</v>
      </c>
      <c r="AEW59" s="487">
        <f t="array" aca="1" ref="AEW59" ca="1">IF(AND($CC$57:$CC$58=$CC$58,$CC$58&lt;&gt;$CC$59,$CC$59:$CC$62=$CC$59,$CE$57:$CE$58=$CE$58,$CE$59:$CE$62=$CE$59,$CF$57:$CF$58=$CF$58,$CF$59&lt;&gt;$CF$60,$CF$60:$CF$61=$CF$60,$CF$61&lt;&gt;$CF$62,$CG$57:$CG$58=$CG$58,$CG$60:$CG$61=$CG$60),1,0)</f>
        <v>0</v>
      </c>
      <c r="AEX59" s="487">
        <f t="array" aca="1" ref="AEX59" ca="1">IF(AND($CC$57:$CC$58=$CC$58,$CC$58&lt;&gt;$CC$59,$CC$59:$CC$62=$CC$59,$CE$57:$CE$58=$CE$58,$CE$59:$CE$62=$CE$59,$CF$57:$CF$58=$CF$58,$CF$59&lt;&gt;$CF$60,$CF$60&lt;&gt;$CF$61,$CF$61&lt;&gt;$CF$62,$CG$57:$CG$58=$CG$58),1,0)</f>
        <v>0</v>
      </c>
      <c r="AEY59" s="487">
        <f t="array" aca="1" ref="AEY59" ca="1">IF(AND($CC$57:$CC$58=$CC$58,$CC$58&lt;&gt;$CC$59,$CC$59:$CC$62=$CC$59,$CE$57:$CE$58=$CE$58,$CE$59:$CE$62=$CE$59,$CF$57&gt;$CF$58,$CF$59:$CF$62=$CF$59,$CG$59:$CG$62=$CG$59),1,0)</f>
        <v>0</v>
      </c>
      <c r="AEZ59" s="487">
        <f t="array" aca="1" ref="AEZ59" ca="1">IF(AND($CC$57:$CC$58=$CC$58,$CC$58&lt;&gt;$CC$59,$CC$59:$CC$62=$CC$59,$CE$57:$CE$58=$CE$58,$CE$59:$CE$62=$CE$59,$CF$57&lt;&gt;$CF$58,$CF$59:$CF$61=$CF$59,$CF$61&lt;&gt;$CF$62,$CG$59:$CG$61=$CG$59),1,0)</f>
        <v>0</v>
      </c>
      <c r="AFA59" s="487">
        <f t="array" aca="1" ref="AFA59" ca="1">IF(AND($CC$57:$CC$58=$CC$58,$CC$58&lt;&gt;$CC$59,$CC$59:$CC$62=$CC$59,$CE$57:$CE$58=$CE$58,$CE$59:$CE$62=$CE$59,$CF$57&lt;&gt;$CF$58,$CF$59:$CF$60=$CF$59,$CF$60&lt;&gt;$CF$61,$CF$61:$CF$62=$CF$61,$CG$59:$CG$60=$CG$59,$CG$61:$CG$62=$CG$61),1,0)</f>
        <v>0</v>
      </c>
      <c r="AFB59" s="487">
        <f t="array" aca="1" ref="AFB59" ca="1">IF(AND($CC$57:$CC$58=$CC$58,$CC$58&lt;&gt;$CC$59,$CC$59:$CC$62=$CC$59,$CE$57:$CE$58=$CE$58,$CE$59:$CE$62=$CE$59,$CF$57&lt;&gt;$CF$58,$CF$59:$CF$60=$CF$59,$CF$60&lt;&gt;$CF$61,$CF$61&lt;&gt;$CF$62,$CG$59:$CG$60=$CG$59),1,0)</f>
        <v>0</v>
      </c>
      <c r="AFC59" s="487">
        <f t="array" aca="1" ref="AFC59" ca="1">IF(AND($CC$57:$CC$58=$CC$58,$CC$58&lt;&gt;$CC$59,$CC$59:$CC$62=$CC$59,$CE$57:$CE$58=$CE$58,$CE$59:$CE$62=$CE$59,$CF$57&lt;&gt;$CF$58,$CF$59&lt;&gt;$CF$60,$CF$60:$CF$62=$CF$60,$CG$60:$CG$62=$CG$60),1,0)</f>
        <v>0</v>
      </c>
      <c r="AFD59" s="487">
        <f t="array" aca="1" ref="AFD59" ca="1">IF(AND($CC$57:$CC$58=$CC$58,$CC$58&lt;&gt;$CC$59,$CC$59:$CC$62=$CC$59,$CE$57:$CE$58=$CE$58,$CE$59:$CE$62=$CE$59,$CF$57&lt;&gt;$CF$58,$CF$59&lt;&gt;$CF$60,$CF$60:$CF$61=$CF$60,$CF$61&lt;&gt;$CF$62,$CG$60:$CG$61=$CG$60),1,0)</f>
        <v>0</v>
      </c>
      <c r="AFE59" s="487">
        <f t="array" aca="1" ref="AFE59" ca="1">IF(AND($CC$57:$CC$58=$CC$58,$CC$58&lt;&gt;$CC$59,$CC$59:$CC$62=$CC$59,$CE$57:$CE$58=$CE$58,$CE$59:$CE$62=$CE$59,$CF$57&lt;&gt;$CF$58,$CF$59&lt;&gt;$CF$60,$CF$60&lt;&gt;$CF$61,$CF$61:$CF$62=$CF$61,$CG$61:$CG$62=$CG$61),1,0)</f>
        <v>0</v>
      </c>
      <c r="AFF59" s="487">
        <f t="array" aca="1" ref="AFF59" ca="1">IF(AND($CC$57:$CC$58=$CC$58,$CC$58&lt;&gt;$CC$59,$CC$59:$CC$62=$CC$59,$CE$57:$CE$58=$CE$58,$CE$59:$CE$62=$CE$59,$CF$57&lt;&gt;$CF$58,$CF$59&lt;&gt;$CF$60,$CF$60&lt;&gt;$CF$61,$CF$61&lt;&gt;$CF$62),1,0)</f>
        <v>0</v>
      </c>
      <c r="AFG59" s="487">
        <f t="array" aca="1" ref="AFG59" ca="1">IF(AND($CC$57:$CC$58=$CC$58,$CC$58&lt;&gt;$CC$59,$CC$59:$CC$61=$CC$59,$CC$61&lt;&gt;$CC$62,$CE$57:$CE$58=$CE$58,$CE$59:$CE$61=$CE$59,$CF$57:$CF$58=$CF$58,$CF$59:$CF$60=$CF$59,$CF$60&lt;&gt;$CF$61,$CG$57:$CG$58=$CG$58,$CG$59:$CG$60=$CG$59),1,0)</f>
        <v>0</v>
      </c>
      <c r="AFH59" s="487">
        <f t="array" aca="1" ref="AFH59" ca="1">IF(AND($CC$57:$CC$58=$CC$58,$CC$58&lt;&gt;$CC$59,$CC$59:$CC$61=$CC$59,$CC$61&lt;&gt;$CC$62,$CE$57:$CE$58=$CE$58,$CE$59:$CE$61=$CE$59,$CF$57:$CF$58=$CF$58,$CF$59&lt;&gt;$CF$60,$CF$60:$CF$61=$CF$60,$CG$57:$CG$58=$CG$58,$CG$60:$CG$61=$CG$60),1,0)</f>
        <v>0</v>
      </c>
      <c r="AFI59" s="487">
        <f t="array" aca="1" ref="AFI59" ca="1">IF(AND($CC$57:$CC$58=$CC$58,$CC$58&lt;&gt;$CC$59,$CC$59:$CC$61=$CC$59,$CC$61&lt;&gt;$CC$62,$CE$57:$CE$58=$CE$58,$CE$59:$CE$61=$CE$59,$CF$57:$CF$58=$CF$58,$CF$59&lt;&gt;$CF$60,$CF$60&lt;&gt;$CF$61,$CG$57:$CG$58=$CG$58),1,0)</f>
        <v>0</v>
      </c>
      <c r="AFJ59" s="487">
        <f t="array" aca="1" ref="AFJ59" ca="1">IF(AND($CC$57:$CC$58=$CC$58,$CC$58&lt;&gt;$CC$59,$CC$59:$CC$61=$CC$59,$CC$61&lt;&gt;$CC$62,$CE$57:$CE$58=$CE$58,$CE$59:$CE$61=$CE$59,$CF$57&lt;&gt;$CF$58,$CF$59:$CF$61=$CF$59,$CG$59:$CG$61=$CG$59),1,0)</f>
        <v>0</v>
      </c>
      <c r="AFK59" s="487">
        <f t="array" aca="1" ref="AFK59" ca="1">IF(AND($CC$57:$CC$58=$CC$58,$CC$58&lt;&gt;$CC$59,$CC$59:$CC$61=$CC$59,$CC$61&lt;&gt;$CC$62,$CE$57:$CE$58=$CE$58,$CE$59:$CE$61=$CE$59,$CF$57&lt;&gt;$CF$58,$CF$59:$CF$60=$CF$59,$CF$60&lt;&gt;$CF$61,$CG$59:$CG$60=$CG$59),1,0)</f>
        <v>0</v>
      </c>
      <c r="AFL59" s="487">
        <f t="array" aca="1" ref="AFL59" ca="1">IF(AND($CC$57:$CC$58=$CC$58,$CC$58&lt;&gt;$CC$59,$CC$59:$CC$61=$CC$59,$CC$61&lt;&gt;$CC$62,$CE$57:$CE$58=$CE$58,$CE$59:$CE$61=$CE$59,$CF$57&lt;&gt;$CF$58,$CF$59&lt;&gt;$CF$60,$CF$60:$CF$61=$CF$60,$CG$60:$CG$61=$CG$60),1,0)</f>
        <v>0</v>
      </c>
      <c r="AFM59" s="487">
        <f t="array" aca="1" ref="AFM59" ca="1">IF(AND($CC$57:$CC$58=$CC$58,$CC$58&lt;&gt;$CC$59,$CC$59:$CC$61=$CC$59,$CC$61&lt;&gt;$CC$62,$CE$57:$CE$58=$CE$58,$CE$59:$CE$61=$CE$59,$CF$57&lt;&gt;$CF$58,$CF$59&lt;&gt;$CF$60,$CF$60&lt;&gt;$CF$61),1,0)</f>
        <v>0</v>
      </c>
      <c r="AFN59" s="487">
        <f t="array" aca="1" ref="AFN59" ca="1">IF(AND($CC$57:$CC$58=$CC$58,$CC$58&lt;&gt;$CC$59,$CC$59:$CC$60=$CC$59,$CC$60&lt;&gt;$CC$61,$CC$61:$CC$62=$CC$61,$CE$57:$CE$58=$CE$58,$CE$59:$CE$60=$CE$59,$CE$61:$CE$62=$CE$61,$CF$57:$CF$58=$CF$58,$CF$59:$CF$60=$CF$59,$CF$61&lt;&gt;$CF$62,$CG$57:$CG$58=$CG$58,$CG$59:$CG$60=$CG$59),1,0)</f>
        <v>0</v>
      </c>
      <c r="AFO59" s="487">
        <f t="array" aca="1" ref="AFO59" ca="1">IF(AND($CC$57:$CC$58=$CC$58,$CC$58&lt;&gt;$CC$59,$CC$59:$CC$60=$CC$59,$CC$60&lt;&gt;$CC$61,$CC$61:$CC$62=$CC$61,$CE$57:$CE$58=$CE$58,$CE$59:$CE$60=$CE$59,$CE$61:$CE$62=$CE$61,$CF$57:$CF$58=$CF$58,$CF$59&lt;&gt;$CF$60,$CF$61:$CF$62=$CF$61,$CG$57:$CG$58=$CG$58,$CG$61:$CG$62=$CG$61),1,0)</f>
        <v>0</v>
      </c>
      <c r="AFP59" s="487">
        <f t="array" aca="1" ref="AFP59" ca="1">IF(AND($CC$57:$CC$58=$CC$58,$CC$58&lt;&gt;$CC$59,$CC$59:$CC$60=$CC$59,$CC$60&lt;&gt;$CC$61,$CC$61:$CC$62=$CC$61,$CE$57:$CE$58=$CE$58,$CE$59:$CE$60=$CE$59,$CE$61:$CE$62=$CE$61,$CF$57:$CF$58=$CF$58,$CF$59&lt;&gt;$CF$60,$CF$61&lt;&gt;$CF$62,$CG$57:$CG$58=$CG$58),1,0)</f>
        <v>0</v>
      </c>
      <c r="AFQ59" s="487">
        <f t="array" aca="1" ref="AFQ59" ca="1">IF(AND($CC$57:$CC$58=$CC$58,$CC$58&lt;&gt;$CC$59,$CC$59:$CC$60=$CC$59,$CC$60&lt;&gt;$CC$61,$CC$61:$CC$62=$CC$61,$CE$57:$CE$58=$CE$58,$CE$59:$CE$60=$CE$59,$CE$61:$CE$62=$CE$61,$CF$57&lt;&gt;$CF$58,$CF$59:$CF$60=$CF$59,$CF$61:$CF$62=$CF$61,$CG$59:$CG$60=$CG$59,$CG$61:$CG$62=$CG$61),1,0)</f>
        <v>0</v>
      </c>
      <c r="AFR59" s="487">
        <f t="array" aca="1" ref="AFR59" ca="1">IF(AND($CC$57:$CC$58=$CC$58,$CC$58&lt;&gt;$CC$59,$CC$59:$CC$60=$CC$59,$CC$60&lt;&gt;$CC$61,$CC$61:$CC$62=$CC$61,$CE$57:$CE$58=$CE$58,$CE$59:$CE$60=$CE$59,$CE$61:$CE$62=$CE$61,$CF$57&lt;&gt;$CF$58,$CF$59:$CF$60=$CF$59,$CF$61&lt;&gt;$CF$62,$CG$59:$CG$60=$CG$59),1,0)</f>
        <v>0</v>
      </c>
      <c r="AFS59" s="487">
        <f t="array" aca="1" ref="AFS59" ca="1">IF(AND($CC$57:$CC$58=$CC$58,$CC$58&lt;&gt;$CC$59,$CC$59:$CC$60=$CC$59,$CC$60&lt;&gt;$CC$61,$CC$61:$CC$62=$CC$61,$CE$57:$CE$58=$CE$58,$CE$59:$CE$60=$CE$59,$CE$61:$CE$62=$CE$61,$CF$57&lt;&gt;$CF$58,$CF$59&lt;&gt;$CF$60,$CF$61:$CF$62=$CF$61,$CG$61:$CG$62=$CG$61),1,0)</f>
        <v>0</v>
      </c>
      <c r="AFT59" s="487">
        <f t="array" aca="1" ref="AFT59" ca="1">IF(AND($CC$57:$CC$58=$CC$58,$CC$58&lt;&gt;$CC$59,$CC$59:$CC$60=$CC$59,$CC$60&lt;&gt;$CC$61,$CC$61:$CC$62=$CC$61,$CE$57:$CE$58=$CE$58,$CE$59:$CE$60=$CE$59,$CE$61:$CE$62=$CE$61,$CF$57&lt;&gt;$CF$58,$CF$59&lt;&gt;$CF$60,$CF$61&lt;&gt;$CF$62),1,0)</f>
        <v>0</v>
      </c>
      <c r="AFU59" s="487">
        <f t="array" aca="1" ref="AFU59" ca="1">IF(AND($CC$57:$CC$58=$CC$58,$CC$58&lt;&gt;$CC$59,$CC$59:$CC$60=$CC$59,$CC$60&lt;&gt;$CC$61,$CC$61&lt;&gt;$CC$62,$CE$57:$CE$58=$CE$58,$CE$59:$CE$60=$CE$59,$CF$57:$CF$58=$CF$58,$CF$59&lt;&gt;$CF$60,$CG$57:$CG$58=$CG$58),1,0)</f>
        <v>0</v>
      </c>
      <c r="AFV59" s="487">
        <f t="array" aca="1" ref="AFV59" ca="1">IF(AND($CC$57:$CC$58=$CC$58,$CC$58&lt;&gt;$CC$59,$CC$59:$CC$60=$CC$59,$CC$60&lt;&gt;$CC$61,$CC$61&lt;&gt;$CC$62,$CE$57:$CE$58=$CE$58,$CE$59:$CE$60=$CE$59,$CF$57&lt;&gt;$CF$58,$CF$59:$CF$60=$CF$59,$CG$59:$CG$60=$CG$59),1,0)</f>
        <v>0</v>
      </c>
      <c r="AFW59" s="487">
        <f t="array" aca="1" ref="AFW59" ca="1">IF(AND($CC$57:$CC$58=$CC$58,$CC$58&lt;&gt;$CC$59,$CC$59:$CC$60=$CC$59,$CC$60&lt;&gt;$CC$61,$CC$61&lt;&gt;$CC$62,$CE$57:$CE$58=$CE$58,$CE$59:$CE$60=$CE$59,$CF$57&lt;&gt;$CF$58,$CF$59&lt;&gt;$CF$60),1,0)</f>
        <v>0</v>
      </c>
      <c r="AFX59" s="487">
        <f t="array" aca="1" ref="AFX59" ca="1">IF(AND($CC$57:$CC$58=$CC$58,$CC$58&lt;&gt;$CC$59,$CC$59&lt;&gt;$CC$60,$CC$60:$CC$62=$CC$60,$CE$57:$CE$58=$CE$58,$CE$60:$CE$62=$CE$60,$CF$57:$CF$58=$CF$58,$CF$60&lt;&gt;$CF$61,$CF$61:$CF$62=$CF$61,$CG$57:$CG$58=$CG$58,$CG$61:$CG$62=$CG$61),1,0)</f>
        <v>0</v>
      </c>
      <c r="AFY59" s="487">
        <f t="array" aca="1" ref="AFY59" ca="1">IF(AND($CC$57:$CC$58=$CC$58,$CC$58&lt;&gt;$CC$59,$CC$59&lt;&gt;$CC$60,$CC$60:$CC$62=$CC$60,$CE$57:$CE$58=$CE$58,$CE$60:$CE$62=$CE$60,$CF$57:$CF$58=$CF$58,$CF$60:$CF$61=$CF$60,$CF$61&lt;&gt;$CF$62,$CG$57:$CG$58=$CG$58,$CG$60:$CG$61=$CG$60),1,0)</f>
        <v>0</v>
      </c>
      <c r="AFZ59" s="487">
        <f t="array" aca="1" ref="AFZ59" ca="1">IF(AND($CC$57:$CC$58=$CC$58,$CC$58&lt;&gt;$CC$59,$CC$59&lt;&gt;$CC$60,$CC$60:$CC$62=$CC$60,$CE$57:$CE$58=$CE$58,$CE$60:$CE$62=$CE$60,$CF$57:$CF$58=$CF$58,$CF$60&lt;&gt;$CF$61,$CF$61&lt;&gt;$CF$62,$CG$57:$CG$58=$CG$58),1,0)</f>
        <v>0</v>
      </c>
      <c r="AGA59" s="487">
        <f t="array" aca="1" ref="AGA59" ca="1">IF(AND($CC$57:$CC$58=$CC$58,$CC$58&lt;&gt;$CC$59,$CC$59&lt;&gt;$CC$60,$CC$60:$CC$62=$CC$60,$CE$57:$CE$58=$CE$58,$CE$60:$CE$62=$CE$60,$CF$57&lt;&gt;$CF$58,$CF$60:$CF$62=$CF$60,$CG$60:$CG$62=$CG$60),1,0)</f>
        <v>0</v>
      </c>
      <c r="AGB59" s="487">
        <f t="array" aca="1" ref="AGB59" ca="1">IF(AND($CC$57:$CC$58=$CC$58,$CC$58&lt;&gt;$CC$59,$CC$59&lt;&gt;$CC$60,$CC$60:$CC$62=$CC$60,$CE$57:$CE$58=$CE$58,$CE$60:$CE$62=$CE$60,$CF$57&lt;&gt;$CF$58,$CF$60:$CF$61=$CF$60,$CF$61&lt;&gt;$CF$62,$CG$60:$CG$61=$CG$60),1,0)</f>
        <v>0</v>
      </c>
      <c r="AGC59" s="487">
        <f t="array" aca="1" ref="AGC59" ca="1">IF(AND($CC$57:$CC$58=$CC$58,$CC$58&lt;&gt;$CC$59,$CC$59&lt;&gt;$CC$60,$CC$60:$CC$62=$CC$60,$CE$57:$CE$58=$CE$58,$CE$60:$CE$62=$CE$60,$CF$57&lt;&gt;$CF$58,$CF$60&lt;&gt;$CF$61,$CF$61:$CF$62=$CF$61,$CG$61:$CG$62=$CG$61),1,0)</f>
        <v>0</v>
      </c>
      <c r="AGD59" s="487">
        <f t="array" aca="1" ref="AGD59" ca="1">IF(AND($CC$57:$CC$58=$CC$58,$CC$58&lt;&gt;$CC$59,$CC$59&lt;&gt;$CC$60,$CC$60:$CC$62=$CC$60,$CE$57:$CE$58=$CE$58,$CE$60:$CE$62=$CE$60,$CF$57&lt;&gt;$CF$58,$CF$60&lt;&gt;$CF$61,$CF$61&lt;&gt;$CF$62),1,0)</f>
        <v>0</v>
      </c>
      <c r="AGE59" s="487">
        <f t="array" aca="1" ref="AGE59" ca="1">IF(AND($CC$57:$CC$58=$CC$58,$CC$58&lt;&gt;$CC$59,$CC$59&lt;&gt;$CC$60,$CC$60&lt;&gt;$CC$61,$CC$61:$CC$62=$CC$61,$CE$57:$CE$58=$CE$58,$CE$61:$CE$62=$CE$61,$CF$57:$CF$58=$CF$58,$CF$61&lt;&gt;$CF$62,$CG$57:$CG$58=$CG$58),1,0)</f>
        <v>0</v>
      </c>
      <c r="AGF59" s="487">
        <f t="array" aca="1" ref="AGF59" ca="1">IF(AND($CC$57:$CC$58=$CC$58,$CC$58&lt;&gt;$CC$59,$CC$59&lt;&gt;$CC$60,$CC$60&lt;&gt;$CC$61,$CC$61:$CC$62=$CC$61,$CE$57:$CE$58=$CE$58,$CE$61:$CE$62=$CE$61,$CF$57&lt;&gt;$CF$58,$CF$61:$CF$62=$CF$61,$CG$61:$CG$62=$CG$61),1,0)</f>
        <v>0</v>
      </c>
      <c r="AGG59" s="487">
        <f t="array" aca="1" ref="AGG59" ca="1">IF(AND($CC$57:$CC$58=$CC$58,$CC$58&lt;&gt;$CC$59,$CC$59&lt;&gt;$CC$60,$CC$60&lt;&gt;$CC$61,$CC$61:$CC$62=$CC$61,$CE$57:$CE$58=$CE$58,$CE$61:$CE$62=$CE$61,$CF$57&lt;&gt;$CF$58,$CF$61&lt;&gt;$CF$62),1,0)</f>
        <v>0</v>
      </c>
      <c r="AGH59" s="487">
        <f t="array" aca="1" ref="AGH59" ca="1">IF(AND($CC$57:$CC$58=$CC$58,$CC$58&lt;&gt;$CC$59,$CC$59&lt;&gt;$CC$60,$CC$60:$CC$61=$CC$60,$CC$61&lt;&gt;$CC$62,$CE$57:$CE$58=$CE$58,$CE$60:$CE$61=$CE$60,$CF$57:$CF$58=$CF$58,$CF$60&lt;&gt;$CF$61,$CG$57:$CG$58=$CG$58),1,0)</f>
        <v>0</v>
      </c>
      <c r="AGI59" s="487">
        <f t="array" aca="1" ref="AGI59" ca="1">IF(AND($CC$57:$CC$58=$CC$58,$CC$58&lt;&gt;$CC$59,$CC$59&lt;&gt;$CC$60,$CC$60:$CC$61=$CC$60,$CC$61&lt;&gt;$CC$62,$CE$57:$CE$58=$CE$58,$CE$60:$CE$61=$CE$60,$CF$57&lt;&gt;$CF$58,$CF$60:$CF$61=$CF$60,$CG$60:$CG$61=$CG$60),1,0)</f>
        <v>0</v>
      </c>
      <c r="AGJ59" s="487">
        <f t="array" aca="1" ref="AGJ59" ca="1">IF(AND($CC$57:$CC$58=$CC$58,$CC$58&lt;&gt;$CC$59,$CC$59&lt;&gt;$CC$60,$CC$60:$CC$61=$CC$60,$CC$61&lt;&gt;$CC$62,$CE$57:$CE$58=$CE$58,$CE$60:$CE$61=$CE$60,$CF$57&lt;&gt;$CF$58,$CF$60&lt;&gt;$CF$61),1,0)</f>
        <v>0</v>
      </c>
      <c r="AGK59" s="487">
        <f t="array" aca="1" ref="AGK59" ca="1">IF(AND($CC$57:$CC$58=$CC$58,$CC$58&lt;&gt;$CC$59,$CC$59&lt;&gt;$CC$60,$CC$60&lt;&gt;$CC$61,$CC$61&lt;&gt;$CC$62,$CE$57:$CE$58=$CE$58,$CF$57&lt;&gt;$CF$58),1,0)</f>
        <v>0</v>
      </c>
      <c r="AGL59" s="487">
        <f t="array" aca="1" ref="AGL59" ca="1">IF(AND($CC$57&lt;&gt;$CC$58,$CC$58:$CC$62=$CC$59,$CE$58:$CE$62=$CE$59,$CF$58:$CF$61=$CF$59,$CF$61&lt;&gt;$CF$62,$CG$58:$CG$61=$CG$59),1,0)</f>
        <v>0</v>
      </c>
      <c r="AGM59" s="487">
        <f t="array" aca="1" ref="AGM59" ca="1">IF(AND($CC$57&lt;&gt;$CC$58,$CC$58:$CC$62=$CC$59,$CE$58:$CE$62=$CE$59,$CF$58:$CF$60=$CF$59,$CF$60&lt;&gt;$CF$61,$CF$61:$CF$62=$CF$61,$CG$58:$CG$60=$CG$59,$CG$61:$CG$62=$CG$61),1,0)</f>
        <v>0</v>
      </c>
      <c r="AGN59" s="487">
        <f t="array" aca="1" ref="AGN59" ca="1">IF(AND($CC$57&lt;&gt;$CC$58,$CC$58:$CC$62=$CC$59,$CE$58:$CE$62=$CE$59,$CF$58:$CF$60=$CF$59,$CF$60&lt;&gt;$CF$61,$CF$61&lt;&gt;$CF$62,$CG$58:$CG$60=$CG$59),1,0)</f>
        <v>0</v>
      </c>
      <c r="AGO59" s="487">
        <f t="array" aca="1" ref="AGO59" ca="1">IF(AND($CC$57&lt;&gt;$CC$58,$CC$58:$CC$62=$CC$59,$CE$58:$CE$62=$CE$59,$CF$58:$CF$59=$CF$59,$CF$59&lt;&gt;$CF$60,$CF$60:$CF$62=$CF$60,$CG$58:$CG$59=$CG$59,$CG$60:$CG$62=$CG$60),1,0)</f>
        <v>0</v>
      </c>
      <c r="AGP59" s="487">
        <f t="array" aca="1" ref="AGP59" ca="1">IF(AND($CC$57&lt;&gt;$CC$58,$CC$58:$CC$62=$CC$59,$CE$58:$CE$62=$CE$59,$CF$58:$CF$59=$CF$59,$CF$59&lt;&gt;$CF$60,$CF$60&lt;&gt;$CF$61,$CF$61:$CF$62=$CF$61,$CG$58:$CG$59=$CG$59,$CG$61:$CG$62=$CG$61),1,0)</f>
        <v>0</v>
      </c>
      <c r="AGQ59" s="487">
        <f t="array" aca="1" ref="AGQ59" ca="1">IF(AND($CC$57&lt;&gt;$CC$58,$CC$58:$CC$62=$CC$59,$CE$58:$CE$62=$CE$59,$CF$58:$CF$59=$CF$59,$CF$59&lt;&gt;$CF$60,$CF$60:$CF$61=$CF$60,$CF$61&lt;&gt;$CF$62,$CG$58:$CG$59=$CG$59,$CG$60:$CG$61=$CG$60),1,0)</f>
        <v>0</v>
      </c>
      <c r="AGR59" s="487">
        <f t="array" aca="1" ref="AGR59" ca="1">IF(AND($CC$57&lt;&gt;$CC$58,$CC$58:$CC$62=$CC$59,$CE$58:$CE$62=$CE$59,$CF$58:$CF$59=$CF$59,$CF$59&lt;&gt;$CF$60,$CF$60&lt;&gt;$CF$61,$CF$61&lt;&gt;$CF$62,$CG$58:$CG$59=$CG$59),1,0)</f>
        <v>0</v>
      </c>
      <c r="AGS59" s="487">
        <f t="array" aca="1" ref="AGS59" ca="1">IF(AND($CC$57&lt;&gt;$CC$58,$CC$58:$CC$62=$CC$59,$CE$58:$CE$62=$CE$59,$CF$58&lt;&gt;$CF$59,$CF$59:$CF$62=$CF$59,$CG$59:$CG$62=$CG$59),1,0)</f>
        <v>0</v>
      </c>
      <c r="AGT59" s="487">
        <f t="array" aca="1" ref="AGT59" ca="1">IF(AND($CC$57&lt;&gt;$CC$58,$CC$58:$CC$62=$CC$59,$CE$58:$CE$62=$CE$59,$CF$58&lt;&gt;$CF$59,$CF$59:$CF$61=$CF$59,$CF$61&lt;&gt;$CF$62,$CG$59:$CG$61=$CG$59),1,0)</f>
        <v>0</v>
      </c>
      <c r="AGU59" s="487">
        <f t="array" aca="1" ref="AGU59" ca="1">IF(AND($CC$57&lt;&gt;$CC$58,$CC$58:$CC$62=$CC$59,$CE$58:$CE$62=$CE$59,$CF$58&lt;&gt;$CF$59,$CF$59:$CF$60=$CF$59,$CF$60&lt;&gt;$CF$61,$CF$61:$CF$62=$CF$61,$CG$59:$CG$60=$CG$59,$CG$61:$CG$62=$CG$61),1,0)</f>
        <v>0</v>
      </c>
      <c r="AGV59" s="487">
        <f t="array" aca="1" ref="AGV59" ca="1">IF(AND($CC$57&lt;&gt;$CC$58,$CC$58:$CC$62=$CC$59,$CE$58:$CE$62=$CE$59,$CF$58&lt;&gt;$CF$59,$CF$59:$CF$60=$CF$59,$CF$60&lt;&gt;$CF$61,$CF$61&lt;&gt;$CF$62,$CG$59:$CG$60=$CG$59),1,0)</f>
        <v>0</v>
      </c>
      <c r="AGW59" s="487">
        <f t="array" aca="1" ref="AGW59" ca="1">IF(AND($CC$57&lt;&gt;$CC$58,$CC$58:$CC$62=$CC$59,$CE$58:$CE$62=$CE$59,$CF$58&lt;&gt;$CF$59,$CF$59&lt;&gt;$CF$60,$CF$60:$CF$62=$CF$60,$CG$60:$CG$62=$CG$60),1,0)</f>
        <v>0</v>
      </c>
      <c r="AGX59" s="487">
        <f t="array" aca="1" ref="AGX59" ca="1">IF(AND($CC$57&lt;&gt;$CC$58,$CC$58:$CC$62=$CC$59,$CE$58:$CE$62=$CE$59,$CF$58&lt;&gt;$CF$59,$CF$59&lt;&gt;$CF$60,$CF$60:$CF$61=$CF$60,$CF$61&lt;&gt;$CF$62,$CG$60:$CG$61=$CG$60),1,0)</f>
        <v>0</v>
      </c>
      <c r="AGY59" s="487">
        <f t="array" aca="1" ref="AGY59" ca="1">IF(AND($CC$57&lt;&gt;$CC$58,$CC$58:$CC$62=$CC$59,$CE$58:$CE$62=$CE$59,$CF$58&lt;&gt;$CF$59,$CF$59&lt;&gt;$CF$60,$CF$60&lt;&gt;$CF$61,$CF$61:$CF$62=$CF$61,$CG$61:$CG$62=$CG$61),1,0)</f>
        <v>0</v>
      </c>
      <c r="AGZ59" s="487">
        <f t="array" aca="1" ref="AGZ59" ca="1">IF(AND($CC$57&lt;&gt;$CC$58,$CC$58:$CC$62=$CC$59,$CE$58:$CE$62=$CE$59,$CF$58&lt;&gt;$CF$59,$CF$59&lt;&gt;$CF$60,$CF$60&lt;&gt;$CF$61,$CF$61&lt;&gt;$CF$62),1,0)</f>
        <v>0</v>
      </c>
      <c r="AHA59" s="487">
        <f t="array" aca="1" ref="AHA59" ca="1">IF(AND($CC$57&lt;&gt;$CC$58,$CC$58:$CC$61=$CC$59,$CC$61&lt;&gt;$CC$62,$CE$58:$CE$61=$CE$59,$CF$58:$CF$60=$CF$59,$CF$60&lt;&gt;$CF$61,$CG$58:$CG$60=$CG$59),1,0)</f>
        <v>0</v>
      </c>
      <c r="AHB59" s="487">
        <f t="array" aca="1" ref="AHB59" ca="1">IF(AND($CC$57&lt;&gt;$CC$58,$CC$58:$CC$61=$CC$59,$CC$61&lt;&gt;$CC$62,$CE$58:$CE$61=$CE$59,$CF$58:$CF$59=$CF$59,$CF$59&lt;&gt;$CF$60,$CF$60:$CF$61=$CF$60,$CG$58:$CG$59=$CG$59,$CG$60:$CG$61=$CG$60),1,0)</f>
        <v>0</v>
      </c>
      <c r="AHC59" s="487">
        <f t="array" aca="1" ref="AHC59" ca="1">IF(AND($CC$57&lt;&gt;$CC$58,$CC$58:$CC$61=$CC$59,$CC$61&lt;&gt;$CC$62,$CE$58:$CE$61=$CE$59,$CF$58:$CF$59=$CF$59,$CF$59&lt;&gt;$CF$60,$CF$60&lt;&gt;$CF$61,$CG$58:$CG$59=$CG$59),1,0)</f>
        <v>0</v>
      </c>
      <c r="AHD59" s="487">
        <f t="array" aca="1" ref="AHD59" ca="1">IF(AND($CC$57&lt;&gt;$CC$58,$CC$58:$CC$61=$CC$59,$CC$61&lt;&gt;$CC$62,$CE$58:$CE$61=$CE$59,$CF$58&lt;&gt;$CF$59,$CF$59:$CF$61=$CF$59,$CG$59:$CG$61=$CG$59),1,0)</f>
        <v>0</v>
      </c>
      <c r="AHE59" s="487">
        <f t="array" aca="1" ref="AHE59" ca="1">IF(AND($CC$57&lt;&gt;$CC$58,$CC$58:$CC$61=$CC$59,$CC$61&lt;&gt;$CC$62,$CE$58:$CE$61=$CE$59,$CF$58&lt;&gt;$CF$59,$CF$59:$CF$60=$CF$59,$CF$60&lt;&gt;$CF$61,$CG$59:$CG$60=$CG$59),1,0)</f>
        <v>0</v>
      </c>
      <c r="AHF59" s="487">
        <f t="array" aca="1" ref="AHF59" ca="1">IF(AND($CC$57&lt;&gt;$CC$58,$CC$58:$CC$61=$CC$59,$CC$61&lt;&gt;$CC$62,$CE$58:$CE$61=$CE$59,$CF$58&lt;&gt;$CF$59,$CF$59&lt;&gt;$CF$60,$CF$60:$CF$61=$CF$60,$CG$60:$CG$61=$CG$60),1,0)</f>
        <v>0</v>
      </c>
      <c r="AHG59" s="487">
        <f t="array" aca="1" ref="AHG59" ca="1">IF(AND($CC$57&lt;&gt;$CC$58,$CC$58:$CC$61=$CC$59,$CC$61&lt;&gt;$CC$62,$CE$58:$CE$61=$CE$59,$CF$58&lt;&gt;$CF$59,$CF$59&lt;&gt;$CF$60,$CF$60&lt;&gt;$CF$61),1,0)</f>
        <v>0</v>
      </c>
      <c r="AHH59" s="487">
        <f t="array" aca="1" ref="AHH59" ca="1">IF(AND($CC$57&lt;&gt;$CC$58,$CC$58:$CC$60=$CC$59,$CC$60&lt;&gt;$CC$61,$CC$61:$CC$62=$CC$61,$CE$58:$CE$60=$CE$59,$CE$61:$CE$62=$CE$61,$CF$58:$CF$60=$CF$59,$CF$61&lt;&gt;$CF$62,$CG$58:$CG$60=$CG$59),1,0)</f>
        <v>0</v>
      </c>
      <c r="AHI59" s="487">
        <f t="array" aca="1" ref="AHI59" ca="1">IF(AND($CC$57&lt;&gt;$CC$58,$CC$58:$CC$60=$CC$59,$CC$60&lt;&gt;$CC$61,$CC$61:$CC$62=$CC$61,$CE$58:$CE$60=$CE$59,$CE$61:$CE$62=$CE$61,$CF$58:$CF$59=$CF$59,$CF$59&lt;&gt;$CF$60,$CF$61:$CF$62=$CF$61,$CG$58:$CG$59=$CG$59,$CG$61:$CG$62=$CG$61),1,0)</f>
        <v>0</v>
      </c>
      <c r="AHJ59" s="487">
        <f t="array" aca="1" ref="AHJ59" ca="1">IF(AND($CC$57&lt;&gt;$CC$58,$CC$58:$CC$60=$CC$59,$CC$60&lt;&gt;$CC$61,$CC$61:$CC$62=$CC$61,$CE$58:$CE$60=$CE$59,$CE$61:$CE$62=$CE$61,$CF$58:$CF$59=$CF$59,$CF$59&lt;&gt;$CF$60,$CF$61&lt;&gt;$CF$62,$CG$58:$CG$59=$CG$59),1,0)</f>
        <v>0</v>
      </c>
      <c r="AHK59" s="487">
        <f t="array" aca="1" ref="AHK59" ca="1">IF(AND($CC$57&lt;&gt;$CC$58,$CC$58:$CC$60=$CC$59,$CC$60&lt;&gt;$CC$61,$CC$61:$CC$62=$CC$61,$CE$58:$CE$60=$CE$59,$CE$61:$CE$62=$CE$61,$CF$58&lt;&gt;$CF$59,$CF$59:$CF$60=$CF$59,$CF$61:$CF$62=$CF$61,$CG$59:$CG$60=$CG$59,$CG$61:$CG$62=$CG$61),1,0)</f>
        <v>0</v>
      </c>
      <c r="AHL59" s="487">
        <f t="array" aca="1" ref="AHL59" ca="1">IF(AND($CC$57&lt;&gt;$CC$58,$CC$58:$CC$60=$CC$59,$CC$60&lt;&gt;$CC$61,$CC$61:$CC$62=$CC$61,$CE$58:$CE$60=$CE$59,$CE$61:$CE$62=$CE$61,$CF$58&lt;&gt;$CF$59,$CF$59:$CF$60=$CF$59,$CF$61&lt;&gt;$CF$62,$CG$59:$CG$60=$CG$59),1,0)</f>
        <v>0</v>
      </c>
      <c r="AHM59" s="487">
        <f t="array" aca="1" ref="AHM59" ca="1">IF(AND($CC$57&lt;&gt;$CC$58,$CC$58:$CC$60=$CC$59,$CC$60&lt;&gt;$CC$61,$CC$61:$CC$62=$CC$61,$CE$58:$CE$60=$CE$59,$CE$61:$CE$62=$CE$61,$CF$58&lt;&gt;$CF$59,$CF$59&lt;&gt;$CF$60,$CF$61:$CF$62=$CF$61,$CG$61:$CG$62=$CG$61),1,0)</f>
        <v>0</v>
      </c>
      <c r="AHN59" s="487">
        <f t="array" aca="1" ref="AHN59" ca="1">IF(AND($CC$57&lt;&gt;$CC$58,$CC$58:$CC$60=$CC$59,$CC$60&lt;&gt;$CC$61,$CC$61:$CC$62=$CC$61,$CE$58:$CE$60=$CE$59,$CE$61:$CE$62=$CE$61,$CF$58&lt;&gt;$CF$59,$CF$59&lt;&gt;$CF$60,$CF$61&lt;&gt;$CF$62),1,0)</f>
        <v>0</v>
      </c>
      <c r="AHO59" s="487">
        <f t="array" aca="1" ref="AHO59" ca="1">IF(AND($CC$57&lt;&gt;$CC$58,$CC$58:$CC$60=$CC$59,$CC$60&lt;&gt;$CC$61,$CC$61&lt;&gt;$CC$62,$CE$58:$CE$60=$CE$59,$CF$58:$CF$59=$CF$59,$CF$59&lt;&gt;$CF$60,$CG$58:$CG$59=$CG$59),1,0)</f>
        <v>0</v>
      </c>
      <c r="AHP59" s="487">
        <f t="array" aca="1" ref="AHP59" ca="1">IF(AND($CC$57&lt;&gt;$CC$58,$CC$58:$CC$60=$CC$59,$CC$60&lt;&gt;$CC$61,$CC$61&lt;&gt;$CC$62,$CE$58:$CE$60=$CE$59,$CF$58&lt;&gt;$CF$59,$CF$59:$CF$60=$CF$59,$CG$59:$CG$60=$CG$59),1,0)</f>
        <v>0</v>
      </c>
      <c r="AHQ59" s="487">
        <f t="array" aca="1" ref="AHQ59" ca="1">IF(AND($CC$57&lt;&gt;$CC$58,$CC$58:$CC$60=$CC$59,$CC$60&lt;&gt;$CC$61,$CC$61&lt;&gt;$CC$62,$CE$58:$CE$60=$CE$59,$CF$58&lt;&gt;$CF$59,$CF$59&lt;&gt;$CF$60),1,0)</f>
        <v>0</v>
      </c>
      <c r="AHR59" s="487">
        <f t="array" aca="1" ref="AHR59" ca="1">IF(AND($CC$57&lt;&gt;$CC$58,$CC$58:$CC$59=$CC$59,$CC$59&lt;&gt;$CC$60,$CC$60:$CC$62=$CC$60,$CE$58:$CE$59=$CE$59,$CE$60:$CE$62=$CE$60,$CF$58:$CF$59=$CF$59,$CF$60&lt;&gt;$CF$61,$CF$61:$CF$62=$CF$61,$CG$58:$CG$59=$CG$59,$CG$61:$CG$62=$CG$61),1,0)</f>
        <v>0</v>
      </c>
      <c r="AHS59" s="487">
        <f t="array" aca="1" ref="AHS59" ca="1">IF(AND($CC$57&lt;&gt;$CC$58,$CC$58:$CC$59=$CC$59,$CC$59&lt;&gt;$CC$60,$CC$60:$CC$62=$CC$60,$CE$58:$CE$59=$CE$59,$CE$60:$CE$62=$CE$60,$CF$58:$CF$59=$CF$59,$CF$60:$CF$61=$CF$60,$CF$61&lt;&gt;$CF$62,$CG$58:$CG$59=$CG$59,$CG$60:$CG$61=$CG$60),1,0)</f>
        <v>0</v>
      </c>
      <c r="AHT59" s="487">
        <f t="array" aca="1" ref="AHT59" ca="1">IF(AND($CC$57&lt;&gt;$CC$58,$CC$58:$CC$59=$CC$59,$CC$59&lt;&gt;$CC$60,$CC$60:$CC$62=$CC$60,$CE$58:$CE$59=$CE$59,$CE$60:$CE$62=$CE$60,$CF$58:$CF$59=$CF$59,$CF$60&lt;&gt;$CF$61,$CF$61&lt;&gt;$CF$62,$CG$58:$CG$59=$CG$59),1,0)</f>
        <v>0</v>
      </c>
      <c r="AHU59" s="487">
        <f t="array" aca="1" ref="AHU59" ca="1">IF(AND($CC$57&lt;&gt;$CC$58,$CC$58:$CC$59=$CC$59,$CC$59&lt;&gt;$CC$60,$CC$60:$CC$62=$CC$60,$CE$58:$CE$59=$CE$59,$CE$60:$CE$62=$CE$60,$CF$58&lt;&gt;$CF$59,$CF$60:$CF$62=$CF$60,$CG$60:$CG$62=$CG$60),1,0)</f>
        <v>0</v>
      </c>
      <c r="AHV59" s="487">
        <f t="array" aca="1" ref="AHV59" ca="1">IF(AND($CC$57&lt;&gt;$CC$58,$CC$58:$CC$59=$CC$59,$CC$59&lt;&gt;$CC$60,$CC$60:$CC$62=$CC$60,$CE$58:$CE$59=$CE$59,$CE$60:$CE$62=$CE$60,$CF$58&lt;&gt;$CF$59,$CF$60:$CF$61=$CF$60,$CF$61&lt;&gt;$CF$62,$CG$60:$CG$61=$CG$60),1,0)</f>
        <v>0</v>
      </c>
      <c r="AHW59" s="487">
        <f t="array" aca="1" ref="AHW59" ca="1">IF(AND($CC$57&lt;&gt;$CC$58,$CC$58:$CC$59=$CC$59,$CC$59&lt;&gt;$CC$60,$CC$60:$CC$62=$CC$60,$CE$58:$CE$59=$CE$59,$CE$60:$CE$62=$CE$60,$CF$58&lt;&gt;$CF$59,$CF$60&lt;&gt;$CF$61,$CF$61:$CF$62=$CF$61,$CG$61:$CG$62=$CG$61),1,0)</f>
        <v>0</v>
      </c>
      <c r="AHX59" s="487">
        <f t="array" aca="1" ref="AHX59" ca="1">IF(AND($CC$57&lt;&gt;$CC$58,$CC$58:$CC$59=$CC$59,$CC$59&lt;&gt;$CC$60,$CC$60:$CC$62=$CC$60,$CE$58:$CE$59=$CE$59,$CE$60:$CE$62=$CE$60,$CF$58&lt;&gt;$CF$59,$CF$60&lt;&gt;$CF$61,$CF$61&lt;&gt;$CF$62),1,0)</f>
        <v>0</v>
      </c>
      <c r="AHY59" s="487">
        <f t="array" aca="1" ref="AHY59" ca="1">IF(AND($CC$57&lt;&gt;$CC$58,$CC$58:$CC$59=$CC$59,$CC$59&lt;&gt;$CC$60,$CC$60&lt;&gt;$CC$61,$CC$61:$CC$62=$CC$61,$CE$58:$CE$59=$CE$59,$CE$61:$CE$62=$CE$61,$CF$58:$CF$59=$CF$59,$CF$61&lt;&gt;$CF$62,$CG$58:$CG$59=$CG$59),1,0)</f>
        <v>0</v>
      </c>
      <c r="AHZ59" s="487">
        <f t="array" aca="1" ref="AHZ59" ca="1">IF(AND($CC$57&lt;&gt;$CC$58,$CC$58:$CC$59=$CC$59,$CC$59&lt;&gt;$CC$60,$CC$60&lt;&gt;$CC$61,$CC$61:$CC$62=$CC$61,$CE$58:$CE$59=$CE$59,$CE$61:$CE$62=$CE$61,$CF$58&lt;&gt;$CF$59,$CF$61:$CF$62=$CF$61,$CG$61:$CG$62=$CG$61),1,0)</f>
        <v>0</v>
      </c>
      <c r="AIA59" s="487">
        <f t="array" aca="1" ref="AIA59" ca="1">IF(AND($CC$57&lt;&gt;$CC$58,$CC$58:$CC$59=$CC$59,$CC$59&lt;&gt;$CC$60,$CC$60&lt;&gt;$CC$61,$CC$61:$CC$62=$CC$61,$CE$58:$CE$59=$CE$59,$CE$61:$CE$62=$CE$61,$CF$58&lt;&gt;$CF$59,$CF$61&lt;&gt;$CF$62),1,0)</f>
        <v>0</v>
      </c>
      <c r="AIB59" s="487">
        <f t="array" aca="1" ref="AIB59" ca="1">IF(AND($CC$57&lt;&gt;$CC$58,$CC$58:$CC$59=$CC$59,$CC$59&lt;&gt;$CC$60,$CC$60:$CC$61=$CC$60,$CC$61&lt;&gt;$CC$62,$CE$58:$CE$59=$CE$59,$CE$60:$CE$61=$CE$60,$CF$58:$CF$59=$CF$59,$CF$60&lt;&gt;$CF$61,$CG$58:$CG$59=$CG$59),1,0)</f>
        <v>0</v>
      </c>
      <c r="AIC59" s="487">
        <f t="array" aca="1" ref="AIC59" ca="1">IF(AND($CC$57&lt;&gt;$CC$58,$CC$58:$CC$59=$CC$59,$CC$59&lt;&gt;$CC$60,$CC$60:$CC$61=$CC$60,$CC$61&lt;&gt;$CC$62,$CE$58:$CE$59=$CE$59,$CE$60:$CE$61=$CE$60,$CF$58&lt;&gt;$CF$59,$CF$60:$CF$61=$CF$60,$CG$60:$CG$61=$CG$60),1,0)</f>
        <v>0</v>
      </c>
      <c r="AID59" s="487">
        <f t="array" aca="1" ref="AID59" ca="1">IF(AND($CC$57&lt;&gt;$CC$58,$CC$58:$CC$59=$CC$59,$CC$59&lt;&gt;$CC$60,$CC$60:$CC$61=$CC$60,$CC$61&lt;&gt;$CC$62,$CE$58:$CE$59=$CE$59,$CE$60:$CE$61=$CE$60,$CF$58&lt;&gt;$CF$59,$CF$60&lt;&gt;$CF$61),1,0)</f>
        <v>0</v>
      </c>
      <c r="AIE59" s="487">
        <f t="array" aca="1" ref="AIE59" ca="1">IF(AND($CC$57&lt;&gt;$CC$58,$CC$58:$CC$59=$CC$59,$CC$59&lt;&gt;$CC$60,$CC$60&lt;&gt;$CC$61,$CC$61&lt;&gt;$CC$62,$CE$58:$CE$59=$CE$59,$CF$58&lt;&gt;$CF$59),1,0)</f>
        <v>0</v>
      </c>
      <c r="AIF59" s="487">
        <f t="array" aca="1" ref="AIF59" ca="1">IF(AND($CC$57&lt;&gt;$CC$58,$CC$58&lt;&gt;$CC$59,$CC$59:$CC$62=$CC$59,$CE$59:$CE$62=$CE$59,$CF$59:$CF$61=$CF$59,$CF$61&lt;&gt;$CF$62,$CG$59:$CG$61=$CG$59),1,0)</f>
        <v>0</v>
      </c>
      <c r="AIG59" s="487">
        <f t="array" aca="1" ref="AIG59" ca="1">IF(AND($CC$57&lt;&gt;$CC$58,$CC$58&lt;&gt;$CC$59,$CC$59:$CC$62=$CC$59,$CE$59:$CE$62=$CE$59,$CF$59:$CF$60=$CF$59,$CF$60&lt;&gt;$CF$61,$CF$61:$CF$62=$CF$61,$CG$59:$CG$60=$CG$59,$CG$61:$CG$62=$CG$61),1,0)</f>
        <v>0</v>
      </c>
      <c r="AIH59" s="487">
        <f t="array" aca="1" ref="AIH59" ca="1">IF(AND($CC$57&lt;&gt;$CC$58,$CC$58&lt;&gt;$CC$59,$CC$59:$CC$62=$CC$59,$CE$59:$CE$62=$CE$59,$CF$59:$CF$60=$CF$59,$CF$60&lt;&gt;$CF$61,$CF$61&lt;&gt;$CF$62,$CG$59:$CG$60=$CG$59),1,0)</f>
        <v>0</v>
      </c>
      <c r="AII59" s="487">
        <f t="array" aca="1" ref="AII59" ca="1">IF(AND($CC$57&lt;&gt;$CC$58,$CC$58&lt;&gt;$CC$59,$CC$59:$CC$62=$CC$59,$CE$59:$CE$62=$CE$59,$CF$59&lt;&gt;$CF$60,$CF$60:$CF$62=$CF$60,$CG$60:$CG$62=$CG$60),1,0)</f>
        <v>0</v>
      </c>
      <c r="AIJ59" s="487">
        <f t="array" aca="1" ref="AIJ59" ca="1">IF(AND($CC$57&lt;&gt;$CC$58,$CC$58&lt;&gt;$CC$59,$CC$59:$CC$62=$CC$59,$CE$59:$CE$62=$CE$59,$CF$59&lt;&gt;$CF$60,$CF$60:$CF$61=$CF$60,$CF$61&lt;&gt;$CF$62,$CG$60:$CG$61=$CG$60),1,0)</f>
        <v>0</v>
      </c>
      <c r="AIK59" s="487">
        <f t="array" aca="1" ref="AIK59" ca="1">IF(AND($CC$57&lt;&gt;$CC$58,$CC$58&lt;&gt;$CC$59,$CC$59:$CC$62=$CC$59,$CE$59:$CE$62=$CE$59,$CF$59&lt;&gt;$CF$60,$CF$60&lt;&gt;$CF$61,$CF$61:$CF$62=$CF$61,$CG$61:$CG$62=$CG$61),1,0)</f>
        <v>0</v>
      </c>
      <c r="AIL59" s="487">
        <f t="array" aca="1" ref="AIL59" ca="1">IF(AND($CC$57&lt;&gt;$CC$58,$CC$58&lt;&gt;$CC$59,$CC$59:$CC$62=$CC$59,$CE$59:$CE$62=$CE$59,$CF$59&lt;&gt;$CF$60,$CF$60&lt;&gt;$CF$61,$CF$61&lt;&gt;$CF$62),1,0)</f>
        <v>0</v>
      </c>
      <c r="AIM59" s="487">
        <f t="array" aca="1" ref="AIM59" ca="1">IF(AND($CC$57&lt;&gt;$CC$58,$CC$58&lt;&gt;$CC$59,$CC$59:$CC$61=$CC$59,$CC$61&lt;&gt;$CC$62,$CE$59:$CE$61=$CE$59,$CF$59:$CF$60=$CF$59,$CF$60&lt;&gt;$CF$61,$CG$59:$CG$60=$CG$59),1,0)</f>
        <v>0</v>
      </c>
      <c r="AIN59" s="487">
        <f t="array" aca="1" ref="AIN59" ca="1">IF(AND($CC$57&lt;&gt;$CC$58,$CC$58&lt;&gt;$CC$59,$CC$59:$CC$61=$CC$59,$CC$61&lt;&gt;$CC$62,$CE$59:$CE$61=$CE$59,$CF$59&lt;&gt;$CF$60,$CF$60:$CF$61=$CF$60,$CG$60:$CG$61=$CG$60),1,0)</f>
        <v>0</v>
      </c>
      <c r="AIO59" s="487">
        <f t="array" aca="1" ref="AIO59" ca="1">IF(AND($CC$57&lt;&gt;$CC$58,$CC$58&lt;&gt;$CC$59,$CC$59:$CC$61=$CC$59,$CC$61&lt;&gt;$CC$62,$CE$59:$CE$61=$CE$59,$CF$59&lt;&gt;$CF$60,$CF$60&lt;&gt;$CF$61),1,0)</f>
        <v>0</v>
      </c>
      <c r="AIP59" s="487">
        <f t="array" aca="1" ref="AIP59" ca="1">IF(AND($CC$57&lt;&gt;$CC$58,$CC$58&lt;&gt;$CC$59,$CC$59:$CC$60=$CC$59,$CC$60&lt;&gt;$CC$61,$CC$61:$CC$62=$CC$61,$CE$59:$CE$60=$CE$59,$CE$61:$CE$62=$CE$61,$CF$59:$CF$60=$CF$59,$CF$61&lt;&gt;$CF$62,$CG$59:$CG$60=$CG$59),1,0)</f>
        <v>0</v>
      </c>
      <c r="AIQ59" s="487">
        <f t="array" aca="1" ref="AIQ59" ca="1">IF(AND($CC$57&lt;&gt;$CC$58,$CC$58&lt;&gt;$CC$59,$CC$59:$CC$60=$CC$59,$CC$60&lt;&gt;$CC$61,$CC$61:$CC$62=$CC$61,$CE$59:$CE$60=$CE$59,$CE$61:$CE$62=$CE$61,$CF$59&lt;&gt;$CF$60,$CF$61:$CF$62=$CF$61,$CG$61:$CG$62=$CG$61),1,0)</f>
        <v>0</v>
      </c>
      <c r="AIR59" s="487">
        <f t="array" aca="1" ref="AIR59" ca="1">IF(AND($CC$57&lt;&gt;$CC$58,$CC$58&lt;&gt;$CC$59,$CC$59:$CC$60=$CC$59,$CC$60&lt;&gt;$CC$61,$CC$61:$CC$62=$CC$61,$CE$59:$CE$60=$CE$59,$CE$61:$CE$62=$CE$61,$CF$59&lt;&gt;$CF$60,$CF$61&lt;&gt;$CF$62),1,0)</f>
        <v>0</v>
      </c>
      <c r="AIS59" s="487">
        <f t="array" aca="1" ref="AIS59" ca="1">IF(AND($CC$57&lt;&gt;$CC$58,$CC$58&lt;&gt;$CC$59,$CC$59:$CC$60=$CC$59,$CC$60&lt;&gt;$CC$61,$CC$61&lt;&gt;$CC$62,$CE$59:$CE$60=$CE$59,$CF$59&lt;&gt;$CF$60),1,0)</f>
        <v>0</v>
      </c>
      <c r="AIT59" s="487">
        <f t="array" aca="1" ref="AIT59" ca="1">IF(AND($CC$57&lt;&gt;$CC$58,$CC$58&lt;&gt;$CC$59,$CC$59&lt;&gt;$CC$60,$CC$60:$CC$62=$CC$60,$CE$60:$CE$62=$CE$60,$CF$60:$CF$61=$CF$60,$CF$61&lt;&gt;$CF$62,$CG$60:$CG$61=$CG$60),1,0)</f>
        <v>0</v>
      </c>
      <c r="AIU59" s="487">
        <f t="array" aca="1" ref="AIU59" ca="1">IF(AND($CC$57&lt;&gt;$CC$58,$CC$58&lt;&gt;$CC$59,$CC$59&lt;&gt;$CC$60,$CC$60:$CC$62=$CC$60,$CE$60:$CE$62=$CE$60,$CF$60&lt;&gt;$CF$61,$CF$61:$CF$62=$CF$61,$CG$61:$CG$62=$CG$61),1,0)</f>
        <v>0</v>
      </c>
      <c r="AIV59" s="487">
        <f t="array" aca="1" ref="AIV59" ca="1">IF(AND($CC$57&lt;&gt;$CC$58,$CC$58&lt;&gt;$CC$59,$CC$59&lt;&gt;$CC$60,$CC$60:$CC$62=$CC$60,$CE$60:$CE$62=$CE$60,$CF$60&lt;&gt;$CF$61,$CF$61&lt;&gt;$CF$62),1,0)</f>
        <v>0</v>
      </c>
      <c r="AIW59" s="487">
        <f t="array" aca="1" ref="AIW59" ca="1">IF(AND($CC$57&lt;&gt;$CC$58,$CC$58&lt;&gt;$CC$59,$CC$59&lt;&gt;$CC$60,$CC$60:$CC$61=$CC$60,$CC$61&lt;&gt;$CC$62,$CE$60:$CE$61=$CE$60,$CF$60&lt;&gt;$CF$61),1,0)</f>
        <v>0</v>
      </c>
      <c r="AIX59" s="487">
        <f t="array" aca="1" ref="AIX59" ca="1">IF(AND($CC$57&lt;&gt;$CC$58,$CC$58&lt;&gt;$CC$59,$CC$59&lt;&gt;$CC$60,$CC$60&lt;&gt;$CC$61,$CC$61:$CC$62=$CC$61,$CE$61:$CE$62=$CE$61,$CF$61&lt;&gt;$CF$62),1,0)</f>
        <v>0</v>
      </c>
      <c r="AIY59" s="487">
        <f t="array" aca="1" ref="AIY59" ca="1">IF(AND($CC$57:$CC$62=$CC$59,$CE$57:$CE$61=$CE$59,$CE$61&lt;&gt;$CE$62,$CF$57:$CF$61=$CF$59,$CG$57:$CG$60=$CG$59,$CG$60&lt;&gt;$CG$61),1,0)</f>
        <v>0</v>
      </c>
      <c r="AIZ59" s="487">
        <f t="array" aca="1" ref="AIZ59" ca="1">IF(AND($CC$57:$CC$62=$CC$59,$CE$57:$CE$61=$CE$59,$CE$61&lt;&gt;$CE$62,$CF$57:$CF$61=$CF$59,$CG$57:$CG$59=$CG$59,$CG$59&lt;&gt;$CG$60,$CG$60:$CG$61=$CG$60),1,0)</f>
        <v>0</v>
      </c>
      <c r="AJA59" s="487">
        <f t="array" aca="1" ref="AJA59" ca="1">IF(AND($CC$57:$CC$62=$CC$59,$CE$57:$CE$61=$CE$59,$CE$61&lt;&gt;$CE$62,$CF$57:$CF$61=$CF$59,$CG$57:$CG$59=$CG$59,$CG$59&lt;&gt;$CG$60,$CG$60&lt;&gt;$CG$61),1,0)</f>
        <v>0</v>
      </c>
      <c r="AJB59" s="487">
        <f t="array" aca="1" ref="AJB59" ca="1">IF(AND($CC$57:$CC$62=$CC$59,$CE$57:$CE$61=$CE$59,$CE$61&lt;&gt;$CE$62,$CF$57:$CF$61=$CF$59,$CG$57:$CG$58=$CG$58,$CG$58&lt;&gt;$CG$59,$CG$59:$CG$61=$CG$59),1,0)</f>
        <v>0</v>
      </c>
      <c r="AJC59" s="487">
        <f t="array" aca="1" ref="AJC59" ca="1">IF(AND($CC$57:$CC$62=$CC$59,$CE$57:$CE$61=$CE$59,$CE$61&lt;&gt;$CE$62,$CF$57:$CF$61=$CF$59,$CG$57:$CG$58=$CG$58,$CG$58&lt;&gt;$CG$59,$CG$59:$CG$60=$CG$59,$CG$60&lt;&gt;$CG$61),1,0)</f>
        <v>0</v>
      </c>
      <c r="AJD59" s="487">
        <f t="array" aca="1" ref="AJD59" ca="1">IF(AND($CC$57:$CC$62=$CC$59,$CE$57:$CE$61=$CE$59,$CE$61&lt;&gt;$CE$62,$CF$57:$CF$61=$CF$59,$CG$57:$CG$58=$CG$58,$CG$58&lt;&gt;$CG$59,$CG$59&lt;&gt;$CG$60,$CG$60:$CG$61=$CG$60),1,0)</f>
        <v>0</v>
      </c>
      <c r="AJE59" s="487">
        <f t="array" aca="1" ref="AJE59" ca="1">IF(AND($CC$57:$CC$62=$CC$59,$CE$57:$CE$61=$CE$59,$CE$61&lt;&gt;$CE$62,$CF$57:$CF$61=$CF$59,$CG$57:$CG$58=$CG$58,$CG$58&lt;&gt;$CG$59,$CG$59&lt;&gt;$CG$60,$CG$60&lt;&gt;$CG$61),1,0)</f>
        <v>0</v>
      </c>
      <c r="AJF59" s="487">
        <f t="array" aca="1" ref="AJF59" ca="1">IF(AND($CC$57:$CC$62=$CC$59,$CE$57:$CE$61=$CE$59,$CE$61&lt;&gt;$CE$62,$CF$57:$CF$61=$CF$59,$CG$57&lt;&gt;$CG$58,$CG$58:$CG$61=$CG$59),1,0)</f>
        <v>0</v>
      </c>
      <c r="AJG59" s="487">
        <f t="array" aca="1" ref="AJG59" ca="1">IF(AND($CC$57:$CC$62=$CC$59,$CE$57:$CE$61=$CE$59,$CE$61&lt;&gt;$CE$62,$CF$57:$CF$61=$CF$59,$CG$57&lt;&gt;$CG$58,$CG$58:$CG$60=$CG$59,$CG$60&lt;&gt;$CG$61),1,0)</f>
        <v>0</v>
      </c>
      <c r="AJH59" s="487">
        <f t="array" aca="1" ref="AJH59" ca="1">IF(AND($CC$57:$CC$62=$CC$59,$CE$57:$CE$61=$CE$59,$CE$61&lt;&gt;$CE$62,$CF$57:$CF$61=$CF$59,$CG$57&lt;&gt;$CG$58,$CG$58:$CG$59=$CG$59,$CG$59&lt;&gt;$CG$60,$CG$60:$CG$61=$CG$60),1,0)</f>
        <v>0</v>
      </c>
      <c r="AJI59" s="487">
        <f t="array" aca="1" ref="AJI59" ca="1">IF(AND($CC$57:$CC$62=$CC$59,$CE$57:$CE$61=$CE$59,$CE$61&lt;&gt;$CE$62,$CF$57:$CF$61=$CF$59,$CG$57&lt;&gt;$CG$58,$CG$58:$CG$59=$CG$59,$CG$59&lt;&gt;$CG$60,$CG$60&lt;&gt;$CG$61),1,0)</f>
        <v>0</v>
      </c>
      <c r="AJJ59" s="487">
        <f t="array" aca="1" ref="AJJ59" ca="1">IF(AND($CC$57:$CC$62=$CC$59,$CE$57:$CE$61=$CE$59,$CE$61&lt;&gt;$CE$62,$CF$57:$CF$61=$CF$59,$CG$57&lt;&gt;$CG$58,$CG$58&lt;&gt;$CG$59,$CG$59:$CG$61=$CG$59),1,0)</f>
        <v>0</v>
      </c>
      <c r="AJK59" s="487">
        <f t="array" aca="1" ref="AJK59" ca="1">IF(AND($CC$57:$CC$62=$CC$59,$CE$57:$CE$61=$CE$59,$CE$61&lt;&gt;$CE$62,$CF$57:$CF$61=$CF$59,$CG$57&lt;&gt;$CG$58,$CG$58&lt;&gt;$CG$59,$CG$59:$CG$60=$CG$59,$CG$60&lt;&gt;$CG$61),1,0)</f>
        <v>0</v>
      </c>
      <c r="AJL59" s="487">
        <f t="array" aca="1" ref="AJL59" ca="1">IF(AND($CC$57:$CC$62=$CC$59,$CE$57:$CE$61=$CE$59,$CE$61&lt;&gt;$CE$62,$CF$57:$CF$61=$CF$59,$CG$57&lt;&gt;$CG$58,$CG$58&lt;&gt;$CG$59,$CG$59&lt;&gt;$CG$60,$CG$60:$CG$61=$CG$60),1,0)</f>
        <v>0</v>
      </c>
      <c r="AJM59" s="487">
        <f t="array" aca="1" ref="AJM59" ca="1">IF(AND($CC$57:$CC$62=$CC$59,$CE$57:$CE$61=$CE$59,$CE$61&lt;&gt;$CE$62,$CF$57:$CF$61=$CF$59,$CG$57&lt;&gt;$CG$58,$CG$58&lt;&gt;$CG$59,$CG$59&lt;&gt;$CG$60,$CG$60&lt;&gt;$CG$61),1,0)</f>
        <v>0</v>
      </c>
      <c r="AJN59" s="487">
        <f t="array" aca="1" ref="AJN59" ca="1">IF(AND($CC$57:$CC$62=$CC$59,$CE$57:$CE$60=$CE$59,$CE$60&lt;&gt;$CE$61,$CE$61:$CE$62=$CE$61,$CF$57:$CF$60=$CF$59,$CF$61:$CF$62=$CF$61,$CG$57:$CG$60=$CG$59,$CG$61&lt;&gt;$CG$62),1,0)</f>
        <v>0</v>
      </c>
      <c r="AJO59" s="487">
        <f t="array" aca="1" ref="AJO59" ca="1">IF(AND($CC$57:$CC$62=$CC$59,$CE$57:$CE$60=$CE$59,$CE$60&lt;&gt;$CE$61,$CE$61:$CE$62=$CE$61,$CF$57:$CF$60=$CF$59,$CF$61:$CF$62=$CF$61,$CG$57:$CG$59=$CG$59,$CG$59&lt;&gt;$CG$60,$CG$61:$CG$62=$CG$61),1,0)</f>
        <v>0</v>
      </c>
      <c r="AJP59" s="487">
        <f t="array" aca="1" ref="AJP59" ca="1">IF(AND($CC$57:$CC$62=$CC$59,$CE$57:$CE$60=$CE$59,$CE$60&lt;&gt;$CE$61,$CE$61:$CE$62=$CE$61,$CF$57:$CF$60=$CF$59,$CF$61:$CF$62=$CF$61,$CG$57:$CG$59=$CG$59,$CG$59&lt;&gt;$CG$60,$CG$61&lt;&gt;$CG$62),1,0)</f>
        <v>0</v>
      </c>
      <c r="AJQ59" s="487">
        <f t="array" aca="1" ref="AJQ59" ca="1">IF(AND($CC$57:$CC$62=$CC$59,$CE$57:$CE$60=$CE$59,$CE$60&lt;&gt;$CE$61,$CE$61:$CE$62=$CE$61,$CF$57:$CF$60=$CF$59,$CF$61:$CF$62=$CF$61,$CG$57:$CG$58=$CG$58,$CG$58&lt;&gt;$CG$59,$CG$59:$CG$60=$CG$59,$CG$61:$CG$62=$CG$61),1,0)</f>
        <v>0</v>
      </c>
      <c r="AJR59" s="487">
        <f t="array" aca="1" ref="AJR59" ca="1">IF(AND($CC$57:$CC$62=$CC$59,$CE$57:$CE$60=$CE$59,$CE$60&lt;&gt;$CE$61,$CE$61:$CE$62=$CE$61,$CF$57:$CF$60=$CF$59,$CF$61:$CF$62=$CF$61,$CG$57:$CG$58=$CG$58,$CG$58&lt;&gt;$CG$59,$CG$59:$CG$60=$CG$59,$CG$61&lt;&gt;$CG$62),1,0)</f>
        <v>0</v>
      </c>
      <c r="AJS59" s="487">
        <f t="array" aca="1" ref="AJS59" ca="1">IF(AND($CC$57:$CC$62=$CC$59,$CE$57:$CE$60=$CE$59,$CE$60&lt;&gt;$CE$61,$CE$61:$CE$62=$CE$61,$CF$57:$CF$60=$CF$59,$CF$61:$CF$62=$CF$61,$CG$57:$CG$58=$CG$58,$CG$58&lt;&gt;$CG$59,$CG$59&lt;&gt;$CG$60,$CG$61:$CG$62=$CG$61),1,0)</f>
        <v>0</v>
      </c>
      <c r="AJT59" s="487">
        <f t="array" aca="1" ref="AJT59" ca="1">IF(AND($CC$57:$CC$62=$CC$59,$CE$57:$CE$60=$CE$59,$CE$60&lt;&gt;$CE$61,$CE$61:$CE$62=$CE$61,$CF$57:$CF$60=$CF$59,$CF$61:$CF$62=$CF$61,$CG$57:$CG$58=$CG$58,$CG$58&lt;&gt;$CG$59,$CG$59&lt;&gt;$CG$60,$CG$61&lt;&gt;$CG$62),1,0)</f>
        <v>0</v>
      </c>
      <c r="AJU59" s="487">
        <f t="array" aca="1" ref="AJU59" ca="1">IF(AND($CC$57:$CC$62=$CC$59,$CE$57:$CE$60=$CE$59,$CE$60&lt;&gt;$CE$61,$CE$61:$CE$62=$CE$61,$CF$57:$CF$60=$CF$59,$CF$61:$CF$62=$CF$61,$CG$57&lt;&gt;$CG$58,$CG$58:$CG$60=$CG$59,$CG$61:$CG$62=$CG$61),1,0)</f>
        <v>0</v>
      </c>
      <c r="AJV59" s="487">
        <f t="array" aca="1" ref="AJV59" ca="1">IF(AND($CC$57:$CC$62=$CC$59,$CE$57:$CE$60=$CE$59,$CE$60&lt;&gt;$CE$61,$CE$61:$CE$62=$CE$61,$CF$57:$CF$60=$CF$59,$CF$61:$CF$62=$CF$61,$CG$57&lt;&gt;$CG$58,$CG$58:$CG$60=$CG$59,$CG$61&lt;&gt;$CG$62),1,0)</f>
        <v>0</v>
      </c>
      <c r="AJW59" s="487">
        <f t="array" aca="1" ref="AJW59" ca="1">IF(AND($CC$57:$CC$62=$CC$59,$CE$57:$CE$60=$CE$59,$CE$60&lt;&gt;$CE$61,$CE$61:$CE$62=$CE$61,$CF$57:$CF$60=$CF$59,$CF$61:$CF$62=$CF$61,$CG$57&lt;&gt;$CG$58,$CG$58:$CG$59=$CG$59,$CG$59&lt;&gt;$CG$60,$CG$61:$CG$62=$CG$61),1,0)</f>
        <v>0</v>
      </c>
      <c r="AJX59" s="487">
        <f t="array" aca="1" ref="AJX59" ca="1">IF(AND($CC$57:$CC$62=$CC$59,$CE$57:$CE$60=$CE$59,$CE$60&lt;&gt;$CE$61,$CE$61:$CE$62=$CE$61,$CF$57:$CF$60=$CF$59,$CF$61:$CF$62=$CF$61,$CG$57&lt;&gt;$CG$58,$CG$58:$CG$59=$CG$59,$CG$59&lt;&gt;$CG$60,$CG$61&lt;&gt;$CG$62),1,0)</f>
        <v>0</v>
      </c>
      <c r="AJY59" s="487">
        <f t="array" aca="1" ref="AJY59" ca="1">IF(AND($CC$57:$CC$62=$CC$59,$CE$57:$CE$60=$CE$59,$CE$60&lt;&gt;$CE$61,$CE$61:$CE$62=$CE$61,$CF$57:$CF$60=$CF$59,$CF$61:$CF$62=$CF$61,$CG$57&lt;&gt;$CG$58,$CG$58&lt;&gt;$CG$59,$CG$59:$CG$60=$CG$59,$CG$61:$CG$62=$CG$61),1,0)</f>
        <v>0</v>
      </c>
      <c r="AJZ59" s="487">
        <f t="array" aca="1" ref="AJZ59" ca="1">IF(AND($CC$57:$CC$62=$CC$59,$CE$57:$CE$60=$CE$59,$CE$60&lt;&gt;$CE$61,$CE$61:$CE$62=$CE$61,$CF$57:$CF$60=$CF$59,$CF$61:$CF$62=$CF$61,$CG$57&lt;&gt;$CG$58,$CG$58&lt;&gt;$CG$59,$CG$59:$CG$60=$CG$59,$CG$61&lt;&gt;$CG$62),1,0)</f>
        <v>0</v>
      </c>
      <c r="AKA59" s="487">
        <f t="array" aca="1" ref="AKA59" ca="1">IF(AND($CC$57:$CC$62=$CC$59,$CE$57:$CE$60=$CE$59,$CE$60&lt;&gt;$CE$61,$CE$61:$CE$62=$CE$61,$CF$57:$CF$60=$CF$59,$CF$61:$CF$62=$CF$61,$CG$57&lt;&gt;$CG$58,$CG$58&lt;&gt;$CG$59,$CG$59&lt;&gt;$CG$60,$CG$61:$CG$62=$CG$61),1,0)</f>
        <v>0</v>
      </c>
      <c r="AKB59" s="487">
        <f t="array" aca="1" ref="AKB59" ca="1">IF(AND($CC$57:$CC$62=$CC$59,$CE$57:$CE$60=$CE$59,$CE$60&lt;&gt;$CE$61,$CE$61:$CE$62=$CE$61,$CF$57:$CF$60=$CF$59,$CF$61:$CF$62=$CF$61,$CG$57&lt;&gt;$CG$58,$CG$58&lt;&gt;$CG$59,$CG$59&lt;&gt;$CG$60,$CG$61&lt;&gt;$CG$62),1,0)</f>
        <v>0</v>
      </c>
      <c r="AKC59" s="487">
        <f t="array" aca="1" ref="AKC59" ca="1">IF(AND($CC$57:$CC$62=$CC$59,$CE$57:$CE$60=$CE$59,$CE$60&lt;&gt;$CE$61,$CE$61&lt;&gt;$CE$62,$CF$57:$CF$60=$CF$59,$CG$57:$CG$59=$CG$59,$CG$59&lt;&gt;$CG$60),1,0)</f>
        <v>0</v>
      </c>
      <c r="AKD59" s="487">
        <f t="array" aca="1" ref="AKD59" ca="1">IF(AND($CC$57:$CC$62=$CC$59,$CE$57:$CE$60=$CE$59,$CE$60&lt;&gt;$CE$61,$CE$61&lt;&gt;$CE$62,$CF$57:$CF$60=$CF$59,$CG$57:$CG$58=$CG$57,$CG$58&lt;&gt;$CG$59,$CG$59:$CG$60=$CG$59),1,0)</f>
        <v>0</v>
      </c>
      <c r="AKE59" s="487">
        <f t="array" aca="1" ref="AKE59" ca="1">IF(AND($CC$57:$CC$62=$CC$59,$CE$57:$CE$60=$CE$59,$CE$60&lt;&gt;$CE$61,$CE$61&lt;&gt;$CE$62,$CF$57:$CF$60=$CF$59,$CG$57:$CG$58=$CG$57,$CG$58&lt;&gt;$CG$59,$CG$59&lt;&gt;$CG$60),1,0)</f>
        <v>0</v>
      </c>
      <c r="AKF59" s="487">
        <f t="array" aca="1" ref="AKF59" ca="1">IF(AND($CC$57:$CC$62=$CC$59,$CE$57:$CE$60=$CE$59,$CE$60&lt;&gt;$CE$61,$CE$61&lt;&gt;$CE$62,$CF$57:$CF$60=$CF$59,$CG$57&lt;&gt;$CG$58,$CG$58:$CG$60=$CG$59),1,0)</f>
        <v>0</v>
      </c>
      <c r="AKG59" s="487">
        <f t="array" aca="1" ref="AKG59" ca="1">IF(AND($CC$57:$CC$62=$CC$59,$CE$57:$CE$60=$CE$59,$CE$60&lt;&gt;$CE$61,$CE$61&lt;&gt;$CE$62,$CF$57:$CF$60=$CF$59,$CG$57&lt;&gt;$CG$58,$CG$58:$CG$59=$CG$59,$CG$59&lt;&gt;$CG$60),1,0)</f>
        <v>0</v>
      </c>
      <c r="AKH59" s="487">
        <f t="array" aca="1" ref="AKH59" ca="1">IF(AND($CC$57:$CC$62=$CC$59,$CE$57:$CE$60=$CE$59,$CE$60&lt;&gt;$CE$61,$CE$61&lt;&gt;$CE$62,$CF$57:$CF$60=$CF$59,$CG$57&lt;&gt;$CG$58,$CG$58&lt;&gt;$CG$59,$CG$59:$CG$60=$CG$59),1,0)</f>
        <v>0</v>
      </c>
      <c r="AKI59" s="487">
        <f t="array" aca="1" ref="AKI59" ca="1">IF(AND($CC$57:$CC$62=$CC$59,$CE$57:$CE$60=$CE$59,$CE$60&lt;&gt;$CE$61,$CE$61&lt;&gt;$CE$62,$CF$57:$CF$60=$CF$59,$CG$57&lt;&gt;$CG$58,$CG$58&lt;&gt;$CG$59,$CG$59&lt;&gt;$CG$60),1,0)</f>
        <v>0</v>
      </c>
      <c r="AKJ59" s="487">
        <f t="array" aca="1" ref="AKJ59" ca="1">IF(AND($CC$57:$CC$62=$CC$59,$CE$57:$CE$59=$CE$59,$CE$59&lt;&gt;$CE$60,$CE$60:$CE$62=$CE$60,$CF$57:$CF$59=$CF$59,$CF$60:$CF$62=$CF$60,$CG$57:$CG$59=$CG$59,$CG$60:$CG$61=$CG$60,$CG$61&lt;&gt;$CG$62),1,0)</f>
        <v>0</v>
      </c>
      <c r="AKK59" s="487">
        <f t="array" aca="1" ref="AKK59" ca="1">IF(AND($CC$57:$CC$62=$CC$59,$CE$57:$CE$59=$CE$59,$CE$59&lt;&gt;$CE$60,$CE$60:$CE$62=$CE$60,$CF$57:$CF$59=$CF$59,$CF$60:$CF$62=$CF$60,$CG$57:$CG$59=$CG$59,$CG$60&lt;&gt;$CG$61,$CG$61:$CG$62=$CG$61),1,0)</f>
        <v>0</v>
      </c>
      <c r="AKL59" s="487">
        <f t="array" aca="1" ref="AKL59" ca="1">IF(AND($CC$57:$CC$62=$CC$59,$CE$57:$CE$59=$CE$59,$CE$59&lt;&gt;$CE$60,$CE$60:$CE$62=$CE$60,$CF$57:$CF$59=$CF$59,$CF$60:$CF$62=$CF$60,$CG$57:$CG$59=$CG$59,$CG$60&lt;&gt;$CG$61,$CG$61&lt;&gt;$CG$62),1,0)</f>
        <v>0</v>
      </c>
      <c r="AKM59" s="487">
        <f t="array" aca="1" ref="AKM59" ca="1">IF(AND($CC$57:$CC$62=$CC$59,$CE$57:$CE$59=$CE$59,$CE$59&lt;&gt;$CE$60,$CE$60:$CE$62=$CE$60,$CF$57:$CF$59=$CF$59,$CF$60:$CF$62=$CF$60,$CG$57:$CG$58=$CG$58,$CG$58&lt;&gt;$CG$59,$CG$60:$CG$62=$CG$60),1,0)</f>
        <v>0</v>
      </c>
      <c r="AKN59" s="487">
        <f t="array" aca="1" ref="AKN59" ca="1">IF(AND($CC$57:$CC$62=$CC$59,$CE$57:$CE$59=$CE$59,$CE$59&lt;&gt;$CE$60,$CE$60:$CE$62=$CE$60,$CF$57:$CF$59=$CF$59,$CF$60:$CF$62=$CF$60,$CG$57:$CG$58=$CG$58,$CG$58&lt;&gt;$CG$59,$CG$60&lt;&gt;$CG$61,$CG$61:$CG$62=$CG$61),1,0)</f>
        <v>0</v>
      </c>
      <c r="AKO59" s="487">
        <f t="array" aca="1" ref="AKO59" ca="1">IF(AND($CC$57:$CC$62=$CC$59,$CE$57:$CE$59=$CE$59,$CE$59&lt;&gt;$CE$60,$CE$60:$CE$62=$CE$60,$CF$57:$CF$59=$CF$59,$CF$60:$CF$62=$CF$60,$CG$57:$CG$58=$CG$58,$CG$58&lt;&gt;$CG$59,$CG$60:$CG$61=$CG$60,$CG$61&lt;&gt;$CG$62),1,0)</f>
        <v>0</v>
      </c>
      <c r="AKP59" s="487">
        <f t="array" aca="1" ref="AKP59" ca="1">IF(AND($CC$57:$CC$62=$CC$59,$CE$57:$CE$59=$CE$59,$CE$59&lt;&gt;$CE$60,$CE$60:$CE$62=$CE$60,$CF$57:$CF$59=$CF$59,$CF$60:$CF$62=$CF$60,$CG$57:$CG$58=$CG$58,$CG$58&lt;&gt;$CG$59,$CG$60&lt;&gt;$CG$61,$CG$61&lt;&gt;$CG$62),1,0)</f>
        <v>0</v>
      </c>
      <c r="AKQ59" s="487">
        <f t="array" aca="1" ref="AKQ59" ca="1">IF(AND($CC$57:$CC$62=$CC$59,$CE$57:$CE$59=$CE$59,$CE$59&lt;&gt;$CE$60,$CE$60:$CE$62=$CE$60,$CF$57:$CF$59=$CF$59,$CF$60:$CF$62=$CF$60,$CG$57&lt;&gt;$CG$58,$CG$58:$CG$59=$CG$59,$CG$60:$CG$62=$CG$60),1,0)</f>
        <v>0</v>
      </c>
      <c r="AKR59" s="487">
        <f t="array" aca="1" ref="AKR59" ca="1">IF(AND($CC$57:$CC$62=$CC$59,$CE$57:$CE$59=$CE$59,$CE$59&lt;&gt;$CE$60,$CE$60:$CE$62=$CE$60,$CF$57:$CF$59=$CF$59,$CF$60:$CF$62=$CF$60,$CG$57&lt;&gt;$CG$58,$CG$58:$CG$59=$CG$59,$CG$60&lt;&gt;$CG$61,$CG$61:$CG$62=$CG$61),1,0)</f>
        <v>0</v>
      </c>
      <c r="AKS59" s="487">
        <f t="array" aca="1" ref="AKS59" ca="1">IF(AND($CC$57:$CC$62=$CC$59,$CE$57:$CE$59=$CE$59,$CE$59&lt;&gt;$CE$60,$CE$60:$CE$62=$CE$60,$CF$57:$CF$59=$CF$59,$CF$60:$CF$62=$CF$60,$CG$57&lt;&gt;$CG$58,$CG$58:$CG$59=$CG$59,$CG$60:$CG$61=$CG$60,$CG$61&lt;&gt;$CG$62),1,0)</f>
        <v>0</v>
      </c>
      <c r="AKT59" s="487">
        <f t="array" aca="1" ref="AKT59" ca="1">IF(AND($CC$57:$CC$62=$CC$59,$CE$57:$CE$59=$CE$59,$CE$59&lt;&gt;$CE$60,$CE$60:$CE$62=$CE$60,$CF$57:$CF$59=$CF$59,$CF$60:$CF$62=$CF$60,$CG$57&lt;&gt;$CG$58,$CG$58:$CG$59=$CG$59,$CG$60&lt;&gt;$CG$61,$CG$61&lt;&gt;$CG$62),1,0)</f>
        <v>0</v>
      </c>
      <c r="AKU59" s="487">
        <f t="array" aca="1" ref="AKU59" ca="1">IF(AND($CC$57:$CC$62=$CC$59,$CE$57:$CE$59=$CE$59,$CE$59&lt;&gt;$CE$60,$CE$60:$CE$62=$CE$60,$CF$57:$CF$59=$CF$59,$CF$60:$CF$62=$CF$60,$CG$57&lt;&gt;$CG$58,$CG$58&lt;&gt;$CG$59,$CG$60:$CG$62=$CG$60),1,0)</f>
        <v>0</v>
      </c>
      <c r="AKV59" s="487">
        <f t="array" aca="1" ref="AKV59" ca="1">IF(AND($CC$57:$CC$62=$CC$59,$CE$57:$CE$59=$CE$59,$CE$59&lt;&gt;$CE$60,$CE$60:$CE$62=$CE$60,$CF$57:$CF$59=$CF$59,$CF$60:$CF$62=$CF$60,$CG$57&lt;&gt;$CG$58,$CG$58&lt;&gt;$CG$59,$CG$60:$CG$61=$CG$60,$CG$61&lt;&gt;$CG$62),1,0)</f>
        <v>0</v>
      </c>
      <c r="AKW59" s="487">
        <f t="array" aca="1" ref="AKW59" ca="1">IF(AND($CC$57:$CC$62=$CC$59,$CE$57:$CE$59=$CE$59,$CE$59&lt;&gt;$CE$60,$CE$60:$CE$62=$CE$60,$CF$57:$CF$59=$CF$59,$CF$60:$CF$62=$CF$60,$CG$57&lt;&gt;$CG$58,$CG$58&lt;&gt;$CG$59,$CG$60&lt;&gt;$CG$61,$CG$61:$CG$62=$CG$61),1,0)</f>
        <v>0</v>
      </c>
      <c r="AKX59" s="487">
        <f t="array" aca="1" ref="AKX59" ca="1">IF(AND($CC$57:$CC$62=$CC$59,$CE$57:$CE$59=$CE$59,$CE$59&lt;&gt;$CE$60,$CE$60:$CE$62=$CE$60,$CF$57:$CF$59=$CF$59,$CF$60:$CF$62=$CF$60,$CG$57&lt;&gt;$CG$58,$CG$58&lt;&gt;$CG$59,$CG$60&lt;&gt;$CG$61,$CG$61&lt;&gt;$CG$62),1,0)</f>
        <v>0</v>
      </c>
      <c r="AKY59" s="487">
        <f t="array" aca="1" ref="AKY59" ca="1">IF(AND($CC$57:$CC$62=$CC$59,$CE$57:$CE$59=$CE$59,$CE$59&lt;&gt;$CE$60,$CE$60:$CE$61=$CE$60,$CE$61&lt;&gt;$CE$62,$CF$57:$CF$59=$CF$59,$CF$60:$CF$61=$CF$60,$CG$57:$CG$59=$CG$59,$CG$60&lt;&gt;$CG$61),1,0)</f>
        <v>0</v>
      </c>
      <c r="AKZ59" s="487">
        <f t="array" aca="1" ref="AKZ59" ca="1">IF(AND($CC$57:$CC$62=$CC$59,$CE$57:$CE$59=$CE$59,$CE$59&lt;&gt;$CE$60,$CE$60:$CE$61=$CE$60,$CE$61&lt;&gt;$CE$62,$CF$57:$CF$59=$CF$59,$CF$60:$CF$61=$CF$60,$CG$57:$CG$58=$CG$58,$CG$58&lt;&gt;$CG$59,$CG$60:$CG$61=$CG$60),1,0)</f>
        <v>0</v>
      </c>
      <c r="ALA59" s="487">
        <f t="array" aca="1" ref="ALA59" ca="1">IF(AND($CC$57:$CC$62=$CC$59,$CE$57:$CE$59=$CE$59,$CE$59&lt;&gt;$CE$60,$CE$60:$CE$61=$CE$60,$CE$61&lt;&gt;$CE$62,$CF$57:$CF$59=$CF$59,$CF$60:$CF$61=$CF$60,$CG$57:$CG$58=$CG$58,$CG$58&lt;&gt;$CG$59,$CG$60&lt;&gt;$CG$61),1,0)</f>
        <v>0</v>
      </c>
      <c r="ALB59" s="487">
        <f t="array" aca="1" ref="ALB59" ca="1">IF(AND($CC$57:$CC$62=$CC$59,$CE$57:$CE$59=$CE$59,$CE$59&lt;&gt;$CE$60,$CE$60:$CE$61=$CE$60,$CE$61&lt;&gt;$CE$62,$CF$57:$CF$59=$CF$59,$CF$60:$CF$61=$CF$60,$CG$57&lt;&gt;$CG$58,$CG$58:$CG$59=$CG$59,$CG$60:$CG$61=$CG$60),1,0)</f>
        <v>0</v>
      </c>
      <c r="ALC59" s="487">
        <f t="array" aca="1" ref="ALC59" ca="1">IF(AND($CC$57:$CC$62=$CC$59,$CE$57:$CE$59=$CE$59,$CE$59&lt;&gt;$CE$60,$CE$60:$CE$61=$CE$60,$CE$61&lt;&gt;$CE$62,$CF$57:$CF$59=$CF$59,$CF$60:$CF$61=$CF$60,$CG$57&lt;&gt;$CG$58,$CG$58:$CG$59=$CG$59,$CG$60&lt;&gt;$CG$61),1,0)</f>
        <v>0</v>
      </c>
      <c r="ALD59" s="487">
        <f t="array" aca="1" ref="ALD59" ca="1">IF(AND($CC$57:$CC$62=$CC$59,$CE$57:$CE$59=$CE$59,$CE$59&lt;&gt;$CE$60,$CE$60:$CE$61=$CE$60,$CE$61&lt;&gt;$CE$62,$CF$57:$CF$59=$CF$59,$CF$60:$CF$61=$CF$60,$CG$57&lt;&gt;$CG$58,$CG$58&lt;&gt;$CG$59,$CG$60:$CG$61=$CG$60),1,0)</f>
        <v>0</v>
      </c>
      <c r="ALE59" s="487">
        <f t="array" aca="1" ref="ALE59" ca="1">IF(AND($CC$57:$CC$62=$CC$59,$CE$57:$CE$59=$CE$59,$CE$59&lt;&gt;$CE$60,$CE$60:$CE$61=$CE$60,$CE$61&lt;&gt;$CE$62,$CF$57:$CF$59=$CF$59,$CF$60:$CF$61=$CF$60,$CG$57&lt;&gt;$CG$58,$CG$58&lt;&gt;$CG$59,$CG$60&lt;&gt;$CG$61),1,0)</f>
        <v>0</v>
      </c>
      <c r="ALF59" s="487">
        <f t="array" aca="1" ref="ALF59" ca="1">IF(AND($CC$57:$CC$62=$CC$59,$CE$57:$CE$59=$CE$59,$CE$59&lt;&gt;$CE$60,$CE$60&lt;&gt;$CE$61,$CE$61:$CE$62=$CE$61,$CF$57:$CF$59=$CF$59,$CF$61:$CF$62=$CF$61,$CG$57:$CG$59=$CG$59,$CG$61&lt;&gt;$CG$62),1,0)</f>
        <v>0</v>
      </c>
      <c r="ALG59" s="487">
        <f t="array" aca="1" ref="ALG59" ca="1">IF(AND($CC$57:$CC$62=$CC$59,$CE$57:$CE$59=$CE$59,$CE$59&lt;&gt;$CE$60,$CE$60&lt;&gt;$CE$61,$CE$61:$CE$62=$CE$61,$CF$57:$CF$59=$CF$59,$CF$61:$CF$62=$CF$61,$CG$57:$CG$58=$CG$58,$CG$58&lt;&gt;$CG$59,$CG$61:$CG$62=$CG$61),1,0)</f>
        <v>0</v>
      </c>
      <c r="ALH59" s="487">
        <f t="array" aca="1" ref="ALH59" ca="1">IF(AND($CC$57:$CC$62=$CC$59,$CE$57:$CE$59=$CE$59,$CE$59&lt;&gt;$CE$60,$CE$60&lt;&gt;$CE$61,$CE$61:$CE$62=$CE$61,$CF$57:$CF$59=$CF$59,$CF$61:$CF$62=$CF$61,$CG$57:$CG$58=$CG$58,$CG$58&lt;&gt;$CG$59,$CG$61&lt;&gt;$CG$62),1,0)</f>
        <v>0</v>
      </c>
      <c r="ALI59" s="487">
        <f t="array" aca="1" ref="ALI59" ca="1">IF(AND($CC$57:$CC$62=$CC$59,$CE$57:$CE$59=$CE$59,$CE$59&lt;&gt;$CE$60,$CE$60&lt;&gt;$CE$61,$CE$61:$CE$62=$CE$61,$CF$57:$CF$59=$CF$59,$CF$61:$CF$62=$CF$61,$CG$57&lt;&gt;$CG$58,$CG$58:$CG$59=$CG$59,$CG$61:$CG$62=$CG$61),1,0)</f>
        <v>0</v>
      </c>
      <c r="ALJ59" s="487">
        <f t="array" aca="1" ref="ALJ59" ca="1">IF(AND($CC$57:$CC$62=$CC$59,$CE$57:$CE$59=$CE$59,$CE$59&lt;&gt;$CE$60,$CE$60&lt;&gt;$CE$61,$CE$61:$CE$62=$CE$61,$CF$57:$CF$59=$CF$59,$CF$61:$CF$62=$CF$61,$CG$57&lt;&gt;$CG$58,$CG$58:$CG$59=$CG$59,$CG$61&lt;&gt;$CG$62),1,0)</f>
        <v>0</v>
      </c>
      <c r="ALK59" s="487">
        <f t="array" aca="1" ref="ALK59" ca="1">IF(AND($CC$57:$CC$62=$CC$59,$CE$57:$CE$59=$CE$59,$CE$59&lt;&gt;$CE$60,$CE$60&lt;&gt;$CE$61,$CE$61:$CE$62=$CE$61,$CF$57:$CF$59=$CF$59,$CF$61:$CF$62=$CF$61,$CG$57&lt;&gt;$CG$58,$CG$58&lt;&gt;$CG$59,$CG$61:$CG$62=$CG$61),1,0)</f>
        <v>0</v>
      </c>
      <c r="ALL59" s="487">
        <f t="array" aca="1" ref="ALL59" ca="1">IF(AND($CC$57:$CC$62=$CC$59,$CE$57:$CE$59=$CE$59,$CE$59&lt;&gt;$CE$60,$CE$60&lt;&gt;$CE$61,$CE$61:$CE$62=$CE$61,$CF$57:$CF$59=$CF$59,$CF$61:$CF$62=$CF$61,$CG$57&lt;&gt;$CG$58,$CG$58&lt;&gt;$CG$59,$CG$61&lt;&gt;$CG$62),1,0)</f>
        <v>0</v>
      </c>
      <c r="ALM59" s="487">
        <f t="array" aca="1" ref="ALM59" ca="1">IF(AND($CC$57:$CC$62=$CC$59,$CE$57:$CE$59=$CE$59,$CE$59&lt;&gt;$CE$60,$CE$60&lt;&gt;$CE$61,$CE$61&lt;&gt;$CE$62,$CF$57:$CF$59=$CF$59,$CG$57:$CG$58=$CG$58,$CG$58&lt;&gt;$CG$59),1,0)</f>
        <v>0</v>
      </c>
      <c r="ALN59" s="487">
        <f t="array" aca="1" ref="ALN59" ca="1">IF(AND($CC$57:$CC$62=$CC$59,$CE$57:$CE$59=$CE$59,$CE$59&lt;&gt;$CE$60,$CE$60&lt;&gt;$CE$61,$CE$61&lt;&gt;$CE$62,$CF$57:$CF$59=$CF$59,$CG$57&lt;&gt;$CG$58,$CG$58:$CG$59=$CG$59),1,0)</f>
        <v>0</v>
      </c>
      <c r="ALO59" s="487">
        <f t="array" aca="1" ref="ALO59" ca="1">IF(AND($CC$57:$CC$62=$CC$59,$CE$57:$CE$59=$CE$59,$CE$59&lt;&gt;$CE$60,$CE$60&lt;&gt;$CE$61,$CE$61&lt;&gt;$CE$62,$CF$57:$CF$59=$CF$59,$CG$57&lt;&gt;$CG$58,$CG$58&lt;&gt;$CG$59),1,0)</f>
        <v>0</v>
      </c>
      <c r="ALP59" s="487">
        <f t="array" aca="1" ref="ALP59" ca="1">IF(AND($CC$57:$CC$62=$CC$59,$CE$57:$CE$58=$CE$58,$CE$58&lt;&gt;$CE$59,$CE$59:$CE$62=$CE$59,$CF$57:$CF$58=$CF$58,$CF$59:$CF$62=$CF$59,$CG$57:$CG$58=$CG$58,$CG$59:$CG$61=$CG$59,$CG$61&lt;&gt;$CG$62),1,0)</f>
        <v>0</v>
      </c>
      <c r="ALQ59" s="487">
        <f t="array" aca="1" ref="ALQ59" ca="1">IF(AND($CC$57:$CC$62=$CC$59,$CE$57:$CE$58=$CE$58,$CE$58&lt;&gt;$CE$59,$CE$59:$CE$62=$CE$59,$CF$57:$CF$58=$CF$58,$CF$59:$CF$62=$CF$59,$CG$57:$CG$58=$CG$58,$CG$59:$CG$60=$CG$59,$CG$60&lt;&gt;$CG$61,$CG$61:$CG$62=$CG$61),1,0)</f>
        <v>0</v>
      </c>
      <c r="ALR59" s="487">
        <f t="array" aca="1" ref="ALR59" ca="1">IF(AND($CC$57:$CC$62=$CC$59,$CE$57:$CE$58=$CE$58,$CE$58&lt;&gt;$CE$59,$CE$59:$CE$62=$CE$59,$CF$57:$CF$58=$CF$58,$CF$59:$CF$62=$CF$59,$CG$57:$CG$58=$CG$58,$CG$59:$CG$60=$CG$59,$CG$60&lt;&gt;$CG$61,$CG$61&lt;&gt;$CG$62),1,0)</f>
        <v>0</v>
      </c>
      <c r="ALS59" s="487">
        <f t="array" aca="1" ref="ALS59" ca="1">IF(AND($CC$57:$CC$62=$CC$59,$CE$57:$CE$58=$CE$58,$CE$58&lt;&gt;$CE$59,$CE$59:$CE$62=$CE$59,$CF$57:$CF$58=$CF$58,$CF$59:$CF$62=$CF$59,$CG$57:$CG$58=$CG$58,$CG$59&lt;&gt;$CG$60,$CG$60:$CG$62=$CG$60),1,0)</f>
        <v>0</v>
      </c>
      <c r="ALT59" s="487">
        <f t="array" aca="1" ref="ALT59" ca="1">IF(AND($CC$57:$CC$62=$CC$59,$CE$57:$CE$58=$CE$58,$CE$58&lt;&gt;$CE$59,$CE$59:$CE$62=$CE$59,$CF$57:$CF$58=$CF$58,$CF$59:$CF$62=$CF$59,$CG$57:$CG$58=$CG$58,$CG$59&lt;&gt;$CG$60,$CG$60&lt;&gt;$CG$61,$CG$61:$CG$62=$CG$61),1,0)</f>
        <v>0</v>
      </c>
      <c r="ALU59" s="487">
        <f t="array" aca="1" ref="ALU59" ca="1">IF(AND($CC$57:$CC$62=$CC$59,$CE$57:$CE$58=$CE$58,$CE$58&lt;&gt;$CE$59,$CE$59:$CE$62=$CE$59,$CF$57:$CF$58=$CF$58,$CF$59:$CF$62=$CF$59,$CG$57:$CG$58=$CG$58,$CG$59&lt;&gt;$CG$60,$CG$60:$CG$61=$CG$60,$CG$61&lt;&gt;$CG$62),1,0)</f>
        <v>0</v>
      </c>
      <c r="ALV59" s="487">
        <f t="array" aca="1" ref="ALV59" ca="1">IF(AND($CC$57:$CC$62=$CC$59,$CE$57:$CE$58=$CE$58,$CE$58&lt;&gt;$CE$59,$CE$59:$CE$62=$CE$59,$CF$57:$CF$58=$CF$58,$CF$59:$CF$62=$CF$59,$CG$57:$CG$58=$CG$58,$CG$59&lt;&gt;$CG$60,$CG$60&lt;&gt;$CG$61,$CG$61&lt;&gt;$CG$62),1,0)</f>
        <v>0</v>
      </c>
      <c r="ALW59" s="487">
        <f t="array" aca="1" ref="ALW59" ca="1">IF(AND($CC$57:$CC$62=$CC$59,$CE$57:$CE$58=$CE$58,$CE$58&lt;&gt;$CE$59,$CE$59:$CE$62=$CE$59,$CF$57:$CF$58=$CF$58,$CF$59:$CF$62=$CF$59,$CG$57&gt;$CG$58,$CG$59:$CG$62=$CG$59),1,0)</f>
        <v>0</v>
      </c>
      <c r="ALX59" s="487">
        <f t="array" aca="1" ref="ALX59" ca="1">IF(AND($CC$57:$CC$62=$CC$59,$CE$57:$CE$58=$CE$58,$CE$58&lt;&gt;$CE$59,$CE$59:$CE$62=$CE$59,$CF$57:$CF$58=$CF$58,$CF$59:$CF$62=$CF$59,$CG$57&lt;&gt;$CG$58,$CG$59:$CG$61=$CG$59,$CG$61&lt;&gt;$CG$62),1,0)</f>
        <v>0</v>
      </c>
      <c r="ALY59" s="487">
        <f t="array" aca="1" ref="ALY59" ca="1">IF(AND($CC$57:$CC$62=$CC$59,$CE$57:$CE$58=$CE$58,$CE$58&lt;&gt;$CE$59,$CE$59:$CE$62=$CE$59,$CF$57:$CF$58=$CF$58,$CF$59:$CF$62=$CF$59,$CG$57&lt;&gt;$CG$58,$CG$59:$CG$60=$CG$59,$CG$60&lt;&gt;$CG$61,$CG$61:$CG$62=$CG$61),1,0)</f>
        <v>0</v>
      </c>
      <c r="ALZ59" s="487">
        <f t="array" aca="1" ref="ALZ59" ca="1">IF(AND($CC$57:$CC$62=$CC$59,$CE$57:$CE$58=$CE$58,$CE$58&lt;&gt;$CE$59,$CE$59:$CE$62=$CE$59,$CF$57:$CF$58=$CF$58,$CF$59:$CF$62=$CF$59,$CG$57&lt;&gt;$CG$58,$CG$59:$CG$60=$CG$59,$CG$60&lt;&gt;$CG$61,$CG$61&lt;&gt;$CG$62),1,0)</f>
        <v>0</v>
      </c>
      <c r="AMA59" s="487">
        <f t="array" aca="1" ref="AMA59" ca="1">IF(AND($CC$57:$CC$62=$CC$59,$CE$57:$CE$58=$CE$58,$CE$58&lt;&gt;$CE$59,$CE$59:$CE$62=$CE$59,$CF$57:$CF$58=$CF$58,$CF$59:$CF$62=$CF$59,$CG$57&lt;&gt;$CG$58,$CG$59&lt;&gt;$CG$60,$CG$60:$CG$62=$CG$60),1,0)</f>
        <v>0</v>
      </c>
      <c r="AMB59" s="487">
        <f t="array" aca="1" ref="AMB59" ca="1">IF(AND($CC$57:$CC$62=$CC$59,$CE$57:$CE$58=$CE$58,$CE$58&lt;&gt;$CE$59,$CE$59:$CE$62=$CE$59,$CF$57:$CF$58=$CF$58,$CF$59:$CF$62=$CF$59,$CG$57&lt;&gt;$CG$58,$CG$59&lt;&gt;$CG$60,$CG$60:$CG$61=$CG$60,$CG$61&lt;&gt;$CG$62),1,0)</f>
        <v>0</v>
      </c>
      <c r="AMC59" s="487">
        <f t="array" aca="1" ref="AMC59" ca="1">IF(AND($CC$57:$CC$62=$CC$59,$CE$57:$CE$58=$CE$58,$CE$58&lt;&gt;$CE$59,$CE$59:$CE$62=$CE$59,$CF$57:$CF$58=$CF$58,$CF$59:$CF$62=$CF$59,$CG$57&lt;&gt;$CG$58,$CG$59&lt;&gt;$CG$60,$CG$60&lt;&gt;$CG$61,$CG$61:$CG$62=$CG$61),1,0)</f>
        <v>0</v>
      </c>
      <c r="AMD59" s="487">
        <f t="array" aca="1" ref="AMD59" ca="1">IF(AND($CC$57:$CC$62=$CC$59,$CE$57:$CE$58=$CE$58,$CE$58&lt;&gt;$CE$59,$CE$59:$CE$62=$CE$59,$CF$57:$CF$58=$CF$58,$CF$59:$CF$62=$CF$59,$CG$57&lt;&gt;$CG$58,$CG$59&lt;&gt;$CG$60,$CG$60&lt;&gt;$CG$61,$CG$61&lt;&gt;$CG$62),1,0)</f>
        <v>0</v>
      </c>
      <c r="AME59" s="487">
        <f t="array" aca="1" ref="AME59" ca="1">IF(AND($CC$57:$CC$62=$CC$59,$CE$57:$CE$58=$CE$58,$CE$58&lt;&gt;$CE$59,$CE$59:$CE$61=$CE$59,$CE$61&lt;&gt;$CE$62,$CF$57:$CF$58=$CF$58,$CF$59:$CF$61=$CF$59,$CG$57:$CG$58=$CG$58,$CG$59:$CG$60=$CG$59,$CG$60&lt;&gt;$CG$61),1,0)</f>
        <v>0</v>
      </c>
      <c r="AMF59" s="487">
        <f t="array" aca="1" ref="AMF59" ca="1">IF(AND($CC$57:$CC$62=$CC$59,$CE$57:$CE$58=$CE$58,$CE$58&lt;&gt;$CE$59,$CE$59:$CE$61=$CE$59,$CE$61&lt;&gt;$CE$62,$CF$57:$CF$58=$CF$58,$CF$59:$CF$61=$CF$59,$CG$57:$CG$58=$CG$58,$CG$59&lt;&gt;$CG$60,$CG$60:$CG$61=$CG$60),1,0)</f>
        <v>0</v>
      </c>
      <c r="AMG59" s="487">
        <f t="array" aca="1" ref="AMG59" ca="1">IF(AND($CC$57:$CC$62=$CC$59,$CE$57:$CE$58=$CE$58,$CE$58&lt;&gt;$CE$59,$CE$59:$CE$61=$CE$59,$CE$61&lt;&gt;$CE$62,$CF$57:$CF$58=$CF$58,$CF$59:$CF$61=$CF$59,$CG$57:$CG$58=$CG$58,$CG$59&lt;&gt;$CG$60,$CG$60&lt;&gt;$CG$61),1,0)</f>
        <v>0</v>
      </c>
      <c r="AMH59" s="487">
        <f t="array" aca="1" ref="AMH59" ca="1">IF(AND($CC$57:$CC$62=$CC$59,$CE$57:$CE$58=$CE$58,$CE$58&lt;&gt;$CE$59,$CE$59:$CE$61=$CE$59,$CE$61&lt;&gt;$CE$62,$CF$57:$CF$58=$CF$58,$CF$59:$CF$61=$CF$59,$CG$57&lt;&gt;$CG$58,$CG$59:$CG$61=$CG$59),1,0)</f>
        <v>0</v>
      </c>
      <c r="AMI59" s="487">
        <f t="array" aca="1" ref="AMI59" ca="1">IF(AND($CC$57:$CC$62=$CC$59,$CE$57:$CE$58=$CE$58,$CE$58&lt;&gt;$CE$59,$CE$59:$CE$61=$CE$59,$CE$61&lt;&gt;$CE$62,$CF$57:$CF$58=$CF$58,$CF$59:$CF$61=$CF$59,$CG$57&lt;&gt;$CG$58,$CG$59:$CG$60=$CG$59,$CG$60&lt;&gt;$CG$61),1,0)</f>
        <v>0</v>
      </c>
      <c r="AMJ59" s="487">
        <f t="array" aca="1" ref="AMJ59" ca="1">IF(AND($CC$57:$CC$62=$CC$59,$CE$57:$CE$58=$CE$58,$CE$58&lt;&gt;$CE$59,$CE$59:$CE$61=$CE$59,$CE$61&lt;&gt;$CE$62,$CF$57:$CF$58=$CF$58,$CF$59:$CF$61=$CF$59,$CG$57&lt;&gt;$CG$58,$CG$59&lt;&gt;$CG$60,$CG$60:$CG$61=$CG$60),1,0)</f>
        <v>0</v>
      </c>
      <c r="AMK59" s="487">
        <f t="array" aca="1" ref="AMK59" ca="1">IF(AND($CC$57:$CC$62=$CC$59,$CE$57:$CE$58=$CE$58,$CE$58&lt;&gt;$CE$59,$CE$59:$CE$61=$CE$59,$CE$61&lt;&gt;$CE$62,$CF$57:$CF$58=$CF$58,$CF$59:$CF$61=$CF$59,$CG$57&lt;&gt;$CG$58,$CG$59&lt;&gt;$CG$60,$CG$60&lt;&gt;$CG$61),1,0)</f>
        <v>0</v>
      </c>
      <c r="AML59" s="487">
        <f t="array" aca="1" ref="AML59" ca="1">IF(AND($CC$57:$CC$62=$CC$59,$CE$57:$CE$58=$CE$58,$CE$58&lt;&gt;$CE$59,$CE$59:$CE$60=$CE$59,$CE$60&lt;&gt;$CE$61,$CE$61:$CE$62=$CE$61,$CF$57:$CF$58=$CF$58,$CF$59:$CF$60=$CF$59,$CF$61:$CF$62=$CF$61,$CG$57:$CG$58=$CG$58,$CG$59:$CG$60=$CG$59,$CG$61&lt;&gt;$CG$62),1,0)</f>
        <v>0</v>
      </c>
      <c r="AMM59" s="487">
        <f t="array" aca="1" ref="AMM59" ca="1">IF(AND($CC$57:$CC$62=$CC$59,$CE$57:$CE$58=$CE$58,$CE$58&lt;&gt;$CE$59,$CE$59:$CE$60=$CE$59,$CE$60&lt;&gt;$CE$61,$CE$61:$CE$62=$CE$61,$CF$57:$CF$58=$CF$58,$CF$59:$CF$60=$CF$59,$CF$61:$CF$62=$CF$61,$CG$57:$CG$58=$CG$58,$CG$59&lt;&gt;$CG$60,$CG$61:$CG$62=$CG$61),1,0)</f>
        <v>0</v>
      </c>
      <c r="AMN59" s="487">
        <f t="array" aca="1" ref="AMN59" ca="1">IF(AND($CC$57:$CC$62=$CC$59,$CE$57:$CE$58=$CE$58,$CE$58&lt;&gt;$CE$59,$CE$59:$CE$60=$CE$59,$CE$60&lt;&gt;$CE$61,$CE$61:$CE$62=$CE$61,$CF$57:$CF$58=$CF$58,$CF$59:$CF$60=$CF$59,$CF$61:$CF$62=$CF$61,$CG$57:$CG$58=$CG$58,$CG$59&lt;&gt;$CG$60,$CG$61&lt;&gt;$CG$62),1,0)</f>
        <v>0</v>
      </c>
      <c r="AMO59" s="487">
        <f t="array" aca="1" ref="AMO59" ca="1">IF(AND($CC$57:$CC$62=$CC$59,$CE$57:$CE$58=$CE$58,$CE$58&lt;&gt;$CE$59,$CE$59:$CE$60=$CE$59,$CE$60&lt;&gt;$CE$61,$CE$61:$CE$62=$CE$61,$CF$57:$CF$58=$CF$58,$CF$59:$CF$60=$CF$59,$CF$61:$CF$62=$CF$61,$CG$57&lt;&gt;$CG$58,$CG$59:$CG$60=$CG$59,$CG$61:$CG$62=$CG$61),1,0)</f>
        <v>0</v>
      </c>
      <c r="AMP59" s="487">
        <f t="array" aca="1" ref="AMP59" ca="1">IF(AND($CC$57:$CC$62=$CC$59,$CE$57:$CE$58=$CE$58,$CE$58&lt;&gt;$CE$59,$CE$59:$CE$60=$CE$59,$CE$60&lt;&gt;$CE$61,$CE$61:$CE$62=$CE$61,$CF$57:$CF$58=$CF$58,$CF$59:$CF$60=$CF$59,$CF$61:$CF$62=$CF$61,$CG$57&lt;&gt;$CG$58,$CG$59:$CG$60=$CG$59,$CG$61&lt;&gt;$CG$62),1,0)</f>
        <v>0</v>
      </c>
      <c r="AMQ59" s="487">
        <f t="array" aca="1" ref="AMQ59" ca="1">IF(AND($CC$57:$CC$62=$CC$59,$CE$57:$CE$58=$CE$58,$CE$58&lt;&gt;$CE$59,$CE$59:$CE$60=$CE$59,$CE$60&lt;&gt;$CE$61,$CE$61:$CE$62=$CE$61,$CF$57:$CF$58=$CF$58,$CF$59:$CF$60=$CF$59,$CF$61:$CF$62=$CF$61,$CG$57&lt;&gt;$CG$58,$CG$59&lt;&gt;$CG$60,$CG$61:$CG$62=$CG$61),1,0)</f>
        <v>0</v>
      </c>
      <c r="AMR59" s="487">
        <f t="array" aca="1" ref="AMR59" ca="1">IF(AND($CC$57:$CC$62=$CC$59,$CE$57:$CE$58=$CE$58,$CE$58&lt;&gt;$CE$59,$CE$59:$CE$60=$CE$59,$CE$60&lt;&gt;$CE$61,$CE$61:$CE$62=$CE$61,$CF$57:$CF$58=$CF$58,$CF$59:$CF$60=$CF$59,$CF$61:$CF$62=$CF$61,$CG$57&lt;&gt;$CG$58,$CG$59&lt;&gt;$CG$60,$CG$61&lt;&gt;$CG$62),1,0)</f>
        <v>0</v>
      </c>
      <c r="AMS59" s="487">
        <f t="array" aca="1" ref="AMS59" ca="1">IF(AND($CC$57:$CC$62=$CC$59,$CE$57:$CE$58=$CE$58,$CE$58&lt;&gt;$CE$59,$CE$59:$CE$60=$CE$59,$CE$60&lt;&gt;$CE$61,$CE$61&lt;&gt;$CE$62,$CF$57:$CF$58=$CF$58,$CF$59:$CF$60=$CF$59,$CG$57:$CG$58=$CG$58,$CG$59&lt;&gt;$CG$60),1,0)</f>
        <v>0</v>
      </c>
      <c r="AMT59" s="487">
        <f t="array" aca="1" ref="AMT59" ca="1">IF(AND($CC$57:$CC$62=$CC$59,$CE$57:$CE$58=$CE$58,$CE$58&lt;&gt;$CE$59,$CE$59:$CE$60=$CE$59,$CE$60&lt;&gt;$CE$61,$CE$61&lt;&gt;$CE$62,$CF$57:$CF$58=$CF$58,$CF$59:$CF$60=$CF$59,$CG$57&lt;&gt;$CG$58,$CG$59:$CG$60=$CG$59),1,0)</f>
        <v>0</v>
      </c>
      <c r="AMU59" s="487">
        <f t="array" aca="1" ref="AMU59" ca="1">IF(AND($CC$57:$CC$62=$CC$59,$CE$57:$CE$58=$CE$58,$CE$58&lt;&gt;$CE$59,$CE$59:$CE$60=$CE$59,$CE$60&lt;&gt;$CE$61,$CE$61&lt;&gt;$CE$62,$CF$57:$CF$58=$CF$58,$CF$59:$CF$60=$CF$59,$CG$57&lt;&gt;$CG$58,$CG$59&lt;&gt;$CG$60),1,0)</f>
        <v>0</v>
      </c>
      <c r="AMV59" s="487">
        <f t="array" aca="1" ref="AMV59" ca="1">IF(AND($CC$57:$CC$62=$CC$59,$CE$57:$CE$58=$CE$58,$CE$58&lt;&gt;$CE$59,$CE$59&lt;&gt;$CE$60,$CE$60:$CE$62=$CE$60,$CF$57:$CF$58=$CF$58,$CF$60:$CF$62=$CF$60,$CG$57:$CG$58=$CG$58,$CG$60&lt;&gt;$CG$61,$CG$61:$CG$62=$CG$61),1,0)</f>
        <v>0</v>
      </c>
      <c r="AMW59" s="487">
        <f t="array" aca="1" ref="AMW59" ca="1">IF(AND($CC$57:$CC$62=$CC$59,$CE$57:$CE$58=$CE$58,$CE$58&lt;&gt;$CE$59,$CE$59&lt;&gt;$CE$60,$CE$60:$CE$62=$CE$60,$CF$57:$CF$58=$CF$58,$CF$60:$CF$62=$CF$60,$CG$57:$CG$58=$CG$58,$CG$60:$CG$61=$CG$60,$CG$61&lt;&gt;$CG$62),1,0)</f>
        <v>0</v>
      </c>
      <c r="AMX59" s="487">
        <f t="array" aca="1" ref="AMX59" ca="1">IF(AND($CC$57:$CC$62=$CC$59,$CE$57:$CE$58=$CE$58,$CE$58&lt;&gt;$CE$59,$CE$59&lt;&gt;$CE$60,$CE$60:$CE$62=$CE$60,$CF$57:$CF$58=$CF$58,$CF$60:$CF$62=$CF$60,$CG$57:$CG$58=$CG$58,$CG$60&lt;&gt;$CG$61,$CG$61&lt;&gt;$CG$62),1,0)</f>
        <v>0</v>
      </c>
      <c r="AMY59" s="487">
        <f t="array" aca="1" ref="AMY59" ca="1">IF(AND($CC$57:$CC$62=$CC$59,$CE$57:$CE$58=$CE$58,$CE$58&lt;&gt;$CE$59,$CE$59&lt;&gt;$CE$60,$CE$60:$CE$62=$CE$60,$CF$57:$CF$58=$CF$58,$CF$60:$CF$62=$CF$60,$CG$57&lt;&gt;$CG$58,$CG$60:$CG$62=$CG$60),1,0)</f>
        <v>0</v>
      </c>
      <c r="AMZ59" s="487">
        <f t="array" aca="1" ref="AMZ59" ca="1">IF(AND($CC$57:$CC$62=$CC$59,$CE$57:$CE$58=$CE$58,$CE$58&lt;&gt;$CE$59,$CE$59&lt;&gt;$CE$60,$CE$60:$CE$62=$CE$60,$CF$57:$CF$58=$CF$58,$CF$60:$CF$62=$CF$60,$CG$57&lt;&gt;$CG$58,$CG$60:$CG$61=$CG$60,$CG$61&lt;&gt;$CG$62),1,0)</f>
        <v>0</v>
      </c>
      <c r="ANA59" s="487">
        <f t="array" aca="1" ref="ANA59" ca="1">IF(AND($CC$57:$CC$62=$CC$59,$CE$57:$CE$58=$CE$58,$CE$58&lt;&gt;$CE$59,$CE$59&lt;&gt;$CE$60,$CE$60:$CE$62=$CE$60,$CF$57:$CF$58=$CF$58,$CF$60:$CF$62=$CF$60,$CG$57&lt;&gt;$CG$58,$CG$60&lt;&gt;$CG$61,$CG$61:$CG$62=$CG$61),1,0)</f>
        <v>0</v>
      </c>
      <c r="ANB59" s="487">
        <f t="array" aca="1" ref="ANB59" ca="1">IF(AND($CC$57:$CC$62=$CC$59,$CE$57:$CE$58=$CE$58,$CE$58&lt;&gt;$CE$59,$CE$59&lt;&gt;$CE$60,$CE$60:$CE$62=$CE$60,$CF$57:$CF$58=$CF$58,$CF$60:$CF$62=$CF$60,$CG$57&lt;&gt;$CG$58,$CG$60&lt;&gt;$CG$61,$CG$61&lt;&gt;$CG$62),1,0)</f>
        <v>0</v>
      </c>
      <c r="ANC59" s="487">
        <f t="array" aca="1" ref="ANC59" ca="1">IF(AND($CC$57:$CC$62=$CC$59,$CE$57:$CE$58=$CE$58,$CE$58&lt;&gt;$CE$59,$CE$59&lt;&gt;$CE$60,$CE$60&lt;&gt;$CE$61,$CE$61:$CE$62=$CE$61,$CF$57:$CF$58=$CF$58,$CF$61:$CF$62=$CF$61,$CG$57:$CG$58=$CG$58,$CG$61&lt;&gt;$CG$62),1,0)</f>
        <v>0</v>
      </c>
      <c r="AND59" s="487">
        <f t="array" aca="1" ref="AND59" ca="1">IF(AND($CC$57:$CC$62=$CC$59,$CE$57:$CE$58=$CE$58,$CE$58&lt;&gt;$CE$59,$CE$59&lt;&gt;$CE$60,$CE$60&lt;&gt;$CE$61,$CE$61:$CE$62=$CE$61,$CF$57:$CF$58=$CF$58,$CF$61:$CF$62=$CF$61,$CG$57&lt;&gt;$CG$58,$CG$61:$CG$62=$CG$61),1,0)</f>
        <v>0</v>
      </c>
      <c r="ANE59" s="487">
        <f t="array" aca="1" ref="ANE59" ca="1">IF(AND($CC$57:$CC$62=$CC$59,$CE$57:$CE$58=$CE$58,$CE$58&lt;&gt;$CE$59,$CE$59&lt;&gt;$CE$60,$CE$60&lt;&gt;$CE$61,$CE$61:$CE$62=$CE$61,$CF$57:$CF$58=$CF$58,$CF$61:$CF$62=$CF$61,$CG$57&lt;&gt;$CG$58,$CG$61&lt;&gt;$CG$62),1,0)</f>
        <v>0</v>
      </c>
      <c r="ANF59" s="487">
        <f t="array" aca="1" ref="ANF59" ca="1">IF(AND($CC$57:$CC$62=$CC$59,$CE$57:$CE$58=$CE$58,$CE$58&lt;&gt;$CE$59,$CE$59&lt;&gt;$CE$60,$CE$60:$CE$61=$CE$60,$CE$61&lt;&gt;$CE$62,$CF$57:$CF$58=$CF$58,$CF$60:$CF$61=$CF$60,$CG$57:$CG$58=$CG$58,$CG$60&lt;&gt;$CG$61),1,0)</f>
        <v>0</v>
      </c>
      <c r="ANG59" s="487">
        <f t="array" aca="1" ref="ANG59" ca="1">IF(AND($CC$57:$CC$62=$CC$59,$CE$57:$CE$58=$CE$58,$CE$58&lt;&gt;$CE$59,$CE$59&lt;&gt;$CE$60,$CE$60:$CE$61=$CE$60,$CE$61&lt;&gt;$CE$62,$CF$57:$CF$58=$CF$58,$CF$60:$CF$61=$CF$60,$CG$57&lt;&gt;$CG$58,$CG$60:$CG$61=$CG$60),1,0)</f>
        <v>0</v>
      </c>
      <c r="ANH59" s="487">
        <f t="array" aca="1" ref="ANH59" ca="1">IF(AND($CC$57:$CC$62=$CC$59,$CE$57:$CE$58=$CE$58,$CE$58&lt;&gt;$CE$59,$CE$59&lt;&gt;$CE$60,$CE$60:$CE$61=$CE$60,$CE$61&lt;&gt;$CE$62,$CF$57:$CF$58=$CF$58,$CF$60:$CF$61=$CF$60,$CG$57&lt;&gt;$CG$58,$CG$60&lt;&gt;$CG$61),1,0)</f>
        <v>0</v>
      </c>
      <c r="ANI59" s="487">
        <f t="array" aca="1" ref="ANI59" ca="1">IF(AND($CC$57:$CC$62=$CC$59,$CE$57:$CE$58=$CE$58,$CE$58&lt;&gt;$CE$59,$CE$59&lt;&gt;$CE$60,$CE$60&lt;&gt;$CE$61,$CE$61&lt;&gt;$CE$62,$CF$57:$CF$58=$CF$58,$CG$57&lt;&gt;$CG$58),1,0)</f>
        <v>0</v>
      </c>
      <c r="ANJ59" s="487">
        <f t="array" aca="1" ref="ANJ59" ca="1">IF(AND($CC$57:$CC$62=$CC$59,$CE$57&lt;&gt;$CE$58,$CE$58:$CE$62=$CE$59,$CF$58:$CF$62=$CF$59,$CG$58:$CG$61=$CG$59,$CG$61&lt;&gt;$CG$62),1,0)</f>
        <v>0</v>
      </c>
      <c r="ANK59" s="487">
        <f t="array" aca="1" ref="ANK59" ca="1">IF(AND($CC$57:$CC$62=$CC$59,$CE$57&lt;&gt;$CE$58,$CE$58:$CE$62=$CE$59,$CF$58:$CF$62=$CF$59,$CG$58:$CG$60=$CG$59,$CG$60&lt;&gt;$CG$61,$CG$61:$CG$62=$CG$61),1,0)</f>
        <v>0</v>
      </c>
      <c r="ANL59" s="487">
        <f t="array" aca="1" ref="ANL59" ca="1">IF(AND($CC$57:$CC$62=$CC$59,$CE$57&lt;&gt;$CE$58,$CE$58:$CE$62=$CE$59,$CF$58:$CF$62=$CF$59,$CG$58:$CG$60=$CG$59,$CG$60&lt;&gt;$CG$61,$CG$61&lt;&gt;$CG$62),1,0)</f>
        <v>0</v>
      </c>
      <c r="ANM59" s="487">
        <f t="array" aca="1" ref="ANM59" ca="1">IF(AND($CC$57:$CC$62=$CC$59,$CE$57&lt;&gt;$CE$58,$CE$58:$CE$62=$CE$59,$CF$58:$CF$62=$CF$59,$CG$58:$CG$59=$CG$59,$CG$59&lt;&gt;$CG$60,$CG$60:$CG$62=$CG$60),1,0)</f>
        <v>0</v>
      </c>
      <c r="ANN59" s="487">
        <f t="array" aca="1" ref="ANN59" ca="1">IF(AND($CC$57:$CC$62=$CC$59,$CE$57&lt;&gt;$CE$58,$CE$58:$CE$62=$CE$59,$CF$58:$CF$62=$CF$59,$CG$58:$CG$59=$CG$59,$CG$59&lt;&gt;$CG$60,$CG$60&lt;&gt;$CG$61,$CG$61:$CG$62=$CG$61),1,0)</f>
        <v>0</v>
      </c>
      <c r="ANO59" s="487">
        <f t="array" aca="1" ref="ANO59" ca="1">IF(AND($CC$57:$CC$62=$CC$59,$CE$57&lt;&gt;$CE$58,$CE$58:$CE$62=$CE$59,$CF$58:$CF$62=$CF$59,$CG$58:$CG$59=$CG$59,$CG$59&lt;&gt;$CG$60,$CG$60:$CG$61=$CG$60,$CG$61&lt;&gt;$CG$62),1,0)</f>
        <v>0</v>
      </c>
      <c r="ANP59" s="487">
        <f t="array" aca="1" ref="ANP59" ca="1">IF(AND($CC$57:$CC$62=$CC$59,$CE$57&lt;&gt;$CE$58,$CE$58:$CE$62=$CE$59,$CF$58:$CF$62=$CF$59,$CG$58:$CG$59=$CG$59,$CG$59&lt;&gt;$CG$60,$CG$60&lt;&gt;$CG$61,$CG$61&lt;&gt;$CG$62),1,0)</f>
        <v>0</v>
      </c>
      <c r="ANQ59" s="487">
        <f t="array" aca="1" ref="ANQ59" ca="1">IF(AND($CC$57:$CC$62=$CC$59,$CE$57&lt;&gt;$CE$58,$CE$58:$CE$62=$CE$59,$CF$58:$CF$62=$CF$59,$CG$58&lt;&gt;$CG$59,$CG$59:$CG$62=$CG$59),1,0)</f>
        <v>0</v>
      </c>
      <c r="ANR59" s="487">
        <f t="array" aca="1" ref="ANR59" ca="1">IF(AND($CC$57:$CC$62=$CC$59,$CE$57&lt;&gt;$CE$58,$CE$58:$CE$62=$CE$59,$CF$58:$CF$62=$CF$59,$CG$58&lt;&gt;$CG$59,$CG$59:$CG$61=$CG$59,$CG$61&lt;&gt;$CG$62),1,0)</f>
        <v>0</v>
      </c>
      <c r="ANS59" s="487">
        <f t="array" aca="1" ref="ANS59" ca="1">IF(AND($CC$57:$CC$62=$CC$59,$CE$57&lt;&gt;$CE$58,$CE$58:$CE$62=$CE$59,$CF$58:$CF$62=$CF$59,$CG$58&lt;&gt;$CG$59,$CG$59:$CG$60=$CG$59,$CG$60&lt;&gt;$CG$61,$CG$61:$CG$62=$CG$61),1,0)</f>
        <v>0</v>
      </c>
      <c r="ANT59" s="487">
        <f t="array" aca="1" ref="ANT59" ca="1">IF(AND($CC$57:$CC$62=$CC$59,$CE$57&lt;&gt;$CE$58,$CE$58:$CE$62=$CE$59,$CF$58:$CF$62=$CF$59,$CG$58&lt;&gt;$CG$59,$CG$59:$CG$60=$CG$59,$CG$60&lt;&gt;$CG$61,$CG$61&lt;&gt;$CG$62),1,0)</f>
        <v>0</v>
      </c>
      <c r="ANU59" s="487">
        <f t="array" aca="1" ref="ANU59" ca="1">IF(AND($CC$57:$CC$62=$CC$59,$CE$57&lt;&gt;$CE$58,$CE$58:$CE$62=$CE$59,$CF$58:$CF$62=$CF$59,$CG$58&lt;&gt;$CG$59,$CG$59&lt;&gt;$CG$60,$CG$60:$CG$62=$CG$60),1,0)</f>
        <v>0</v>
      </c>
      <c r="ANV59" s="487">
        <f t="array" aca="1" ref="ANV59" ca="1">IF(AND($CC$57:$CC$62=$CC$59,$CE$57&lt;&gt;$CE$58,$CE$58:$CE$62=$CE$59,$CF$58:$CF$62=$CF$59,$CG$58&lt;&gt;$CG$59,$CG$59&lt;&gt;$CG$60,$CG$60:$CG$61=$CG$60,$CG$61&lt;&gt;$CG$62),1,0)</f>
        <v>0</v>
      </c>
      <c r="ANW59" s="487">
        <f t="array" aca="1" ref="ANW59" ca="1">IF(AND($CC$57:$CC$62=$CC$59,$CE$57&lt;&gt;$CE$58,$CE$58:$CE$62=$CE$59,$CF$58:$CF$62=$CF$59,$CG$58&lt;&gt;$CG$59,$CG$59&lt;&gt;$CG$60,$CG$60&lt;&gt;$CG$61,$CG$61:$CG$62=$CG$61),1,0)</f>
        <v>0</v>
      </c>
      <c r="ANX59" s="487">
        <f t="array" aca="1" ref="ANX59" ca="1">IF(AND($CC$57:$CC$62=$CC$59,$CE$57&lt;&gt;$CE$58,$CE$58:$CE$62=$CE$59,$CF$58:$CF$62=$CF$59,$CG$58&lt;&gt;$CG$59,$CG$59&lt;&gt;$CG$60,$CG$60&lt;&gt;$CG$61,$CG$61&lt;&gt;$CG$62),1,0)</f>
        <v>0</v>
      </c>
      <c r="ANY59" s="487">
        <f t="array" aca="1" ref="ANY59" ca="1">IF(AND($CC$57:$CC$62=$CC$59,$CE$57&lt;&gt;$CE$58,$CE$58:$CE$61=$CE$59,$CE$61&lt;&gt;$CE$62,$CF$58:$CF$61=$CF$59,$CG$58:$CG$60=$CG$59,$CG$60&lt;&gt;$CG$61),1,0)</f>
        <v>0</v>
      </c>
      <c r="ANZ59" s="487">
        <f t="array" aca="1" ref="ANZ59" ca="1">IF(AND($CC$57:$CC$62=$CC$59,$CE$57&lt;&gt;$CE$58,$CE$58:$CE$61=$CE$59,$CE$61&lt;&gt;$CE$62,$CF$58:$CF$61=$CF$59,$CG$58:$CG$59=$CG$59,$CG$59&lt;&gt;$CG$60,$CG$60:$CG$61=$CG$60),1,0)</f>
        <v>0</v>
      </c>
      <c r="AOA59" s="487">
        <f t="array" aca="1" ref="AOA59" ca="1">IF(AND($CC$57:$CC$62=$CC$59,$CE$57&lt;&gt;$CE$58,$CE$58:$CE$61=$CE$59,$CE$61&lt;&gt;$CE$62,$CF$58:$CF$61=$CF$59,$CG$58:$CG$59=$CG$59,$CG$59&lt;&gt;$CG$60,$CG$60&lt;&gt;$CG$61),1,0)</f>
        <v>0</v>
      </c>
      <c r="AOB59" s="487">
        <f t="array" aca="1" ref="AOB59" ca="1">IF(AND($CC$57:$CC$62=$CC$59,$CE$57&lt;&gt;$CE$58,$CE$58:$CE$61=$CE$59,$CE$61&lt;&gt;$CE$62,$CF$58:$CF$61=$CF$59,$CG$58&lt;&gt;$CG$59,$CG$59:$CG$61=$CG$59),1,0)</f>
        <v>0</v>
      </c>
      <c r="AOC59" s="487">
        <f t="array" aca="1" ref="AOC59" ca="1">IF(AND($CC$57:$CC$62=$CC$59,$CE$57&lt;&gt;$CE$58,$CE$58:$CE$61=$CE$59,$CE$61&lt;&gt;$CE$62,$CF$58:$CF$61=$CF$59,$CG$58&lt;&gt;$CG$59,$CG$59:$CG$60=$CG$59,$CG$60&lt;&gt;$CG$61),1,0)</f>
        <v>0</v>
      </c>
      <c r="AOD59" s="487">
        <f t="array" aca="1" ref="AOD59" ca="1">IF(AND($CC$57:$CC$62=$CC$59,$CE$57&lt;&gt;$CE$58,$CE$58:$CE$61=$CE$59,$CE$61&lt;&gt;$CE$62,$CF$58:$CF$61=$CF$59,$CG$58&lt;&gt;$CG$59,$CG$59&lt;&gt;$CG$60,$CG$60:$CG$61=$CG$60),1,0)</f>
        <v>0</v>
      </c>
      <c r="AOE59" s="487">
        <f t="array" aca="1" ref="AOE59" ca="1">IF(AND($CC$57:$CC$62=$CC$59,$CE$57&lt;&gt;$CE$58,$CE$58:$CE$61=$CE$59,$CE$61&lt;&gt;$CE$62,$CF$58:$CF$61=$CF$59,$CG$58&lt;&gt;$CG$59,$CG$59&lt;&gt;$CG$60,$CG$60&lt;&gt;$CG$61),1,0)</f>
        <v>0</v>
      </c>
      <c r="AOF59" s="487">
        <f t="array" aca="1" ref="AOF59" ca="1">IF(AND($CC$57:$CC$62=$CC$59,$CE$57&lt;&gt;$CE$58,$CE$58:$CE$60=$CE$59,$CE$60&lt;&gt;$CE$61,$CE$61:$CE$62=$CE$61,$CF$58:$CF$60=$CF$59,$CF$61:$CF$62=$CF$61,$CG$58:$CG$60=$CG$59,$CG$61&lt;&gt;$CG$62),1,0)</f>
        <v>0</v>
      </c>
      <c r="AOG59" s="487">
        <f t="array" aca="1" ref="AOG59" ca="1">IF(AND($CC$57:$CC$62=$CC$59,$CE$57&lt;&gt;$CE$58,$CE$58:$CE$60=$CE$59,$CE$60&lt;&gt;$CE$61,$CE$61:$CE$62=$CE$61,$CF$58:$CF$60=$CF$59,$CF$61:$CF$62=$CF$61,$CG$58:$CG$59=$CG$59,$CG$59&lt;&gt;$CG$60,$CG$61:$CG$62=$CG$61),1,0)</f>
        <v>0</v>
      </c>
      <c r="AOH59" s="487">
        <f t="array" aca="1" ref="AOH59" ca="1">IF(AND($CC$57:$CC$62=$CC$59,$CE$57&lt;&gt;$CE$58,$CE$58:$CE$60=$CE$59,$CE$60&lt;&gt;$CE$61,$CE$61:$CE$62=$CE$61,$CF$58:$CF$60=$CF$59,$CF$61:$CF$62=$CF$61,$CG$58:$CG$59=$CG$59,$CG$59&lt;&gt;$CG$60,$CG$61&lt;&gt;$CG$62),1,0)</f>
        <v>0</v>
      </c>
      <c r="AOI59" s="487">
        <f t="array" aca="1" ref="AOI59" ca="1">IF(AND($CC$57:$CC$62=$CC$59,$CE$57&lt;&gt;$CE$58,$CE$58:$CE$60=$CE$59,$CE$60&lt;&gt;$CE$61,$CE$61:$CE$62=$CE$61,$CF$58:$CF$60=$CF$59,$CF$61:$CF$62=$CF$61,$CG$58&lt;&gt;$CG$59,$CG$59:$CG$60=$CG$59,$CG$61:$CG$62=$CG$61),1,0)</f>
        <v>0</v>
      </c>
      <c r="AOJ59" s="487">
        <f t="array" aca="1" ref="AOJ59" ca="1">IF(AND($CC$57:$CC$62=$CC$59,$CE$57&lt;&gt;$CE$58,$CE$58:$CE$60=$CE$59,$CE$60&lt;&gt;$CE$61,$CE$61:$CE$62=$CE$61,$CF$58:$CF$60=$CF$59,$CF$61:$CF$62=$CF$61,$CG$58&lt;&gt;$CG$59,$CG$59:$CG$60=$CG$59,$CG$61&lt;&gt;$CG$62),1,0)</f>
        <v>0</v>
      </c>
      <c r="AOK59" s="487">
        <f t="array" aca="1" ref="AOK59" ca="1">IF(AND($CC$57:$CC$62=$CC$59,$CE$57&lt;&gt;$CE$58,$CE$58:$CE$60=$CE$59,$CE$60&lt;&gt;$CE$61,$CE$61:$CE$62=$CE$61,$CF$58:$CF$60=$CF$59,$CF$61:$CF$62=$CF$61,$CG$58&lt;&gt;$CG$59,$CG$59&lt;&gt;$CG$60,$CG$61:$CG$62=$CG$61),1,0)</f>
        <v>0</v>
      </c>
      <c r="AOL59" s="487">
        <f t="array" aca="1" ref="AOL59" ca="1">IF(AND($CC$57:$CC$62=$CC$59,$CE$57&lt;&gt;$CE$58,$CE$58:$CE$60=$CE$59,$CE$60&lt;&gt;$CE$61,$CE$61:$CE$62=$CE$61,$CF$58:$CF$60=$CF$59,$CF$61:$CF$62=$CF$61,$CG$58&lt;&gt;$CG$59,$CG$59&lt;&gt;$CG$60,$CG$61&lt;&gt;$CG$62),1,0)</f>
        <v>0</v>
      </c>
      <c r="AOM59" s="487">
        <f t="array" aca="1" ref="AOM59" ca="1">IF(AND($CC$57:$CC$62=$CC$59,$CE$57&lt;&gt;$CE$58,$CE$58:$CE$60=$CE$59,$CE$60&lt;&gt;$CE$61,$CE$61&lt;&gt;$CE$62,$CF$58:$CF$60=$CF$59,$CG$58:$CG$59=$CG$59,$CG$59&lt;&gt;$CG$60),1,0)</f>
        <v>0</v>
      </c>
      <c r="AON59" s="487">
        <f t="array" aca="1" ref="AON59" ca="1">IF(AND($CC$57:$CC$62=$CC$59,$CE$57&lt;&gt;$CE$58,$CE$58:$CE$60=$CE$59,$CE$60&lt;&gt;$CE$61,$CE$61&lt;&gt;$CE$62,$CF$58:$CF$60=$CF$59,$CG$58&lt;&gt;$CG$59,$CG$59:$CG$60=$CG$59),1,0)</f>
        <v>0</v>
      </c>
      <c r="AOO59" s="487">
        <f t="array" aca="1" ref="AOO59" ca="1">IF(AND($CC$57:$CC$62=$CC$59,$CE$57&lt;&gt;$CE$58,$CE$58:$CE$60=$CE$59,$CE$60&lt;&gt;$CE$61,$CE$61&lt;&gt;$CE$62,$CF$58:$CF$60=$CF$59,$CG$58&lt;&gt;$CG$59,$CG$59&lt;&gt;$CG$60),1,0)</f>
        <v>0</v>
      </c>
      <c r="AOP59" s="487">
        <f t="array" aca="1" ref="AOP59" ca="1">IF(AND($CC$57:$CC$62=$CC$59,$CE$57&lt;&gt;$CE$58,$CE$58:$CE$59=$CE$59,$CE$59&lt;&gt;$CE$60,$CE$60:$CE$62=$CE$60,$CF$58:$CF$59=$CF$59,$CF$60:$CF$62=$CF$60,$CG$58:$CG$59=$CG$59,$CG$60&lt;&gt;$CG$61,$CG$61:$CG$62=$CG$61),1,0)</f>
        <v>0</v>
      </c>
      <c r="AOQ59" s="487">
        <f t="array" aca="1" ref="AOQ59" ca="1">IF(AND($CC$57:$CC$62=$CC$59,$CE$57&lt;&gt;$CE$58,$CE$58:$CE$59=$CE$59,$CE$59&lt;&gt;$CE$60,$CE$60:$CE$62=$CE$60,$CF$58:$CF$59=$CF$59,$CF$60:$CF$62=$CF$60,$CG$58:$CG$59=$CG$59,$CG$60:$CG$61=$CG$60,$CG$61&lt;&gt;$CG$62),1,0)</f>
        <v>0</v>
      </c>
      <c r="AOR59" s="487">
        <f t="array" aca="1" ref="AOR59" ca="1">IF(AND($CC$57:$CC$62=$CC$59,$CE$57&lt;&gt;$CE$58,$CE$58:$CE$59=$CE$59,$CE$59&lt;&gt;$CE$60,$CE$60:$CE$62=$CE$60,$CF$58:$CF$59=$CF$59,$CF$60:$CF$62=$CF$60,$CG$58:$CG$59=$CG$59,$CG$60&lt;&gt;$CG$61,$CG$61&lt;&gt;$CG$62),1,0)</f>
        <v>0</v>
      </c>
      <c r="AOS59" s="487">
        <f t="array" aca="1" ref="AOS59" ca="1">IF(AND($CC$57:$CC$62=$CC$59,$CE$57&lt;&gt;$CE$58,$CE$58:$CE$59=$CE$59,$CE$59&lt;&gt;$CE$60,$CE$60:$CE$62=$CE$60,$CF$58:$CF$59=$CF$59,$CF$60:$CF$62=$CF$60,$CG$58&lt;&gt;$CG$59,$CG$60:$CG$62=$CG$60),1,0)</f>
        <v>0</v>
      </c>
      <c r="AOT59" s="487">
        <f t="array" aca="1" ref="AOT59" ca="1">IF(AND($CC$57:$CC$62=$CC$59,$CE$57&lt;&gt;$CE$58,$CE$58:$CE$59=$CE$59,$CE$59&lt;&gt;$CE$60,$CE$60:$CE$62=$CE$60,$CF$58:$CF$59=$CF$59,$CF$60:$CF$62=$CF$60,$CG$58&lt;&gt;$CG$59,$CG$60:$CG$61=$CG$60,$CG$61&lt;&gt;$CG$62),1,0)</f>
        <v>0</v>
      </c>
      <c r="AOU59" s="487">
        <f t="array" aca="1" ref="AOU59" ca="1">IF(AND($CC$57:$CC$62=$CC$59,$CE$57&lt;&gt;$CE$58,$CE$58:$CE$59=$CE$59,$CE$59&lt;&gt;$CE$60,$CE$60:$CE$62=$CE$60,$CF$58:$CF$59=$CF$59,$CF$60:$CF$62=$CF$60,$CG$58&lt;&gt;$CG$59,$CG$60&lt;&gt;$CG$61,$CG$61:$CG$62=$CG$61),1,0)</f>
        <v>0</v>
      </c>
      <c r="AOV59" s="487">
        <f t="array" aca="1" ref="AOV59" ca="1">IF(AND($CC$57:$CC$62=$CC$59,$CE$57&lt;&gt;$CE$58,$CE$58:$CE$59=$CE$59,$CE$59&lt;&gt;$CE$60,$CE$60:$CE$62=$CE$60,$CF$58:$CF$59=$CF$59,$CF$60:$CF$62=$CF$60,$CG$58&lt;&gt;$CG$59,$CG$60&lt;&gt;$CG$61,$CG$61&lt;&gt;$CG$62),1,0)</f>
        <v>0</v>
      </c>
      <c r="AOW59" s="487">
        <f t="array" aca="1" ref="AOW59" ca="1">IF(AND($CC$57:$CC$62=$CC$59,$CE$57&lt;&gt;$CE$58,$CE$58:$CE$59=$CE$59,$CE$59&lt;&gt;$CE$60,$CE$60&lt;&gt;$CE$61,$CE$61:$CE$62=$CE$61,$CF$58:$CF$59=$CF$59,$CF$61:$CF$62=$CF$61,$CG$58:$CG$59=$CG$59,$CG$61&lt;&gt;$CG$62),1,0)</f>
        <v>0</v>
      </c>
      <c r="AOX59" s="487">
        <f t="array" aca="1" ref="AOX59" ca="1">IF(AND($CC$57:$CC$62=$CC$59,$CE$57&lt;&gt;$CE$58,$CE$58:$CE$59=$CE$59,$CE$59&lt;&gt;$CE$60,$CE$60&lt;&gt;$CE$61,$CE$61:$CE$62=$CE$61,$CF$58:$CF$59=$CF$59,$CF$61:$CF$62=$CF$61,$CG$58&lt;&gt;$CG$59,$CG$61:$CG$62=$CG$61),1,0)</f>
        <v>0</v>
      </c>
      <c r="AOY59" s="487">
        <f t="array" aca="1" ref="AOY59" ca="1">IF(AND($CC$57:$CC$62=$CC$59,$CE$57&lt;&gt;$CE$58,$CE$58:$CE$59=$CE$59,$CE$59&lt;&gt;$CE$60,$CE$60&lt;&gt;$CE$61,$CE$61:$CE$62=$CE$61,$CF$58:$CF$59=$CF$59,$CF$61:$CF$62=$CF$61,$CG$58&lt;&gt;$CG$59,$CG$61&lt;&gt;$CG$62),1,0)</f>
        <v>0</v>
      </c>
      <c r="AOZ59" s="487">
        <f t="array" aca="1" ref="AOZ59" ca="1">IF(AND($CC$57:$CC$62=$CC$59,$CE$57&lt;&gt;$CE$58,$CE$58:$CE$59=$CE$59,$CE$59&lt;&gt;$CE$60,$CE$60:$CE$61=$CE$60,$CE$61&lt;&gt;$CE$62,$CF$58:$CF$59=$CF$59,$CF$60:$CF$61=$CF$60,$CG$58:$CG$59=$CG$59,$CG$60&lt;&gt;$CG$61),1,0)</f>
        <v>0</v>
      </c>
      <c r="APA59" s="487">
        <f t="array" aca="1" ref="APA59" ca="1">IF(AND($CC$57:$CC$62=$CC$59,$CE$57&lt;&gt;$CE$58,$CE$58:$CE$59=$CE$59,$CE$59&lt;&gt;$CE$60,$CE$60:$CE$61=$CE$60,$CE$61&lt;&gt;$CE$62,$CF$58:$CF$59=$CF$59,$CF$60:$CF$61=$CF$60,$CG$58&lt;&gt;$CG$59,$CG$60:$CG$61=$CG$60),1,0)</f>
        <v>0</v>
      </c>
      <c r="APB59" s="487">
        <f t="array" aca="1" ref="APB59" ca="1">IF(AND($CC$57:$CC$62=$CC$59,$CE$57&lt;&gt;$CE$58,$CE$58:$CE$59=$CE$59,$CE$59&lt;&gt;$CE$60,$CE$60:$CE$61=$CE$60,$CE$61&lt;&gt;$CE$62,$CF$58:$CF$59=$CF$59,$CF$60:$CF$61=$CF$60,$CG$58&lt;&gt;$CG$59,$CG$60&lt;&gt;$CG$61),1,0)</f>
        <v>0</v>
      </c>
      <c r="APC59" s="487">
        <f t="array" aca="1" ref="APC59" ca="1">IF(AND($CC$57:$CC$62=$CC$59,$CE$57&lt;&gt;$CE$58,$CE$58:$CE$59=$CE$59,$CE$59&lt;&gt;$CE$60,$CE$60&lt;&gt;$CE$61,$CE$61&lt;&gt;$CE$62,$CF$58:$CF$59=$CF$59,$CG$58&lt;&gt;$CG$59),1,0)</f>
        <v>0</v>
      </c>
      <c r="APD59" s="487">
        <f t="array" aca="1" ref="APD59" ca="1">IF(AND($CC$57:$CC$62=$CC$59,$CE$57&lt;&gt;$CE$58,$CE$58&lt;&gt;$CE$59,$CE$59:$CE$62=$CE$59,$CF$59:$CF$62=$CF$59,$CG$59:$CG$61=$CG$59,$CG$61&lt;&gt;$CG$62),1,0)</f>
        <v>0</v>
      </c>
      <c r="APE59" s="487">
        <f t="array" aca="1" ref="APE59" ca="1">IF(AND($CC$57:$CC$62=$CC$59,$CE$57&lt;&gt;$CE$58,$CE$58&lt;&gt;$CE$59,$CE$59:$CE$62=$CE$59,$CF$59:$CF$62=$CF$59,$CG$59:$CG$60=$CG$59,$CG$60&lt;&gt;$CG$61,$CG$61:$CG$62=$CG$61),1,0)</f>
        <v>0</v>
      </c>
      <c r="APF59" s="487">
        <f t="array" aca="1" ref="APF59" ca="1">IF(AND($CC$57:$CC$62=$CC$59,$CE$57&lt;&gt;$CE$58,$CE$58&lt;&gt;$CE$59,$CE$59:$CE$62=$CE$59,$CF$59:$CF$62=$CF$59,$CG$59:$CG$60=$CG$59,$CG$60&lt;&gt;$CG$61,$CG$61&lt;&gt;$CG$62),1,0)</f>
        <v>0</v>
      </c>
      <c r="APG59" s="487">
        <f t="array" aca="1" ref="APG59" ca="1">IF(AND($CC$57:$CC$62=$CC$59,$CE$57&lt;&gt;$CE$58,$CE$58&lt;&gt;$CE$59,$CE$59:$CE$62=$CE$59,$CF$59:$CF$62=$CF$59,$CG$59&lt;&gt;$CG$60,$CG$60:$CG$62=$CG$60),1,0)</f>
        <v>0</v>
      </c>
      <c r="APH59" s="487">
        <f t="array" aca="1" ref="APH59" ca="1">IF(AND($CC$57:$CC$62=$CC$59,$CE$57&lt;&gt;$CE$58,$CE$58&lt;&gt;$CE$59,$CE$59:$CE$62=$CE$59,$CF$59:$CF$62=$CF$59,$CG$59&lt;&gt;$CG$60,$CG$60:$CG$61=$CG$60,$CG$61&lt;&gt;$CG$62),1,0)</f>
        <v>0</v>
      </c>
      <c r="API59" s="487">
        <f t="array" aca="1" ref="API59" ca="1">IF(AND($CC$57:$CC$62=$CC$59,$CE$57&lt;&gt;$CE$58,$CE$58&lt;&gt;$CE$59,$CE$59:$CE$62=$CE$59,$CF$59:$CF$62=$CF$59,$CG$59&lt;&gt;$CG$60,$CG$60&lt;&gt;$CG$61,$CG$61:$CG$62=$CG$61),1,0)</f>
        <v>0</v>
      </c>
      <c r="APJ59" s="487">
        <f t="array" aca="1" ref="APJ59" ca="1">IF(AND($CC$57:$CC$62=$CC$59,$CE$57&lt;&gt;$CE$58,$CE$58&lt;&gt;$CE$59,$CE$59:$CE$62=$CE$59,$CF$59:$CF$62=$CF$59,$CG$59&lt;&gt;$CG$60,$CG$60&lt;&gt;$CG$61,$CG$61&lt;&gt;$CG$62),1,0)</f>
        <v>0</v>
      </c>
      <c r="APK59" s="487">
        <f t="array" aca="1" ref="APK59" ca="1">IF(AND($CC$57:$CC$62=$CC$59,$CE$57&lt;&gt;$CE$58,$CE$58&lt;&gt;$CE$59,$CE$59:$CE$61=$CE$59,$CE$61&lt;&gt;$CE$62,$CF$59:$CF$61=$CF$59,$CG$59:$CG$60=$CG$59,$CG$60&lt;&gt;$CG$61),1,0)</f>
        <v>0</v>
      </c>
      <c r="APL59" s="487">
        <f t="array" aca="1" ref="APL59" ca="1">IF(AND($CC$57:$CC$62=$CC$59,$CE$57&lt;&gt;$CE$58,$CE$58&lt;&gt;$CE$59,$CE$59:$CE$61=$CE$59,$CE$61&lt;&gt;$CE$62,$CF$59:$CF$61=$CF$59,$CG$59&lt;&gt;$CG$60,$CG$60:$CG$61=$CG$60),1,0)</f>
        <v>0</v>
      </c>
      <c r="APM59" s="487">
        <f t="array" aca="1" ref="APM59" ca="1">IF(AND($CC$57:$CC$62=$CC$59,$CE$57&lt;&gt;$CE$58,$CE$58&lt;&gt;$CE$59,$CE$59:$CE$61=$CE$59,$CE$61&lt;&gt;$CE$62,$CF$59:$CF$61=$CF$59,$CG$59&lt;&gt;$CG$60,$CG$60&lt;&gt;$CG$61),1,0)</f>
        <v>0</v>
      </c>
      <c r="APN59" s="487">
        <f t="array" aca="1" ref="APN59" ca="1">IF(AND($CC$57:$CC$62=$CC$59,$CE$57&lt;&gt;$CE$58,$CE$58&lt;&gt;$CE$59,$CE$59:$CE$60=$CE$59,$CE$60&lt;&gt;$CE$61,$CE$61:$CE$62=$CE$61,$CF$59:$CF$60=$CF$59,$CF$61:$CF$62=$CF$61,$CG$59:$CG$60=$CG$59,$CG$61&lt;&gt;$CG$62),1,0)</f>
        <v>0</v>
      </c>
      <c r="APO59" s="487">
        <f t="array" aca="1" ref="APO59" ca="1">IF(AND($CC$57:$CC$62=$CC$59,$CE$57&lt;&gt;$CE$58,$CE$58&lt;&gt;$CE$59,$CE$59:$CE$60=$CE$59,$CE$60&lt;&gt;$CE$61,$CE$61:$CE$62=$CE$61,$CF$59:$CF$60=$CF$59,$CF$61:$CF$62=$CF$61,$CG$59&lt;&gt;$CG$60,$CG$61:$CG$62=$CG$61),1,0)</f>
        <v>0</v>
      </c>
      <c r="APP59" s="487">
        <f t="array" aca="1" ref="APP59" ca="1">IF(AND($CC$57:$CC$62=$CC$59,$CE$57&lt;&gt;$CE$58,$CE$58&lt;&gt;$CE$59,$CE$59:$CE$60=$CE$59,$CE$60&lt;&gt;$CE$61,$CE$61:$CE$62=$CE$61,$CF$59:$CF$60=$CF$59,$CF$61:$CF$62=$CF$61,$CG$59&lt;&gt;$CG$60,$CG$61&lt;&gt;$CG$62),1,0)</f>
        <v>0</v>
      </c>
      <c r="APQ59" s="487">
        <f t="array" aca="1" ref="APQ59" ca="1">IF(AND($CC$57:$CC$62=$CC$59,$CE$57&lt;&gt;$CE$58,$CE$58&lt;&gt;$CE$59,$CE$59:$CE$60=$CE$59,$CE$60&lt;&gt;$CE$61,$CE$61&lt;&gt;$CE$62,$CF$59:$CF$60=$CF$59,$CG$59&lt;&gt;$CG$60),1,0)</f>
        <v>0</v>
      </c>
      <c r="APR59" s="487">
        <f t="array" aca="1" ref="APR59" ca="1">IF(AND($CC$57:$CC$62=$CC$59,$CE$57&lt;&gt;$CE$58,$CE$58&lt;&gt;$CE$59,$CE$59&lt;&gt;$CE$60,$CE$60:$CE$62=$CE$60,$CF$60:$CF$62=$CF$60,$CG$60:$CG$61=$CG$60,$CG$61&lt;&gt;$CG$62),1,0)</f>
        <v>0</v>
      </c>
      <c r="APS59" s="487">
        <f t="array" aca="1" ref="APS59" ca="1">IF(AND($CC$57:$CC$62=$CC$59,$CE$57&lt;&gt;$CE$58,$CE$58&lt;&gt;$CE$59,$CE$59&lt;&gt;$CE$60,$CE$60:$CE$62=$CE$60,$CF$60:$CF$62=$CF$60,$CG$60&lt;&gt;$CG$61,$CG$61:$CG$62=$CG$61),1,0)</f>
        <v>0</v>
      </c>
      <c r="APT59" s="487">
        <f t="array" aca="1" ref="APT59" ca="1">IF(AND($CC$57:$CC$62=$CC$59,$CE$57&lt;&gt;$CE$58,$CE$58&lt;&gt;$CE$59,$CE$59&lt;&gt;$CE$60,$CE$60:$CE$62=$CE$60,$CF$60:$CF$62=$CF$60,$CG$60&lt;&gt;$CG$61,$CG$61&lt;&gt;$CG$62),1,0)</f>
        <v>0</v>
      </c>
      <c r="APU59" s="487">
        <f t="array" aca="1" ref="APU59" ca="1">IF(AND($CC$57:$CC$62=$CC$59,$CE$57&lt;&gt;$CE$58,$CE$58&lt;&gt;$CE$59,$CE$59&lt;&gt;$CE$60,$CE$60:$CE$61=$CE$60,$CE$61&lt;&gt;$CE$62,$CF$60:$CF$61=$CF$60,$CG$60&lt;&gt;$CG$61),1,0)</f>
        <v>0</v>
      </c>
      <c r="APV59" s="487">
        <f t="array" aca="1" ref="APV59" ca="1">IF(AND($CC$57:$CC$62=$CC$59,$CE$57&lt;&gt;$CE$58,$CE$58&lt;&gt;$CE$59,$CE$59&lt;&gt;$CE$60,$CE$60&lt;&gt;$CE$61,$CE$61:$CE$62=$CE$61,$CF$61:$CF$62=$CF$61,$CG$61&lt;&gt;$CG$62),1,0)</f>
        <v>0</v>
      </c>
      <c r="APW59" s="487">
        <f t="array" aca="1" ref="APW59" ca="1">IF(AND($CC$57:$CC$61=$CC$59,$CC$61&lt;&gt;$CC$62,$CE$57:$CE$61=$CE$59,$CF$57:$CF$61=$CF$59,$CG$57:$CG$60=$CG$59,$CG$60&lt;&gt;$CG$61),1,0)</f>
        <v>0</v>
      </c>
      <c r="APX59" s="487">
        <f t="array" aca="1" ref="APX59" ca="1">IF(AND($CC$57:$CC$61=$CC$59,$CC$61&lt;&gt;$CC$62,$CE$57:$CE$61=$CE$59,$CF$57:$CF$61=$CF$59,$CG$57:$CG$59=$CG$59,$CG$59&lt;&gt;$CG$60,$CG$60:$CG$61=$CG$60),1,0)</f>
        <v>0</v>
      </c>
      <c r="APY59" s="487">
        <f t="array" aca="1" ref="APY59" ca="1">IF(AND($CC$57:$CC$61=$CC$59,$CC$61&lt;&gt;$CC$62,$CE$57:$CE$61=$CE$59,$CF$57:$CF$61=$CF$59,$CG$57:$CG$59=$CG$59,$CG$59&lt;&gt;$CG$60,$CG$60&lt;&gt;$CG$61),1,0)</f>
        <v>0</v>
      </c>
      <c r="APZ59" s="487">
        <f t="array" aca="1" ref="APZ59" ca="1">IF(AND($CC$57:$CC$61=$CC$59,$CC$61&lt;&gt;$CC$62,$CE$57:$CE$61=$CE$59,$CF$57:$CF$61=$CF$59,$CG$57:$CG$58=$CG$58,$CG$58&lt;&gt;$CG$59,$CG$59:$CG$61=$CG$59),1,0)</f>
        <v>0</v>
      </c>
      <c r="AQA59" s="487">
        <f t="array" aca="1" ref="AQA59" ca="1">IF(AND($CC$57:$CC$61=$CC$59,$CC$61&lt;&gt;$CC$62,$CE$57:$CE$61=$CE$59,$CF$57:$CF$61=$CF$59,$CG$57:$CG$58=$CG$58,$CG$58&lt;&gt;$CG$59,$CG$59:$CG$60=$CG$59,$CG$60&lt;&gt;$CG$61),1,0)</f>
        <v>0</v>
      </c>
      <c r="AQB59" s="487">
        <f t="array" aca="1" ref="AQB59" ca="1">IF(AND($CC$57:$CC$61=$CC$59,$CC$61&lt;&gt;$CC$62,$CE$57:$CE$61=$CE$59,$CF$57:$CF$61=$CF$59,$CG$57:$CG$58=$CG$58,$CG$58&lt;&gt;$CG$59,$CG$59&lt;&gt;$CG$60,$CG$60:$CG$61=$CG$60),1,0)</f>
        <v>0</v>
      </c>
      <c r="AQC59" s="487">
        <f t="array" aca="1" ref="AQC59" ca="1">IF(AND($CC$57:$CC$61=$CC$59,$CC$61&lt;&gt;$CC$62,$CE$57:$CE$61=$CE$59,$CF$57:$CF$61=$CF$59,$CG$57:$CG$58=$CG$58,$CG$58&lt;&gt;$CG$59,$CG$59&lt;&gt;$CG$60,$CG$60&lt;&gt;$CG$61),1,0)</f>
        <v>0</v>
      </c>
      <c r="AQD59" s="487">
        <f t="array" aca="1" ref="AQD59" ca="1">IF(AND($CC$57:$CC$61=$CC$59,$CC$61&lt;&gt;$CC$62,$CE$57:$CE$61=$CE$59,$CF$57:$CF$61=$CF$59,$CG$57&lt;&gt;$CG$58,$CG$58:$CG$61=$CG$59),1,0)</f>
        <v>0</v>
      </c>
      <c r="AQE59" s="487">
        <f t="array" aca="1" ref="AQE59" ca="1">IF(AND($CC$57:$CC$61=$CC$59,$CC$61&lt;&gt;$CC$62,$CE$57:$CE$61=$CE$59,$CF$57:$CF$61=$CF$59,$CG$57&lt;&gt;$CG$58,$CG$58:$CG$60=$CG$59,$CG$60&lt;&gt;$CG$61),1,0)</f>
        <v>0</v>
      </c>
      <c r="AQF59" s="487">
        <f t="array" aca="1" ref="AQF59" ca="1">IF(AND($CC$57:$CC$61=$CC$59,$CC$61&lt;&gt;$CC$62,$CE$57:$CE$61=$CE$59,$CF$57:$CF$61=$CF$59,$CG$57&lt;&gt;$CG$58,$CG$58:$CG$59=$CG$59,$CG$59&lt;&gt;$CG$60,$CG$60:$CG$61=$CG$60),1,0)</f>
        <v>0</v>
      </c>
      <c r="AQG59" s="487">
        <f t="array" aca="1" ref="AQG59" ca="1">IF(AND($CC$57:$CC$61=$CC$59,$CC$61&lt;&gt;$CC$62,$CE$57:$CE$61=$CE$59,$CF$57:$CF$61=$CF$59,$CG$57&lt;&gt;$CG$58,$CG$58:$CG$59=$CG$59,$CG$59&lt;&gt;$CG$60,$CG$60&lt;&gt;$CG$61),1,0)</f>
        <v>0</v>
      </c>
      <c r="AQH59" s="487">
        <f t="array" aca="1" ref="AQH59" ca="1">IF(AND($CC$57:$CC$61=$CC$59,$CC$61&lt;&gt;$CC$62,$CE$57:$CE$61=$CE$59,$CF$57:$CF$61=$CF$59,$CG$57&lt;&gt;$CG$58,$CG$58&lt;&gt;$CG$59,$CG$59:$CG$61=$CG$59),1,0)</f>
        <v>0</v>
      </c>
      <c r="AQI59" s="487">
        <f t="array" aca="1" ref="AQI59" ca="1">IF(AND($CC$57:$CC$61=$CC$59,$CC$61&lt;&gt;$CC$62,$CE$57:$CE$61=$CE$59,$CF$57:$CF$61=$CF$59,$CG$57&lt;&gt;$CG$58,$CG$58&lt;&gt;$CG$59,$CG$59:$CG$60=$CG$59,$CG$60&lt;&gt;$CG$61),1,0)</f>
        <v>0</v>
      </c>
      <c r="AQJ59" s="487">
        <f t="array" aca="1" ref="AQJ59" ca="1">IF(AND($CC$57:$CC$61=$CC$59,$CC$61&lt;&gt;$CC$62,$CE$57:$CE$61=$CE$59,$CF$57:$CF$61=$CF$59,$CG$57&lt;&gt;$CG$58,$CG$58&lt;&gt;$CG$59,$CG$59&lt;&gt;$CG$60,$CG$60:$CG$61=$CG$60),1,0)</f>
        <v>0</v>
      </c>
      <c r="AQK59" s="487">
        <f t="array" aca="1" ref="AQK59" ca="1">IF(AND($CC$57:$CC$61=$CC$59,$CC$61&lt;&gt;$CC$62,$CE$57:$CE$61=$CE$59,$CF$57:$CF$61=$CF$59,$CG$57&lt;&gt;$CG$58,$CG$58&lt;&gt;$CG$59,$CG$59&lt;&gt;$CG$60,$CG$60&lt;&gt;$CG$61),1,0)</f>
        <v>0</v>
      </c>
      <c r="AQL59" s="487">
        <f t="array" aca="1" ref="AQL59" ca="1">IF(AND($CC$57:$CC$60=$CC$59,$CC$60&lt;&gt;$CC$61,$CC$61:$CC$62=$CC$61,$CE$57:$CE$60=$CE$59,$CE$61:$CE$62=$CE$61,$CF$57:$CF$60=$CF$59,$CF$61:$CF$62=$CF$61,$CG$57:$CG$60=$CG$59,$CG$61&lt;&gt;$CG$62),1,0)</f>
        <v>0</v>
      </c>
      <c r="AQM59" s="487">
        <f t="array" aca="1" ref="AQM59" ca="1">IF(AND($CC$57:$CC$60=$CC$59,$CC$60&lt;&gt;$CC$61,$CC$61:$CC$62=$CC$61,$CE$57:$CE$60=$CE$59,$CE$61:$CE$62=$CE$61,$CF$57:$CF$60=$CF$59,$CF$61:$CF$62=$CF$61,$CG$57:$CG$59=$CG$59,$CG$59&lt;&gt;$CG$60,$CG$61:$CG$62=$CG$61),1,0)</f>
        <v>0</v>
      </c>
      <c r="AQN59" s="487">
        <f t="array" aca="1" ref="AQN59" ca="1">IF(AND($CC$57:$CC$60=$CC$59,$CC$60&lt;&gt;$CC$61,$CC$61:$CC$62=$CC$61,$CE$57:$CE$60=$CE$59,$CE$61:$CE$62=$CE$61,$CF$57:$CF$60=$CF$59,$CF$61:$CF$62=$CF$61,$CG$57:$CG$59=$CG$59,$CG$59&lt;&gt;$CG$60,$CG$61&lt;&gt;$CG$62),1,0)</f>
        <v>0</v>
      </c>
      <c r="AQO59" s="487">
        <f t="array" aca="1" ref="AQO59" ca="1">IF(AND($CC$57:$CC$60=$CC$59,$CC$60&lt;&gt;$CC$61,$CC$61:$CC$62=$CC$61,$CE$57:$CE$60=$CE$59,$CE$61:$CE$62=$CE$61,$CF$57:$CF$60=$CF$59,$CF$61:$CF$62=$CF$61,$CG$57:$CG$58=$CG$58,$CG$58&lt;&gt;$CG$59,$CG$59:$CG$60=$CG$59,$CG$61:$CG$62=$CG$61),1,0)</f>
        <v>0</v>
      </c>
      <c r="AQP59" s="487">
        <f t="array" aca="1" ref="AQP59" ca="1">IF(AND($CC$57:$CC$60=$CC$59,$CC$60&lt;&gt;$CC$61,$CC$61:$CC$62=$CC$61,$CE$57:$CE$60=$CE$59,$CE$61:$CE$62=$CE$61,$CF$57:$CF$60=$CF$59,$CF$61:$CF$62=$CF$61,$CG$57:$CG$58=$CG$58,$CG$58&lt;&gt;$CG$59,$CG$59:$CG$60=$CG$59,$CG$61&lt;&gt;$CG$62),1,0)</f>
        <v>0</v>
      </c>
      <c r="AQQ59" s="487">
        <f t="array" aca="1" ref="AQQ59" ca="1">IF(AND($CC$57:$CC$60=$CC$59,$CC$60&lt;&gt;$CC$61,$CC$61:$CC$62=$CC$61,$CE$57:$CE$60=$CE$59,$CE$61:$CE$62=$CE$61,$CF$57:$CF$60=$CF$59,$CF$61:$CF$62=$CF$61,$CG$57:$CG$58=$CG$58,$CG$58&lt;&gt;$CG$59,$CG$59&lt;&gt;$CG$60,$CG$61:$CG$62=$CG$61),1,0)</f>
        <v>0</v>
      </c>
      <c r="AQR59" s="487">
        <f t="array" aca="1" ref="AQR59" ca="1">IF(AND($CC$57:$CC$60=$CC$59,$CC$60&lt;&gt;$CC$61,$CC$61:$CC$62=$CC$61,$CE$57:$CE$60=$CE$59,$CE$61:$CE$62=$CE$61,$CF$57:$CF$60=$CF$59,$CF$61:$CF$62=$CF$61,$CG$57:$CG$58=$CG$58,$CG$58&lt;&gt;$CG$59,$CG$59&lt;&gt;$CG$60,$CG$61&lt;&gt;$CG$62),1,0)</f>
        <v>0</v>
      </c>
      <c r="AQS59" s="487">
        <f t="array" aca="1" ref="AQS59" ca="1">IF(AND($CC$57:$CC$60=$CC$59,$CC$60&lt;&gt;$CC$61,$CC$61:$CC$62=$CC$61,$CE$57:$CE$60=$CE$59,$CE$61:$CE$62=$CE$61,$CF$57:$CF$60=$CF$59,$CF$61:$CF$62=$CF$61,$CG$57&lt;&gt;$CG$58,$CG$58:$CG$60=$CG$59,$CG$61:$CG$62=$CG$61),1,0)</f>
        <v>0</v>
      </c>
      <c r="AQT59" s="487">
        <f t="array" aca="1" ref="AQT59" ca="1">IF(AND($CC$57:$CC$60=$CC$59,$CC$60&lt;&gt;$CC$61,$CC$61:$CC$62=$CC$61,$CE$57:$CE$60=$CE$59,$CE$61:$CE$62=$CE$61,$CF$57:$CF$60=$CF$59,$CF$61:$CF$62=$CF$61,$CG$57&lt;&gt;$CG$58,$CG$58:$CG$60=$CG$59,$CG$61&lt;&gt;$CG$62),1,0)</f>
        <v>0</v>
      </c>
      <c r="AQU59" s="487">
        <f t="array" aca="1" ref="AQU59" ca="1">IF(AND($CC$57:$CC$60=$CC$59,$CC$60&lt;&gt;$CC$61,$CC$61:$CC$62=$CC$61,$CE$57:$CE$60=$CE$59,$CE$61:$CE$62=$CE$61,$CF$57:$CF$60=$CF$59,$CF$61:$CF$62=$CF$61,$CG$57&lt;&gt;$CG$58,$CG$58:$CG$59=$CG$59,$CG$59&lt;&gt;$CG$60,$CG$61:$CG$62=$CG$61),1,0)</f>
        <v>0</v>
      </c>
      <c r="AQV59" s="487">
        <f t="array" aca="1" ref="AQV59" ca="1">IF(AND($CC$57:$CC$60=$CC$59,$CC$60&lt;&gt;$CC$61,$CC$61:$CC$62=$CC$61,$CE$57:$CE$60=$CE$59,$CE$61:$CE$62=$CE$61,$CF$57:$CF$60=$CF$59,$CF$61:$CF$62=$CF$61,$CG$57&lt;&gt;$CG$58,$CG$58:$CG$59=$CG$59,$CG$59&lt;&gt;$CG$60,$CG$61&lt;&gt;$CG$62),1,0)</f>
        <v>0</v>
      </c>
      <c r="AQW59" s="487">
        <f t="array" aca="1" ref="AQW59" ca="1">IF(AND($CC$57:$CC$60=$CC$59,$CC$60&lt;&gt;$CC$61,$CC$61:$CC$62=$CC$61,$CE$57:$CE$60=$CE$59,$CE$61:$CE$62=$CE$61,$CF$57:$CF$60=$CF$59,$CF$61:$CF$62=$CF$61,$CG$57&lt;&gt;$CG$58,$CG$58&lt;&gt;$CG$59,$CG$59:$CG$60=$CG$59,$CG$61:$CG$62=$CG$61),1,0)</f>
        <v>0</v>
      </c>
      <c r="AQX59" s="487">
        <f t="array" aca="1" ref="AQX59" ca="1">IF(AND($CC$57:$CC$60=$CC$59,$CC$60&lt;&gt;$CC$61,$CC$61:$CC$62=$CC$61,$CE$57:$CE$60=$CE$59,$CE$61:$CE$62=$CE$61,$CF$57:$CF$60=$CF$59,$CF$61:$CF$62=$CF$61,$CG$57&lt;&gt;$CG$58,$CG$58&lt;&gt;$CG$59,$CG$59:$CG$60=$CG$59,$CG$61&lt;&gt;$CG$62),1,0)</f>
        <v>0</v>
      </c>
      <c r="AQY59" s="487">
        <f t="array" aca="1" ref="AQY59" ca="1">IF(AND($CC$57:$CC$60=$CC$59,$CC$60&lt;&gt;$CC$61,$CC$61:$CC$62=$CC$61,$CE$57:$CE$60=$CE$59,$CE$61:$CE$62=$CE$61,$CF$57:$CF$60=$CF$59,$CF$61:$CF$62=$CF$61,$CG$57&lt;&gt;$CG$58,$CG$58&lt;&gt;$CG$59,$CG$59&lt;&gt;$CG$60,$CG$61:$CG$62=$CG$61),1,0)</f>
        <v>0</v>
      </c>
      <c r="AQZ59" s="487">
        <f t="array" aca="1" ref="AQZ59" ca="1">IF(AND($CC$57:$CC$60=$CC$59,$CC$60&lt;&gt;$CC$61,$CC$61:$CC$62=$CC$61,$CE$57:$CE$60=$CE$59,$CE$61:$CE$62=$CE$61,$CF$57:$CF$60=$CF$59,$CF$61:$CF$62=$CF$61,$CG$57&lt;&gt;$CG$58,$CG$58&lt;&gt;$CG$59,$CG$59&lt;&gt;$CG$60,$CG$61&lt;&gt;$CG$62),1,0)</f>
        <v>0</v>
      </c>
      <c r="ARA59" s="487">
        <f t="array" aca="1" ref="ARA59" ca="1">IF(AND($CC$57:$CC$60=$CC$59,$CC$60&lt;&gt;$CC$61,$CC$61&lt;&gt;$CC$62,$CE$57:$CE$60=$CE$59,$CF$57:$CF$60=$CF$59,$CG$57:$CG$59=$CG$59,$CG$59&lt;&gt;$CG$60),1,0)</f>
        <v>0</v>
      </c>
      <c r="ARB59" s="487">
        <f t="array" aca="1" ref="ARB59" ca="1">IF(AND($CC$57:$CC$60=$CC$59,$CC$60&lt;&gt;$CC$61,$CC$61&lt;&gt;$CC$62,$CE$57:$CE$60=$CE$59,$CF$57:$CF$60=$CF$59,$CG$57:$CG$58=$CG$57,$CG$58&lt;&gt;$CG$59,$CG$59:$CG$60=$CG$59),1,0)</f>
        <v>0</v>
      </c>
      <c r="ARC59" s="487">
        <f t="array" aca="1" ref="ARC59" ca="1">IF(AND($CC$57:$CC$60=$CC$59,$CC$60&lt;&gt;$CC$61,$CC$61&lt;&gt;$CC$62,$CE$57:$CE$60=$CE$59,$CF$57:$CF$60=$CF$59,$CG$57:$CG$58=$CG$57,$CG$58&lt;&gt;$CG$59,$CG$59&lt;&gt;$CG$60),1,0)</f>
        <v>0</v>
      </c>
      <c r="ARD59" s="487">
        <f t="array" aca="1" ref="ARD59" ca="1">IF(AND($CC$57:$CC$60=$CC$59,$CC$60&lt;&gt;$CC$61,$CC$61&lt;&gt;$CC$62,$CE$57:$CE$60=$CE$59,$CF$57:$CF$60=$CF$59,$CG$57&lt;&gt;$CG$58,$CG$58:$CG$60=$CG$59),1,0)</f>
        <v>0</v>
      </c>
      <c r="ARE59" s="487">
        <f t="array" aca="1" ref="ARE59" ca="1">IF(AND($CC$57:$CC$60=$CC$59,$CC$60&lt;&gt;$CC$61,$CC$61&lt;&gt;$CC$62,$CE$57:$CE$60=$CE$59,$CF$57:$CF$60=$CF$59,$CG$57&lt;&gt;$CG$58,$CG$58:$CG$59=$CG$59,$CG$59&lt;&gt;$CG$60),1,0)</f>
        <v>0</v>
      </c>
      <c r="ARF59" s="487">
        <f t="array" aca="1" ref="ARF59" ca="1">IF(AND($CC$57:$CC$60=$CC$59,$CC$60&lt;&gt;$CC$61,$CC$61&lt;&gt;$CC$62,$CE$57:$CE$60=$CE$59,$CF$57:$CF$60=$CF$59,$CG$57&lt;&gt;$CG$58,$CG$58&lt;&gt;$CG$59,$CG$59:$CG$60=$CG$59),1,0)</f>
        <v>0</v>
      </c>
      <c r="ARG59" s="487">
        <f t="array" aca="1" ref="ARG59" ca="1">IF(AND($CC$57:$CC$60=$CC$59,$CC$60&lt;&gt;$CC$61,$CC$61&lt;&gt;$CC$62,$CE$57:$CE$60=$CE$59,$CF$57:$CF$60=$CF$59,$CG$57&lt;&gt;$CG$58,$CG$58&lt;&gt;$CG$59,$CG$59&lt;&gt;$CG$60),1,0)</f>
        <v>0</v>
      </c>
      <c r="ARH59" s="487">
        <f t="array" aca="1" ref="ARH59" ca="1">IF(AND($CC$57:$CC$59=$CC$59,$CC$59&lt;&gt;$CC$60,$CC$60:$CC$62=$CC$60,$CE$57:$CE$59=$CE$59,$CE$60:$CE$62=$CE$60,$CF$57:$CF$59=$CF$59,$CF$60:$CF$62=$CF$60,$CG$57:$CG$59=$CG$59,$CG$60:$CG$61=$CG$60,$CG$61&lt;&gt;$CG$62),1,0)</f>
        <v>0</v>
      </c>
      <c r="ARI59" s="487">
        <f t="array" aca="1" ref="ARI59" ca="1">IF(AND($CC$57:$CC$59=$CC$59,$CC$59&lt;&gt;$CC$60,$CC$60:$CC$62=$CC$60,$CE$57:$CE$59=$CE$59,$CE$60:$CE$62=$CE$60,$CF$57:$CF$59=$CF$59,$CF$60:$CF$62=$CF$60,$CG$57:$CG$59=$CG$59,$CG$60&lt;&gt;$CG$61,$CG$61:$CG$62=$CG$61),1,0)</f>
        <v>0</v>
      </c>
      <c r="ARJ59" s="487">
        <f t="array" aca="1" ref="ARJ59" ca="1">IF(AND($CC$57:$CC$59=$CC$59,$CC$59&lt;&gt;$CC$60,$CC$60:$CC$62=$CC$60,$CE$57:$CE$59=$CE$59,$CE$60:$CE$62=$CE$60,$CF$57:$CF$59=$CF$59,$CF$60:$CF$62=$CF$60,$CG$57:$CG$59=$CG$59,$CG$60&lt;&gt;$CG$61,$CG$61&lt;&gt;$CG$62),1,0)</f>
        <v>0</v>
      </c>
      <c r="ARK59" s="487">
        <f t="array" aca="1" ref="ARK59" ca="1">IF(AND($CC$57:$CC$59=$CC$59,$CC$59&lt;&gt;$CC$60,$CC$60:$CC$62=$CC$60,$CE$57:$CE$59=$CE$59,$CE$60:$CE$62=$CE$60,$CF$57:$CF$59=$CF$59,$CF$60:$CF$62=$CF$60,$CG$57:$CG$58=$CG$58,$CG$58&lt;&gt;$CG$59,$CG$60:$CG$62=$CG$60),1,0)</f>
        <v>0</v>
      </c>
      <c r="ARL59" s="487">
        <f t="array" aca="1" ref="ARL59" ca="1">IF(AND($CC$57:$CC$59=$CC$59,$CC$59&lt;&gt;$CC$60,$CC$60:$CC$62=$CC$60,$CE$57:$CE$59=$CE$59,$CE$60:$CE$62=$CE$60,$CF$57:$CF$59=$CF$59,$CF$60:$CF$62=$CF$60,$CG$57:$CG$58=$CG$58,$CG$58&lt;&gt;$CG$59,$CG$60&lt;&gt;$CG$61,$CG$61:$CG$62=$CG$61),1,0)</f>
        <v>0</v>
      </c>
      <c r="ARM59" s="487">
        <f t="array" aca="1" ref="ARM59" ca="1">IF(AND($CC$57:$CC$59=$CC$59,$CC$59&lt;&gt;$CC$60,$CC$60:$CC$62=$CC$60,$CE$57:$CE$59=$CE$59,$CE$60:$CE$62=$CE$60,$CF$57:$CF$59=$CF$59,$CF$60:$CF$62=$CF$60,$CG$57:$CG$58=$CG$58,$CG$58&lt;&gt;$CG$59,$CG$60:$CG$61=$CG$60,$CG$61&lt;&gt;$CG$62),1,0)</f>
        <v>0</v>
      </c>
      <c r="ARN59" s="487">
        <f t="array" aca="1" ref="ARN59" ca="1">IF(AND($CC$57:$CC$59=$CC$59,$CC$59&lt;&gt;$CC$60,$CC$60:$CC$62=$CC$60,$CE$57:$CE$59=$CE$59,$CE$60:$CE$62=$CE$60,$CF$57:$CF$59=$CF$59,$CF$60:$CF$62=$CF$60,$CG$57:$CG$58=$CG$58,$CG$58&lt;&gt;$CG$59,$CG$60&lt;&gt;$CG$61,$CG$61&lt;&gt;$CG$62),1,0)</f>
        <v>0</v>
      </c>
      <c r="ARO59" s="487">
        <f t="array" aca="1" ref="ARO59" ca="1">IF(AND($CC$57:$CC$59=$CC$59,$CC$59&lt;&gt;$CC$60,$CC$60:$CC$62=$CC$60,$CE$57:$CE$59=$CE$59,$CE$60:$CE$62=$CE$60,$CF$57:$CF$59=$CF$59,$CF$60:$CF$62=$CF$60,$CG$57&lt;&gt;$CG$58,$CG$58:$CG$59=$CG$59,$CG$60:$CG$62=$CG$60),1,0)</f>
        <v>0</v>
      </c>
      <c r="ARP59" s="487">
        <f t="array" aca="1" ref="ARP59" ca="1">IF(AND($CC$57:$CC$59=$CC$59,$CC$59&lt;&gt;$CC$60,$CC$60:$CC$62=$CC$60,$CE$57:$CE$59=$CE$59,$CE$60:$CE$62=$CE$60,$CF$57:$CF$59=$CF$59,$CF$60:$CF$62=$CF$60,$CG$57&lt;&gt;$CG$58,$CG$58:$CG$59=$CG$59,$CG$60&lt;&gt;$CG$61,$CG$61:$CG$62=$CG$61),1,0)</f>
        <v>0</v>
      </c>
      <c r="ARQ59" s="487">
        <f t="array" aca="1" ref="ARQ59" ca="1">IF(AND($CC$57:$CC$59=$CC$59,$CC$59&lt;&gt;$CC$60,$CC$60:$CC$62=$CC$60,$CE$57:$CE$59=$CE$59,$CE$60:$CE$62=$CE$60,$CF$57:$CF$59=$CF$59,$CF$60:$CF$62=$CF$60,$CG$57&lt;&gt;$CG$58,$CG$58:$CG$59=$CG$59,$CG$60:$CG$61=$CG$60,$CG$61&lt;&gt;$CG$62),1,0)</f>
        <v>0</v>
      </c>
      <c r="ARR59" s="487">
        <f t="array" aca="1" ref="ARR59" ca="1">IF(AND($CC$57:$CC$59=$CC$59,$CC$59&lt;&gt;$CC$60,$CC$60:$CC$62=$CC$60,$CE$57:$CE$59=$CE$59,$CE$60:$CE$62=$CE$60,$CF$57:$CF$59=$CF$59,$CF$60:$CF$62=$CF$60,$CG$57&lt;&gt;$CG$58,$CG$58:$CG$59=$CG$59,$CG$60&lt;&gt;$CG$61,$CG$61&lt;&gt;$CG$62),1,0)</f>
        <v>0</v>
      </c>
      <c r="ARS59" s="487">
        <f t="array" aca="1" ref="ARS59" ca="1">IF(AND($CC$57:$CC$59=$CC$59,$CC$59&lt;&gt;$CC$60,$CC$60:$CC$62=$CC$60,$CE$57:$CE$59=$CE$59,$CE$60:$CE$62=$CE$60,$CF$57:$CF$59=$CF$59,$CF$60:$CF$62=$CF$60,$CG$57&lt;&gt;$CG$58,$CG$58&lt;&gt;$CG$59,$CG$60:$CG$62=$CG$60),1,0)</f>
        <v>0</v>
      </c>
      <c r="ART59" s="487">
        <f t="array" aca="1" ref="ART59" ca="1">IF(AND($CC$57:$CC$59=$CC$59,$CC$59&lt;&gt;$CC$60,$CC$60:$CC$62=$CC$60,$CE$57:$CE$59=$CE$59,$CE$60:$CE$62=$CE$60,$CF$57:$CF$59=$CF$59,$CF$60:$CF$62=$CF$60,$CG$57&lt;&gt;$CG$58,$CG$58&lt;&gt;$CG$59,$CG$60:$CG$61=$CG$60,$CG$61&lt;&gt;$CG$62),1,0)</f>
        <v>0</v>
      </c>
      <c r="ARU59" s="487">
        <f t="array" aca="1" ref="ARU59" ca="1">IF(AND($CC$57:$CC$59=$CC$59,$CC$59&lt;&gt;$CC$60,$CC$60:$CC$62=$CC$60,$CE$57:$CE$59=$CE$59,$CE$60:$CE$62=$CE$60,$CF$57:$CF$59=$CF$59,$CF$60:$CF$62=$CF$60,$CG$57&lt;&gt;$CG$58,$CG$58&lt;&gt;$CG$59,$CG$60&lt;&gt;$CG$61,$CG$61:$CG$62=$CG$61),1,0)</f>
        <v>0</v>
      </c>
      <c r="ARV59" s="487">
        <f t="array" aca="1" ref="ARV59" ca="1">IF(AND($CC$57:$CC$59=$CC$59,$CC$59&lt;&gt;$CC$60,$CC$60:$CC$62=$CC$60,$CE$57:$CE$59=$CE$59,$CE$60:$CE$62=$CE$60,$CF$57:$CF$59=$CF$59,$CF$60:$CF$62=$CF$60,$CG$57&lt;&gt;$CG$58,$CG$58&lt;&gt;$CG$59,$CG$60&lt;&gt;$CG$61,$CG$61&lt;&gt;$CG$62),1,0)</f>
        <v>0</v>
      </c>
      <c r="ARW59" s="487">
        <f t="array" aca="1" ref="ARW59" ca="1">IF(AND($CC$57:$CC$59=$CC$59,$CC$59&lt;&gt;$CC$60,$CC$60:$CC$61=$CC$60,$CC$61&lt;&gt;$CC$62,$CE$57:$CE$59=$CE$59,$CE$60:$CE$61=$CE$60,$CF$57:$CF$59=$CF$59,$CF$60:$CF$61=$CF$60,$CG$57:$CG$59=$CG$59,$CG$60&lt;&gt;$CG$61),1,0)</f>
        <v>0</v>
      </c>
      <c r="ARX59" s="487">
        <f t="array" aca="1" ref="ARX59" ca="1">IF(AND($CC$57:$CC$59=$CC$59,$CC$59&lt;&gt;$CC$60,$CC$60:$CC$61=$CC$60,$CC$61&lt;&gt;$CC$62,$CE$57:$CE$59=$CE$59,$CE$60:$CE$61=$CE$60,$CF$57:$CF$59=$CF$59,$CF$60:$CF$61=$CF$60,$CG$57:$CG$58=$CG$58,$CG$58&lt;&gt;$CG$59,$CG$60:$CG$61=$CG$60),1,0)</f>
        <v>0</v>
      </c>
      <c r="ARY59" s="487">
        <f t="array" aca="1" ref="ARY59" ca="1">IF(AND($CC$57:$CC$59=$CC$59,$CC$59&lt;&gt;$CC$60,$CC$60:$CC$61=$CC$60,$CC$61&lt;&gt;$CC$62,$CE$57:$CE$59=$CE$59,$CE$60:$CE$61=$CE$60,$CF$57:$CF$59=$CF$59,$CF$60:$CF$61=$CF$60,$CG$57:$CG$58=$CG$58,$CG$58&lt;&gt;$CG$59,$CG$60&lt;&gt;$CG$61),1,0)</f>
        <v>0</v>
      </c>
      <c r="ARZ59" s="487">
        <f t="array" aca="1" ref="ARZ59" ca="1">IF(AND($CC$57:$CC$59=$CC$59,$CC$59&lt;&gt;$CC$60,$CC$60:$CC$61=$CC$60,$CC$61&lt;&gt;$CC$62,$CE$57:$CE$59=$CE$59,$CE$60:$CE$61=$CE$60,$CF$57:$CF$59=$CF$59,$CF$60:$CF$61=$CF$60,$CG$57&lt;&gt;$CG$58,$CG$58:$CG$59=$CG$59,$CG$60:$CG$61=$CG$60),1,0)</f>
        <v>0</v>
      </c>
      <c r="ASA59" s="487">
        <f t="array" aca="1" ref="ASA59" ca="1">IF(AND($CC$57:$CC$59=$CC$59,$CC$59&lt;&gt;$CC$60,$CC$60:$CC$61=$CC$60,$CC$61&lt;&gt;$CC$62,$CE$57:$CE$59=$CE$59,$CE$60:$CE$61=$CE$60,$CF$57:$CF$59=$CF$59,$CF$60:$CF$61=$CF$60,$CG$57&lt;&gt;$CG$58,$CG$58:$CG$59=$CG$59,$CG$60&lt;&gt;$CG$61),1,0)</f>
        <v>0</v>
      </c>
      <c r="ASB59" s="487">
        <f t="array" aca="1" ref="ASB59" ca="1">IF(AND($CC$57:$CC$59=$CC$59,$CC$59&lt;&gt;$CC$60,$CC$60:$CC$61=$CC$60,$CC$61&lt;&gt;$CC$62,$CE$57:$CE$59=$CE$59,$CE$60:$CE$61=$CE$60,$CF$57:$CF$59=$CF$59,$CF$60:$CF$61=$CF$60,$CG$57&lt;&gt;$CG$58,$CG$58&lt;&gt;$CG$59,$CG$60:$CG$61=$CG$60),1,0)</f>
        <v>0</v>
      </c>
      <c r="ASC59" s="487">
        <f t="array" aca="1" ref="ASC59" ca="1">IF(AND($CC$57:$CC$59=$CC$59,$CC$59&lt;&gt;$CC$60,$CC$60:$CC$61=$CC$60,$CC$61&lt;&gt;$CC$62,$CE$57:$CE$59=$CE$59,$CE$60:$CE$61=$CE$60,$CF$57:$CF$59=$CF$59,$CF$60:$CF$61=$CF$60,$CG$57&lt;&gt;$CG$58,$CG$58&lt;&gt;$CG$59,$CG$60&lt;&gt;$CG$61),1,0)</f>
        <v>0</v>
      </c>
      <c r="ASD59" s="487">
        <f t="array" aca="1" ref="ASD59" ca="1">IF(AND($CC$57:$CC$59=$CC$59,$CC$59&lt;&gt;$CC$60,$CC$60&lt;&gt;$CC$61,$CC$61:$CC$62=$CC$61,$CE$57:$CE$59=$CE$59,$CE$61:$CE$62=$CE$61,$CF$57:$CF$59=$CF$59,$CF$61:$CF$62=$CF$61,$CG$57:$CG$59=$CG$59,$CG$61&lt;&gt;$CG$62),1,0)</f>
        <v>0</v>
      </c>
      <c r="ASE59" s="487">
        <f t="array" aca="1" ref="ASE59" ca="1">IF(AND($CC$57:$CC$59=$CC$59,$CC$59&lt;&gt;$CC$60,$CC$60&lt;&gt;$CC$61,$CC$61:$CC$62=$CC$61,$CE$57:$CE$59=$CE$59,$CE$61:$CE$62=$CE$61,$CF$57:$CF$59=$CF$59,$CF$61:$CF$62=$CF$61,$CG$57:$CG$58=$CG$58,$CG$58&lt;&gt;$CG$59,$CG$61:$CG$62=$CG$61),1,0)</f>
        <v>0</v>
      </c>
      <c r="ASF59" s="487">
        <f t="array" aca="1" ref="ASF59" ca="1">IF(AND($CC$57:$CC$59=$CC$59,$CC$59&lt;&gt;$CC$60,$CC$60&lt;&gt;$CC$61,$CC$61:$CC$62=$CC$61,$CE$57:$CE$59=$CE$59,$CE$61:$CE$62=$CE$61,$CF$57:$CF$59=$CF$59,$CF$61:$CF$62=$CF$61,$CG$57:$CG$58=$CG$58,$CG$58&lt;&gt;$CG$59,$CG$61&lt;&gt;$CG$62),1,0)</f>
        <v>0</v>
      </c>
      <c r="ASG59" s="487">
        <f t="array" aca="1" ref="ASG59" ca="1">IF(AND($CC$57:$CC$59=$CC$59,$CC$59&lt;&gt;$CC$60,$CC$60&lt;&gt;$CC$61,$CC$61:$CC$62=$CC$61,$CE$57:$CE$59=$CE$59,$CE$61:$CE$62=$CE$61,$CF$57:$CF$59=$CF$59,$CF$61:$CF$62=$CF$61,$CG$57&lt;&gt;$CG$58,$CG$58:$CG$59=$CG$59,$CG$61:$CG$62=$CG$61),1,0)</f>
        <v>0</v>
      </c>
      <c r="ASH59" s="487">
        <f t="array" aca="1" ref="ASH59" ca="1">IF(AND($CC$57:$CC$59=$CC$59,$CC$59&lt;&gt;$CC$60,$CC$60&lt;&gt;$CC$61,$CC$61:$CC$62=$CC$61,$CE$57:$CE$59=$CE$59,$CE$61:$CE$62=$CE$61,$CF$57:$CF$59=$CF$59,$CF$61:$CF$62=$CF$61,$CG$57&lt;&gt;$CG$58,$CG$58:$CG$59=$CG$59,$CG$61&lt;&gt;$CG$62),1,0)</f>
        <v>0</v>
      </c>
      <c r="ASI59" s="487">
        <f t="array" aca="1" ref="ASI59" ca="1">IF(AND($CC$57:$CC$59=$CC$59,$CC$59&lt;&gt;$CC$60,$CC$60&lt;&gt;$CC$61,$CC$61:$CC$62=$CC$61,$CE$57:$CE$59=$CE$59,$CE$61:$CE$62=$CE$61,$CF$57:$CF$59=$CF$59,$CF$61:$CF$62=$CF$61,$CG$57&lt;&gt;$CG$58,$CG$58&lt;&gt;$CG$59,$CG$61:$CG$62=$CG$61),1,0)</f>
        <v>0</v>
      </c>
      <c r="ASJ59" s="487">
        <f t="array" aca="1" ref="ASJ59" ca="1">IF(AND($CC$57:$CC$59=$CC$59,$CC$59&lt;&gt;$CC$60,$CC$60&lt;&gt;$CC$61,$CC$61:$CC$62=$CC$61,$CE$57:$CE$59=$CE$59,$CE$61:$CE$62=$CE$61,$CF$57:$CF$59=$CF$59,$CF$61:$CF$62=$CF$61,$CG$57&lt;&gt;$CG$58,$CG$58&lt;&gt;$CG$59,$CG$61&lt;&gt;$CG$62),1,0)</f>
        <v>0</v>
      </c>
      <c r="ASK59" s="487">
        <f t="array" aca="1" ref="ASK59" ca="1">IF(AND($CC$57:$CC$59=$CC$59,$CC$59&lt;&gt;$CC$60,$CC$60&lt;&gt;$CC$61,$CC$61&lt;&gt;$CC$62,$CE$57:$CE$59=$CE$59,$CF$57:$CF$59=$CF$59,$CG$57:$CG$58=$CG$58,$CG$58&lt;&gt;$CG$59),1,0)</f>
        <v>0</v>
      </c>
      <c r="ASL59" s="487">
        <f t="array" aca="1" ref="ASL59" ca="1">IF(AND($CC$57:$CC$59=$CC$59,$CC$59&lt;&gt;$CC$60,$CC$60&lt;&gt;$CC$61,$CC$61&lt;&gt;$CC$62,$CE$57:$CE$59=$CE$59,$CF$57:$CF$59=$CF$59,$CG$57&lt;&gt;$CG$58,$CG$58:$CG$59=$CG$59),1,0)</f>
        <v>0</v>
      </c>
      <c r="ASM59" s="487">
        <f t="array" aca="1" ref="ASM59" ca="1">IF(AND($CC$57:$CC$59=$CC$59,$CC$59&lt;&gt;$CC$60,$CC$60&lt;&gt;$CC$61,$CC$61&lt;&gt;$CC$62,$CE$57:$CE$59=$CE$59,$CF$57:$CF$59=$CF$59,$CG$57&lt;&gt;$CG$58,$CG$58&lt;&gt;$CG$59),1,0)</f>
        <v>0</v>
      </c>
      <c r="ASN59" s="487">
        <f t="array" aca="1" ref="ASN59" ca="1">IF(AND($CC$57:$CC$58=$CC$58,$CC$58&lt;&gt;$CC$59,$CC$59:$CC$62=$CC$59,$CE$57:$CE$58=$CE$58,$CE$59:$CE$62=$CE$59,$CF$57:$CF$58=$CF$58,$CF$59:$CF$62=$CF$59,$CG$57:$CG$58=$CG$58,$CG$59:$CG$61=$CG$59,$CG$61&lt;&gt;$CG$62),1,0)</f>
        <v>0</v>
      </c>
      <c r="ASO59" s="487">
        <f t="array" aca="1" ref="ASO59" ca="1">IF(AND($CC$57:$CC$58=$CC$58,$CC$58&lt;&gt;$CC$59,$CC$59:$CC$62=$CC$59,$CE$57:$CE$58=$CE$58,$CE$59:$CE$62=$CE$59,$CF$57:$CF$58=$CF$58,$CF$59:$CF$62=$CF$59,$CG$57:$CG$58=$CG$58,$CG$59:$CG$60=$CG$59,$CG$60&lt;&gt;$CG$61,$CG$61:$CG$62=$CG$61),1,0)</f>
        <v>0</v>
      </c>
      <c r="ASP59" s="487">
        <f t="array" aca="1" ref="ASP59" ca="1">IF(AND($CC$57:$CC$58=$CC$58,$CC$58&lt;&gt;$CC$59,$CC$59:$CC$62=$CC$59,$CE$57:$CE$58=$CE$58,$CE$59:$CE$62=$CE$59,$CF$57:$CF$58=$CF$58,$CF$59:$CF$62=$CF$59,$CG$57:$CG$58=$CG$58,$CG$59:$CG$60=$CG$59,$CG$60&lt;&gt;$CG$61,$CG$61&lt;&gt;$CG$62),1,0)</f>
        <v>0</v>
      </c>
      <c r="ASQ59" s="487">
        <f t="array" aca="1" ref="ASQ59" ca="1">IF(AND($CC$57:$CC$58=$CC$58,$CC$58&lt;&gt;$CC$59,$CC$59:$CC$62=$CC$59,$CE$57:$CE$58=$CE$58,$CE$59:$CE$62=$CE$59,$CF$57:$CF$58=$CF$58,$CF$59:$CF$62=$CF$59,$CG$57:$CG$58=$CG$58,$CG$59&lt;&gt;$CG$60,$CG$60:$CG$62=$CG$60),1,0)</f>
        <v>0</v>
      </c>
      <c r="ASR59" s="487">
        <f t="array" aca="1" ref="ASR59" ca="1">IF(AND($CC$57:$CC$58=$CC$58,$CC$58&lt;&gt;$CC$59,$CC$59:$CC$62=$CC$59,$CE$57:$CE$58=$CE$58,$CE$59:$CE$62=$CE$59,$CF$57:$CF$58=$CF$58,$CF$59:$CF$62=$CF$59,$CG$57:$CG$58=$CG$58,$CG$59&lt;&gt;$CG$60,$CG$60&lt;&gt;$CG$61,$CG$61:$CG$62=$CG$61),1,0)</f>
        <v>0</v>
      </c>
      <c r="ASS59" s="487">
        <f t="array" aca="1" ref="ASS59" ca="1">IF(AND($CC$57:$CC$58=$CC$58,$CC$58&lt;&gt;$CC$59,$CC$59:$CC$62=$CC$59,$CE$57:$CE$58=$CE$58,$CE$59:$CE$62=$CE$59,$CF$57:$CF$58=$CF$58,$CF$59:$CF$62=$CF$59,$CG$57:$CG$58=$CG$58,$CG$59&lt;&gt;$CG$60,$CG$60:$CG$61=$CG$60,$CG$61&lt;&gt;$CG$62),1,0)</f>
        <v>0</v>
      </c>
      <c r="AST59" s="487">
        <f t="array" aca="1" ref="AST59" ca="1">IF(AND($CC$57:$CC$58=$CC$58,$CC$58&lt;&gt;$CC$59,$CC$59:$CC$62=$CC$59,$CE$57:$CE$58=$CE$58,$CE$59:$CE$62=$CE$59,$CF$57:$CF$58=$CF$58,$CF$59:$CF$62=$CF$59,$CG$57:$CG$58=$CG$58,$CG$59&lt;&gt;$CG$60,$CG$60&lt;&gt;$CG$61,$CG$61&lt;&gt;$CG$62),1,0)</f>
        <v>0</v>
      </c>
      <c r="ASU59" s="487">
        <f t="array" aca="1" ref="ASU59" ca="1">IF(AND($CC$57:$CC$58=$CC$58,$CC$58&lt;&gt;$CC$59,$CC$59:$CC$62=$CC$59,$CE$57:$CE$58=$CE$58,$CE$59:$CE$62=$CE$59,$CF$57:$CF$58=$CF$58,$CF$59:$CF$62=$CF$59,$CG$57&gt;$CG$58,$CG$59:$CG$62=$CG$59),1,0)</f>
        <v>0</v>
      </c>
      <c r="ASV59" s="487">
        <f t="array" aca="1" ref="ASV59" ca="1">IF(AND($CC$57:$CC$58=$CC$58,$CC$58&lt;&gt;$CC$59,$CC$59:$CC$62=$CC$59,$CE$57:$CE$58=$CE$58,$CE$59:$CE$62=$CE$59,$CF$57:$CF$58=$CF$58,$CF$59:$CF$62=$CF$59,$CG$57&lt;&gt;$CG$58,$CG$59:$CG$61=$CG$59,$CG$61&lt;&gt;$CG$62),1,0)</f>
        <v>0</v>
      </c>
      <c r="ASW59" s="487">
        <f t="array" aca="1" ref="ASW59" ca="1">IF(AND($CC$57:$CC$58=$CC$58,$CC$58&lt;&gt;$CC$59,$CC$59:$CC$62=$CC$59,$CE$57:$CE$58=$CE$58,$CE$59:$CE$62=$CE$59,$CF$57:$CF$58=$CF$58,$CF$59:$CF$62=$CF$59,$CG$57&lt;&gt;$CG$58,$CG$59:$CG$60=$CG$59,$CG$60&lt;&gt;$CG$61,$CG$61:$CG$62=$CG$61),1,0)</f>
        <v>0</v>
      </c>
      <c r="ASX59" s="487">
        <f t="array" aca="1" ref="ASX59" ca="1">IF(AND($CC$57:$CC$58=$CC$58,$CC$58&lt;&gt;$CC$59,$CC$59:$CC$62=$CC$59,$CE$57:$CE$58=$CE$58,$CE$59:$CE$62=$CE$59,$CF$57:$CF$58=$CF$58,$CF$59:$CF$62=$CF$59,$CG$57&lt;&gt;$CG$58,$CG$59:$CG$60=$CG$59,$CG$60&lt;&gt;$CG$61,$CG$61&lt;&gt;$CG$62),1,0)</f>
        <v>0</v>
      </c>
      <c r="ASY59" s="487">
        <f t="array" aca="1" ref="ASY59" ca="1">IF(AND($CC$57:$CC$58=$CC$58,$CC$58&lt;&gt;$CC$59,$CC$59:$CC$62=$CC$59,$CE$57:$CE$58=$CE$58,$CE$59:$CE$62=$CE$59,$CF$57:$CF$58=$CF$58,$CF$59:$CF$62=$CF$59,$CG$57&lt;&gt;$CG$58,$CG$59&lt;&gt;$CG$60,$CG$60:$CG$62=$CG$60),1,0)</f>
        <v>0</v>
      </c>
      <c r="ASZ59" s="487">
        <f t="array" aca="1" ref="ASZ59" ca="1">IF(AND($CC$57:$CC$58=$CC$58,$CC$58&lt;&gt;$CC$59,$CC$59:$CC$62=$CC$59,$CE$57:$CE$58=$CE$58,$CE$59:$CE$62=$CE$59,$CF$57:$CF$58=$CF$58,$CF$59:$CF$62=$CF$59,$CG$57&lt;&gt;$CG$58,$CG$59&lt;&gt;$CG$60,$CG$60:$CG$61=$CG$60,$CG$61&lt;&gt;$CG$62),1,0)</f>
        <v>0</v>
      </c>
      <c r="ATA59" s="487">
        <f t="array" aca="1" ref="ATA59" ca="1">IF(AND($CC$57:$CC$58=$CC$58,$CC$58&lt;&gt;$CC$59,$CC$59:$CC$62=$CC$59,$CE$57:$CE$58=$CE$58,$CE$59:$CE$62=$CE$59,$CF$57:$CF$58=$CF$58,$CF$59:$CF$62=$CF$59,$CG$57&lt;&gt;$CG$58,$CG$59&lt;&gt;$CG$60,$CG$60&lt;&gt;$CG$61,$CG$61:$CG$62=$CG$61),1,0)</f>
        <v>0</v>
      </c>
      <c r="ATB59" s="487">
        <f t="array" aca="1" ref="ATB59" ca="1">IF(AND($CC$57:$CC$58=$CC$58,$CC$58&lt;&gt;$CC$59,$CC$59:$CC$62=$CC$59,$CE$57:$CE$58=$CE$58,$CE$59:$CE$62=$CE$59,$CF$57:$CF$58=$CF$58,$CF$59:$CF$62=$CF$59,$CG$57&lt;&gt;$CG$58,$CG$59&lt;&gt;$CG$60,$CG$60&lt;&gt;$CG$61,$CG$61&lt;&gt;$CG$62),1,0)</f>
        <v>0</v>
      </c>
      <c r="ATC59" s="487">
        <f t="array" aca="1" ref="ATC59" ca="1">IF(AND($CC$57:$CC$58=$CC$58,$CC$58&lt;&gt;$CC$59,$CC$59:$CC$61=$CC$59,$CC$61&lt;&gt;$CC$62,$CE$57:$CE$58=$CE$58,$CE$59:$CE$61=$CE$59,$CF$57:$CF$58=$CF$58,$CF$59:$CF$61=$CF$59,$CG$57:$CG$58=$CG$58,$CG$59:$CG$60=$CG$59,$CG$60&lt;&gt;$CG$61),1,0)</f>
        <v>0</v>
      </c>
      <c r="ATD59" s="487">
        <f t="array" aca="1" ref="ATD59" ca="1">IF(AND($CC$57:$CC$58=$CC$58,$CC$58&lt;&gt;$CC$59,$CC$59:$CC$61=$CC$59,$CC$61&lt;&gt;$CC$62,$CE$57:$CE$58=$CE$58,$CE$59:$CE$61=$CE$59,$CF$57:$CF$58=$CF$58,$CF$59:$CF$61=$CF$59,$CG$57:$CG$58=$CG$58,$CG$59&lt;&gt;$CG$60,$CG$60:$CG$61=$CG$60),1,0)</f>
        <v>0</v>
      </c>
      <c r="ATE59" s="487">
        <f t="array" aca="1" ref="ATE59" ca="1">IF(AND($CC$57:$CC$58=$CC$58,$CC$58&lt;&gt;$CC$59,$CC$59:$CC$61=$CC$59,$CC$61&lt;&gt;$CC$62,$CE$57:$CE$58=$CE$58,$CE$59:$CE$61=$CE$59,$CF$57:$CF$58=$CF$58,$CF$59:$CF$61=$CF$59,$CG$57:$CG$58=$CG$58,$CG$59&lt;&gt;$CG$60,$CG$60&lt;&gt;$CG$61),1,0)</f>
        <v>0</v>
      </c>
      <c r="ATF59" s="487">
        <f t="array" aca="1" ref="ATF59" ca="1">IF(AND($CC$57:$CC$58=$CC$58,$CC$58&lt;&gt;$CC$59,$CC$59:$CC$61=$CC$59,$CC$61&lt;&gt;$CC$62,$CE$57:$CE$58=$CE$58,$CE$59:$CE$61=$CE$59,$CF$57:$CF$58=$CF$58,$CF$59:$CF$61=$CF$59,$CG$57&lt;&gt;$CG$58,$CG$59:$CG$61=$CG$59),1,0)</f>
        <v>0</v>
      </c>
      <c r="ATG59" s="487">
        <f t="array" aca="1" ref="ATG59" ca="1">IF(AND($CC$57:$CC$58=$CC$58,$CC$58&lt;&gt;$CC$59,$CC$59:$CC$61=$CC$59,$CC$61&lt;&gt;$CC$62,$CE$57:$CE$58=$CE$58,$CE$59:$CE$61=$CE$59,$CF$57:$CF$58=$CF$58,$CF$59:$CF$61=$CF$59,$CG$57&lt;&gt;$CG$58,$CG$59:$CG$60=$CG$59,$CG$60&lt;&gt;$CG$61),1,0)</f>
        <v>0</v>
      </c>
      <c r="ATH59" s="487">
        <f t="array" aca="1" ref="ATH59" ca="1">IF(AND($CC$57:$CC$58=$CC$58,$CC$58&lt;&gt;$CC$59,$CC$59:$CC$61=$CC$59,$CC$61&lt;&gt;$CC$62,$CE$57:$CE$58=$CE$58,$CE$59:$CE$61=$CE$59,$CF$57:$CF$58=$CF$58,$CF$59:$CF$61=$CF$59,$CG$57&lt;&gt;$CG$58,$CG$59&lt;&gt;$CG$60,$CG$60:$CG$61=$CG$60),1,0)</f>
        <v>0</v>
      </c>
      <c r="ATI59" s="487">
        <f t="array" aca="1" ref="ATI59" ca="1">IF(AND($CC$57:$CC$58=$CC$58,$CC$58&lt;&gt;$CC$59,$CC$59:$CC$61=$CC$59,$CC$61&lt;&gt;$CC$62,$CE$57:$CE$58=$CE$58,$CE$59:$CE$61=$CE$59,$CF$57:$CF$58=$CF$58,$CF$59:$CF$61=$CF$59,$CG$57&lt;&gt;$CG$58,$CG$59&lt;&gt;$CG$60,$CG$60&lt;&gt;$CG$61),1,0)</f>
        <v>0</v>
      </c>
      <c r="ATJ59" s="487">
        <f t="array" aca="1" ref="ATJ59" ca="1">IF(AND($CC$57:$CC$58=$CC$58,$CC$58&lt;&gt;$CC$59,$CC$59:$CC$60=$CC$59,$CC$60&lt;&gt;$CC$61,$CC$61:$CC$62=$CC$61,$CE$57:$CE$58=$CE$58,$CE$59:$CE$60=$CE$59,$CE$61:$CE$62=$CE$61,$CF$57:$CF$58=$CF$58,$CF$59:$CF$60=$CF$59,$CF$61:$CF$62=$CF$61,$CG$57:$CG$58=$CG$58,$CG$59:$CG$60=$CG$59,$CG$61&lt;&gt;$CG$62),1,0)</f>
        <v>0</v>
      </c>
      <c r="ATK59" s="487">
        <f t="array" aca="1" ref="ATK59" ca="1">IF(AND($CC$57:$CC$58=$CC$58,$CC$58&lt;&gt;$CC$59,$CC$59:$CC$60=$CC$59,$CC$60&lt;&gt;$CC$61,$CC$61:$CC$62=$CC$61,$CE$57:$CE$58=$CE$58,$CE$59:$CE$60=$CE$59,$CE$61:$CE$62=$CE$61,$CF$57:$CF$58=$CF$58,$CF$59:$CF$60=$CF$59,$CF$61:$CF$62=$CF$61,$CG$57:$CG$58=$CG$58,$CG$59&lt;&gt;$CG$60,$CG$61:$CG$62=$CG$61),1,0)</f>
        <v>0</v>
      </c>
      <c r="ATL59" s="487">
        <f t="array" aca="1" ref="ATL59" ca="1">IF(AND($CC$57:$CC$58=$CC$58,$CC$58&lt;&gt;$CC$59,$CC$59:$CC$60=$CC$59,$CC$60&lt;&gt;$CC$61,$CC$61:$CC$62=$CC$61,$CE$57:$CE$58=$CE$58,$CE$59:$CE$60=$CE$59,$CE$61:$CE$62=$CE$61,$CF$57:$CF$58=$CF$58,$CF$59:$CF$60=$CF$59,$CF$61:$CF$62=$CF$61,$CG$57:$CG$58=$CG$58,$CG$59&lt;&gt;$CG$60,$CG$61&lt;&gt;$CG$62),1,0)</f>
        <v>0</v>
      </c>
      <c r="ATM59" s="487">
        <f t="array" aca="1" ref="ATM59" ca="1">IF(AND($CC$57:$CC$58=$CC$58,$CC$58&lt;&gt;$CC$59,$CC$59:$CC$60=$CC$59,$CC$60&lt;&gt;$CC$61,$CC$61:$CC$62=$CC$61,$CE$57:$CE$58=$CE$58,$CE$59:$CE$60=$CE$59,$CE$61:$CE$62=$CE$61,$CF$57:$CF$58=$CF$58,$CF$59:$CF$60=$CF$59,$CF$61:$CF$62=$CF$61,$CG$57&lt;&gt;$CG$58,$CG$59:$CG$60=$CG$59,$CG$61:$CG$62=$CG$61),1,0)</f>
        <v>0</v>
      </c>
      <c r="ATN59" s="487">
        <f t="array" aca="1" ref="ATN59" ca="1">IF(AND($CC$57:$CC$58=$CC$58,$CC$58&lt;&gt;$CC$59,$CC$59:$CC$60=$CC$59,$CC$60&lt;&gt;$CC$61,$CC$61:$CC$62=$CC$61,$CE$57:$CE$58=$CE$58,$CE$59:$CE$60=$CE$59,$CE$61:$CE$62=$CE$61,$CF$57:$CF$58=$CF$58,$CF$59:$CF$60=$CF$59,$CF$61:$CF$62=$CF$61,$CG$57&lt;&gt;$CG$58,$CG$59:$CG$60=$CG$59,$CG$61&lt;&gt;$CG$62),1,0)</f>
        <v>0</v>
      </c>
      <c r="ATO59" s="487">
        <f t="array" aca="1" ref="ATO59" ca="1">IF(AND($CC$57:$CC$58=$CC$58,$CC$58&lt;&gt;$CC$59,$CC$59:$CC$60=$CC$59,$CC$60&lt;&gt;$CC$61,$CC$61:$CC$62=$CC$61,$CE$57:$CE$58=$CE$58,$CE$59:$CE$60=$CE$59,$CE$61:$CE$62=$CE$61,$CF$57:$CF$58=$CF$58,$CF$59:$CF$60=$CF$59,$CF$61:$CF$62=$CF$61,$CG$57&lt;&gt;$CG$58,$CG$59&lt;&gt;$CG$60,$CG$61:$CG$62=$CG$61),1,0)</f>
        <v>0</v>
      </c>
      <c r="ATP59" s="487">
        <f t="array" aca="1" ref="ATP59" ca="1">IF(AND($CC$57:$CC$58=$CC$58,$CC$58&lt;&gt;$CC$59,$CC$59:$CC$60=$CC$59,$CC$60&lt;&gt;$CC$61,$CC$61:$CC$62=$CC$61,$CE$57:$CE$58=$CE$58,$CE$59:$CE$60=$CE$59,$CE$61:$CE$62=$CE$61,$CF$57:$CF$58=$CF$58,$CF$59:$CF$60=$CF$59,$CF$61:$CF$62=$CF$61,$CG$57&lt;&gt;$CG$58,$CG$59&lt;&gt;$CG$60,$CG$61&lt;&gt;$CG$62),1,0)</f>
        <v>0</v>
      </c>
      <c r="ATQ59" s="487">
        <f t="array" aca="1" ref="ATQ59" ca="1">IF(AND($CC$57:$CC$58=$CC$58,$CC$58&lt;&gt;$CC$59,$CC$59:$CC$60=$CC$59,$CC$60&lt;&gt;$CC$61,$CC$61&lt;&gt;$CC$62,$CE$57:$CE$58=$CE$58,$CE$59:$CE$60=$CE$59,$CF$57:$CF$58=$CF$58,$CF$59:$CF$60=$CF$59,$CG$57:$CG$58=$CG$58,$CG$59&lt;&gt;$CG$60),1,0)</f>
        <v>0</v>
      </c>
      <c r="ATR59" s="487">
        <f t="array" aca="1" ref="ATR59" ca="1">IF(AND($CC$57:$CC$58=$CC$58,$CC$58&lt;&gt;$CC$59,$CC$59:$CC$60=$CC$59,$CC$60&lt;&gt;$CC$61,$CC$61&lt;&gt;$CC$62,$CE$57:$CE$58=$CE$58,$CE$59:$CE$60=$CE$59,$CF$57:$CF$58=$CF$58,$CF$59:$CF$60=$CF$59,$CG$57&lt;&gt;$CG$58,$CG$59:$CG$60=$CG$59),1,0)</f>
        <v>0</v>
      </c>
      <c r="ATS59" s="487">
        <f t="array" aca="1" ref="ATS59" ca="1">IF(AND($CC$57:$CC$58=$CC$58,$CC$58&lt;&gt;$CC$59,$CC$59:$CC$60=$CC$59,$CC$60&lt;&gt;$CC$61,$CC$61&lt;&gt;$CC$62,$CE$57:$CE$58=$CE$58,$CE$59:$CE$60=$CE$59,$CF$57:$CF$58=$CF$58,$CF$59:$CF$60=$CF$59,$CG$57&lt;&gt;$CG$58,$CG$59&lt;&gt;$CG$60),1,0)</f>
        <v>0</v>
      </c>
      <c r="ATT59" s="487">
        <f t="array" aca="1" ref="ATT59" ca="1">IF(AND($CC$57:$CC$58=$CC$58,$CC$58&lt;&gt;$CC$59,$CC$59&lt;&gt;$CC$60,$CC$60:$CC$62=$CC$60,$CE$57:$CE$58=$CE$58,$CE$60:$CE$62=$CE$60,$CF$57:$CF$58=$CF$58,$CF$60:$CF$62=$CF$60,$CG$57:$CG$58=$CG$58,$CG$60&lt;&gt;$CG$61,$CG$61:$CG$62=$CG$61),1,0)</f>
        <v>0</v>
      </c>
      <c r="ATU59" s="487">
        <f t="array" aca="1" ref="ATU59" ca="1">IF(AND($CC$57:$CC$58=$CC$58,$CC$58&lt;&gt;$CC$59,$CC$59&lt;&gt;$CC$60,$CC$60:$CC$62=$CC$60,$CE$57:$CE$58=$CE$58,$CE$60:$CE$62=$CE$60,$CF$57:$CF$58=$CF$58,$CF$60:$CF$62=$CF$60,$CG$57:$CG$58=$CG$58,$CG$60:$CG$61=$CG$60,$CG$61&lt;&gt;$CG$62),1,0)</f>
        <v>0</v>
      </c>
      <c r="ATV59" s="487">
        <f t="array" aca="1" ref="ATV59" ca="1">IF(AND($CC$57:$CC$58=$CC$58,$CC$58&lt;&gt;$CC$59,$CC$59&lt;&gt;$CC$60,$CC$60:$CC$62=$CC$60,$CE$57:$CE$58=$CE$58,$CE$60:$CE$62=$CE$60,$CF$57:$CF$58=$CF$58,$CF$60:$CF$62=$CF$60,$CG$57:$CG$58=$CG$58,$CG$60&lt;&gt;$CG$61,$CG$61&lt;&gt;$CG$62),1,0)</f>
        <v>0</v>
      </c>
      <c r="ATW59" s="487">
        <f t="array" aca="1" ref="ATW59" ca="1">IF(AND($CC$57:$CC$58=$CC$58,$CC$58&lt;&gt;$CC$59,$CC$59&lt;&gt;$CC$60,$CC$60:$CC$62=$CC$60,$CE$57:$CE$58=$CE$58,$CE$60:$CE$62=$CE$60,$CF$57:$CF$58=$CF$58,$CF$60:$CF$62=$CF$60,$CG$57&lt;&gt;$CG$58,$CG$60:$CG$62=$CG$60),1,0)</f>
        <v>0</v>
      </c>
      <c r="ATX59" s="487">
        <f t="array" aca="1" ref="ATX59" ca="1">IF(AND($CC$57:$CC$58=$CC$58,$CC$58&lt;&gt;$CC$59,$CC$59&lt;&gt;$CC$60,$CC$60:$CC$62=$CC$60,$CE$57:$CE$58=$CE$58,$CE$60:$CE$62=$CE$60,$CF$57:$CF$58=$CF$58,$CF$60:$CF$62=$CF$60,$CG$57&lt;&gt;$CG$58,$CG$60:$CG$61=$CG$60,$CG$61&lt;&gt;$CG$62),1,0)</f>
        <v>0</v>
      </c>
      <c r="ATY59" s="487">
        <f t="array" aca="1" ref="ATY59" ca="1">IF(AND($CC$57:$CC$58=$CC$58,$CC$58&lt;&gt;$CC$59,$CC$59&lt;&gt;$CC$60,$CC$60:$CC$62=$CC$60,$CE$57:$CE$58=$CE$58,$CE$60:$CE$62=$CE$60,$CF$57:$CF$58=$CF$58,$CF$60:$CF$62=$CF$60,$CG$57&lt;&gt;$CG$58,$CG$60&lt;&gt;$CG$61,$CG$61:$CG$62=$CG$61),1,0)</f>
        <v>0</v>
      </c>
      <c r="ATZ59" s="487">
        <f t="array" aca="1" ref="ATZ59" ca="1">IF(AND($CC$57:$CC$58=$CC$58,$CC$58&lt;&gt;$CC$59,$CC$59&lt;&gt;$CC$60,$CC$60:$CC$62=$CC$60,$CE$57:$CE$58=$CE$58,$CE$60:$CE$62=$CE$60,$CF$57:$CF$58=$CF$58,$CF$60:$CF$62=$CF$60,$CG$57&lt;&gt;$CG$58,$CG$60&lt;&gt;$CG$61,$CG$61&lt;&gt;$CG$62),1,0)</f>
        <v>0</v>
      </c>
      <c r="AUA59" s="487">
        <f t="array" aca="1" ref="AUA59" ca="1">IF(AND($CC$57:$CC$58=$CC$58,$CC$58&lt;&gt;$CC$59,$CC$59&lt;&gt;$CC$60,$CC$60&lt;&gt;$CC$61,$CC$61:$CC$62=$CC$61,$CE$57:$CE$58=$CE$58,$CE$61:$CE$62=$CE$61,$CF$57:$CF$58=$CF$58,$CF$61:$CF$62=$CF$61,$CG$57:$CG$58=$CG$58,$CG$61&lt;&gt;$CG$62),1,0)</f>
        <v>0</v>
      </c>
      <c r="AUB59" s="487">
        <f t="array" aca="1" ref="AUB59" ca="1">IF(AND($CC$57:$CC$58=$CC$58,$CC$58&lt;&gt;$CC$59,$CC$59&lt;&gt;$CC$60,$CC$60&lt;&gt;$CC$61,$CC$61:$CC$62=$CC$61,$CE$57:$CE$58=$CE$58,$CE$61:$CE$62=$CE$61,$CF$57:$CF$58=$CF$58,$CF$61:$CF$62=$CF$61,$CG$57&lt;&gt;$CG$58,$CG$61:$CG$62=$CG$61),1,0)</f>
        <v>0</v>
      </c>
      <c r="AUC59" s="487">
        <f t="array" aca="1" ref="AUC59" ca="1">IF(AND($CC$57:$CC$58=$CC$58,$CC$58&lt;&gt;$CC$59,$CC$59&lt;&gt;$CC$60,$CC$60&lt;&gt;$CC$61,$CC$61:$CC$62=$CC$61,$CE$57:$CE$58=$CE$58,$CE$61:$CE$62=$CE$61,$CF$57:$CF$58=$CF$58,$CF$61:$CF$62=$CF$61,$CG$57&lt;&gt;$CG$58,$CG$61&lt;&gt;$CG$62),1,0)</f>
        <v>0</v>
      </c>
      <c r="AUD59" s="487">
        <f t="array" aca="1" ref="AUD59" ca="1">IF(AND($CC$57:$CC$58=$CC$58,$CC$58&lt;&gt;$CC$59,$CC$59&lt;&gt;$CC$60,$CC$60:$CC$61=$CC$61,$CC$61&lt;&gt;$CC$62,$CE$57:$CE$58=$CE$58,$CE$60:$CE$61=$CE$60,$CF$57:$CF$58=$CF$58,$CF$60:$CF$61=$CF$60,$CG$57:$CG$58=$CG$58,$CG$60&lt;&gt;$CG$61),1,0)</f>
        <v>0</v>
      </c>
      <c r="AUE59" s="487">
        <f t="array" aca="1" ref="AUE59" ca="1">IF(AND($CC$57:$CC$58=$CC$58,$CC$58&lt;&gt;$CC$59,$CC$59&lt;&gt;$CC$60,$CC$60:$CC$61=$CC$61,$CC$61&lt;&gt;$CC$62,$CE$57:$CE$58=$CE$58,$CE$60:$CE$61=$CE$60,$CF$57:$CF$58=$CF$58,$CF$60:$CF$61=$CF$60,$CG$57&lt;&gt;$CG$58,$CG$60:$CG$61=$CG$60),1,0)</f>
        <v>0</v>
      </c>
      <c r="AUF59" s="487">
        <f t="array" aca="1" ref="AUF59" ca="1">IF(AND($CC$57:$CC$58=$CC$58,$CC$58&lt;&gt;$CC$59,$CC$59&lt;&gt;$CC$60,$CC$60:$CC$61=$CC$61,$CC$61&lt;&gt;$CC$62,$CE$57:$CE$58=$CE$58,$CE$60:$CE$61=$CE$60,$CF$57:$CF$58=$CF$58,$CF$60:$CF$61=$CF$60,$CG$57&lt;&gt;$CG$58,$CG$60&lt;&gt;$CG$61),1,0)</f>
        <v>0</v>
      </c>
      <c r="AUG59" s="487">
        <f t="array" aca="1" ref="AUG59" ca="1">IF(AND($CC$57:$CC$58=$CC$58,$CC$58&lt;&gt;$CC$59,$CC$59&lt;&gt;$CC$60,$CC$60&lt;&gt;$CC$61,$CC$61&lt;&gt;$CC$62,$CE$57:$CE$58=$CE$58,$CF$57:$CF$58=$CF$58,$CG$57&lt;&gt;$CG$58),1,0)</f>
        <v>0</v>
      </c>
      <c r="AUH59" s="487">
        <f t="array" aca="1" ref="AUH59" ca="1">IF(AND($CC$57&lt;&gt;$CC$58,$CC$58:$CC$62=$CC$59,$CE$58:$CE$62=$CE$59,$CF$58:$CF$62=$CF$59,$CG$58:$CG$61=$CG$59,$CG$61&lt;&gt;$CG$62),1,0)</f>
        <v>0</v>
      </c>
      <c r="AUI59" s="487">
        <f t="array" aca="1" ref="AUI59" ca="1">IF(AND($CC$57&lt;&gt;$CC$58,$CC$58:$CC$62=$CC$59,$CE$58:$CE$62=$CE$59,$CF$58:$CF$62=$CF$59,$CG$58:$CG$60=$CG$59,$CG$60&lt;&gt;$CG$61,$CG$61:$CG$62=$CG$61),1,0)</f>
        <v>0</v>
      </c>
      <c r="AUJ59" s="487">
        <f t="array" aca="1" ref="AUJ59" ca="1">IF(AND($CC$57&lt;&gt;$CC$58,$CC$58:$CC$62=$CC$59,$CE$58:$CE$62=$CE$59,$CF$58:$CF$62=$CF$59,$CG$58:$CG$60=$CG$59,$CG$60&lt;&gt;$CG$61,$CG$61&lt;&gt;$CG$62),1,0)</f>
        <v>0</v>
      </c>
      <c r="AUK59" s="487">
        <f t="array" aca="1" ref="AUK59" ca="1">IF(AND($CC$57&lt;&gt;$CC$58,$CC$58:$CC$62=$CC$59,$CE$58:$CE$62=$CE$59,$CF$58:$CF$62=$CF$59,$CG$58:$CG$59=$CG$59,$CG$59&lt;&gt;$CG$60,$CG$60:$CG$62=$CG$60),1,0)</f>
        <v>0</v>
      </c>
      <c r="AUL59" s="487">
        <f t="array" aca="1" ref="AUL59" ca="1">IF(AND($CC$57&lt;&gt;$CC$58,$CC$58:$CC$62=$CC$59,$CE$58:$CE$62=$CE$59,$CF$58:$CF$62=$CF$59,$CG$58:$CG$59=$CG$59,$CG$59&lt;&gt;$CG$60,$CG$60&lt;&gt;$CG$61,$CG$61:$CG$62=$CG$61),1,0)</f>
        <v>0</v>
      </c>
      <c r="AUM59" s="487">
        <f t="array" aca="1" ref="AUM59" ca="1">IF(AND($CC$57&lt;&gt;$CC$58,$CC$58:$CC$62=$CC$59,$CE$58:$CE$62=$CE$59,$CF$58:$CF$62=$CF$59,$CG$58:$CG$59=$CG$59,$CG$59&lt;&gt;$CG$60,$CG$60:$CG$61=$CG$60,$CG$61&lt;&gt;$CG$62),1,0)</f>
        <v>0</v>
      </c>
      <c r="AUN59" s="487">
        <f t="array" aca="1" ref="AUN59" ca="1">IF(AND($CC$57&lt;&gt;$CC$58,$CC$58:$CC$62=$CC$59,$CE$58:$CE$62=$CE$59,$CF$58:$CF$62=$CF$59,$CG$58:$CG$59=$CG$59,$CG$59&lt;&gt;$CG$60,$CG$60&lt;&gt;$CG$61,$CG$61&lt;&gt;$CG$62),1,0)</f>
        <v>0</v>
      </c>
      <c r="AUO59" s="487">
        <f t="array" aca="1" ref="AUO59" ca="1">IF(AND($CC$57&lt;&gt;$CC$58,$CC$58:$CC$62=$CC$59,$CE$58:$CE$62=$CE$59,$CF$58:$CF$62=$CF$59,$CG$58&lt;&gt;$CG$59,$CG$59:$CG$62=$CG$59),1,0)</f>
        <v>0</v>
      </c>
      <c r="AUP59" s="487">
        <f t="array" aca="1" ref="AUP59" ca="1">IF(AND($CC$57&lt;&gt;$CC$58,$CC$58:$CC$62=$CC$59,$CE$58:$CE$62=$CE$59,$CF$58:$CF$62=$CF$59,$CG$58&lt;&gt;$CG$59,$CG$59:$CG$61=$CG$59,$CG$61&lt;&gt;$CG$62),1,0)</f>
        <v>0</v>
      </c>
      <c r="AUQ59" s="487">
        <f t="array" aca="1" ref="AUQ59" ca="1">IF(AND($CC$57&lt;&gt;$CC$58,$CC$58:$CC$62=$CC$59,$CE$58:$CE$62=$CE$59,$CF$58:$CF$62=$CF$59,$CG$58&lt;&gt;$CG$59,$CG$59:$CG$60=$CG$59,$CG$60&lt;&gt;$CG$61,$CG$61:$CG$62=$CG$61),1,0)</f>
        <v>0</v>
      </c>
      <c r="AUR59" s="487">
        <f t="array" aca="1" ref="AUR59" ca="1">IF(AND($CC$57&lt;&gt;$CC$58,$CC$58:$CC$62=$CC$59,$CE$58:$CE$62=$CE$59,$CF$58:$CF$62=$CF$59,$CG$58&lt;&gt;$CG$59,$CG$59:$CG$60=$CG$59,$CG$60&lt;&gt;$CG$61,$CG$61&lt;&gt;$CG$62),1,0)</f>
        <v>0</v>
      </c>
      <c r="AUS59" s="487">
        <f t="array" aca="1" ref="AUS59" ca="1">IF(AND($CC$57&lt;&gt;$CC$58,$CC$58:$CC$62=$CC$59,$CE$58:$CE$62=$CE$59,$CF$58:$CF$62=$CF$59,$CG$58&lt;&gt;$CG$59,$CG$59&lt;&gt;$CG$60,$CG$60:$CG$62=$CG$60),1,0)</f>
        <v>0</v>
      </c>
      <c r="AUT59" s="487">
        <f t="array" aca="1" ref="AUT59" ca="1">IF(AND($CC$57&lt;&gt;$CC$58,$CC$58:$CC$62=$CC$59,$CE$58:$CE$62=$CE$59,$CF$58:$CF$62=$CF$59,$CG$58&lt;&gt;$CG$59,$CG$59&lt;&gt;$CG$60,$CG$60:$CG$61=$CG$60,$CG$61&lt;&gt;$CG$62),1,0)</f>
        <v>0</v>
      </c>
      <c r="AUU59" s="487">
        <f t="array" aca="1" ref="AUU59" ca="1">IF(AND($CC$57&lt;&gt;$CC$58,$CC$58:$CC$62=$CC$59,$CE$58:$CE$62=$CE$59,$CF$58:$CF$62=$CF$59,$CG$58&lt;&gt;$CG$59,$CG$59&lt;&gt;$CG$60,$CG$60&lt;&gt;$CG$61,$CG$61:$CG$62=$CG$61),1,0)</f>
        <v>0</v>
      </c>
      <c r="AUV59" s="487">
        <f t="array" aca="1" ref="AUV59" ca="1">IF(AND($CC$57&lt;&gt;$CC$58,$CC$58:$CC$62=$CC$59,$CE$58:$CE$62=$CE$59,$CF$58:$CF$62=$CF$59,$CG$58&lt;&gt;$CG$59,$CG$59&lt;&gt;$CG$60,$CG$60&lt;&gt;$CG$61,$CG$61&lt;&gt;$CG$62),1,0)</f>
        <v>0</v>
      </c>
      <c r="AUW59" s="487">
        <f t="array" aca="1" ref="AUW59" ca="1">IF(AND($CC$57&lt;&gt;$CC$58,$CC$58:$CC$61=$CC$59,$CC$61&lt;&gt;$CC$62,$CE$58:$CE$61=$CE$59,$CF$58:$CF$61=$CF$59,$CG$58:$CG$60=$CG$59,$CG$60&lt;&gt;$CG$61),1,0)</f>
        <v>0</v>
      </c>
      <c r="AUX59" s="487">
        <f t="array" aca="1" ref="AUX59" ca="1">IF(AND($CC$57&lt;&gt;$CC$58,$CC$58:$CC$61=$CC$59,$CC$61&lt;&gt;$CC$62,$CE$58:$CE$61=$CE$59,$CF$58:$CF$61=$CF$59,$CG$58:$CG$59=$CG$59,$CG$59&lt;&gt;$CG$60,$CG$60:$CG$61=$CG$60),1,0)</f>
        <v>0</v>
      </c>
      <c r="AUY59" s="487">
        <f t="array" aca="1" ref="AUY59" ca="1">IF(AND($CC$57&lt;&gt;$CC$58,$CC$58:$CC$61=$CC$59,$CC$61&lt;&gt;$CC$62,$CE$58:$CE$61=$CE$59,$CF$58:$CF$61=$CF$59,$CG$58:$CG$59=$CG$59,$CG$59&lt;&gt;$CG$60,$CG$60&lt;&gt;$CG$61),1,0)</f>
        <v>0</v>
      </c>
      <c r="AUZ59" s="487">
        <f t="array" aca="1" ref="AUZ59" ca="1">IF(AND($CC$57&lt;&gt;$CC$58,$CC$58:$CC$61=$CC$59,$CC$61&lt;&gt;$CC$62,$CE$58:$CE$61=$CE$59,$CF$58:$CF$61=$CF$59,$CG$58&lt;&gt;$CG$59,$CG$59:$CG$61=$CG$59),1,0)</f>
        <v>0</v>
      </c>
      <c r="AVA59" s="487">
        <f t="array" aca="1" ref="AVA59" ca="1">IF(AND($CC$57&lt;&gt;$CC$58,$CC$58:$CC$61=$CC$59,$CC$61&lt;&gt;$CC$62,$CE$58:$CE$61=$CE$59,$CF$58:$CF$61=$CF$59,$CG$58&lt;&gt;$CG$59,$CG$59:$CG$60=$CG$59,$CG$60&lt;&gt;$CG$61),1,0)</f>
        <v>0</v>
      </c>
      <c r="AVB59" s="487">
        <f t="array" aca="1" ref="AVB59" ca="1">IF(AND($CC$57&lt;&gt;$CC$58,$CC$58:$CC$61=$CC$59,$CC$61&lt;&gt;$CC$62,$CE$58:$CE$61=$CE$59,$CF$58:$CF$61=$CF$59,$CG$58&lt;&gt;$CG$59,$CG$59&lt;&gt;$CG$60,$CG$60:$CG$61=$CG$60),1,0)</f>
        <v>0</v>
      </c>
      <c r="AVC59" s="487">
        <f t="array" aca="1" ref="AVC59" ca="1">IF(AND($CC$57&lt;&gt;$CC$58,$CC$58:$CC$61=$CC$59,$CC$61&lt;&gt;$CC$62,$CE$58:$CE$61=$CE$59,$CF$58:$CF$61=$CF$59,$CG$58&lt;&gt;$CG$59,$CG$59&lt;&gt;$CG$60,$CG$60&lt;&gt;$CG$61),1,0)</f>
        <v>0</v>
      </c>
      <c r="AVD59" s="487">
        <f t="array" aca="1" ref="AVD59" ca="1">IF(AND($CC$57&lt;&gt;$CC$58,$CC$58:$CC$60=$CC$59,$CC$60&lt;&gt;$CC$61,$CC$61:$CC$62=$CC$61,$CE$58:$CE$60=$CE$59,$CE$61:$CE$62=$CE$61,$CF$58:$CF$60=$CF$59,$CF$61:$CF$62=$CF$61,$CG$58:$CG$60=$CG$59,$CG$61&lt;&gt;$CG$62),1,0)</f>
        <v>0</v>
      </c>
      <c r="AVE59" s="487">
        <f t="array" aca="1" ref="AVE59" ca="1">IF(AND($CC$57&lt;&gt;$CC$58,$CC$58:$CC$60=$CC$59,$CC$60&lt;&gt;$CC$61,$CC$61:$CC$62=$CC$61,$CE$58:$CE$60=$CE$59,$CE$61:$CE$62=$CE$61,$CF$58:$CF$60=$CF$59,$CF$61:$CF$62=$CF$61,$CG$58:$CG$59=$CG$59,$CG$59&lt;&gt;$CG$60,$CG$61:$CG$62=$CG$61),1,0)</f>
        <v>0</v>
      </c>
      <c r="AVF59" s="487">
        <f t="array" aca="1" ref="AVF59" ca="1">IF(AND($CC$57&lt;&gt;$CC$58,$CC$58:$CC$60=$CC$59,$CC$60&lt;&gt;$CC$61,$CC$61:$CC$62=$CC$61,$CE$58:$CE$60=$CE$59,$CE$61:$CE$62=$CE$61,$CF$58:$CF$60=$CF$59,$CF$61:$CF$62=$CF$61,$CG$58:$CG$59=$CG$59,$CG$59&lt;&gt;$CG$60,$CG$61&lt;&gt;$CG$62),1,0)</f>
        <v>0</v>
      </c>
      <c r="AVG59" s="487">
        <f t="array" aca="1" ref="AVG59" ca="1">IF(AND($CC$57&lt;&gt;$CC$58,$CC$58:$CC$60=$CC$59,$CC$60&lt;&gt;$CC$61,$CC$61:$CC$62=$CC$61,$CE$58:$CE$60=$CE$59,$CE$61:$CE$62=$CE$61,$CF$58:$CF$60=$CF$59,$CF$61:$CF$62=$CF$61,$CG$58&lt;&gt;$CG$59,$CG$59:$CG$60=$CG$59,$CG$61:$CG$62=$CG$61),1,0)</f>
        <v>0</v>
      </c>
      <c r="AVH59" s="487">
        <f t="array" aca="1" ref="AVH59" ca="1">IF(AND($CC$57&lt;&gt;$CC$58,$CC$58:$CC$60=$CC$59,$CC$60&lt;&gt;$CC$61,$CC$61:$CC$62=$CC$61,$CE$58:$CE$60=$CE$59,$CE$61:$CE$62=$CE$61,$CF$58:$CF$60=$CF$59,$CF$61:$CF$62=$CF$61,$CG$58&lt;&gt;$CG$59,$CG$59:$CG$60=$CG$59,$CG$61&lt;&gt;$CG$62),1,0)</f>
        <v>0</v>
      </c>
      <c r="AVI59" s="487">
        <f t="array" aca="1" ref="AVI59" ca="1">IF(AND($CC$57&lt;&gt;$CC$58,$CC$58:$CC$60=$CC$59,$CC$60&lt;&gt;$CC$61,$CC$61:$CC$62=$CC$61,$CE$58:$CE$60=$CE$59,$CE$61:$CE$62=$CE$61,$CF$58:$CF$60=$CF$59,$CF$61:$CF$62=$CF$61,$CG$58&lt;&gt;$CG$59,$CG$59&lt;&gt;$CG$60,$CG$61:$CG$62=$CG$61),1,0)</f>
        <v>0</v>
      </c>
      <c r="AVJ59" s="487">
        <f t="array" aca="1" ref="AVJ59" ca="1">IF(AND($CC$57&lt;&gt;$CC$58,$CC$58:$CC$60=$CC$59,$CC$60&lt;&gt;$CC$61,$CC$61:$CC$62=$CC$61,$CE$58:$CE$60=$CE$59,$CE$61:$CE$62=$CE$61,$CF$58:$CF$60=$CF$59,$CF$61:$CF$62=$CF$61,$CG$58&lt;&gt;$CG$59,$CG$59&lt;&gt;$CG$60,$CG$61&lt;&gt;$CG$62),1,0)</f>
        <v>0</v>
      </c>
      <c r="AVK59" s="487">
        <f t="array" aca="1" ref="AVK59" ca="1">IF(AND($CC$57&lt;&gt;$CC$58,$CC$58:$CC$60=$CC$59,$CC$60&lt;&gt;$CC$61,$CC$61&lt;&gt;$CC$62,$CE$58:$CE$60=$CE$59,$CF$58:$CF$60=$CF$59,$CG$58:$CG$59=$CG$59,$CG$59&lt;&gt;$CG$60),1,0)</f>
        <v>0</v>
      </c>
      <c r="AVL59" s="487">
        <f t="array" aca="1" ref="AVL59" ca="1">IF(AND($CC$57&lt;&gt;$CC$58,$CC$58:$CC$60=$CC$59,$CC$60&lt;&gt;$CC$61,$CC$61&lt;&gt;$CC$62,$CE$58:$CE$60=$CE$59,$CF$58:$CF$60=$CF$59,$CG$58&lt;&gt;$CG$59,$CG$59:$CG$60=$CG$59),1,0)</f>
        <v>0</v>
      </c>
      <c r="AVM59" s="487">
        <f t="array" aca="1" ref="AVM59" ca="1">IF(AND($CC$57&lt;&gt;$CC$58,$CC$58:$CC$60=$CC$59,$CC$60&lt;&gt;$CC$61,$CC$61&lt;&gt;$CC$62,$CE$58:$CE$60=$CE$59,$CF$58:$CF$60=$CF$59,$CG$58&lt;&gt;$CG$59,$CG$59&lt;&gt;$CG$60),1,0)</f>
        <v>0</v>
      </c>
      <c r="AVN59" s="487">
        <f t="array" aca="1" ref="AVN59" ca="1">IF(AND($CC$57&lt;&gt;$CC$58,$CC$58:$CC$59=$CC$59,$CC$59&lt;&gt;$CC$60,$CC$60:$CC$62=$CC$60,$CE$58:$CE$59=$CE$59,$CE$60:$CE$62=$CE$60,$CF$58:$CF$59=$CF$59,$CF$60:$CF$62=$CF$60,$CG$58:$CG$59=$CG$59,$CG$60&lt;&gt;$CG$61,$CG$61:$CG$62=$CG$61),1,0)</f>
        <v>0</v>
      </c>
      <c r="AVO59" s="487">
        <f t="array" aca="1" ref="AVO59" ca="1">IF(AND($CC$57&lt;&gt;$CC$58,$CC$58:$CC$59=$CC$59,$CC$59&lt;&gt;$CC$60,$CC$60:$CC$62=$CC$60,$CE$58:$CE$59=$CE$59,$CE$60:$CE$62=$CE$60,$CF$58:$CF$59=$CF$59,$CF$60:$CF$62=$CF$60,$CG$58:$CG$59=$CG$59,$CG$60:$CG$61=$CG$60,$CG$61&lt;&gt;$CG$62),1,0)</f>
        <v>0</v>
      </c>
      <c r="AVP59" s="487">
        <f t="array" aca="1" ref="AVP59" ca="1">IF(AND($CC$57&lt;&gt;$CC$58,$CC$58:$CC$59=$CC$59,$CC$59&lt;&gt;$CC$60,$CC$60:$CC$62=$CC$60,$CE$58:$CE$59=$CE$59,$CE$60:$CE$62=$CE$60,$CF$58:$CF$59=$CF$59,$CF$60:$CF$62=$CF$60,$CG$58:$CG$59=$CG$59,$CG$60&lt;&gt;$CG$61,$CG$61&lt;&gt;$CG$62),1,0)</f>
        <v>0</v>
      </c>
      <c r="AVQ59" s="487">
        <f t="array" aca="1" ref="AVQ59" ca="1">IF(AND($CC$57&lt;&gt;$CC$58,$CC$58:$CC$59=$CC$59,$CC$59&lt;&gt;$CC$60,$CC$60:$CC$62=$CC$60,$CE$58:$CE$59=$CE$59,$CE$60:$CE$62=$CE$60,$CF$58:$CF$59=$CF$59,$CF$60:$CF$62=$CF$60,$CG$58&lt;&gt;$CG$59,$CG$60:$CG$62=$CG$60),1,0)</f>
        <v>0</v>
      </c>
      <c r="AVR59" s="487">
        <f t="array" aca="1" ref="AVR59" ca="1">IF(AND($CC$57&lt;&gt;$CC$58,$CC$58:$CC$59=$CC$59,$CC$59&lt;&gt;$CC$60,$CC$60:$CC$62=$CC$60,$CE$58:$CE$59=$CE$59,$CE$60:$CE$62=$CE$60,$CF$58:$CF$59=$CF$59,$CF$60:$CF$62=$CF$60,$CG$58&lt;&gt;$CG$59,$CG$60:$CG$61=$CG$60,$CG$61&lt;&gt;$CG$62),1,0)</f>
        <v>0</v>
      </c>
      <c r="AVS59" s="487">
        <f t="array" aca="1" ref="AVS59" ca="1">IF(AND($CC$57&lt;&gt;$CC$58,$CC$58:$CC$59=$CC$59,$CC$59&lt;&gt;$CC$60,$CC$60:$CC$62=$CC$60,$CE$58:$CE$59=$CE$59,$CE$60:$CE$62=$CE$60,$CF$58:$CF$59=$CF$59,$CF$60:$CF$62=$CF$60,$CG$58&lt;&gt;$CG$59,$CG$60&lt;&gt;$CG$61,$CG$61:$CG$62=$CG$61),1,0)</f>
        <v>0</v>
      </c>
      <c r="AVT59" s="487">
        <f t="array" aca="1" ref="AVT59" ca="1">IF(AND($CC$57&lt;&gt;$CC$58,$CC$58:$CC$59=$CC$59,$CC$59&lt;&gt;$CC$60,$CC$60:$CC$62=$CC$60,$CE$58:$CE$59=$CE$59,$CE$60:$CE$62=$CE$60,$CF$58:$CF$59=$CF$59,$CF$60:$CF$62=$CF$60,$CG$58&lt;&gt;$CG$59,$CG$60&lt;&gt;$CG$61,$CG$61&lt;&gt;$CG$62),1,0)</f>
        <v>0</v>
      </c>
      <c r="AVU59" s="487">
        <f t="array" aca="1" ref="AVU59" ca="1">IF(AND($CC$57&lt;&gt;$CC$58,$CC$58:$CC$59=$CC$59,$CC$59&lt;&gt;$CC$60,$CC$60&lt;&gt;$CC$61,$CC$61:$CC$62=$CC$61,$CE$58:$CE$59=$CE$59,$CE$61:$CE$62=$CE$61,$CF$58:$CF$59=$CF$59,$CF$61:$CF$62=$CF$61,$CG$58:$CG$59=$CG$59,$CG$61&lt;&gt;$CG$62),1,0)</f>
        <v>0</v>
      </c>
      <c r="AVV59" s="487">
        <f t="array" aca="1" ref="AVV59" ca="1">IF(AND($CC$57&lt;&gt;$CC$58,$CC$58:$CC$59=$CC$59,$CC$59&lt;&gt;$CC$60,$CC$60&lt;&gt;$CC$61,$CC$61:$CC$62=$CC$61,$CE$58:$CE$59=$CE$59,$CE$61:$CE$62=$CE$61,$CF$58:$CF$59=$CF$59,$CF$61:$CF$62=$CF$61,$CG$58&lt;&gt;$CG$59,$CG$61:$CG$62=$CG$61),1,0)</f>
        <v>0</v>
      </c>
      <c r="AVW59" s="487">
        <f t="array" aca="1" ref="AVW59" ca="1">IF(AND($CC$57&lt;&gt;$CC$58,$CC$58:$CC$59=$CC$59,$CC$59&lt;&gt;$CC$60,$CC$60&lt;&gt;$CC$61,$CC$61:$CC$62=$CC$61,$CE$58:$CE$59=$CE$59,$CE$61:$CE$62=$CE$61,$CF$58:$CF$59=$CF$59,$CF$61:$CF$62=$CF$61,$CG$58&lt;&gt;$CG$59,$CG$61&lt;&gt;$CG$62),1,0)</f>
        <v>0</v>
      </c>
      <c r="AVX59" s="487">
        <f t="array" aca="1" ref="AVX59" ca="1">IF(AND($CC$57&lt;&gt;$CC$58,$CC$58:$CC$59=$CC$59,$CC$59&lt;&gt;$CC$60,$CC$60:$CC$61=$CC$60,$CC$61&lt;&gt;$CC$62,$CE$58:$CE$59=$CE$59,$CE$60:$CE$61=$CE$60,$CF$58:$CF$59=$CF$59,$CF$60:$CF$61=$CF$60,$CG$58:$CG$59=$CG$59,$CG$60&lt;&gt;$CG$61),1,0)</f>
        <v>0</v>
      </c>
      <c r="AVY59" s="487">
        <f t="array" aca="1" ref="AVY59" ca="1">IF(AND($CC$57&lt;&gt;$CC$58,$CC$58:$CC$59=$CC$59,$CC$59&lt;&gt;$CC$60,$CC$60:$CC$61=$CC$60,$CC$61&lt;&gt;$CC$62,$CE$58:$CE$59=$CE$59,$CE$60:$CE$61=$CE$60,$CF$58:$CF$59=$CF$59,$CF$60:$CF$61=$CF$60,$CG$58&lt;&gt;$CG$59,$CG$60:$CG$61=$CG$60),1,0)</f>
        <v>0</v>
      </c>
      <c r="AVZ59" s="487">
        <f t="array" aca="1" ref="AVZ59" ca="1">IF(AND($CC$57&lt;&gt;$CC$58,$CC$58:$CC$59=$CC$59,$CC$59&lt;&gt;$CC$60,$CC$60:$CC$61=$CC$60,$CC$61&lt;&gt;$CC$62,$CE$58:$CE$59=$CE$59,$CE$60:$CE$61=$CE$60,$CF$58:$CF$59=$CF$59,$CF$60:$CF$61=$CF$60,$CG$58&lt;&gt;$CG$59,$CG$60&lt;&gt;$CG$61),1,0)</f>
        <v>0</v>
      </c>
      <c r="AWA59" s="487">
        <f t="array" aca="1" ref="AWA59" ca="1">IF(AND($CC$57&lt;&gt;$CC$58,$CC$58:$CC$59=$CC$59,$CC$59&lt;&gt;$CC$60,$CC$60&lt;&gt;$CC$61,$CC$61&lt;&gt;$CC$62,$CE$58:$CE$59=$CE$59,$CF$58:$CF$59=$CF$59,$CG$58&lt;&gt;$CG$59),1,0)</f>
        <v>0</v>
      </c>
      <c r="AWB59" s="487">
        <f t="array" aca="1" ref="AWB59" ca="1">IF(AND($CC$57&lt;&gt;$CC$58,$CC$58&lt;&gt;$CC$59,$CC$59:$CC$62=$CC$59,$CE$59:$CE$62=$CE$59,$CF$59:$CF$62=$CF$59,$CG$59:$CG$61=$CG$59,$CG$61&lt;&gt;$CG$62),1,0)</f>
        <v>0</v>
      </c>
      <c r="AWC59" s="487">
        <f t="array" aca="1" ref="AWC59" ca="1">IF(AND($CC$57&lt;&gt;$CC$58,$CC$58&lt;&gt;$CC$59,$CC$59:$CC$62=$CC$59,$CE$59:$CE$62=$CE$59,$CF$59:$CF$62=$CF$59,$CG$59:$CG$60=$CG$59,$CG$60&lt;&gt;$CG$61,$CG$61:$CG$62=$CG$61),1,0)</f>
        <v>0</v>
      </c>
      <c r="AWD59" s="487">
        <f t="array" aca="1" ref="AWD59" ca="1">IF(AND($CC$57&lt;&gt;$CC$58,$CC$58&lt;&gt;$CC$59,$CC$59:$CC$62=$CC$59,$CE$59:$CE$62=$CE$59,$CF$59:$CF$62=$CF$59,$CG$59:$CG$60=$CG$59,$CG$60&lt;&gt;$CG$61,$CG$61&lt;&gt;$CG$62),1,0)</f>
        <v>0</v>
      </c>
      <c r="AWE59" s="487">
        <f t="array" aca="1" ref="AWE59" ca="1">IF(AND($CC$57&lt;&gt;$CC$58,$CC$58&lt;&gt;$CC$59,$CC$59:$CC$62=$CC$59,$CE$59:$CE$62=$CE$59,$CF$59:$CF$62=$CF$59,$CG$59&lt;&gt;$CG$60,$CG$60:$CG$62=$CG$60),1,0)</f>
        <v>0</v>
      </c>
      <c r="AWF59" s="487">
        <f t="array" aca="1" ref="AWF59" ca="1">IF(AND($CC$57&lt;&gt;$CC$58,$CC$58&lt;&gt;$CC$59,$CC$59:$CC$62=$CC$59,$CE$59:$CE$62=$CE$59,$CF$59:$CF$62=$CF$59,$CG$59&lt;&gt;$CG$60,$CG$60:$CG$61=$CG$60,$CG$61&lt;&gt;$CG$62),1,0)</f>
        <v>0</v>
      </c>
      <c r="AWG59" s="487">
        <f t="array" aca="1" ref="AWG59" ca="1">IF(AND($CC$57&lt;&gt;$CC$58,$CC$58&lt;&gt;$CC$59,$CC$59:$CC$62=$CC$59,$CE$59:$CE$62=$CE$59,$CF$59:$CF$62=$CF$59,$CG$59&lt;&gt;$CG$60,$CG$60&lt;&gt;$CG$61,$CG$61:$CG$62=$CG$61),1,0)</f>
        <v>0</v>
      </c>
      <c r="AWH59" s="487">
        <f t="array" aca="1" ref="AWH59" ca="1">IF(AND($CC$57&lt;&gt;$CC$58,$CC$58&lt;&gt;$CC$59,$CC$59:$CC$62=$CC$59,$CE$59:$CE$62=$CE$59,$CF$59:$CF$62=$CF$59,$CG$59&lt;&gt;$CG$60,$CG$60&lt;&gt;$CG$61,$CG$61&lt;&gt;$CG$62),1,0)</f>
        <v>0</v>
      </c>
      <c r="AWI59" s="487">
        <f t="array" aca="1" ref="AWI59" ca="1">IF(AND($CC$57&lt;&gt;$CC$58,$CC$58&lt;&gt;$CC$59,$CC$59:$CC$61=$CC$59,$CC$61&lt;&gt;$CC$62,$CE$59:$CE$61=$CE$59,$CF$59:$CF$61=$CF$59,$CG$59:$CG$60=$CG$59,$CG$60&lt;&gt;$CG$61),1,0)</f>
        <v>0</v>
      </c>
      <c r="AWJ59" s="487">
        <f t="array" aca="1" ref="AWJ59" ca="1">IF(AND($CC$57&lt;&gt;$CC$58,$CC$58&lt;&gt;$CC$59,$CC$59:$CC$61=$CC$59,$CC$61&lt;&gt;$CC$62,$CE$59:$CE$61=$CE$59,$CF$59:$CF$61=$CF$59,$CG$59&lt;&gt;$CG$60,$CG$60:$CG$61=$CG$60),1,0)</f>
        <v>0</v>
      </c>
      <c r="AWK59" s="487">
        <f t="array" aca="1" ref="AWK59" ca="1">IF(AND($CC$57&lt;&gt;$CC$58,$CC$58&lt;&gt;$CC$59,$CC$59:$CC$61=$CC$59,$CC$61&lt;&gt;$CC$62,$CE$59:$CE$61=$CE$59,$CF$59:$CF$61=$CF$59,$CG$59&lt;&gt;$CG$60,$CG$60&lt;&gt;$CG$61),1,0)</f>
        <v>0</v>
      </c>
      <c r="AWL59" s="487">
        <f t="array" aca="1" ref="AWL59" ca="1">IF(AND($CC$57&lt;&gt;$CC$58,$CC$58&lt;&gt;$CC$59,$CC$59:$CC$60=$CC$59,$CC$60&lt;&gt;$CC$61,$CC$61:$CC$62=$CC$61,$CE$59:$CE$60=$CE$59,$CE$61:$CE$62=$CE$61,$CF$59:$CF$60=$CF$59,$CF$61:$CF$62=$CF$61,$CG$59:$CG$60=$CG$59,$CG$61&lt;&gt;$CG$62),1,0)</f>
        <v>0</v>
      </c>
      <c r="AWM59" s="487">
        <f t="array" aca="1" ref="AWM59" ca="1">IF(AND($CC$57&lt;&gt;$CC$58,$CC$58&lt;&gt;$CC$59,$CC$59:$CC$60=$CC$59,$CC$60&lt;&gt;$CC$61,$CC$61:$CC$62=$CC$61,$CE$59:$CE$60=$CE$59,$CE$61:$CE$62=$CE$61,$CF$59:$CF$60=$CF$59,$CF$61:$CF$62=$CF$61,$CG$59&lt;&gt;$CG$60,$CG$61:$CG$62=$CG$61),1,0)</f>
        <v>0</v>
      </c>
      <c r="AWN59" s="487">
        <f t="array" aca="1" ref="AWN59" ca="1">IF(AND($CC$57&lt;&gt;$CC$58,$CC$58&lt;&gt;$CC$59,$CC$59:$CC$60=$CC$59,$CC$60&lt;&gt;$CC$61,$CC$61:$CC$62=$CC$61,$CE$59:$CE$60=$CE$59,$CE$61:$CE$62=$CE$61,$CF$59:$CF$60=$CF$59,$CF$61:$CF$62=$CF$61,$CG$59&lt;&gt;$CG$60,$CG$61&lt;&gt;$CG$62),1,0)</f>
        <v>0</v>
      </c>
      <c r="AWO59" s="487">
        <f t="array" aca="1" ref="AWO59" ca="1">IF(AND($CC$57&lt;&gt;$CC$58,$CC$58&lt;&gt;$CC$59,$CC$59:$CC$60=$CC$59,$CC$60&lt;&gt;$CC$61,$CC$61&lt;&gt;$CC$62,$CE$59:$CE$60=$CE$59,$CF$59:$CF$60=$CF$59,$CG$59&lt;&gt;$CG$60),1,0)</f>
        <v>0</v>
      </c>
      <c r="AWP59" s="487">
        <f t="array" aca="1" ref="AWP59" ca="1">IF(AND($CC$57&lt;&gt;$CC$58,$CC$58&lt;&gt;$CC$59,$CC$59&lt;&gt;$CC$60,$CC$60:$CC$62=$CC$60,$CE$60:$CE$62=$CE$60,$CF$60:$CF$62=$CF$60,$CG$60:$CG$61=$CG$60,$CG$61&lt;&gt;$CG$62),1,0)</f>
        <v>0</v>
      </c>
      <c r="AWQ59" s="487">
        <f t="array" aca="1" ref="AWQ59" ca="1">IF(AND($CC$57&lt;&gt;$CC$58,$CC$58&lt;&gt;$CC$59,$CC$59&lt;&gt;$CC$60,$CC$60:$CC$62=$CC$60,$CE$60:$CE$62=$CE$60,$CF$60:$CF$62=$CF$60,$CG$60&lt;&gt;$CG$61,$CG$61:$CG$62=$CG$61),1,0)</f>
        <v>0</v>
      </c>
      <c r="AWR59" s="487">
        <f t="array" aca="1" ref="AWR59" ca="1">IF(AND($CC$57&lt;&gt;$CC$58,$CC$58&lt;&gt;$CC$59,$CC$59&lt;&gt;$CC$60,$CC$60:$CC$62=$CC$60,$CE$60:$CE$62=$CE$60,$CF$60:$CF$62=$CF$60,$CG$60&lt;&gt;$CG$61,$CG$61&lt;&gt;$CG$62),1,0)</f>
        <v>0</v>
      </c>
      <c r="AWS59" s="487">
        <f t="array" aca="1" ref="AWS59" ca="1">IF(AND($CC$57&lt;&gt;$CC$58,$CC$58&lt;&gt;$CC$59,$CC$59&lt;&gt;$CC$60,$CC$60:$CC$61=$CC$60,$CC$61&lt;&gt;$CC$62,$CE$60:$CE$61=$CE$60,$CF$60:$CF$61=$CF$60,$CG$60&lt;&gt;$CG$61),1,0)</f>
        <v>0</v>
      </c>
      <c r="AWT59" s="487">
        <f t="array" aca="1" ref="AWT59" ca="1">IF(AND($CC$57&lt;&gt;$CC$58,$CC$58&lt;&gt;$CC$59,$CC$59&lt;&gt;$CC$60,$CC$60&lt;&gt;$CC$61,$CC$61:$CC$62=$CC$61,$CE$61:$CE$62=$CE$61,$CF$61:$CF$62=$CF$61,$CG$61&lt;&gt;$CG$62),1,0)</f>
        <v>0</v>
      </c>
      <c r="AWU59" s="487">
        <f t="array" aca="1" ref="AWU59" ca="1">IF(AND($CC$57:$CC$62=$CC$59,$CE$57:$CE$61=$CE$59,$CE$61&lt;&gt;$CE$62,$CF$57:$CF$59=$CF$59,$CF$59&lt;&gt;$CF$60,$CF$60:$CF$61=$CF$60,$CG$57:$CG$59=$CG$59,$CG$60&lt;&gt;$CG$61),1,0)</f>
        <v>0</v>
      </c>
      <c r="AWV59" s="487">
        <f t="array" aca="1" ref="AWV59" ca="1">IF(AND($CC$57:$CC$62=$CC$59,$CE$57:$CE$61=$CE$59,$CE$61&lt;&gt;$CE$62,$CF$57:$CF$60=$CF$59,$CF$60&lt;&gt;$CF$61,$CG$57:$CG$59=$CG$59,$CG$59&lt;&gt;$CG$60),1,0)</f>
        <v>0</v>
      </c>
      <c r="AWW59" s="487">
        <f t="array" aca="1" ref="AWW59" ca="1">IF(AND($CC$57:$CC$62=$CC$59,$CE$57:$CE$60=$CE$59,$CE$60&lt;&gt;$CE$61,$CE$61:$CE$62=$CE$61,$CF$57:$CF$59=$CF$59,$CF$59&lt;&gt;$CF$60,$CF$61:$CF$62=$CF$61,$CG$57:$CG$59=$CG$59,$CG$61&lt;&gt;$CG$62),1,0)</f>
        <v>0</v>
      </c>
      <c r="AWX59" s="487">
        <f t="array" aca="1" ref="AWX59" ca="1">IF(AND($CC$57:$CC$62=$CC$59,$CE$57:$CE$60=$CE$59,$CE$60&lt;&gt;$CE$61,$CE$61:$CE$62=$CE$61,$CF$57:$CF$60=$CF$59,$CF$61&lt;&gt;$CF$62,$CG$57:$CG$59=$CG$59,$CG$59&lt;&gt;$CG$60),1,0)</f>
        <v>0</v>
      </c>
      <c r="AWY59" s="487">
        <f t="array" aca="1" ref="AWY59" ca="1">IF(AND($CC$57:$CC$62=$CC$59,$CE$57:$CE$59=$CE$59,$CE$59&lt;&gt;$CE$60,$CE$60:$CE$62=$CE$60,$CF$57:$CF$59=$CF$59,$CF$60:$CF$61=$CF$60,$CF$61&lt;&gt;$CF$62,$CG$57:$CG$59=$CG$59,$CG$60&lt;&gt;$CG$61),1,0)</f>
        <v>0</v>
      </c>
      <c r="AWZ59" s="487">
        <f t="array" aca="1" ref="AWZ59" ca="1">IF(AND($CC$57:$CC$62=$CC$59,$CE$57:$CE$59=$CE$59,$CE$59&lt;&gt;$CE$60,$CE$60:$CE$62=$CE$60,$CF$57:$CF$59=$CF$59,$CF$60&lt;&gt;$CF$61,$CF$61:$CF$62=$CF$61,$CG$57:$CG$59=$CG$59,$CG$61&lt;&gt;$CG$62),1,0)</f>
        <v>0</v>
      </c>
      <c r="AXA59" s="487">
        <f t="array" aca="1" ref="AXA59" ca="1">IF(AND($CC$57:$CC$61=$CC$59,$CC$61&lt;&gt;$CC$62,$CE$57:$CE$59=$CE$59,$CE$59&lt;&gt;$CE$60,$CE$60:$CE$61=$CE$60,$CF$57:$CF$59=$CF$59,$CF$60&lt;&gt;$CF$61,$CG$57:$CG$59=$CG$59),1,0)</f>
        <v>0</v>
      </c>
      <c r="AXB59" s="487">
        <f t="array" aca="1" ref="AXB59" ca="1">IF(AND($CC$57:$CC$61=$CC$59,$CC$61&lt;&gt;$CC$62,$CE$57:$CE$61=$CE$59,$CF$57:$CF$59=$CF$59,$CF$59&lt;&gt;$CF$60,$CF$60:$CF$61=$CF$60,$CG$57:$CG$59=$CG$59,$CG$60&lt;&gt;$CG$61),1,0)</f>
        <v>0</v>
      </c>
      <c r="AXC59" s="487">
        <f t="array" aca="1" ref="AXC59" ca="1">IF(AND($CC$57:$CC$61=$CC$59,$CC$61&lt;&gt;$CC$62,$CE$57:$CE$59=$CE$59,$CE$59&lt;&gt;$CE$60,$CE$60:$CE$61=$CE$60,$CF$57:$CF$59=$CF$59,$CF$60:$CF$61=$CF$60,$CG$57:$CG$59=$CG$59,$CG$60&lt;&gt;$CG$61),1,0)</f>
        <v>0</v>
      </c>
      <c r="AXD59" s="487">
        <f t="array" aca="1" ref="AXD59" ca="1">IF(AND($CC$57:$CC$61=$CC$59,$CC$61&lt;&gt;$CC$62,$CE$57:$CE$60=$CE$59,$CE$60&lt;&gt;$CE$61,$CF$57:$CF$59=$CF$59,$CF$59&lt;&gt;$CF$60,$CG$57:$CG$59=$CG$59),1,0)</f>
        <v>0</v>
      </c>
      <c r="AXE59" s="487">
        <f t="array" aca="1" ref="AXE59" ca="1">IF(AND($CC$57:$CC$61=$CC$59,$CC$61&lt;&gt;$CC$62,$CE$57:$CE$61=$CE$59,$CF$57:$CF$60=$CF$59,$CF$60&lt;&gt;$CF$61,$CG$57:$CG$59=$CG$59,$CG$59&lt;&gt;$CG$60),1,0)</f>
        <v>0</v>
      </c>
      <c r="AXF59" s="487">
        <f t="array" aca="1" ref="AXF59" ca="1">IF(AND($CC$57:$CC$61=$CC$59,$CC$61&lt;&gt;$CC$62,$CE$57:$CE$60=$CE$59,$CE$60&lt;&gt;$CE$61,$CF$57:$CF$60=$CF$59,$CG$57:$CG$59=$CG$59,$CG$59&lt;&gt;$CG$60),1,0)</f>
        <v>0</v>
      </c>
      <c r="AXG59" s="487">
        <f t="array" aca="1" ref="AXG59" ca="1">IF(AND($CC$57:$CC$60=$CC$59,$CC$60&lt;&gt;$CC$61,$CC$61:$CC$62=$CC$61,$CE$57:$CE$59=$CE$59,$CE$59&lt;&gt;$CE$60,$CE$61:$CE$62=$CE$61,$CF$57:$CF$59=$CF$59,$CF$61&lt;&gt;$CF$62,$CG$57:$CG$59=$CG$59),1,0)</f>
        <v>0</v>
      </c>
      <c r="AXH59" s="487">
        <f t="array" aca="1" ref="AXH59" ca="1">IF(AND($CC$57:$CC$60=$CC$59,$CC$60&lt;&gt;$CC$61,$CC$61:$CC$62=$CC$61,$CE$57:$CE$60=$CE$59,$CE$61:$CE$62=$CE$61,$CF$57:$CF$59=$CF$59,$CF$59&lt;&gt;$CF$60,$CF$61:$CF$62=$CF$61,$CG$57:$CG$59=$CG$59,$CG$61&lt;&gt;$CG$62),1,0)</f>
        <v>0</v>
      </c>
      <c r="AXI59" s="487">
        <f t="array" aca="1" ref="AXI59" ca="1">IF(AND($CC$57:$CC$60=$CC$59,$CC$60&lt;&gt;$CC$61,$CC$61:$CC$62=$CC$61,$CE$57:$CE$59=$CE$59,$CE$59&lt;&gt;$CE$60,$CE$61:$CE$62=$CE$61,$CF$57:$CF$59=$CF$59,$CF$61:$CF$62=$CF$61,$CG$57:$CG$59=$CG$59,$CG$61&lt;&gt;$CG$62),1,0)</f>
        <v>0</v>
      </c>
      <c r="AXJ59" s="487">
        <f t="array" aca="1" ref="AXJ59" ca="1">IF(AND($CC$57:$CC$60=$CC$59,$CC$60&lt;&gt;$CC$61,$CC$61:$CC$62=$CC$61,$CE$57:$CE$60=$CE$59,$CE$61&lt;&gt;$CE$62,$CF$57:$CF$59=$CF$59,$CF$59&lt;&gt;$CF$60,$CG$57:$CG$59=$CG$59),1,0)</f>
        <v>0</v>
      </c>
      <c r="AXK59" s="487">
        <f t="array" aca="1" ref="AXK59" ca="1">IF(AND($CC$57:$CC$60=$CC$59,$CC$60&lt;&gt;$CC$61,$CC$61:$CC$62=$CC$61,$CE$57:$CE$60=$CE$59,$CE$61:$CE$62=$CE$61,$CF$57:$CF$60=$CF$59,$CF$61&lt;&gt;$CF$62,$CG$57:$CG$59=$CG$59,$CG$59&lt;&gt;$CG$60),1,0)</f>
        <v>0</v>
      </c>
      <c r="AXL59" s="487">
        <f t="array" aca="1" ref="AXL59" ca="1">IF(AND($CC$57:$CC$60=$CC$59,$CC$60&lt;&gt;$CC$61,$CC$61:$CC$62=$CC$61,$CE$57:$CE$60=$CE$59,$CE$61&lt;&gt;$CE$62,$CF$57:$CF$60=$CF$59,$CG$57:$CG$59=$CG$59,$CG$59&lt;&gt;$CG$60),1,0)</f>
        <v>0</v>
      </c>
      <c r="AXM59" s="487">
        <f t="array" aca="1" ref="AXM59" ca="1">IF(AND($CC$57:$CC$59=$CC$59,$CC$59&lt;&gt;$CC$60,$CC$60:$CC$62=$CC$60,$CE$57:$CE$59=$CE$59,$CE$60:$CE$61=$CE$60,$CE$61&lt;&gt;$CE$62,$CF$57:$CF$59=$CF$59,$CF$60&lt;&gt;$CF$61,$CG$57:$CG$59=$CG$59),1,0)</f>
        <v>0</v>
      </c>
      <c r="AXN59" s="487">
        <f t="array" aca="1" ref="AXN59" ca="1">IF(AND($CC$57:$CC$59=$CC$59,$CC$59&lt;&gt;$CC$60,$CC$60:$CC$62=$CC$60,$CE$57:$CE$59=$CE$59,$CE$60:$CE$62=$CE$60,$CF$57:$CF$59=$CF$59,$CF$60:$CF$61=$CF$60,$CF$61&lt;&gt;$CF$62,$CG$57:$CG$59=$CG$59,$CG$60&lt;&gt;$CG$61),1,0)</f>
        <v>0</v>
      </c>
      <c r="AXO59" s="487">
        <f t="array" aca="1" ref="AXO59" ca="1">IF(AND($CC$57:$CC$59=$CC$59,$CC$59&lt;&gt;$CC$60,$CC$60:$CC$62=$CC$60,$CE$57:$CE$59=$CE$59,$CE$60:$CE$61=$CE$60,$CE$61&lt;&gt;$CE$62,$CF$57:$CF$59=$CF$59,$CF$60:$CF$61=$CF$60,$CG$57:$CG$59=$CG$59,$CG$60&lt;&gt;$CG$61),1,0)</f>
        <v>0</v>
      </c>
      <c r="AXP59" s="487">
        <f t="array" aca="1" ref="AXP59" ca="1">IF(AND($CC$57:$CC$59=$CC$59,$CC$59&lt;&gt;$CC$60,$CC$60:$CC$62=$CC$60,$CE$57:$CE$59=$CE$59,$CE$60&lt;&gt;$CE$61,$CE$61:$CE$62=$CE$61,$CF$57:$CF$59=$CF$59,$CF$61&lt;&gt;$CF$62,$CG$57:$CG$59=$CG$59),1,0)</f>
        <v>0</v>
      </c>
      <c r="AXQ59" s="487">
        <f t="array" aca="1" ref="AXQ59" ca="1">IF(AND($CC$57:$CC$59=$CC$59,$CC$59&lt;&gt;$CC$60,$CC$60:$CC$62=$CC$60,$CE$57:$CE$59=$CE$59,$CE$60:$CE$62=$CE$60,$CF$57:$CF$59=$CF$59,$CF$60&lt;&gt;$CF$61,$CF$61:$CF$62=$CF$61,$CG$57:$CG$59=$CG$59,$CG$61&lt;&gt;$CG$62),1,0)</f>
        <v>0</v>
      </c>
      <c r="AXR59" s="487">
        <f t="array" aca="1" ref="AXR59" ca="1">IF(AND($CC$57:$CC$59=$CC$59,$CC$59&lt;&gt;$CC$60,$CC$60:$CC$62=$CC$60,$CE$57:$CE$59=$CE$59,$CE$60&lt;&gt;$CE$61,$CE$61:$CE$62=$CE$61,$CF$57:$CF$59=$CF$59,$CF$61:$CF$62=$CF$61,$CG$57:$CG$59=$CG$59,$CG$61&lt;&gt;$CG$62),1,0)</f>
        <v>0</v>
      </c>
      <c r="AXS59" s="487">
        <f t="array" aca="1" ref="AXS59" ca="1">IF(AND($CC$57:$CC$62=$CC$59,$CE$57:$CE$61=$CE$59,$CE$61&lt;&gt;$CE$62,$CF$57:$CF$60=$CF$59,$CF$60&lt;&gt;$CF$61,$CG$57:$CG$58=$CG$58,$CG$58&lt;&gt;$CG$59,$CG$59:$CG$60=$CG$59),1,0)</f>
        <v>0</v>
      </c>
      <c r="AXT59" s="487">
        <f t="array" aca="1" ref="AXT59" ca="1">IF(AND($CC$57:$CC$62=$CC$59,$CE$57:$CE$61=$CE$59,$CE$61&lt;&gt;$CE$62,$CF$57:$CF$58=$CF$58,$CF$58&lt;&gt;$CF$59,$CF$59:$CF$61=$CF$59,$CG$57:$CG$58=$CG$58,$CG$59:$CG$60=$CG$59,$CG$60&lt;&gt;$CG$61),1,0)</f>
        <v>0</v>
      </c>
      <c r="AXU59" s="487">
        <f t="array" aca="1" ref="AXU59" ca="1">IF(AND($CC$57:$CC$62=$CC$59,$CE$57:$CE$60=$CE$59,$CE$60&lt;&gt;$CE$61,$CE$61:$CE$62=$CE$61,$CF$57:$CF$60=$CF$59,$CF$61&lt;&gt;$CF$62,$CG$57:$CG$58=$CG$58,$CG$58&lt;&gt;$CG$59,$CG$59:$CG$60=$CG$59),1,0)</f>
        <v>0</v>
      </c>
      <c r="AXV59" s="487">
        <f t="array" aca="1" ref="AXV59" ca="1">IF(AND($CC$57:$CC$62=$CC$59,$CE$57:$CE$60=$CE$59,$CE$60&lt;&gt;$CE$61,$CE$61:$CE$62=$CE$61,$CF$57:$CF$58=$CF$58,$CF$58&lt;&gt;$CF$59,$CF$59:$CF$60=$CF$59,$CF$61:$CF$62=$CF$61,$CG$57:$CG$58=$CG$58,$CG$59:$CG$60=$CG$59,$CG$61&lt;&gt;$CG$62),1,0)</f>
        <v>0</v>
      </c>
      <c r="AXW59" s="487">
        <f t="array" aca="1" ref="AXW59" ca="1">IF(AND($CC$57:$CC$62=$CC$59,$CE$57:$CE$58=$CE$58,$CE$58&lt;&gt;$CE$59,$CE$59:$CE$62=$CE$59,$CF$57:$CF$58=$CF$58,$CF$59:$CF$60=$CF$59,$CF$60&lt;&gt;$CF$61,$CF$61:$CF$62=$CF$61,$CG$57:$CG$58=$CG$58,$CG$59:$CG$60=$CG$59,$CG$61&lt;&gt;$CG$62),1,0)</f>
        <v>0</v>
      </c>
      <c r="AXX59" s="487">
        <f t="array" aca="1" ref="AXX59" ca="1">IF(AND($CC$57:$CC$62=$CC$59,$CE$57:$CE$58=$CE$58,$CE$58&lt;&gt;$CE$59,$CE$59:$CE$62=$CE$59,$CF$57:$CF$58=$CF$58,$CF$59:$CF$61=$CF$59,$CF$61&lt;&gt;$CF$62,$CG$57:$CG$58=$CG$58,$CG$59:$CG$60=$CG$59,$CG$60&lt;&gt;$CG$61),1,0)</f>
        <v>0</v>
      </c>
      <c r="AXY59" s="487">
        <f t="array" aca="1" ref="AXY59" ca="1">IF(AND($CC$57:$CC$61=$CC$59,$CC$61&lt;&gt;$CC$62,$CE$57:$CE$60=$CE$59,$CE$60&lt;&gt;$CE$61,$CF$57:$CF$58=$CF$58,$CF$58&lt;&gt;$CF$59,$CF$59:$CF$60=$CF$59,$CG$57:$CG$58=$CG$58,$CG$59:$CG$60=$CG$59),1,0)</f>
        <v>0</v>
      </c>
      <c r="AXZ59" s="487">
        <f t="array" aca="1" ref="AXZ59" ca="1">IF(AND($CC$57:$CC$61=$CC$59,$CC$61&lt;&gt;$CC$62,$CE$57:$CE$61=$CE$59,$CF$57:$CF$60=$CF$59,$CF$60&lt;&gt;$CF$61,$CG$57:$CG$58=$CG$58,$CG$58&lt;&gt;$CG$59,$CG$59:$CG$60=$CG$59),1,0)</f>
        <v>0</v>
      </c>
      <c r="AYA59" s="487">
        <f t="array" aca="1" ref="AYA59" ca="1">IF(AND($CC$57:$CC$61=$CC$59,$CC$61&lt;&gt;$CC$62,$CE$57:$CE$60=$CE$59,$CE$60&lt;&gt;$CE$61,$CF$57:$CF$60=$CF$59,$CG$57:$CG$58=$CG$58,$CG$58&lt;&gt;$CG$59,$CG$59:$CG$60=$CG$59),1,0)</f>
        <v>0</v>
      </c>
      <c r="AYB59" s="487">
        <f t="array" aca="1" ref="AYB59" ca="1">IF(AND($CC$57:$CC$61=$CC$59,$CC$61&lt;&gt;$CC$62,$CE$57:$CE$58=$CE$58,$CE$58&lt;&gt;$CE$59,$CE$59:$CE$61=$CE$59,$CF$57:$CF$58=$CF$58,$CF$59:$CF$60=$CF$59,$CF$60&lt;&gt;$CF$61,$CG$57:$CG$58=$CG$58,$CG$59:$CG$60=$CG$59),1,0)</f>
        <v>0</v>
      </c>
      <c r="AYC59" s="487">
        <f t="array" aca="1" ref="AYC59" ca="1">IF(AND($CC$57:$CC$61=$CC$59,$CC$61&lt;&gt;$CC$62,$CE$57:$CE$61=$CE$59,$CF$57:$CF$58=$CF$58,$CF$58&lt;&gt;$CF$59,$CF$59:$CF$61=$CF$59,$CG$57:$CG$58=$CG$58,$CG$59:$CG$60=$CG$59,$CG$60&lt;&gt;$CG$61),1,0)</f>
        <v>0</v>
      </c>
      <c r="AYD59" s="487">
        <f t="array" aca="1" ref="AYD59" ca="1">IF(AND($CC$57:$CC$61=$CC$59,$CC$61&lt;&gt;$CC$62,$CE$57:$CE$58=$CE$58,$CE$58&lt;&gt;$CE$59,$CE$59:$CE$61=$CE$59,$CF$57:$CF$58=$CF$58,$CF$59:$CF$61=$CF$59,$CG$57:$CG$58=$CG$58,$CG$59:$CG$60=$CG$59,$CG$60&lt;&gt;$CG$61),1,0)</f>
        <v>0</v>
      </c>
      <c r="AYE59" s="487">
        <f t="array" aca="1" ref="AYE59" ca="1">IF(AND($CC$57:$CC$58=$CC$58,$CC$58&lt;&gt;$CC$59,$CC$59:$CC$62=$CC$59,$CE$57:$CE$58=$CE$58,$CE$59:$CE$60=$CE$59,$CE$60&lt;&gt;$CE$61,$CE$61:$CE$62=$CE$61,$CF$57:$CF$58=$CF$58,$CF$59:$CF$60=$CF$59,$CF$61&lt;&gt;$CF$62,$CG$57:$CG$58=$CG$58,$CG$59:$CG$60=$CG$59),1,0)</f>
        <v>0</v>
      </c>
      <c r="AYF59" s="487">
        <f t="array" aca="1" ref="AYF59" ca="1">IF(AND($CC$57:$CC$58=$CC$58,$CC$58&lt;&gt;$CC$59,$CC$59:$CC$62=$CC$59,$CE$57:$CE$58=$CE$58,$CE$59:$CE$62=$CE$59,$CF$57:$CF$58=$CF$58,$CF$59:$CF$60=$CF$59,$CF$60&lt;&gt;$CF$61,$CF$61:$CF$62=$CF$61,$CG$57:$CG$58=$CG$58,$CG$59:$CG$60=$CG$59,$CG$61&lt;&gt;$CG$62),1,0)</f>
        <v>0</v>
      </c>
      <c r="AYG59" s="487">
        <f t="array" aca="1" ref="AYG59" ca="1">IF(AND($CC$57:$CC$58=$CC$58,$CC$58&lt;&gt;$CC$59,$CC$59:$CC$62=$CC$59,$CE$57:$CE$58=$CE$58,$CE$59:$CE$60=$CE$59,$CE$60&lt;&gt;$CE$61,$CE$61:$CE$62=$CE$61,$CF$57:$CF$58=$CF$58,$CF$59:$CF$60=$CF$59,$CF$61:$CF$62=$CF$61,$CG$57:$CG$58=$CG$58,$CG$59:$CG$60=$CG$59,$CG$61&lt;&gt;$CG$62),1,0)</f>
        <v>0</v>
      </c>
      <c r="AYH59" s="487">
        <f t="array" aca="1" ref="AYH59" ca="1">IF(AND($CC$57:$CC$58=$CC$58,$CC$58&lt;&gt;$CC$59,$CC$59:$CC$62=$CC$59,$CE$57:$CE$58=$CE$58,$CE$59:$CE$61=$CE$59,$CE$61&lt;&gt;$CE$62,$CF$57:$CF$58=$CF$58,$CF$59:$CF$60=$CF$59,$CF$60&lt;&gt;$CF$61,$CG$57:$CG$58=$CG$58,$CG$59:$CG$60=$CG$59),1,0)</f>
        <v>0</v>
      </c>
      <c r="AYI59" s="487">
        <f t="array" aca="1" ref="AYI59" ca="1">IF(AND($CC$57:$CC$58=$CC$58,$CC$58&lt;&gt;$CC$59,$CC$59:$CC$62=$CC$59,$CE$57:$CE$58=$CE$58,$CE$59:$CE$62=$CE$59,$CF$57:$CF$58=$CF$58,$CF$59:$CF$61=$CF$59,$CF$61&lt;&gt;$CF$62,$CG$57:$CG$58=$CG$58,$CG$59:$CG$60=$CG$59,$CG$60&lt;&gt;$CG$61),1,0)</f>
        <v>0</v>
      </c>
      <c r="AYJ59" s="487">
        <f t="array" aca="1" ref="AYJ59" ca="1">IF(AND($CC$57:$CC$58=$CC$58,$CC$58&lt;&gt;$CC$59,$CC$59:$CC$62=$CC$59,$CE$57:$CE$58=$CE$58,$CE$59:$CE$61=$CE$59,$CE$61&lt;&gt;$CE$62,$CF$57:$CF$58=$CF$58,$CF$59:$CF$61=$CF$59,$CG$57:$CG$58=$CG$58,$CG$59:$CG$60=$CG$59,$CG$60&lt;&gt;$CG$61),1,0)</f>
        <v>0</v>
      </c>
      <c r="AYK59" s="487">
        <f t="array" aca="1" ref="AYK59" ca="1">IF(AND($CC$57:$CC$60=$CC$59,$CC$60&lt;&gt;$CC$61,$CC$61:$CC$62=$CC$61,$CE$57:$CE$60=$CE$59,$CE$61&lt;&gt;$CE$62,$CF$57:$CF$58=$CF$58,$CF$58&lt;&gt;$CF$59,$CF$59:$CF$60=$CF$59,$CG$57:$CG$58=$CG$58,$CG$59:$CG$60=$CG$59),1,0)</f>
        <v>0</v>
      </c>
      <c r="AYL59" s="487">
        <f t="array" aca="1" ref="AYL59" ca="1">IF(AND($CC$57:$CC$60=$CC$59,$CC$60&lt;&gt;$CC$61,$CC$61:$CC$62=$CC$61,$CE$57:$CE$60=$CE$59,$CE$61:$CE$62=$CE$61,$CF$57:$CF$60=$CF$59,$CF$61&lt;&gt;$CF$62,$CG$57:$CG$58=$CG$58,$CG$58&lt;&gt;$CG$59,$CG$59:$CG$60=$CG$59),1,0)</f>
        <v>0</v>
      </c>
      <c r="AYM59" s="487">
        <f t="array" aca="1" ref="AYM59" ca="1">IF(AND($CC$57:$CC$60=$CC$59,$CC$60&lt;&gt;$CC$61,$CC$61:$CC$62=$CC$61,$CE$57:$CE$60=$CE$59,$CE$61&lt;&gt;$CE$62,$CF$57:$CF$60=$CF$59,$CG$57:$CG$58=$CG$58,$CG$58&lt;&gt;$CG$59,$CG$59:$CG$60=$CG$59),1,0)</f>
        <v>0</v>
      </c>
      <c r="AYN59" s="487">
        <f t="array" aca="1" ref="AYN59" ca="1">IF(AND($CC$57:$CC$60=$CC$59,$CC$60&lt;&gt;$CC$61,$CC$61:$CC$62=$CC$61,$CE$57:$CE$58=$CE$58,$CE$58&lt;&gt;$CE$59,$CE$59:$CE$60=$CE$59,$CE$61:$CE$62=$CE$61,$CF$57:$CF$58=$CF$58,$CF$59:$CF$60=$CF$59,$CF$61&lt;&gt;$CF$62,$CG$57:$CG$58=$CG$58,$CG$59:$CG$60=$CG$59),1,0)</f>
        <v>0</v>
      </c>
      <c r="AYO59" s="487">
        <f t="array" aca="1" ref="AYO59" ca="1">IF(AND($CC$57:$CC$60=$CC$59,$CC$60&lt;&gt;$CC$61,$CC$61:$CC$62=$CC$61,$CE$57:$CE$60=$CE$59,$CE$61:$CE$62=$CE$61,$CF$57:$CF$58=$CF$58,$CF$58&lt;&gt;$CF$59,$CF$59:$CF$60=$CF$59,$CF$61:$CF$62=$CF$61,$CG$57:$CG$58=$CG$58,$CG$59:$CG$60=$CG$59,$CG$61&lt;&gt;$CG$62),1,0)</f>
        <v>0</v>
      </c>
      <c r="AYP59" s="487">
        <f t="array" aca="1" ref="AYP59" ca="1">IF(AND($CC$57:$CC$60=$CC$59,$CC$60&lt;&gt;$CC$61,$CC$61:$CC$62=$CC$61,$CE$57:$CE$58=$CE$58,$CE$58&lt;&gt;$CE$59,$CE$59:$CE$60=$CE$59,$CE$61:$CE$62=$CE$61,$CF$57:$CF$58=$CF$58,$CF$59:$CF$60=$CF$59,$CF$61:$CF$62=$CF$61,$CG$57:$CG$58=$CG$58,$CG$59:$CG$60=$CG$59,$CG$61&lt;&gt;$CG$62),1,0)</f>
        <v>0</v>
      </c>
      <c r="AYQ59" s="487">
        <f t="array" aca="1" ref="AYQ59" ca="1">IF(AND($CC$57:$CC$62=$CC$59,$CE$57:$CE$60=$CE$59,$CE$60&lt;&gt;$CE$61,$CE$61:$CE$62=$CE$61,$CF$57:$CF$59=$CF$59,$CF$59&lt;&gt;$CF$60,$CF$61:$CF$62=$CF$61,$CG$57:$CG$58=$CG$58,$CG$58&lt;&gt;$CG$59,$CG$61:$CG$62=$CG$61),1,0)</f>
        <v>0</v>
      </c>
      <c r="AYR59" s="487">
        <f t="array" aca="1" ref="AYR59" ca="1">IF(AND($CC$57:$CC$62=$CC$59,$CE$57:$CE$60=$CE$59,$CE$60&lt;&gt;$CE$61,$CE$61:$CE$62=$CE$61,$CF$57:$CF$58=$CF$58,$CF$58&lt;&gt;$CF$59,$CF$59:$CF$60=$CF$59,$CF$61:$CF$62=$CF$61,$CG$57:$CG$58=$CG$58,$CG$59&lt;&gt;$CG$60,$CG$61:$CG$62=$CG$61),1,0)</f>
        <v>0</v>
      </c>
      <c r="AYS59" s="487">
        <f t="array" aca="1" ref="AYS59" ca="1">IF(AND($CC$57:$CC$62=$CC$59,$CE$57:$CE$58=$CE$58,$CE$58&lt;&gt;$CE$59,$CE$59:$CE$62=$CE$59,$CF$57:$CF$58=$CF$58,$CF$59&lt;&gt;$CF$60,$CF$60:$CF$62=$CF$60,$CG$57:$CG$58=$CG$58,$CG$60&lt;&gt;$CG$61,$CG$61:$CG$62=$CG$61),1,0)</f>
        <v>0</v>
      </c>
      <c r="AYT59" s="487">
        <f t="array" aca="1" ref="AYT59" ca="1">IF(AND($CC$57:$CC$62=$CC$59,$CE$57:$CE$58=$CE$58,$CE$58&lt;&gt;$CE$59,$CE$59:$CE$62=$CE$59,$CF$57:$CF$58=$CF$58,$CF$59:$CF$60=$CF$59,$CF$60&lt;&gt;$CF$61,$CF$61:$CF$62=$CF$61,$CG$57:$CG$58=$CG$58,$CG$59&lt;&gt;$CG$60,$CG$61:$CG$62=$CG$61),1,0)</f>
        <v>0</v>
      </c>
      <c r="AYU59" s="487">
        <f t="array" aca="1" ref="AYU59" ca="1">IF(AND($CC$57:$CC$62=$CC$59,$CE$57:$CE$59=$CE$59,$CE$59&lt;&gt;$CE$60,$CE$60:$CE$62=$CE$60,$CF$57:$CF$58=$CF$58,$CF$58&lt;&gt;$CF$59,$CF$60:$CF$62=$CF$60,$CG$57:$CG$58=$CG$58,$CG$60&lt;&gt;$CG$61,$CG$61:$CG$62=$CG$61),1,0)</f>
        <v>0</v>
      </c>
      <c r="AYV59" s="487">
        <f t="array" aca="1" ref="AYV59" ca="1">IF(AND($CC$57:$CC$62=$CC$59,$CE$57:$CE$59=$CE$59,$CE$59&lt;&gt;$CE$60,$CE$60:$CE$62=$CE$60,$CF$57:$CF$59=$CF$59,$CF$60&lt;&gt;$CF$61,$CF$61:$CF$62=$CF$61,$CG$57:$CG$58=$CG$58,$CG$58&lt;&gt;$CG$59,$CG$61:$CG$62=$CG$61),1,0)</f>
        <v>0</v>
      </c>
      <c r="AYW59" s="487">
        <f t="array" aca="1" ref="AYW59" ca="1">IF(AND($CC$57:$CC$60=$CC$59,$CC$60&lt;&gt;$CC$61,$CC$61:$CC$62=$CC$61,$CE$57:$CE$59=$CE$59,$CE$59&lt;&gt;$CE$60,$CE$61:$CE$62=$CE$61,$CF$57:$CF$58=$CF$58,$CF$58&lt;&gt;$CF$59,$CF$61:$CF$62=$CF$61,$CG$57:$CG$58=$CG$58,$CG$61:$CG$62=$CG$61),1,0)</f>
        <v>0</v>
      </c>
      <c r="AYX59" s="487">
        <f t="array" aca="1" ref="AYX59" ca="1">IF(AND($CC$57:$CC$60=$CC$59,$CC$60&lt;&gt;$CC$61,$CC$61:$CC$62=$CC$61,$CE$57:$CE$60=$CE$59,$CE$61:$CE$62=$CE$61,$CF$57:$CF$59=$CF$59,$CF$59&lt;&gt;$CF$60,$CF$61:$CF$62=$CF$61,$CG$57:$CG$58=$CG$58,$CG$58&lt;&gt;$CG$59,$CG$61:$CG$62=$CG$61),1,0)</f>
        <v>0</v>
      </c>
      <c r="AYY59" s="487">
        <f t="array" aca="1" ref="AYY59" ca="1">IF(AND($CC$57:$CC$60=$CC$59,$CC$60&lt;&gt;$CC$61,$CC$61:$CC$62=$CC$61,$CE$57:$CE$58=$CE$58,$CE$58&lt;&gt;$CE$59,$CE$59:$CE$60=$CE$59,$CE$61:$CE$62=$CE$61,$CF$57:$CF$58=$CF$58,$CF$59&lt;&gt;$CF$60,$CF$61:$CF$62=$CF$61,$CG$57:$CG$58=$CG$58,$CG$61:$CG$62=$CG$61),1,0)</f>
        <v>0</v>
      </c>
      <c r="AYZ59" s="487">
        <f t="array" aca="1" ref="AYZ59" ca="1">IF(AND($CC$57:$CC$60=$CC$59,$CC$60&lt;&gt;$CC$61,$CC$61:$CC$62=$CC$61,$CE$57:$CE$60=$CE$59,$CE$61:$CE$62=$CE$61,$CF$57:$CF$58=$CF$58,$CF$58&lt;&gt;$CF$59,$CF$59:$CF$60=$CF$59,$CF$61:$CF$62=$CF$61,$CG$57:$CG$58=$CG$58,$CG$59&lt;&gt;$CG$60,$CG$61:$CG$62=$CG$61),1,0)</f>
        <v>0</v>
      </c>
      <c r="AZA59" s="487">
        <f t="array" aca="1" ref="AZA59" ca="1">IF(AND($CC$57:$CC$60=$CC$59,$CC$60&lt;&gt;$CC$61,$CC$61:$CC$62=$CC$61,$CE$57:$CE$59=$CE$59,$CE$59&lt;&gt;$CE$60,$CE$61:$CE$62=$CE$61,$CF$57:$CF$59=$CF$59,$CF$61:$CF$62=$CF$61,$CG$57:$CG$58=$CG$58,$CG$58&lt;&gt;$CG$59,$CG$61:$CG$62=$CG$61),1,0)</f>
        <v>0</v>
      </c>
      <c r="AZB59" s="487">
        <f t="array" aca="1" ref="AZB59" ca="1">IF(AND($CC$57:$CC$60=$CC$59,$CC$60&lt;&gt;$CC$61,$CC$61:$CC$62=$CC$61,$CE$57:$CE$58=$CE$58,$CE$58&lt;&gt;$CE$59,$CE$59:$CE$60=$CE$59,$CE$61:$CE$62=$CE$61,$CF$57:$CF$58=$CF$58,$CF$59:$CF$60=$CF$59,$CF$61:$CF$62=$CF$61,$CG$57:$CG$58=$CG$58,$CG$59&lt;&gt;$CG$60,$CG$61:$CG$62=$CG$61),1,0)</f>
        <v>0</v>
      </c>
      <c r="AZC59" s="487">
        <f t="array" aca="1" ref="AZC59" ca="1">IF(AND($CC$57:$CC$58=$CC$58,$CC$58&lt;&gt;$CC$59,$CC$59:$CC$62=$CC$59,$CE$57:$CE$58=$CE$58,$CE$59&lt;&gt;$CE$60,$CE$60:$CE$62=$CE$60,$CF$57:$CF$58=$CF$58,$CF$60&lt;&gt;$CF$61,$CF$61:$CF$62=$CF$61,$CG$57:$CG$58=$CG$58,$CG$61:$CG$62=$CG$61),1,0)</f>
        <v>0</v>
      </c>
      <c r="AZD59" s="487">
        <f t="array" aca="1" ref="AZD59" ca="1">IF(AND($CC$57:$CC$58=$CC$58,$CC$58&lt;&gt;$CC$59,$CC$59:$CC$62=$CC$59,$CE$57:$CE$58=$CE$58,$CE$59:$CE$62=$CE$59,$CF$57:$CF$58=$CF$58,$CF$59&lt;&gt;$CF$60,$CF$60:$CF$62=$CF$60,$CG$57:$CG$58=$CG$58,$CG$60&lt;&gt;$CG$61,$CG$61:$CG$62=$CG$61),1,0)</f>
        <v>0</v>
      </c>
      <c r="AZE59" s="487">
        <f t="array" aca="1" ref="AZE59" ca="1">IF(AND($CC$57:$CC$58=$CC$58,$CC$58&lt;&gt;$CC$59,$CC$59:$CC$62=$CC$59,$CE$57:$CE$58=$CE$58,$CE$59:$CE$62=$CE$59,$CF$57:$CF$58=$CF$58,$CF$59:$CF$60=$CF$59,$CF$60&lt;&gt;$CF$61,$CF$61:$CF$62=$CF$61,$CG$57:$CG$58=$CG$58,$CG$59&lt;&gt;$CG$60,$CG$61:$CG$62=$CG$61),1,0)</f>
        <v>0</v>
      </c>
      <c r="AZF59" s="487">
        <f t="array" aca="1" ref="AZF59" ca="1">IF(AND($CC$57:$CC$58=$CC$58,$CC$58&lt;&gt;$CC$59,$CC$59:$CC$62=$CC$59,$CE$57:$CE$58=$CE$58,$CE$59:$CE$60=$CE$59,$CE$60&lt;&gt;$CE$61,$CE$61:$CE$62=$CE$61,$CF$57:$CF$58=$CF$58,$CF$59&lt;&gt;$CF$60,$CF$61:$CF$62=$CF$61,$CG$57:$CG$58=$CG$58,$CG$61:$CG$62=$CG$61),1,0)</f>
        <v>0</v>
      </c>
      <c r="AZG59" s="487">
        <f t="array" aca="1" ref="AZG59" ca="1">IF(AND($CC$57:$CC$58=$CC$58,$CC$58&lt;&gt;$CC$59,$CC$59:$CC$62=$CC$59,$CE$57:$CE$58=$CE$58,$CE$59&lt;&gt;$CE$60,$CE$60:$CE$62=$CE$60,$CF$57:$CF$58=$CF$58,$CF$60:$CF$62=$CF$60,$CG$57:$CG$58=$CG$58,$CG$60&lt;&gt;$CG$61,$CG$61:$CG$62=$CG$61),1,0)</f>
        <v>0</v>
      </c>
      <c r="AZH59" s="487">
        <f t="array" aca="1" ref="AZH59" ca="1">IF(AND($CC$57:$CC$58=$CC$58,$CC$58&lt;&gt;$CC$59,$CC$59:$CC$62=$CC$59,$CE$57:$CE$58=$CE$58,$CE$59:$CE$60=$CE$59,$CE$60&lt;&gt;$CE$61,$CE$61:$CE$62=$CE$61,$CF$57:$CF$58=$CF$58,$CF$59:$CF$60=$CF$59,$CF$61:$CF$62=$CF$61,$CG$57:$CG$58=$CG$58,$CG$59&lt;&gt;$CG$60,$CG$61:$CG$62=$CG$61),1,0)</f>
        <v>0</v>
      </c>
      <c r="AZI59" s="487">
        <f t="array" aca="1" ref="AZI59" ca="1">IF(AND($CC$57:$CC$59=$CC$59,$CC$59&lt;&gt;$CC$60,$CC$60:$CC$62=$CC$60,$CE$57:$CE$58=$CE$58,$CE$58&lt;&gt;$CE$59,$CE$60:$CE$62=$CE$60,$CF$57:$CF$58=$CF$58,$CF$60&lt;&gt;$CF$61,$CF$61:$CF$62=$CF$61,$CG$57:$CG$58=$CG$58,$CG$61:$CG$62=$CG$61),1,0)</f>
        <v>0</v>
      </c>
      <c r="AZJ59" s="487">
        <f t="array" aca="1" ref="AZJ59" ca="1">IF(AND($CC$57:$CC$59=$CC$59,$CC$59&lt;&gt;$CC$60,$CC$60:$CC$62=$CC$60,$CE$57:$CE$59=$CE$59,$CE$60:$CE$62=$CE$60,$CF$57:$CF$58=$CF$58,$CF$58&lt;&gt;$CF$59,$CF$60:$CF$62=$CF$60,$CG$57:$CG$58=$CG$58,$CG$60&lt;&gt;$CG$61,$CG$61:$CG$62=$CG$61),1,0)</f>
        <v>0</v>
      </c>
      <c r="AZK59" s="487">
        <f t="array" aca="1" ref="AZK59" ca="1">IF(AND($CC$57:$CC$59=$CC$59,$CC$59&lt;&gt;$CC$60,$CC$60:$CC$62=$CC$60,$CE$57:$CE$59=$CE$59,$CE$60&lt;&gt;$CE$61,$CE$61:$CE$62=$CE$61,$CF$57:$CF$58=$CF$58,$CF$58&lt;&gt;$CF$59,$CF$61:$CF$62=$CF$61,$CG$57:$CG$58=$CG$58,$CG$61:$CG$62=$CG$61),1,0)</f>
        <v>0</v>
      </c>
      <c r="AZL59" s="487">
        <f t="array" aca="1" ref="AZL59" ca="1">IF(AND($CC$57:$CC$59=$CC$59,$CC$59&lt;&gt;$CC$60,$CC$60:$CC$62=$CC$60,$CE$57:$CE$59=$CE$59,$CE$60:$CE$62=$CE$60,$CF$57:$CF$59=$CF$59,$CF$60&lt;&gt;$CF$61,$CF$61:$CF$62=$CF$61,$CG$57:$CG$58=$CG$58,$CG$58&lt;&gt;$CG$59,$CG$61:$CG$62=$CG$61),1,0)</f>
        <v>0</v>
      </c>
      <c r="AZM59" s="487">
        <f t="array" aca="1" ref="AZM59" ca="1">IF(AND($CC$57:$CC$59=$CC$59,$CC$59&lt;&gt;$CC$60,$CC$60:$CC$62=$CC$60,$CE$57:$CE$58=$CE$58,$CE$58&lt;&gt;$CE$59,$CE$60:$CE$62=$CE$60,$CF$57:$CF$58=$CF$58,$CF$60:$CF$62=$CF$60,$CG$57:$CG$58=$CG$58,$CG$60&lt;&gt;$CG$61,$CG$61:$CG$62=$CG$61),1,0)</f>
        <v>0</v>
      </c>
      <c r="AZN59" s="487">
        <f t="array" aca="1" ref="AZN59" ca="1">IF(AND($CC$57:$CC$59=$CC$59,$CC$59&lt;&gt;$CC$60,$CC$60:$CC$62=$CC$60,$CE$57:$CE$59=$CE$59,$CE$60&lt;&gt;$CE$61,$CE$61:$CE$62=$CE$61,$CF$57:$CF$59=$CF$59,$CF$61:$CF$62=$CF$61,$CG$57:$CG$58=$CG$58,$CG$58&lt;&gt;$CG$59,$CG$61:$CG$62=$CG$61),1,0)</f>
        <v>0</v>
      </c>
      <c r="AZO59" s="487">
        <f t="array" aca="1" ref="AZO59" ca="1">IF(AND($CC$57:$CC$62=$CC$59,$CE$57:$CE$58=$CE$58,$CE$58&lt;&gt;$CE$59,$CE$59:$CE$62=$CE$59,$CF$57:$CF$58=$CF$58,$CF$59&lt;&gt;$CF$60,$CF$60:$CF$62=$CF$60,$CG$57:$CG$58=$CG$58,$CG$60:$CG$61=$CG$60,$CG$61&lt;&gt;$CG$62),1,0)</f>
        <v>0</v>
      </c>
      <c r="AZP59" s="487">
        <f t="array" aca="1" ref="AZP59" ca="1">IF(AND($CC$57:$CC$62=$CC$59,$CE$57:$CE$58=$CE$58,$CE$58&lt;&gt;$CE$59,$CE$59:$CE$62=$CE$59,$CF$57:$CF$58=$CF$58,$CF$59:$CF$61=$CF$59,$CF$61&lt;&gt;$CF$62,$CG$57:$CG$58=$CG$58,$CG$59&lt;&gt;$CG$60,$CG$60:$CG$61=$CG$60),1,0)</f>
        <v>0</v>
      </c>
      <c r="AZQ59" s="487">
        <f t="array" aca="1" ref="AZQ59" ca="1">IF(AND($CC$57:$CC$62=$CC$59,$CE$57:$CE$61=$CE$59,$CE$61&lt;&gt;$CE$62,$CF$57:$CF$59=$CF$59,$CF$59&lt;&gt;$CF$60,$CF$60:$CF$61=$CF$60,$CG$57:$CG$58=$CG$58,$CG$58&lt;&gt;$CG$59,$CG$60:$CG$61=$CG$60),1,0)</f>
        <v>0</v>
      </c>
      <c r="AZR59" s="487">
        <f t="array" aca="1" ref="AZR59" ca="1">IF(AND($CC$57:$CC$62=$CC$59,$CE$57:$CE$61=$CE$59,$CE$61&lt;&gt;$CE$62,$CF$57:$CF$58=$CF$58,$CF$58&lt;&gt;$CF$59,$CF$59:$CF$61=$CF$59,$CG$57:$CG$58=$CG$58,$CG$59&lt;&gt;$CG$60,$CG$60:$CG$61=$CG$60),1,0)</f>
        <v>0</v>
      </c>
      <c r="AZS59" s="487">
        <f t="array" aca="1" ref="AZS59" ca="1">IF(AND($CC$57:$CC$62=$CC$59,$CE$57:$CE$59=$CE$59,$CE$59&lt;&gt;$CE$60,$CE$60:$CE$62=$CE$60,$CF$57:$CF$58=$CF$58,$CF$58&lt;&gt;$CF$59,$CF$60:$CF$62=$CF$60,$CG$57:$CG$58=$CG$58,$CG$60:$CG$61=$CG$60,$CG$61&lt;&gt;$CG$62),1,0)</f>
        <v>0</v>
      </c>
      <c r="AZT59" s="487">
        <f t="array" aca="1" ref="AZT59" ca="1">IF(AND($CC$57:$CC$62=$CC$59,$CE$57:$CE$59=$CE$59,$CE$59&lt;&gt;$CE$60,$CE$60:$CE$62=$CE$60,$CF$57:$CF$59=$CF$59,$CF$60:$CF$61=$CF$60,$CF$61&lt;&gt;$CF$62,$CG$57:$CG$58=$CG$58,$CG$58&lt;&gt;$CG$59,$CG$60:$CG$61=$CG$60),1,0)</f>
        <v>0</v>
      </c>
      <c r="AZU59" s="487">
        <f t="array" aca="1" ref="AZU59" ca="1">IF(AND($CC$57:$CC$59=$CC$59,$CC$59&lt;&gt;$CC$60,$CC$60:$CC$62=$CC$60,$CE$57:$CE$59=$CE$59,$CE$60:$CE$62=$CE$60,$CF$57:$CF$58=$CF$58,$CF$58&lt;&gt;$CF$59,$CF$60:$CF$62=$CF$60,$CG$57:$CG$58=$CG$58,$CG$60:$CG$61=$CG$60,$CG$61&lt;&gt;$CG$62),1,0)</f>
        <v>0</v>
      </c>
      <c r="AZV59" s="487">
        <f t="array" aca="1" ref="AZV59" ca="1">IF(AND($CC$57:$CC$59=$CC$59,$CC$59&lt;&gt;$CC$60,$CC$60:$CC$62=$CC$60,$CE$57:$CE$59=$CE$59,$CE$60:$CE$62=$CE$60,$CF$57:$CF$59=$CF$59,$CF$60:$CF$61=$CF$60,$CF$61&lt;&gt;$CF$62,$CG$57:$CG$58=$CG$58,$CG$58&lt;&gt;$CG$59,$CG$60:$CG$61=$CG$60),1,0)</f>
        <v>0</v>
      </c>
      <c r="AZW59" s="487">
        <f t="array" aca="1" ref="AZW59" ca="1">IF(AND($CC$57:$CC$59=$CC$59,$CC$59&lt;&gt;$CC$60,$CC$60:$CC$62=$CC$60,$CE$57:$CE$58=$CE$58,$CE$58&lt;&gt;$CE$59,$CE$60:$CE$62=$CE$60,$CF$57:$CF$58=$CF$58,$CF$60:$CF$62=$CF$60,$CG$57:$CG$58=$CG$58,$CG$60:$CG$61=$CG$60,$CG$61&lt;&gt;$CG$62),1,0)</f>
        <v>0</v>
      </c>
      <c r="AZX59" s="487">
        <f t="array" aca="1" ref="AZX59" ca="1">IF(AND($CC$57:$CC$59=$CC$59,$CC$59&lt;&gt;$CC$60,$CC$60:$CC$62=$CC$60,$CE$57:$CE$59=$CE$59,$CE$60:$CE$61=$CE$60,$CE$61&lt;&gt;$CE$62,$CF$57:$CF$59=$CF$59,$CF$60:$CF$61=$CF$60,$CG$57:$CG$58=$CG$58,$CG$58&lt;&gt;$CG$59,$CG$60:$CG$61=$CG$60),1,0)</f>
        <v>0</v>
      </c>
      <c r="AZY59" s="487">
        <f t="array" aca="1" ref="AZY59" ca="1">IF(AND($CC$57:$CC$59=$CC$59,$CC$59&lt;&gt;$CC$60,$CC$60:$CC$62=$CC$60,$CE$57:$CE$58=$CE$58,$CE$58&lt;&gt;$CE$59,$CE$60:$CE$62=$CE$60,$CF$57:$CF$58=$CF$58,$CF$60:$CF$61=$CF$60,$CF$61&lt;&gt;$CF$62,$CG$57:$CG$58=$CG$58,$CG$60:$CG$61=$CG$60),1,0)</f>
        <v>0</v>
      </c>
      <c r="AZZ59" s="487">
        <f t="array" aca="1" ref="AZZ59" ca="1">IF(AND($CC$57:$CC$59=$CC$59,$CC$59&lt;&gt;$CC$60,$CC$60:$CC$62=$CC$60,$CE$57:$CE$59=$CE$59,$CE$60:$CE$61=$CE$60,$CE$61&lt;&gt;$CE$62,$CF$57:$CF$58=$CF$58,$CF$58&lt;&gt;$CF$59,$CF$60:$CF$61=$CF$60,$CG$57:$CG$58=$CG$58,$CG$60:$CG$61=$CG$60),1,0)</f>
        <v>0</v>
      </c>
      <c r="BAA59" s="487">
        <f t="array" aca="1" ref="BAA59" ca="1">IF(AND($CC$57:$CC$58=$CC$58,$CC$58&lt;&gt;$CC$59,$CC$59:$CC$62=$CC$59,$CE$57:$CE$58=$CE$58,$CE$59:$CE$61=$CE$59,$CE$61&lt;&gt;$CE$62,$CF$57:$CF$58=$CF$58,$CF$59:$CF$61=$CF$59,$CG$57:$CG$58=$CG$58,$CG$59&lt;&gt;$CG$60,$CG$60:$CG$61=$CG$60),1,0)</f>
        <v>0</v>
      </c>
      <c r="BAB59" s="487">
        <f t="array" aca="1" ref="BAB59" ca="1">IF(AND($CC$57:$CC$58=$CC$58,$CC$58&lt;&gt;$CC$59,$CC$59:$CC$62=$CC$59,$CE$57:$CE$58=$CE$58,$CE$59&lt;&gt;$CE$60,$CE$60:$CE$62=$CE$60,$CF$57:$CF$58=$CF$58,$CF$60:$CF$62=$CF$60,$CG$57:$CG$58=$CG$58,$CG$60:$CG$61=$CG$60,$CG$61&lt;&gt;$CG$62),1,0)</f>
        <v>0</v>
      </c>
      <c r="BAC59" s="487">
        <f t="array" aca="1" ref="BAC59" ca="1">IF(AND($CC$57:$CC$58=$CC$58,$CC$58&lt;&gt;$CC$59,$CC$59:$CC$62=$CC$59,$CE$57:$CE$58=$CE$58,$CE$59&lt;&gt;$CE$60,$CE$60:$CE$62=$CE$60,$CF$57:$CF$58=$CF$58,$CF$60:$CF$61=$CF$60,$CF$61&lt;&gt;$CF$62,$CG$57:$CG$58=$CG$58,$CG$60:$CG$61=$CG$60),1,0)</f>
        <v>0</v>
      </c>
      <c r="BAD59" s="487">
        <f t="array" aca="1" ref="BAD59" ca="1">IF(AND($CC$57:$CC$58=$CC$58,$CC$58&lt;&gt;$CC$59,$CC$59:$CC$62=$CC$59,$CE$57:$CE$58=$CE$58,$CE$59:$CE$62=$CE$59,$CF$57:$CF$58=$CF$58,$CF$59&lt;&gt;$CF$60,$CF$60:$CF$62=$CF$60,$CG$57:$CG$58=$CG$58,$CG$60:$CG$61=$CG$60,$CG$61&lt;&gt;$CG$62),1,0)</f>
        <v>0</v>
      </c>
      <c r="BAE59" s="487">
        <f t="array" aca="1" ref="BAE59" ca="1">IF(AND($CC$57:$CC$58=$CC$58,$CC$58&lt;&gt;$CC$59,$CC$59:$CC$62=$CC$59,$CE$57:$CE$58=$CE$58,$CE$59:$CE$61=$CE$59,$CE$61&lt;&gt;$CE$62,$CF$57:$CF$58=$CF$58,$CF$59&lt;&gt;$CF$60,$CF$60:$CF$61=$CF$60,$CG$57:$CG$58=$CG$58,$CG$60:$CG$61=$CG$60),1,0)</f>
        <v>0</v>
      </c>
      <c r="BAF59" s="487">
        <f t="array" aca="1" ref="BAF59" ca="1">IF(AND($CC$57:$CC$58=$CC$58,$CC$58&lt;&gt;$CC$59,$CC$59:$CC$62=$CC$59,$CE$57:$CE$58=$CE$58,$CE$59:$CE$62=$CE$59,$CF$57:$CF$58=$CF$58,$CF$59:$CF$61=$CF$59,$CF$61&lt;&gt;$CF$62,$CG$57:$CG$58=$CG$58,$CG$59&lt;&gt;$CG$60,$CG$60:$CG$61=$CG$60),1,0)</f>
        <v>0</v>
      </c>
      <c r="BAG59" s="487">
        <f t="array" aca="1" ref="BAG59" ca="1">IF(AND($CC$57:$CC$61=$CC$59,$CC$61&lt;&gt;$CC$62,$CE$57:$CE$59=$CE$59,$CE$59&lt;&gt;$CE$60,$CE$60:$CE$61=$CE$60,$CF$57:$CF$58=$CF$58,$CF$58&lt;&gt;$CF$59,$CF$60:$CF$61=$CF$60,$CG$57:$CG$58=$CG$58,$CG$60:$CG$61=$CG$60),1,0)</f>
        <v>0</v>
      </c>
      <c r="BAH59" s="487">
        <f t="array" aca="1" ref="BAH59" ca="1">IF(AND($CC$57:$CC$61=$CC$59,$CC$61&lt;&gt;$CC$62,$CE$57:$CE$61=$CE$59,$CF$57:$CF$59=$CF$59,$CF$59&lt;&gt;$CF$60,$CF$60:$CF$61=$CF$60,$CG$57:$CG$58=$CG$58,$CG$58&lt;&gt;$CG$59,$CG$60:$CG$61=$CG$60),1,0)</f>
        <v>0</v>
      </c>
      <c r="BAI59" s="487">
        <f t="array" aca="1" ref="BAI59" ca="1">IF(AND($CC$57:$CC$61=$CC$59,$CC$61&lt;&gt;$CC$62,$CE$57:$CE$58=$CE$58,$CE$58&lt;&gt;$CE$59,$CE$59:$CE$61=$CE$59,$CF$57:$CF$58=$CF$58,$CF$59&lt;&gt;$CF$60,$CF$60:$CF$61=$CF$60,$CG$57:$CG$58=$CG$58,$CG$60:$CG$61=$CG$60),1,0)</f>
        <v>0</v>
      </c>
      <c r="BAJ59" s="487">
        <f t="array" aca="1" ref="BAJ59" ca="1">IF(AND($CC$57:$CC$61=$CC$59,$CC$61&lt;&gt;$CC$62,$CE$57:$CE$61=$CE$59,$CF$57:$CF$58=$CF$58,$CF$58&lt;&gt;$CF$59,$CF$59:$CF$61=$CF$59,$CG$57:$CG$58=$CG$58,$CG$59&lt;&gt;$CG$60,$CG$60:$CG$61=$CG$60),1,0)</f>
        <v>0</v>
      </c>
      <c r="BAK59" s="487">
        <f t="array" aca="1" ref="BAK59" ca="1">IF(AND($CC$57:$CC$61=$CC$59,$CC$61&lt;&gt;$CC$62,$CE$57:$CE$59=$CE$59,$CE$59&lt;&gt;$CE$60,$CE$60:$CE$61=$CE$60,$CF$57:$CF$59=$CF$59,$CF$60:$CF$61=$CF$60,$CG$57:$CG$58=$CG$58,$CG$58&lt;&gt;$CG$59,$CG$60:$CG$61=$CG$60),1,0)</f>
        <v>0</v>
      </c>
      <c r="BAL59" s="487">
        <f t="array" aca="1" ref="BAL59" ca="1">IF(AND($CC$57:$CC$61=$CC$59,$CC$61&lt;&gt;$CC$62,$CE$57:$CE$58=$CE$58,$CE$58&lt;&gt;$CE$59,$CE$59:$CE$61=$CE$59,$CF$57:$CF$58=$CF$58,$CF$59:$CF$61=$CF$59,$CG$57:$CG$58=$CG$58,$CG$59&lt;&gt;$CG$60,$CG$60:$CG$61=$CG$60),1,0)</f>
        <v>0</v>
      </c>
      <c r="BAM59" s="487">
        <f t="array" aca="1" ref="BAM59" ca="1">IF(AND($CC$57:$CC$62=$CC$59,$CE$57:$CE$61=$CE$59,$CE$61&lt;&gt;$CE$62,$CF$57:$CF$60=$CF$59,$CF$60&lt;&gt;$CF$61,$CG$57:$CG$58=$CG$58,$CG$58&lt;&gt;$CG$59,$CG$59&lt;&gt;$CG$60),1,0)</f>
        <v>0</v>
      </c>
      <c r="BAN59" s="487">
        <f t="array" aca="1" ref="BAN59" ca="1">IF(AND($CC$57:$CC$62=$CC$59,$CE$57:$CE$61=$CE$59,$CE$61&lt;&gt;$CE$62,$CF$57:$CF$59=$CF$59,$CF$59&lt;&gt;$CF$60,$CF$60:$CF$61=$CF$60,$CG$57:$CG$58=$CG$58,$CG$58&lt;&gt;$CG$59,$CG$60&lt;&gt;$CG$61),1,0)</f>
        <v>0</v>
      </c>
      <c r="BAO59" s="487">
        <f t="array" aca="1" ref="BAO59" ca="1">IF(AND($CC$57:$CC$62=$CC$59,$CE$57:$CE$61=$CE$59,$CE$61&lt;&gt;$CE$62,$CF$57:$CF$59=$CF$59,$CF$59&lt;&gt;$CF$60,$CF$60&lt;&gt;$CF$61,$CG$57:$CG$58=$CG$58,$CG$58&lt;&gt;$CG$59),1,0)</f>
        <v>0</v>
      </c>
      <c r="BAP59" s="487">
        <f t="array" aca="1" ref="BAP59" ca="1">IF(AND($CC$57:$CC$62=$CC$59,$CE$57:$CE$61=$CE$59,$CE$61&lt;&gt;$CE$62,$CF$57:$CF$58=$CF$58,$CF$58&lt;&gt;$CF$59,$CF$59:$CF$61=$CF$59,$CG$57:$CG$58=$CG$58,$CG$59&lt;&gt;$CG$60,$CG$60&lt;&gt;$CG$61),1,0)</f>
        <v>0</v>
      </c>
      <c r="BAQ59" s="487">
        <f t="array" aca="1" ref="BAQ59" ca="1">IF(AND($CC$57:$CC$62=$CC$59,$CE$57:$CE$61=$CE$59,$CE$61&lt;&gt;$CE$62,$CF$57:$CF$58=$CF$58,$CF$58&lt;&gt;$CF$59,$CF$59&lt;&gt;$CF$60,$CF$60:$CF$61=$CF$60,$CG$57:$CG$58=$CG$58,$CG$60&lt;&gt;$CG$61),1,0)</f>
        <v>0</v>
      </c>
      <c r="BAR59" s="487">
        <f t="array" aca="1" ref="BAR59" ca="1">IF(AND($CC$57:$CC$62=$CC$59,$CE$57:$CE$61=$CE$59,$CE$61&lt;&gt;$CE$62,$CF$57:$CF$58=$CF$58,$CF$58&lt;&gt;$CF$59,$CF$59:$CF$60=$CF$59,$CF$60&lt;&gt;$CF$61,$CG$57:$CG$58=$CG$57,$CG$59&lt;&gt;$CG$60),1,0)</f>
        <v>0</v>
      </c>
      <c r="BAS59" s="487">
        <f t="array" aca="1" ref="BAS59" ca="1">IF(AND($CC$57:$CC$62=$CC$59,$CE$57:$CE$60=$CE$59,$CE$60&lt;&gt;$CE$61,$CE$61:$CE$62=$CE$61,$CF$57:$CF$59=$CF$59,$CF$59&lt;&gt;$CF$60,$CF$61:$CF$62=$CF$61,$CG$57:$CG$58=$CG$58,$CG$58&lt;&gt;$CG$59,$CG$61&lt;&gt;$CG$62),1,0)</f>
        <v>0</v>
      </c>
      <c r="BAT59" s="487">
        <f t="array" aca="1" ref="BAT59" ca="1">IF(AND($CC$57:$CC$62=$CC$59,$CE$57:$CE$60=$CE$59,$CE$60&lt;&gt;$CE$61,$CE$61:$CE$62=$CE$61,$CF$57:$CF$59=$CF$59,$CF$59&lt;&gt;$CF$60,$CF$61&lt;&gt;$CF$62,$CG$57:$CG$58=$CG$58,$CG$58&lt;&gt;$CG$59),1,0)</f>
        <v>0</v>
      </c>
      <c r="BAU59" s="487">
        <f t="array" aca="1" ref="BAU59" ca="1">IF(AND($CC$57:$CC$62=$CC$59,$CE$57:$CE$60=$CE$59,$CE$60&lt;&gt;$CE$61,$CE$61:$CE$62=$CE$61,$CF$57:$CF$58=$CF$58,$CF$58&lt;&gt;$CF$59,$CF$59:$CF$60=$CF$59,$CF$61:$CF$62=$CF$61,$CG$57:$CG$58=$CG$58,$CG$59&lt;&gt;$CG$60,$CG$61&lt;&gt;$CG$62),1,0)</f>
        <v>0</v>
      </c>
      <c r="BAV59" s="487">
        <f t="array" aca="1" ref="BAV59" ca="1">IF(AND($CC$57:$CC$62=$CC$59,$CE$57:$CE$60=$CE$59,$CE$60&lt;&gt;$CE$61,$CE$61:$CE$62=$CE$61,$CF$57:$CF$58=$CF$58,$CF$58&lt;&gt;$CF$59,$CF$59:$CF$60=$CF$59,$CF$61&lt;&gt;$CF$62,$CG$57:$CG$58=$CG$58,$CG$59&lt;&gt;$CG$60),1,0)</f>
        <v>0</v>
      </c>
      <c r="BAW59" s="487">
        <f t="array" aca="1" ref="BAW59" ca="1">IF(AND($CC$57:$CC$62=$CC$59,$CE$57:$CE$60=$CE$59,$CE$60&lt;&gt;$CE$61,$CE$61:$CE$62=$CE$61,$CF$57:$CF$58=$CF$58,$CF$58&lt;&gt;$CF$59,$CF$59&lt;&gt;$CF$60,$CF$61:$CF$62=$CF$61,$CG$57:$CG$58=$CG$58,$CG$61&lt;&gt;$CG$62),1,0)</f>
        <v>0</v>
      </c>
      <c r="BAX59" s="487">
        <f t="array" aca="1" ref="BAX59" ca="1">IF(AND($CC$57:$CC$62=$CC$59,$CE$57:$CE$60=$CE$59,$CE$60&lt;&gt;$CE$61,$CE$61:$CE$62=$CE$61,$CF$57:$CF$60=$CF$59,$CF$61&lt;&gt;$CF$62,$CG$57:$CG$58=$CG$58,$CG$58&lt;&gt;$CG$59,$CG$59&lt;&gt;$CG$60),1,0)</f>
        <v>0</v>
      </c>
      <c r="BAY59" s="487">
        <f t="array" aca="1" ref="BAY59" ca="1">IF(AND($CC$57:$CC$62=$CC$59,$CE$57:$CE$59=$CE$59,$CE$59&lt;&gt;$CE$60,$CE$60:$CE$62=$CE$60,$CF$57:$CF$58=$CF$58,$CF$58&lt;&gt;$CF$59,$CF$60:$CF$62=$CF$60,$CG$57:$CG$58=$CG$58,$CG$60&lt;&gt;$CG$61,$CG$61&lt;&gt;$CG$62),1,0)</f>
        <v>0</v>
      </c>
      <c r="BAZ59" s="487">
        <f t="array" aca="1" ref="BAZ59" ca="1">IF(AND($CC$57:$CC$62=$CC$59,$CE$57:$CE$59=$CE$59,$CE$59&lt;&gt;$CE$60,$CE$60:$CE$62=$CE$60,$CF$57:$CF$58=$CF$58,$CF$58&lt;&gt;$CF$59,$CF$60:$CF$61=$CF$60,$CF$61&lt;&gt;$CF$62,$CG$57:$CG$58=$CG$58,$CG$60&lt;&gt;$CG$61),1,0)</f>
        <v>0</v>
      </c>
      <c r="BBA59" s="487">
        <f t="array" aca="1" ref="BBA59" ca="1">IF(AND($CC$57:$CC$62=$CC$59,$CE$57:$CE$59=$CE$59,$CE$59&lt;&gt;$CE$60,$CE$60:$CE$62=$CE$60,$CF$57:$CF$58=$CF$58,$CF$58&lt;&gt;$CF$59,$CF$60&lt;&gt;$CF$61,$CF$61:$CF$62=$CF$61,$CG$57:$CG$58=$CG$58,$CG$61&lt;&gt;$CG$62),1,0)</f>
        <v>0</v>
      </c>
      <c r="BBB59" s="487">
        <f t="array" aca="1" ref="BBB59" ca="1">IF(AND($CC$57:$CC$62=$CC$59,$CE$57:$CE$59=$CE$59,$CE$59&lt;&gt;$CE$60,$CE$60:$CE$62=$CE$60,$CF$57:$CF$59=$CF$59,$CF$60:$CF$61=$CF$60,$CF$61&lt;&gt;$CF$62,$CG$57:$CG$58=$CG$58,$CG$58&lt;&gt;$CG$59,$CG$60&lt;&gt;$CG$61),1,0)</f>
        <v>0</v>
      </c>
      <c r="BBC59" s="487">
        <f t="array" aca="1" ref="BBC59" ca="1">IF(AND($CC$57:$CC$62=$CC$59,$CE$57:$CE$59=$CE$59,$CE$59&lt;&gt;$CE$60,$CE$60:$CE$62=$CE$60,$CF$57:$CF$59=$CF$59,$CF$60&lt;&gt;$CF$61,$CF$61:$CF$62=$CF$61,$CG$57:$CG$58=$CG$58,$CG$58&lt;&gt;$CG$59,$CG$61&lt;&gt;$CG$62),1,0)</f>
        <v>0</v>
      </c>
      <c r="BBD59" s="487">
        <f t="array" aca="1" ref="BBD59" ca="1">IF(AND($CC$57:$CC$62=$CC$59,$CE$57:$CE$59=$CE$59,$CE$59&lt;&gt;$CE$60,$CE$60:$CE$62=$CE$60,$CF$57:$CF$59=$CF$59,$CF$60&lt;&gt;$CF$61,$CF$61&lt;&gt;$CF$62,$CG$57:$CG$58=$CG$58,$CG$58&lt;&gt;$CG$59),1,0)</f>
        <v>0</v>
      </c>
      <c r="BBE59" s="487">
        <f t="array" aca="1" ref="BBE59" ca="1">IF(AND($CC$57:$CC$62=$CC$59,$CE$57:$CE$60=$CE$59,$CE$60&lt;&gt;$CE$61,$CE$61&lt;&gt;$CE$62,$CF$57:$CF$59=$CF$59,$CF$59&lt;&gt;$CF$60,$CG$57:$CG$58=$CG$58,$CG$58&lt;&gt;$CG$59),1,0)</f>
        <v>0</v>
      </c>
      <c r="BBF59" s="487">
        <f t="array" aca="1" ref="BBF59" ca="1">IF(AND($CC$57:$CC$62=$CC$59,$CE$57:$CE$60=$CE$59,$CE$60&lt;&gt;$CE$61,$CE$61&lt;&gt;$CE$62,$CF$57:$CF$58=$CF$58,$CF$58&lt;&gt;$CF$59,$CF$59:$CF$60=$CF$59,$CG$57:$CG$58=$CG$58,$CG$59&lt;&gt;$CG$60),1,0)</f>
        <v>0</v>
      </c>
      <c r="BBG59" s="487">
        <f t="array" aca="1" ref="BBG59" ca="1">IF(AND($CC$57:$CC$62=$CC$59,$CE$57:$CE$59=$CE$59,$CE$59&lt;&gt;$CE$60,$CE$60:$CE$61=$CE$60,$CE$61&lt;&gt;$CE$62,$CF$57:$CF$59=$CF$59,$CF$60&lt;&gt;$CF$61,$CG$57:$CG$58=$CG$58,$CG$58&lt;&gt;$CG$59),1,0)</f>
        <v>0</v>
      </c>
      <c r="BBH59" s="487">
        <f t="array" aca="1" ref="BBH59" ca="1">IF(AND($CC$57:$CC$62=$CC$59,$CE$57:$CE$59=$CE$59,$CE$59&lt;&gt;$CE$60,$CE$60:$CE$61=$CE$60,$CE$61&lt;&gt;$CE$62,$CF$57:$CF$58=$CF$58,$CF$58&lt;&gt;$CF$59,$CF$60:$CF$61=$CF$60,$CG$57:$CG$58=$CG$58,$CG$60&lt;&gt;$CG$61),1,0)</f>
        <v>0</v>
      </c>
      <c r="BBI59" s="487">
        <f t="array" aca="1" ref="BBI59" ca="1">IF(AND($CC$57:$CC$62=$CC$59,$CE$57:$CE$59=$CE$59,$CE$59&lt;&gt;$CE$60,$CE$60&lt;&gt;$CE$61,$CE$61:$CE$62=$CE$61,$CF$57:$CF$59=$CF$59,$CF$61&lt;&gt;$CF$62,$CG$57:$CG$58=$CG$58,$CG$58&lt;&gt;$CG$59),1,0)</f>
        <v>0</v>
      </c>
      <c r="BBJ59" s="487">
        <f t="array" aca="1" ref="BBJ59" ca="1">IF(AND($CC$57:$CC$62=$CC$59,$CE$57:$CE$59=$CE$59,$CE$59&lt;&gt;$CE$60,$CE$60&lt;&gt;$CE$61,$CE$61:$CE$62=$CE$61,$CF$57:$CF$58=$CF$58,$CF$58&lt;&gt;$CF$59,$CF$61:$CF$62=$CF$61,$CG$57:$CG$58=$CG$58,$CG$61&lt;&gt;$CG$62),1,0)</f>
        <v>0</v>
      </c>
      <c r="BBK59" s="487">
        <f t="array" aca="1" ref="BBK59" ca="1">IF(AND($CC$57:$CC$62=$CC$59,$CE$57:$CE$58=$CE$58,$CE$58&lt;&gt;$CE$59,$CE$59:$CE$62=$CE$59,$CF$57:$CF$58=$CF$58,$CF$59&lt;&gt;$CF$60,$CF$60:$CF$62=$CF$60,$CG$57:$CG$58=$CG$58,$CG$60&lt;&gt;$CG$61,$CG$61&lt;&gt;$CG$62),1,0)</f>
        <v>0</v>
      </c>
      <c r="BBL59" s="487">
        <f t="array" aca="1" ref="BBL59" ca="1">IF(AND($CC$57:$CC$62=$CC$59,$CE$57:$CE$58=$CE$58,$CE$58&lt;&gt;$CE$59,$CE$59:$CE$62=$CE$59,$CF$57:$CF$58=$CF$58,$CF$59:$CF$60=$CF$59,$CF$60&lt;&gt;$CF$61,$CF$61:$CF$62=$CF$61,$CG$57:$CG$58=$CG$58,$CG$59&lt;&gt;$CG$60,$CG$61&lt;&gt;$CG$62),1,0)</f>
        <v>0</v>
      </c>
      <c r="BBM59" s="487">
        <f t="array" aca="1" ref="BBM59" ca="1">IF(AND($CC$57:$CC$62=$CC$59,$CE$57:$CE$58=$CE$58,$CE$58&lt;&gt;$CE$59,$CE$59:$CE$62=$CE$59,$CF$57:$CF$58=$CF$58,$CF$59:$CF$61=$CF$59,$CF$61&lt;&gt;$CF$62,$CG$57:$CG$58=$CG$58,$CG$59&lt;&gt;$CG$60,$CG$60&lt;&gt;$CG$61),1,0)</f>
        <v>0</v>
      </c>
      <c r="BBN59" s="487">
        <f t="array" aca="1" ref="BBN59" ca="1">IF(AND($CC$57:$CC$62=$CC$59,$CE$57:$CE$58=$CE$58,$CE$58&lt;&gt;$CE$59,$CE$59:$CE$62=$CE$59,$CF$57:$CF$58=$CF$58,$CF$59:$CF$60=$CF$59,$CF$60&lt;&gt;$CF$61,$CF$61&lt;&gt;$CF$62,$CG$57:$CG$58=$CG$58,$CG$59&lt;&gt;$CG$60),1,0)</f>
        <v>0</v>
      </c>
      <c r="BBO59" s="487">
        <f t="array" aca="1" ref="BBO59" ca="1">IF(AND($CC$57:$CC$62=$CC$59,$CE$57:$CE$58=$CE$58,$CE$58&lt;&gt;$CE$59,$CE$59:$CE$62=$CE$59,$CF$57:$CF$58=$CF$58,$CF$59&lt;&gt;$CF$60,$CF$60&lt;&gt;$CF$61,$CF$61:$CF$62=$CF$61,$CG$57:$CG$58=$CG$58,$CG$61&lt;&gt;$CG$62),1,0)</f>
        <v>0</v>
      </c>
      <c r="BBP59" s="487">
        <f t="array" aca="1" ref="BBP59" ca="1">IF(AND($CC$57:$CC$62=$CC$59,$CE$57:$CE$58=$CE$58,$CE$58&lt;&gt;$CE$59,$CE$59:$CE$62=$CE$59,$CF$57:$CF$58=$CF$58,$CF$59&lt;&gt;$CF$60,$CF$60:$CF$61=$CF$60,$CF$61&lt;&gt;$CF$62,$CG$57:$CG$58=$CG$58,$CG$60&lt;&gt;$CG$61),1,0)</f>
        <v>0</v>
      </c>
      <c r="BBQ59" s="487">
        <f t="array" aca="1" ref="BBQ59" ca="1">IF(AND($CC$57:$CC$62=$CC$59,$CE$57:$CE$58=$CE$58,$CE$58&lt;&gt;$CE$59,$CE$59:$CE$61=$CE$59,$CE$61&lt;&gt;$CE$62,$CF$57:$CF$58=$CF$58,$CF$59&lt;&gt;$CF$60,$CF$60:$CF$61=$CF$60,$CG$57:$CG$58=$CG$58,$CG$60&lt;&gt;$CG$61),1,0)</f>
        <v>0</v>
      </c>
      <c r="BBR59" s="487">
        <f t="array" aca="1" ref="BBR59" ca="1">IF(AND($CC$57:$CC$62=$CC$59,$CE$57:$CE$58=$CE$58,$CE$58&lt;&gt;$CE$59,$CE$59:$CE$61=$CE$59,$CE$61&lt;&gt;$CE$62,$CF$57:$CF$58=$CF$58,$CF$59:$CF$60=$CF$59,$CF$60&lt;&gt;$CF$61,$CG$57:$CG$58=$CG$58,$CG$59&lt;&gt;$CG$60),1,0)</f>
        <v>0</v>
      </c>
      <c r="BBS59" s="487">
        <f t="array" aca="1" ref="BBS59" ca="1">IF(AND($CC$57:$CC$62=$CC$59,$CE$57:$CE$58=$CE$58,$CE$58&lt;&gt;$CE$59,$CE$59:$CE$60=$CE$59,$CE$60&lt;&gt;$CE$61,$CE$61:$CE$62=$CE$61,$CF$57:$CF$58=$CF$58,$CF$59&lt;&gt;$CF$60,$CF$61:$CF$62=$CF$61,$CG$57:$CG$58=$CG$58,$CG$61&lt;&gt;$CG$62),1,0)</f>
        <v>0</v>
      </c>
      <c r="BBT59" s="487">
        <f t="array" aca="1" ref="BBT59" ca="1">IF(AND($CC$57:$CC$62=$CC$59,$CE$57:$CE$58=$CE$58,$CE$58&lt;&gt;$CE$59,$CE$59:$CE$60=$CE$59,$CE$60&lt;&gt;$CE$61,$CE$61:$CE$62=$CE$61,$CF$57:$CF$58=$CF$58,$CF$59:$CF$60=$CF$59,$CF$61&lt;&gt;$CF$62,$CG$57:$CG$58=$CG$58,$CG$59&lt;&gt;$CG$60),1,0)</f>
        <v>0</v>
      </c>
      <c r="BBU59" s="487">
        <f t="array" aca="1" ref="BBU59" ca="1">IF(AND($CC$57:$CC$62=$CC$59,$CE$57:$CE$58=$CE$58,$CE$58&lt;&gt;$CE$59,$CE$59&lt;&gt;$CE$60,$CE$60:$CE$62=$CE$60,$CF$57:$CF$58=$CF$58,$CF$60&lt;&gt;$CF$61,$CF$61:$CF$62=$CF$61,$CG$57:$CG$58=$CG$58,$CG$61&lt;&gt;$CG$62),1,0)</f>
        <v>0</v>
      </c>
      <c r="BBV59" s="487">
        <f t="array" aca="1" ref="BBV59" ca="1">IF(AND($CC$57:$CC$62=$CC$59,$CE$57:$CE$58=$CE$58,$CE$58&lt;&gt;$CE$59,$CE$59&lt;&gt;$CE$60,$CE$60:$CE$62=$CE$60,$CF$57:$CF$58=$CF$58,$CF$60:$CF$61=$CF$60,$CF$61&lt;&gt;$CF$62,$CG$57:$CG$58=$CG$58,$CG$60&lt;&gt;$CG$61),1,0)</f>
        <v>0</v>
      </c>
      <c r="BBW59" s="487">
        <f t="array" aca="1" ref="BBW59" ca="1">IF(AND($CC$57:$CC$61=$CC$59,$CC$61&lt;&gt;$CC$62,$CE$57:$CE$61=$CE$59,$CF$57:$CF$60=$CF$59,$CF$60&lt;&gt;$CF$61,$CG$57:$CG$58=$CG$58,$CG$58&lt;&gt;$CG$59,$CG$59&lt;&gt;$CG$60),1,0)</f>
        <v>0</v>
      </c>
      <c r="BBX59" s="487">
        <f t="array" aca="1" ref="BBX59" ca="1">IF(AND($CC$57:$CC$61=$CC$59,$CC$61&lt;&gt;$CC$62,$CE$57:$CE$61=$CE$59,$CF$57:$CF$59=$CF$59,$CF$59&lt;&gt;$CF$60,$CF$60:$CF$61=$CF$60,$CG$57:$CG$58=$CG$58,$CG$58&lt;&gt;$CG$59,$CG$60&lt;&gt;$CG$61),1,0)</f>
        <v>0</v>
      </c>
      <c r="BBY59" s="487">
        <f t="array" aca="1" ref="BBY59" ca="1">IF(AND($CC$57:$CC$61=$CC$59,$CC$61&lt;&gt;$CC$62,$CE$57:$CE$61=$CE$59,$CF$57:$CF$59=$CF$59,$CF$59&lt;&gt;$CF$60,$CF$60&lt;&gt;$CF$61,$CG$57:$CG$58=$CG$58,$CG$58&lt;&gt;$CG$59),1,0)</f>
        <v>0</v>
      </c>
      <c r="BBZ59" s="487">
        <f t="array" aca="1" ref="BBZ59" ca="1">IF(AND($CC$57:$CC$61=$CC$59,$CC$61&lt;&gt;$CC$62,$CE$57:$CE$61=$CE$59,$CF$57:$CF$58=$CF$58,$CF$58&lt;&gt;$CF$59,$CF$59:$CF$61=$CF$59,$CG$57:$CG$58=$CG$58,$CG$59&lt;&gt;$CG$60,$CG$60&lt;&gt;$CG$61),1,0)</f>
        <v>0</v>
      </c>
      <c r="BCA59" s="487">
        <f t="array" aca="1" ref="BCA59" ca="1">IF(AND($CC$57:$CC$61=$CC$59,$CC$61&lt;&gt;$CC$62,$CE$57:$CE$61=$CE$59,$CF$57:$CF$58=$CF$58,$CF$58&lt;&gt;$CF$59,$CF$59&lt;&gt;$CF$60,$CF$60:$CF$61=$CF$60,$CG$57:$CG$58=$CG$58,$CG$60&lt;&gt;$CG$61),1,0)</f>
        <v>0</v>
      </c>
      <c r="BCB59" s="487">
        <f t="array" aca="1" ref="BCB59" ca="1">IF(AND($CC$57:$CC$61=$CC$59,$CC$61&lt;&gt;$CC$62,$CE$57:$CE$61=$CE$59,$CF$57:$CF$58=$CF$58,$CF$58&lt;&gt;$CF$59,$CF$59:$CF$60=$CF$59,$CF$60&lt;&gt;$CF$61,$CG$57:$CG$58=$CG$58,$CG$59&lt;&gt;$CG$60),1,0)</f>
        <v>0</v>
      </c>
      <c r="BCC59" s="487">
        <f t="array" aca="1" ref="BCC59" ca="1">IF(AND($CC$57:$CC$61=$CC$59,$CC$61&lt;&gt;$CC$62,$CE$57:$CE$60=$CE$59,$CE$60&lt;&gt;$CE$61,$CF$57:$CF$58=$CF$58,$CF$58&lt;&gt;$CF$59,$CF$59&lt;&gt;$CF$60,$CG$57:$CG$58=$CG$58),1,0)</f>
        <v>0</v>
      </c>
      <c r="BCD59" s="487">
        <f t="array" aca="1" ref="BCD59" ca="1">IF(AND($CC$57:$CC$61=$CC$59,$CC$61&lt;&gt;$CC$62,$CE$57:$CE$60=$CE$59,$CE$60&lt;&gt;$CE$61,$CF$57:$CF$60=$CF$59,$CG$57:$CG$58=$CG$58,$CG$58&lt;&gt;$CG$59,$CG$59&lt;&gt;$CG$60),1,0)</f>
        <v>0</v>
      </c>
      <c r="BCE59" s="487">
        <f t="array" aca="1" ref="BCE59" ca="1">IF(AND($CC$57:$CC$61=$CC$59,$CC$61&lt;&gt;$CC$62,$CE$57:$CE$59=$CE$59,$CE$59&lt;&gt;$CE$60,$CE$60:$CE$61=$CE$60,$CF$57:$CF$58=$CF$58,$CF$58&lt;&gt;$CF$59,$CF$60&lt;&gt;$CF$61,$CG$57:$CG$58=$CG$58),1,0)</f>
        <v>0</v>
      </c>
      <c r="BCF59" s="487">
        <f t="array" aca="1" ref="BCF59" ca="1">IF(AND($CC$57:$CC$61=$CC$59,$CC$61&lt;&gt;$CC$62,$CE$57:$CE$59=$CE$59,$CE$59&lt;&gt;$CE$60,$CE$60:$CE$61=$CE$60,$CF$57:$CF$59=$CF$59,$CF$60:$CF$61=$CF$60,$CG$57:$CG$58=$CG$58,$CG$58&lt;&gt;$CG$59,$CG$60&lt;&gt;$CG$61),1,0)</f>
        <v>0</v>
      </c>
      <c r="BCG59" s="487">
        <f t="array" aca="1" ref="BCG59" ca="1">IF(AND($CC$57:$CC$61=$CC$59,$CC$61&lt;&gt;$CC$62,$CE$57:$CE$59=$CE$59,$CE$59&lt;&gt;$CE$60,$CE$60&lt;&gt;$CE$61,$CF$57:$CF$58=$CF$58,$CF$58&lt;&gt;$CF$59,$CG$57:$CG$58=$CG$58),1,0)</f>
        <v>0</v>
      </c>
      <c r="BCH59" s="487">
        <f t="array" aca="1" ref="BCH59" ca="1">IF(AND($CC$57:$CC$61=$CC$59,$CC$61&lt;&gt;$CC$62,$CE$57:$CE$59=$CE$59,$CE$59&lt;&gt;$CE$60,$CE$60&lt;&gt;$CE$61,$CF$57:$CF$59=$CF$59,$CG$57:$CG$58=$CG$58,$CG$58&lt;&gt;$CG$59),1,0)</f>
        <v>0</v>
      </c>
      <c r="BCI59" s="487">
        <f t="array" aca="1" ref="BCI59" ca="1">IF(AND($CC$57:$CC$61=$CC$59,$CC$61&lt;&gt;$CC$62,$CE$57:$CE$58=$CE$58,$CE$58&lt;&gt;$CE$59,$CE$59:$CE$61=$CE$59,$CF$57:$CF$58=$CF$58,$CF$59&lt;&gt;$CF$60,$CF$60&lt;&gt;$CF$61,$CG$57:$CG$58=$CG$58),1,0)</f>
        <v>0</v>
      </c>
      <c r="BCJ59" s="487">
        <f t="array" aca="1" ref="BCJ59" ca="1">IF(AND($CC$57:$CC$61=$CC$59,$CC$61&lt;&gt;$CC$62,$CE$57:$CE$58=$CE$58,$CE$58&lt;&gt;$CE$59,$CE$59:$CE$61=$CE$59,$CF$57:$CF$58=$CF$58,$CF$59:$CF$61=$CF$59,$CG$57:$CG$58=$CG$58,$CG$59&lt;&gt;$CG$60,$CG$60&lt;&gt;$CG$61),1,0)</f>
        <v>0</v>
      </c>
      <c r="BCK59" s="487">
        <f t="array" aca="1" ref="BCK59" ca="1">IF(AND($CC$57:$CC$61=$CC$59,$CC$61&lt;&gt;$CC$62,$CE$57:$CE$58=$CE$58,$CE$58&lt;&gt;$CE$59,$CE$59&lt;&gt;$CE$60,$CE$60:$CE$61=$CE$60,$CF$57:$CF$58=$CF$58,$CF$60&lt;&gt;$CF$61,$CG$57:$CG$58=$CG$57),1,0)</f>
        <v>0</v>
      </c>
      <c r="BCL59" s="487">
        <f t="array" aca="1" ref="BCL59" ca="1">IF(AND($CC$57:$CC$61=$CC$59,$CC$61&lt;&gt;$CC$62,$CE$57:$CE$58=$CE$58,$CE$58&lt;&gt;$CE$59,$CE$59&lt;&gt;$CE$60,$CE$60:$CE$61=$CE$60,$CF$57:$CF$58=$CF$58,$CF$60:$CF$61=$CF$60,$CG$57:$CG$58=$CG$58,$CG$60&lt;&gt;$CG$61),1,0)</f>
        <v>0</v>
      </c>
      <c r="BCM59" s="487">
        <f t="array" aca="1" ref="BCM59" ca="1">IF(AND($CC$57:$CC$61=$CC$59,$CC$61&lt;&gt;$CC$62,$CE$57:$CE$58=$CE$58,$CE$58&lt;&gt;$CE$59,$CE$59:$CE$60=$CE$59,$CE$60&lt;&gt;$CE$61,$CF$57:$CF$58=$CF$58,$CF$59&lt;&gt;$CF$60,$CG$57:$CG$58=$CG$57),1,0)</f>
        <v>0</v>
      </c>
      <c r="BCN59" s="487">
        <f t="array" aca="1" ref="BCN59" ca="1">IF(AND($CC$57:$CC$61=$CC$59,$CC$61&lt;&gt;$CC$62,$CE$57:$CE$58=$CE$58,$CE$58&lt;&gt;$CE$59,$CE$59:$CE$60=$CE$59,$CE$60&lt;&gt;$CE$61,$CF$57:$CF$58=$CF$58,$CF$59:$CF$60=$CF$59,$CG$57:$CG$58=$CG$58,$CG$59&lt;&gt;$CG$60),1,0)</f>
        <v>0</v>
      </c>
      <c r="BCO59" s="487">
        <f t="array" aca="1" ref="BCO59" ca="1">IF(AND($CC$57:$CC$60=$CC$59,$CC$60&lt;&gt;$CC$61,$CC$61:$CC$62=$CC$61,$CE$57:$CE$60=$CE$59,$CE$61:$CE$62=$CE$61,$CF$57:$CF$59=$CF$59,$CF$59&lt;&gt;$CF$60,$CF$61:$CF$62=$CF$61,$CG$57:$CG$58=$CG$58,$CG$58&lt;&gt;$CG$59,$CG$61&lt;&gt;$CG$62),1,0)</f>
        <v>0</v>
      </c>
      <c r="BCP59" s="487">
        <f t="array" aca="1" ref="BCP59" ca="1">IF(AND($CC$57:$CC$60=$CC$59,$CC$60&lt;&gt;$CC$61,$CC$61:$CC$62=$CC$61,$CE$57:$CE$60=$CE$59,$CE$61:$CE$62=$CE$61,$CF$57:$CF$59=$CF$59,$CF$59&lt;&gt;$CF$60,$CF$61&lt;&gt;$CF$62,$CG$57:$CG$58=$CG$58,$CG$58&lt;&gt;$CG$59),1,0)</f>
        <v>0</v>
      </c>
      <c r="BCQ59" s="487">
        <f t="array" aca="1" ref="BCQ59" ca="1">IF(AND($CC$57:$CC$60=$CC$59,$CC$60&lt;&gt;$CC$61,$CC$61:$CC$62=$CC$61,$CE$57:$CE$60=$CE$59,$CE$61:$CE$62=$CE$61,$CF$57:$CF$58=$CF$58,$CF$58&lt;&gt;$CF$59,$CF$59:$CF$60=$CF$59,$CF$61:$CF$62=$CF$61,$CG$57:$CG$58=$CG$58,$CG$59&lt;&gt;$CG$60,$CG$61&lt;&gt;$CG$62),1,0)</f>
        <v>0</v>
      </c>
      <c r="BCR59" s="487">
        <f t="array" aca="1" ref="BCR59" ca="1">IF(AND($CC$57:$CC$60=$CC$59,$CC$60&lt;&gt;$CC$61,$CC$61:$CC$62=$CC$61,$CE$57:$CE$60=$CE$59,$CE$61:$CE$62=$CE$61,$CF$57:$CF$58=$CF$58,$CF$58&lt;&gt;$CF$59,$CF$59:$CF$60=$CF$59,$CF$61&lt;&gt;$CF$62,$CG$57:$CG$58=$CG$58,$CG$59&lt;&gt;$CG$60),1,0)</f>
        <v>0</v>
      </c>
      <c r="BCS59" s="487">
        <f t="array" aca="1" ref="BCS59" ca="1">IF(AND($CC$57:$CC$60=$CC$59,$CC$60&lt;&gt;$CC$61,$CC$61:$CC$62=$CC$61,$CE$57:$CE$60=$CE$59,$CE$61:$CE$62=$CE$61,$CF$57:$CF$58=$CF$58,$CF$58&lt;&gt;$CF$59,$CF$59&lt;&gt;$CF$60,$CF$61:$CF$62=$CF$61,$CG$57:$CG$58=$CG$58,$CG$61&lt;&gt;$CG$62),1,0)</f>
        <v>0</v>
      </c>
      <c r="BCT59" s="487">
        <f t="array" aca="1" ref="BCT59" ca="1">IF(AND($CC$57:$CC$60=$CC$59,$CC$60&lt;&gt;$CC$61,$CC$61:$CC$62=$CC$61,$CE$57:$CE$60=$CE$59,$CE$61:$CE$62=$CE$61,$CF$57:$CF$60=$CF$59,$CF$61&lt;&gt;$CF$62,$CG$57:$CG$58=$CG$58,$CG$58&lt;&gt;$CG$59,$CG$59&lt;&gt;$CG$60),1,0)</f>
        <v>0</v>
      </c>
      <c r="BCU59" s="487">
        <f t="array" aca="1" ref="BCU59" ca="1">IF(AND($CC$57:$CC$60=$CC$59,$CC$60&lt;&gt;$CC$61,$CC$61:$CC$62=$CC$61,$CE$57:$CE$59=$CE$59,$CE$59&lt;&gt;$CE$60,$CE$61:$CE$62=$CE$61,$CF$57:$CF$58=$CF$58,$CF$58&lt;&gt;$CF$59,$CF$61&lt;&gt;$CF$62,$CG$57:$CG$58=$CG$58),1,0)</f>
        <v>0</v>
      </c>
      <c r="BCV59" s="487">
        <f t="array" aca="1" ref="BCV59" ca="1">IF(AND($CC$57:$CC$60=$CC$59,$CC$60&lt;&gt;$CC$61,$CC$61:$CC$62=$CC$61,$CE$57:$CE$59=$CE$59,$CE$59&lt;&gt;$CE$60,$CE$61:$CE$62=$CE$61,$CF$57:$CF$59=$CF$59,$CF$61:$CF$62=$CF$61,$CG$57:$CG$58=$CG$58,$CG$58&lt;&gt;$CG$59,$CG$61&lt;&gt;$CG$62),1,0)</f>
        <v>0</v>
      </c>
      <c r="BCW59" s="487">
        <f t="array" aca="1" ref="BCW59" ca="1">IF(AND($CC$57:$CC$60=$CC$59,$CC$60&lt;&gt;$CC$61,$CC$61:$CC$62=$CC$61,$CE$57:$CE$59=$CE$59,$CE$59&lt;&gt;$CE$60,$CE$61&lt;&gt;$CE$62,$CF$57:$CF$58=$CF$58,$CF$58&lt;&gt;$CF$59,$CG$57:$CG$58=$CG$57),1,0)</f>
        <v>0</v>
      </c>
      <c r="BCX59" s="487">
        <f t="array" aca="1" ref="BCX59" ca="1">IF(AND($CC$57:$CC$60=$CC$59,$CC$60&lt;&gt;$CC$61,$CC$61:$CC$62=$CC$61,$CE$57:$CE$59=$CE$59,$CE$59&lt;&gt;$CE$60,$CE$61&lt;&gt;$CE$62,$CF$57:$CF$59=$CF$59,$CG$57:$CG$58=$CG$58,$CG$58&lt;&gt;$CG$59),1,0)</f>
        <v>0</v>
      </c>
      <c r="BCY59" s="487">
        <f t="array" aca="1" ref="BCY59" ca="1">IF(AND($CC$57:$CC$60=$CC$59,$CC$60&lt;&gt;$CC$61,$CC$61:$CC$62=$CC$61,$CE$57:$CE$58=$CE$58,$CE$58&lt;&gt;$CE$59,$CE$59:$CE$60=$CE$59,$CE$61:$CE$62=$CE$61,$CF$57:$CF$58=$CF$58,$CF$59&lt;&gt;$CF$60,$CF$61&lt;&gt;$CF$62,$CG$57:$CG$58=$CG$58),1,0)</f>
        <v>0</v>
      </c>
      <c r="BCZ59" s="487">
        <f t="array" aca="1" ref="BCZ59" ca="1">IF(AND($CC$57:$CC$60=$CC$59,$CC$60&lt;&gt;$CC$61,$CC$61:$CC$62=$CC$61,$CE$57:$CE$58=$CE$58,$CE$58&lt;&gt;$CE$59,$CE$59:$CE$60=$CE$59,$CE$61:$CE$62=$CE$61,$CF$57:$CF$58=$CF$58,$CF$59:$CF$60=$CF$59,$CF$61:$CF$62=$CF$61,$CG$57:$CG$58=$CG$58,$CG$59&lt;&gt;$CG$60,$CG$61&lt;&gt;$CG$62),1,0)</f>
        <v>0</v>
      </c>
      <c r="BDA59" s="487">
        <f t="array" aca="1" ref="BDA59" ca="1">IF(AND($CC$57:$CC$60=$CC$59,$CC$60&lt;&gt;$CC$61,$CC$61:$CC$62=$CC$61,$CE$57:$CE$58=$CE$58,$CE$58&lt;&gt;$CE$59,$CE$59:$CE$60=$CE$59,$CE$61&lt;&gt;$CE$62,$CF$57:$CF$58=$CF$58,$CF$59&lt;&gt;$CF$60,$CG$57:$CG$58=$CG$58),1,0)</f>
        <v>0</v>
      </c>
      <c r="BDB59" s="487">
        <f t="array" aca="1" ref="BDB59" ca="1">IF(AND($CC$57:$CC$60=$CC$59,$CC$60&lt;&gt;$CC$61,$CC$61:$CC$62=$CC$61,$CE$57:$CE$58=$CE$58,$CE$58&lt;&gt;$CE$59,$CE$59:$CE$60=$CE$59,$CE$61&lt;&gt;$CE$62,$CF$57:$CF$58=$CF$58,$CF$59:$CF$60=$CF$59,$CG$57:$CG$58=$CG$58,$CG$59&lt;&gt;$CG$60),1,0)</f>
        <v>0</v>
      </c>
      <c r="BDC59" s="487">
        <f t="array" aca="1" ref="BDC59" ca="1">IF(AND($CC$57:$CC$60=$CC$59,$CC$60&lt;&gt;$CC$61,$CC$61:$CC$62=$CC$61,$CE$57:$CE$58=$CE$58,$CE$58&lt;&gt;$CE$59,$CE$59&lt;&gt;$CE$60,$CE$61:$CE$62=$CE$61,$CF$57:$CF$58=$CF$58,$CF$61&lt;&gt;$CF$62,$CG$57:$CG$58=$CG$58),1,0)</f>
        <v>0</v>
      </c>
      <c r="BDD59" s="487">
        <f t="array" aca="1" ref="BDD59" ca="1">IF(AND($CC$57:$CC$60=$CC$59,$CC$60&lt;&gt;$CC$61,$CC$61:$CC$62=$CC$61,$CE$57:$CE$58=$CE$58,$CE$58&lt;&gt;$CE$59,$CE$59&lt;&gt;$CE$60,$CE$61:$CE$62=$CE$61,$CF$57:$CF$58=$CF$58,$CF$61:$CF$62=$CF$61,$CG$57:$CG$58=$CG$58,$CG$61&lt;&gt;$CG$62),1,0)</f>
        <v>0</v>
      </c>
      <c r="BDE59" s="487">
        <f t="array" aca="1" ref="BDE59" ca="1">IF(AND($CC$57:$CC$60=$CC$59,$CC$60&lt;&gt;$CC$61,$CC$61:$CC$62=$CC$61,$CE$57:$CE$60=$CE$59,$CE$61&lt;&gt;$CE$62,$CF$57:$CF$58=$CF$58,$CF$58&lt;&gt;$CF$59,$CF$59&lt;&gt;$CF$60,$CG$57:$CG$58=$CG$58),1,0)</f>
        <v>0</v>
      </c>
      <c r="BDF59" s="487">
        <f t="array" aca="1" ref="BDF59" ca="1">IF(AND($CC$57:$CC$60=$CC$59,$CC$60&lt;&gt;$CC$61,$CC$61:$CC$62=$CC$61,$CE$57:$CE$60=$CE$59,$CE$61&lt;&gt;$CE$62,$CF$57:$CF$60=$CF$59,$CG$57:$CG$58=$CG$58,$CG$58&lt;&gt;$CG$59,$CG$59&lt;&gt;$CG$60),1,0)</f>
        <v>0</v>
      </c>
      <c r="BDG59" s="487">
        <f t="array" aca="1" ref="BDG59" ca="1">IF(AND($CC$57:$CC$59=$CC$59,$CC$59&lt;&gt;$CC$60,$CC$60:$CC$62=$CC$60,$CE$57:$CE$59=$CE$59,$CE$60:$CE$62=$CE$60,$CF$57:$CF$58=$CF$58,$CF$58&lt;&gt;$CF$59,$CF$60:$CF$62=$CF$60,$CG$57:$CG$58=$CG$58,$CG$60&lt;&gt;$CG$61,$CG$61&lt;&gt;$CG$62),1,0)</f>
        <v>0</v>
      </c>
      <c r="BDH59" s="487">
        <f t="array" aca="1" ref="BDH59" ca="1">IF(AND($CC$57:$CC$59=$CC$59,$CC$59&lt;&gt;$CC$60,$CC$60:$CC$62=$CC$60,$CE$57:$CE$59=$CE$59,$CE$60:$CE$62=$CE$60,$CF$57:$CF$58=$CF$58,$CF$58&lt;&gt;$CF$59,$CF$60:$CF$61=$CF$60,$CF$61&lt;&gt;$CF$62,$CG$57:$CG$58=$CG$58,$CG$60&lt;&gt;$CG$61),1,0)</f>
        <v>0</v>
      </c>
      <c r="BDI59" s="487">
        <f t="array" aca="1" ref="BDI59" ca="1">IF(AND($CC$57:$CC$59=$CC$59,$CC$59&lt;&gt;$CC$60,$CC$60:$CC$62=$CC$60,$CE$57:$CE$59=$CE$59,$CE$60:$CE$62=$CE$60,$CF$57:$CF$58=$CF$58,$CF$58&lt;&gt;$CF$59,$CF$60&lt;&gt;$CF$61,$CF$61:$CF$62=$CF$61,$CG$57:$CG$58=$CG$58,$CG$61&lt;&gt;$CG$62),1,0)</f>
        <v>0</v>
      </c>
      <c r="BDJ59" s="487">
        <f t="array" aca="1" ref="BDJ59" ca="1">IF(AND($CC$57:$CC$59=$CC$59,$CC$59&lt;&gt;$CC$60,$CC$60:$CC$62=$CC$60,$CE$57:$CE$59=$CE$59,$CE$60:$CE$62=$CE$60,$CF$57:$CF$59=$CF$59,$CF$60:$CF$61=$CF$60,$CF$61&lt;&gt;$CF$62,$CG$57:$CG$58=$CG$58,$CG$58&lt;&gt;$CG$59,$CG$60&lt;&gt;$CG$61),1,0)</f>
        <v>0</v>
      </c>
      <c r="BDK59" s="487">
        <f t="array" aca="1" ref="BDK59" ca="1">IF(AND($CC$57:$CC$59=$CC$59,$CC$59&lt;&gt;$CC$60,$CC$60:$CC$62=$CC$60,$CE$57:$CE$59=$CE$59,$CE$60:$CE$62=$CE$60,$CF$57:$CF$59=$CF$59,$CF$60&lt;&gt;$CF$61,$CF$61:$CF$62=$CF$61,$CG$57:$CG$58=$CG$58,$CG$58&lt;&gt;$CG$59,$CG$61&lt;&gt;$CG$62),1,0)</f>
        <v>0</v>
      </c>
      <c r="BDL59" s="487">
        <f t="array" aca="1" ref="BDL59" ca="1">IF(AND($CC$57:$CC$59=$CC$59,$CC$59&lt;&gt;$CC$60,$CC$60:$CC$62=$CC$60,$CE$57:$CE$59=$CE$59,$CE$60:$CE$62=$CE$60,$CF$57:$CF$59=$CF$59,$CF$60&lt;&gt;$CF$61,$CF$61&lt;&gt;$CF$62,$CG$57:$CG$58=$CG$58,$CG$58&lt;&gt;$CG$59),1,0)</f>
        <v>0</v>
      </c>
      <c r="BDM59" s="487">
        <f t="array" aca="1" ref="BDM59" ca="1">IF(AND($CC$57:$CC$59=$CC$59,$CC$59&lt;&gt;$CC$60,$CC$60:$CC$62=$CC$60,$CE$57:$CE$58=$CE$58,$CE$58&lt;&gt;$CE$59,$CE$60:$CE$62=$CE$60,$CF$57:$CF$58=$CF$58,$CF$60&lt;&gt;$CF$61,$CF$61&lt;&gt;$CF$62,$CG$57:$CG$58=$CG$58),1,0)</f>
        <v>0</v>
      </c>
      <c r="BDN59" s="487">
        <f t="array" aca="1" ref="BDN59" ca="1">IF(AND($CC$57:$CC$59=$CC$59,$CC$59&lt;&gt;$CC$60,$CC$60:$CC$62=$CC$60,$CE$57:$CE$58=$CE$58,$CE$58&lt;&gt;$CE$59,$CE$60:$CE$62=$CE$60,$CF$57:$CF$58=$CF$58,$CF$60:$CF$62=$CF$60,$CG$57:$CG$58=$CG$58,$CG$60&lt;&gt;$CG$61,$CG$61&lt;&gt;$CG$62),1,0)</f>
        <v>0</v>
      </c>
      <c r="BDO59" s="487">
        <f t="array" aca="1" ref="BDO59" ca="1">IF(AND($CC$57:$CC$59=$CC$59,$CC$59&lt;&gt;$CC$60,$CC$60:$CC$62=$CC$60,$CE$57:$CE$58=$CE$58,$CE$58&lt;&gt;$CE$59,$CE$60:$CE$61=$CE$60,$CE$61&lt;&gt;$CE$62,$CF$57:$CF$58=$CF$58,$CF$60&lt;&gt;$CF$61,$CG$57:$CG$58=$CG$58),1,0)</f>
        <v>0</v>
      </c>
      <c r="BDP59" s="487">
        <f t="array" aca="1" ref="BDP59" ca="1">IF(AND($CC$57:$CC$59=$CC$59,$CC$59&lt;&gt;$CC$60,$CC$60:$CC$62=$CC$60,$CE$57:$CE$58=$CE$58,$CE$58&lt;&gt;$CE$59,$CE$60:$CE$61=$CE$60,$CE$61&lt;&gt;$CE$62,$CF$57:$CF$58=$CF$58,$CF$60:$CF$61=$CF$60,$CG$57:$CG$58=$CG$58,$CG$60&lt;&gt;$CG$61),1,0)</f>
        <v>0</v>
      </c>
      <c r="BDQ59" s="487">
        <f t="array" aca="1" ref="BDQ59" ca="1">IF(AND($CC$57:$CC$59=$CC$58,$CC$59&lt;&gt;$CC$60,$CC$60:$CC$62=$CC$60,$CE$57:$CE$58=$CE$58,$CE$58&lt;&gt;$CE$59,$CE$60&lt;&gt;$CE$61,$CE$61:$CE$62=$CE$61,$CF$57:$CF$58=$CF$58,$CF$61&lt;&gt;$CF$62,$CG$57:$CG$58=$CG$58),1,0)</f>
        <v>0</v>
      </c>
      <c r="BDR59" s="487">
        <f t="array" aca="1" ref="BDR59" ca="1">IF(AND($CC$57:$CC$59=$CC$59,$CC$59&lt;&gt;$CC$60,$CC$60:$CC$62=$CC$60,$CE$57:$CE$58=$CE$58,$CE$58&lt;&gt;$CE$59,$CE$60&lt;&gt;$CE$61,$CE$61:$CE$62=$CE$61,$CF$57:$CF$58=$CF$58,$CF$61:$CF$62=$CF$61,$CG$57:$CG$58=$CG$58,$CG$61&lt;&gt;$CG$62),1,0)</f>
        <v>0</v>
      </c>
      <c r="BDS59" s="487">
        <f t="array" aca="1" ref="BDS59" ca="1">IF(AND($CC$57:$CC$59=$CC$59,$CC$59&lt;&gt;$CC$60,$CC$60:$CC$62=$CC$60,$CE$57:$CE$59=$CE$59,$CE$60:$CE$61=$CE$60,$CE$61&lt;&gt;$CE$62,$CF$57:$CF$58=$CF$58,$CF$58&lt;&gt;$CF$59,$CF$60&lt;&gt;$CF$61,$CG$57:$CG$58=$CG$58),1,0)</f>
        <v>0</v>
      </c>
      <c r="BDT59" s="487">
        <f t="array" aca="1" ref="BDT59" ca="1">IF(AND($CC$57:$CC$59=$CC$59,$CC$59&lt;&gt;$CC$60,$CC$60:$CC$62=$CC$60,$CE$57:$CE$59=$CE$59,$CE$60:$CE$61=$CE$60,$CE$61&lt;&gt;$CE$62,$CF$57:$CF$59=$CF$59,$CF$60:$CF$61=$CF$60,$CG$57:$CG$58=$CG$58,$CG$58&lt;&gt;$CG$59,$CG$60&lt;&gt;$CG$61),1,0)</f>
        <v>0</v>
      </c>
      <c r="BDU59" s="487">
        <f t="array" aca="1" ref="BDU59" ca="1">IF(AND($CC$57:$CC$59=$CC$59,$CC$59&lt;&gt;$CC$60,$CC$60:$CC$62=$CC$60,$CE$57:$CE$59=$CE$59,$CE$60&lt;&gt;$CE$61,$CE$61:$CE$62=$CE$61,$CF$57:$CF$58=$CF$58,$CF$58&lt;&gt;$CF$59,$CF$61&lt;&gt;$CF$62,$CG$57:$CG$58=$CG$58),1,0)</f>
        <v>0</v>
      </c>
      <c r="BDV59" s="487">
        <f t="array" aca="1" ref="BDV59" ca="1">IF(AND($CC$57:$CC$59=$CC$59,$CC$59&lt;&gt;$CC$60,$CC$60:$CC$62=$CC$60,$CE$57:$CE$59=$CE$59,$CE$60&lt;&gt;$CE$61,$CE$61:$CE$62=$CE$61,$CF$57:$CF$59=$CF$59,$CF$61:$CF$62=$CF$61,$CG$57:$CG$58=$CG$58,$CG$58&lt;&gt;$CG$59,$CG$61&lt;&gt;$CG$62),1,0)</f>
        <v>0</v>
      </c>
      <c r="BDW59" s="487">
        <f t="array" aca="1" ref="BDW59" ca="1">IF(AND($CC$57:$CC$59=$CC$59,$CC$59&lt;&gt;$CC$60,$CC$60:$CC$62=$CC$60,$CE$57:$CE$59=$CE$59,$CE$60&lt;&gt;$CE$61,$CE$61&lt;&gt;$CE$62,$CF$57:$CF$58=$CF$58,$CF$58&lt;&gt;$CF$59,$CG$57:$CG$58=$CG$58),1,0)</f>
        <v>0</v>
      </c>
      <c r="BDX59" s="487">
        <f t="array" aca="1" ref="BDX59" ca="1">IF(AND($CC$57:$CC$59=$CC$59,$CC$59&lt;&gt;$CC$60,$CC$60:$CC$62=$CC$60,$CE$57:$CE$59=$CE$59,$CE$60&lt;&gt;$CE$61,$CE$61&lt;&gt;$CE$62,$CF$57:$CF$59=$CF$59,$CG$57:$CG$58=$CG$58,$CG$58&lt;&gt;$CG$59),1,0)</f>
        <v>0</v>
      </c>
      <c r="BDY59" s="487">
        <f t="array" aca="1" ref="BDY59" ca="1">IF(AND($CC$57:$CC$60=$CC$59,$CC$60&lt;&gt;$CC$61,$CC$61&lt;&gt;$CC$62,$CE$57:$CE$60=$CE$59,$CF$57:$CF$59=$CF$58,$CF$59&lt;&gt;$CF$60,$CG$57:$CG$58=$CG$58,$CG$58&lt;&gt;$CG$59),1,0)</f>
        <v>0</v>
      </c>
      <c r="BDZ59" s="487">
        <f t="array" aca="1" ref="BDZ59" ca="1">IF(AND($CC$57:$CC$60=$CC$59,$CC$60&lt;&gt;$CC$61,$CC$61&lt;&gt;$CC$62,$CE$57:$CE$60=$CE$59,$CF$57:$CF$58=$CF$58,$CF$58&lt;&gt;$CF$59,$CF$59:$CF$60=$CF$59,$CG$57:$CG$58=$CG$58,$CG$59&lt;&gt;$CG$60),1,0)</f>
        <v>0</v>
      </c>
      <c r="BEA59" s="487">
        <f t="array" aca="1" ref="BEA59" ca="1">IF(AND($CC$57:$CC$60=$CC$59,$CC$60&lt;&gt;$CC$61,$CC$61&lt;&gt;$CC$62,$CE$57:$CE$59=$CE$59,$CE$59&lt;&gt;$CE$60,$CF$57:$CF$58=$CF$58,$CF$58&lt;&gt;$CF$59,$CG$57:$CG$58=$CG$58),1,0)</f>
        <v>0</v>
      </c>
      <c r="BEB59" s="487">
        <f t="array" aca="1" ref="BEB59" ca="1">IF(AND($CC$57:$CC$60=$CC$59,$CC$60&lt;&gt;$CC$61,$CC$61&lt;&gt;$CC$62,$CE$57:$CE$59=$CE$59,$CE$59&lt;&gt;$CE$60,$CF$57:$CF$59=$CF$59,$CG$57:$CG$58=$CG$58,$CG$58&lt;&gt;$CG$59),1,0)</f>
        <v>0</v>
      </c>
      <c r="BEC59" s="487">
        <f t="array" aca="1" ref="BEC59" ca="1">IF(AND($CC$57:$CC$60=$CC$59,$CC$60&lt;&gt;$CC$61,$CC$61&lt;&gt;$CC$62,$CE$57:$CE$58=$CE$58,$CE$58&lt;&gt;$CE$59,$CE$59:$CE$60=$CE$59,$CF$57:$CF$58=$CF$58,$CF$59&lt;&gt;$CF$60,$CG$57:$CG$58=$CG$58),1,0)</f>
        <v>0</v>
      </c>
      <c r="BED59" s="487">
        <f t="array" aca="1" ref="BED59" ca="1">IF(AND($CC$57:$CC$60=$CC$59,$CC$60&lt;&gt;$CC$61,$CC$61&lt;&gt;$CC$62,$CE$57:$CE$58=$CE$58,$CE$58&lt;&gt;$CE$59,$CE$59:$CE$60=$CE$59,$CF$57:$CF$58=$CF$58,$CF$59:$CF$60=$CF$59,$CG$57:$CG$58=$CG$58,$CG$59&lt;&gt;$CG$60),1,0)</f>
        <v>0</v>
      </c>
      <c r="BEE59" s="487">
        <f t="array" aca="1" ref="BEE59" ca="1">IF(AND($CC$57:$CC$59=$CC$59,$CC$59&lt;&gt;$CC$60,$CC$60:$CC$61=$CC$60,$CC$61&lt;&gt;$CC$62,$CE$57:$CE$59=$CE$59,$CE$60:$CE$61=$CE$60,$CF$57:$CF$59=$CF$59,$CF$60&lt;&gt;$CF$61,$CG$57:$CG$58=$CG$58,$CG$58&lt;&gt;$CG$59),1,0)</f>
        <v>0</v>
      </c>
      <c r="BEF59" s="487">
        <f t="array" aca="1" ref="BEF59" ca="1">IF(AND($CC$57:$CC$59=$CC$59,$CC$59&lt;&gt;$CC$60,$CC$60:$CC$61=$CC$60,$CC$61&lt;&gt;$CC$62,$CE$57:$CE$59=$CE$59,$CE$60:$CE$61=$CE$60,$CF$57:$CF$58=$CF$58,$CF$58&lt;&gt;$CF$59,$CF$60:$CF$61=$CF$60,$CG$57:$CG$58=$CG$58,$CG$60&lt;&gt;$CG$61),1,0)</f>
        <v>0</v>
      </c>
      <c r="BEG59" s="487">
        <f t="array" aca="1" ref="BEG59" ca="1">IF(AND($CC$57:$CC$59=$CC$59,$CC$59&lt;&gt;$CC$60,$CC$60:$CC$61=$CC$60,$CC$61&lt;&gt;$CC$62,$CE$57:$CE$59=$CE$59,$CE$60&lt;&gt;$CE$61,$CF$57:$CF$58=$CF$58,$CF$58&lt;&gt;$CF$59,$CG$57:$CG$58=$CG$58),1,0)</f>
        <v>0</v>
      </c>
      <c r="BEH59" s="487">
        <f t="array" aca="1" ref="BEH59" ca="1">IF(AND($CC$57:$CC$59=$CC$59,$CC$59&lt;&gt;$CC$60,$CC$60:$CC$61=$CC$60,$CC$61&lt;&gt;$CC$62,$CE$57:$CE$59=$CE$59,$CE$60&lt;&gt;$CE$61,$CF$57:$CF$59=$CF$59,$CG$57:$CG$58=$CG$58,$CG$58&lt;&gt;$CG$59),1,0)</f>
        <v>0</v>
      </c>
      <c r="BEI59" s="487">
        <f t="array" aca="1" ref="BEI59" ca="1">IF(AND($CC$57:$CC$59=$CC$59,$CC$59&lt;&gt;$CC$60,$CC$60:$CC$61=$CC$60,$CC$61&lt;&gt;$CC$62,$CE$57:$CE$58=$CE$58,$CE$58&lt;&gt;$CE$59,$CE$60:$CE$61=$CE$60,$CF$57:$CF$58=$CF$58,$CF$60&lt;&gt;$CF$61,$CG$57:$CG$58=$CG$58),1,0)</f>
        <v>0</v>
      </c>
      <c r="BEJ59" s="487">
        <f t="array" aca="1" ref="BEJ59" ca="1">IF(AND($CC$57:$CC$59=$CC$59,$CC$59&lt;&gt;$CC$60,$CC$60:$CC$61=$CC$60,$CC$61&lt;&gt;$CC$62,$CE$57:$CE$58=$CE$58,$CE$58&lt;&gt;$CE$59,$CE$60:$CE$61=$CE$60,$CF$57:$CF$58=$CF$58,$CF$60:$CF$61=$CF$60,$CG$57:$CG$58=$CG$58,$CG$60&lt;&gt;$CG$61),1,0)</f>
        <v>0</v>
      </c>
      <c r="BEK59" s="487">
        <f t="array" aca="1" ref="BEK59" ca="1">IF(AND($CC$57:$CC$59=$CC$59,$CC$59&lt;&gt;$CC$60,$CC$60&lt;&gt;$CC$61,$CC$61:$CC$62=$CC$61,$CE$57:$CE$59=$CE$59,$CE$61:$CE$62=$CE$61,$CF$57:$CF$59=$CF$59,$CF$61&lt;&gt;$CF$62,$CG$57:$CG$58=$CG$58,$CG$58&lt;&gt;$CG$59),1,0)</f>
        <v>0</v>
      </c>
      <c r="BEL59" s="487">
        <f t="array" aca="1" ref="BEL59" ca="1">IF(AND($CC$57:$CC$59=$CC$59,$CC$59&lt;&gt;$CC$60,$CC$60&lt;&gt;$CC$61,$CC$61:$CC$62=$CC$61,$CE$57:$CE$59=$CE$59,$CE$61:$CE$62=$CE$61,$CF$57:$CF$58=$CF$58,$CF$58&lt;&gt;$CF$59,$CF$61:$CF$62=$CF$61,$CG$57:$CG$58=$CG$58,$CG$61&lt;&gt;$CG$62),1,0)</f>
        <v>0</v>
      </c>
      <c r="BEM59" s="487">
        <f t="array" aca="1" ref="BEM59" ca="1">IF(AND($CC$57:$CC$59=$CC$59,$CC$59&lt;&gt;$CC$60,$CC$60&lt;&gt;$CC$61,$CC$61:$CC$62=$CC$61,$CE$57:$CE$59=$CE$59,$CE$61&lt;&gt;$CE$62,$CF$57:$CF$58=$CF$58,$CF$58&lt;&gt;$CF$59,$CG$57:$CG$58=$CG$58),1,0)</f>
        <v>0</v>
      </c>
      <c r="BEN59" s="487">
        <f t="array" aca="1" ref="BEN59" ca="1">IF(AND($CC$57:$CC$59=$CC$59,$CC$59&lt;&gt;$CC$60,$CC$60&lt;&gt;$CC$61,$CC$61:$CC$62=$CC$61,$CE$57:$CE$59=$CE$59,$CE$61&lt;&gt;$CE$62,$CF$57:$CF$59=$CF$59,$CG$57:$CG$58=$CG$58,$CG$58&lt;&gt;$CG$59),1,0)</f>
        <v>0</v>
      </c>
      <c r="BEO59" s="487">
        <f t="array" aca="1" ref="BEO59" ca="1">IF(AND($CC$57:$CC$59=$CC$59,$CC$59&lt;&gt;$CC$60,$CC$60&lt;&gt;$CC$61,$CC$61:$CC$62=$CC$61,$CE$57:$CE$58=$CE$58,$CE$58&lt;&gt;$CE$59,$CE$61:$CE$62=$CE$61,$CF$57:$CF$58=$CF$58,$CF$61&lt;&gt;$CF$62,$CG$57:$CG$58=$CG$58),1,0)</f>
        <v>0</v>
      </c>
      <c r="BEP59" s="487">
        <f t="array" aca="1" ref="BEP59" ca="1">IF(AND($CC$57:$CC$59=$CC$59,$CC$59&lt;&gt;$CC$60,$CC$60&lt;&gt;$CC$61,$CC$61:$CC$62=$CC$61,$CE$57:$CE$58=$CE$58,$CE$58&lt;&gt;$CE$59,$CE$61:$CE$62=$CE$61,$CF$57:$CF$58=$CF$58,$CF$61:$CF$62=$CF$61,$CG$57:$CG$58=$CG$58,$CG$61&lt;&gt;$CG$62),1,0)</f>
        <v>0</v>
      </c>
      <c r="BEQ59" s="487">
        <f t="array" aca="1" ref="BEQ59" ca="1">IF(AND($CC$57:$CC$58=$CC$58,$CC$58&lt;&gt;$CC$59,$CC$59:$CC$62=$CC$59,$CE$57:$CE$58=$CE$58,$CE$59:$CE$62=$CE$59,$CF$57:$CF$58=$CF$58,$CF$59&lt;&gt;$CF$60,$CF$60:$CF$62=$CF$60,$CG$57:$CG$58=$CG$58,$CG$60&lt;&gt;$CG$61,$CG$61&lt;&gt;$CG$62),1,0)</f>
        <v>0</v>
      </c>
      <c r="BER59" s="487">
        <f t="array" aca="1" ref="BER59" ca="1">IF(AND($CC$57:$CC$58=$CC$58,$CC$58&lt;&gt;$CC$59,$CC$59:$CC$62=$CC$59,$CE$57:$CE$58=$CE$58,$CE$59:$CE$62=$CE$59,$CF$57:$CF$58=$CF$58,$CF$59:$CF$60=$CF$59,$CF$60&lt;&gt;$CF$61,$CF$61:$CF$62=$CF$61,$CG$57:$CG$58=$CG$58,$CG$59&lt;&gt;$CG$60,$CG$61&lt;&gt;$CG$62),1,0)</f>
        <v>0</v>
      </c>
      <c r="BES59" s="487">
        <f t="array" aca="1" ref="BES59" ca="1">IF(AND($CC$57:$CC$58=$CC$58,$CC$58&lt;&gt;$CC$59,$CC$59:$CC$62=$CC$59,$CE$57:$CE$58=$CE$58,$CE$59:$CE$62=$CE$59,$CF$57:$CF$58=$CF$58,$CF$59:$CF$61=$CF$59,$CF$61&lt;&gt;$CF$62,$CG$57:$CG$58=$CG$58,$CG$59&lt;&gt;$CG$60,$CG$60&lt;&gt;$CG$61),1,0)</f>
        <v>0</v>
      </c>
      <c r="BET59" s="487">
        <f t="array" aca="1" ref="BET59" ca="1">IF(AND($CC$57:$CC$58=$CC$58,$CC$58&lt;&gt;$CC$59,$CC$59:$CC$62=$CC$59,$CE$57:$CE$58=$CE$58,$CE$59:$CE$62=$CE$59,$CF$57:$CF$58=$CF$58,$CF$59:$CF$60=$CF$59,$CF$60&lt;&gt;$CF$61,$CF$61&lt;&gt;$CF$62,$CG$57:$CG$58=$CG$58,$CG$59&lt;&gt;$CG$60),1,0)</f>
        <v>0</v>
      </c>
      <c r="BEU59" s="487">
        <f t="array" aca="1" ref="BEU59" ca="1">IF(AND($CC$57:$CC$58=$CC$58,$CC$58&lt;&gt;$CC$59,$CC$59:$CC$62=$CC$59,$CE$57:$CE$58=$CE$58,$CE$59:$CE$62=$CE$59,$CF$57:$CF$58=$CF$58,$CF$59&lt;&gt;$CF$60,$CF$60&lt;&gt;$CF$61,$CF$61:$CF$62=$CF$61,$CG$57:$CG$58=$CG$58,$CG$61&lt;&gt;$CG$62),1,0)</f>
        <v>0</v>
      </c>
      <c r="BEV59" s="487">
        <f t="array" aca="1" ref="BEV59" ca="1">IF(AND($CC$57:$CC$58=$CC$58,$CC$58&lt;&gt;$CC$59,$CC$59:$CC$62=$CC$59,$CE$57:$CE$58=$CE$58,$CE$59:$CE$62=$CE$59,$CF$57:$CF$58=$CF$58,$CF$59&lt;&gt;$CF$60,$CF$60:$CF$61=$CF$60,$CF$61&lt;&gt;$CF$62,$CG$57:$CG$58=$CG$58,$CG$60&lt;&gt;$CG$61),1,0)</f>
        <v>0</v>
      </c>
      <c r="BEW59" s="487">
        <f t="array" aca="1" ref="BEW59" ca="1">IF(AND($CC$57:$CC$58=$CC$58,$CC$58&lt;&gt;$CC$59,$CC$59:$CC$62=$CC$59,$CE$57:$CE$58=$CE$58,$CE$59&lt;&gt;$CE$60,$CE$60:$CE$62=$CE$60,$CF$57:$CF$58=$CF$58,$CF$60&lt;&gt;$CF$61,$CF$61&lt;&gt;$CF$62,$CG$57:$CG$58=$CG$58),1,0)</f>
        <v>0</v>
      </c>
      <c r="BEX59" s="487">
        <f t="array" aca="1" ref="BEX59" ca="1">IF(AND($CC$57:$CC$58=$CC$58,$CC$58&lt;&gt;$CC$59,$CC$59:$CC$62=$CC$59,$CE$57:$CE$58=$CE$58,$CE$59&lt;&gt;$CE$60,$CE$60:$CE$62=$CE$60,$CF$57:$CF$58=$CF$58,$CF$60:$CF$62=$CF$60,$CG$57:$CG$58=$CG$58,$CG$60&lt;&gt;$CG$61,$CG$61&lt;&gt;$CG$62),1,0)</f>
        <v>0</v>
      </c>
      <c r="BEY59" s="487">
        <f t="array" aca="1" ref="BEY59" ca="1">IF(AND($CC$57:$CC$58=$CC$58,$CC$58&lt;&gt;$CC$59,$CC$59:$CC$62=$CC$59,$CE$57:$CE$58=$CE$58,$CE$59:$CE$60=$CE$59,$CE$60&lt;&gt;$CE$61,$CE$61:$CE$62=$CE$61,$CF$57:$CF$58=$CF$58,$CF$59&lt;&gt;$CF$60,$CF$61&lt;&gt;$CF$62,$CG$57:$CG$58=$CG$58),1,0)</f>
        <v>0</v>
      </c>
      <c r="BEZ59" s="487">
        <f t="array" aca="1" ref="BEZ59" ca="1">IF(AND($CC$57:$CC$58=$CC$58,$CC$58&lt;&gt;$CC$59,$CC$59:$CC$62=$CC$59,$CE$57:$CE$58=$CE$58,$CE$59:$CE$60=$CE$59,$CE$60&lt;&gt;$CE$61,$CE$61:$CE$62=$CE$61,$CF$57:$CF$58=$CF$58,$CF$59:$CF$60=$CF$59,$CF$61:$CF$62=$CF$61,$CG$57:$CG$58=$CG$58,$CG$59&lt;&gt;$CG$60,$CG$61&lt;&gt;$CG$62),1,0)</f>
        <v>0</v>
      </c>
      <c r="BFA59" s="487">
        <f t="array" aca="1" ref="BFA59" ca="1">IF(AND($CC$57:$CC$58=$CC$58,$CC$58&lt;&gt;$CC$59,$CC$59:$CC$62=$CC$59,$CE$57:$CE$58=$CE$58,$CE$59:$CE$61=$CE$59,$CE$61&lt;&gt;$CE$62,$CF$57:$CF$58=$CF$58,$CF$59&lt;&gt;$CF$60,$CF$60&lt;&gt;$CF$61,$CG$57:$CG$58=$CG$58),1,0)</f>
        <v>0</v>
      </c>
      <c r="BFB59" s="487">
        <f t="array" aca="1" ref="BFB59" ca="1">IF(AND($CC$57:$CC$58=$CC$58,$CC$58&lt;&gt;$CC$59,$CC$59:$CC$62=$CC$59,$CE$57:$CE$58=$CE$58,$CE$59:$CE$61=$CE$59,$CE$61&lt;&gt;$CE$62,$CF$57:$CF$58=$CF$58,$CF$59:$CF$61=$CF$59,$CG$57:$CG$58=$CG$58,$CG$59&lt;&gt;$CG$60,$CG$60&lt;&gt;$CG$61),1,0)</f>
        <v>0</v>
      </c>
      <c r="BFC59" s="487">
        <f t="array" aca="1" ref="BFC59" ca="1">IF(AND($CC$57:$CC$58=$CC$58,$CC$58&lt;&gt;$CC$59,$CC$59:$CC$62=$CC$60,$CE$57:$CE$58=$CE$58,$CE$59:$CE$60=$CE$60,$CE$60&lt;&gt;$CE$61,$CE$61&lt;&gt;$CE$62,$CF$57:$CF$58=$CF$58,$CF$59&lt;&gt;$CF$60,$CG$57:$CG$58=$CG$58),1,0)</f>
        <v>0</v>
      </c>
      <c r="BFD59" s="487">
        <f t="array" aca="1" ref="BFD59" ca="1">IF(AND($CC$57:$CC$58=$CC$58,$CC$58&lt;&gt;$CC$59,$CC$59:$CC$62=$CC$59,$CE$57:$CE$58=$CE$58,$CE$59:$CE$60=$CE$59,$CE$60&lt;&gt;$CE$61,$CE$61&lt;&gt;$CE$62,$CF$57:$CF$58=$CF$58,$CF$59:$CF$60=$CF$59,$CG$57:$CG$58=$CG$58,$CG$59&lt;&gt;$CG$60),1,0)</f>
        <v>0</v>
      </c>
      <c r="BFE59" s="487">
        <f t="array" aca="1" ref="BFE59" ca="1">IF(AND($CC$57:$CC$58=$CC$58,$CC$58&lt;&gt;$CC$59,$CC$59:$CC$62=$CC$59,$CE$57:$CE$58=$CE$58,$CE$59&lt;&gt;$CE$60,$CE$60&lt;&gt;$CE$61,$CE$61:$CE$62=$CE$61,$CF$57:$CF$58=$CF$58,$CF$61&lt;&gt;$CF$62,$CG$57:$CG$58=$CG$58),1,0)</f>
        <v>0</v>
      </c>
      <c r="BFF59" s="487">
        <f t="array" aca="1" ref="BFF59" ca="1">IF(AND($CC$57:$CC$58=$CC$58,$CC$58&lt;&gt;$CC$59,$CC$59:$CC$62=$CC$59,$CE$57:$CE$58=$CE$58,$CE$59&lt;&gt;$CE$60,$CE$60&lt;&gt;$CE$61,$CE$61:$CE$62=$CE$61,$CF$57:$CF$58=$CF$58,$CF$61:$CF$62=$CF$61,$CG$57:$CG$58=$CG$58,$CG$61&lt;&gt;$CG$62),1,0)</f>
        <v>0</v>
      </c>
      <c r="BFG59" s="487">
        <f t="array" aca="1" ref="BFG59" ca="1">IF(AND($CC$57:$CC$58=$CC$58,$CC$58&lt;&gt;$CC$59,$CC$59:$CC$62=$CC$59,$CE$57:$CE$58=$CE$58,$CE$59&lt;&gt;$CE$60,$CE$60:$CE$61=$CE$60,$CE$61&lt;&gt;$CE$62,$CF$57:$CF$58=$CF$58,$CF$60&lt;&gt;$CF$61,$CG$57:$CG$58=$CG$58),1,0)</f>
        <v>0</v>
      </c>
      <c r="BFH59" s="487">
        <f t="array" aca="1" ref="BFH59" ca="1">IF(AND($CC$57:$CC$58=$CC$58,$CC$58&lt;&gt;$CC$59,$CC$59:$CC$62=$CC$59,$CE$57:$CE$58=$CE$58,$CE$59&lt;&gt;$CE$60,$CE$60:$CE$61=$CE$60,$CE$61&lt;&gt;$CE$62,$CF$57:$CF$58=$CF$58,$CF$60:$CF$61=$CF$60,$CG$57:$CG$58=$CG$58,$CG$60&lt;&gt;$CG$61),1,0)</f>
        <v>0</v>
      </c>
      <c r="BFI59" s="487">
        <f t="array" aca="1" ref="BFI59" ca="1">IF(AND($CC$57:$CC$58=$CC$58,$CC$58&lt;&gt;$CC$59,$CC$59:$CC$61=$CC$59,$CC$61&lt;&gt;$CC$62,$CE$57:$CE$58=$CE$58,$CE$59:$CE$61=$CE$59,$CF$57:$CF$58=$CF$58,$CF$59&lt;&gt;$CF$60,$CF$60:$CF$61=$CF$60,$CG$57:$CG$58=$CG$58,$CG$60&lt;&gt;$CG$61),1,0)</f>
        <v>0</v>
      </c>
      <c r="BFJ59" s="487">
        <f t="array" aca="1" ref="BFJ59" ca="1">IF(AND($CC$57:$CC$58=$CC$58,$CC$58&lt;&gt;$CC$59,$CC$59:$CC$61=$CC$59,$CC$61&lt;&gt;$CC$62,$CE$57:$CE$58=$CE$58,$CE$59:$CE$61=$CE$59,$CF$57:$CF$58=$CF$58,$CF$59:$CF$60=$CF$59,$CF$60&lt;&gt;$CF$61,$CG$57:$CG$58=$CG$58,$CG$59&lt;&gt;$CG$60),1,0)</f>
        <v>0</v>
      </c>
      <c r="BFK59" s="487">
        <f t="array" aca="1" ref="BFK59" ca="1">IF(AND($CC$57:$CC$58=$CC$58,$CC$58&lt;&gt;$CC$59,$CC$59:$CC$61=$CC$59,$CC$61&lt;&gt;$CC$62,$CE$57:$CE$58=$CE$58,$CE$59&lt;&gt;$CE$60,$CE$60:$CE$61=$CE$60,$CF$57:$CF$58=$CF$58,$CF$60&lt;&gt;$CF$61,$CG$57:$CG$58=$CG$58),1,0)</f>
        <v>0</v>
      </c>
      <c r="BFL59" s="487">
        <f t="array" aca="1" ref="BFL59" ca="1">IF(AND($CC$57:$CC$58=$CC$58,$CC$58&lt;&gt;$CC$59,$CC$59:$CC$61=$CC$59,$CC$61&lt;&gt;$CC$62,$CE$57:$CE$58=$CE$58,$CE$59&lt;&gt;$CE$60,$CE$60:$CE$61=$CE$60,$CF$57:$CF$58=$CF$58,$CF$60:$CF$61=$CF$60,$CG$57:$CG$58=$CG$58,$CG$60&lt;&gt;$CG$61),1,0)</f>
        <v>0</v>
      </c>
      <c r="BFM59" s="487">
        <f t="array" aca="1" ref="BFM59" ca="1">IF(AND($CC$57:$CC$58=$CC$58,$CC$58&lt;&gt;$CC$59,$CC$59:$CC$61=$CC$59,$CC$61&lt;&gt;$CC$62,$CE$57:$CE$58=$CE$58,$CE$59:$CE$60=$CE$59,$CE$60&lt;&gt;$CE$61,$CF$57:$CF$58=$CF$58,$CF$59&lt;&gt;$CF$60,$CG$57:$CG$58=$CG$58),1,0)</f>
        <v>0</v>
      </c>
      <c r="BFN59" s="487">
        <f t="array" aca="1" ref="BFN59" ca="1">IF(AND($CC$57:$CC$58=$CC$58,$CC$58&lt;&gt;$CC$59,$CC$59:$CC$61=$CC$59,$CC$61&lt;&gt;$CC$62,$CE$57:$CE$58=$CE$58,$CE$59:$CE$60=$CE$59,$CE$60&lt;&gt;$CE$61,$CF$57:$CF$58=$CF$58,$CF$59:$CF$60=$CF$59,$CG$57:$CG$58=$CG$58,$CG$59&lt;&gt;$CG$60),1,0)</f>
        <v>0</v>
      </c>
      <c r="BFO59" s="487">
        <f t="array" aca="1" ref="BFO59" ca="1">IF(AND($CC$57:$CC$58=$CC$58,$CC$58&lt;&gt;$CC$59,$CC$59:$CC$60=$CC$59,$CC$60&lt;&gt;$CC$61,$CC$61:$CC$62=$CC$61,$CE$57:$CE$58=$CE$58,$CE$59:$CE$60=$CE$59,$CE$61:$CE$62=$CE$61,$CF$57:$CF$58=$CF$58,$CF$59&lt;&gt;$CF$60,$CF$61:$CF$62=$CF$61,$CG$57:$CG$58=$CG$58,$CG$61&lt;&gt;$CG$62),1,0)</f>
        <v>0</v>
      </c>
      <c r="BFP59" s="487">
        <f t="array" aca="1" ref="BFP59" ca="1">IF(AND($CC$57:$CC$58=$CC$58,$CC$58&lt;&gt;$CC$59,$CC$59:$CC$60=$CC$59,$CC$60&lt;&gt;$CC$61,$CC$61:$CC$62=$CC$61,$CE$57:$CE$58=$CE$58,$CE$59:$CE$60=$CE$59,$CE$61:$CE$62=$CE$61,$CF$57:$CF$58=$CF$58,$CF$59:$CF$60=$CF$59,$CF$61&lt;&gt;$CF$62,$CG$57:$CG$58=$CG$58,$CG$59&lt;&gt;$CG$60),1,0)</f>
        <v>0</v>
      </c>
      <c r="BFQ59" s="487">
        <f t="array" aca="1" ref="BFQ59" ca="1">IF(AND($CC$57:$CC$58=$CC$58,$CC$58&lt;&gt;$CC$59,$CC$59:$CC$60=$CC$59,$CC$60&lt;&gt;$CC$61,$CC$61:$CC$62=$CC$61,$CE$57:$CE$58=$CE$58,$CE$59&lt;&gt;$CE$60,$CE$61:$CE$62=$CE$61,$CF$57:$CF$58=$CF$58,$CF$61&lt;&gt;$CF$62,$CG$57:$CG$58=$CG$58),1,0)</f>
        <v>0</v>
      </c>
      <c r="BFR59" s="487">
        <f t="array" aca="1" ref="BFR59" ca="1">IF(AND($CC$57:$CC$58=$CC$58,$CC$58&lt;&gt;$CC$59,$CC$59:$CC$60=$CC$59,$CC$60&lt;&gt;$CC$61,$CC$61:$CC$62=$CC$61,$CE$57:$CE$58=$CE$58,$CE$59&lt;&gt;$CE$60,$CE$61:$CE$62=$CE$61,$CF$57:$CF$58=$CF$58,$CF$61:$CF$62=$CF$61,$CG$57:$CG$58=$CG$58,$CG$61&lt;&gt;$CG$62),1,0)</f>
        <v>0</v>
      </c>
      <c r="BFS59" s="487">
        <f t="array" aca="1" ref="BFS59" ca="1">IF(AND($CC$57:$CC$58=$CC$58,$CC$58&lt;&gt;$CC$59,$CC$59:$CC$60=$CC$59,$CC$60&lt;&gt;$CC$61,$CC$61:$CC$62=$CC$61,$CE$57:$CE$58=$CE$58,$CE$59:$CE$60=$CE$59,$CE$61&lt;&gt;$CE$62,$CF$57:$CF$58=$CF$58,$CF$59&lt;&gt;$CF$60,$CG$57:$CG$58=$CG$58),1,0)</f>
        <v>0</v>
      </c>
      <c r="BFT59" s="487">
        <f t="array" aca="1" ref="BFT59" ca="1">IF(AND($CC$57:$CC$58=$CC$58,$CC$58&lt;&gt;$CC$59,$CC$59:$CC$60=$CC$59,$CC$60&lt;&gt;$CC$61,$CC$61:$CC$62=$CC$61,$CE$57:$CE$58=$CE$58,$CE$59:$CE$60=$CE$59,$CE$61&lt;&gt;$CE$62,$CF$57:$CF$58=$CF$58,$CF$59:$CF$60=$CF$59,$CG$57:$CG$58=$CG$58,$CG$59&lt;&gt;$CG$60),1,0)</f>
        <v>0</v>
      </c>
      <c r="BFU59" s="487">
        <f t="array" aca="1" ref="BFU59" ca="1">IF(AND($CC$57:$CC$58=$CC$58,$CC$58&lt;&gt;$CC$59,$CC$59&lt;&gt;$CC$60,$CC$60:$CC$62=$CC$60,$CE$57:$CE$58=$CE$58,$CE$60:$CE$62=$CE$60,$CF$57:$CF$58=$CF$58,$CF$60&lt;&gt;$CF$61,$CF$61:$CF$62=$CF$61,$CG$57:$CG$58=$CG$58,$CG$61&lt;&gt;$CG$62),1,0)</f>
        <v>0</v>
      </c>
      <c r="BFV59" s="487">
        <f t="array" aca="1" ref="BFV59" ca="1">IF(AND($CC$57:$CC$58=$CC$58,$CC$58&lt;&gt;$CC$59,$CC$59&lt;&gt;$CC$60,$CC$60:$CC$62=$CC$60,$CE$57:$CE$58=$CE$58,$CE$60:$CE$62=$CE$60,$CF$57:$CF$58=$CF$58,$CF$60:$CF$61=$CF$60,$CF$61&lt;&gt;$CF$62,$CG$57:$CG$58=$CG$58,$CG$60&lt;&gt;$CG$61),1,0)</f>
        <v>0</v>
      </c>
      <c r="BFW59" s="487">
        <f t="array" aca="1" ref="BFW59" ca="1">IF(AND($CC$57:$CC$58=$CC$58,$CC$58&lt;&gt;$CC$59,$CC$59&lt;&gt;$CC$60,$CC$60:$CC$62=$CC$60,$CE$57:$CE$58=$CE$58,$CE$60&lt;&gt;$CE$61,$CE$61:$CE$62=$CE$61,$CF$57:$CF$58=$CF$58,$CF$61&lt;&gt;$CF$62,$CG$57:$CG$58=$CG$58),1,0)</f>
        <v>0</v>
      </c>
      <c r="BFX59" s="487">
        <f t="array" aca="1" ref="BFX59" ca="1">IF(AND($CC$57:$CC$58=$CC$58,$CC$58&lt;&gt;$CC$59,$CC$59&lt;&gt;$CC$60,$CC$60:$CC$62=$CC$60,$CE$57:$CE$58=$CE$58,$CE$60&lt;&gt;$CE$61,$CE$61:$CE$62=$CE$61,$CF$57:$CF$58=$CF$58,$CF$61:$CF$62=$CF$61,$CG$57:$CG$58=$CG$58,$CG$61&lt;&gt;$CG$62),1,0)</f>
        <v>0</v>
      </c>
      <c r="BFY59" s="487">
        <f t="array" aca="1" ref="BFY59" ca="1">IF(AND($CC$57:$CC$58=$CC$58,$CC$58&lt;&gt;$CC$59,$CC$59&lt;&gt;$CC$60,$CC$60:$CC$62=$CC$60,$CE$57:$CE$58=$CE$58,$CE$60:$CE$61=$CE$60,$CE$61&lt;&gt;$CE$62,$CF$57:$CF$58=$CF$58,$CF$60&lt;&gt;$CF$61,$CG$57:$CG$58=$CG$58),1,0)</f>
        <v>0</v>
      </c>
      <c r="BFZ59" s="487">
        <f t="array" aca="1" ref="BFZ59" ca="1">IF(AND($CC$57:$CC$58=$CC$58,$CC$58&lt;&gt;$CC$59,$CC$59&lt;&gt;$CC$60,$CC$60:$CC$62=$CC$60,$CE$57:$CE$58=$CE$58,$CE$60:$CE$61=$CE$60,$CE$61&lt;&gt;$CE$62,$CF$57:$CF$58=$CF$58,$CF$60:$CF$61=$CF$60,$CG$57:$CG$58=$CG$58,$CG$60&lt;&gt;$CG$61),1,0)</f>
        <v>0</v>
      </c>
      <c r="BGA59" s="487">
        <f t="array" aca="1" ref="BGA59" ca="1">IF(AND($CC$57:$CC$62=$CC$59,$CE$57:$CE$61=$CE$59,$CE$61&lt;&gt;$CE$62,$CF$57&lt;&gt;$CF$58,$CF$58:$CF$61=$CF$59,$CG$58:$CG$60=$CG$59,$CG$60&lt;&gt;$CG$61),1,0)</f>
        <v>0</v>
      </c>
      <c r="BGB59" s="487">
        <f t="array" aca="1" ref="BGB59" ca="1">IF(AND($CC$57:$CC$62=$CC$59,$CE$57:$CE$61=$CE$59,$CE$61&lt;&gt;$CE$62,$CF$57:$CF$60=$CF$59,$CF$60&lt;&gt;$CF$61,$CG$57&lt;&gt;$CG$58,$CG$58:$CG$60=$CG$59),1,0)</f>
        <v>0</v>
      </c>
      <c r="BGC59" s="487">
        <f t="array" aca="1" ref="BGC59" ca="1">IF(AND($CC$57:$CC$62=$CC$59,$CE$57:$CE$60=$CE$59,$CE$60&lt;&gt;$CE$61,$CE$61:$CE$62=$CE$61,$CF$57&lt;&gt;$CF$58,$CF$58:$CF$60=$CF$59,$CF$61:$CF$62=$CF$61,$CG$58:$CG$60=$CG$59,$CG$61&lt;&gt;$CG$62),1,0)</f>
        <v>0</v>
      </c>
      <c r="BGD59" s="487">
        <f t="array" aca="1" ref="BGD59" ca="1">IF(AND($CC$57:$CC$62=$CC$59,$CE$57:$CE$60=$CE$59,$CE$60&lt;&gt;$CE$61,$CE$61:$CE$62=$CE$61,$CF$57:$CF$60=$CF$59,$CF$61&lt;&gt;$CF$62,$CG$57&lt;&gt;$CG$58,$CG$58:$CG$60=$CG$59),1,0)</f>
        <v>0</v>
      </c>
      <c r="BGE59" s="487">
        <f t="array" aca="1" ref="BGE59" ca="1">IF(AND($CC$57:$CC$62=$CC$59,$CE$57&lt;&gt;$CE$58,$CE$58:$CE$62=$CE$59,$CF$58:$CF$60=$CF$59,$CF$60&lt;&gt;$CF$61,$CF$61:$CF$62=$CF$61,$CG$58:$CG$60=$CG$59,$CG$61&lt;&gt;$CG$62),1,0)</f>
        <v>0</v>
      </c>
      <c r="BGF59" s="487">
        <f t="array" aca="1" ref="BGF59" ca="1">IF(AND($CC$57:$CC$62=$CC$59,$CE$57&lt;&gt;$CE$58,$CE$58:$CE$62=$CE$59,$CF$58:$CF$61=$CF$59,$CF$61&lt;&gt;$CF$62,$CG$58:$CG$60=$CG$59,$CG$60&lt;&gt;$CG$61),1,0)</f>
        <v>0</v>
      </c>
      <c r="BGG59" s="487">
        <f t="array" aca="1" ref="BGG59" ca="1">IF(AND($CC$57:$CC$61=$CC$59,$CC$61&lt;&gt;$CC$62,$CE$57:$CE$61=$CE$59,$CF$57&lt;&gt;$CF$58,$CF$58:$CF$61=$CF$59,$CG$58:$CG$60=$CG$59,$CG$60&lt;&gt;$CG$61),1,0)</f>
        <v>0</v>
      </c>
      <c r="BGH59" s="487">
        <f t="array" aca="1" ref="BGH59" ca="1">IF(AND($CC$57:$CC$61=$CC$59,$CC$61&lt;&gt;$CC$62,$CE$57:$CE$61=$CE$59,$CF$57:$CF$60=$CF$59,$CF$60&lt;&gt;$CF$61,$CG$57&lt;&gt;$CG$58,$CG$58:$CG$60=$CG$59),1,0)</f>
        <v>0</v>
      </c>
      <c r="BGI59" s="487">
        <f t="array" aca="1" ref="BGI59" ca="1">IF(AND($CC$57:$CC$61=$CC$59,$CC$61&lt;&gt;$CC$62,$CE$57&lt;&gt;$CE$58,$CE$58:$CE$61=$CE$59,$CF$58:$CF$61=$CF$59,$CG$58:$CG$60=$CG$59,$CG$60&lt;&gt;$CG$61),1,0)</f>
        <v>0</v>
      </c>
      <c r="BGJ59" s="487">
        <f t="array" aca="1" ref="BGJ59" ca="1">IF(AND($CC$57:$CC$61=$CC$59,$CC$61&lt;&gt;$CC$62,$CE$57&lt;&gt;$CE$58,$CE$58:$CE$61=$CE$59,$CF$58:$CF$60=$CF$59,$CF$60&lt;&gt;$CF$61,$CG$58:$CG$60=$CG$59),1,0)</f>
        <v>0</v>
      </c>
      <c r="BGK59" s="487">
        <f t="array" aca="1" ref="BGK59" ca="1">IF(AND($CC$57:$CC$61=$CC$59,$CC$61&lt;&gt;$CC$62,$CE$57:$CE$60=$CE$59,$CE$60&lt;&gt;$CE$61,$CF$57:$CF$60=$CF$59,$CG$57&lt;&gt;$CG$58,$CG$58:$CG$60=$CG$59),1,0)</f>
        <v>0</v>
      </c>
      <c r="BGL59" s="487">
        <f t="array" aca="1" ref="BGL59" ca="1">IF(AND($CC$57:$CC$61=$CC$59,$CC$61&lt;&gt;$CC$62,$CE$57:$CE$60=$CE$59,$CE$60&lt;&gt;$CE$61,$CF$57&lt;&gt;$CF$58,$CF$58:$CF$60=$CF$59,$CG$58:$CG$60=$CG$59),1,0)</f>
        <v>0</v>
      </c>
      <c r="BGM59" s="487">
        <f t="array" aca="1" ref="BGM59" ca="1">IF(AND($CC$57:$CC$60=$CC$59,$CC$60&lt;&gt;$CC$61,$CC$61:$CC$62=$CC$61,$CE$57:$CE$60=$CE$59,$CE$61:$CE$62=$CE$61,$CF$57&lt;&gt;$CF$58,$CF$58:$CF$60=$CF$59,$CF$61:$CF$62=$CF$61,$CG$58:$CG$60=$CG$59,$CG$61&lt;&gt;$CG$62),1,0)</f>
        <v>0</v>
      </c>
      <c r="BGN59" s="487">
        <f t="array" aca="1" ref="BGN59" ca="1">IF(AND($CC$57:$CC$60=$CC$59,$CC$60&lt;&gt;$CC$61,$CC$61:$CC$62=$CC$61,$CE$57:$CE$60=$CE$59,$CE$61:$CE$62=$CE$61,$CF$57:$CF$60=$CF$59,$CF$61&lt;&gt;$CF$62,$CG$57&lt;&gt;$CG$58,$CG$58:$CG$60=$CG$59),1,0)</f>
        <v>0</v>
      </c>
      <c r="BGO59" s="487">
        <f t="array" aca="1" ref="BGO59" ca="1">IF(AND($CC$57:$CC$60=$CC$59,$CC$60&lt;&gt;$CC$61,$CC$61:$CC$62=$CC$61,$CE$57&lt;&gt;$CE$58,$CE$58:$CE$60=$CE$59,$CE$61:$CE$62=$CE$61,$CF$58:$CF$60=$CF$59,$CF$61:$CF$62=$CF$61,$CG$58:$CG$60=$CG$59,$CG$61&lt;&gt;$CG$62),1,0)</f>
        <v>0</v>
      </c>
      <c r="BGP59" s="487">
        <f t="array" aca="1" ref="BGP59" ca="1">IF(AND($CC$57:$CC$60=$CC$59,$CC$60&lt;&gt;$CC$61,$CC$61:$CC$62=$CC$61,$CE$57&lt;&gt;$CE$58,$CE$58:$CE$60=$CE$59,$CE$61:$CE$62=$CE$61,$CF$58:$CF$60=$CF$59,$CF$61&lt;&gt;$CF$62,$CG$58:$CG$60=$CG$59),1,0)</f>
        <v>0</v>
      </c>
      <c r="BGQ59" s="487">
        <f t="array" aca="1" ref="BGQ59" ca="1">IF(AND($CC$57:$CC$60=$CC$59,$CC$60&lt;&gt;$CC$61,$CC$61:$CC$62=$CC$61,$CE$57:$CE$60=$CE$59,$CE$61&lt;&gt;$CE$62,$CF$57:$CF$60=$CF$59,$CG$57&lt;&gt;$CG$58,$CG$58:$CG$60=$CG$59),1,0)</f>
        <v>0</v>
      </c>
      <c r="BGR59" s="487">
        <f t="array" aca="1" ref="BGR59" ca="1">IF(AND($CC$57:$CC$60=$CC$59,$CC$60&lt;&gt;$CC$61,$CC$61:$CC$62=$CC$61,$CE$57:$CE$60=$CE$59,$CE$61&lt;&gt;$CE$62,$CF$57&lt;&gt;$CF$58,$CF$58:$CF$60=$CF$59,$CG$58:$CG$60=$CG$59),1,0)</f>
        <v>0</v>
      </c>
      <c r="BGS59" s="487">
        <f t="array" aca="1" ref="BGS59" ca="1">IF(AND($CC$57&lt;&gt;$CC$58,$CC$58:$CC$62=$CC$59,$CE$58:$CE$62=$CE$59,$CF$58:$CF$60=$CF$59,$CF$60&lt;&gt;$CF$61,$CF$61:$CF$62=$CF$61,$CG$58:$CG$60=$CG$59,$CG$61&lt;&gt;$CG$62),1,0)</f>
        <v>0</v>
      </c>
      <c r="BGT59" s="487">
        <f t="array" aca="1" ref="BGT59" ca="1">IF(AND($CC$57&lt;&gt;$CC$58,$CC$58:$CC$62=$CC$59,$CE$58:$CE$62=$CE$59,$CF$58:$CF$61=$CF$59,$CF$61&lt;&gt;$CF$62,$CG$58:$CG$60=$CG$59,$CG$60&lt;&gt;$CG$61),1,0)</f>
        <v>0</v>
      </c>
      <c r="BGU59" s="487">
        <f t="array" aca="1" ref="BGU59" ca="1">IF(AND($CC$57&lt;&gt;$CC$58,$CC$58:$CC$62=$CC$59,$CE$58:$CE$60=$CE$59,$CE$60&lt;&gt;$CE$61,$CE$61:$CE$62=$CE$61,$CF$58:$CF$60=$CF$59,$CF$61:$CF$62=$CF$61,$CG$58:$CG$60=$CG$59,$CG$61&lt;&gt;$CG$62),1,0)</f>
        <v>0</v>
      </c>
      <c r="BGV59" s="487">
        <f t="array" aca="1" ref="BGV59" ca="1">IF(AND($CC$57&lt;&gt;$CC$58,$CC$58:$CC$62=$CC$59,$CE$58:$CE$60=$CE$59,$CE$60&lt;&gt;$CE$61,$CE$61:$CE$62=$CE$61,$CF$58:$CF$60=$CF$59,$CF$61&lt;&gt;$CF$62,$CG$58:$CG$60=$CG$59),1,0)</f>
        <v>0</v>
      </c>
      <c r="BGW59" s="487">
        <f t="array" aca="1" ref="BGW59" ca="1">IF(AND($CC$57&lt;&gt;$CC$58,$CC$58:$CC$62=$CC$59,$CE$58:$CE$61=$CE$59,$CE$61&lt;&gt;$CE$62,$CF$58:$CF$61=$CF$59,$CG$58:$CG$60=$CG$59,$CG$60&lt;&gt;$CG$61),1,0)</f>
        <v>0</v>
      </c>
      <c r="BGX59" s="487">
        <f t="array" aca="1" ref="BGX59" ca="1">IF(AND($CC$57&lt;&gt;$CC$58,$CC$58:$CC$62=$CC$59,$CE$58:$CE$61=$CE$59,$CE$61&lt;&gt;$CE$62,$CF$58:$CF$60=$CF$59,$CF$60&lt;&gt;$CF$61,$CG$58:$CG$60=$CG$59),1,0)</f>
        <v>0</v>
      </c>
      <c r="BGY59" s="487">
        <f t="array" aca="1" ref="BGY59" ca="1">IF(AND($CC$57:$CC$62=$CC$59,$CE$57:$CE$60=$CE$59,$CE$60&lt;&gt;$CE$61,$CE$61:$CE$62=$CE$61,$CF$57:$CF$59=$CF$59,$CF$59&lt;&gt;CF$60,$CF$61:$CF$62=$CF$61,$CG$57&lt;&gt;$CG$58,$CG$58:$CG$59=$CG$59,$CG$61:$CG$62=$CG$61),1,0)</f>
        <v>0</v>
      </c>
      <c r="BGZ59" s="487">
        <f t="array" aca="1" ref="BGZ59" ca="1">IF(AND($CC$57:$CC$62=$CC$59,$CE$57:$CE$60=$CE$59,$CE$60&lt;&gt;$CE$61,$CE$61:$CE$62=$CE$61,$CF$57&lt;&gt;$CF$58,$CF$58:$CF$60=$CF$59,$CF$61:$CF$62=$CF$61,$CG$58:$CG$59=$CG$59,$CG$59&lt;&gt;$CG$60,$CG$61:$CG$62=$CG$61),1,0)</f>
        <v>0</v>
      </c>
      <c r="BHA59" s="487">
        <f t="array" aca="1" ref="BHA59" ca="1">IF(AND($CC$57:$CC$62=$CC$59,$CE$57:$CE$59=$CE$59,$CE$59&lt;&gt;$CE$60,$CE$60:$CE$62=$CE$60,$CF$57:$CF$59=$CF$59,$CF$60&lt;&gt;$CF$61,$CF$61:$CF$62=$CF$61,$CG$57&lt;&gt;$CG$58,$CG$58:$CG$59=$CG$59,$CG$61:$CG$62=$CG$61),1,0)</f>
        <v>0</v>
      </c>
      <c r="BHB59" s="487">
        <f t="array" aca="1" ref="BHB59" ca="1">IF(AND($CC$57:$CC$62=$CC$59,$CE$57:$CE$59=$CE$59,$CE$59&lt;&gt;$CE$60,$CE$60:$CE$62=$CE$60,$CF$57&lt;&gt;$CF$58,$CF$58:$CF$59=$CF$59,$CF$60:$CF$62=$CF$60,$CG$58:$CG$59=$CG$59,$CG$60&lt;&gt;$CG$61,$CG$61:$CG$62=$CG$61),1,0)</f>
        <v>0</v>
      </c>
      <c r="BHC59" s="487">
        <f t="array" aca="1" ref="BHC59" ca="1">IF(AND($CC$57:$CC$62=$CC$59,$CE$57&lt;&gt;$CE$58,$CE$58:$CE$62=$CE$59,$CF$58:$CF$60=$CF$59,$CF$60&lt;&gt;$CF$61,$CF$61:$CF$62=$CF$61,$CG$58:$CG$59=$CG$59,$CG$59&lt;&gt;$CG$60,$CG$61:$CG$62=$CG$61),1,0)</f>
        <v>0</v>
      </c>
      <c r="BHD59" s="487">
        <f t="array" aca="1" ref="BHD59" ca="1">IF(AND($CC$57:$CC$62=$CC$59,$CE$57&lt;&gt;$CE$58,$CE$58:$CE$62=$CE$59,$CF$58:$CF$59=$CF$59,$CF$59&lt;&gt;$CF$60,$CF$60:$CF$62=$CF$60,$CG$58:$CG$59=$CG$59,$CG$60&lt;&gt;$CG$61,$CG$61:$CG$62=$CG$61),1,0)</f>
        <v>0</v>
      </c>
      <c r="BHE59" s="487">
        <f t="array" aca="1" ref="BHE59" ca="1">IF(AND($CC$57:$CC$60=$CC$59,$CC$60&lt;&gt;$CC$61,$CC$61:$CC$62=$CC$61,$CE$57:$CE$60=$CE$59,$CE$61:$CE$62=$CE$61,$CF$57:$CF$59=$CF$59,$CF$59&lt;&gt;$CF$60,$CF$61:$CF$62=$CF$61,$CG$57&lt;&gt;$CG$58,$CG$58:$CG$59=$CG$59,$CG$61:$CG$62=$CG$61),1,0)</f>
        <v>0</v>
      </c>
      <c r="BHF59" s="487">
        <f t="array" aca="1" ref="BHF59" ca="1">IF(AND($CC$57:$CC$60=$CC$59,$CC$60&lt;&gt;$CC$61,$CC$61:$CC$62=$CC$61,$CE$57:$CE$60=$CE$59,$CE$61:$CE$62=$CE$61,$CF$57&lt;&gt;$CF$58,$CF$58:$CF$60=$CF$59,$CF$61:$CF$62=$CF$61,$CG$58:$CG$59=$CG$59,$CG$59&lt;&gt;$CG$60,$CG$61:$CG$62=$CG$61),1,0)</f>
        <v>0</v>
      </c>
      <c r="BHG59" s="487">
        <f t="array" aca="1" ref="BHG59" ca="1">IF(AND($CC$57:$CC$60=$CC$59,$CC$60&lt;&gt;$CC$61,$CC$61:$CC$62=$CC$61,$CE$57:$CE$59=$CE$59,$CE$59&lt;&gt;$CE$60,$CE$61:$CE$62=$CE$61,$CF$57:$CF$59=$CF$59,$CF$61:$CF$62=$CF$61,$CG$57&lt;&gt;$CG$58,$CG$58:$CG$59=$CG$59,$CG$61:$CG$62=$CG$61),1,0)</f>
        <v>0</v>
      </c>
      <c r="BHH59" s="487">
        <f t="array" aca="1" ref="BHH59" ca="1">IF(AND($CC$57:$CC$60=$CC$59,$CC$60&lt;&gt;$CC$61,$CC$61:$CC$62=$CC$61,$CE$57:$CE$59=$CE$59,$CE$59&lt;&gt;$CE$60,$CE$61:$CE$62=$CE$61,$CF$57&lt;&gt;$CF$58,$CF$58:$CF$59=$CF$59,$CF$61:$CF$62=$CF$61,$CG$58:$CG$59=$CG$59,$CG$61:$CG$62=$CG$61),1,0)</f>
        <v>0</v>
      </c>
      <c r="BHI59" s="487">
        <f t="array" aca="1" ref="BHI59" ca="1">IF(AND($CC$57:$CC$60=$CC$59,$CC$60&lt;&gt;$CC$61,$CC$61:$CC$62=$CC$61,$CE$57&lt;&gt;$CE$58,$CE$58:$CE$60=$CE$59,$CE$61:$CE$62=$CE$61,$CF$58:$CF$60=$CF$59,$CF$61:$CF$62=$CF$61,$CG$58:$CG$59=$CG$59,$CG$59&lt;&gt;$CG$60,$CG$61:$CG$62=$CG$61),1,0)</f>
        <v>0</v>
      </c>
      <c r="BHJ59" s="487">
        <f t="array" aca="1" ref="BHJ59" ca="1">IF(AND($CC$57:$CC$60=$CC$59,$CC$60&lt;&gt;$CC$61,$CC$61:$CC$62=$CC$61,$CE$57&lt;&gt;$CE$58,$CE$58:$CE$60=$CE$59,$CE$61:$CE$62=$CE$61,$CF$58:$CF$59=$CF$59,$CF$59&lt;&gt;$CF$60,$CF$61:$CF$62=$CF$61,$CG$58:$CG$59=$CG$59,$CG$61:$CG$62=$CG$61),1,0)</f>
        <v>0</v>
      </c>
      <c r="BHK59" s="487">
        <f t="array" aca="1" ref="BHK59" ca="1">IF(AND($CC$57:$CC$59=$CC$59,$CC$59&lt;&gt;$CC$60,$CC$60:$CC$62=$CC$60,$CE$57:$CE$59=$CE$59,$CE$60:$CE$62=$CE$60,$CF$57:$CF$59=$CF$59,$CF$60&lt;&gt;$CF$61,$CF$61:$CF$62=$CF$61,$CG$57&lt;&gt;$CG$58,$CG$58:$CG$59=$CG$59,$CG$61:$CG$62=$CG$61),1,0)</f>
        <v>0</v>
      </c>
      <c r="BHL59" s="487">
        <f t="array" aca="1" ref="BHL59" ca="1">IF(AND($CC$57:$CC$59=$CC$59,$CC$59&lt;&gt;$CC$60,$CC$60:$CC$62=$CC$60,$CE$57:$CE$59=$CE$59,$CE$60:$CE$62=$CE$60,$CF$57&lt;&gt;$CF$58,$CF$58:$CF$59=$CF$59,$CF$60:$CF$62=$CF$60,$CG$58:$CG$59=$CG$59,$CG$60&lt;&gt;$CG$61,$CG$61:$CG$62=$CG$61),1,0)</f>
        <v>0</v>
      </c>
      <c r="BHM59" s="487">
        <f t="array" aca="1" ref="BHM59" ca="1">IF(AND($CC$57:$CC$59=$CC$59,$CC$59&lt;&gt;$CC$60,$CC$60:$CC$62=$CC$60,$CE$57:$CE$59=$CE$59,$CE$60&lt;&gt;$CE$61,$CE$61:$CE$62=$CE$61,$CF$57:$CF$59=$CF$59,$CF$61:$CF$62=$CF$61,$CG$57&lt;&gt;$CG$58,$CG$58:$CG$59=$CG$59,$CG$61:$CG$62=$CG$61),1,0)</f>
        <v>0</v>
      </c>
      <c r="BHN59" s="487">
        <f t="array" aca="1" ref="BHN59" ca="1">IF(AND($CC$57:$CC$59=$CC$59,$CC$59&lt;&gt;$CC$60,$CC$60:$CC$62=$CC$60,$CE$57:$CE$59=$CE$59,$CE$60&lt;&gt;$CE$61,$CE$61:$CE$62=$CE$61,$CF$57&lt;&gt;$CF$58,$CF$58:$CF$59=$CF$59,$CF$61:$CF$62=$CF$61,$CG$58:$CG$59=$CG$59,$CG$61:$CG$62=$CG$61),1,0)</f>
        <v>0</v>
      </c>
      <c r="BHO59" s="487">
        <f t="array" aca="1" ref="BHO59" ca="1">IF(AND($CC$57:$CC$59=$CC$59,$CC$59&lt;&gt;$CC$60,$CC$60:$CC$62=$CC$60,$CE$57&lt;&gt;$CE$58,$CE$58:$CE$59=$CE$59,$CE$60:$CE$62=$CE$60,$CF$58:$CF$59=$CF$59,$CF$60:$CF$62=$CF$60,$CG$58:$CG$59=$CG$59,$CG$60&lt;&gt;$CG$61,$CG$61:$CG$62=$CG$61),1,0)</f>
        <v>0</v>
      </c>
      <c r="BHP59" s="487">
        <f t="array" aca="1" ref="BHP59" ca="1">IF(AND($CC$57:$CC$59=$CC$59,$CC$59&lt;&gt;$CC$60,$CC$60:$CC$62=$CC$60,$CE$57&lt;&gt;$CE$58,$CE$58:$CE$59=$CE$59,$CE$60:$CE$62=$CE$60,$CF$58:$CF$59=$CF$59,$CF$60&lt;&gt;$CF$61,$CF$61:$CF$62=$CF$61,$CG$58:$CG$59=$CG$59,$CG$61:$CG$62=$CG$61),1,0)</f>
        <v>0</v>
      </c>
      <c r="BHQ59" s="487">
        <f t="array" aca="1" ref="BHQ59" ca="1">IF(AND($CC$57&lt;&gt;$CC$58,$CC$58:$CC$62=$CC$59,$CE$58:$CE$62=$CE$59,$CF$58:$CF$60=$CF$59,$CF$60&lt;&gt;$CF$61,$CF$61:$CF$62=$CF$61,$CG$58:$CG$59=$CG$59,$CG$59&lt;&gt;$CG$60,$CG$61:$CG$62=$CG$61),1,0)</f>
        <v>0</v>
      </c>
      <c r="BHR59" s="487">
        <f t="array" aca="1" ref="BHR59" ca="1">IF(AND($CC$57&lt;&gt;$CC$58,$CC$58:$CC$62=$CC$59,$CE$58:$CE$62=$CE$59,$CF$58:$CF$59=$CF$59,$CF$59&lt;&gt;$CF$60,$CF$60:$CF$62=$CF$60,$CG$58:$CG$59=$CG$59,$CG$60&lt;&gt;$CG$61,$CG$61:$CG$62=$CG$61),1,0)</f>
        <v>0</v>
      </c>
      <c r="BHS59" s="487">
        <f t="array" aca="1" ref="BHS59" ca="1">IF(AND($CC$57&lt;&gt;$CC$58,$CC$58:$CC$62=$CC$59,$CE$58:$CE$60=$CE$59,$CE$60&lt;&gt;$CE$61,$CE$61:$CE$62=$CE$61,$CF$58:$CF$60=$CF$59,$CF$61:$CF$62=$CF$61,$CG$58:$CG$59=$CG$59,$CG$59&lt;&gt;$CG$60,$CG$61:$CG$62=$CG$61),1,0)</f>
        <v>0</v>
      </c>
      <c r="BHT59" s="487">
        <f t="array" aca="1" ref="BHT59" ca="1">IF(AND($CC$57&lt;&gt;$CC$58,$CC$58:$CC$62=$CC$59,$CE$58:$CE$60=$CE$59,$CE$60&lt;&gt;$CE$61,$CE$61:$CE$62=$CE$61,$CF$58:$CF$59=$CF$59,$CF$59&lt;&gt;$CF$60,$CF$61:$CF$62=$CF$61,$CG$58:$CG$59=$CG$59,$CG$61:$CG$62=$CG$61),1,0)</f>
        <v>0</v>
      </c>
      <c r="BHU59" s="487">
        <f t="array" aca="1" ref="BHU59" ca="1">IF(AND($CC$57&lt;&gt;$CC$58,$CC$58:$CC$62=$CC$59,$CE$58:$CE$59=$CE$59,$CE$59&lt;&gt;$CE$60,$CE$60:$CE$62=$CE$60,$CF$58:$CF$59=$CF$59,$CF$60:$CF$62=$CF$60,$CG$58:$CG$59=$CG$59,$CG$60&lt;&gt;$CG$61,$CG$61:$CG$62=$CG$61),1,0)</f>
        <v>0</v>
      </c>
      <c r="BHV59" s="487">
        <f t="array" aca="1" ref="BHV59" ca="1">IF(AND($CC$57&lt;&gt;$CC$58,$CC$58:$CC$62=$CC$59,$CE$58:$CE$59=$CE$59,$CE$59&lt;&gt;$CE$60,$CE$60:$CE$62=$CE$60,$CF$58:$CF$59=$CF$59,$CF$60&lt;&gt;$CF$61,$CF$61:$CF$62=$CF$61,$CG$58:$CG$59=$CG$59,$CG$61:$CG$62=$CG$61),1,0)</f>
        <v>0</v>
      </c>
      <c r="BHW59" s="487">
        <f t="array" aca="1" ref="BHW59" ca="1">IF(AND($CC$57:$CC$62=$CC$59,$CE$57:$CE$61=$CE$59,$CE$61&lt;&gt;$CE$62,$CF$57&lt;&gt;$CF$58,$CF$58:$CF$61=$CF$59,$CG$58:$CG$59=$CG$59,$CG$59&lt;&gt;$CG$60,$CG$60:$CG$61=$CG$60),1,0)</f>
        <v>0</v>
      </c>
      <c r="BHX59" s="487">
        <f t="array" aca="1" ref="BHX59" ca="1">IF(AND($CC$57:$CC$62=$CC$59,$CE$57:$CE$61=$CE$59,$CE$61&lt;&gt;$CE$62,$CF$57:$CF$59=$CF$59,$CF$59&lt;&gt;$CF$60,$CF$60:$CF$61=$CF$60,$CG$57&lt;&gt;$CG$58,$CG$58:$CG$59=$CG$59,$CG$60:$CG$61=$CG$60),1,0)</f>
        <v>0</v>
      </c>
      <c r="BHY59" s="487">
        <f t="array" aca="1" ref="BHY59" ca="1">IF(AND($CC$57:$CC$62=$CC$59,$CE$57:$CE$59=$CE$59,$CE$59&lt;&gt;$CE$60,$CE$60:$CE$62=$CE$60,$CF$57:$CF$59=$CF$59,$CF$60:$CF$61=$CF$60,$CF$61&lt;&gt;$CF$62,$CG$57&lt;&gt;$CG$58,$CG$58:$CG$59=$CG$59,$CG$60:$CG$61=$CG$60),1,0)</f>
        <v>0</v>
      </c>
      <c r="BHZ59" s="487">
        <f t="array" aca="1" ref="BHZ59" ca="1">IF(AND($CC$57:$CC$62=$CC$59,$CE$57:$CE$59=$CE$59,$CE$59&lt;&gt;$CE$60,$CE$60:$CE$62=$CE$60,$CF$57&lt;&gt;$CF$58,$CF$58:$CF$59=$CF$59,$CF$60:$CF$62=$CF$60,$CG$58:$CG$59=$CG$59,$CG$60:$CG$61=$CG$60,$CG$61&lt;&gt;$CG$62),1,0)</f>
        <v>0</v>
      </c>
      <c r="BIA59" s="487">
        <f t="array" aca="1" ref="BIA59" ca="1">IF(AND($CC$57:$CC$62=$CC$59,$CE$57&lt;&gt;$CE$58,$CE$58:$CE$62=$CE$59,$CF$58:$CF$61=$CF$59,$CF$61&lt;&gt;$CF$62,$CG$58:$CG$59=$CG$59,$CG$59&lt;&gt;$CG$60,$CG$60:$CG$61=$CG$60),1,0)</f>
        <v>0</v>
      </c>
      <c r="BIB59" s="487">
        <f t="array" aca="1" ref="BIB59" ca="1">IF(AND($CC$57:$CC$62=$CC$59,$CE$57&lt;&gt;$CE$58,$CE$58:$CE$62=$CE$59,$CF$58:$CF$59=$CF$59,$CF$59&lt;&gt;$CF$60,$CF$60:$CF$62=$CF$60,$CG$58:$CG$59=$CG$59,$CG$60:$CG$61=$CG$60,$CG$61&lt;&gt;$CG$62),1,0)</f>
        <v>0</v>
      </c>
      <c r="BIC59" s="487">
        <f t="array" aca="1" ref="BIC59" ca="1">IF(AND($CC$57:$CC$61=$CC$59,$CC$61&lt;&gt;$CC$62,$CE$57:$CE$61=$CE$59,$CF$57&lt;&gt;$CF$58,$CF$58:$CF$61=$CF$59,$CG$58:$CG$59=$CG$59,$CG$59&lt;&gt;$CG$60,$CG$60:$CG$61=$CG$60),1,0)</f>
        <v>0</v>
      </c>
      <c r="BID59" s="487">
        <f t="array" aca="1" ref="BID59" ca="1">IF(AND($CC$57:$CC$61=$CC$59,$CC$61&lt;&gt;$CC$62,$CE$57:$CE$61=$CE$59,$CF$57:$CF$59=$CF$59,$CF$59&lt;&gt;$CF$60,$CF$60:$CF$61=$CF$60,$CG$57&lt;&gt;$CG$58,$CG$58:$CG$59=$CG$59,$CG$60:$CG$61=$CG$60),1,0)</f>
        <v>0</v>
      </c>
      <c r="BIE59" s="487">
        <f t="array" aca="1" ref="BIE59" ca="1">IF(AND($CC$57:$CC$61=$CC$59,$CC$61&lt;&gt;$CC$62,$CE$57&lt;&gt;$CE$58,$CE$58:$CE$61=$CE$59,$CF$58:$CF$59=$CF$59,$CF$59&lt;&gt;$CF$60,$CF$60:$CF$61=$CF$60,$CG$58:$CG$59=$CG$59,$CG$60:$CG$61=$CG$60),1,0)</f>
        <v>0</v>
      </c>
      <c r="BIF59" s="487">
        <f t="array" aca="1" ref="BIF59" ca="1">IF(AND($CC$57:$CC$61=$CC$59,$CC$61&lt;&gt;$CC$62,$CE$57&lt;&gt;$CE$58,$CE$58:$CE$61=$CE$59,$CF$58:$CF$61=$CF$59,$CG$58:$CG$59=$CG$59,$CG$59&lt;&gt;$CG$60,$CG$60:$CG$61=$CG$60),1,0)</f>
        <v>0</v>
      </c>
      <c r="BIG59" s="487">
        <f t="array" aca="1" ref="BIG59" ca="1">IF(AND($CC$57:$CC$61=$CC$59,$CC$61&lt;&gt;$CC$62,$CE$57:$CE$59=$CE$59,$CE$59&lt;&gt;$CE$60,$CE$60:$CE$61=$CE$60,$CF$57&lt;&gt;$CF$58,$CF$58:$CF$59=$CF$59,$CF$60:$CF$61=$CF$60,$CG$58:$CG$59=$CG$59,$CG$60:$CG$61=$CG$60),1,0)</f>
        <v>0</v>
      </c>
      <c r="BIH59" s="487">
        <f t="array" aca="1" ref="BIH59" ca="1">IF(AND($CC$57:$CC$61=$CC$59,$CC$61&lt;&gt;$CC$62,$CE$57:$CE$59=$CE$59,$CE$59&lt;&gt;$CE$60,$CE$60:$CE$61=$CE$60,$CF$57:$CF$59=$CF$59,$CF$60:$CF$61=$CF$60,$CG$57&lt;&gt;$CG$58,$CG$58:$CG$59=$CG$59,$CG$60:$CG$61=$CG$60),1,0)</f>
        <v>0</v>
      </c>
      <c r="BII59" s="487">
        <f t="array" aca="1" ref="BII59" ca="1">IF(AND($CC$57:$CC$59=$CC$59,$CC$59&lt;&gt;$CC$60,$CC$60:$CC$62=$CC$60,$CE$57:$CE$59=$CE$59,$CE$60:$CE$62=$CE$60,$CF$57:$CF$59=$CF$59,$CF$60:$CF$61=$CF$60,$CF$61&lt;&gt;$CF$62,$CG$57&lt;&gt;$CG$58,$CG$58:$CG$59=$CG$59,$CG$60:$CG$61=$CG$60),1,0)</f>
        <v>0</v>
      </c>
      <c r="BIJ59" s="487">
        <f t="array" aca="1" ref="BIJ59" ca="1">IF(AND($CC$57:$CC$59=$CC$59,$CC$59&lt;&gt;$CC$60,$CC$60:$CC$62=$CC$60,$CE$57:$CE$59=$CE$59,$CE$60:$CE$62=$CE$60,$CF$57&lt;&gt;$CF$58,$CF$58:$CF$59=$CF$59,$CF$60:$CF$62=$CF$60,$CG$58:$CG$59=$CG$59,$CG$60:$CG$61=$CG$60,$CG$61&lt;&gt;$CG$62),1,0)</f>
        <v>0</v>
      </c>
      <c r="BIK59" s="487">
        <f t="array" aca="1" ref="BIK59" ca="1">IF(AND($CC$57:$CC$59=$CC$59,$CC$59&lt;&gt;$CC$60,$CC$60:$CC$62=$CC$60,$CE$57:$CE$59=$CE$59,$CE$60:$CE$61=$CE$60,$CE$61&lt;&gt;$CE$62,$CF$57&lt;&gt;$CF$58,$CF$58:$CF$59=$CF$59,$CF$60:$CF$61=$CF$60,$CG$58:$CG$59=$CG$59,$CG$60:$CG$61=$CG$60),1,0)</f>
        <v>0</v>
      </c>
      <c r="BIL59" s="487">
        <f t="array" aca="1" ref="BIL59" ca="1">IF(AND($CC$57:$CC$59=$CC$59,$CC$59&lt;&gt;$CC$60,$CC$60:$CC$62=$CC$60,$CE$57:$CE$59=$CE$59,$CE$60:$CE$61=$CE$60,$CE$61&lt;&gt;$CE$62,$CF$57:$CF$59=$CF$59,$CF$60:$CF$61=$CF$60,$CG$57&lt;&gt;$CG$58,$CG$58:$CG$59=$CG$59,$CG$60:$CG$61=$CG$60),1,0)</f>
        <v>0</v>
      </c>
      <c r="BIM59" s="487">
        <f t="array" aca="1" ref="BIM59" ca="1">IF(AND($CC$57:$CC$59=$CC$59,$CC$59&lt;&gt;$CC$60,$CC$60:$CC$62=$CC$60,$CE$57&lt;&gt;$CE$58,$CE$58:$CE$59=$CE$59,$CE$60:$CE$62=$CE$60,$CF$58:$CF$59=$CF$59,$CF$60:$CF$61=$CF$60,$CF$61&lt;&gt;$CF$62,$CG$58:$CG$59=$CG$59,$CG$60:$CG$61=$CG$60),1,0)</f>
        <v>0</v>
      </c>
      <c r="BIN59" s="487">
        <f t="array" aca="1" ref="BIN59" ca="1">IF(AND($CC$57:$CC$59=$CC$59,$CC$59&lt;&gt;$CC$60,$CC$60:$CC$62=$CC$60,$CE$57&lt;&gt;$CE$58,$CE$58:$CE$59=$CE$59,$CE$60:$CE$62=$CE$60,$CF$58:$CF$59=$CF$59,$CF$60:$CF$62=$CF$60,$CG$58:$CG$59=$CG$59,$CG$60:$CG$61=$CG$60,$CG$61&lt;&gt;$CG$62),1,0)</f>
        <v>0</v>
      </c>
      <c r="BIO59" s="487">
        <f t="array" aca="1" ref="BIO59" ca="1">IF(AND($CC$57&lt;&gt;$CC$58,$CC$58:$CC$62=$CC$59,$CE$58:$CE$62=$CE$59,$CF$58:$CF$61=$CF$59,$CF$61&lt;&gt;$CF$62,$CG$58:$CG$59=$CG$59,$CG$59&lt;&gt;$CG$60,$CG$60:$CG$61=$CG$60),1,0)</f>
        <v>0</v>
      </c>
      <c r="BIP59" s="487">
        <f t="array" aca="1" ref="BIP59" ca="1">IF(AND($CC$57&lt;&gt;$CC$58,$CC$58:$CC$62=$CC$59,$CE$58:$CE$62=$CE$59,$CF$58:$CF$59=$CF$59,$CF$59&lt;&gt;$CF$60,$CF$60:$CF$62=$CF$60,$CG$58:$CG$59=$CG$59,$CG$60:$CG$61=$CG$60,$CG$61&lt;&gt;$CG$62),1,0)</f>
        <v>0</v>
      </c>
      <c r="BIQ59" s="487">
        <f t="array" aca="1" ref="BIQ59" ca="1">IF(AND($CC$57&lt;&gt;$CC$58,$CC$58:$CC$62=$CC$59,$CE$58:$CE$61=$CE$59,$CE$61&lt;&gt;$CE$62,$CF$58:$CF$59=$CF$59,$CF$59&lt;&gt;$CF$60,$CF$60:$CF$61=$CF$60,$CG$58:$CG$59=$CG$59,$CG$60:$CG$61=$CG$60),1,0)</f>
        <v>0</v>
      </c>
      <c r="BIR59" s="487">
        <f t="array" aca="1" ref="BIR59" ca="1">IF(AND($CC$57&lt;&gt;$CC$58,$CC$58:$CC$62=$CC$59,$CE$58:$CE$61=$CE$59,$CE$61&lt;&gt;$CE$62,$CF$58:$CF$61=$CF$59,$CG$58:$CG$59=$CG$59,$CG$59&lt;&gt;$CG$60,$CG$60:$CG$61=$CG$60),1,0)</f>
        <v>0</v>
      </c>
      <c r="BIS59" s="487">
        <f t="array" aca="1" ref="BIS59" ca="1">IF(AND($CC$57&lt;&gt;$CC$58,$CC$58:$CC$62=$CC$59,$CE$58:$CE$59=$CE$59,$CE$59&lt;&gt;$CE$60,$CE$60:$CE$62=$CE$60,$CF$58:$CF$59=$CF$59,$CF$60:$CF$61=$CF$60,$CF$61&lt;&gt;$CF$62,$CG$58:$CG$59=$CG$59,$CG$60:$CG$61=$CG$60),1,0)</f>
        <v>0</v>
      </c>
      <c r="BIT59" s="487">
        <f t="array" aca="1" ref="BIT59" ca="1">IF(AND($CC$57&lt;&gt;$CC$58,$CC$58:$CC$62=$CC$59,$CE$58:$CE$59=$CE$59,$CE$59&lt;&gt;$CE$60,$CE$60:$CE$62=$CE$60,$CF$58:$CF$59=$CF$59,$CF$60:$CF$62=$CF$60,$CG$58:$CG$59=$CG$59,$CG$60:$CG$61=$CG$60,$CG$61&lt;&gt;$CG$62),1,0)</f>
        <v>0</v>
      </c>
      <c r="BIU59" s="487">
        <f t="array" aca="1" ref="BIU59" ca="1">IF(AND($CC$57:$CC$62=$CC$59,$CE$57:$CE$61=$CE$59,$CE$61&lt;&gt;$CE$62,$CF$57:$CF$60=$CF$59,$CF$60&lt;&gt;$CF$61,$CG$57&lt;&gt;$CG$58,$CG$58:$CG$59=$CG$59,$CG$59&lt;&gt;$CG$60),1,0)</f>
        <v>0</v>
      </c>
      <c r="BIV59" s="487">
        <f t="array" aca="1" ref="BIV59" ca="1">IF(AND($CC$57:$CC$62=$CC$59,$CE$57:$CE$61=$CE$59,$CE$61&lt;&gt;$CE$62,$CF$57:$CF$59=$CF$59,$CF$59&lt;&gt;$CF$60,$CF$60:$CF$61=$CF$60,$CG$57&lt;&gt;$CG$58,$CG$58:$CG$59=$CG$58,$CG$60&lt;&gt;$CG$61),1,0)</f>
        <v>0</v>
      </c>
      <c r="BIW59" s="487">
        <f t="array" aca="1" ref="BIW59" ca="1">IF(AND($CC$57:$CC$62=$CC$59,$CE$57:$CE$61=$CE$59,$CE$61&lt;&gt;$CE$62,$CF$57:$CF$59=$CF$59,$CF$59&lt;&gt;$CF$60,$CF$60&lt;&gt;$CF$61,$CG$57&lt;&gt;$CG$58,$CG$58:$CG$59=$CG$58),1,0)</f>
        <v>0</v>
      </c>
      <c r="BIX59" s="487">
        <f t="array" aca="1" ref="BIX59" ca="1">IF(AND($CC$57:$CC$62=$CC$59,$CE$57:$CE$61=$CE$59,$CE$61&lt;&gt;$CE$62,$CF$57&lt;&gt;$CF$58,$CF$58:$CF$61=$CF$59,$CG$58:$CG$59=$CG$59,$CG$59&lt;&gt;$CG$60,$CG$60&lt;&gt;$CG$61),1,0)</f>
        <v>0</v>
      </c>
      <c r="BIY59" s="487">
        <f t="array" aca="1" ref="BIY59" ca="1">IF(AND($CC$57:$CC$62=$CC$59,$CE$57:$CE$61=$CE$59,$CE$61&lt;&gt;$CE$62,$CF$57&lt;&gt;$CF$58,$CF$58:$CF$60=$CF$59,$CF$60&lt;&gt;$CF$61,$CG$58:$CG$59=$CG$59,$CG$59&lt;&gt;$CG$60),1,0)</f>
        <v>0</v>
      </c>
      <c r="BIZ59" s="487">
        <f t="array" aca="1" ref="BIZ59" ca="1">IF(AND($CC$57:$CC$62=$CC$59,$CE$57:$CE$61=$CE$59,$CE$61&lt;&gt;$CE$62,$CF$57&lt;&gt;$CF$58,$CF$58:$CF$59=$CF$59,$CF$59&lt;&gt;$CF$60,$CF$60:$CF$61=$CF$60,$CG$58:$CG$59=$CG$59,$CG$60&lt;&gt;$CG$61),1,0)</f>
        <v>0</v>
      </c>
      <c r="BJA59" s="487">
        <f t="array" aca="1" ref="BJA59" ca="1">IF(AND($CC$57:$CC$62=$CC$59,$CE$57:$CE$60=$CE$59,$CE$60&lt;&gt;$CE$61,$CE$61:$CE$62=$CE$61,$CF$57:$CF$60=$CF$59,$CF$61&lt;&gt;$CF$62,$CG$57&lt;&gt;$CG$58,$CG$58:$CG$59=$CG$59,$CG$59&lt;&gt;$CG$60),1,0)</f>
        <v>0</v>
      </c>
      <c r="BJB59" s="487">
        <f t="array" aca="1" ref="BJB59" ca="1">IF(AND($CC$57:$CC$62=$CC$59,$CE$57:$CE$60=$CE$59,$CE$60&lt;&gt;$CE$61,$CE$61:$CE$62=$CE$61,$CF$57:$CF$59=$CF$59,$CF$59&lt;&gt;$CF$60,$CF$61:$CF$62=$CF$61,$CG$57&lt;&gt;$CG$58,$CG$58:$CG$59=$CG$59,$CG$61&lt;&gt;$CG$62),1,0)</f>
        <v>0</v>
      </c>
      <c r="BJC59" s="487">
        <f t="array" aca="1" ref="BJC59" ca="1">IF(AND($CC$57:$CC$62=$CC$59,$CE$57:$CE$60=$CE$59,$CE$60&lt;&gt;$CE$61,$CE$61:$CE$62=$CE$61,$CF$57:$CF$59=$CF$59,$CF$59&lt;&gt;$CF$60,$CF$61&lt;&gt;$CF$62,$CG$57&lt;&gt;$CG$58,$CG$58:$CG$59=$CG$59),1,0)</f>
        <v>0</v>
      </c>
      <c r="BJD59" s="487">
        <f t="array" aca="1" ref="BJD59" ca="1">IF(AND($CC$57:$CC$62=$CC$59,$CE$57:$CE$60=$CE$59,$CE$60&lt;&gt;$CE$61,$CE$61:$CE$62=$CE$61,$CF$57&lt;&gt;$CF$58,$CF$58:$CF$60=$CF$59,$CF$61:$CF$62=$CF$61,$CG$58:$CG$59=$CG$59,$CG$59&lt;&gt;$CG$60,$CG$61&lt;&gt;$CG$62),1,0)</f>
        <v>0</v>
      </c>
      <c r="BJE59" s="487">
        <f t="array" aca="1" ref="BJE59" ca="1">IF(AND($CC$57:$CC$62=$CC$59,$CE$57:$CE$60=$CE$59,$CE$60&lt;&gt;$CE$61,$CE$61:$CE$62=$CE$61,$CF$57&lt;&gt;$CF$58,$CF$58:$CF$60=$CF$59,$CF$61&lt;&gt;$CF$62,$CG$58:$CG$59=$CG$59,$CG$59&lt;&gt;$CG$60),1,0)</f>
        <v>0</v>
      </c>
      <c r="BJF59" s="487">
        <f t="array" aca="1" ref="BJF59" ca="1">IF(AND($CC$57:$CC$62=$CC$59,$CE$57:$CE$60=$CE$59,$CE$60&lt;&gt;$CE$61,$CE$61:$CE$62=$CE$61,$CF$57&lt;&gt;$CF$58,$CF$58:$CF$59=$CF$59,$CF$59&lt;&gt;$CF$60,$CF$61:$CF$62=$CF$61,$CG$58:$CG$59=$CG$59,$CG$61&lt;&gt;$CG$62),1,0)</f>
        <v>0</v>
      </c>
      <c r="BJG59" s="487">
        <f t="array" aca="1" ref="BJG59" ca="1">IF(AND($CC$57:$CC$62=$CC$59,$CE$57:$CE$59=$CE$59,$CE$59&lt;&gt;$CE$60,$CE$60:$CE$62=$CE$60,$CF$57&lt;&gt;$CF$58,$CF$58:$CF$59=$CF$59,$CF$60:$CF$62=$CF$60,$CG$58:$CG$59=$CG$59,$CG$60&lt;&gt;$CG$61,$CG$61&lt;&gt;$CG$62),1,0)</f>
        <v>0</v>
      </c>
      <c r="BJH59" s="487">
        <f t="array" aca="1" ref="BJH59" ca="1">IF(AND($CC$57:$CC$62=$CC$59,$CE$57:$CE$59=$CE$59,$CE$59&lt;&gt;$CE$60,$CE$60:$CE$62=$CE$60,$CF$57&lt;&gt;$CF$58,$CF$58:$CF$59=$CF$59,$CF$60&lt;&gt;$CF$61,$CF$61:$CF$62=$CF$61,$CG$58:$CG$59=$CG$59,$CG$61&lt;&gt;$CG$62),1,0)</f>
        <v>0</v>
      </c>
      <c r="BJI59" s="487">
        <f t="array" aca="1" ref="BJI59" ca="1">IF(AND($CC$57:$CC$62=$CC$59,$CE$57:$CE$59=$CE$59,$CE$59&lt;&gt;$CE$60,$CE$60:$CE$62=$CE$60,$CF$57&lt;&gt;$CF$58,$CF$58:$CF$59=$CF$59,$CF$60:$CF$61=$CF$60,$CF$61&lt;&gt;$CF$62,$CG$58:$CG$59=$CG$59,$CG$60&lt;&gt;$CG$61),1,0)</f>
        <v>0</v>
      </c>
      <c r="BJJ59" s="487">
        <f t="array" aca="1" ref="BJJ59" ca="1">IF(AND($CC$57:$CC$62=$CC$59,$CE$57:$CE$59=$CE$59,$CE$59&lt;&gt;$CE$60,$CE$60:$CE$62=$CE$60,$CF$57:$CF$59=$CF$59,$CF$60&lt;&gt;$CF$61,$CF$61:$CF$62=$CF$61,$CG$57&lt;&gt;$CG$58,$CG$58:$CG$59=$CG$59,$CG$61&lt;&gt;$CG$62),1,0)</f>
        <v>0</v>
      </c>
      <c r="BJK59" s="487">
        <f t="array" aca="1" ref="BJK59" ca="1">IF(AND($CC$57:$CC$62=$CC$59,$CE$57:$CE$59=$CE$59,$CE$59&lt;&gt;$CE$60,$CE$60:$CE$62=$CE$60,$CF$57:$CF$59=$CF$59,$CF$60:$CF$61=$CF$60,$CF$61&lt;&gt;$CF$62,$CG$57&lt;&gt;$CG$58,$CG$58:$CG$59=$CG$59,$CG$60&lt;&gt;$CG$61),1,0)</f>
        <v>0</v>
      </c>
      <c r="BJL59" s="487">
        <f t="array" aca="1" ref="BJL59" ca="1">IF(AND($CC$57:$CC$62=$CC$59,$CE$57:$CE$59=$CE$59,$CE$59&lt;&gt;$CE$60,$CE$60:$CE$62=$CE$60,$CF$57:$CF$59=$CF$59,$CF$60&lt;&gt;$CF$61,$CF$61&lt;&gt;$CF$62,$CG$57&lt;&gt;$CG$58,$CG$58:$CG$59=$CG$59),1,0)</f>
        <v>0</v>
      </c>
      <c r="BJM59" s="487">
        <f t="array" aca="1" ref="BJM59" ca="1">IF(AND($CC$57:$CC$62=$CC$59,$CE$57:$CE$60=$CE$59,$CE$60&lt;&gt;$CE$61,$CE$61&lt;&gt;$CE$62,$CF$57&lt;&gt;$CF$58,$CF$58:$CF$60=$CF$59,$CG$58:$CG$59=$CG$59,$CG$59&lt;&gt;$CG$60),1,0)</f>
        <v>0</v>
      </c>
      <c r="BJN59" s="487">
        <f t="array" aca="1" ref="BJN59" ca="1">IF(AND($CC$57:$CC$62=$CC$59,$CE$57:$CE$60=$CE$59,$CE$60&lt;&gt;$CE$61,$CE$61&lt;&gt;$CE$62,$CF$57:$CF$59=$CF$59,$CF$59&lt;&gt;$CF$60,$CG$57&lt;&gt;$CG$58,$CG$58:$CG$59=$CG$59),1,0)</f>
        <v>0</v>
      </c>
      <c r="BJO59" s="487">
        <f t="array" aca="1" ref="BJO59" ca="1">IF(AND($CC$57:$CC$62=$CC$59,$CE$57:$CE$59=$CE$59,$CE$59&lt;&gt;$CE$60,$CE$60:$CE$61=$CE$60,$CE$61&lt;&gt;$CE$62,$CF$57:$CF$59=$CF$59,$CF$60&lt;&gt;$CF$61,$CG$57&lt;&gt;$CG$58,$CG$58:$CG$59=$CG$59),1,0)</f>
        <v>0</v>
      </c>
      <c r="BJP59" s="487">
        <f t="array" aca="1" ref="BJP59" ca="1">IF(AND($CC$57:$CC$62=$CC$59,$CE$57:$CE$59=$CE$59,$CE$59&lt;&gt;$CE$60,$CE$60:$CE$61=$CE$60,$CE$61&lt;&gt;$CE$62,$CF$57&lt;&gt;$CF$58,$CF$58:$CF$59=$CF$59,$CF$60:$CF$61=$CF$60,$CG$58:$CG$59=$CG$59,$CG$60&lt;&gt;$CG$61),1,0)</f>
        <v>0</v>
      </c>
      <c r="BJQ59" s="487">
        <f t="array" aca="1" ref="BJQ59" ca="1">IF(AND($CC$57:$CC$62=$CC$59,$CE$57:$CE$59=$CE$59,$CE$59&lt;&gt;$CE$60,$CE$60&lt;&gt;$CE$61,$CE$61:$CE$62=$CE$61,$CF$57&lt;&gt;$CF$58,$CF$58:$CF$59=$CF$59,$CF$61:$CF$62=$CF$61,$CG$58:$CG$59=$CG$59,$CG$61&lt;&gt;$CG$62),1,0)</f>
        <v>0</v>
      </c>
      <c r="BJR59" s="487">
        <f t="array" aca="1" ref="BJR59" ca="1">IF(AND($CC$57:$CC$62=$CC$59,$CE$57:$CE$59=$CE$59,$CE$59&lt;&gt;$CE$60,$CE$60&lt;&gt;$CE$61,$CE$61:$CE$62=$CE$61,$CF$57:$CF$59=$CF$59,$CF$61&lt;&gt;$CF$62,$CG$57&lt;&gt;$CG$58,$CG$58:$CG$59=$CG$59),1,0)</f>
        <v>0</v>
      </c>
      <c r="BJS59" s="487">
        <f t="array" aca="1" ref="BJS59" ca="1">IF(AND($CC$57:$CC$62=$CC$59,$CE$57&lt;&gt;$CE$58,$CE$58:$CE$62=$CE$59,$CF$58:$CF$61=$CF$59,$CF$61&lt;&gt;$CF$62,$CG$58:$CG$59=$CG$59,$CG$59&lt;&gt;$CG$60,$CG$60&lt;&gt;$CG$61),1,0)</f>
        <v>0</v>
      </c>
      <c r="BJT59" s="487">
        <f t="array" aca="1" ref="BJT59" ca="1">IF(AND($CC$57:$CC$62=$CC$59,$CE$57&lt;&gt;$CE$58,$CE$58:$CE$62=$CE$59,$CF$58:$CF$60=$CF$59,$CF$60&lt;&gt;$CF$61,$CF$61:$CF$62=$CF$61,$CG$58:$CG$59=$CG$59,$CG$59&lt;&gt;$CG$60,$CG$61&lt;&gt;$CG$62),1,0)</f>
        <v>0</v>
      </c>
      <c r="BJU59" s="487">
        <f t="array" aca="1" ref="BJU59" ca="1">IF(AND($CC$57:$CC$62=$CC$59,$CE$57&lt;&gt;$CE$58,$CE$58:$CE$62=$CE$59,$CF$58:$CF$60=$CF$59,$CF$60&lt;&gt;$CF$61,$CF$61&lt;&gt;$CF$62,$CG$58:$CG$59=$CG$59,$CG$59&lt;&gt;$CG$60),1,0)</f>
        <v>0</v>
      </c>
      <c r="BJV59" s="487">
        <f t="array" aca="1" ref="BJV59" ca="1">IF(AND($CC$57:$CC$62=$CC$59,$CE$57&lt;&gt;$CE$58,$CE$58:$CE$62=$CE$59,$CF$58:$CF$59=$CF$59,$CF$59&lt;&gt;$CF$60,$CF$60:$CF$62=$CF$60,$CG$58:$CG$59=$CG$59,$CG$60&lt;&gt;$CG$61,$CG$61&lt;&gt;$CG$62),1,0)</f>
        <v>0</v>
      </c>
      <c r="BJW59" s="487">
        <f t="array" aca="1" ref="BJW59" ca="1">IF(AND($CC$57:$CC$62=$CC$59,$CE$57&lt;&gt;$CE$58,$CE$58:$CE$62=$CE$59,$CF$58:$CF$59=$CF$59,$CF$59&lt;&gt;$CF$60,$CF$60&lt;&gt;$CF$61,$CF$61:$CF$62=$CF$61,$CG$58:$CG$59=$CG$59,$CG$61&lt;&gt;$CG$62),1,0)</f>
        <v>0</v>
      </c>
      <c r="BJX59" s="487">
        <f t="array" aca="1" ref="BJX59" ca="1">IF(AND($CC$57:$CC$62=$CC$59,$CE$57&lt;&gt;$CE$58,$CE$58:$CE$62=$CE$59,$CF$58:$CF$59=$CF$59,$CF$59&lt;&gt;$CF$60,$CF$60:$CF$61=$CF$60,$CF$61&lt;&gt;$CF$62,$CG$58:$CG$59=$CG$59,$CG$60&lt;&gt;$CG$61),1,0)</f>
        <v>0</v>
      </c>
      <c r="BJY59" s="487">
        <f t="array" aca="1" ref="BJY59" ca="1">IF(AND($CC$57:$CC$62=$CC$59,$CE$57&lt;&gt;$CE$58,$CE$58:$CE$61=$CE$59,$CE$61&lt;&gt;$CE$62,$CF$58:$CF$59=$CF$59,$CF$59&lt;&gt;$CF$60,$CF$60:$CF$61=$CF$60,$CG$58:$CG$59=$CG$59,$CG$60&lt;&gt;$CG$61),1,0)</f>
        <v>0</v>
      </c>
      <c r="BJZ59" s="487">
        <f t="array" aca="1" ref="BJZ59" ca="1">IF(AND($CC$57:$CC$62=$CC$59,$CE$57&lt;&gt;$CE$58,$CE$58:$CE$61=$CE$59,$CE$61&lt;&gt;$CE$62,$CF$58:$CF$60=$CF$59,$CF$60&lt;&gt;$CF$61,$CG$58:$CG$59=$CG$59,$CG$59&lt;&gt;$CG$60),1,0)</f>
        <v>0</v>
      </c>
      <c r="BKA59" s="487">
        <f t="array" aca="1" ref="BKA59" ca="1">IF(AND($CC$57:$CC$62=$CC$59,$CE$57&lt;&gt;$CE$58,$CE$58:$CE$60=$CE$59,$CE$60&lt;&gt;$CE$61,$CE$61:$CE$62=$CE$61,$CF$58:$CF$59=$CF$59,$CF$59&lt;&gt;$CF$60,$CF$61:$CF$62=$CF$61,$CG$58:$CG$59=$CG$59,$CG$61&lt;&gt;$CG$62),1,0)</f>
        <v>0</v>
      </c>
      <c r="BKB59" s="487">
        <f t="array" aca="1" ref="BKB59" ca="1">IF(AND($CC$57:$CC$62=$CC$59,$CE$57&lt;&gt;$CE$58,$CE$58:$CE$60=$CE$59,$CE$60&lt;&gt;$CE$61,$CE$61:$CE$62=$CE$61,$CF$58:$CF$60=$CF$59,$CF$61&lt;&gt;$CF$62,$CG$58:$CG$59=$CG$59,$CG$59&lt;&gt;$CG$60),1,0)</f>
        <v>0</v>
      </c>
      <c r="BKC59" s="487">
        <f t="array" aca="1" ref="BKC59" ca="1">IF(AND($CC$57:$CC$62=$CC$59,$CE$57&lt;&gt;$CE$58,$CE$58:$CE$59=$CE$59,$CE$59&lt;&gt;$CE$60,$CE$60:$CE$62=$CE$60,$CF$58:$CF$59=$CF$59,$CF$60&lt;&gt;$CF$61,$CF$61:$CF$62=$CF$61,$CG$58:$CG$59=$CG$59,$CG$61&lt;&gt;$CG$62),1,0)</f>
        <v>0</v>
      </c>
      <c r="BKD59" s="487">
        <f t="array" aca="1" ref="BKD59" ca="1">IF(AND($CC$57:$CC$62=$CC$59,$CE$57&lt;&gt;$CE$58,$CE$58:$CE$59=$CE$59,$CE$59&lt;&gt;$CE$60,$CE$60:$CE$62=$CE$60,$CF$58:$CF$59=$CF$59,$CF$60:$CF$61=$CF$60,$CF$61&lt;&gt;$CF$62,$CG$58:$CG$59=$CG$59,$CG$60&lt;&gt;$CG$61),1,0)</f>
        <v>0</v>
      </c>
      <c r="BKE59" s="487">
        <f t="array" aca="1" ref="BKE59" ca="1">IF(AND($CC$57:$CC$61=$CC$59,$CC$61&lt;&gt;$CC$62,$CE$57:$CE$61=$CE$59,$CF$57:$CF$60=$CF$59,$CF$60&lt;&gt;$CF$61,$CG$57&lt;&gt;$CG$58,$CG$58:$CG$59=$CG$59,$CG$59&lt;&gt;$CG$60),1,0)</f>
        <v>0</v>
      </c>
      <c r="BKF59" s="487">
        <f t="array" aca="1" ref="BKF59" ca="1">IF(AND($CC$57:$CC$61=$CC$59,$CC$61&lt;&gt;$CC$62,$CE$57:$CE$61=$CE$59,$CF$57:$CF$59=$CF$59,$CF$59&lt;&gt;$CF$60,$CF$60:$CF$61=$CF$60,$CG$57&lt;&gt;$CG$58,$CG$58:$CG$59=$CG$58,$CG$60&lt;&gt;$CG$61),1,0)</f>
        <v>0</v>
      </c>
      <c r="BKG59" s="487">
        <f t="array" aca="1" ref="BKG59" ca="1">IF(AND($CC$57:$CC$61=$CC$59,$CC$61&lt;&gt;$CC$62,$CE$57:$CE$61=$CE$59,$CF$57:$CF$59=$CF$59,$CF$59&lt;&gt;$CF$60,$CF$60&lt;&gt;$CF$61,$CG$57&lt;&gt;$CG$58,$CG$58:$CG$59=$CG$58),1,0)</f>
        <v>0</v>
      </c>
      <c r="BKH59" s="487">
        <f t="array" aca="1" ref="BKH59" ca="1">IF(AND($CC$57:$CC$61=$CC$59,$CC$61&lt;&gt;$CC$62,$CE$57:$CE$61=$CE$59,$CF$57&lt;&gt;$CF$58,$CF$58:$CF$61=$CF$59,$CG$58:$CG$59=$CG$59,$CG$59&lt;&gt;$CG$60,$CG$60&lt;&gt;$CG$61),1,0)</f>
        <v>0</v>
      </c>
      <c r="BKI59" s="487">
        <f t="array" aca="1" ref="BKI59" ca="1">IF(AND($CC$57:$CC$61=$CC$59,$CC$61&lt;&gt;$CC$62,$CE$57:$CE$61=$CE$59,$CF$57&lt;&gt;$CF$58,$CF$58:$CF$60=$CF$59,$CF$60&lt;&gt;$CF$61,$CG$58:$CG$59=$CG$59,$CG$59&lt;&gt;$CG$60),1,0)</f>
        <v>0</v>
      </c>
      <c r="BKJ59" s="487">
        <f t="array" aca="1" ref="BKJ59" ca="1">IF(AND($CC$57:$CC$61=$CC$59,$CC$61&lt;&gt;$CC$62,$CE$57:$CE$61=$CE$59,$CF$57&lt;&gt;$CF$58,$CF$58:$CF$59=$CF$59,$CF$59&lt;&gt;$CF$60,$CF$60:$CF$61=$CF$60,$CG$58:$CG$59=$CG$59,$CG$60&lt;&gt;$CG$61),1,0)</f>
        <v>0</v>
      </c>
      <c r="BKK59" s="487">
        <f t="array" aca="1" ref="BKK59" ca="1">IF(AND($CC$57:$CC$61=$CC$59,$CC$61&lt;&gt;$CC$62,$CE$57:$CE$60=$CE$59,$CE$60&lt;&gt;$CE$61,$CF$57:$CF$60=$CF$59,$CG$57&lt;&gt;$CG$58,$CG$58:$CG$59=$CG$59,$CG$59&lt;&gt;$CG$60),1,0)</f>
        <v>0</v>
      </c>
      <c r="BKL59" s="487">
        <f t="array" aca="1" ref="BKL59" ca="1">IF(AND($CC$57:$CC$61=$CC$59,$CC$61&lt;&gt;$CC$62,$CE$57:$CE$60=$CE$59,$CE$60&lt;&gt;$CE$61,$CF$57&lt;&gt;$CF$58,$CF$58:$CF$59=$CF$59,$CF$59&lt;&gt;$CF$60,$CG$58:$CG$59=$CG$59),1,0)</f>
        <v>0</v>
      </c>
      <c r="BKM59" s="487">
        <f t="array" aca="1" ref="BKM59" ca="1">IF(AND($CC$57:$CC$61=$CC$59,$CC$61&lt;&gt;$CC$62,$CE$57:$CE$59=$CE$59,$CE$59&lt;&gt;$CE$60,$CE$60:$CE$61=$CE$60,$CF$57:$CF$59=$CF$59,$CF$60:$CF$61=$CF$60,$CG$57&lt;&gt;$CG$58,$CG$58:$CG$59=$CG$59,$CG$60&lt;&gt;$CG$61),1,0)</f>
        <v>0</v>
      </c>
      <c r="BKN59" s="487">
        <f t="array" aca="1" ref="BKN59" ca="1">IF(AND($CC$57:$CC$61=$CC$59,$CC$61&lt;&gt;$CC$62,$CE$57:$CE$59=$CE$59,$CE$59&lt;&gt;$CE$60,$CE$60:$CE$61=$CE$60,$CF$57&lt;&gt;$CF$58,$CF$58:$CF$59=$CF$59,$CF$60&lt;&gt;$CF$61,$CG$58:$CG$59=$CG$59),1,0)</f>
        <v>0</v>
      </c>
      <c r="BKO59" s="487">
        <f t="array" aca="1" ref="BKO59" ca="1">IF(AND($CC$57:$CC$61=$CC$59,$CC$61&lt;&gt;$CC$62,$CE$57:$CE$59=$CE$59,$CE$59&lt;&gt;$CE$60,$CE$60&lt;&gt;$CE$61,$CF$57:$CF$59=$CF$59,$CG$57&lt;&gt;$CG$58,$CG$58:$CG$59=$CG$59),1,0)</f>
        <v>0</v>
      </c>
      <c r="BKP59" s="487">
        <f t="array" aca="1" ref="BKP59" ca="1">IF(AND($CC$57:$CC$61=$CC$59,$CC$61&lt;&gt;$CC$62,$CE$57:$CE$59=$CE$59,$CE$59&lt;&gt;$CE$60,$CE$60&lt;&gt;$CE$61,$CF$57&lt;&gt;$CF$58,$CF$58:$CF$59=$CF$59,$CG$58:$CG$59=$CG$59),1,0)</f>
        <v>0</v>
      </c>
      <c r="BKQ59" s="487">
        <f t="array" aca="1" ref="BKQ59" ca="1">IF(AND($CC$57:$CC$61=$CC$59,$CC$61&lt;&gt;$CC$62,$CE$57&lt;&gt;$CE$58,$CE$58:$CE$61=$CE$59,$CF$58:$CF$61=$CF$59,$CG$58:$CG$59=$CG$59,$CG$59&lt;&gt;$CG$60,$CG$60&lt;&gt;$CG$61),1,0)</f>
        <v>0</v>
      </c>
      <c r="BKR59" s="487">
        <f t="array" aca="1" ref="BKR59" ca="1">IF(AND($CC$57:$CC$61=$CC$59,$CC$61&lt;&gt;$CC$62,$CE$57&lt;&gt;$CE$58,$CE$58:$CE$61=$CE$59,$CF$58:$CF$59=$CF$59,CF$59&lt;&gt;$CF$60,$CF$60&lt;&gt;$CF$61,$CG$58:$CG$59=$CG$59),1,0)</f>
        <v>0</v>
      </c>
      <c r="BKS59" s="487">
        <f t="array" aca="1" ref="BKS59" ca="1">IF(AND($CC$57:$CC$61=$CC$59,$CC$61&lt;&gt;$CC$62,$CE$57&lt;&gt;$CE$58,$CE$58:$CE$60=$CE$59,$CE$60&lt;&gt;$CE$61,$CF$58:$CF$60=$CF$59,$CG$58:$CG$59=$CG$59,$CG$59&lt;&gt;$CG$60),1,0)</f>
        <v>0</v>
      </c>
      <c r="BKT59" s="487">
        <f t="array" aca="1" ref="BKT59" ca="1">IF(AND($CC$57:$CC$61=$CC$59,$CC$61&lt;&gt;$CC$62,$CE$57&lt;&gt;$CE$58,$CE$58:$CE$60=$CE$59,$CE$60&lt;&gt;$CE$61,$CF$58:$CF$59=$CF$59,$CF$59&lt;&gt;$CF$60,$CG$58:$CG$59=$CG$59),1,0)</f>
        <v>0</v>
      </c>
      <c r="BKU59" s="487">
        <f t="array" aca="1" ref="BKU59" ca="1">IF(AND($CC$57:$CC$61=$CC$59,$CC$61&lt;&gt;$CC$62,$CE$57&lt;&gt;$CE$58,$CE$58:$CE$59=$CE$59,$CE$59&lt;&gt;$CE$60,$CE$60:$CE$61=$CE$60,$CF$58:$CF$59=$CF$59,$CF$60:$CF$61=$CF$60,$CG$58:$CG$59=$CG$59,$CG$60&lt;&gt;$CG$61),1,0)</f>
        <v>0</v>
      </c>
      <c r="BKV59" s="487">
        <f t="array" aca="1" ref="BKV59" ca="1">IF(AND($CC$57:$CC$61=$CC$59,$CC$61&lt;&gt;$CC$62,$CE$57&lt;&gt;$CE$58,$CE$58:$CE$59=$CE$59,$CE$59&lt;&gt;$CE$60,$CE$60:$CE$61=$CE$60,$CF$58:$CF$59=$CF$59,$CF$60&lt;&gt;$CF$61,$CG$58:$CG$59=$CG$59),1,0)</f>
        <v>0</v>
      </c>
      <c r="BKW59" s="487">
        <f t="array" aca="1" ref="BKW59" ca="1">IF(AND($CC$57:$CC$60=$CC$59,$CC$60&lt;&gt;$CC$61,$CC$61:$CC$62=$CC$61,$CE$57:$CE$60=$CE$59,$CE$61:$CE$62=$CE$61,$CF$57:$CF$60=$CF$59,$CF$61&lt;&gt;$CF$62,$CG$57&lt;&gt;$CG$58,$CG$58:$CG$59=$CG$59,$CG$59&lt;&gt;$CG$60),1,0)</f>
        <v>0</v>
      </c>
      <c r="BKX59" s="487">
        <f t="array" aca="1" ref="BKX59" ca="1">IF(AND($CC$57:$CC$60=$CC$59,$CC$60&lt;&gt;$CC$61,$CC$61:$CC$62=$CC$61,$CE$57:$CE$60=$CE$59,$CE$61:$CE$62=$CE$61,$CF$57:$CF$59=$CF$59,$CF$59&lt;&gt;$CF$60,$CF$61:$CF$62=$CF$61,$CG$57&lt;&gt;$CG$58,$CG$58:$CG$59=$CG$59,$CG$61&lt;&gt;$CG$62),1,0)</f>
        <v>0</v>
      </c>
      <c r="BKY59" s="487">
        <f t="array" aca="1" ref="BKY59" ca="1">IF(AND($CC$57:$CC$60=$CC$59,$CC$60&lt;&gt;$CC$61,$CC$61:$CC$62=$CC$61,$CE$57:$CE$60=$CE$59,$CE$61:$CE$62=$CE$61,$CF$57:$CF$59=$CF$59,$CF$59&lt;&gt;$CF$60,$CF$61&lt;&gt;$CF$62,$CG$57&lt;&gt;$CG$58,$CG$58:$CG$59=$CG$59),1,0)</f>
        <v>0</v>
      </c>
      <c r="BKZ59" s="487">
        <f t="array" aca="1" ref="BKZ59" ca="1">IF(AND($CC$57:$CC$60=$CC$59,$CC$60&lt;&gt;$CC$61,$CC$61:$CC$62=$CC$61,$CE$57:$CE$60=$CE$59,$CE$61:$CE$62=$CE$61,$CF$57&lt;&gt;$CF$58,$CF$58:$CF$60=$CF$59,$CF$61:$CF$62=$CF$61,$CG$58:$CG$59=$CG$59,$CG$59&lt;&gt;$CG$60,$CG$61&lt;&gt;$CG$62),1,0)</f>
        <v>0</v>
      </c>
      <c r="BLA59" s="487">
        <f t="array" aca="1" ref="BLA59" ca="1">IF(AND($CC$57:$CC$60=$CC$59,$CC$60&lt;&gt;$CC$61,$CC$61:$CC$62=$CC$61,$CE$57:$CE$60=$CE$59,$CE$61:$CE$62=$CE$61,$CF$57&lt;&gt;$CF$58,$CF$58:$CF$60=$CF$59,$CF$61&lt;&gt;$CF$62,$CG$58:$CG$59=$CG$59,$CG$59&lt;&gt;$CG$60),1,0)</f>
        <v>0</v>
      </c>
      <c r="BLB59" s="487">
        <f t="array" aca="1" ref="BLB59" ca="1">IF(AND($CC$57:$CC$60=$CC$59,$CC$60&lt;&gt;$CC$61,$CC$61:$CC$62=$CC$61,$CE$57:$CE$60=$CE$59,$CE$61:$CE$62=$CE$61,$CF$57&lt;&gt;$CF$58,$CF$58:$CF$59=$CF$59,$CF$59&lt;&gt;$CF$60,$CF$61:$CF$62=$CF$61,$CG$58:$CG$59=$CG$59,$CG$61&lt;&gt;$CG$62),1,0)</f>
        <v>0</v>
      </c>
      <c r="BLC59" s="487">
        <f t="array" aca="1" ref="BLC59" ca="1">IF(AND($CC$57:$CC$60=$CC$59,$CC$60&lt;&gt;$CC$61,$CC$61:$CC$62=$CC$61,$CE$57:$CE$60=$CE$59,$CE$61&lt;&gt;$CE$62,$CF$57:$CF$60=$CF$59,$CG$57&lt;&gt;$CG$58,$CG$58:$CG$59=$CG$59,$CG$59&lt;&gt;$CG$60),1,0)</f>
        <v>0</v>
      </c>
      <c r="BLD59" s="487">
        <f t="array" aca="1" ref="BLD59" ca="1">IF(AND($CC$57:$CC$60=$CC$59,$CC$60&lt;&gt;$CC$61,$CC$61:$CC$62=$CC$61,$CE$57:$CE$60=$CE$59,$CE$61&lt;&gt;$CE$62,$CF$57&lt;&gt;$CF$58,$CF$58:$CF$59=$CF$59,$CF$59&lt;&gt;$CF$60,$CG$58:$CG$59=$CG$59),1,0)</f>
        <v>0</v>
      </c>
      <c r="BLE59" s="487">
        <f t="array" aca="1" ref="BLE59" ca="1">IF(AND($CC$57:$CC$60=$CC$59,$CC$60&lt;&gt;$CC$61,$CC$61:$CC$62=$CC$61,$CE$57:$CE$59=$CE$59,$CE$59&lt;&gt;$CE$60,$CE$61:$CE$62=$CE$61,$CF$57:$CF$59=$CF$59,$CF$61:$CF$62=$CF$61,$CG$57&lt;&gt;$CG$58,$CG$58:$CG$59=$CG$59,$CG$61&lt;&gt;$CG$62),1,0)</f>
        <v>0</v>
      </c>
      <c r="BLF59" s="487">
        <f t="array" aca="1" ref="BLF59" ca="1">IF(AND($CC$57:$CC$60=$CC$59,$CC$60&lt;&gt;$CC$61,$CC$61:$CC$62=$CC$61,$CE$57:$CE$59=$CE$59,$CE$59&lt;&gt;$CE$60,$CE$61:$CE$62=$CE$61,$CF$57&lt;&gt;$CF$58,$CF$58:$CF$59=$CF$59,$CF$61&lt;&gt;$CF$62,$CG$58:$CG$59=$CG$59),1,0)</f>
        <v>0</v>
      </c>
      <c r="BLG59" s="487">
        <f t="array" aca="1" ref="BLG59" ca="1">IF(AND($CC$57:$CC$60=$CC$59,$CC$60&lt;&gt;$CC$61,$CC$61:$CC$62=$CC$61,$CE$57:$CE$59=$CE$59,$CE$59&lt;&gt;$CE$60,$CE$61&lt;&gt;$CE$62,$CF$57:$CF$59=$CF$59,$CG$57&lt;&gt;$CG$58,$CG$58:$CG$59=$CG$59),1,0)</f>
        <v>0</v>
      </c>
      <c r="BLH59" s="487">
        <f t="array" aca="1" ref="BLH59" ca="1">IF(AND($CC$57:$CC$60=$CC$59,$CC$60&lt;&gt;$CC$61,$CC$61:$CC$62=$CC$61,$CE$57:$CE$59=$CE$59,$CE$59&lt;&gt;$CE$60,$CE$61&lt;&gt;$CE$62,$CF$57&lt;&gt;$CF$58,$CF$58:$CF$59=$CF$59,$CG$58:$CG$59=$CG$59),1,0)</f>
        <v>0</v>
      </c>
      <c r="BLI59" s="487">
        <f t="array" aca="1" ref="BLI59" ca="1">IF(AND($CC$57:$CC$60=$CC$59,$CC$60&lt;&gt;$CC$61,$CC$61:$CC$62=$CC$61,$CE$57&lt;&gt;$CE$58,$CE$58:$CE$60=$CE$59,$CE$61:$CE$62=$CE$61,$CF$58:$CF$60=$CF$59,$CF$61:$CF$62=$CF$61,$CG$58:$CG$59=$CG$59,$CG$59&lt;&gt;$CG$60,$CG$61&lt;&gt;$CG$62),1,0)</f>
        <v>0</v>
      </c>
      <c r="BLJ59" s="487">
        <f t="array" aca="1" ref="BLJ59" ca="1">IF(AND($CC$57:$CC$60=$CC$59,$CC$60&lt;&gt;$CC$61,$CC$61:$CC$62=$CC$61,$CE$57&lt;&gt;$CE$58,$CE$58:$CE$60=$CE$59,$CE$61:$CE$62=$CE$61,$CF$58:$CF$59=$CF$59,$CF$59&lt;&gt;$CF$60,$CF$61&lt;&gt;$CF$62,$CG$58:$CG$59=$CG$59),1,0)</f>
        <v>0</v>
      </c>
      <c r="BLK59" s="487">
        <f t="array" aca="1" ref="BLK59" ca="1">IF(AND($CC$57:$CC$60=$CC$59,$CC$60&lt;&gt;$CC$61,$CC$61:$CC$62=$CC$61,$CE$57&lt;&gt;$CE$58,$CE$58:$CE$60=$CE$59,$CE$61&lt;&gt;$CE$62,$CF$58:$CF$60=$CF$59,$CG$58:$CG$59=$CG$59,$CG$59&lt;&gt;$CG$60),1,0)</f>
        <v>0</v>
      </c>
      <c r="BLL59" s="487">
        <f t="array" aca="1" ref="BLL59" ca="1">IF(AND($CC$57:$CC$60=$CC$59,$CC$60&lt;&gt;$CC$61,$CC$61:$CC$62=$CC$61,$CE$57&lt;&gt;$CE$58,$CE$58:$CE$60=$CE$59,$CE$61&lt;&gt;$CE$62,$CF$58:$CF$59=$CF$59,$CF$59&lt;&gt;$CF$60,$CG$58:$CG$59=$CG$59),1,0)</f>
        <v>0</v>
      </c>
      <c r="BLM59" s="487">
        <f t="array" aca="1" ref="BLM59" ca="1">IF(AND($CC$57:$CC$60=$CC$59,$CC$60&lt;&gt;$CC$61,$CC$61:$CC$62=$CC$61,$CE$57&lt;&gt;$CE$58,$CE$58:$CE$59=$CE$59,$CE$59&lt;&gt;$CE$60,$CE$61:$CE$62=$CE$61,$CF$58:$CF$59=$CF$59,$CF$61:$CF$62=$CF$61,$CG$58:$CG$59=$CG$59,$CG$61&lt;&gt;$CG$62),1,0)</f>
        <v>0</v>
      </c>
      <c r="BLN59" s="487">
        <f t="array" aca="1" ref="BLN59" ca="1">IF(AND($CC$57:$CC$60=$CC$59,$CC$60&lt;&gt;$CC$61,$CC$61:$CC$62=$CC$61,$CE$57&lt;&gt;$CE$58,$CE$58:$CE$59=$CE$59,$CE$59&lt;&gt;$CE$60,$CE$61:$CE$62=$CE$61,$CF$58:$CF$59=$CF$59,$CF$61&lt;&gt;$CF$62,$CG$58:$CG$59=$CG$59),1,0)</f>
        <v>0</v>
      </c>
      <c r="BLO59" s="487">
        <f t="array" aca="1" ref="BLO59" ca="1">IF(AND($CC$57:$CC$59=$CC$59,$CC$59&lt;&gt;$CC$60,$CC$60:$CC$62=$CC$60,$CE$57:$CE$59=$CE$59,$CE$60:$CE$62=$CE$60,$CF$57&lt;&gt;$CF$58,$CF$58:$CF$59=$CF$59,$CF$60:$CF$62=$CF$60,$CG$58:$CG$59=$CG$59,$CG$60&lt;&gt;$CG$61,$CG$61&lt;&gt;$CG$62),1,0)</f>
        <v>0</v>
      </c>
      <c r="BLP59" s="487">
        <f t="array" aca="1" ref="BLP59" ca="1">IF(AND($CC$57:$CC$59=$CC$59,$CC$59&lt;&gt;$CC$60,$CC$60:$CC$62=$CC$60,$CE$57:$CE$59=$CE$59,$CE$60:$CE$62=$CE$60,$CF$57&lt;&gt;$CF$58,$CF$58:$CF$59=$CF$59,$CF$60&lt;&gt;$CF$61,$CF$61:$CF$62=$CF$61,$CG$58:$CG$59=$CG$59,$CG$61&lt;&gt;$CG$62),1,0)</f>
        <v>0</v>
      </c>
      <c r="BLQ59" s="487">
        <f t="array" aca="1" ref="BLQ59" ca="1">IF(AND($CC$57:$CC$59=$CC$59,$CC$59&lt;&gt;$CC$60,$CC$60:$CC$62=$CC$60,$CE$57:$CE$59=$CE$59,$CE$60:$CE$62=$CE$60,$CF$57&lt;&gt;$CF$58,$CF$58:$CF$59=$CF$59,$CF$60:$CF$61=$CF$60,$CF$61&lt;&gt;$CF$62,$CG$58:$CG$59=$CG$59,$CG$60&lt;&gt;$CG$61),1,0)</f>
        <v>0</v>
      </c>
      <c r="BLR59" s="487">
        <f t="array" aca="1" ref="BLR59" ca="1">IF(AND($CC$57:$CC$59=$CC$59,$CC$59&lt;&gt;$CC$60,$CC$60:$CC$62=$CC$60,$CE$57:$CE$59=$CE$59,$CE$60:$CE$62=$CE$60,$CF$57:$CF$59=$CF$59,$CF$60&lt;&gt;$CF$61,$CF$61:$CF$62=$CF$61,$CG$57&lt;&gt;$CG$58,$CG$58:$CG$59=$CG$59,$CG$61&lt;&gt;$CG$62),1,0)</f>
        <v>0</v>
      </c>
      <c r="BLS59" s="487">
        <f t="array" aca="1" ref="BLS59" ca="1">IF(AND($CC$57:$CC$59=$CC$59,$CC$59&lt;&gt;$CC$60,$CC$60:$CC$62=$CC$60,$CE$57:$CE$59=$CE$59,$CE$60:$CE$62=$CE$60,$CF$57:$CF$59=$CF$59,$CF$60:$CF$61=$CF$60,$CF$61&lt;&gt;$CF$62,$CG$57&lt;&gt;$CG$58,$CG$58:$CG$59=$CG$59,$CG$60&lt;&gt;$CG$61),1,0)</f>
        <v>0</v>
      </c>
      <c r="BLT59" s="487">
        <f t="array" aca="1" ref="BLT59" ca="1">IF(AND($CC$57:$CC$59=$CC$59,$CC$59&lt;&gt;$CC$60,$CC$60:$CC$62=$CC$60,$CE$57:$CE$59=$CE$59,$CE$60:$CE$62=$CE$60,$CF$57:$CF$59=$CF$59,$CF$60&lt;&gt;$CF$61,$CF$61&lt;&gt;$CF$62,$CG$57&lt;&gt;$CG$58,$CG$58:$CG$59=$CG$59),1,0)</f>
        <v>0</v>
      </c>
      <c r="BLU59" s="487">
        <f t="array" aca="1" ref="BLU59" ca="1">IF(AND($CC$57:$CC$59=$CC$59,$CC$59&lt;&gt;$CC$60,$CC$60:$CC$62=$CC$60,$CE$57&lt;&gt;$CE$58,$CE$58:$CE$59=$CE$59,$CE$60:$CE$62=$CE$60,$CF$58:$CF$59=$CF$59,$CF$60:$CF$62=$CF$60,$CG$58:$CG$59=$CG$59,$CG$60&lt;&gt;$CG$61,$CG$61&lt;&gt;$CG$62),1,0)</f>
        <v>0</v>
      </c>
      <c r="BLV59" s="487">
        <f t="array" aca="1" ref="BLV59" ca="1">IF(AND($CC$57:$CC$59=$CC$59,$CC$59&lt;&gt;$CC$60,$CC$60:$CC$62=$CC$60,$CE$57&lt;&gt;$CE$58,$CE$58:$CE$59=$CE$59,$CE$60:$CE$62=$CE$60,$CF$58:$CF$59=$CF$59,$CF$60&lt;&gt;$CF$61,$CF$61&lt;&gt;$CF$62,$CG$58:$CG$59=$CG$59),1,0)</f>
        <v>0</v>
      </c>
      <c r="BLW59" s="487">
        <f t="array" aca="1" ref="BLW59" ca="1">IF(AND($CC$57:$CC$59=$CC$59,$CC$59&lt;&gt;$CC$60,$CC$60:$CC$62=$CC$60,$CE$57&lt;&gt;$CE$58,$CE$58:$CE$59=$CE$59,$CE$60&lt;&gt;$CE$61,$CE$61:$CE$62=$CE$61,$CF$58:$CF$59=$CF$59,$CF$61:$CF$62=$CF$61,$CG$58:$CG$59=$CG$59,$CG$61&lt;&gt;$CG$62),1,0)</f>
        <v>0</v>
      </c>
      <c r="BLX59" s="487">
        <f t="array" aca="1" ref="BLX59" ca="1">IF(AND($CC$57:$CC$59=$CC$59,$CC$59&lt;&gt;$CC$60,$CC$60:$CC$62=$CC$60,$CE$57&lt;&gt;$CE$58,$CE$58:$CE$59=$CE$59,$CE$60&lt;&gt;$CE$61,$CE$61:$CE$62=$CE$61,$CF$58:$CF$59=$CF$59,$CF$61&lt;&gt;$CF$62,$CG$58:$CG$59=$CG$59),1,0)</f>
        <v>0</v>
      </c>
      <c r="BLY59" s="487">
        <f t="array" aca="1" ref="BLY59" ca="1">IF(AND($CC$57:$CC$59=$CC$59,$CC$59&lt;&gt;$CC$60,$CC$60:$CC$62=$CC$60,$CE$57&lt;&gt;$CE$58,$CE$58:$CE$59=$CE$59,$CE$60:$CE$61=$CE$60,$CE$61&lt;&gt;$CE$62,$CF$58:$CF$59=$CF$59,$CF$60:$CF$61=$CF$60,$CG$58:$CG$59=$CG$59,$CG$60&lt;&gt;$CG$61),1,0)</f>
        <v>0</v>
      </c>
      <c r="BLZ59" s="487">
        <f t="array" aca="1" ref="BLZ59" ca="1">IF(AND($CC$57:$CC$59=$CC$59,$CC$59&lt;&gt;$CC$60,$CC$60:$CC$62=$CC$60,$CE$57&lt;&gt;$CE$58,$CE$58:$CE$59=$CE$59,$CE$60:$CE$61=$CE$60,$CE$61&lt;&gt;$CE$62,$CF$58:$CF$59=$CF$59,$CF$60&lt;&gt;$CF$61,$CG$58:$CG$59=$CG$59),1,0)</f>
        <v>0</v>
      </c>
      <c r="BMA59" s="487">
        <f t="array" aca="1" ref="BMA59" ca="1">IF(AND($CC$57:$CC$59=$CC$59,$CC$59&lt;&gt;$CC$60,$CC$60:$CC$62=$CC$60,$CE$57:$CE$59=$CE$59,$CE$60&lt;&gt;$CE$61,$CE$61:$CE$62=$CE$61,$CF$57:$CF$59=$CF$59,$CF$61:$CF$62=$CF$61,$CG$57&lt;&gt;$CG$58,$CG$58:$CG$59=$CG$59,$CG$61&lt;&gt;$CG$62),1,0)</f>
        <v>0</v>
      </c>
      <c r="BMB59" s="487">
        <f t="array" aca="1" ref="BMB59" ca="1">IF(AND($CC$57:$CC$59=$CC$59,$CC$59&lt;&gt;$CC$60,$CC$60:$CC$62=$CC$60,$CE$57:$CE$59=$CE$59,$CE$60&lt;&gt;$CE$61,$CE$61:$CE$62=$CE$61,$CF$57&lt;&gt;$CF$58,$CF$58:$CF$59=$CF$59,$CF$61&lt;&gt;$CF$62,$CG$58:$CG$59=$CG$59),1,0)</f>
        <v>0</v>
      </c>
      <c r="BMC59" s="487">
        <f t="array" aca="1" ref="BMC59" ca="1">IF(AND($CC$57:$CC$59=$CC$59,$CC$59&lt;&gt;$CC$60,$CC$60:$CC$62=$CC$60,$CE$57:$CE$59=$CE$59,$CE$60:$CE$61=$CE$60,$CE$61&lt;&gt;$CE$62,$CF$57:$CF$59=$CF$59,$CF$60:$CF$61=$CF$60,$CG$57&lt;&gt;$CG$58,$CG$58:$CG$59=$CG$59,$CG$60&lt;&gt;$CG$61),1,0)</f>
        <v>0</v>
      </c>
      <c r="BMD59" s="487">
        <f t="array" aca="1" ref="BMD59" ca="1">IF(AND($CC$57:$CC$59=$CC$58,$CC$59&lt;&gt;$CC$60,$CC$60:$CC$62=$CC$60,$CE$57:$CE$59=$CE$58,$CE$60:$CE$61=$CE$60,$CE$61&lt;&gt;$CE$62,$CF$57&lt;&gt;$CF$58,$CF$58:$CF$59=$CF$58,$CF$60&lt;&gt;$CF$61,$CG$58:$CG$59=$CG$58),1,0)</f>
        <v>0</v>
      </c>
      <c r="BME59" s="487">
        <f t="array" aca="1" ref="BME59" ca="1">IF(AND($CC$57:$CC$59=$CC$59,$CC$59&lt;&gt;$CC$60,$CC$60:$CC$62=$CC$60,$CE$57:$CE$59=$CE$59,$CE$60&lt;&gt;$CE$61,$CE$61&lt;&gt;$CE$62,$CF$57:$CF$59=$CF$59,$CG$57&lt;&gt;$CG$58,$CG$58:$CG$59=$CG$59),1,0)</f>
        <v>0</v>
      </c>
      <c r="BMF59" s="487">
        <f t="array" aca="1" ref="BMF59" ca="1">IF(AND($CC$57:$CC$59=$CC$59,$CC$59&lt;&gt;$CC$60,$CC$60:$CC$62=$CC$60,$CE$57:$CE$59=$CE$59,$CE$60&lt;&gt;$CE$61,$CE$61&lt;&gt;$CE$62,$CF$57&lt;&gt;$CF$58,$CF$58:$CF$59=$CF$59,$CG$58:$CG$59=$CG$59),1,0)</f>
        <v>0</v>
      </c>
      <c r="BMG59" s="487">
        <f t="array" aca="1" ref="BMG59" ca="1">IF(AND($CC$57:$CC$60=$CC$59,$CC$60&lt;&gt;$CC$61,$CC$61&lt;&gt;$CC$62,$CE$57:$CE$60=$CE$59,$CF$57&lt;&gt;$CF$58,$CF$58:$CF$60=$CF$59,$CG$58:$CG$59=$CG$59,$CG$59&lt;&gt;$CG$60),1,0)</f>
        <v>0</v>
      </c>
      <c r="BMH59" s="487">
        <f t="array" aca="1" ref="BMH59" ca="1">IF(AND($CC$57:$CC$60=$CC$59,$CC$60&lt;&gt;$CC$61,$CC$61&lt;&gt;$CC$62,$CE$57:$CE$60=$CE$59,$CF$57:$CF$59=$CF$59,$CF$59&lt;&gt;$CF$60,$CG$57&lt;&gt;$CG$58,$CG$58:$CG$59=$CG$59),1,0)</f>
        <v>0</v>
      </c>
      <c r="BMI59" s="487">
        <f t="array" aca="1" ref="BMI59" ca="1">IF(AND($CC$57:$CC$60=$CC$59,$CC$60&lt;&gt;$CC$61,$CC$61&lt;&gt;$CC$62,$CE$57&lt;&gt;$CE$58,$CE$58:$CE$60=$CE$59,$CF$58:$CF$60=$CF$59,$CG$58:$CG$59=$CG$59,$CG$59&lt;&gt;$CG$60),1,0)</f>
        <v>0</v>
      </c>
      <c r="BMJ59" s="487">
        <f t="array" aca="1" ref="BMJ59" ca="1">IF(AND($CC$57:$CC$60=$CC$59,$CC$60&lt;&gt;$CC$61,$CC$61&lt;&gt;$CC$62,$CE$57&lt;&gt;$CE$58,$CE$58:$CE$60=$CE$59,$CF$58:$CF$59=$CF$59,$CF$59&lt;&gt;$CF$60,$CG$58:$CG$59=$CG$59),1,0)</f>
        <v>0</v>
      </c>
      <c r="BMK59" s="487">
        <f t="array" aca="1" ref="BMK59" ca="1">IF(AND($CC$57:$CC$60=$CC$59,$CC$60&lt;&gt;$CC$61,$CC$61&lt;&gt;$CC$62,$CE$57:$CE$59=$CE$59,$CE$59&lt;&gt;$CE$60,$CF$57:$CF$59=$CF$59,$CG$57&lt;&gt;$CG$58,$CG$58:$CG$59=$CG$59),1,0)</f>
        <v>0</v>
      </c>
      <c r="BML59" s="487">
        <f t="array" aca="1" ref="BML59" ca="1">IF(AND($CC$57:$CC$60=$CC$59,$CC$60&lt;&gt;$CC$61,$CC$61&lt;&gt;$CC$62,$CE$57:$CE$59=$CE$59,$CE$59&lt;&gt;$CE$60,$CF$57&lt;&gt;$CF$58,$CF$58:$CF$59=$CF$59,$CG$58:$CG$59=$CG$59),1,0)</f>
        <v>0</v>
      </c>
      <c r="BMM59" s="487">
        <f t="array" aca="1" ref="BMM59" ca="1">IF(AND($CC$57:$CC$59=$CC$59,$CC$59&lt;&gt;$CC$60,$CC$60:$CC$61=$CC$60,$CC$61&lt;&gt;$CC$62,$CE$57:$CE$59=$CE$59,$CE$60:$CE$61=$CE$60,$CF$57:$CF$59=$CF$59,$CF$60&lt;&gt;$CF$61,$CG$57&lt;&gt;$CG$58,$CG$58:$CG$59=$CG$59),1,0)</f>
        <v>0</v>
      </c>
      <c r="BMN59" s="487">
        <f t="array" aca="1" ref="BMN59" ca="1">IF(AND($CC$57:$CC$59=$CC$59,$CC$59&lt;&gt;$CC$60,$CC$60:$CC$61=$CC$60,$CC$61&lt;&gt;$CC$62,$CE$57:$CE$59=$CE$59,$CE$60:$CE$61=$CE$60,$CF$57&lt;&gt;$CF$58,$CF$58:$CF$59=$CF$59,$CF$60:$CF$61=$CF$60,$CG$58:$CG$59=$CG$59,$CG$60&lt;&gt;$CG$61),1,0)</f>
        <v>0</v>
      </c>
      <c r="BMO59" s="487">
        <f t="array" aca="1" ref="BMO59" ca="1">IF(AND($CC$57:$CC$59=$CC$59,$CC$59&lt;&gt;$CC$60,$CC$60:$CC$61=$CC$60,$CC$61&lt;&gt;$CC$62,$CE$57:$CE$59=$CE$59,$CE$60&lt;&gt;$CE$61,$CF$57:$CF$59=$CF$59,$CG$57&lt;&gt;$CG$58,$CG$58:$CG$59=$CG$59),1,0)</f>
        <v>0</v>
      </c>
      <c r="BMP59" s="487">
        <f t="array" aca="1" ref="BMP59" ca="1">IF(AND($CC$57:$CC$59=$CC$59,$CC$59&lt;&gt;$CC$60,$CC$60:$CC$61=$CC$60,$CC$61&lt;&gt;$CC$62,$CE$57:$CE$59=$CE$59,$CE$60&lt;&gt;$CE$61,$CF$57&lt;&gt;$CF$58,$CF$58:$CF$59=$CF$59,$CG$58:$CG$59=$CG$59),1,0)</f>
        <v>0</v>
      </c>
      <c r="BMQ59" s="487">
        <f t="array" aca="1" ref="BMQ59" ca="1">IF(AND($CC$57:$CC$59=$CC$59,$CC$59&lt;&gt;$CC$60,$CC$60:$CC$61=$CC$60,$CC$61&lt;&gt;$CC$62,$CE$57&lt;&gt;$CE$58,$CE$58:$CE$59=$CE$59,$CE$60:$CE$61=$CE$60,$CF$58:$CF$59=$CF$59,$CF$60:$CF$61=$CF$60,$CG$58:$CG$59=$CG$59,$CG$60&lt;&gt;$CG$61),1,0)</f>
        <v>0</v>
      </c>
      <c r="BMR59" s="487">
        <f t="array" aca="1" ref="BMR59" ca="1">IF(AND($CC$57:$CC$59=$CC$59,$CC$59&lt;&gt;$CC$60,$CC$60:$CC$61=$CC$60,$CC$61&lt;&gt;$CC$62,$CE$57&lt;&gt;$CE$58,$CE$58:$CE$59=$CE$59,$CE$60:$CE$61=$CE$60,$CF$58:$CF$59=$CF$59,$CF$60&lt;&gt;$CF$61,$CG$58:$CG$59=$CG$59),1,0)</f>
        <v>0</v>
      </c>
      <c r="BMS59" s="487">
        <f t="array" aca="1" ref="BMS59" ca="1">IF(AND($CC$57:$CC$59=$CC$59,$CC$59&lt;&gt;$CC$60,$CC$60&lt;&gt;$CC$61,$CC$61:$CC$62=$CC$61,$CE$57:$CE$59=$CE$59,$CE$61:$CE$62=$CE$61,$CF$57&lt;&gt;$CF$58,$CF$58:$CF$59=$CF$59,$CF$61:$CF$62=$CF$61,$CG$58:$CG$59=$CG$59,$CG$61&lt;&gt;$CG$62),1,0)</f>
        <v>0</v>
      </c>
      <c r="BMT59" s="487">
        <f t="array" aca="1" ref="BMT59" ca="1">IF(AND($CC$57:$CC$59=$CC$59,$CC$59&lt;&gt;$CC$60,$CC$60&lt;&gt;$CC$61,$CC$61:$CC$62=$CC$61,$CE$57:$CE$59=$CE$59,$CE$61:$CE$62=$CE$61,$CF$57:$CF$59=$CF$59,$CF$61&lt;&gt;$CF$62,$CG$57&lt;&gt;$CG$58,$CG$58:$CG$59=$CG$59),1,0)</f>
        <v>0</v>
      </c>
      <c r="BMU59" s="487">
        <f t="array" aca="1" ref="BMU59" ca="1">IF(AND($CC$57:$CC$59=$CC$59,$CC$59&lt;&gt;$CC$60,$CC$60&lt;&gt;$CC$61,$CC$61:$CC$62=$CC$61,$CE$57&lt;&gt;$CE$58,$CE$58:$CE$59=$CE$59,$CE$61:$CE$62=$CE$61,$CF$58:$CF$59=$CF$59,$CF$61:$CF$62=$CF$61,$CG$58:$CG$59=$CG$59,$CG$61&lt;&gt;$CG$62),1,0)</f>
        <v>0</v>
      </c>
      <c r="BMV59" s="487">
        <f t="array" aca="1" ref="BMV59" ca="1">IF(AND($CC$57:$CC$59=$CC$59,$CC$59&lt;&gt;$CC$60,$CC$60&lt;&gt;$CC$61,$CC$61:$CC$62=$CC$61,$CE$57&lt;&gt;$CE$58,$CE$58:$CE$59=$CE$59,$CE$61:$CE$62=$CE$61,$CF$58:$CF$59=$CF$59,$CF$61&lt;&gt;$CF$62,$CG$58:$CG$59=$CG$59),1,0)</f>
        <v>0</v>
      </c>
      <c r="BMW59" s="487">
        <f t="array" aca="1" ref="BMW59" ca="1">IF(AND($CC$57:$CC$59=$CC$59,$CC$59&lt;&gt;$CC$60,$CC$60&lt;&gt;$CC$61,$CC$61:$CC$62=$CC$61,$CE$57:$CE$59=$CE$59,$CE$61&lt;&gt;$CE$62,$CF$57:$CF$59=$CF$59,$CG$57&lt;&gt;$CG$58,$CG$58:$CG$59=$CG$59),1,0)</f>
        <v>0</v>
      </c>
      <c r="BMX59" s="487">
        <f t="array" aca="1" ref="BMX59" ca="1">IF(AND($CC$57:$CC$59=$CC$59,$CC$59&lt;&gt;$CC$60,$CC$60&lt;&gt;$CC$61,$CC$61:$CC$62=$CC$61,$CE$57:$CE$59=$CE$59,$CE$61&lt;&gt;$CE$62,$CF$57&lt;&gt;$CF$58,$CF$58:$CF$59=$CF$59,$CG$58:$CG$59=$CG$59),1,0)</f>
        <v>0</v>
      </c>
      <c r="BMY59" s="487">
        <f t="array" aca="1" ref="BMY59" ca="1">IF(AND($CC$57&lt;&gt;$CC$58,$CC$58:$CC$62=$CC$59,$CE$58:$CE$62=$CE$59,$CF$58:$CF$61=$CF$59,$CF$61&lt;&gt;$CF$62,$CG$58:$CG$59=$CG$59,$CG$59&lt;&gt;$CG$60,$CG$60&lt;&gt;$CG$61),1,0)</f>
        <v>0</v>
      </c>
      <c r="BMZ59" s="487">
        <f t="array" aca="1" ref="BMZ59" ca="1">IF(AND($CC$57&lt;&gt;$CC$58,$CC$58:$CC$62=$CC$59,$CE$58:$CE$62=$CE$59,$CF$58:$CF$60=$CF$59,$CF$60&lt;&gt;$CF$61,$CF$61:$CF$62=$CF$61,$CG$58:$CG$59=$CG$59,$CG$59&lt;&gt;$CG$60,$CG$61&lt;&gt;$CG$62),1,0)</f>
        <v>0</v>
      </c>
      <c r="BNA59" s="487">
        <f t="array" aca="1" ref="BNA59" ca="1">IF(AND($CC$57&lt;&gt;$CC$58,$CC$58:$CC$62=$CC$59,$CE$58:$CE$62=$CE$59,$CF$58:$CF$60=$CF$59,$CF$60&lt;&gt;$CF$61,$CF$61&lt;&gt;$CF$62,$CG$58:$CG$59=$CG$59,$CG$59&lt;&gt;$CG$60),1,0)</f>
        <v>0</v>
      </c>
      <c r="BNB59" s="487">
        <f t="array" aca="1" ref="BNB59" ca="1">IF(AND($CC$57&lt;&gt;$CC$58,$CC$58:$CC$62=$CC$59,$CE$58:$CE$62=$CE$59,$CF$58:$CF$59=$CF$59,$CF$59&lt;&gt;$CF$60,$CF$60:$CF$62=$CF$60,$CG$58:$CG$59=$CG$59,$CG$60&lt;&gt;$CG$61,$CG$61&lt;&gt;$CG$62),1,0)</f>
        <v>0</v>
      </c>
      <c r="BNC59" s="487">
        <f t="array" aca="1" ref="BNC59" ca="1">IF(AND($CC$57&lt;&gt;$CC$58,$CC$58:$CC$62=$CC$59,$CE$58:$CE$62=$CE$59,$CF$58:$CF$59=$CF$59,$CF$59&lt;&gt;$CF$60,$CF$60&lt;&gt;$CF$61,$CF$61:$CF$62=$CF$61,$CG$58:$CG$59=$CG$59,$CG$61&lt;&gt;$CG$62),1,0)</f>
        <v>0</v>
      </c>
      <c r="BND59" s="487">
        <f t="array" aca="1" ref="BND59" ca="1">IF(AND($CC$57&lt;&gt;$CC$58,$CC$58:$CC$62=$CC$59,$CE$58:$CE$62=$CE$59,$CF$58:$CF$59=$CF$59,$CF$59&lt;&gt;$CF$60,$CF$60:$CF$61=$CF$60,$CF$61&lt;&gt;$CF$62,$CG$58:$CG$59=$CG$59,$CG$60&lt;&gt;$CG$61),1,0)</f>
        <v>0</v>
      </c>
      <c r="BNE59" s="487">
        <f t="array" aca="1" ref="BNE59" ca="1">IF(AND($CC$57&lt;&gt;$CC$58,$CC$58:$CC$62=$CC$59,$CE$58:$CE$61=$CE$59,$CE$61&lt;&gt;$CE$62,$CF$58:$CF$61=$CF$59,$CG$58:$CG$59=$CG$59,$CG$59&lt;&gt;$CG$60,$CG$60&lt;&gt;$CG$61),1,0)</f>
        <v>0</v>
      </c>
      <c r="BNF59" s="487">
        <f t="array" aca="1" ref="BNF59" ca="1">IF(AND($CC$57&lt;&gt;$CC$58,$CC$58:$CC$62=$CC$59,$CE$58:$CE$61=$CE$59,$CE$61&lt;&gt;$CE$62,$CF$58:$CF$59=$CF$59,$CF$59&lt;&gt;$CF$60,$CF$60&lt;&gt;$CF$61,$CG$58:$CG$59=$CG$59),1,0)</f>
        <v>0</v>
      </c>
      <c r="BNG59" s="487">
        <f t="array" aca="1" ref="BNG59" ca="1">IF(AND($CC$57&lt;&gt;$CC$58,$CC$58:$CC$62=$CC$59,$CE$58:$CE$60=$CE$59,$CE$60&lt;&gt;$CE$61,$CE$61:$CE$62=$CE$61,$CF$58:$CF$60=$CF$59,$CF$61:$CF$62=$CF$61,$CG$58:$CG$59=$CG$59,$CG$59&lt;&gt;$CG$60,$CG$61&lt;&gt;$CG$62),1,0)</f>
        <v>0</v>
      </c>
      <c r="BNH59" s="487">
        <f t="array" aca="1" ref="BNH59" ca="1">IF(AND($CC$57&lt;&gt;$CC$58,$CC$58:$CC$62=$CC$59,$CE$58:$CE$60=$CE$59,$CE$60&lt;&gt;$CE$61,$CE$61:$CE$62=$CE$61,$CF$58:$CF$59=$CF$59,$CF$59&lt;&gt;$CF$60,$CF$61&lt;&gt;$CF$62,$CG$58:$CG$59=$CG$59),1,0)</f>
        <v>0</v>
      </c>
      <c r="BNI59" s="487">
        <f t="array" aca="1" ref="BNI59" ca="1">IF(AND($CC$57&lt;&gt;$CC$58,$CC$58:$CC$62=$CC$59,$CE$58:$CE$60=$CE$59,$CE$60&lt;&gt;$CE$61,$CE$61&lt;&gt;$CE$62,$CF$58:$CF$60=$CF$59,$CG$58:$CG$59=$CG$59,$CG$59&lt;&gt;$CG$60),1,0)</f>
        <v>0</v>
      </c>
      <c r="BNJ59" s="487">
        <f t="array" aca="1" ref="BNJ59" ca="1">IF(AND($CC$57&lt;&gt;$CC$58,$CC$58:$CC$62=$CC$59,$CE$58:$CE$60=$CE$59,$CE$60&lt;&gt;$CE$61,$CE$61&lt;&gt;$CE$62,$CF$58:$CF$59=$CF$59,$CF$59&lt;&gt;$CF$60,$CG$58:$CG$59=$CG$59),1,0)</f>
        <v>0</v>
      </c>
      <c r="BNK59" s="487">
        <f t="array" aca="1" ref="BNK59" ca="1">IF(AND($CC$57&lt;&gt;$CC$58,$CC$58:$CC$62=$CC$59,$CE$58:$CE$59=$CE$59,$CE$59&lt;&gt;$CE$60,$CE$60:$CE$62=$CE$60,$CF$58:$CF$59=$CF$59,$CF$60:$CF$62=$CF$60,$CG$58:$CG$59=$CG$59,$CG$60&lt;&gt;$CG$61,$CG$61&lt;&gt;$CG$62),1,0)</f>
        <v>0</v>
      </c>
      <c r="BNL59" s="487">
        <f t="array" aca="1" ref="BNL59" ca="1">IF(AND($CC$57&lt;&gt;$CC$58,$CC$58:$CC$62=$CC$59,$CE$58:$CE$59=$CE$59,$CE$59&lt;&gt;$CE$60,$CE$60:$CE$62=$CE$60,$CF$58:$CF$59=$CF$59,$CF$60&lt;&gt;$CF$61,$CF$61&lt;&gt;$CF$62,$CG$58:$CG$59=$CG$59),1,0)</f>
        <v>0</v>
      </c>
      <c r="BNM59" s="487">
        <f t="array" aca="1" ref="BNM59" ca="1">IF(AND($CC$57&lt;&gt;$CC$58,$CC$58:$CC$62=$CC$59,$CE$58:$CE$59=$CE$59,$CE$59&lt;&gt;$CE$60,$CE$60&lt;&gt;$CE$61,$CE$61:$CE$62=$CE$61,$CF$58:$CF$59=$CF$59,$CF$61:$CF$62=$CF$61,$CG$58:$CG$59=$CG$59,$CG$61&lt;&gt;$CG$62),1,0)</f>
        <v>0</v>
      </c>
      <c r="BNN59" s="487">
        <f t="array" aca="1" ref="BNN59" ca="1">IF(AND($CC$57&lt;&gt;$CC$58,$CC$58:$CC$62=$CC$59,$CE$58:$CE$59=$CE$59,$CE$59&lt;&gt;$CE$60,$CE$60&lt;&gt;$CE$61,$CE$61:$CE$62=$CE$61,$CF$58:$CF$59=$CF$59,$CF$61&lt;&gt;$CF$62,$CG$58:$CG$59=$CG$59),1,0)</f>
        <v>0</v>
      </c>
      <c r="BNO59" s="487">
        <f t="array" aca="1" ref="BNO59" ca="1">IF(AND($CC$57&lt;&gt;$CC$58,$CC$58:$CC$62=$CC$59,$CE$58:$CE$59=$CE$59,$CE$59&lt;&gt;$CE$60,$CE$60:$CE$61=$CE$60,$CE$61&lt;&gt;$CE$62,$CF$58:$CF$59=$CF$59,$CF$60:$CF$61=$CF$60,$CG$58:$CG$59=$CG$59,$CG$60&lt;&gt;$CG$61),1,0)</f>
        <v>0</v>
      </c>
      <c r="BNP59" s="487">
        <f t="array" aca="1" ref="BNP59" ca="1">IF(AND($CC$57&lt;&gt;$CC$58,$CC$58:$CC$62=$CC$59,$CE$58:$CE$59=$CE$59,$CE$59&lt;&gt;$CE$60,$CE$60:$CE$61=$CE$60,$CE$61&lt;&gt;$CE$62,$CF$58:$CF$59=$CF$59,$CF$60&lt;&gt;$CF$61,$CG$58:$CG$59=$CG$59),1,0)</f>
        <v>0</v>
      </c>
      <c r="BNQ59" s="487">
        <f t="array" aca="1" ref="BNQ59" ca="1">IF(AND($CC$57&lt;&gt;$CC$58,$CC$58:$CC$61=$CC$59,$CC$61&lt;&gt;$CC$62,$CE$58:$CE$61=$CE$59,$CF$58:$CF$59=$CF$59,$CF$59&lt;&gt;$CF$60,$CF$60:$CF$61=$CF$60,$CG$58:$CG$59=$CG$59,$CG$60&lt;&gt;$CG$61),1,0)</f>
        <v>0</v>
      </c>
      <c r="BNR59" s="487">
        <f t="array" aca="1" ref="BNR59" ca="1">IF(AND($CC$57&lt;&gt;$CC$58,$CC$58:$CC$61=$CC$59,$CC$61&lt;&gt;$CC$62,$CE$58:$CE$61=$CE$59,$CF$58:$CF$60=$CF$59,$CF$60&lt;&gt;$CF$61,$CG$58:$CG$59=$CG$59,$CG$59&lt;&gt;$CG$60),1,0)</f>
        <v>0</v>
      </c>
      <c r="BNS59" s="487">
        <f t="array" aca="1" ref="BNS59" ca="1">IF(AND($CC$57&lt;&gt;$CC$58,$CC$58:$CC$61=$CC$59,$CC$61&lt;&gt;$CC$62,$CE$58:$CE$59=$CE$59,$CE$59&lt;&gt;$CE$60,$CE$60:$CE$61=$CE$60,$CF$58:$CF$59=$CF$59,$CF$60:$CF$61=$CF$60,$CG$58:$CG$59=$CG$59,$CG$60&lt;&gt;$CG$61),1,0)</f>
        <v>0</v>
      </c>
      <c r="BNT59" s="487">
        <f t="array" aca="1" ref="BNT59" ca="1">IF(AND($CC$57&lt;&gt;$CC$58,$CC$58:$CC$61=$CC$59,$CC$61&lt;&gt;$CC$62,$CE$58:$CE$59=$CE$59,$CE$59&lt;&gt;$CE$60,$CE$60:$CE$61=$CE$60,$CF$58:$CF$59=$CF$59,$CF$60&lt;&gt;$CF$61,$CG$58:$CG$59=$CG$59),1,0)</f>
        <v>0</v>
      </c>
      <c r="BNU59" s="487">
        <f t="array" aca="1" ref="BNU59" ca="1">IF(AND($CC$57&lt;&gt;$CC$58,$CC$58:$CC$61=$CC$59,$CC$61&lt;&gt;$CC$62,$CE$58:$CE$60=$CE$59,$CE$60&lt;&gt;$CE$61,$CF$58:$CF$60=$CF$59,$CG$58:$CG$59=$CG$59,$CG$59&lt;&gt;$CG$60),1,0)</f>
        <v>0</v>
      </c>
      <c r="BNV59" s="487">
        <f t="array" aca="1" ref="BNV59" ca="1">IF(AND($CC$57&lt;&gt;$CC$58,$CC$58:$CC$61=$CC$59,$CC$61&lt;&gt;$CC$62,$CE$58:$CE$60=$CE$59,$CE$60&lt;&gt;$CE$61,$CF$58:$CF$59=$CF$59,$CF$59&lt;&gt;$CF$60,$CG$58:$CG$59=$CG$59),1,0)</f>
        <v>0</v>
      </c>
      <c r="BNW59" s="487">
        <f t="array" aca="1" ref="BNW59" ca="1">IF(AND($CC$57&lt;&gt;$CC$58,$CC$58:$CC$60=$CC$59,$CC$60&lt;&gt;$CC$61,$CC$61:$CC$62=$CC$61,$CE$58:$CE$60=$CE$59,$CE$61:$CE$62=$CE$61,$CF$58:$CF$59=$CF$59,$CF$59&lt;&gt;$CF$60,$CF$61:$CF$62=$CF$61,$CG$58:$CG$59=$CG$59,$CG$61&lt;&gt;$CG$62),1,0)</f>
        <v>0</v>
      </c>
      <c r="BNX59" s="487">
        <f t="array" aca="1" ref="BNX59" ca="1">IF(AND($CC$57&lt;&gt;$CC$58,$CC$58:$CC$60=$CC$59,$CC$60&lt;&gt;$CC$61,$CC$61:$CC$62=$CC$61,$CE$58:$CE$60=$CE$59,$CE$61:$CE$62=$CE$61,$CF$58:$CF$60=$CF$59,$CF$61&lt;&gt;$CF$62,$CG$58:$CG$59=$CG$59,$CG$59&lt;&gt;$CG$60),1,0)</f>
        <v>0</v>
      </c>
      <c r="BNY59" s="487">
        <f t="array" aca="1" ref="BNY59" ca="1">IF(AND($CC$57&lt;&gt;$CC$58,$CC$58:$CC$60=$CC$59,$CC$60&lt;&gt;$CC$61,$CC$61:$CC$62=$CC$61,$CE$58:$CE$59=$CE$59,$CE$59&lt;&gt;$CE$60,$CE$61:$CE$62=$CE$61,$CF$58:$CF$59=$CF$59,$CF$61:$CF$62=$CF$61,$CG$58:$CG$59=$CG$59,$CG$61&lt;&gt;$CG$62),1,0)</f>
        <v>0</v>
      </c>
      <c r="BNZ59" s="487">
        <f t="array" aca="1" ref="BNZ59" ca="1">IF(AND($CC$57&lt;&gt;$CC$58,$CC$58:$CC$60=$CC$59,$CC$60&lt;&gt;$CC$61,$CC$61:$CC$62=$CC$61,$CE$58:$CE$59=$CE$59,$CE$59&lt;&gt;$CE$60,$CE$61:$CE$62=$CE$61,$CF$58:$CF$59=$CF$59,$CF$61&lt;&gt;$CF$62,$CG$58:$CG$59=$CG$59),1,0)</f>
        <v>0</v>
      </c>
      <c r="BOA59" s="487">
        <f t="array" aca="1" ref="BOA59" ca="1">IF(AND($CC$57&lt;&gt;$CC$58,$CC$58:$CC$60=$CC$59,$CC$60&lt;&gt;$CC$61,$CC$61:$CC$62=$CC$61,$CE$58:$CE$60=$CE$59,$CE$61&lt;&gt;$CE$62,$CF$58:$CF$60=$CF$59,$CG$58:$CG$59=$CG$59,$CG$59&lt;&gt;$CG$60),1,0)</f>
        <v>0</v>
      </c>
      <c r="BOB59" s="487">
        <f t="array" aca="1" ref="BOB59" ca="1">IF(AND($CC$57&lt;&gt;$CC$58,$CC$58:$CC$60=$CC$59,$CC$60&lt;&gt;$CC$61,$CC$61:$CC$62=$CC$61,$CE$58:$CE$60=$CE$59,$CE$61&lt;&gt;$CE$62,$CF$58:$CF$59=$CF$59,$CF$59&lt;&gt;$CF$60,$CG$58:$CG$59=$CG$59),1,0)</f>
        <v>0</v>
      </c>
      <c r="BOC59" s="487">
        <f t="array" aca="1" ref="BOC59" ca="1">IF(AND($CC$57&lt;&gt;$CC$58,$CC$58:$CC$59=$CC$59,$CC$59&lt;&gt;$CC$60,$CC$60:$CC$62=$CC$60,$CE$58:$CE$59=$CE$59,$CE$60:$CE$62=$CE$60,$CF$58:$CF$59=$CF$59,$CF$60&lt;&gt;$CF$61,$CF$61:$CF$62=$CF$61,$CG$58:$CG$59=$CG$59,$CG$61&lt;&gt;$CG$62),1,0)</f>
        <v>0</v>
      </c>
      <c r="BOD59" s="487">
        <f t="array" aca="1" ref="BOD59" ca="1">IF(AND($CC$57&lt;&gt;$CC$58,$CC$58:$CC$59=$CC$59,$CC$59&lt;&gt;$CC$60,$CC$60:$CC$62=$CC$60,$CE$58:$CE$59=$CE$59,$CE$60:$CE$62=$CE$60,$CF$58:$CF$59=$CF$59,$CF$60:$CF$61=$CF$60,$CF$61&lt;&gt;$CF$62,$CG$58:$CG$59=$CG$59,$CG$60&lt;&gt;$CG$61),1,0)</f>
        <v>0</v>
      </c>
      <c r="BOE59" s="487">
        <f t="array" aca="1" ref="BOE59" ca="1">IF(AND($CC$57&lt;&gt;$CC$58,$CC$58:$CC$59=$CC$59,$CC$59&lt;&gt;$CC$60,$CC$60:$CC$62=$CC$60,$CE$58:$CE$59=$CE$59,$CE$60&lt;&gt;$CE$61,$CE$61:$CE$62=$CE$61,$CF$58:$CF$59=$CF$59,$CF$61:$CF$62=$CF$61,$CG$58:$CG$59=$CG$59,$CG$61&lt;&gt;$CG$62),1,0)</f>
        <v>0</v>
      </c>
      <c r="BOF59" s="487">
        <f t="array" aca="1" ref="BOF59" ca="1">IF(AND($CC$57&lt;&gt;$CC$58,$CC$58:$CC$59=$CC$59,$CC$59&lt;&gt;$CC$60,$CC$60:$CC$62=$CC$60,$CE$58:$CE$59=$CE$59,$CE$60&lt;&gt;$CE$61,$CE$61:$CE$62=$CE$61,$CF$58:$CF$59=$CF$59,$CF$61&lt;&gt;$CF$62,$CG$58:$CG$59=$CG$59),1,0)</f>
        <v>0</v>
      </c>
      <c r="BOG59" s="487">
        <f t="array" aca="1" ref="BOG59" ca="1">IF(AND($CC$57&lt;&gt;$CC$58,$CC$58:$CC$59=$CC$59,$CC$59&lt;&gt;$CC$60,$CC$60:$CC$62=$CC$60,$CE$58:$CE$59=$CE$59,$CE$60:$CE$61=$CE$60,$CE$61&lt;&gt;$CE$62,$CF$58:$CF$59=$CF$59,$CF$60:$CF$61=$CF$60,$CG$58:$CG$59=$CG$59,$CG$60&lt;&gt;$CG$61),1,0)</f>
        <v>0</v>
      </c>
      <c r="BOH59" s="487">
        <f t="array" aca="1" ref="BOH59" ca="1">IF(AND($CC$57&lt;&gt;$CC$58,$CC$58:$CC$59=$CC$59,$CC$59&lt;&gt;$CC$60,$CC$60:$CC$62=$CC$60,$CE$58:$CE$59=$CE$59,$CE$60:$CE$61=$CE$60,$CE$61&lt;&gt;$CE$62,$CF$58:$CF$59=$CF$59,$CF$60&lt;&gt;$CF$61,$CG$58:$CG$59=$CG$59),1,0)</f>
        <v>0</v>
      </c>
      <c r="BOI59" s="487">
        <f t="array" aca="1" ref="BOI59" ca="1">IF(AND($CC$57:$CC$62=$CC$59,$CE$57:$CE$61=$CE$59,$CE$61&lt;&gt;$CE$62,$CF$57:$CF$58=$CF$58,$CF$58&lt;&gt;$CF$59,$CF$59:$CF$61=$CF$59,$CG$57&lt;&gt;$CG$58,$CG$59:$CG$61=$CG$59),1,0)</f>
        <v>0</v>
      </c>
      <c r="BOJ59" s="487">
        <f t="array" aca="1" ref="BOJ59" ca="1">IF(AND($CC$57:$CC$62=$CC$59,$CE$57:$CE$61=$CE$59,$CE$61&lt;&gt;$CE$62,$CF$57&lt;&gt;$CF$58,$CF$58:$CF$61=$CF$59,$CG$58&lt;&gt;$CG$59,$CG$59:$CG$61=$CG$59),1,0)</f>
        <v>0</v>
      </c>
      <c r="BOK59" s="487">
        <f t="array" aca="1" ref="BOK59" ca="1">IF(AND($CC$57:$CC$62=$CC$59,$CE$57:$CE$58=$CE$58,$CE$58&lt;&gt;$CE$59,$CE$59:$CE$62=$CE$59,$CF$57&lt;&gt;$CF$58,$CF$59:$CF$62=$CF$59,$CG$59:$CG$61=$CG$59,$CG$61&lt;&gt;$CG$62),1,0)</f>
        <v>0</v>
      </c>
      <c r="BOL59" s="487">
        <f t="array" aca="1" ref="BOL59" ca="1">IF(AND($CC$57:$CC$62=$CC$59,$CE$57:$CE$58=$CE$58,$CE$58&lt;&gt;$CE$59,$CE$59:$CE$62=$CE$59,$CF$57:$CF$58=$CF$58,$CF$59:$CF$61=$CF$59,$CF$61&lt;&gt;$CF$62,$CG$57&lt;&gt;$CG$58,$CG$59:$CG$61=$CG$59),1,0)</f>
        <v>0</v>
      </c>
      <c r="BOM59" s="487">
        <f t="array" aca="1" ref="BOM59" ca="1">IF(AND($CC$57:$CC$62=$CC$59,$CE$57&lt;&gt;$CE$58,$CE$58:$CE$62=$CE$59,$CF$58:$CF$61=$CF$59,$CF$61&lt;&gt;$CF$62,$CG$58&lt;&gt;$CG$59,$CG$59:$CG$61=$CG$59),1,0)</f>
        <v>0</v>
      </c>
      <c r="BON59" s="487">
        <f t="array" aca="1" ref="BON59" ca="1">IF(AND($CC$57:$CC$62=$CC$59,$CE$57&lt;&gt;$CE$58,$CE$58:$CE$62=$CE$59,$CF$58&lt;&gt;$CF$59,$CF$59:$CF$62=$CF$59,$CG$59:$CG$61=$CG$59,$CG$61&lt;&gt;$CG$62),1,0)</f>
        <v>0</v>
      </c>
      <c r="BOO59" s="487">
        <f t="array" aca="1" ref="BOO59" ca="1">IF(AND($CC$57:$CC$61=$CC$59,$CC$61&lt;&gt;$CC$62,$CE$57:$CE$61=$CE$59,$CF$57:$CF$58=$CF$58,$CF$58&lt;&gt;$CF$59,$CF$59:$CF$61=$CF$59,$CG$57&lt;&gt;$CG$58,$CG$59:$CG$61=$CG$59),1,0)</f>
        <v>0</v>
      </c>
      <c r="BOP59" s="487">
        <f t="array" aca="1" ref="BOP59" ca="1">IF(AND($CC$57:$CC$61=$CC$59,$CC$61&lt;&gt;$CC$62,$CE$57:$CE$61=$CE$59,$CF$57&lt;&gt;$CF$58,$CF$58:$CF$61=$CF$59,$CG$58&lt;&gt;$CG$59,$CG$59:$CG$61=$CG$59),1,0)</f>
        <v>0</v>
      </c>
      <c r="BOQ59" s="487">
        <f t="array" aca="1" ref="BOQ59" ca="1">IF(AND($CC$57:$CC$61=$CC$59,$CC$61&lt;&gt;$CC$62,$CE$57:$CE$58=$CE$58,$CE$58&lt;&gt;$CE$59,$CE$59:$CE$61=$CE$59,$CF$57:$CF$58=$CF$58,$CF$59:$CF$61=$CF$59,$CG$57&lt;&gt;$CG$58,$CG$59:$CG$61=$CG$59),1,0)</f>
        <v>0</v>
      </c>
      <c r="BOR59" s="487">
        <f t="array" aca="1" ref="BOR59" ca="1">IF(AND($CC$57:$CC$61=$CC$59,$CC$61&lt;&gt;$CC$62,$CE$57:$CE$58=$CE$58,$CE$58&lt;&gt;$CE$59,$CE$59:$CE$61=$CE$59,$CF$57&lt;&gt;$CF$58,$CF$59:$CF$61=$CF$59,$CG$59:$CG$61=$CG$59),1,0)</f>
        <v>0</v>
      </c>
      <c r="BOS59" s="487">
        <f t="array" aca="1" ref="BOS59" ca="1">IF(AND($CC$57:$CC$61=$CC$59,$CC$61&lt;&gt;$CC$62,$CE$57&lt;&gt;$CE$58,$CE$58:$CE$61=$CE$59,$CF$58:$CF$61=$CF$59,$CG$58&lt;&gt;$CG$59,$CG$59:$CG$61=$CG$59),1,0)</f>
        <v>0</v>
      </c>
      <c r="BOT59" s="487">
        <f t="array" aca="1" ref="BOT59" ca="1">IF(AND($CC$57:$CC$61=$CC$59,$CC$61&lt;&gt;$CC$62,$CE$57&lt;&gt;$CE$58,$CE$58:$CE$61=$CE$59,$CF$58&lt;&gt;$CF$59,$CF$59:$CF$61=$CF$59,$CG$59:$CG$61=$CG$59),1,0)</f>
        <v>0</v>
      </c>
      <c r="BOU59" s="487">
        <f t="array" aca="1" ref="BOU59" ca="1">IF(AND($CC$57:$CC$58=$CC$58,$CC$58&lt;&gt;$CC$59,$CC$59:$CC$62=$CC$59,$CE$57:$CE$58=$CE$58,$CE$59:$CE$62=$CE$59,$CF$57&lt;&gt;$CF$58,$CF$59:$CF$62=$CF$59,$CG$59:$CG$61=$CG$59,$CG$61&lt;&gt;$CG$62),1,0)</f>
        <v>0</v>
      </c>
      <c r="BOV59" s="487">
        <f t="array" aca="1" ref="BOV59" ca="1">IF(AND($CC$57:$CC$58=$CC$58,$CC$58&lt;&gt;$CC$59,$CC$59:$CC$62=$CC$59,$CE$57:$CE$58=$CE$58,$CE$59:$CE$62=$CE$59,$CF$57:$CF$58=$CF$58,$CF$59:$CF$61=$CF$59,$CF$61&lt;&gt;$CF$62,$CG$57&lt;&gt;$CG$58,$CG$59:$CG$61=$CG$59),1,0)</f>
        <v>0</v>
      </c>
      <c r="BOW59" s="487">
        <f t="array" aca="1" ref="BOW59" ca="1">IF(AND($CC$57:$CC$58=$CC$58,$CC$58&lt;&gt;$CC$59,$CC$59:$CC$62=$CC$59,$CE$57&lt;&gt;$CE$58,$CE$59:$CE$62=$CE$59,$CF$59:$CF$62=$CF$59,$CG$59:$CG$61=$CG$59,$CG$61&lt;&gt;$CG$62),1,0)</f>
        <v>0</v>
      </c>
      <c r="BOX59" s="487">
        <f t="array" aca="1" ref="BOX59" ca="1">IF(AND($CC$57:$CC$58=$CC$58,$CC$58&lt;&gt;$CC$59,$CC$59:$CC$62=$CC$59,$CE$57&lt;&gt;$CE$58,$CE$59:$CE$62=$CE$59,$CF$59:$CF$61=$CF$59,$CF$61&lt;&gt;$CF$62,$CG$59:$CG$61=$CG$59),1,0)</f>
        <v>0</v>
      </c>
      <c r="BOY59" s="487">
        <f t="array" aca="1" ref="BOY59" ca="1">IF(AND($CC$57:$CC$58=$CC$58,$CC$58&lt;&gt;$CC$59,$CC$59:$CC$62=$CC$59,$CE$57:$CE$58=$CE$58,$CE$59:$CE$61=$CE$59,$CE$61&lt;&gt;$CE$62,$CF$57:$CF$58=$CF$58,$CF$59:$CF$61=$CF$59,$CG$57&lt;&gt;$CG$58,$CG$59:$CG$61=$CG$59),1,0)</f>
        <v>0</v>
      </c>
      <c r="BOZ59" s="487">
        <f t="array" aca="1" ref="BOZ59" ca="1">IF(AND($CC$57:$CC$58=$CC$58,$CC$58&lt;&gt;$CC$59,$CC$59:$CC$62=$CC$59,$CE$57:$CE$58=$CE$58,$CE$59:$CE$61=$CE$59,$CE$61&lt;&gt;$CE$62,$CF$57&lt;&gt;$CF$58,$CF$59:$CF$61=$CF$59,$CG$59:$CG$61=$CG$59),1,0)</f>
        <v>0</v>
      </c>
      <c r="BPA59" s="487">
        <f t="array" aca="1" ref="BPA59" ca="1">IF(AND($CC$57&lt;&gt;$CC$58,$CC$58:$CC$62=$CC$59,$CE$58:$CE$62=$CE$59,$CF$58:$CF$61=$CF$59,$CF$61&lt;&gt;$CF$62,$CG$58&lt;&gt;$CG$59,$CG$59:$CG$61=$CG$59),1,0)</f>
        <v>0</v>
      </c>
      <c r="BPB59" s="487">
        <f t="array" aca="1" ref="BPB59" ca="1">IF(AND($CC$57&lt;&gt;$CC$58,$CC$58:$CC$62=$CC$59,$CE$58:$CE$62=$CE$59,$CF$58&lt;&gt;$CF$59,$CF$59:$CF$62=$CF$59,$CG$59:$CG$61=$CG$59,$CG$61&lt;&gt;$CG$62),1,0)</f>
        <v>0</v>
      </c>
      <c r="BPC59" s="487">
        <f t="array" aca="1" ref="BPC59" ca="1">IF(AND($CC$57&lt;&gt;$CC$58,$CC$58:$CC$62=$CC$59,$CE$58:$CE$61=$CE$59,$CE$61&lt;&gt;$CE$62,$CF$58:$CF$61=$CF$59,$CG$58&lt;&gt;$CG$59,$CG$59:$CG$61=$CG$59),1,0)</f>
        <v>0</v>
      </c>
      <c r="BPD59" s="487">
        <f t="array" aca="1" ref="BPD59" ca="1">IF(AND($CC$57&lt;&gt;$CC$58,$CC$58:$CC$62=$CC$59,$CE$58:$CE$61=$CE$59,$CE$61&lt;&gt;$CE$62,$CF$58&lt;&gt;$CF$59,$CF$59:$CF$61=$CF$59,$CG$59:$CG$61=$CG$59),1,0)</f>
        <v>0</v>
      </c>
      <c r="BPE59" s="487">
        <f t="array" aca="1" ref="BPE59" ca="1">IF(AND($CC$57&lt;&gt;$CC$58,$CC$58:$CC$62=$CC$59,$CE$58&lt;&gt;$CE$59,$CE$59:$CE$62=$CE$59,$CF$59:$CF$62=$CF$59,$CG$59:$CG$61=$CG$59,$CG$61&lt;&gt;$CG$62),1,0)</f>
        <v>0</v>
      </c>
      <c r="BPF59" s="487">
        <f t="array" aca="1" ref="BPF59" ca="1">IF(AND($CC$57&lt;&gt;$CC$58,$CC$58:$CC$62=$CC$59,$CE$58&lt;&gt;$CE$59,$CE$59:$CE$62=$CE$59,$CF$59:$CF$61=$CF$59,$CF$61&lt;&gt;$CF$62,$CG$59:$CG$61=$CG$59),1,0)</f>
        <v>0</v>
      </c>
      <c r="BPG59" s="487">
        <f t="array" aca="1" ref="BPG59" ca="1">IF(AND($CC$57:$CC$62=$CC$59,$CE$57:$CE$60=$CE$59,$CE$60&lt;&gt;$CE$61,$CE$61:$CE$62=$CE$61,$CF$57&lt;&gt;$CF$58,$CF$58:$CF$60=$CF$59,$CF$61:$CF$62=$CF$61,$CG$58&lt;&gt;$CG$59,$CG$59:$CG$60=$CG$59,$CG$61:$CG$62=$CG$61),1,0)</f>
        <v>0</v>
      </c>
      <c r="BPH59" s="487">
        <f t="array" aca="1" ref="BPH59" ca="1">IF(AND($CC$57:$CC$62=$CC$59,$CE$57:$CE$60=$CE$59,$CE$60&lt;&gt;$CE$61,$CE$61:$CE$62=$CE$61,$CF$57:$CF$58=$CF$58,$CF$58&lt;&gt;$CF$59,$CF$59:$CF$60=$CF$59,$CF$61:$CF$62=$CF$61,$CG$57&lt;&gt;$CG$58,$CG$59:$CG$60=$CG$59,$CG$61:$CG$62=$CG$61),1,0)</f>
        <v>0</v>
      </c>
      <c r="BPI59" s="487">
        <f t="array" aca="1" ref="BPI59" ca="1">IF(AND($CC$57:$CC$62=$CC$59,$CE$57:$CE$58=$CE$58,$CE$58&lt;&gt;$CE$59,$CE$59:$CE$62=$CE$59,$CF$57&lt;&gt;$CF$58,$CF$59:$CF$62=$CF$59,$CG$59:$CG$60=$CG$59,$CG$60&lt;&gt;$CG$61,$CG$61:$CG$62=$CG$61),1,0)</f>
        <v>0</v>
      </c>
      <c r="BPJ59" s="487">
        <f t="array" aca="1" ref="BPJ59" ca="1">IF(AND($CC$57:$CC$62=$CC$59,$CE$57:$CE$58=$CE$58,$CE$58&lt;&gt;$CE$59,$CE$59:$CE$62=$CE$59,$CF$57:$CF$58=$CF$58,$CF$59:$CF$60=$CF$59,$CF$60&lt;&gt;$CF$61,$CF$61:$CF$62=$CF$61,$CG$57&lt;&gt;$CG$58,$CG$59:$CG$60=$CG$59,$CG$61:$CG$62=$CG$61),1,0)</f>
        <v>0</v>
      </c>
      <c r="BPK59" s="487">
        <f t="array" aca="1" ref="BPK59" ca="1">IF(AND($CC$57:$CC$62=$CC$59,$CE$57&lt;&gt;$CE$58,$CE$58:$CE$62=$CE$59,$CF$58&lt;&gt;$CF$59,$CF$59:$CF$62=$CF$59,$CG$59:$CG$60=$CG$59,$CG$60&lt;&gt;$CG$61,$CG$61:$CG$62=$CG$61),1,0)</f>
        <v>0</v>
      </c>
      <c r="BPL59" s="487">
        <f t="array" aca="1" ref="BPL59" ca="1">IF(AND($CC$57:$CC$62=$CC$59,$CE$57&lt;&gt;$CE$58,$CE$58:$CE$62=$CE$59,$CF$58:$CF$60=$CF$59,$CF$60&lt;&gt;$CF$61,$CF$61:$CF$62=$CF$61,$CG$58&lt;&gt;$CG$59,$CG$59:$CG$60=$CG$59,$CG$61:$CG$62=$CG$61),1,0)</f>
        <v>0</v>
      </c>
      <c r="BPM59" s="487">
        <f t="array" aca="1" ref="BPM59" ca="1">IF(AND($CC$57:$CC$60=$CC$59,$CC$60&lt;&gt;$CC$61,$CC$61:$CC$62=$CC$61,$CE$57:$CE$60=$CE$59,$CE$61:$CE$62=$CE$61,$CF$57&lt;&gt;$CF$58,$CF$58:$CF$60=$CF$59,$CF$61:$CF$62=$CF$61,$CG$58&lt;&gt;$CG$59,$CG$59:$CG$60=$CG$59,$CG$61:$CG$62=$CG$61),1,0)</f>
        <v>0</v>
      </c>
      <c r="BPN59" s="487">
        <f t="array" aca="1" ref="BPN59" ca="1">IF(AND($CC$57:$CC$60=$CC$59,$CC$60&lt;&gt;$CC$61,$CC$61:$CC$62=$CC$61,$CE$57:$CE$60=$CE$59,$CE$61:$CE$62=$CE$61,$CF$57:$CF$58=$CF$58,$CF$58&lt;&gt;$CF$59,$CF$59:$CF$60=$CF$59,$CF$61:$CF$62=$CF$61,$CG$57&lt;&gt;$CG$58,$CG$59:$CG$60=$CG$59,$CG$61:$CG$62=$CG$61),1,0)</f>
        <v>0</v>
      </c>
      <c r="BPO59" s="487">
        <f t="array" aca="1" ref="BPO59" ca="1">IF(AND($CC$57:$CC$60=$CC$59,$CC$60&lt;&gt;$CC$61,$CC$61:$CC$62=$CC$61,$CE$57&lt;&gt;$CE$58,$CE$58:$CE$60=$CE$59,$CE$61:$CE$62=$CE$61,$CF$58:$CF$60=$CF$59,$CF$61:$CF$62=$CF$61,$CG$58&lt;&gt;$CG$59,$CG$59:$CG$60=$CG$59,$CG$61:$CG$62=$CG$61),1,0)</f>
        <v>0</v>
      </c>
      <c r="BPP59" s="487">
        <f t="array" aca="1" ref="BPP59" ca="1">IF(AND($CC$57:$CC$60=$CC$59,$CC$60&lt;&gt;$CC$61,$CC$61:$CC$62=$CC$61,$CE$57&lt;&gt;$CE$58,$CE$58:$CE$60=$CE$59,$CE$61:$CE$62=$CE$61,$CF$58&lt;&gt;$CF$59,$CF$59:$CF$60=$CF$59,$CF$61:$CF$62=$CF$61,$CG$59:$CG$60=$CG$59,$CG$61:$CG$62=$CG$61),1,0)</f>
        <v>0</v>
      </c>
      <c r="BPQ59" s="487">
        <f t="array" aca="1" ref="BPQ59" ca="1">IF(AND($CC$57:$CC$60=$CC$59,$CC$60&lt;&gt;$CC$61,$CC$61:$CC$62=$CC$61,$CE$57:$CE$58=$CE$58,$CE$58&lt;&gt;$CE$59,$CE$59:$CE$60=$CE$59,$CE$61:$CE$62=$CE$61,$CF$57:$CF$58=$CF$58,$CF$59:$CF$60=$CF$59,$CF$61:$CF$62=$CF$61,$CG$57&lt;&gt;$CG$58,$CG$59:$CG$60=$CG$59,$CG$61:$CG$62=$CG$61),1,0)</f>
        <v>0</v>
      </c>
      <c r="BPR59" s="487">
        <f t="array" aca="1" ref="BPR59" ca="1">IF(AND($CC$57:$CC$60=$CC$59,$CC$60&lt;&gt;$CC$61,$CC$61:$CC$62=$CC$61,$CE$57:$CE$58=$CE$58,$CE$58&lt;&gt;$CE$59,$CE$59:$CE$60=$CE$59,$CE$61:$CE$62=$CE$61,$CF$57&lt;&gt;$CF$58,$CF$59:$CF$60=$CF$59,$CF$61:$CF$62=$CF$61,$CG$59:$CG$60=$CG$59,$CG$61:$CG$62=$CG$61),1,0)</f>
        <v>0</v>
      </c>
      <c r="BPS59" s="487">
        <f t="array" aca="1" ref="BPS59" ca="1">IF(AND($CC$57:$CC$58=$CC$58,$CC$58&lt;&gt;$CC$59,$CC$59:$CC$62=$CC$59,$CE$57:$CE$58=$CE$58,$CE$59:$CE$62=$CE$59,$CF$57&lt;&gt;$CF$58,$CF$59:$CF$62=$CF$59,$CG$59:$CG$60=$CG$59,$CG$60&lt;&gt;$CG$61,$CG$61:$CG$62=$CG$61),1,0)</f>
        <v>0</v>
      </c>
      <c r="BPT59" s="487">
        <f t="array" aca="1" ref="BPT59" ca="1">IF(AND($CC$57:$CC$58=$CC$58,$CC$58&lt;&gt;$CC$59,$CC$59:$CC$62=$CC$59,$CE$57:$CE$58=$CE$58,$CE$59:$CE$62=$CE$59,$CF$57:$CF$58=$CF$58,$CF$59:$CF$60=$CF$59,$CF$60&lt;&gt;$CF$61,$CF$61:$CF$62=$CF$61,$CG$57&lt;&gt;$CG$58,$CG$59:$CG$60=$CG$59,$CG$61:$CG$62=$CG$61),1,0)</f>
        <v>0</v>
      </c>
      <c r="BPU59" s="487">
        <f t="array" aca="1" ref="BPU59" ca="1">IF(AND($CC$57:$CC$58=$CC$58,$CC$58&lt;&gt;$CC$59,$CC$59:$CC$62=$CC$59,$CE$57&lt;&gt;$CE$58,$CE$59:$CE$62=$CE$59,$CF$59:$CF$62=$CF$59,$CG$59:$CG$60=$CG$59,$CG$60&lt;&gt;$CG$61,$CG$61:$CG$62=$CG$61),1,0)</f>
        <v>0</v>
      </c>
      <c r="BPV59" s="487">
        <f t="array" aca="1" ref="BPV59" ca="1">IF(AND($CC$57:$CC$58=$CC$58,$CC$58&lt;&gt;$CC$59,$CC$59:$CC$62=$CC$59,$CE$57&lt;&gt;$CE$58,$CE$59:$CE$62=$CE$59,$CF$59:$CF$60=$CF$59,$CF$60&lt;&gt;$CF$61,$CF$61:$CF$62=$CF$61,$CG$59:$CG$60=$CG$59,$CG$61:$CG$62=$CG$61),1,0)</f>
        <v>0</v>
      </c>
      <c r="BPW59" s="487">
        <f t="array" aca="1" ref="BPW59" ca="1">IF(AND($CC$57:$CC$58=$CC$58,$CC$58&lt;&gt;$CC$59,$CC$59:$CC$62=$CC$59,$CE$57:$CE$58=$CE$58,$CE$59:$CE$60=$CE$59,$CE$60&lt;&gt;$CE$61,$CE$61:$CE$62=$CE$61,$CF$57:$CF$58=$CF$58,$CF$59:$CF$60=$CF$59,$CF$61:$CF$62=$CF$61,$CG$57&lt;&gt;$CG$58,$CG$59:$CG$60=$CG$59,$CG$61:$CG$62=$CG$61),1,0)</f>
        <v>0</v>
      </c>
      <c r="BPX59" s="487">
        <f t="array" aca="1" ref="BPX59" ca="1">IF(AND($CC$57:$CC$58=$CC$58,$CC$58&lt;&gt;$CC$59,$CC$59:$CC$62=$CC$59,$CE$57:$CE$58=$CE$58,$CE$59:$CE$60=$CE$59,$CE$60&lt;&gt;$CE$61,$CE$61:$CE$62=$CE$61,$CF$57&lt;&gt;$CF$58,$CF$59:$CF$60=$CF$59,$CF$61:$CF$62=$CF$61,$CG$59:$CG$60=$CG$59,$CG$61:$CG$62=$CG$61),1,0)</f>
        <v>0</v>
      </c>
      <c r="BPY59" s="487">
        <f t="array" aca="1" ref="BPY59" ca="1">IF(AND($CC$57&lt;&gt;$CC$58,$CC$58:$CC$62=$CC$59,$CE$58:$CE$62=$CE$59,$CF$58&lt;&gt;$CF$59,$CF$59:$CF$62=$CF$59,$CG$59:$CG$60=$CG$59,$CG$60&lt;&gt;$CG$61,$CG$61:$CG$62=$CG$61),1,0)</f>
        <v>0</v>
      </c>
      <c r="BPZ59" s="487">
        <f t="array" aca="1" ref="BPZ59" ca="1">IF(AND($CC$57&lt;&gt;$CC$58,$CC$58:$CC$62=$CC$59,$CE$58:$CE$62=$CE$59,$CF$58:$CF$60=$CF$59,$CF$60&lt;&gt;$CF$61,$CF$61:$CF$62=$CF$61,$CG$58&lt;&gt;$CG$59,$CG$59:$CG$60=$CG$59,$CG$61:$CG$62=$CG$61),1,0)</f>
        <v>0</v>
      </c>
      <c r="BQA59" s="487">
        <f t="array" aca="1" ref="BQA59" ca="1">IF(AND($CC$57&lt;&gt;$CC$58,$CC$58:$CC$62=$CC$59,$CE$58&lt;&gt;$CE$59,$CE$59:$CE$62=$CE$59,$CF$59:$CF$62=$CF$59,$CG$59:$CG$60=$CG$59,$CG$60&lt;&gt;$CG$61,$CG$61:$CG$62=$CG$61),1,0)</f>
        <v>0</v>
      </c>
      <c r="BQB59" s="487">
        <f t="array" aca="1" ref="BQB59" ca="1">IF(AND($CC$57&lt;&gt;$CC$58,$CC$58:$CC$62=$CC$59,$CE$58&lt;&gt;$CE$59,$CE$59:$CE$62=$CE$59,$CF$59:$CF$60=$CF$59,$CF$60&lt;&gt;$CF$61,$CF$61:$CF$62=$CF$61,$CG$59:$CG$60=$CG$59,$CG$61:$CG$62=$CG$61),1,0)</f>
        <v>0</v>
      </c>
      <c r="BQC59" s="487">
        <f t="array" aca="1" ref="BQC59" ca="1">IF(AND($CC$57&lt;&gt;$CC$58,$CC$58:$CC$62=$CC$59,$CE$58:$CE$60=$CE$59,$CE$60&lt;&gt;$CE$61,$CE$61:$CE$62=$CE$61,$CF$58:$CF$60=$CF$59,$CF$61:$CF$62=$CF$61,$CG$58&lt;&gt;$CG$59,$CG$59:$CG$60=$CG$59,$CG$61:$CG$62=$CG$61),1,0)</f>
        <v>0</v>
      </c>
      <c r="BQD59" s="487">
        <f t="array" aca="1" ref="BQD59" ca="1">IF(AND($CC$57&lt;&gt;$CC$58,$CC$58:$CC$62=$CC$59,$CE$58:$CE$60=$CE$59,$CE$60&lt;&gt;$CE$61,$CE$61:$CE$62=$CE$61,$CF$58&lt;&gt;$CF$59,$CF$59:$CF$60=$CF$59,$CF$61:$CF$62=$CF$61,$CG$59:$CG$60=$CG$59,$CG$61:$CG$62=$CG$61),1,0)</f>
        <v>0</v>
      </c>
      <c r="BQE59" s="487">
        <f t="array" aca="1" ref="BQE59" ca="1">IF(AND($CC$57:$CC$62=$CC$59,$CE$57:$CE$61=$CE$59,$CE$61&lt;&gt;$CE$62,$CF$57:$CF$60=$CF$59,$CF$60&lt;&gt;$CF$61,$CG$57&lt;&gt;$CG$58,$CG$58&lt;&gt;$CG$59,$CG$59:$CG$60=$CG$59),1,0)</f>
        <v>0</v>
      </c>
      <c r="BQF59" s="487">
        <f t="array" aca="1" ref="BQF59" ca="1">IF(AND($CC$57:$CC$62=$CC$59,$CE$57:$CE$61=$CE$59,$CE$61&lt;&gt;$CE$62,$CF$57:$CF$58=$CF$58,$CF$58&lt;&gt;$CF$59,$CF$59:$CF$61=$CF$59,$CG$57&lt;&gt;$CG$58,$CG$59:$CG$60=$CG$59,$CG$60&lt;&gt;$CG$61),1,0)</f>
        <v>0</v>
      </c>
      <c r="BQG59" s="487">
        <f t="array" aca="1" ref="BQG59" ca="1">IF(AND($CC$57:$CC$62=$CC$59,$CE$57:$CE$61=$CE$59,$CE$61&lt;&gt;$CE$62,$CF$57:$CF$58=$CF$58,$CF$58&lt;&gt;$CF$59,$CF$59:$CF$60=$CF$59,$CF$60&lt;&gt;$CF$61,$CG$57&lt;&gt;$CG$58,$CG$59:$CG$60=$CG$59),1,0)</f>
        <v>0</v>
      </c>
      <c r="BQH59" s="487">
        <f t="array" aca="1" ref="BQH59" ca="1">IF(AND($CC$57:$CC$62=$CC$59,$CE$57:$CE$61=$CE$59,$CE$61&lt;&gt;$CE$62,$CF$57&lt;&gt;$CF$58,$CF$58:$CF$61=$CF$59,$CG$58&lt;&gt;$CG$59,$CG$59:$CG$60=$CG$59,$CG$60&lt;&gt;$CG$61),1,0)</f>
        <v>0</v>
      </c>
      <c r="BQI59" s="487">
        <f t="array" aca="1" ref="BQI59" ca="1">IF(AND($CC$57:$CC$62=$CC$59,$CE$57:$CE$61=$CE$59,$CE$61&lt;&gt;$CE$62,$CF$57&lt;&gt;$CF$58,$CF$58:$CF$60=$CF$59,$CF$60&lt;&gt;$CF$61,$CG$58&lt;&gt;$CG$59,$CG$59:$CG$60=$CG$59),1,0)</f>
        <v>0</v>
      </c>
      <c r="BQJ59" s="487">
        <f t="array" aca="1" ref="BQJ59" ca="1">IF(AND($CC$57:$CC$62=$CC$59,$CE$57:$CE$61=$CE$59,$CE$61&lt;&gt;$CE$62,$CF$57&lt;&gt;$CF$58,$CF$58&lt;&gt;$CF$59,$CF$59:$CF$61=$CF$59,$CG$59:$CG$60=$CG$59,$CG$60&lt;&gt;$CG$61),1,0)</f>
        <v>0</v>
      </c>
      <c r="BQK59" s="487">
        <f t="array" aca="1" ref="BQK59" ca="1">IF(AND($CC$57:$CC$62=$CC$59,$CE$57:$CE$60=$CE$59,$CE$60&lt;&gt;$CE$61,$CE$61:$CE$62=$CE$61,$CF$57:$CF$60=$CF$59,$CF$61&lt;&gt;$CF$62,$CG$57&lt;&gt;$CG$58,$CG$58&lt;&gt;$CG$59,$CG$59:$CG$60=$CG$59),1,0)</f>
        <v>0</v>
      </c>
      <c r="BQL59" s="487">
        <f t="array" aca="1" ref="BQL59" ca="1">IF(AND($CC$57:$CC$62=$CC$59,$CE$57:$CE$60=$CE$59,$CE$60&lt;&gt;$CE$61,$CE$61:$CE$62=$CE$61,$CF$57&lt;&gt;$CF$58,$CF$58:$CF$60=$CF$59,$CF$61:$CF$62=$CF$61,$CG$58&lt;&gt;$CG$59,$CG$59:$CG$60=$CG$59,$CG$61&lt;&gt;$CG$62),1,0)</f>
        <v>0</v>
      </c>
      <c r="BQM59" s="487">
        <f t="array" aca="1" ref="BQM59" ca="1">IF(AND($CC$57:$CC$62=$CC$59,$CE$57:$CE$60=$CE$59,$CE$60&lt;&gt;$CE$61,$CE$61:$CE$62=$CE$61,$CF$57&lt;&gt;$CF$58,$CF$58:$CF$60=$CF$59,$CF$61&lt;&gt;$CF$62,$CG$58&lt;&gt;$CG$59,$CG$59:$CG$60=$CG$59),1,0)</f>
        <v>0</v>
      </c>
      <c r="BQN59" s="487">
        <f t="array" aca="1" ref="BQN59" ca="1">IF(AND($CC$57:$CC$62=$CC$59,$CE$57:$CE$60=$CE$59,$CE$60&lt;&gt;$CE$61,$CE$61:$CE$62=$CE$61,$CF$57:$CF$58=$CF$58,$CF$58&lt;&gt;$CF$59,$CF$59:$CF$60=$CF$59,$CF$61:$CF$62=$CF$61,$CG$57&lt;&gt;$CG$58,$CG$59:$CG$60=$CG$59,$CG$61&lt;&gt;$CG$62),1,0)</f>
        <v>0</v>
      </c>
      <c r="BQO59" s="487">
        <f t="array" aca="1" ref="BQO59" ca="1">IF(AND($CC$57:$CC$62=$CC$59,$CE$57:$CE$60=$CE$59,$CE$60&lt;&gt;$CE$61,$CE$61:$CE$62=$CE$61,$CF$57:$CF$58=$CF$58,$CF$58&lt;&gt;$CF$59,$CF$59:$CF$60=$CF$59,$CF$61&lt;&gt;$CF$62,$CG$57&lt;&gt;$CG$58,$CG$59:$CG$60=$CG$59),1,0)</f>
        <v>0</v>
      </c>
      <c r="BQP59" s="487">
        <f t="array" aca="1" ref="BQP59" ca="1">IF(AND($CC$57:$CC$62=$CC$59,$CE$57:$CE$60=$CE$59,$CE$60&lt;&gt;$CE$61,$CE$61:$CE$62=$CE$61,$CF$57&lt;&gt;$CF$58,$CF$58&lt;&gt;$CF$59,$CF$59:$CF$60=$CF$59,$CF$61:$CF$62=$CF$61,$CG$59:$CG$60=$CG$59,$CG$61&lt;&gt;$CG$62),1,0)</f>
        <v>0</v>
      </c>
      <c r="BQQ59" s="487">
        <f t="array" aca="1" ref="BQQ59" ca="1">IF(AND($CC$57:$CC$62=$CC$59,$CE$57:$CE$58=$CE$58,$CE$58&lt;&gt;$CE$59,$CE$59:$CE$62=$CE$59,$CF$57&lt;&gt;$CF$58,$CF$59:$CF$62=$CF$59,$CG$59:$CG$60=$CG$59,$CG$60&lt;&gt;$CG$61,$CG$61&lt;&gt;$CG$62),1,0)</f>
        <v>0</v>
      </c>
      <c r="BQR59" s="487">
        <f t="array" aca="1" ref="BQR59" ca="1">IF(AND($CC$57:$CC$62=$CC$59,$CE$57:$CE$58=$CE$58,$CE$58&lt;&gt;$CE$59,$CE$59:$CE$62=$CE$59,$CF$57:$CF$58=$CF$58,$CF$59:$CF$61=$CF$59,$CF$61&lt;&gt;$CF$62,$CG$57&lt;&gt;$CG$58,$CG$59:$CG$60=$CG$59,$CG$60&lt;&gt;$CG$61),1,0)</f>
        <v>0</v>
      </c>
      <c r="BQS59" s="487">
        <f t="array" aca="1" ref="BQS59" ca="1">IF(AND($CC$57:$CC$62=$CC$59,$CE$57:$CE$58=$CE$58,$CE$58&lt;&gt;$CE$59,$CE$59:$CE$62=$CE$59,$CF$57&lt;&gt;$CF$58,$CF$59:$CF$61=$CF$59,$CF$61&lt;&gt;$CF$62,$CG$59:$CG$60=$CG$59,$CG$60&lt;&gt;$CG$61),1,0)</f>
        <v>0</v>
      </c>
      <c r="BQT59" s="487">
        <f t="array" aca="1" ref="BQT59" ca="1">IF(AND($CC$57:$CC$62=$CC$59,$CE$57:$CE$58=$CE$58,$CE$58&lt;&gt;$CE$59,$CE$59:$CE$62=$CE$59,$CF$57:$CF$58=$CF$58,$CF$59:$CF$60=$CF$59,$CF$60&lt;&gt;$CF$61,$CF$61:$CF$62=$CF$61,$CG$57&lt;&gt;$CG$58,$CG$59:$CG$60=$CG$59,$CG$61&lt;&gt;$CG$62),1,0)</f>
        <v>0</v>
      </c>
      <c r="BQU59" s="487">
        <f t="array" aca="1" ref="BQU59" ca="1">IF(AND($CC$57:$CC$62=$CC$59,$CE$57:$CE$58=$CE$58,$CE$58&lt;&gt;$CE$59,$CE$59:$CE$62=$CE$59,$CF$57&lt;&gt;$CF$58,$CF$59:$CF$60=$CF$59,$CF$60&lt;&gt;$CF$61,$CF$61:$CF$62=$CF$61,$CG$59:$CG$60=$CG$59,$CG$61&lt;&gt;$CG$62),1,0)</f>
        <v>0</v>
      </c>
      <c r="BQV59" s="487">
        <f t="array" aca="1" ref="BQV59" ca="1">IF(AND($CC$57:$CC$62=$CC$59,$CE$57:$CE$58=$CE$58,$CE$58&lt;&gt;$CE$59,$CE$59:$CE$62=$CE$59,$CF$57:$CF$58=$CF$58,$CF$59:$CF$60=$CF$59,$CF$60&lt;&gt;$CF$61,$CF$61&lt;&gt;$CF$62,$CG$57&lt;&gt;$CG$58,$CG$59:$CG$60=$CG$59),1,0)</f>
        <v>0</v>
      </c>
      <c r="BQW59" s="487">
        <f t="array" aca="1" ref="BQW59" ca="1">IF(AND($CC$57:$CC$62=$CC$59,$CE$57:$CE$60=$CE$59,$CE$60&lt;&gt;$CE$61,$CE$61&lt;&gt;$CE$62,$CF$57:$CF$58=$CF$58,$CF$58&lt;&gt;$CF$59,$CF$59:$CF$60=$CF$59,$CG$57&lt;&gt;$CG$58,$CG$59:$CG$60=$CG$59),1,0)</f>
        <v>0</v>
      </c>
      <c r="BQX59" s="487">
        <f t="array" aca="1" ref="BQX59" ca="1">IF(AND($CC$57:$CC$62=$CC$59,$CE$57:$CE$60=$CE$59,$CE$60&lt;&gt;$CE$61,$CE$61&lt;&gt;$CE$62,$CF$57&lt;&gt;$CF$58,$CF$58:$CF$60=$CF$59,$CG$58&lt;&gt;$CG$59,$CG$59:$CG$60=$CG$59),1,0)</f>
        <v>0</v>
      </c>
      <c r="BQY59" s="487">
        <f t="array" aca="1" ref="BQY59" ca="1">IF(AND($CC$57:$CC$62=$CC$59,$CE$57:$CE$58=$CE$58,$CE$58&lt;&gt;$CE$59,$CE$59:$CE$61=$CE$59,$CE$61&lt;&gt;$CE$62,$CF$57&lt;&gt;$CF$58,$CF$59:$CF$61=$CF$59,$CG$59:$CG$60=$CG$59,$CG$60&lt;&gt;$CG$61),1,0)</f>
        <v>0</v>
      </c>
      <c r="BQZ59" s="487">
        <f t="array" aca="1" ref="BQZ59" ca="1">IF(AND($CC$57:$CC$62=$CC$59,$CE$57:$CE$58=$CE$58,$CE$58&lt;&gt;$CE$59,$CE$59:$CE$61=$CE$59,$CE$61&lt;&gt;$CE$62,$CF$57:$CF$58=$CF$58,$CF$59:$CF$60=$CF$59,$CF$60&lt;&gt;$CF$61,$CG$57&lt;&gt;$CG$58,$CG$59:$CG$60=$CG$59),1,0)</f>
        <v>0</v>
      </c>
      <c r="BRA59" s="487">
        <f t="array" aca="1" ref="BRA59" ca="1">IF(AND($CC$57:$CC$62=$CC$59,$CE$57:$CE$58=$CE$58,$CE$58&lt;&gt;$CE$59,$CE$59:$CE$60=$CE$59,$CE$60&lt;&gt;$CE$61,$CE$61:$CE$62=$CE$61,$CF$57&lt;&gt;$CF$58,$CF$59:$CF$60=$CF$59,$CF$61:$CF$62=$CF$61,$CG$59:$CG$60=$CG$59,$CG$61&lt;&gt;$CG$62),1,0)</f>
        <v>0</v>
      </c>
      <c r="BRB59" s="487">
        <f t="array" aca="1" ref="BRB59" ca="1">IF(AND($CC$57:$CC$62=$CC$59,$CE$57:$CE$58=$CE$58,$CE$58&lt;&gt;$CE$59,$CE$59:$CE$60=$CE$59,$CE$60&lt;&gt;$CE$61,$CE$61:$CE$62=$CE$61,$CF$57:$CF$58=$CF$58,$CF$59:$CF$60=$CF$59,$CF$61&lt;&gt;$CF$62,$CG$57&lt;&gt;$CG$58,$CG$59:$CG$60=$CG$59),1,0)</f>
        <v>0</v>
      </c>
      <c r="BRC59" s="487">
        <f t="array" aca="1" ref="BRC59" ca="1">IF(AND($CC$57:$CC$62=$CC$59,$CE$57&lt;&gt;$CE$58,$CE$58:$CE$62=$CE$59,$CF$58&lt;&gt;$CF$59,$CF$59:$CF$62=$CF$59,$CG$59:$CG$60=$CG$59,$CG$60&lt;&gt;$CG$61,$CG$61&lt;&gt;$CG$62),1,0)</f>
        <v>0</v>
      </c>
      <c r="BRD59" s="487">
        <f t="array" aca="1" ref="BRD59" ca="1">IF(AND($CC$57:$CC$62=$CC$59,$CE$57&lt;&gt;$CE$58,$CE$58:$CE$62=$CE$59,$CF$58:$CF$60=$CF$59,$CF$60&lt;&gt;$CF$61,$CF$61:$CF$62=$CF$61,$CG$58&lt;&gt;$CG$59,$CG$59:$CG$60=$CG$59,$CG$61&lt;&gt;$CG$62),1,0)</f>
        <v>0</v>
      </c>
      <c r="BRE59" s="487">
        <f t="array" aca="1" ref="BRE59" ca="1">IF(AND($CC$57:$CC$62=$CC$59,$CE$57&lt;&gt;$CE$58,$CE$58:$CE$62=$CE$59,$CF$58:$CF$61=$CF$59,$CF$61&lt;&gt;$CF$62,$CG$58&lt;&gt;$CG$59,$CG$59:$CG$60=$CG$59,$CG$60&lt;&gt;$CG$61),1,0)</f>
        <v>0</v>
      </c>
      <c r="BRF59" s="487">
        <f t="array" aca="1" ref="BRF59" ca="1">IF(AND($CC$57:$CC$62=$CC$59,$CE$57&lt;&gt;$CE$58,$CE$58:$CE$62=$CE$59,$CF$58&lt;&gt;$CF$59,$CF$59:$CF$60=$CF$59,$CF$60&lt;&gt;$CF$61,$CF$61:$CF$62=$CF$61,$CG$59:$CG$60=$CG$59,$CG$61&lt;&gt;$CG$62),1,0)</f>
        <v>0</v>
      </c>
      <c r="BRG59" s="487">
        <f t="array" aca="1" ref="BRG59" ca="1">IF(AND($CC$57:$CC$62=$CC$59,$CE$57&lt;&gt;$CE$58,$CE$58:$CE$62=$CE$59,$CF$58&lt;&gt;$CF$59,$CF$59:$CF$61=$CF$59,$CF$61&lt;&gt;$CF$62,$CG$59:$CG$60=$CG$59,$CG$60&lt;&gt;$CG$61),1,0)</f>
        <v>0</v>
      </c>
      <c r="BRH59" s="487">
        <f t="array" aca="1" ref="BRH59" ca="1">IF(AND($CC$57:$CC$62=$CC$59,$CE$57&lt;&gt;$CE$58,$CE$58:$CE$62=$CE$59,$CF$58:$CF$60=$CF$59,$CF$60&lt;&gt;$CF$61,$CF$61&lt;&gt;$CF$62,$CG$58&lt;&gt;$CG$59,$CG$59:$CG$60=$CG$59),1,0)</f>
        <v>0</v>
      </c>
      <c r="BRI59" s="487">
        <f t="array" aca="1" ref="BRI59" ca="1">IF(AND($CC$57:$CC$62=$CC$59,$CE$57&lt;&gt;$CE$58,$CE$58:$CE$61=$CE$59,$CE$61&lt;&gt;$CE$62,$CF$58:$CF$60=$CF$59,$CF$60&lt;&gt;$CF$61,$CG$58&lt;&gt;$CG$59,$CG$59:$CG$60=$CG$59),1,0)</f>
        <v>0</v>
      </c>
      <c r="BRJ59" s="487">
        <f t="array" aca="1" ref="BRJ59" ca="1">IF(AND($CC$57:$CC$62=$CC$59,$CE$57&lt;&gt;$CE$58,$CE$58:$CE$61=$CE$59,$CE$61&lt;&gt;$CE$62,$CF$58&lt;&gt;$CF$59,$CF$59:$CF$61=$CF$59,$CG$59:$CG$60=$CG$59,$CG$60&lt;&gt;$CG$61),1,0)</f>
        <v>0</v>
      </c>
      <c r="BRK59" s="487">
        <f t="array" aca="1" ref="BRK59" ca="1">IF(AND($CC$57:$CC$62=$CC$59,$CE$57&lt;&gt;$CE$58,$CE$58:$CE$60=$CE$59,$CE$60&lt;&gt;$CE$61,$CE$61:$CE$62=$CE$61,$CF$58&lt;&gt;$CF$59,$CF$59:$CF$60=$CF$59,$CF$61:$CF$62=$CF$61,$CG$59:$CG$60=$CG$59,$CG$61&lt;&gt;$CG$62),1,0)</f>
        <v>0</v>
      </c>
      <c r="BRL59" s="487">
        <f t="array" aca="1" ref="BRL59" ca="1">IF(AND($CC$57:$CC$62=$CC$59,$CE$57&lt;&gt;$CE$58,$CE$58:$CE$60=$CE$59,$CE$60&lt;&gt;$CE$61,$CE$61:$CE$62=$CE$61,$CF$58:$CF$60=$CF$59,$CF$61&lt;&gt;$CF$62,$CG$58&lt;&gt;$CG$59,$CG$59:$CG$60=$CG$59),1,0)</f>
        <v>0</v>
      </c>
      <c r="BRM59" s="487">
        <f t="array" aca="1" ref="BRM59" ca="1">IF(AND($CC$57:$CC$62=$CC$59,$CE$57&lt;&gt;$CE$58,$CE$58&lt;&gt;$CE$59,$CE$59:$CE$62=$CE$59,$CF$59:$CF$60=$CF$59,$CF$60&lt;&gt;$CF$61,$CF$61:$CF$62=$CF$61,$CG$59:$CG$60=$CG$59,$CG$61&lt;&gt;$CG$62),1,0)</f>
        <v>0</v>
      </c>
      <c r="BRN59" s="487">
        <f t="array" aca="1" ref="BRN59" ca="1">IF(AND($CC$57:$CC$62=$CC$59,$CE$57&lt;&gt;$CE$58,$CE$58&lt;&gt;$CE$59,$CE$59:$CE$62=$CE$59,$CF$59:$CF$61=$CF$59,$CF$61&lt;&gt;$CF$62,$CG$59:$CG$60=$CG$59,$CG$60&lt;&gt;$CG$61),1,0)</f>
        <v>0</v>
      </c>
      <c r="BRO59" s="487">
        <f t="array" aca="1" ref="BRO59" ca="1">IF(AND($CC$57:$CC$61=$CC$59,$CC$61&lt;&gt;$CC$62,$CE$57:$CE$61=$CE$59,$CF$57:$CF$60=$CF$59,$CF$60&lt;&gt;$CF$61,$CG$57&lt;&gt;$CG$58,$CG$58&lt;&gt;$CG$59,$CG$59:$CG$60=$CG$59),1,0)</f>
        <v>0</v>
      </c>
      <c r="BRP59" s="487">
        <f t="array" aca="1" ref="BRP59" ca="1">IF(AND($CC$57:$CC$61=$CC$59,$CC$61&lt;&gt;$CC$62,$CE$57:$CE$61=$CE$59,$CF$57:$CF$58=$CF$58,$CF$58&lt;&gt;$CF$59,$CF$59:$CF$61=$CF$59,$CG$57&lt;&gt;$CG$58,$CG$59:$CG$60=$CG$59,$CG$60&lt;&gt;$CG$61),1,0)</f>
        <v>0</v>
      </c>
      <c r="BRQ59" s="487">
        <f t="array" aca="1" ref="BRQ59" ca="1">IF(AND($CC$57:$CC$61=$CC$59,$CC$61&lt;&gt;$CC$62,$CE$57:$CE$61=$CE$59,$CF$57:$CF$58=$CF$58,$CF$58&lt;&gt;$CF$59,$CF$59:$CF$60=$CF$59,$CF$60&lt;&gt;$CF$61,$CG$57&lt;&gt;$CG$58,$CG$59:$CG$60=$CG$59),1,0)</f>
        <v>0</v>
      </c>
      <c r="BRR59" s="487">
        <f t="array" aca="1" ref="BRR59" ca="1">IF(AND($CC$57:$CC$61=$CC$59,$CC$61&lt;&gt;$CC$62,$CE$57:$CE$61=$CE$59,$CF$57&lt;&gt;$CF$58,$CF$58:$CF$61=$CF$59,$CG$58&lt;&gt;$CG$59,$CG$59:$CG$60=$CG$59,$CG$60&lt;&gt;$CG$61),1,0)</f>
        <v>0</v>
      </c>
      <c r="BRS59" s="487">
        <f t="array" aca="1" ref="BRS59" ca="1">IF(AND($CC$57:$CC$61=$CC$59,$CC$61&lt;&gt;$CC$62,$CE$57:$CE$61=$CE$59,$CF$57&lt;&gt;$CF$58,$CF$58:$CF$60=$CF$59,$CF$60&lt;&gt;$CF$61,$CG$58&lt;&gt;$CG$59,$CG$59:$CG$60=$CG$59),1,0)</f>
        <v>0</v>
      </c>
      <c r="BRT59" s="487">
        <f t="array" aca="1" ref="BRT59" ca="1">IF(AND($CC$57:$CC$61=$CC$59,$CC$61&lt;&gt;$CC$62,$CE$57:$CE$61=$CE$59,$CF$57&lt;&gt;$CF$58,$CF$58&lt;&gt;$CF$59,$CF$59:$CF$61=$CF$59,$CG$59:$CG$60=$CG$59,$CG$60&lt;&gt;$CG$61),1,0)</f>
        <v>0</v>
      </c>
      <c r="BRU59" s="487">
        <f t="array" aca="1" ref="BRU59" ca="1">IF(AND($CC$57:$CC$61=$CC$59,$CC$61&lt;&gt;$CC$62,$CE$57:$CE$60=$CE$59,$CE$60&lt;&gt;$CE$61,$CF$57:$CF$60=$CF$59,$CG$57&lt;&gt;$CG$58,$CG$58&lt;&gt;$CG$59,$CG$59:$CG$60=$CG$59),1,0)</f>
        <v>0</v>
      </c>
      <c r="BRV59" s="487">
        <f t="array" aca="1" ref="BRV59" ca="1">IF(AND($CC$57:$CC$61=$CC$59,$CC$61&lt;&gt;$CC$62,$CE$57:$CE$60=$CE$59,$CE$60&lt;&gt;$CE$61,$CF$57&lt;&gt;$CF$58,$CF$58&lt;&gt;$CF$59,$CF$59:$CF$60=$CF$59,$CG$59:$CG$60=$CG$59),1,0)</f>
        <v>0</v>
      </c>
      <c r="BRW59" s="487">
        <f t="array" aca="1" ref="BRW59" ca="1">IF(AND($CC$57:$CC$61=$CC$59,$CC$61&lt;&gt;$CC$62,$CE$57:$CE$58=$CE$58,$CE$58&lt;&gt;$CE$59,$CE$59:$CE$61=$CE$59,$CF$57:$CF$58=$CF$58,$CF$59:$CF$61=$CF$59,$CG$57&lt;&gt;$CG$58,$CG$59:$CG$60=$CG$59,$CG$60&lt;&gt;$CG$61),1,0)</f>
        <v>0</v>
      </c>
      <c r="BRX59" s="487">
        <f t="array" aca="1" ref="BRX59" ca="1">IF(AND($CC$57:$CC$61=$CC$59,$CC$61&lt;&gt;$CC$62,$CE$57:$CE$58=$CE$58,$CE$58&lt;&gt;$CE$59,$CE$59:$CE$61=$CE$59,$CF$57&lt;&gt;$CF$58,$CF$59:$CF$60=$CF$59,$CF$60&lt;&gt;$CF$61,$CG$59:$CG$60=$CG$59),1,0)</f>
        <v>0</v>
      </c>
      <c r="BRY59" s="487">
        <f t="array" aca="1" ref="BRY59" ca="1">IF(AND($CC$57:$CC$61=$CC$59,$CC$61&lt;&gt;$CC$62,$CE$57:$CE$58=$CE$58,$CE$58&lt;&gt;$CE$59,$CE$59:$CE$60=$CE$59,$CE$60&lt;&gt;$CE$61,$CF$57:$CF$58=$CF$58,$CF$59:$CF$60=$CF$59,$CG$57&lt;&gt;$CG$58,$CG$59:$CG$60=$CG$59),1,0)</f>
        <v>0</v>
      </c>
      <c r="BRZ59" s="487">
        <f t="array" aca="1" ref="BRZ59" ca="1">IF(AND($CC$57:$CC$61=$CC$59,$CC$61&lt;&gt;$CC$62,$CE$57:$CE$58=$CE$58,$CE$58&lt;&gt;$CE$59,$CE$59:$CE$60=$CE$59,$CE$60&lt;&gt;$CE$61,$CF$57&lt;&gt;$CF$58,$CF$59:$CF$60=$CF$59,$CG$59:$CG$60=$CG$59),1,0)</f>
        <v>0</v>
      </c>
      <c r="BSA59" s="487">
        <f t="array" aca="1" ref="BSA59" ca="1">IF(AND($CC$57:$CC$61=$CC$59,$CC$61&lt;&gt;$CC$62,$CE$57&lt;&gt;$CE$58,$CE$58:$CE$61=$CE$59,$CF$58:$CF$61=$CF$59,$CG$58&lt;&gt;$CG$59,$CG$59:$CG$60=$CG$59,$CG$60&lt;&gt;$CG$61),1,0)</f>
        <v>0</v>
      </c>
      <c r="BSB59" s="487">
        <f t="array" aca="1" ref="BSB59" ca="1">IF(AND($CC$57:$CC$61=$CC$59,$CC$61&lt;&gt;$CC$62,$CE$57&lt;&gt;$CE$58,$CE$58:$CE$61=$CE$59,$CF$58&lt;&gt;$CF$59,$CF$59:$CF$60=$CF$59,$CF$60&lt;&gt;$CF$61,$CG$59:$CG$60=$CG$59),1,0)</f>
        <v>0</v>
      </c>
      <c r="BSC59" s="487">
        <f t="array" aca="1" ref="BSC59" ca="1">IF(AND($CC$57:$CC$61=$CC$59,$CC$61&lt;&gt;$CC$62,$CE$57&lt;&gt;$CE$58,$CE$58:$CE$60=$CE$59,$CE$60&lt;&gt;$CE$61,$CF$58:$CF$60=$CF$59,$CG$58&lt;&gt;$CG$59,$CG$59:$CG$60=$CG$59),1,0)</f>
        <v>0</v>
      </c>
      <c r="BSD59" s="487">
        <f t="array" aca="1" ref="BSD59" ca="1">IF(AND($CC$57:$CC$61=$CC$59,$CC$61&lt;&gt;$CC$62,$CE$57&lt;&gt;$CE$58,$CE$58:$CE$60=$CE$59,$CE$60&lt;&gt;$CE$61,$CF$58&lt;&gt;$CF$59,$CF$59:$CF$60=$CF$59,$CG$59:$CG$60=$CG$59),1,0)</f>
        <v>0</v>
      </c>
      <c r="BSE59" s="487">
        <f t="array" aca="1" ref="BSE59" ca="1">IF(AND($CC$57:$CC$61=$CC$59,$CC$61&lt;&gt;$CC$62,$CE$57&lt;&gt;$CE$58,$CE$58&lt;&gt;$CE$59,$CE$59:$CE$61=$CE$59,$CF$59:$CF$61=$CF$59,$CG$59:$CG$60=$CG$59,$CG$60&lt;&gt;$CG$61),1,0)</f>
        <v>0</v>
      </c>
      <c r="BSF59" s="487">
        <f t="array" aca="1" ref="BSF59" ca="1">IF(AND($CC$57:$CC$61=$CC$59,$CC$61&lt;&gt;$CC$62,$CE$57&lt;&gt;$CE$58,$CE$58&lt;&gt;$CE$59,$CE$59:$CE$61=$CE$59,$CF$59:$CF$60=$CF$59,$CF$60&lt;&gt;$CF$61,$CG$59:$CG$60=$CG$59),1,0)</f>
        <v>0</v>
      </c>
      <c r="BSG59" s="487">
        <f t="array" aca="1" ref="BSG59" ca="1">IF(AND($CC$57:$CC$60=$CC$59,$CC$60&lt;&gt;$CC$61,$CC$61:$CC$62=$CC$61,$CE$57:$CE$60=$CE$59,$CE$61:$CE$62=$CE$61,$CF$57:$CF$60=$CF$59,$CF$61&lt;&gt;$CF$62,$CG$57&lt;&gt;$CG$58,$CG$58&lt;&gt;$CG$59,$CG$59:$CG$60=$CG$59),1,0)</f>
        <v>0</v>
      </c>
      <c r="BSH59" s="487">
        <f t="array" aca="1" ref="BSH59" ca="1">IF(AND($CC$57:$CC$60=$CC$59,$CC$60&lt;&gt;$CC$61,$CC$61:$CC$62=$CC$61,$CE$57:$CE$60=$CE$59,$CE$61:$CE$62=$CE$61,$CF$57&lt;&gt;$CF$58,$CF$58:$CF$60=$CF$59,$CF$61:$CF$62=$CF$61,$CG$58&lt;&gt;$CG$59,$CG$59:$CG$60=$CG$59,$CG$61&lt;&gt;$CG$62),1,0)</f>
        <v>0</v>
      </c>
      <c r="BSI59" s="487">
        <f t="array" aca="1" ref="BSI59" ca="1">IF(AND($CC$57:$CC$60=$CC$59,$CC$60&lt;&gt;$CC$61,$CC$61:$CC$62=$CC$61,$CE$57:$CE$60=$CE$59,$CE$61:$CE$62=$CE$61,$CF$57&lt;&gt;$CF$58,$CF$58:$CF$60=$CF$59,$CF$61&lt;&gt;$CF$62,$CG$58&lt;&gt;$CG$59,$CG$59:$CG$60=$CG$59),1,0)</f>
        <v>0</v>
      </c>
      <c r="BSJ59" s="487">
        <f t="array" aca="1" ref="BSJ59" ca="1">IF(AND($CC$57:$CC$60=$CC$59,$CC$60&lt;&gt;$CC$61,$CC$61:$CC$62=$CC$61,$CE$57:$CE$60=$CE$59,$CE$61:$CE$62=$CE$61,$CF$57:$CF$58=$CF$58,$CF$58&lt;&gt;$CF$59,$CF$59:$CF$60=$CF$59,$CF$61:$CF$62=$CF$61,$CG$57&lt;&gt;$CG$58,$CG$59:$CG$60=$CG$59,$CG$61&lt;&gt;$CG$62),1,0)</f>
        <v>0</v>
      </c>
      <c r="BSK59" s="487">
        <f t="array" aca="1" ref="BSK59" ca="1">IF(AND($CC$57:$CC$60=$CC$59,$CC$60&lt;&gt;$CC$61,$CC$61:$CC$62=$CC$61,$CE$57:$CE$60=$CE$59,$CE$61:$CE$62=$CE$61,$CF$57:$CF$58=$CF$58,$CF$58&lt;&gt;$CF$59,$CF$59:$CF$60=$CF$59,$CF$61&lt;&gt;$CF$62,$CG$57&lt;&gt;$CG$58,$CG$59:$CG$60=$CG$59),1,0)</f>
        <v>0</v>
      </c>
      <c r="BSL59" s="487">
        <f t="array" aca="1" ref="BSL59" ca="1">IF(AND($CC$57:$CC$60=$CC$59,$CC$60&lt;&gt;$CC$61,$CC$61:$CC$62=$CC$61,$CE$57:$CE$60=$CE$59,$CE$61:$CE$62=$CE$61,$CF$57&lt;&gt;$CF$58,$CF$58&lt;&gt;$CF$59,$CF$59:$CF$60=$CF$59,$CF$61:$CF$62=$CF$61,$CG$59:$CG$60=$CG$59,$CG$61&lt;&gt;$CG$62),1,0)</f>
        <v>0</v>
      </c>
      <c r="BSM59" s="487">
        <f t="array" aca="1" ref="BSM59" ca="1">IF(AND($CC$57:$CC$60=$CC$59,$CC$60&lt;&gt;$CC$61,$CC$61:$CC$62=$CC$61,$CE$57:$CE$60=$CE$59,$CE$61&lt;&gt;$CE$62,$CF$57:$CF$60=$CF$59,$CG$57&lt;&gt;$CG$58,$CG$58&lt;&gt;$CG$59,$CG$59:$CG$60=$CG$59),1,0)</f>
        <v>0</v>
      </c>
      <c r="BSN59" s="487">
        <f t="array" aca="1" ref="BSN59" ca="1">IF(AND($CC$57:$CC$60=$CC$59,$CC$60&lt;&gt;$CC$61,$CC$61:$CC$62=$CC$61,$CE$57:$CE$60=$CE$59,$CE$61&lt;&gt;$CE$62,$CF$57&lt;&gt;$CF$58,$CF$58&lt;&gt;$CF$59,$CF$59:$CF$60=$CF$59,$CG$59:$CG$60=$CG$59),1,0)</f>
        <v>0</v>
      </c>
      <c r="BSO59" s="487">
        <f t="array" aca="1" ref="BSO59" ca="1">IF(AND($CC$57:$CC$60=$CC$59,$CC$60&lt;&gt;$CC$61,$CC$61:$CC$62=$CC$61,$CE$57&lt;&gt;$CE$58,$CE$58:$CE$60=$CE$59,$CE$61:$CE$62=$CE$61,$CF$58:$CF$60=$CF$59,$CF$61:$CF$62=$CF$61,$CG$58&lt;&gt;$CG$59,$CG$59:$CG$60=$CG$59,$CG$61&lt;&gt;$CG$62),1,0)</f>
        <v>0</v>
      </c>
      <c r="BSP59" s="487">
        <f t="array" aca="1" ref="BSP59" ca="1">IF(AND($CC$57:$CC$60=$CC$59,$CC$60&lt;&gt;$CC$61,$CC$61:$CC$62=$CC$61,$CE$57&lt;&gt;$CE$58,$CE$58:$CE$60=$CE$59,$CE$61:$CE$62=$CE$61,$CF$58&lt;&gt;$CF$59,$CF$59:$CF$60=$CF$59,$CF$61&lt;&gt;$CF$62,$CG$59:$CG$60=$CG$59),1,0)</f>
        <v>0</v>
      </c>
      <c r="BSQ59" s="487">
        <f t="array" aca="1" ref="BSQ59" ca="1">IF(AND($CC$57:$CC$60=$CC$59,$CC$60&lt;&gt;$CC$61,$CC$61:$CC$62=$CC$61,$CE$57&lt;&gt;$CE$58,$CE$58:$CE$60=$CE$59,$CE$61&lt;&gt;$CE$62,$CF$58:$CF$60=$CF$59,$CG$58&lt;&gt;$CG$59,$CG$59:$CG$60=$CG$59),1,0)</f>
        <v>0</v>
      </c>
      <c r="BSR59" s="487">
        <f t="array" aca="1" ref="BSR59" ca="1">IF(AND($CC$57:$CC$60=$CC$59,$CC$60&lt;&gt;$CC$61,$CC$61:$CC$62=$CC$61,$CE$57&lt;&gt;$CE$58,$CE$58:$CE$60=$CE$59,$CE$61&lt;&gt;$CE$62,$CF$58&lt;&gt;$CF$59,$CF$59:$CF$60=$CF$59,$CG$59:$CG$60=$CG$59),1,0)</f>
        <v>0</v>
      </c>
      <c r="BSS59" s="487">
        <f t="array" aca="1" ref="BSS59" ca="1">IF(AND($CC$57:$CC$60=$CC$59,$CC$60&lt;&gt;$CC$61,$CC$61:$CC$62=$CC$61,$CE$57:$CE$58=$CE$58,$CE$58&lt;&gt;$CE$59,$CE$59:$CE$60=$CE$59,$CE$61:$CE$62=$CE$61,$CF$57:$CF$58=$CF$57,$CF$59:$CF$60=$CF$59,$CF$61:$CF$62=$CF$61,$CG$57&lt;&gt;$CG$58,$CG$59:$CG$60=$CG$59,$CG$61&lt;&gt;$CG$62),1,0)</f>
        <v>0</v>
      </c>
      <c r="BST59" s="487">
        <f t="array" aca="1" ref="BST59" ca="1">IF(AND($CC$57:$CC$60=$CC$59,$CC$60&lt;&gt;$CC$61,$CC$61:$CC$62=$CC$61,$CE$57:$CE$58=$CE$58,$CE$58&lt;&gt;$CE$59,$CE$59:$CE$60=$CE$59,$CE$61:$CE$62=$CE$61,$CF$57&lt;&gt;$CF$58,$CF$59:$CF$60=$CF$59,$CF$61&lt;&gt;$CF$62,$CG$59:$CG$60=$CG$59),1,0)</f>
        <v>0</v>
      </c>
      <c r="BSU59" s="487">
        <f t="array" aca="1" ref="BSU59" ca="1">IF(AND($CC$57:$CC$60=$CC$59,$CC$60&lt;&gt;$CC$61,$CC$61:$CC$62=$CC$61,$CE$57:$CE$58=$CE$58,$CE$58&lt;&gt;$CE$59,$CE$59:$CE$60=$CE$59,$CE$61&lt;&gt;$CE$62,$CF$57:$CF$58=$CF$58,$CF$59:$CF$60=$CF$59,$CG$57&lt;&gt;$CG$58,$CG$59:$CG$60=$CG$59),1,0)</f>
        <v>0</v>
      </c>
      <c r="BSV59" s="487">
        <f t="array" aca="1" ref="BSV59" ca="1">IF(AND($CC$57:$CC$60=$CC$59,$CC$60&lt;&gt;$CC$61,$CC$61:$CC$62=$CC$61,$CE$57:$CE$58=$CE$58,$CE$58&lt;&gt;$CE$59,$CE$59:$CE$60=$CE$59,$CE$61&lt;&gt;$CE$62,$CF$57&lt;&gt;$CF$58,$CF$59:$CF$60=$CF$59,$CG$59:$CG$60=$CG$59),1,0)</f>
        <v>0</v>
      </c>
      <c r="BSW59" s="487">
        <f t="array" aca="1" ref="BSW59" ca="1">IF(AND($CC$57:$CC$60=$CC$59,$CC$60&lt;&gt;$CC$61,$CC$61:$CC$62=$CC$61,$CE$57&lt;&gt;$CE$58,$CE$58&lt;&gt;$CE$59,$CE$59:$CE$60=$CE$59,$CE$61:$CE$62=$CE$61,$CF$59:$CF$60=$CF$59,$CF$61:$CF$62=$CF$61,$CG$59:$CG$60=$CG$59,$CG$61&lt;&gt;$CG$62),1,0)</f>
        <v>0</v>
      </c>
      <c r="BSX59" s="487">
        <f t="array" aca="1" ref="BSX59" ca="1">IF(AND($CC$57:$CC$60=$CC$59,$CC$60&lt;&gt;$CC$61,$CC$61:$CC$62=$CC$61,$CE$57&lt;&gt;$CE$58,$CE$58&lt;&gt;$CE$59,$CE$59:$CE$60=$CE$59,$CE$61:$CE$62=$CE$61,$CF$59:$CF$60=$CF$59,$CF$61&lt;&gt;$CF$62,$CG$59:$CG$60=$CG$59),1,0)</f>
        <v>0</v>
      </c>
      <c r="BSY59" s="487">
        <f t="array" aca="1" ref="BSY59" ca="1">IF(AND($CC$57:$CC$58=$CC$58,$CC$58&lt;&gt;$CC$59,$CC$59:$CC$62=$CC$59,$CE$57:$CE$58=$CE$58,$CE$59:$CE$62=$CE$59,$CF$57&lt;&gt;$CF$58,$CF$59:$CF$62=$CF$59,$CG$59:$CG$60=$CG$59,$CG$60&lt;&gt;$CG$61,$CG$61&lt;&gt;$CG$62),1,0)</f>
        <v>0</v>
      </c>
      <c r="BSZ59" s="487">
        <f t="array" aca="1" ref="BSZ59" ca="1">IF(AND($CC$57:$CC$58=$CC$58,$CC$58&lt;&gt;$CC$59,$CC$59:$CC$62=$CC$59,$CE$57:$CE$58=$CE$58,$CE$59:$CE$62=$CE$59,$CF$57:$CF$58=$CF$58,$CF$59:$CF$61=$CF$59,$CF$61&lt;&gt;$CF$62,$CG$57&lt;&gt;$CG$58,$CG$59:$CG$60=$CG$59,$CG$60&lt;&gt;$CG$61),1,0)</f>
        <v>0</v>
      </c>
      <c r="BTA59" s="487">
        <f t="array" aca="1" ref="BTA59" ca="1">IF(AND($CC$57:$CC$58=$CC$58,$CC$58&lt;&gt;$CC$59,$CC$59:$CC$62=$CC$59,$CE$57:$CE$58=$CE$58,$CE$59:$CE$62=$CE$59,$CF$57&lt;&gt;$CF$58,$CF$59:$CF$61=$CF$59,$CF$61&lt;&gt;$CF$62,$CG$59:$CG$60=$CG$59,$CG$60&lt;&gt;$CG$61),1,0)</f>
        <v>0</v>
      </c>
      <c r="BTB59" s="487">
        <f t="array" aca="1" ref="BTB59" ca="1">IF(AND($CC$57:$CC$58=$CC$58,$CC$58&lt;&gt;$CC$59,$CC$59:$CC$62=$CC$59,$CE$57:$CE$58=$CE$58,$CE$59:$CE$62=$CE$59,$CF$57:$CF$58=$CF$58,$CF$59:$CF$60=$CF$59,$CF$60&lt;&gt;$CF$61,$CF$61:$CF$62=$CF$61,$CG$57&lt;&gt;$CG$58,$CG$59:$CG$60=$CG$59,$CG$61&lt;&gt;$CG$62),1,0)</f>
        <v>0</v>
      </c>
      <c r="BTC59" s="487">
        <f t="array" aca="1" ref="BTC59" ca="1">IF(AND($CC$57:$CC$58=$CC$58,$CC$58&lt;&gt;$CC$59,$CC$59:$CC$62=$CC$59,$CE$57:$CE$58=$CE$58,$CE$59:$CE$62=$CE$59,$CF$57&lt;&gt;$CF$58,$CF$59:$CF$60=$CF$59,$CF$60&lt;&gt;$CF$61,$CF$61:$CF$62=$CF$61,$CG$59:$CG$60=$CG$59,$CG$61&lt;&gt;$CG$62),1,0)</f>
        <v>0</v>
      </c>
      <c r="BTD59" s="487">
        <f t="array" aca="1" ref="BTD59" ca="1">IF(AND($CC$57:$CC$58=$CC$58,$CC$58&lt;&gt;$CC$59,$CC$59:$CC$62=$CC$59,$CE$57:$CE$58=$CE$58,$CE$59:$CE$62=$CE$59,$CF$57:$CF$58=$CF$58,$CF$59:$CF$60=$CF$59,$CF$60&lt;&gt;$CF$61,$CF$61&lt;&gt;$CF$62,$CG$57&lt;&gt;$CG$58,$CG$59:$CG$60=$CG$59),1,0)</f>
        <v>0</v>
      </c>
      <c r="BTE59" s="487">
        <f t="array" aca="1" ref="BTE59" ca="1">IF(AND($CC$57:$CC$58=$CC$58,$CC$58&lt;&gt;$CC$59,$CC$59:$CC$62=$CC$59,$CE$57&lt;&gt;$CE$58,$CE$59:$CE$62=$CE$59,$CF$59:$CF$62=$CF$59,$CG$59:$CG$60=$CG$59,$CG$60&lt;&gt;$CG$61,$CG$61&lt;&gt;$CG$62),1,0)</f>
        <v>0</v>
      </c>
      <c r="BTF59" s="487">
        <f t="array" aca="1" ref="BTF59" ca="1">IF(AND($CC$57:$CC$58=$CC$58,$CC$58&lt;&gt;$CC$59,$CC$59:$CC$62=$CC$59,$CE$57&lt;&gt;$CE$58,$CE$59:$CE$62=$CE$59,$CF$59:$CF$60=$CF$59,$CF$60&lt;&gt;$CF$61,$CF$61&lt;&gt;$CF$62,$CG$59:$CG$60=$CG$59),1,0)</f>
        <v>0</v>
      </c>
      <c r="BTG59" s="487">
        <f t="array" aca="1" ref="BTG59" ca="1">IF(AND($CC$57:$CC$58=$CC$58,$CC$58&lt;&gt;$CC$59,$CC$59:$CC$62=$CC$59,$CE$57:$CE$58=$CE$58,$CE$59:$CE$61=$CE$59,$CE$61&lt;&gt;$CE$62,$CF$57:$CF$58=$CF$58,$CF$59:$CF$61=$CF$59,$CG$57&lt;&gt;$CG$58,$CG$59:$CG$60=$CG$59,$CG$60&lt;&gt;$CG$61),1,0)</f>
        <v>0</v>
      </c>
      <c r="BTH59" s="487">
        <f t="array" aca="1" ref="BTH59" ca="1">IF(AND($CC$57:$CC$58=$CC$58,$CC$58&lt;&gt;$CC$59,$CC$59:$CC$62=$CC$59,$CE$57:$CE$58=$CE$58,$CE$59:$CE$61=$CE$59,$CE$61&lt;&gt;$CE$62,$CF$57&lt;&gt;$CF$58,$CF$59:$CF$60=$CF$59,$CF$60&lt;&gt;$CF$61,$CG$59:$CG$60=$CG$59),1,0)</f>
        <v>0</v>
      </c>
      <c r="BTI59" s="487">
        <f t="array" aca="1" ref="BTI59" ca="1">IF(AND($CC$57:$CC$58=$CC$58,$CC$58&lt;&gt;$CC$59,$CC$59:$CC$62=$CC$59,$CE$57&lt;&gt;$CE$58,$CE$59:$CE$61=$CE$59,$CE$61&lt;&gt;$CE$62,$CF$59:$CF$61=$CF$59,$CG$59:$CG$60=$CG$59,$CG$60&lt;&gt;$CG$61),1,0)</f>
        <v>0</v>
      </c>
      <c r="BTJ59" s="487">
        <f t="array" aca="1" ref="BTJ59" ca="1">IF(AND($CC$57:$CC$58=$CC$57,$CC$58&lt;&gt;$CC$59,$CC$59:$CC$62=$CC$59,$CE$57&lt;&gt;$CE$58,$CE$59:$CE$61=$CE$59,$CE$61&lt;&gt;$CE$62,$CF$59:$CF$60=$CF$59,$CF$60&lt;&gt;$CF$61,$CG$59:$CG$60=$CG$59),1,0)</f>
        <v>0</v>
      </c>
      <c r="BTK59" s="487">
        <f t="array" aca="1" ref="BTK59" ca="1">IF(AND($CC$57:$CC$58=$CC$58,$CC$58&lt;&gt;$CC$59,$CC$59:$CC$62=$CC$59,$CE$57:$CE$58=$CE$58,$CE$59:$CE$60=$CE$59,$CE$60&lt;&gt;$CE$61,$CE$61:$CE$62=$CE$61,$CF$57:$CF$58=$CF$58,$CF$59:$CF$60=$CF$59,$CF$61:$CF$62=$CF$61,$CG$57&lt;&gt;$CG$58,$CG$59:$CG$60=$CG$59,$CG$61&lt;&gt;$CG$62),1,0)</f>
        <v>0</v>
      </c>
      <c r="BTL59" s="487">
        <f t="array" aca="1" ref="BTL59" ca="1">IF(AND($CC$57:$CC$58=$CC$58,$CC$58&lt;&gt;$CC$59,$CC$59:$CC$62=$CC$59,$CE$57:$CE$58=$CE$58,$CE$59:$CE$60=$CE$59,$CE$60&lt;&gt;$CE$61,$CE$61:$CE$62=$CE$61,$CF$57&lt;&gt;$CF$58,$CF$59:$CF$60=$CF$59,$CF$61&lt;&gt;$CF$62,$CG$59:$CG$60=$CG$59),1,0)</f>
        <v>0</v>
      </c>
      <c r="BTM59" s="487">
        <f t="array" aca="1" ref="BTM59" ca="1">IF(AND($CC$57:$CC$58=$CC$58,$CC$58&lt;&gt;$CC$59,$CC$59:$CC$62=$CC$59,$CE$57&lt;&gt;$CE$58,$CE$59:$CE$60=$CE$59,$CE$60&lt;&gt;$CE$61,$CE$61:$CE$62=$CE$61,$CF$59:$CF$60=$CF$59,$CF$61:$CF$62=$CF$61,$CG$59:$CG$60=$CG$59,$CG$61&lt;&gt;$CG$62),1,0)</f>
        <v>0</v>
      </c>
      <c r="BTN59" s="487">
        <f t="array" aca="1" ref="BTN59" ca="1">IF(AND($CC$57:$CC$58=$CC$58,$CC$58&lt;&gt;$CC$59,$CC$59:$CC$62=$CC$59,$CE$57&lt;&gt;$CE$58,$CE$59:$CE$60=$CE$59,$CE$60&lt;&gt;$CE$61,$CE$61:$CE$62=$CE$61,$CF$59:$CF$60=$CF$59,$CF$61&lt;&gt;$CF$62,$CG$59:$CG$60=$CG$59),1,0)</f>
        <v>0</v>
      </c>
      <c r="BTO59" s="487">
        <f t="array" aca="1" ref="BTO59" ca="1">IF(AND($CC$57:$CC$58=$CC$58,$CC$58&lt;&gt;$CC$59,$CC$59:$CC$62=$CC$59,$CE$57:$CE$58=$CE$58,$CE$59:$CE$60=$CE$59,$CE$60&lt;&gt;$CE$61,$CE$61&lt;&gt;$CE$62,$CF$57:$CF$58=$CF$58,$CF$59:$CF$60=$CF$59,$CG$57&lt;&gt;$CG$58,$CG$59:$CG$60=$CG$59),1,0)</f>
        <v>0</v>
      </c>
      <c r="BTP59" s="487">
        <f t="array" aca="1" ref="BTP59" ca="1">IF(AND($CC$57:$CC$58=$CC$58,$CC$58&lt;&gt;$CC$59,$CC$59:$CC$62=$CC$59,$CE$57:$CE$58=$CE$58,$CE$59:$CE$60=$CE$59,$CE$60&lt;&gt;$CE$61,$CE$61&lt;&gt;$CE$62,$CF$57&lt;&gt;$CF$58,$CF$59:$CF$60=$CF$59,$CG$59:$CG$60=$CG$59),1,0)</f>
        <v>0</v>
      </c>
      <c r="BTQ59" s="487">
        <f t="array" aca="1" ref="BTQ59" ca="1">IF(AND($CC$57:$CC$60=$CC$59,$CC$60&lt;&gt;$CC$61,$CC$61&lt;&gt;$CC$62,$CE$57:$CE$60=$CE$59,$CF$57:$CF$58=$CF$58,$CF$58&lt;&gt;$CF$59,$CF$59:$CF$60=$CF$59,$CG$57&lt;&gt;$CG$58,$CG$59:$CG$60=$CG$59),1,0)</f>
        <v>0</v>
      </c>
      <c r="BTR59" s="487">
        <f t="array" aca="1" ref="BTR59" ca="1">IF(AND($CC$57:$CC$60=$CC$59,$CC$60&lt;&gt;$CC$61,$CC$61&lt;&gt;$CC$62,$CE$57:$CE$60=$CE$59,$CF$57&lt;&gt;$CF$58,$CF$58:$CF$60=$CF$59,$CG$58&lt;&gt;$CG$59,$CG$59:$CG$60=$CG$59),1,0)</f>
        <v>0</v>
      </c>
      <c r="BTS59" s="487">
        <f t="array" aca="1" ref="BTS59" ca="1">IF(AND($CC$57:$CC$60=$CC$59,$CC$60&lt;&gt;$CC$61,$CC$61&lt;&gt;$CC$62,$CE$57:$CE$58=$CE$58,$CE$58&lt;&gt;$CE$59,$CE$59:$CE$60=$CE$59,$CF$57:$CF$58=$CF$58,$CF$59:$CF$60=$CF$59,$CG$57&lt;&gt;$CG$58,$CG$59:$CG$60=$CG$59),1,0)</f>
        <v>0</v>
      </c>
      <c r="BTT59" s="487">
        <f t="array" aca="1" ref="BTT59" ca="1">IF(AND($CC$57:$CC$60=$CC$59,$CC$60&lt;&gt;$CC$61,$CC$61&lt;&gt;$CC$62,$CE$57:$CE$58=$CE$58,$CE$58&lt;&gt;$CE$59,$CE$59:$CE$60=$CE$59,$CF$57&lt;&gt;$CF$58,$CF$59:$CF$60=$CF$59,$CG$59:$CG$60=$CG$59),1,0)</f>
        <v>0</v>
      </c>
      <c r="BTU59" s="487">
        <f t="array" aca="1" ref="BTU59" ca="1">IF(AND($CC$57:$CC$60=$CC$59,$CC$60&lt;&gt;$CC$61,$CC$61&lt;&gt;$CC$62,$CE$57&lt;&gt;$CE$58,$CE$58:$CE$60=$CE$59,$CF$58:$CF$60=$CF$59,$CG$58&lt;&gt;$CG$59,$CG$59:$CG$60=$CG$59),1,0)</f>
        <v>0</v>
      </c>
      <c r="BTV59" s="487">
        <f t="array" aca="1" ref="BTV59" ca="1">IF(AND($CC$57:$CC$60=$CC$59,$CC$60&lt;&gt;$CC$61,$CC$61&lt;&gt;$CC$62,$CE$57&lt;&gt;$CE$58,$CE$58:$CE$60=$CE$59,$CF$58&lt;&gt;$CF$59,$CF$59:$CF$60=$CF$59,$CG$59:$CG$60=$CG$59),1,0)</f>
        <v>0</v>
      </c>
      <c r="BTW59" s="487">
        <f t="array" aca="1" ref="BTW59" ca="1">IF(AND($CC$57:$CC$58=$CC$58,$CC$58&lt;&gt;$CC$59,$CC$59:$CC$61=$CC$59,$CC$61&lt;&gt;$CC$62,$CE$57:$CE$58=$CE$58,$CE$59:$CE$61=$CE$59,$CF$57&lt;&gt;$CF$58,$CF$59:$CF$61=$CF$59,$CG$59:$CG$60=$CG$59,$CG$60&lt;&gt;$CG$61),1,0)</f>
        <v>0</v>
      </c>
      <c r="BTX59" s="487">
        <f t="array" aca="1" ref="BTX59" ca="1">IF(AND($CC$57:$CC$58=$CC$58,$CC$58&lt;&gt;$CC$59,$CC$59:$CC$61=$CC$59,$CC$61&lt;&gt;$CC$62,$CE$57:$CE$58=$CE$58,$CE$59:$CE$61=$CE$59,$CF$57:$CF$58=$CF$58,$CF$59:$CF$60=$CF$59,$CF$60&lt;&gt;$CF$61,$CG$57&lt;&gt;$CG$58,$CG$59:$CG$60=$CG$59),1,0)</f>
        <v>0</v>
      </c>
      <c r="BTY59" s="487">
        <f t="array" aca="1" ref="BTY59" ca="1">IF(AND($CC$57:$CC$58=$CC$58,$CC$58&lt;&gt;$CC$59,$CC$59:$CC$61=$CC$59,$CC$61&lt;&gt;$CC$62,$CE$57&lt;&gt;$CE$58,$CE$59:$CE$61=$CE$59,$CF$59:$CF$61=$CF$59,$CG$59:$CG$60=$CG$59,$CG$60&lt;&gt;$CG$61),1,0)</f>
        <v>0</v>
      </c>
      <c r="BTZ59" s="487">
        <f t="array" aca="1" ref="BTZ59" ca="1">IF(AND($CC$57:$CC$58=$CC$58,$CC$58&lt;&gt;$CC$59,$CC$59:$CC$61=$CC$59,$CC$61&lt;&gt;$CC$62,$CE$57&lt;&gt;$CE$58,$CE$59:$CE$61=$CE$59,$CF$59:$CF$60=$CF$59,$CF$60&lt;&gt;$CF$61,$CG$59:$CG$60=$CG$59),1,0)</f>
        <v>0</v>
      </c>
      <c r="BUA59" s="487">
        <f t="array" aca="1" ref="BUA59" ca="1">IF(AND($CC$57:$CC$58=$CC$58,$CC$58&lt;&gt;$CC$59,$CC$59:$CC$61=$CC$59,$CC$61&lt;&gt;$CC$62,$CE$57:$CE$58=$CE$58,$CE$59:$CE$60=$CE$59,$CE$60&lt;&gt;$CE$61,$CF$57:$CF$58=$CF$58,$CF$59:$CF$60=$CF$59,$CG$57&lt;&gt;$CG$58,$CG$59:$CG$60=$CG$59),1,0)</f>
        <v>0</v>
      </c>
      <c r="BUB59" s="487">
        <f t="array" aca="1" ref="BUB59" ca="1">IF(AND($CC$57:$CC$58=$CC$58,$CC$58&lt;&gt;$CC$59,$CC$59:$CC$61=$CC$59,$CC$61&lt;&gt;$CC$62,$CE$57:$CE$58=$CE$58,$CE$59:$CE$60=$CE$59,$CE$60&lt;&gt;$CE$61,$CF$57&lt;&gt;$CF$58,$CF$59:$CF$60=$CF$59,$CG$59:$CG$60=$CG$59),1,0)</f>
        <v>0</v>
      </c>
      <c r="BUC59" s="487">
        <f t="array" aca="1" ref="BUC59" ca="1">IF(AND($CC$57:$CC$58=$CC$58,$CC$58&lt;&gt;$CC$59,$CC$59:$CC$60=$CC$59,$CC$60&lt;&gt;$CC$61,$CC$61:$CC$62=$CC$61,$CE$57:$CE$58=$CE$58,$CE$59:$CE$60=$CE$59,$CE$61:$CE$62=$CE$61,$CF$57&lt;&gt;$CF$58,$CF$59:$CF$60=$CF$59,$CF$61:$CF$62=$CF$61,$CG$59:$CG$60=$CG$59,$CG$61&lt;&gt;$CG$62),1,0)</f>
        <v>0</v>
      </c>
      <c r="BUD59" s="487">
        <f t="array" aca="1" ref="BUD59" ca="1">IF(AND($CC$57:$CC$58=$CC$58,$CC$58&lt;&gt;$CC$59,$CC$59:$CC$60=$CC$59,$CC$60&lt;&gt;$CC$61,$CC$61:$CC$62=$CC$61,$CE$57:$CE$58=$CE$58,$CE$59:$CE$60=$CE$59,$CE$61:$CE$62=$CE$61,$CF$57:$CF$58=$CF$58,$CF$59:$CF$60=$CF$59,$CF$61&lt;&gt;$CF$62,$CG$57&lt;&gt;$CG$58,$CG$59:$CG$60=$CG$59),1,0)</f>
        <v>0</v>
      </c>
      <c r="BUE59" s="487">
        <f t="array" aca="1" ref="BUE59" ca="1">IF(AND($CC$57:$CC$58=$CC$58,$CC$58&lt;&gt;$CC$59,$CC$59:$CC$60=$CC$59,$CC$60&lt;&gt;$CC$61,$CC$61:$CC$62=$CC$61,$CE$57&lt;&gt;$CE$58,$CE$59:$CE$60=$CE$59,$CE$61:$CE$62=$CE$61,$CF$59:$CF$60=$CF$59,$CF$61:$CF$62=$CF$61,$CG$59:$CG$60=$CG$59,$CG$61&lt;&gt;$CG$62),1,0)</f>
        <v>0</v>
      </c>
      <c r="BUF59" s="487">
        <f t="array" aca="1" ref="BUF59" ca="1">IF(AND($CC$57:$CC$58=$CC$58,$CC$58&lt;&gt;$CC$59,$CC$59:$CC$60=$CC$59,$CC$60&lt;&gt;$CC$61,$CC$61:$CC$62=$CC$61,$CE$57&lt;&gt;$CE$58,$CE$59:$CE$60=$CE$59,$CE$61:$CE$62=$CE$61,$CF$59:$CF$60=$CF$59,$CF$61&lt;&gt;$CF$62,$CG$59:$CG$60=$CG$59),1,0)</f>
        <v>0</v>
      </c>
      <c r="BUG59" s="487">
        <f t="array" aca="1" ref="BUG59" ca="1">IF(AND($CC$57:$CC$58=$CC$58,$CC$58&lt;&gt;$CC$59,$CC$59:$CC$60=$CC$59,$CC$60&lt;&gt;$CC$61,$CC$61:$CC$62=$CC$61,$CE$57:$CE$58=$CE$58,$CE$59:$CE$60=$CE$59,$CE$61&lt;&gt;$CE$62,$CF$57:$CF$58=$CF$58,$CF$59:$CF$60=$CF$59,$CG$57&lt;&gt;$CG$58,$CG$59:$CG$60=$CG$59),1,0)</f>
        <v>0</v>
      </c>
      <c r="BUH59" s="487">
        <f t="array" aca="1" ref="BUH59" ca="1">IF(AND($CC$57:$CC$58=$CC$58,$CC$58&lt;&gt;$CC$59,$CC$59:$CC$60=$CC$59,$CC$60&lt;&gt;$CC$61,$CC$61:$CC$62=$CC$61,$CE$57:$CE$58=$CE$58,$CE$59:$CE$60=$CE$59,$CE$61&lt;&gt;$CE$62,$CF$57&lt;&gt;$CF$58,$CF$59:$CF$60=$CF$59,$CG$59:$CG$60=$CG$59),1,0)</f>
        <v>0</v>
      </c>
      <c r="BUI59" s="487">
        <f t="array" aca="1" ref="BUI59" ca="1">IF(AND($CC$57&lt;&gt;$CC$58,$CC$58:$CC$62=$CC$59,$CE$58:$CE$62=$CE$59,$CF$58&lt;&gt;$CF$59,$CF$59:$CF$62=$CF$59,$CG$59:$CG$60=$CG$59,$CG$60&lt;&gt;$CG$61,$CG$61&lt;&gt;$CG$62),1,0)</f>
        <v>0</v>
      </c>
      <c r="BUJ59" s="487">
        <f t="array" aca="1" ref="BUJ59" ca="1">IF(AND($CC$57&lt;&gt;$CC$58,$CC$58:$CC$62=$CC$59,$CE$58:$CE$62=$CE$59,$CF$58:$CF$60=$CF$59,$CF$60&lt;&gt;$CF$61,$CF$61:$CF$62=$CF$61,$CG$58&lt;&gt;$CG$59,$CG$59:$CG$60=$CG$59,$CG$61&lt;&gt;$CG$62),1,0)</f>
        <v>0</v>
      </c>
      <c r="BUK59" s="487">
        <f t="array" aca="1" ref="BUK59" ca="1">IF(AND($CC$57&lt;&gt;$CC$58,$CC$58:$CC$62=$CC$59,$CE$58:$CE$62=$CE$59,$CF$58:$CF$61=$CF$59,$CF$61&lt;&gt;$CF$62,$CG$58&lt;&gt;$CG$59,$CG$59:$CG$60=$CG$59,$CG$60&lt;&gt;$CG$61),1,0)</f>
        <v>0</v>
      </c>
      <c r="BUL59" s="487">
        <f t="array" aca="1" ref="BUL59" ca="1">IF(AND($CC$57&lt;&gt;$CC$58,$CC$58:$CC$62=$CC$59,$CE$58:$CE$62=$CE$59,$CF$58&lt;&gt;$CF$59,$CF$59:$CF$60=$CF$59,$CF$60&lt;&gt;$CF$61,$CF$61:$CF$62=$CF$61,$CG$59:$CG$60=$CG$59,$CG$61&lt;&gt;$CG$62),1,0)</f>
        <v>0</v>
      </c>
      <c r="BUM59" s="487">
        <f t="array" aca="1" ref="BUM59" ca="1">IF(AND($CC$57&lt;&gt;$CC$58,$CC$58:$CC$62=$CC$59,$CE$58:$CE$62=$CE$59,$CF$58&lt;&gt;$CF$59,$CF$59:$CF$61=$CF$59,$CF$61&lt;&gt;$CF$62,$CG$59:$CG$60=$CG$59,$CG$60&lt;&gt;$CG$61),1,0)</f>
        <v>0</v>
      </c>
      <c r="BUN59" s="487" cm="1">
        <f t="array" aca="1" ref="BUN59" ca="1">IF(AND($CC$57&lt;&gt;$CC$58,$CC$58:$CC$62=$CC$59,$CE$58:$CE$62=$CE$59,$CF$58:$CF$60=$CF$59,$CF$60&lt;&gt;$CF$61,$CF$61&lt;&gt;$CF$62,$CG$58&lt;&gt;$CG$59,$CG$59:$CG$60=$CG$59),1,0)</f>
        <v>0</v>
      </c>
      <c r="BUO59" s="487">
        <f t="array" aca="1" ref="BUO59" ca="1">IF(AND($CC$57&lt;&gt;$CC$58,$CC$58:$CC$62=$CC$59,$CE$58&lt;&gt;$CE$59,$CE$59:$CE$62=$CE$59,$CF$59:$CF$62=$CF$59,$CG$59:$CG$60=$CG$59,$CG$60&lt;&gt;$CG$61,$CG$61&lt;&gt;$CG$62),1,0)</f>
        <v>0</v>
      </c>
      <c r="BUP59" s="487">
        <f t="array" aca="1" ref="BUP59" ca="1">IF(AND($CC$57&lt;&gt;$CC$58,$CC$58:$CC$62=$CC$59,$CE$58&lt;&gt;$CE$59,$CE$59:$CE$62=$CE$59,$CF$59:$CF$60=$CF$59,$CF$60&lt;&gt;$CF$61,$CF$61&lt;&gt;$CF$62,$CG$59:$CG$60=$CG$59),1,0)</f>
        <v>0</v>
      </c>
      <c r="BUQ59" s="487">
        <f t="array" aca="1" ref="BUQ59" ca="1">IF(AND($CC$57&lt;&gt;$CC$58,$CC$58:$CC$62=$CC$59,$CE$58:$CE$60=$CE$59,$CE$60&lt;&gt;$CE$61,$CE$61:$CE$62=$CE$61,$CF$58:$CF$60=$CF$59,$CF$61:$CF$62=$CF$61,$CG$58&lt;&gt;$CG$59,$CG$59:$CG$60=$CG$59,$CG$61&lt;&gt;$CG$62),1,0)</f>
        <v>0</v>
      </c>
      <c r="BUR59" s="487">
        <f t="array" aca="1" ref="BUR59" ca="1">IF(AND($CC$57&lt;&gt;$CC$58,$CC$58:$CC$62=$CC$59,$CE$58:$CE$60=$CE$59,$CE$60&lt;&gt;$CE$61,$CE$61:$CE$62=$CE$61,$CF$58&lt;&gt;$CF$59,$CF$59:$CF$60=$CF$59,$CF$61&lt;&gt;$CF$62,$CG$59:$CG$60=$CG$59),1,0)</f>
        <v>0</v>
      </c>
      <c r="BUS59" s="487">
        <f t="array" aca="1" ref="BUS59" ca="1">IF(AND($CC$57&lt;&gt;$CC$58,$CC$58:$CC$62=$CC$59,$CE$58:$CE$61=$CE$59,$CE$61&lt;&gt;$CE$62,$CF$58:$CF$61=$CF$59,$CG$58&lt;&gt;$CG$59,$CG$59:$CG$60=$CG$59,$CG$60&lt;&gt;$CG$61),1,0)</f>
        <v>0</v>
      </c>
      <c r="BUT59" s="487">
        <f t="array" aca="1" ref="BUT59" ca="1">IF(AND($CC$57&lt;&gt;$CC$58,$CC$58:$CC$62=$CC$59,$CE$58:$CE$61=$CE$59,$CE$61&lt;&gt;$CE$62,$CF$58&lt;&gt;$CF$59,$CF$59:$CF$60=$CF$59,$CF$60&lt;&gt;$CF$61,$CG$59:$CG$60=$CG$59),1,0)</f>
        <v>0</v>
      </c>
      <c r="BUU59" s="487">
        <f t="array" aca="1" ref="BUU59" ca="1">IF(AND($CC$57&lt;&gt;$CC$58,$CC$58:$CC$62=$CC$59,$CE$58&lt;&gt;$CE$59,$CE$59:$CE$60=$CE$59,$CE$60&lt;&gt;$CE$61,$CE$61:$CE$62=$CE$61,$CF$59:$CF$60=$CF$59,$CF$61:$CF$62=$CF$61,$CG$59:$CG$60=$CG$59,$CG$61&lt;&gt;$CG$62),1,0)</f>
        <v>0</v>
      </c>
      <c r="BUV59" s="487">
        <f t="array" aca="1" ref="BUV59" ca="1">IF(AND($CC$57&lt;&gt;$CC$58,$CC$58:$CC$62=$CC$59,$CE$58&lt;&gt;$CE$59,$CE$59:$CE$60=$CE$59,$CE$60&lt;&gt;$CE$61,$CE$61:$CE$62=$CE$61,$CF$59:$CF$60=$CF$59,$CF$61&lt;&gt;$CF$62,$CG$59:$CG$60=$CG$59),1,0)</f>
        <v>0</v>
      </c>
      <c r="BUW59" s="487">
        <f t="array" aca="1" ref="BUW59" ca="1">IF(AND($CC$57&lt;&gt;$CC$58,$CC$58:$CC$62=$CC$59,$CE$58&lt;&gt;$CE$59,$CE$59:$CE$61=$CE$59,$CE$61&lt;&gt;$CE$62,$CF$59:$CF$61=$CF$59,$CG$59:$CG$60=$CG$59,$CG$60&lt;&gt;$CG$61),1,0)</f>
        <v>0</v>
      </c>
      <c r="BUX59" s="487">
        <f t="array" aca="1" ref="BUX59" ca="1">IF(AND($CC$57&lt;&gt;$CC$58,$CC$58:$CC$62=$CC$59,$CE$58&lt;&gt;$CE$59,$CE$59:$CE$61=$CE$59,$CE$61&lt;&gt;$CE$62,$CF$59:$CF$60=$CF$59,$CF$60&lt;&gt;$CF$61,$CG$59:$CG$60=$CG$59),1,0)</f>
        <v>0</v>
      </c>
      <c r="BUY59" s="487">
        <f t="array" aca="1" ref="BUY59" ca="1">IF(AND($CC$57&lt;&gt;$CC$58,$CC$58:$CC$62=$CC$59,$CE$58:$CE$60=$CE$59,$CE$60&lt;&gt;$CE$61,$CE$61&lt;&gt;$CE$62,$CF$58:$CF$60=$CF$59,$CG$58&lt;&gt;$CG$59,$CG$59:$CG$60=$CG$59),1,0)</f>
        <v>0</v>
      </c>
      <c r="BUZ59" s="487">
        <f t="array" aca="1" ref="BUZ59" ca="1">IF(AND($CC$57&lt;&gt;$CC$58,$CC$58:$CC$62=$CC$59,$CE$58:$CE$60=$CE$59,$CE$60&lt;&gt;$CE$61,$CE$61&lt;&gt;$CE$62,$CF$58&lt;&gt;$CF$59,$CF$59:$CF$60=$CF$59,$CG$59:$CG$60=$CG$59),1,0)</f>
        <v>0</v>
      </c>
      <c r="BVA59" s="487">
        <f t="array" aca="1" ref="BVA59" ca="1">IF(AND($CC$57&lt;&gt;$CC$58,$CC$58:$CC$61=$CC$59,$CC$61&lt;&gt;$CC$62,$CE$58:$CE$61=$CE$59,$CF$58:$CF$60=$CF$59,$CF$60&lt;&gt;$CF$61,$CG$58&lt;&gt;$CG$59,$CG$59:$CG$60=$CG$59),1,0)</f>
        <v>0</v>
      </c>
      <c r="BVB59" s="487">
        <f t="array" aca="1" ref="BVB59" ca="1">IF(AND($CC$57&lt;&gt;$CC$58,$CC$58:$CC$61=$CC$59,$CC$61&lt;&gt;$CC$62,$CE$58:$CE$61=$CE$59,$CF$58&lt;&gt;$CF$59,$CF$59:$CF$61=$CF$59,$CG$59:$CG$60=$CG$59,$CG$60&lt;&gt;$CG$61),1,0)</f>
        <v>0</v>
      </c>
      <c r="BVC59" s="487">
        <f t="array" aca="1" ref="BVC59" ca="1">IF(AND($CC$57&lt;&gt;$CC$58,$CC$58:$CC$61=$CC$59,$CC$61&lt;&gt;$CC$62,$CE$58:$CE$60=$CE$59,$CE$60&lt;&gt;$CE$61,$CF$58:$CF$60=$CF$59,$CG$58&lt;&gt;$CG$59,$CG$59:$CG$60=$CG$59),1,0)</f>
        <v>0</v>
      </c>
      <c r="BVD59" s="487">
        <f t="array" aca="1" ref="BVD59" ca="1">IF(AND($CC$57&lt;&gt;$CC$58,$CC$58:$CC$61=$CC$59,$CC$61&lt;&gt;$CC$62,$CE$58:$CE$60=$CE$59,$CE$60&lt;&gt;$CE$61,$CF$58&lt;&gt;$CF$59,$CF$59:$CF$60=$CF$59,$CG$59:$CG$60=$CG$59),1,0)</f>
        <v>0</v>
      </c>
      <c r="BVE59" s="487">
        <f t="array" aca="1" ref="BVE59" ca="1">IF(AND($CC$57&lt;&gt;$CC$58,$CC$58:$CC$61=$CC$59,$CC$61&lt;&gt;$CC$62,$CE$58&lt;&gt;$CE$59,$CE$59:$CE$61=$CE$59,$CF$59:$CF$61=$CF$59,$CG$59:$CG$60=$CG$59,$CG$60&lt;&gt;$CG$61),1,0)</f>
        <v>0</v>
      </c>
      <c r="BVF59" s="487">
        <f t="array" aca="1" ref="BVF59" ca="1">IF(AND($CC$57&lt;&gt;$CC$58,$CC$58:$CC$61=$CC$59,$CC$61&lt;&gt;$CC$62,$CE$58&lt;&gt;$CE$59,$CE$59:$CE$61=$CE$59,$CF$59:$CF$60=$CF$59,$CF$60&lt;&gt;$CF$61,$CG$59:$CG$60=$CG$59),1,0)</f>
        <v>0</v>
      </c>
      <c r="BVG59" s="487">
        <f t="array" aca="1" ref="BVG59" ca="1">IF(AND($CC$57&lt;&gt;$CC$58,$CC$58:$CC$60=$CC$59,$CC$60&lt;&gt;$CC$61,$CC$61:$CC$62=$CC$61,$CE$58:$CE$60=$CE$59,$CE$61:$CE$62=$CE$61,$CF$58&lt;&gt;$CF$59,$CF$59:$CF$60=$CF$59,$CF$61:$CF$62=$CF$61,$CG$59:$CG$60=$CG$59,$CG$61&lt;&gt;$CG$62),1,0)</f>
        <v>0</v>
      </c>
      <c r="BVH59" s="487">
        <f t="array" aca="1" ref="BVH59" ca="1">IF(AND($CC$57&lt;&gt;$CC$58,$CC$58:$CC$60=$CC$59,$CC$60&lt;&gt;$CC$61,$CC$61:$CC$62=$CC$61,$CE$58:$CE$60=$CE$59,$CE$61:$CE$62=$CE$61,$CF$58:$CF$60=$CF$59,$CF$61&lt;&gt;$CF$62,$CG$58&lt;&gt;$CG$59,$CG$59:$CG$60=$CG$59),1,0)</f>
        <v>0</v>
      </c>
      <c r="BVI59" s="487">
        <f t="array" aca="1" ref="BVI59" ca="1">IF(AND($CC$57&lt;&gt;$CC$58,$CC$58:$CC$60=$CC$59,$CC$60&lt;&gt;$CC$61,$CC$61:$CC$62=$CC$61,$CE$58&lt;&gt;$CE$59,$CE$59:$CE$60=$CE$59,$CE$61:$CE$62=$CE$61,$CF$59:$CF$60=$CF$59,$CF$61:$CF$62=$CF$61,$CG$59:$CG$60=$CG$59,$CG$61&lt;&gt;$CG$62),1,0)</f>
        <v>0</v>
      </c>
      <c r="BVJ59" s="487">
        <f t="array" aca="1" ref="BVJ59" ca="1">IF(AND($CC$57&lt;&gt;$CC$58,$CC$58:$CC$60=$CC$59,$CC$60&lt;&gt;$CC$61,$CC$61:$CC$62=$CC$61,$CE$58&lt;&gt;$CE$59,$CE$59:$CE$60=$CE$59,$CE$61:$CE$62=$CE$61,$CF$59:$CF$60=$CF$59,$CF$61&lt;&gt;$CF$62,$CG$59:$CG$60=$CG$59),1,0)</f>
        <v>0</v>
      </c>
      <c r="BVK59" s="487">
        <f t="array" aca="1" ref="BVK59" ca="1">IF(AND($CC$57&lt;&gt;$CC$58,$CC$58:$CC$60=$CC$59,$CC$60&lt;&gt;$CC$61,$CC$61:$CC$62=$CC$61,$CE$58:$CE$60=$CE$59,$CE$61&lt;&gt;$CE$62,$CF$58:$CF$60=$CF$59,$CG$58&lt;&gt;$CG$59,$CG$59:$CG$60=$CG$59),1,0)</f>
        <v>0</v>
      </c>
      <c r="BVL59" s="487">
        <f t="array" aca="1" ref="BVL59" ca="1">IF(AND($CC$57&lt;&gt;$CC$58,$CC$58:$CC$60=$CC$59,$CC$60&lt;&gt;$CC$61,$CC$61:$CC$62=$CC$61,$CE$58:$CE$60=$CE$59,$CE$61&lt;&gt;$CE$62,$CF$58&lt;&gt;$CF$59,$CF$59:$CF$60=$CF$59,$CG$59:$CG$60=$CG$59),1,0)</f>
        <v>0</v>
      </c>
      <c r="BVM59" s="487">
        <f t="array" aca="1" ref="BVM59" ca="1">IF(AND($CC$57&lt;&gt;$CC$58,$CC$58&lt;&gt;$CC$59,$CC$59:$CC$62=$CC$59,$CE$59:$CE$62=$CE$59,$CF$59:$CF$60=$CF$59,$CF$60&lt;&gt;$CF$61,$CF$61:$CF$62=$CF$61,$CG$59:$CG$60=$CG$59,$CG$61&lt;&gt;$CG$62),1,0)</f>
        <v>0</v>
      </c>
      <c r="BVN59" s="487">
        <f t="array" aca="1" ref="BVN59" ca="1">IF(AND($CC$57&lt;&gt;$CC$58,$CC$58&lt;&gt;$CC$59,$CC$59:$CC$62=$CC$59,$CE$59:$CE$62=$CE$59,$CF$59:$CF$61=$CF$59,$CF$61&lt;&gt;$CF$62,$CG$59:$CG$60=$CG$59,$CG$60&lt;&gt;$CG$61),1,0)</f>
        <v>0</v>
      </c>
      <c r="BVO59" s="487">
        <f t="array" aca="1" ref="BVO59" ca="1">IF(AND($CC$57&lt;&gt;$CC$58,$CC$58&lt;&gt;$CC$59,$CC$59:$CC$62=$CC$59,$CE$59:$CE$60=$CE$59,$CE$60&lt;&gt;$CE$61,$CE$61:$CE$62=$CE$61,$CF$59:$CF$60=$CF$59,$CF$61:$CF$62=$CF$61,$CG$59:$CG$60=$CG$59,$CG$61&lt;&gt;$CG$62),1,0)</f>
        <v>0</v>
      </c>
      <c r="BVP59" s="487">
        <f t="array" aca="1" ref="BVP59" ca="1">IF(AND($CC$57&lt;&gt;$CC$58,$CC$58&lt;&gt;$CC$59,$CC$59:$CC$62=$CC$59,$CE$59:$CE$60=$CE$59,$CE$60&lt;&gt;$CE$61,$CE$61:$CE$62=$CE$61,$CF$59:$CF$60=$CF$59,$CF$61&lt;&gt;$CF$62,$CG$59:$CG$60=$CG$59),1,0)</f>
        <v>0</v>
      </c>
      <c r="BVQ59" s="487">
        <f t="array" aca="1" ref="BVQ59" ca="1">IF(AND($CC$57&lt;&gt;$CC$58,$CC$58&lt;&gt;$CC$59,$CC$59:$CC$62=$CC$59,$CE$59:$CE$61=$CE$59,$CE$61&lt;&gt;$CE$62,$CF$59:$CF$61=$CF$59,$CG$59:$CG$60=$CG$59,$CG$60&lt;&gt;$CG$61),1,0)</f>
        <v>0</v>
      </c>
      <c r="BVR59" s="487">
        <f ca="1">IF(AND($CC$57&lt;&gt;$CC$58,$CC$58&lt;&gt;$CC$59,$CC$59:$CC$62=$CC$59,$CE$59:$CE$61=$CE$59,$CE$61&lt;&gt;$CE$62,$CF$59:$CF$60=$CF$59,$CF$60&lt;&gt;$CF$61,$CG$59:$CG$60=$CG$59),1,0)</f>
        <v>0</v>
      </c>
      <c r="BVS59" s="487">
        <f t="array" aca="1" ref="BVS59" ca="1">IF(AND($CC$57:$CC$62=$CC$59,$CE$57:$CE$59=$CE$59,$CE$59&lt;&gt;$CE$60,$CE$60:$CE$62=$CE$60,$CF$57:$CF$58=$CF$58,$CF$58&lt;&gt;$CF$59,$CF$60:$CF$62=$CF$60,$CG$57&lt;&gt;$CG$58,$CG$60:$CG$62=$CG$60),1,0)</f>
        <v>0</v>
      </c>
      <c r="BVT59" s="487">
        <f t="array" aca="1" ref="BVT59" ca="1">IF(AND($CC$57:$CC$62=$CC$59,$CE$57:$CE$59=$CE$59,$CE$59&lt;&gt;$CE$60,$CE$60:$CE$62=$CE$60,$CF$57&lt;&gt;$CF$58,$CF$58:$CF$59=$CF$59,$CF$60:$CF$62=$CF$60,$CG$58&lt;&gt;$CG$59,$CG$60:$CG$62=$CG$60),1,0)</f>
        <v>0</v>
      </c>
      <c r="BVU59" s="487">
        <f t="array" aca="1" ref="BVU59" ca="1">IF(AND($CC$57:$CC$62=$CC$59,$CE$57:$CE$58=$CE$58,$CE$58&lt;&gt;$CE$59,$CE$59:$CE$62=$CE$59,$CF$57:$CF$58=$CF$58,$CF$59&lt;&gt;$CF$60,$CF$60:$CF$62=$CF$60,$CG$57&lt;&gt;$CG$58,$CG$60:$CG$62=$CG$60),1,0)</f>
        <v>0</v>
      </c>
      <c r="BVV59" s="487">
        <f t="array" aca="1" ref="BVV59" ca="1">IF(AND($CC$57:$CC$62=$CC$59,$CE$57:$CE$58=$CE$58,$CE$58&lt;&gt;$CE$59,$CE$59:$CE$62=$CE$59,$CF$57&lt;&gt;$CF$58,$CF$59:$CF$62=$CF$59,$CG$59&lt;&gt;$CG$60,$CG$60:$CG$62=$CG$60),1,0)</f>
        <v>0</v>
      </c>
      <c r="BVW59" s="487">
        <f t="array" aca="1" ref="BVW59" ca="1">IF(AND($CC$57:$CC$62=$CC$59,$CE$57&lt;&gt;$CE$58,$CE$58:$CE$62=$CE$59,$CF$58:$CF$59=$CF$59,$CF$59&lt;&gt;$CF$60,$CF$60:$CF$62=$CF$60,$CG$58&lt;&gt;$CG$59,$CG$60:$CG$62=$CG$60),1,0)</f>
        <v>0</v>
      </c>
      <c r="BVX59" s="487">
        <f t="array" aca="1" ref="BVX59" ca="1">IF(AND($CC$57:$CC$62=$CC$59,$CE$57&lt;&gt;$CE$58,$CE$58:$CE$62=$CE$59,$CF$58&lt;&gt;$CF$59,$CF$59:$CF$62=$CF$59,$CG$59&lt;&gt;$CG$60,$CG$60:$CG$62=$CG$60),1,0)</f>
        <v>0</v>
      </c>
      <c r="BVY59" s="487">
        <f t="array" aca="1" ref="BVY59" ca="1">IF(AND($CC$57:$CC$59=$CC$59,$CC$59&lt;&gt;$CC$60,$CC$60:$CC$62=$CC$60,$CE$57:$CE$59=$CE$59,$CE$60:$CE$62=$CE$60,$CF$57:$CF$58=$CF$58,$CF$58&lt;&gt;$CF$59,$CF$60:$CF$62=$CF$60,$CG$57&lt;&gt;$CG$58,$CG$60:$CG$62=$CG$60),1,0)</f>
        <v>0</v>
      </c>
      <c r="BVZ59" s="487">
        <f t="array" aca="1" ref="BVZ59" ca="1">IF(AND($CC$57:$CC$59=$CC$59,$CC$59&lt;&gt;$CC$60,$CC$60:$CC$62=$CC$60,$CE$57:$CE$59=$CE$59,$CE$60:$CE$62=$CE$60,$CF$57&lt;&gt;$CF$58,$CF$58:$CF$59=$CF$59,$CF$60:$CF$62=$CF$60,$CG$58&lt;&gt;$CG$59,$CG$60:$CG$62=$CG$60),1,0)</f>
        <v>0</v>
      </c>
      <c r="BWA59" s="487">
        <f t="array" aca="1" ref="BWA59" ca="1">IF(AND($CC$57:$CC$59=$CC$59,$CC$59&lt;&gt;$CC$60,$CC$60:$CC$62=$CC$60,$CE$57:$CE$58=$CE$58,$CE$58&lt;&gt;$CE$59,$CE$60:$CE$62=$CE$60,$CF$57:$CF$58=$CF$58,$CF$60:$CF$62=$CF$60,$CG$57&lt;&gt;$CG$58,$CG$60:$CG$62=$CG$60),1,0)</f>
        <v>0</v>
      </c>
      <c r="BWB59" s="487">
        <f t="array" aca="1" ref="BWB59" ca="1">IF(AND($CC$57:$CC$59=$CC$59,$CC$59&lt;&gt;$CC$60,$CC$60:$CC$62=$CC$60,$CE$57:$CE$58=$CE$58,$CE$58&lt;&gt;$CE$59,$CE$60:$CE$62=$CE$60,$CF$57&lt;&gt;$CF$58,$CF$60:$CF$62=$CF$60,$CG$60:$CG$62=$CG$60),1,0)</f>
        <v>0</v>
      </c>
      <c r="BWC59" s="487">
        <f t="array" aca="1" ref="BWC59" ca="1">IF(AND($CC$57:$CC$59=$CC$59,$CC$59&lt;&gt;$CC$60,$CC$60:$CC$62=$CC$60,$CE$57&lt;&gt;$CE$58,$CE$58:$CE$59=$CE$59,$CE$60:$CE$62=$CE$60,$CF$58:$CF$59=$CF$59,$CF$60:$CF$62=$CF$60,$CG$58&lt;&gt;$CG$59,$CG$60:$CG$62=$CG$60),1,0)</f>
        <v>0</v>
      </c>
      <c r="BWD59" s="487">
        <f t="array" aca="1" ref="BWD59" ca="1">IF(AND($CC$57:$CC$59=$CC$59,$CC$59&lt;&gt;$CC$60,$CC$60:$CC$62=$CC$60,$CE$57&lt;&gt;$CE$58,$CE$58:$CE$59=$CE$59,$CE$60:$CE$62=$CE$60,$CF$58&lt;&gt;$CF$59,$CF$60:$CF$62=$CF$60,$CG$60:$CG$62=$CG$60),1,0)</f>
        <v>0</v>
      </c>
      <c r="BWE59" s="487">
        <f t="array" aca="1" ref="BWE59" ca="1">IF(AND($CC$57:$CC$58=$CC$58,$CC$58&lt;&gt;$CC$59,$CC$59:$CC$62=$CC$59,$CE$57:$CE$58=$CE$58,$CE$59:$CE$62=$CE$59,$CF$57:$CF$58=$CF$58,$CF$59&lt;&gt;$CF$60,$CF$60:$CF$62=$CF$60,$CG$57&lt;&gt;$CG$58,$CG$60:$CG$62=$CG$60),1,0)</f>
        <v>0</v>
      </c>
      <c r="BWF59" s="487">
        <f t="array" aca="1" ref="BWF59" ca="1">IF(AND($CC$57:$CC$58=$CC$58,$CC$58&lt;&gt;$CC$59,$CC$59:$CC$62=$CC$59,$CE$57:$CE$58=$CE$58,$CE$59:$CE$62=$CE$59,$CF$57&lt;&gt;$CF$58,$CF$59:$CF$62=$CF$59,$CG$59&lt;&gt;$CG$60,$CG$60:$CG$62=$CG$60),1,0)</f>
        <v>0</v>
      </c>
      <c r="BWG59" s="487">
        <f t="array" aca="1" ref="BWG59" ca="1">IF(AND($CC$57:$CC$58=$CC$58,$CC$58&lt;&gt;$CC$59,$CC$59:$CC$62=$CC$59,$CE$57:$CE$58=$CE$58,$CE$59&lt;&gt;$CE$60,$CE$60:$CE$62=$CE$60,$CF$57:$CF$58=$CF$58,$CF$60:$CF$62=$CF$60,$CG$57&lt;&gt;$CG$58,$CG$60:$CG$62=$CG$60),1,0)</f>
        <v>0</v>
      </c>
      <c r="BWH59" s="487">
        <f t="array" aca="1" ref="BWH59" ca="1">IF(AND($CC$57:$CC$58=$CC$58,$CC$58&lt;&gt;$CC$59,$CC$59:$CC$62=$CC$59,$CE$57:$CE$58=$CE$58,$CE$59&lt;&gt;$CE$60,$CE$60:$CE$62=$CE$60,$CF$57&lt;&gt;$CF$58,$CF$60:$CF$62=$CF$60,$CG$60:$CG$62=$CG$60),1,0)</f>
        <v>0</v>
      </c>
      <c r="BWI59" s="487">
        <f t="array" aca="1" ref="BWI59" ca="1">IF(AND($CC$57:$CC$58=$CC$58,$CC$58&lt;&gt;$CC$59,$CC$59:$CC$62=$CC$59,$CE$57&lt;&gt;$CE$58,$CE$59:$CE$62=$CE$59,$CF$59:$CF$62=$CF$59,$CG$59&lt;&gt;$CG$60,$CG$60:$CG$62=$CG$60),1,0)</f>
        <v>0</v>
      </c>
      <c r="BWJ59" s="487">
        <f t="array" aca="1" ref="BWJ59" ca="1">IF(AND($CC$57:$CC$58=$CC$58,$CC$58&lt;&gt;$CC$59,$CC$59:$CC$62=$CC$59,$CE$57&lt;&gt;$CE$58,$CE$59:$CE$62=$CE$59,$CF$59&lt;&gt;$CF$60,$CF$60:$CF$62=$CF$60,$CG$60:$CG$62=$CG$60),1,0)</f>
        <v>0</v>
      </c>
      <c r="BWK59" s="487">
        <f t="array" aca="1" ref="BWK59" ca="1">IF(AND($CC$57&lt;&gt;$CC$58,$CC$58:$CC$62=$CC$59,$CE$58:$CE$62=$CE$59,$CF$58:$CF$59=$CF$59,$CF$59&lt;&gt;$CF$60,$CF$60:$CF$62=$CF$60,$CG$58&lt;&gt;$CG$59,$CG$60:$CG$62=$CG$60),1,0)</f>
        <v>0</v>
      </c>
      <c r="BWL59" s="487">
        <f t="array" aca="1" ref="BWL59" ca="1">IF(AND($CC$57&lt;&gt;$CC$58,$CC$58:$CC$62=$CC$59,$CE$58:$CE$62=$CE$59,$CF$58&lt;&gt;$CF$59,$CF$59:$CF$62=$CF$59,$CG$59&lt;&gt;$CG$60,$CG$60:$CG$62=$CG$60),1,0)</f>
        <v>0</v>
      </c>
      <c r="BWM59" s="487">
        <f t="array" aca="1" ref="BWM59" ca="1">IF(AND($CC$57&lt;&gt;$CC$58,$CC$58:$CC$62=$CC$59,$CE$58:$CE$59=$CE$59,$CE$59&lt;&gt;$CE$60,$CE$60:$CE$62=$CE$60,$CF$58:$CF$59=$CF$59,$CF$60:$CF$62=$CF$60,$CG$58&lt;&gt;$CG$59,$CG$60:$CG$62=$CG$60),1,0)</f>
        <v>0</v>
      </c>
      <c r="BWN59" s="487">
        <f t="array" aca="1" ref="BWN59" ca="1">IF(AND($CC$57&lt;&gt;$CC$58,$CC$58:$CC$62=$CC$59,$CE$58:$CE$59=$CE$59,$CE$59&lt;&gt;$CE$60,$CE$60:$CE$62=$CE$60,$CF$58&lt;&gt;$CF$59,$CF$60:$CF$62=$CF$60,$CG$60:$CG$62=$CG$60),1,0)</f>
        <v>0</v>
      </c>
      <c r="BWO59" s="487">
        <f t="array" aca="1" ref="BWO59" ca="1">IF(AND($CC$57&lt;&gt;$CC$58,$CC$58:$CC$62=$CC$59,$CE$58&lt;&gt;$CE$59,$CE$59:$CE$62=$CE$59,$CF$59:$CF$62=$CF$59,$CG$59&lt;&gt;$CG$60,$CG$60:$CG$62=$CG$60),1,0)</f>
        <v>0</v>
      </c>
      <c r="BWP59" s="487">
        <f t="array" aca="1" ref="BWP59" ca="1">IF(AND($CC$57&lt;&gt;$CC$58,$CC$58:$CC$62=$CC$59,$CE$58&lt;&gt;$CE$59,$CE$59:$CE$62=$CE$59,$CF$59&lt;&gt;$CF$60,$CF$60:$CF$62=$CF$60,$CG$60:$CG$62=$CG$60),1,0)</f>
        <v>0</v>
      </c>
      <c r="BWQ59" s="487">
        <f t="array" aca="1" ref="BWQ59" ca="1">IF(AND($CC$57:$CC$62=$CC$59,$CE$57:$CE$61=$CE$59,$CE$61&lt;&gt;$CE$62,$CF$57&lt;&gt;$CF$58,$CF$57&lt;&gt;$CF$58,$CF$58:$CF$61=$CF$59,$CG$58&lt;&gt;$CG$59,$CG$59&lt;&gt;$CG$60,$CG$60:$CG$61=$CG$60),1,0)</f>
        <v>0</v>
      </c>
      <c r="BWR59" s="487">
        <f t="array" aca="1" ref="BWR59" ca="1">IF(AND($CC$57:$CC$62=$CC$59,$CE$57:$CE$61=$CE$59,$CE$61&lt;&gt;$CE$62,$CF$57&lt;&gt;$CF$58,$CF$58:$CF$59=$CF$59,$CF$59&lt;&gt;$CF$60,$CF$60:CF$61=$CF$60,$CG$58&lt;&gt;$CG$59,$CG$60:$CG$61=$CG$60),1,0)</f>
        <v>0</v>
      </c>
      <c r="BWS59" s="487">
        <f t="array" aca="1" ref="BWS59" ca="1">IF(AND($CC$57:$CC$62=$CC$59,$CE$57:$CE$61=$CE$59,$CE$61&lt;&gt;$CE$62,$CF$57:$CF$59=$CF$59,$CF$59&lt;&gt;$CF$60,$CF$60:CF$61=$CF$60,$CG$57&lt;&gt;$CG$58,$CG$58&lt;&gt;$CG$59,$CG$60:$CG$61=$CG$60),1,0)</f>
        <v>0</v>
      </c>
      <c r="BWT59" s="487">
        <f t="array" aca="1" ref="BWT59" ca="1">IF(AND($CC$57:$CC$62=$CC$59,$CE$57:$CE$61=$CE$59,$CE$61&lt;&gt;$CE$62,$CF$57&lt;&gt;$CF$58,$CF$58&lt;&gt;$CF$59,$CF$59:$CF$61=$CF$59,$CG$59&lt;&gt;$CG$60,$CG$60:$CG$61=$CG$60),1,0)</f>
        <v>0</v>
      </c>
      <c r="BWU59" s="487">
        <f t="array" aca="1" ref="BWU59" ca="1">IF(AND($CC$57:$CC$62=$CC$59,$CE$57:$CE$61=$CE$59,$CE$61&lt;&gt;$CE$62,$CF$57:$CF$58=$CF$58,$CF$58&lt;&gt;$CF$59,$CF$59:$CF$61=$CF$59,$CG$57&lt;&gt;$CG$58,$CG$59&lt;&gt;$CG$60,$CG$60:$CG$61=$CG$60),1,0)</f>
        <v>0</v>
      </c>
      <c r="BWV59" s="487">
        <f t="array" aca="1" ref="BWV59" ca="1">IF(AND($CC$57:$CC$62=$CC$59,$CE$57:$CE$61=$CE$59,$CE$61&lt;&gt;$CE$62,$CF$57:$CF$58=$CF$58,$CF$58&lt;&gt;$CF$59,$CF$59&lt;&gt;$CF$60,$CF$60:$CF$61=$CF$60,$CG$57&lt;&gt;$CG$58,$CG$60:$CG$61=$CG$60),1,0)</f>
        <v>0</v>
      </c>
      <c r="BWW59" s="487">
        <f t="array" aca="1" ref="BWW59" ca="1">IF(AND($CC$57:$CC$62=$CC$59,$CE$57:$CE$59=$CE$59,$CE$59&lt;&gt;$CE$60,$CE$60:$CE$62=$CE$60,$CF$57:$CF$59=$CF$59,$CF$60:$CF$61=$CF$60,$CF$61&lt;&gt;$CF$62,$CG$57&lt;&gt;$CG$58,$CG$58&lt;&gt;$CG$59,$CG$60:$CG$61=$CG$60),1,0)</f>
        <v>0</v>
      </c>
      <c r="BWX59" s="487">
        <f t="array" aca="1" ref="BWX59" ca="1">IF(AND($CC$57:$CC$62=$CC$59,$CE$57:$CE$59=$CE$59,$CE$59&lt;&gt;$CE$60,$CE$60:$CE$62=$CE$60,$CF$57&lt;&gt;$CF$58,$CF$58:$CF$59=$CF$59,$CF$60:$CF$62=$CF$60,$CG$58&lt;&gt;$CG$59,$CG$60:$CG$61=$CG$60,$CG$61&lt;&gt;$CG$62),1,0)</f>
        <v>0</v>
      </c>
      <c r="BWY59" s="487">
        <f t="array" aca="1" ref="BWY59" ca="1">IF(AND($CC$57:$CC$62=$CC$59,$CE$57:$CE$59=$CE$59,$CE$59&lt;&gt;$CE$60,$CE$60:$CE$62=$CE$60,$CF$57&lt;&gt;$CF$58,$CF$58:$CF$59=$CF$59,$CF$60:$CF$61=$CF$60,$CF$61&lt;&gt;$CF$62,$CG$58&lt;&gt;$CG$59,$CG$60:$CG$61=$CG$60),1,0)</f>
        <v>0</v>
      </c>
      <c r="BWZ59" s="487">
        <f t="array" aca="1" ref="BWZ59" ca="1">IF(AND($CC$57:$CC$62=$CC$59,$CE$57:$CE$59=$CE$59,$CE$59&lt;&gt;$CE$60,$CE$60:$CE$62=$CE$60,$CF$57:$CF$58=$CF$58,$CF$58&lt;&gt;$CF$59,$CF$60:$CF$62=$CF$60,$CG$57&lt;&gt;$CG$58,$CG$60:$CG$61=$CG$60,$CG$61&lt;&gt;$CG$62),1,0)</f>
        <v>0</v>
      </c>
      <c r="BXA59" s="487">
        <f t="array" aca="1" ref="BXA59" ca="1">IF(AND($CC$57:$CC$62=$CC$59,$CE$57:$CE$59=$CE$59,$CE$59&lt;&gt;$CE$60,$CE$60:$CE$62=$CE$60,$CF$57:$CF$58=$CF$58,$CF$58&lt;&gt;$CF$59,$CF$60:$CF$61=$CF$60,$CF$61&lt;&gt;$CF$62,$CG$57&lt;&gt;$CG$58,$CG$60:$CG$61=$CG$60),1,0)</f>
        <v>0</v>
      </c>
      <c r="BXB59" s="487">
        <f t="array" aca="1" ref="BXB59" ca="1">IF(AND($CC$57:$CC$62=$CC$59,$CE$57:$CE$59=$CE$59,$CE$59&lt;&gt;$CE$60,$CE$60:$CE$62=$CE$60,$CF$57&lt;&gt;$CF$58,$CF$58&lt;&gt;$CF$59,$CF$60:$CF$62=$CF$60,$CG$60:$CG$61=$CG$60,$CG$61&lt;&gt;$CG$62),1,0)</f>
        <v>0</v>
      </c>
      <c r="BXC59" s="487">
        <f t="array" aca="1" ref="BXC59" ca="1">IF(AND($CC$57:$CC$62=$CC$59,$CE$57:$CE$58=$CE$58,$CE$58&lt;&gt;$CE$59,$CE$59:$CE$62=$CE$59,$CF$57:$CF$58=$CF$58,$CF$59:$CF$61=$CF$59,$CF$61&lt;&gt;$CF$62,$CG$57&lt;&gt;$CG$58,$CG$59&lt;&gt;$CG$60,$CG$60:$CG$61=$CG$60),1,0)</f>
        <v>0</v>
      </c>
      <c r="BXD59" s="487">
        <f t="array" aca="1" ref="BXD59" ca="1">IF(AND($CC$57:$CC$62=$CC$59,$CE$57:$CE$58=$CE$58,$CE$58&lt;&gt;$CE$59,$CE$59:$CE$62=$CE$59,$CF$57:$CF$58=$CF$58,$CF$59&lt;&gt;$CF$60,$CF$60:$CF$61=$CF$60,$CF$61&lt;&gt;$CF$62,$CG$57&lt;&gt;$CG$58,$CG$60:$CG$61=$CG$60),1,0)</f>
        <v>0</v>
      </c>
      <c r="BXE59" s="487">
        <f t="array" aca="1" ref="BXE59" ca="1">IF(AND($CC$57:$CC$62=$CC$59,$CE$57:$CE$58=$CE$58,$CE$58&lt;&gt;$CE$59,$CE$59:$CE$62=$CE$59,$CF$57:$CF$58=$CF$58,$CF$59&lt;&gt;$CF$60,$CF$60:$CF$62=$CF$60,$CG$57&lt;&gt;$CG$58,$CG$60:$CG$61=$CG$60,$CG$61&lt;&gt;$CG$62),1,0)</f>
        <v>0</v>
      </c>
      <c r="BXF59" s="487">
        <f t="array" aca="1" ref="BXF59" ca="1">IF(AND($CC$57:$CC$62=$CC$59,$CE$57:$CE$58=$CE$58,$CE$58&lt;&gt;$CE$59,$CE$59:$CE$62=$CE$59,$CF$57&lt;&gt;$CF$58,$CF$59:$CF$61=$CF$59,$CF$61&lt;&gt;$CF$62,$CG$59&lt;&gt;$CG$60,$CG$60:$CG$61=$CG$60),1,0)</f>
        <v>0</v>
      </c>
      <c r="BXG59" s="487">
        <f t="array" aca="1" ref="BXG59" ca="1">IF(AND($CC$57:$CC$62=$CC$59,$CE$57:$CE$58=$CE$58,$CE$58&lt;&gt;$CE$59,$CE$59:$CE$62=$CE$59,$CF$57&lt;&gt;$CF$58,$CF$59&lt;&gt;$CF$60,$CF$60:$CF$62=$CF$60,$CG$60:$CG$61=$CG$60,$CG$61&lt;&gt;$CG$62),1,0)</f>
        <v>0</v>
      </c>
      <c r="BXH59" s="487">
        <f t="array" aca="1" ref="BXH59" ca="1">IF(AND($CC$57:$CC$62=$CC$59,$CE$57:$CE$58=$CE$58,$CE$58&lt;&gt;$CE$59,$CE$59:$CE$62=$CE$59,$CF$57&lt;&gt;$CF$58,$CF$59:$CF$62=$CF$59,$CG$59&lt;&gt;$CG$60,$CG$60:$CG$61=$CG$60,$CG$61&lt;&gt;$CG$62),1,0)</f>
        <v>0</v>
      </c>
      <c r="BXI59" s="487">
        <f t="array" aca="1" ref="BXI59" ca="1">IF(AND($CC$57:$CC$62=$CC$59,$CE$57:$CE$59=$CE$59,$CE$59&lt;&gt;$CE$60,$CE$60:$CE$61=$CE$60,$CE$61&lt;&gt;$CE$62,$CF$57&lt;&gt;$CF$58,$CF$58:$CF$59=$CF$59,$CF$60:$CF$61=$CF$60,$CG$58&lt;&gt;$CG$59,$CG$60:$CG$61=$CG$60),1,0)</f>
        <v>0</v>
      </c>
      <c r="BXJ59" s="487">
        <f t="array" aca="1" ref="BXJ59" ca="1">IF(AND($CC$57:$CC$62=$CC$59,$CE$57:$CE$59=$CE$59,$CE$59&lt;&gt;$CE$60,$CE$60:$CE$61=$CE$60,$CE$61&lt;&gt;$CE$62,$CF$57:$CF$58=$CF$58,$CF$58&lt;&gt;$CF$59,$CF$60:$CF$61=$CF$60,$CG$57&lt;&gt;$CG$58,$CG$60:$CG$61=$CG$60),1,0)</f>
        <v>0</v>
      </c>
      <c r="BXK59" s="487">
        <f t="array" aca="1" ref="BXK59" ca="1">IF(AND($CC$57:$CC$62=$CC$59,$CE$57:$CE$58=$CE$58,$CE$58&lt;&gt;$CE$59,$CE$59:$CE$61=$CE$59,$CE$61&lt;&gt;$CE$62,$CF$57:$CF$58=$CF$58,$CF$59&lt;&gt;$CF$60,$CF$60:$CF$61=$CF$60,$CG$57&lt;&gt;$CG$58,$CG$60:$CG$61=$CG$60),1,0)</f>
        <v>0</v>
      </c>
      <c r="BXL59" s="487">
        <f t="array" aca="1" ref="BXL59" ca="1">IF(AND($CC$57:$CC$62=$CC$59,$CE$57:$CE$58=$CE$58,$CE$58&lt;&gt;$CE$59,$CE$59:$CE$61=$CE$59,$CE$61&lt;&gt;$CE$62,$CF$57&lt;&gt;$CF$58,$CF$59:$CF$61=$CF$59,$CG$59&lt;&gt;$CG$60,$CG$60:$CG$61=$CG$60),1,0)</f>
        <v>0</v>
      </c>
      <c r="BXM59" s="487">
        <f t="array" aca="1" ref="BXM59" ca="1">IF(AND($CC$57:$CC$62=$CC$59,$CE$57:$CE$58=$CE$58,$CE$58&lt;&gt;$CE$59,$CE$59&lt;&gt;$CE$60,$CE$60:$CE$62=$CE$60,$CF$57:$CF$58=$CF$58,$CF$60:$CF$61=$CF$60,$CF$61&lt;&gt;$CF$62,$CG$57&lt;&gt;$CG$58,$CG$60:$CG$61=$CG$60),1,0)</f>
        <v>0</v>
      </c>
      <c r="BXN59" s="487">
        <f t="array" aca="1" ref="BXN59" ca="1">IF(AND($CC$57:$CC$62=$CC$59,$CE$57:$CE$58=$CE$58,$CE$58&lt;&gt;$CE$59,$CE$59&lt;&gt;$CE$60,$CE$60:$CE$62=$CE$60,$CF$57&lt;&gt;$CF$58,$CF$60:$CF$62=$CF$60,$CG$60:$CG$61=$CG$60,$CG$61&lt;&gt;$CG$62),1,0)</f>
        <v>0</v>
      </c>
      <c r="BXO59" s="487">
        <f t="array" aca="1" ref="BXO59" ca="1">IF(AND($CC$57:$CC$62=$CC$59,$CE$57&lt;&gt;$CE$58,$CE$58:$CE$62=$CE$59,$CF$58:$CF$61=$CF$59,$CF$61&lt;&gt;$CF$62,$CG$58&lt;&gt;$CG$59,$CG$59&lt;&gt;$CG$60,$CG$60:$CG$61=$CG$60),1,0)</f>
        <v>0</v>
      </c>
      <c r="BXP59" s="487">
        <f t="array" aca="1" ref="BXP59" ca="1">IF(AND($CC$57:$CC$62=$CC$59,$CE$57&lt;&gt;$CE$58,$CE$58:$CE$62=$CE$59,$CF$58:$CF$59=$CF$59,$CF$59&lt;&gt;$CF$60,$CF$60:$CF$62=$CF$60,$CG$58&lt;&gt;$CG$59,$CG$60:$CG$61=$CG$60,$CG$61&lt;&gt;$CG$62),1,0)</f>
        <v>0</v>
      </c>
      <c r="BXQ59" s="487">
        <f t="array" aca="1" ref="BXQ59" ca="1">IF(AND($CC$57:$CC$62=$CC$59,$CE$57&lt;&gt;$CE$58,$CE$58:$CE$62=$CE$59,$CF$58:$CF$59=$CF$59,$CF$59&lt;&gt;$CF$60,$CF$60:$CF$61=$CF$60,$CF$61&lt;&gt;$CF$62,$CG$58&lt;&gt;$CG$59,$CG$60:$CG$61=$CG$60),1,0)</f>
        <v>0</v>
      </c>
      <c r="BXR59" s="487">
        <f t="array" aca="1" ref="BXR59" ca="1">IF(AND($CC$57:$CC$62=$CC$59,$CE$57&lt;&gt;$CE$58,$CE$58:$CE$62=$CE$59,$CF$58&lt;&gt;$CF$59,$CF$59:$CF$62=$CF$59,$CG$59&lt;&gt;$CG$60,$CG$60:$CG$61=$CG$60,$CG$61&lt;&gt;$CG$62),1,0)</f>
        <v>0</v>
      </c>
      <c r="BXS59" s="487">
        <f t="array" aca="1" ref="BXS59" ca="1">IF(AND($CC$57:$CC$62=$CC$59,$CE$57&lt;&gt;$CE$58,$CE$58:$CE$62=$CE$59,$CF$58&lt;&gt;$CF$59,$CF$59:$CF$61=$CF$59,$CF$61&lt;&gt;$CF$62,$CG$59&lt;&gt;$CG$60,$CG$60:$CG$61=$CG$60),1,0)</f>
        <v>0</v>
      </c>
      <c r="BXT59" s="487">
        <f t="array" aca="1" ref="BXT59" ca="1">IF(AND($CC$57:$CC$62=$CC$59,$CE$57&lt;&gt;$CE$58,$CE$58:$CE$62=$CE$59,$CF$58&lt;&gt;$CF$59,$CF$59&lt;&gt;$CF$60,$CF$60:$CF$62=$CF$60,$CG$60:$CG$61=$CG$60,$CG$61&lt;&gt;$CG$62),1,0)</f>
        <v>0</v>
      </c>
      <c r="BXU59" s="487">
        <f t="array" aca="1" ref="BXU59" ca="1">IF(AND($CC$57:$CC$62=$CC$59,$CE$57&lt;&gt;$CE$58,$CE$58:$CE$61=$CE$59,$CE$61&lt;&gt;$CE$62,$CF$58:$CF$59=$CF$59,$CF$59&lt;&gt;$CF$60,$CF$60:$CF$61=$CF$60,$CG$58&lt;&gt;$CG$59,$CG$60:$CG$61=$CG$60),1,0)</f>
        <v>0</v>
      </c>
      <c r="BXV59" s="487">
        <f t="array" aca="1" ref="BXV59" ca="1">IF(AND($CC$57:$CC$62=$CC$59,$CE$57&lt;&gt;$CE$58,$CE$58:$CE$61=$CE$59,$CE$61&lt;&gt;$CE$62,$CF$58&lt;&gt;$CF$59,$CF$59:$CF$61=$CF$59,$CG$59&lt;&gt;$CG$60,$CG$60:$CG$61=$CG$60),1,0)</f>
        <v>0</v>
      </c>
      <c r="BXW59" s="487">
        <f t="array" aca="1" ref="BXW59" ca="1">IF(AND($CC$57:$CC$62=$CC$59,$CE$57&lt;&gt;$CE$58,$CE$58:$CE$59=$CE$59,$CE$59&lt;&gt;$CE$60,$CE$60:$CE$62=$CE$60,$CF$58:$CF$59=$CF$59,$CF$60:$CF$61=$CF$60,$CF$61&lt;&gt;$CF$62,$CG$58&lt;&gt;$CG$59,$CG$60:$CG$61=$CG$60),1,0)</f>
        <v>0</v>
      </c>
      <c r="BXX59" s="487">
        <f t="array" aca="1" ref="BXX59" ca="1">IF(AND($CC$57:$CC$62=$CC$59,$CE$57&lt;&gt;$CE$58,$CE$58:$CE$59=$CE$59,$CE$59&lt;&gt;$CE$60,$CE$60:$CE$62=$CE$60,$CF$58&lt;&gt;$CF$59,$CF$60:$CF$62=$CF$60,$CG$60:$CG$61=$CG$60,$CG$61&lt;&gt;$CG$62),1,0)</f>
        <v>0</v>
      </c>
      <c r="BXY59" s="487">
        <f t="array" aca="1" ref="BXY59" ca="1">IF(AND($CC$57:$CC$62=$CC$59,$CE$57&lt;&gt;$CE$58,$CE$58&lt;&gt;$CE$59,$CE$59:$CE$62=$CE$59,$CF$59&lt;&gt;$CF$60,$CF$60:$CF$62=$CF$60,$CG$60:$CG$61=$CG$60,$CG$61&lt;&gt;$CG$62),1,0)</f>
        <v>0</v>
      </c>
      <c r="BXZ59" s="487">
        <f t="array" aca="1" ref="BXZ59" ca="1">IF(AND($CC$57:$CC$62=$CC$59,$CE$57&lt;&gt;$CE$58,$CE$58&lt;&gt;$CE$59,$CE$59:$CE$62=$CE$59,$CF$59:$CF$61=$CF$59,$CF$61&lt;&gt;$CF$62,$CG$59&lt;&gt;$CG$60,$CG$60:$CG$61=$CG$60),1,0)</f>
        <v>0</v>
      </c>
      <c r="BYA59" s="487">
        <f t="array" aca="1" ref="BYA59" ca="1">IF(AND($CC$57:$CC$61=$CC$59,$CC$61&lt;&gt;$CC$62,$CE$57:$CE$61=$CE$59,$CF$57&lt;&gt;$CF$58,$CF$58:$CF$61=$CF$59,$CG$58&lt;&gt;$CG$59,$CG$59&lt;&gt;$CG$60,$CG$60:$CG$61=$CG$60),1,0)</f>
        <v>0</v>
      </c>
      <c r="BYB59" s="487">
        <f t="array" aca="1" ref="BYB59" ca="1">IF(AND($CC$57:$CC$61=$CC$59,$CC$61&lt;&gt;$CC$62,$CE$57:$CE$61=$CE$59,$CF$57&lt;&gt;$CF$58,$CF$58:$CF$59=$CF$59,$CF$59&lt;&gt;$CF$60,$CF$60:$CF$61=$CF$60,$CG$58&lt;&gt;$CG$59,$CG$60:$CG$61=$CG$60),1,0)</f>
        <v>0</v>
      </c>
      <c r="BYC59" s="487">
        <f t="array" aca="1" ref="BYC59" ca="1">IF(AND($CC$57:$CC$61=$CC$59,$CC$61&lt;&gt;$CC$62,$CE$57:$CE$61=$CE$59,$CF$57:$CF$59=$CF$59,$CF$59&lt;&gt;$CF$60,$CF$60:$CF$61=$CF$60,$CG$57&lt;&gt;$CG$58,$CG$58&lt;&gt;$CG$59,$CG$60:$CG$61=$CG$60),1,0)</f>
        <v>0</v>
      </c>
      <c r="BYD59" s="487">
        <f t="array" aca="1" ref="BYD59" ca="1">IF(AND($CC$57:$CC$61=$CC$59,$CC$61&lt;&gt;$CC$62,$CE$57:$CE$61=$CE$59,$CF$57&lt;&gt;$CF$58,$CF$58&lt;&gt;$CF$59,$CF$59:$CF$61=$CF$59,$CG$59&lt;&gt;$CG$60,$CG$60:$CG$61=$CG$60),1,0)</f>
        <v>0</v>
      </c>
      <c r="BYE59" s="487">
        <f t="array" aca="1" ref="BYE59" ca="1">IF(AND($CC$57:$CC$61=$CC$59,$CC$61&lt;&gt;$CC$62,$CE$57:$CE$61=$CE$59,$CF$57:$CF$58=$CF$58,$CF$58&lt;&gt;$CF$59,$CF$59:$CF$61=$CF$59,$CG$57&lt;&gt;$CG$58,$CG$59&lt;&gt;$CG$60,$CG$60:$CG$61=$CG$60),1,0)</f>
        <v>0</v>
      </c>
      <c r="BYF59" s="487">
        <f t="array" aca="1" ref="BYF59" ca="1">IF(AND($CC$57:$CC$61=$CC$59,$CC$61&lt;&gt;$CC$62,$CE$57:$CE$61=$CE$59,$CF$57:$CF$58=$CF$58,$CF$58&lt;&gt;$CF$59,$CF$59&lt;&gt;$CF$60,$CF$60:$CF$61=$CF$60,$CG$57&lt;&gt;$CG$58,$CG$60:$CG$61=$CG$60),1,0)</f>
        <v>0</v>
      </c>
      <c r="BYG59" s="487">
        <f t="array" aca="1" ref="BYG59" ca="1">IF(AND($CC$57:$CC$61=$CC$59,$CC$61&lt;&gt;$CC$62,$CE$57&lt;&gt;$CE$58,$CE$58:$CE$61=$CE$59,$CF$58:$CF$61=$CF$59,$CG$58&lt;&gt;$CG$59,$CG$59&lt;&gt;$CG$60,$CG$60:$CG$61=$CG$60),1,0)</f>
        <v>0</v>
      </c>
      <c r="BYH59" s="487">
        <f t="array" aca="1" ref="BYH59" ca="1">IF(AND($CC$57:$CC$61=$CC$59,$CC$61&lt;&gt;$CC$62,$CE$57&lt;&gt;$CE$58,$CE$58:$CE$61=$CE$59,$CF$58&lt;&gt;$CF$59,$CF$59&lt;&gt;$CF$60,$CF$60:$CF$61=$CF$60,$CG$60:$CG$61=$CG$60),1,0)</f>
        <v>0</v>
      </c>
      <c r="BYI59" s="487">
        <f t="array" aca="1" ref="BYI59" ca="1">IF(AND($CC$57:$CC$61=$CC$59,$CC$61&lt;&gt;$CC$62,$CE$57&lt;&gt;$CE$58,$CE$58:$CE$59=$CE$59,$CE$59&lt;&gt;$CE$60,$CE$60:$CE$61=$CE$60,$CF$58:$CF$59=$CF$59,$CF$60:$CF$61=$CF$60,$CG$58&lt;&gt;$CG$59,$CG$60:$CG$61=$CG$60),1,0)</f>
        <v>0</v>
      </c>
      <c r="BYJ59" s="487">
        <f t="array" aca="1" ref="BYJ59" ca="1">IF(AND($CC$57:$CC$61=$CC$59,$CC$61&lt;&gt;$CC$62,$CE$57&lt;&gt;$CE$58,$CE$58:$CE$59=$CE$59,$CE$59&lt;&gt;$CE$60,$CE$60:$CE$61=$CE$60,$CF$58&lt;&gt;$CF$59,$CF$60:$CF$61=$CF$60,$CG$60:$CG$61=$CG$60),1,0)</f>
        <v>0</v>
      </c>
      <c r="BYK59" s="487">
        <f t="array" aca="1" ref="BYK59" ca="1">IF(AND($CC$57:$CC$61=$CC$59,$CC$61&lt;&gt;$CC$62,$CE$57:$CE$59=$CE$59,$CE$59&lt;&gt;$CE$60,$CE$60:$CE$61=$CE$60,$CF$57:$CF$59=$CF$59,$CF$60:$CF$61=$CF$60,$CG$57&lt;&gt;$CG$58,$CG$58&lt;&gt;$CG$59,$CG$60:$CG$61=$CG$60),1,0)</f>
        <v>0</v>
      </c>
      <c r="BYL59" s="487">
        <f t="array" aca="1" ref="BYL59" ca="1">IF(AND($CC$57:$CC$61=$CC$59,$CC$61&lt;&gt;$CC$62,$CE$57:$CE$59=$CE$59,$CE$59&lt;&gt;$CE$60,$CE$60:$CE$61=$CE$60,$CF$57&lt;&gt;$CF$58,$CF$58&lt;&gt;$CF$59,$CF$60:$CF$61=$CF$60,$CG$60:$CG$61=$CG$60),1,0)</f>
        <v>0</v>
      </c>
      <c r="BYM59" s="487">
        <f t="array" aca="1" ref="BYM59" ca="1">IF(AND($CC$57:$CC$61=$CC$59,$CC$61&lt;&gt;$CC$62,$CE$57&lt;&gt;$CE$58,$CE$58&lt;&gt;$CE$59,$CE$59:$CE$61=$CE$59,$CF$59:$CF$61=$CF$59,$CG$59&lt;&gt;$CG$60,$CG$60:$CG$61=$CG$60),1,0)</f>
        <v>0</v>
      </c>
      <c r="BYN59" s="487">
        <f t="array" aca="1" ref="BYN59" ca="1">IF(AND($CC$57:$CC$61=$CC$59,$CC$61&lt;&gt;$CC$62,$CE$57&lt;&gt;$CE$58,$CE$58&lt;&gt;$CE$59,$CE$59:$CE$61=$CE$59,$CF$59&lt;&gt;$CF$60,$CF$60:$CF$61=$CF$60,$CG$60:$CG$61=$CG$60),1,0)</f>
        <v>0</v>
      </c>
      <c r="BYO59" s="487">
        <f t="array" aca="1" ref="BYO59" ca="1">IF(AND($CC$57:$CC$61=$CC$59,$CC$61&lt;&gt;$CC$62,$CE$57:$CE$58=$CE$58,$CE$58&lt;&gt;$CE$59,$CE$59:$CE$61=$CE$59,$CF$57:$CF$58=$CF$58,$CF$59:$CF$61=$CF$59,$CG$57&lt;&gt;$CG$58,$CG$59&lt;&gt;$CG$60,$CG$60:$CG$61=$CG$60),1,0)</f>
        <v>0</v>
      </c>
      <c r="BYP59" s="487">
        <f t="array" aca="1" ref="BYP59" ca="1">IF(AND($CC$57:$CC$61=$CC$59,$CC$61&lt;&gt;$CC$62,$CE$57:$CE$58=$CE$58,$CE$58&lt;&gt;$CE$59,$CE$59:$CE$61=$CE$59,$CF$57&lt;&gt;$CF$58,$CF$59&lt;&gt;$CF$60,$CF$60:$CF$61=$CF$60,$CG$60:$CG$61=$CG$60),1,0)</f>
        <v>0</v>
      </c>
      <c r="BYQ59" s="487">
        <f t="array" aca="1" ref="BYQ59" ca="1">IF(AND($CC$57:$CC$61=$CC$59,$CC$61&lt;&gt;$CC$62,$CE$57:$CE$58=$CE$58,$CE$58&lt;&gt;$CE$59,$CE$59&lt;&gt;$CE$60,$CE$60:$CE$61=$CE$60,$CF$57:$CF$58=$CF$58,$CF$60:$CF$61=$CF$60,$CG$57&lt;&gt;$CG$58,$CG$60:$CG$61=$CG$60),1,0)</f>
        <v>0</v>
      </c>
      <c r="BYR59" s="487">
        <f t="array" aca="1" ref="BYR59" ca="1">IF(AND($CC$57:$CC$61=$CC$59,$CC$61&lt;&gt;$CC$62,$CE$57:$CE$58=$CE$58,$CE$58&lt;&gt;$CE$59,$CE$59&lt;&gt;$CE$60,$CE$60:$CE$61=$CE$60,$CF$57&lt;&gt;$CF$58,$CF$60:$CF$61=$CF$60,$CG$60:$CG$61=$CG$60),1,0)</f>
        <v>0</v>
      </c>
      <c r="BYS59" s="487">
        <f t="array" aca="1" ref="BYS59" ca="1">IF(AND($CC$57:$CC$59=$CC$59,$CC$59&lt;&gt;$CC$60,$CC$60:$CC$62=$CC$60,$CE$57:$CE$59=$CE$59,$CE$60:$CE$62=$CE$60,$CF$57:$CF$59=$CF$59,$CF$60:$CF$61=$CF$60,$CF$61&lt;&gt;$CF$62,$CG$57&lt;&gt;$CG$58,$CG$58&lt;&gt;$CG$59,$CG$60:$CG$61=$CG$60),1,0)</f>
        <v>0</v>
      </c>
      <c r="BYT59" s="487">
        <f t="array" aca="1" ref="BYT59" ca="1">IF(AND($CC$57:$CC$59=$CC$59,$CC$59&lt;&gt;$CC$60,$CC$60:$CC$62=$CC$60,$CE$57:$CE$59=$CE$59,$CE$60:$CE$62=$CE$60,$CF$57&lt;&gt;$CF$58,$CF$58:$CF$59=$CF$59,$CF$60:$CF$62=$CF$60,$CG$58&lt;&gt;$CG$59,$CG$60:$CG$61=$CG$60,$CG$61&lt;&gt;$CG$62),1,0)</f>
        <v>0</v>
      </c>
      <c r="BYU59" s="487">
        <f t="array" aca="1" ref="BYU59" ca="1">IF(AND($CC$57:$CC$59=$CC$59,$CC$59&lt;&gt;$CC$60,$CC$60:$CC$62=$CC$60,$CE$57:$CE$59=$CE$59,$CE$60:$CE$62=$CE$60,$CF$57&lt;&gt;$CF$58,$CF$58:$CF$59=$CF$58,$CF$60:$CF$61=$CF$60,$CF$61&lt;&gt;$CF$62,$CG$58&lt;&gt;$CG$59,$CG$60:$CG$61=$CG$60),1,0)</f>
        <v>0</v>
      </c>
      <c r="BYV59" s="487">
        <f t="array" aca="1" ref="BYV59" ca="1">IF(AND($CC$57:$CC$59=$CC$59,$CC$59&lt;&gt;$CC$60,$CC$60:$CC$62=$CC$60,$CE$57:$CE$59=$CE$59,$CE$60:$CE$62=$CE$60,$CF$57:$CF$58=$CF$58,$CF$58&lt;&gt;$CF$59,$CF$60:$CF$62=$CF$60,$CG$57&lt;&gt;$CG$58,$CG$60:$CG$61=$CG$60,$CG$61&lt;&gt;$CG$62),1,0)</f>
        <v>0</v>
      </c>
      <c r="BYW59" s="487">
        <f t="array" aca="1" ref="BYW59" ca="1">IF(AND($CC$57:$CC$59=$CC$59,$CC$59&lt;&gt;$CC$60,$CC$60:$CC$62=$CC$60,$CE$57:$CE$59=$CE$59,$CE$60:$CE$62=$CE$60,$CF$57:$CF$58=$CF$58,$CF$58&lt;&gt;$CF$59,$CF$60:$CF$61=$CF$60,$CF$61&lt;&gt;$CF$62,$CG$57&lt;&gt;$CG$58,$CG$60:$CG$61=$CG$60),1,0)</f>
        <v>0</v>
      </c>
      <c r="BYX59" s="487">
        <f t="array" aca="1" ref="BYX59" ca="1">IF(AND($CC$57:$CC$59=$CC$59,$CC$59&lt;&gt;$CC$60,$CC$60:$CC$62=$CC$60,$CE$57:$CE$59=$CE$59,$CE$60:$CE$62=$CE$60,$CF$57&lt;&gt;$CF$58,$CF$58&lt;&gt;$CF$59,$CF$60:$CF$62=$CF$60,$CG$60:$CG$61=$CG$60,$CG$61&lt;&gt;$CG$62),1,0)</f>
        <v>0</v>
      </c>
      <c r="BYY59" s="487">
        <f t="array" aca="1" ref="BYY59" ca="1">IF(AND($CC$57:$CC$59=$CC$59,$CC$59&lt;&gt;$CC$60,$CC$60:$CC$62=$CC$60,$CE$57:$CE$59=$CE$59,$CE$60:$CE$61=$CE$60,$CE$61&lt;&gt;$CE$62,$CF$57:$CF$59=$CF$59,$CF$60:$CF$61=$CF$60,$CG$57&lt;&gt;$CG$58,$CG$58&lt;&gt;$CG$59,$CG$60:$CG$61=$CG$60),1,0)</f>
        <v>0</v>
      </c>
      <c r="BYZ59" s="487">
        <f t="array" aca="1" ref="BYZ59" ca="1">IF(AND($CC$57:$CC$59=$CC$59,$CC$59&lt;&gt;$CC$60,$CC$60:$CC$62=$CC$60,$CE$57:$CE$59=$CE$59,$CE$60:$CE$61=$CE$60,$CE$61&lt;&gt;$CE$62,$CF$57&lt;&gt;$CF$58,$CF$58&lt;&gt;$CF$59,$CF$60:$CF$61=$CF$60,$CG$60:$CG$61=$CG$60),1,0)</f>
        <v>0</v>
      </c>
      <c r="BZA59" s="487">
        <f t="array" aca="1" ref="BZA59" ca="1">IF(AND($CC$57:$CC$59=$CC$59,$CC$59&lt;&gt;$CC$60,$CC$60:$CC$62=$CC$60,$CE$57&lt;&gt;$CE$58,$CE$58:$CE$59=$CE$59,$CE$60:$CE$62=$CE$60,$CF$58:$CF$59=$CF$59,$CF$60:$CF$62=$CF$60,$CG$58&lt;&gt;$CG$59,$CG$60:$CG$61=$CG$60,$CG$61&lt;&gt;$CG$62),1,0)</f>
        <v>0</v>
      </c>
      <c r="BZB59" s="487">
        <f t="array" aca="1" ref="BZB59" ca="1">IF(AND($CC$57:$CC$59=$CC$59,$CC$59&lt;&gt;$CC$60,$CC$60:$CC$62=$CC$60,$CE$57&lt;&gt;$CE$58,$CE$58:$CE$59=$CE$59,$CE$60:$CE$62=$CE$60,$CF$58&lt;&gt;$CF$59,$CF$60:$CF$61=$CF$60,$CF$61&lt;&gt;$CF$62,$CG$60:$CG$61=$CG$60),1,0)</f>
        <v>0</v>
      </c>
      <c r="BZC59" s="487">
        <f t="array" aca="1" ref="BZC59" ca="1">IF(AND($CC$57:$CC$59=$CC$59,$CC$59&lt;&gt;$CC$60,$CC$60:$CC$62=$CC$60,$CE$57&lt;&gt;$CE$58,$CE$58:$CE$59=$CE$59,$CE$60:$CE$61=$CE$60,$CE$61&lt;&gt;$CE$62,$CF$58:$CF$59=$CF$59,$CF$60:$CF$61=$CF$60,$CG$58&lt;&gt;$CG$59,$CG$60:$CG$61=$CG$60),1,0)</f>
        <v>0</v>
      </c>
      <c r="BZD59" s="487">
        <f t="array" aca="1" ref="BZD59" ca="1">IF(AND($CC$57:$CC$59=$CC$59,$CC$59&lt;&gt;$CC$60,$CC$60:$CC$62=$CC$60,$CE$57&lt;&gt;$CE$58,$CE$58:$CE$59=$CE$59,$CE$60:$CE$61=$CE$60,$CE$61&lt;&gt;$CE$62,$CF$58&lt;&gt;$CF$59,$CF$60:$CF$61=$CF$60,$CG$60:$CG$61=$CG$60),1,0)</f>
        <v>0</v>
      </c>
      <c r="BZE59" s="487">
        <f t="array" aca="1" ref="BZE59" ca="1">IF(AND($CC$57:$CC$59=$CC$59,$CC$59&lt;&gt;$CC$60,$CC$60:$CC$62=$CC$60,$CE$57:$CE$58=$CE$58,$CE$58&lt;&gt;$CE$59,$CE$60:$CE$62=$CE$60,$CF$57:$CF$58=$CF$58,$CF$60:$CF$62=$CF$60,$CG$57&lt;&gt;$CG$58,$CG$60:$CG$61=$CG$60,$CG$61&lt;&gt;$CG$62),1,0)</f>
        <v>0</v>
      </c>
      <c r="BZF59" s="487">
        <f t="array" aca="1" ref="BZF59" ca="1">IF(AND($CC$57:$CC$59=$CC$59,$CC$59&lt;&gt;$CC$60,$CC$60:$CC$62=$CC$60,$CE$57:$CE$58=$CE$58,$CE$58&lt;&gt;$CE$59,$CE$60:$CE$62=$CE$60,$CF$57&lt;&gt;$CF$58,$CF$60:$CF$61=$CF$60,$CF$61&lt;&gt;$CF$62,$CG$60:$CG$61=$CG$60),1,0)</f>
        <v>0</v>
      </c>
      <c r="BZG59" s="487">
        <f t="array" aca="1" ref="BZG59" ca="1">IF(AND($CC$57:$CC$59=$CC$59,$CC$59&lt;&gt;$CC$60,$CC$60:$CC$62=$CC$60,$CE$57:$CE$58=$CE$58,$CE$58&lt;&gt;$CE$59,$CE$60:$CE$61=$CE$60,$CE$61&lt;&gt;$CE$62,$CF$57:$CF$58=$CF$58,$CF$60:$CF$61=$CF$60,$CG$57&lt;&gt;$CG$58,$CG$60:$CG$61=$CG$60),1,0)</f>
        <v>0</v>
      </c>
      <c r="BZH59" s="487">
        <f t="array" aca="1" ref="BZH59" ca="1">IF(AND($CC$57:$CC$59=$CC$59,$CC$59&lt;&gt;$CC$60,$CC$60:$CC$62=$CC$60,$CE$57:$CE$58=$CE$58,$CE$58&lt;&gt;$CE$59,$CE$60:$CE$61=$CE$60,$CE$61&lt;&gt;$CE$62,$CF$57&lt;&gt;$CF$58,$CF$60:$CF$61=$CF$60,$CG$60:$CG$61=$CG$60),1,0)</f>
        <v>0</v>
      </c>
      <c r="BZI59" s="487">
        <f t="array" aca="1" ref="BZI59" ca="1">IF(AND($CC$57:$CC$59=$CC$59,$CC$59&lt;&gt;$CC$60,$CC$60:$CC$62=$CC$60,$CE$57&lt;&gt;$CE$58,$CE$58&lt;&gt;$CE$59,$CE$60:$CE$62=$CE$60,$CF$60:$CF$62=$CF$60,$CG$60:$CG$61=$CG$60,$CG$61&lt;&gt;$CG$62),1,0)</f>
        <v>0</v>
      </c>
      <c r="BZJ59" s="487">
        <f t="array" aca="1" ref="BZJ59" ca="1">IF(AND($CC$57:$CC$59=$CC$59,$CC$59&lt;&gt;$CC$60,$CC$60:$CC$62=$CC$60,$CE$57&lt;&gt;$CE$58,$CE$58&lt;&gt;$CE$59,$CE$60:$CE$62=$CE$60,$CF$60:$CF$61=$CF$60,$CF$61&lt;&gt;$CF$62,$CG$60:$CG$61=$CG$60),1,0)</f>
        <v>0</v>
      </c>
      <c r="BZK59" s="487">
        <f t="array" aca="1" ref="BZK59" ca="1">IF(AND($CC$57:$CC$58=$CC$58,$CC$58&lt;&gt;$CC$59,$CC$59:$CC$62=$CC$59,$CE$57:$CE$58=$CE$58,$CE$59:$CE$62=$CE$59,$CF$57:$CF$58=$CF$58,$CF$59:$CF$61=$CF$59,$CF$61&lt;&gt;$CF$62,$CG$57&lt;&gt;$CG$58,$CG$59&lt;&gt;$CG$60,$CG$60:$CG$61=$CG$60),1,0)</f>
        <v>0</v>
      </c>
      <c r="BZL59" s="487">
        <f t="array" aca="1" ref="BZL59" ca="1">IF(AND($CC$57:$CC$58=$CC$58,$CC$58&lt;&gt;$CC$59,$CC$59:$CC$62=$CC$59,$CE$57:$CE$58=$CE$58,$CE$59:$CE$62=$CE$59,$CF$57:$CF$58=$CF$58,$CF$59&lt;&gt;$CF$60,$CF$60:$CF$62=$CF$60,$CG$57&lt;&gt;$CG$58,$CG$60:$CG$61=$CG$60,$CG$61&lt;&gt;$CG$62),1,0)</f>
        <v>0</v>
      </c>
      <c r="BZM59" s="487">
        <f t="array" aca="1" ref="BZM59" ca="1">IF(AND($CC$57:$CC$58=$CC$58,$CC$58&lt;&gt;$CC$59,$CC$59:$CC$62=$CC$59,$CE$57:$CE$58=$CE$58,$CE$59:$CE$62=$CE$59,$CF$57:$CF$58=$CF$58,$CF$59&lt;&gt;$CF$60,$CF$60:$CF$61=$CF$60,$CF$61&lt;&gt;$CF$62,$CG$57&lt;&gt;$CG$58,$CG$60:$CG$61=$CG$60),1,0)</f>
        <v>0</v>
      </c>
      <c r="BZN59" s="487">
        <f t="array" aca="1" ref="BZN59" ca="1">IF(AND($CC$57:$CC$58=$CC$58,$CC$58&lt;&gt;$CC$59,$CC$59:$CC$62=$CC$59,$CE$57:$CE$58=$CE$58,$CE$59:$CE$62=$CE$59,$CF$57&lt;&gt;$CF$58,$CF$59:$CF$61=$CF$59,$CF$61&lt;&gt;$CF$62,$CG$59&lt;&gt;$CG$60,$CG$60:$CG$61=$CG$60),1,0)</f>
        <v>0</v>
      </c>
      <c r="BZO59" s="487">
        <f t="array" aca="1" ref="BZO59" ca="1">IF(AND($CC$57:$CC$58=$CC$58,$CC$58&lt;&gt;$CC$59,$CC$59:$CC$62=$CC$59,$CE$57:$CE$58=$CE$58,$CE$59:$CE$62=$CE$59,$CF$57&lt;&gt;$CF$58,$CF$59&lt;&gt;$CF$60,$CF$60:$CF$62=$CF$60,$CG$60:$CG$61=$CG$60,$CG$61&lt;&gt;$CG$62),1,0)</f>
        <v>0</v>
      </c>
      <c r="BZP59" s="487">
        <f t="array" aca="1" ref="BZP59" ca="1">IF(AND($CC$57:$CC$58=$CC$58,$CC$58&lt;&gt;$CC$59,$CC$59:$CC$62=$CC$59,$CE$57:$CE$58=$CE$58,$CE$59:$CE$62=$CE$59,$CF$57&lt;&gt;$CF$58,$CF$59:$CF$62=$CF$59,$CG$59&lt;&gt;$CG$60,$CG$60:$CG$61=$CG$60,$CG$61&lt;&gt;$CG$62),1,0)</f>
        <v>0</v>
      </c>
      <c r="BZQ59" s="487">
        <f t="array" aca="1" ref="BZQ59" ca="1">IF(AND($CC$57:$CC$58=$CC$58,$CC$58&lt;&gt;$CC$59,$CC$59:$CC$62=$CC$59,$CE$57:$CE$58=$CE$58,$CE$59:$CE$61=$CE$59,$CE$61&lt;&gt;$CE$62,$CF$57:$CF$58=$CF$58,$CF$59:$CF$61=$CF$59,$CG$57&lt;&gt;$CG$58,$CG$59&lt;&gt;$CG$60,$CG$60:$CG$61=$CG$60),1,0)</f>
        <v>0</v>
      </c>
      <c r="BZR59" s="487">
        <f t="array" aca="1" ref="BZR59" ca="1">IF(AND($CC$57:$CC$58=$CC$58,$CC$58&lt;&gt;$CC$59,$CC$59:$CC$62=$CC$59,$CE$57:$CE$58=$CE$58,$CE$59:$CE$61=$CE$59,$CE$61&lt;&gt;$CE$62,$CF$57&lt;&gt;$CF$58,$CF$59&lt;&gt;$CF$60,$CF$60:$CF$61=$CF$60,$CG$60:$CG$61=$CG$60),1,0)</f>
        <v>0</v>
      </c>
      <c r="BZS59" s="487">
        <f t="array" aca="1" ref="BZS59" ca="1">IF(AND($CC$57:$CC$58=$CC$58,$CC$58&lt;&gt;$CC$59,$CC$59:$CC$62=$CC$59,$CE$57:$CE$58=$CE$58,$CE$59&lt;&gt;$CE$60,$CE$60:$CE$62=$CE$60,$CF$57:$CF$58=$CF$58,$CF$60:$CF$62=$CF$60,$CG$57&lt;&gt;$CG$58,$CG$60:$CG$61=$CG$60,$CG$61&lt;&gt;$CG$62),1,0)</f>
        <v>0</v>
      </c>
      <c r="BZT59" s="487">
        <f t="array" aca="1" ref="BZT59" ca="1">IF(AND($CC$57:$CC$58=$CC$58,$CC$58&lt;&gt;$CC$59,$CC$59:$CC$62=$CC$59,$CE$57:$CE$58=$CE$58,$CE$59&lt;&gt;$CE$60,$CE$60:$CE$62=$CE$60,$CF$57&lt;&gt;$CF$58,$CF$60:$CF$61=$CF$60,$CF$61&lt;&gt;$CF$62,$CG$60:$CG$61=$CG$60),1,0)</f>
        <v>0</v>
      </c>
      <c r="BZU59" s="487">
        <f t="array" aca="1" ref="BZU59" ca="1">IF(AND($CC$57:$CC$58=$CC$58,$CC$58&lt;&gt;$CC$59,$CC$59:$CC$62=$CC$59,$CE$57:$CE$58=$CE$58,$CE$59&lt;&gt;$CE$60,$CE$60:$CE$61=$CE$60,$CE$61&lt;&gt;$CE$62,$CF$57:$CF$58=$CF$58,$CF$60:$CF$61=$CF$60,$CG$57&lt;&gt;$CG$58,$CG$60:$CG$61=$CG$60),1,0)</f>
        <v>0</v>
      </c>
      <c r="BZV59" s="487">
        <f t="array" aca="1" ref="BZV59" ca="1">IF(AND($CC$57:$CC$58=$CC$58,$CC$58&lt;&gt;$CC$59,$CC$59:$CC$62=$CC$59,$CE$57:$CE$58=$CE$58,$CE$59&lt;&gt;$CE$60,$CE$60:$CE$61=$CE$60,$CE$61&lt;&gt;$CE$62,$CF$57&lt;&gt;$CF$58,$CF$60:$CF$61=$CF$60,$CG$60:$CG$61=$CG$60),1,0)</f>
        <v>0</v>
      </c>
      <c r="BZW59" s="487">
        <f t="array" aca="1" ref="BZW59" ca="1">IF(AND($CC$57:$CC$58=$CC$58,$CC$58&lt;&gt;$CC$59,$CC$59:$CC$62=$CC$59,$CE$57&lt;&gt;$CE$58,$CE$59:$CE$61=$CE$59,$CE$61&lt;&gt;$CE$62,$CF$59:$CF$61=$CF$59,$CG$59&lt;&gt;$CG$60,$CG$60:$CG$61=$CG$60),1,0)</f>
        <v>0</v>
      </c>
      <c r="BZX59" s="487">
        <f t="array" aca="1" ref="BZX59" ca="1">IF(AND($CC$57:$CC$58=$CC$58,$CC$58&lt;&gt;$CC$59,$CC$59:$CC$62=$CC$59,$CE$57&lt;&gt;$CE$58,$CE$59:$CE$61=$CE$59,$CE$61&lt;&gt;$CE$62,$CF$59&lt;&gt;$CF$60,$CF$60:$CF$61=$CF$60,$CG$60:$CG$61=$CG$60),1,0)</f>
        <v>0</v>
      </c>
      <c r="BZY59" s="487">
        <f t="array" aca="1" ref="BZY59" ca="1">IF(AND($CC$57:$CC$58=$CC$58,$CC$58&lt;&gt;$CC$59,$CC$59:$CC$62=$CC$59,$CE$57&lt;&gt;$CE$58,$CE$59&lt;&gt;$CE$60,$CE$60:$CE$62=$CE$60,$CF$60:$CF$62=$CF$60,$CG$60:$CG$61=$CG$60,$CG$61&lt;&gt;$CG$62),1,0)</f>
        <v>0</v>
      </c>
      <c r="BZZ59" s="487">
        <f t="array" aca="1" ref="BZZ59" ca="1">IF(AND($CC$57:$CC$58=$CC$58,$CC$58&lt;&gt;$CC$59,$CC$59:$CC$62=$CC$59,$CE$57&lt;&gt;$CE$58,$CE$59&lt;&gt;$CE$60,$CE$60:$CE$62=$CE$60,$CF$60:$CF$61=$CF$60,$CF$61&lt;&gt;$CF$62,$CG$60:$CG$61=$CG$60),1,0)</f>
        <v>0</v>
      </c>
      <c r="CAA59" s="487">
        <f t="array" aca="1" ref="CAA59" ca="1">IF(AND($CC$57:$CC$58=$CC$58,$CC$58&lt;&gt;$CC$59,$CC$59:$CC$62=$CC$59,$CE$57&lt;&gt;$CE$58,$CE$59:$CE$62=$CE$59,$CF$59:$CF$62=$CF$59,$CG$59&lt;&gt;$CG$60,$CG$60:$CG$61=$CG$60,$CG$61&lt;&gt;$CG$62),1,0)</f>
        <v>0</v>
      </c>
      <c r="CAB59" s="487">
        <f t="array" aca="1" ref="CAB59" ca="1">IF(AND($CC$57:$CC$58=$CC$58,$CC$58&lt;&gt;$CC$59,$CC$59:$CC$62=$CC$59,$CE$57&lt;&gt;$CE$58,$CE$59:$CE$62=$CE$59,$CF$59&lt;&gt;$CF$60,$CF$60:$CF$61=$CF$60,$CF$61&lt;&gt;$CF$62,$CG$60:$CG$61=$CG$60),1,0)</f>
        <v>0</v>
      </c>
      <c r="CAC59" s="487">
        <f t="array" aca="1" ref="CAC59" ca="1">IF(AND($CC$57:$CC$59=$CC$59,$CC$59&lt;&gt;$CC$60,$CC$60:$CC$61=$CC$60,$CC$61&lt;&gt;$CC$62,$CE$57:$CE$59=$CE$59,$CE$60:$CE$61=$CE$60,$CF$57&lt;&gt;$CF$58,$CF$58:$CF$59=$CF$59,$CF$60:$CF$61=$CF$60,$CG$58&lt;&gt;$CG$59,$CG$60:$CG$61=$CG$60),1,0)</f>
        <v>0</v>
      </c>
      <c r="CAD59" s="487">
        <f t="array" aca="1" ref="CAD59" ca="1">IF(AND($CC$57:$CC$59=$CC$59,$CC$59&lt;&gt;$CC$60,$CC$60:$CC$61=$CC$60,$CC$61&lt;&gt;$CC$62,$CE$57:$CE$59=$CE$59,$CE$60:$CE$61=$CE$60,$CF$57:$CF$58=$CF$58,$CF$58&lt;&gt;$CF$59,$CF$60:$CF$61=$CF$60,$CG$57&lt;&gt;$CG$58,$CG$60:$CG$61=$CG$60),1,0)</f>
        <v>0</v>
      </c>
      <c r="CAE59" s="487">
        <f t="array" aca="1" ref="CAE59" ca="1">IF(AND($CC$57:$CC$59=$CC$59,$CC$59&lt;&gt;$CC$60,$CC$60:$CC$61=$CC$60,$CC$61&lt;&gt;$CC$62,$CE$57&lt;&gt;$CE$58,$CE$58:$CE$59=$CE$59,$CE$60:$CE$61=$CE$60,$CF$58:$CF$59=$CF$59,$CF$60:$CF$61=$CF$60,$CG$58&lt;&gt;$CG$59,$CG$60:$CG$61=$CG$60),1,0)</f>
        <v>0</v>
      </c>
      <c r="CAF59" s="487">
        <f t="array" aca="1" ref="CAF59" ca="1">IF(AND($CC$57:$CC$59=$CC$59,$CC$59&lt;&gt;$CC$60,$CC$60:$CC$61=$CC$60,$CC$61&lt;&gt;$CC$62,$CE$57&lt;&gt;$CE$58,$CE$58:$CE$59=$CE$59,$CE$60:$CE$61=$CE$60,$CF$58&lt;&gt;$CF$59,$CF$60:$CF$61=$CF$60,$CG$60:$CG$61=$CG$60),1,0)</f>
        <v>0</v>
      </c>
      <c r="CAG59" s="487">
        <f t="array" aca="1" ref="CAG59" ca="1">IF(AND($CC$57:$CC$59=$CC$59,$CC$59&lt;&gt;$CC$60,$CC$60:$CC$61=$CC$60,$CC$61&lt;&gt;$CC$62,$CE$57:$CE$58=$CE$58,$CE$58&lt;&gt;$CE$59,$CE$60:$CE$61=$CE$60,$CF$57:$CF$58=$CF$58,$CF$60:$CF$61=$CF$60,$CG$57&lt;&gt;$CG$58,$CG$60:$CG$61=$CG$60),1,0)</f>
        <v>0</v>
      </c>
      <c r="CAH59" s="487">
        <f t="array" aca="1" ref="CAH59" ca="1">IF(AND($CC$57:$CC$59=$CC$59,$CC$59&lt;&gt;$CC$60,$CC$60:$CC$61=$CC$60,$CC$61&lt;&gt;$CC$62,$CE$57:$CE$58=$CE$58,$CE$58&lt;&gt;$CE$59,$CE$60:$CE$61=$CE$60,$CF$57&lt;&gt;$CF$58,$CF$60:$CF$61=$CF$60,$CG$60:$CG$61=$CG$60),1,0)</f>
        <v>0</v>
      </c>
      <c r="CAI59" s="487">
        <f t="array" aca="1" ref="CAI59" ca="1">IF(AND($CC$57:$CC$58=$CC$58,$CC$58&lt;&gt;$CC$59,$CC$59:$CC$61=$CC$59,$CC$61&lt;&gt;$CC$62,$CE$57:$CE$58=$CE$58,$CE$59:$CE$61=$CE$59,$CF$57:$CF$58=$CF$58,$CF$59&lt;&gt;$CF$60,$CF$60:$CF$61=$CF$60,$CG$57&lt;&gt;$CG$58,$CG$60:$CG$61=$CG$60),1,0)</f>
        <v>0</v>
      </c>
      <c r="CAJ59" s="487">
        <f t="array" aca="1" ref="CAJ59" ca="1">IF(AND($CC$57:$CC$58=$CC$58,$CC$58&lt;&gt;$CC$59,$CC$59:$CC$61=$CC$59,$CC$61&lt;&gt;$CC$62,$CE$57:$CE$58=$CE$58,$CE$59:$CE$61=$CE$59,$CF$57&lt;&gt;$CF$58,$CF$59:$CF$61=$CF$59,$CG$59&lt;&gt;$CG$60,$CG$60:$CG$61=$CG$60),1,0)</f>
        <v>0</v>
      </c>
      <c r="CAK59" s="487">
        <f t="array" aca="1" ref="CAK59" ca="1">IF(AND($CC$57:$CC$58=$CC$58,$CC$58&lt;&gt;$CC$59,$CC$59:$CC$61=$CC$59,$CC$61&lt;&gt;$CC$62,$CE$57:$CE$58=$CE$58,$CE$59&lt;&gt;$CE$60,$CE$60:$CE$61=$CE$60,$CF$57:$CF$58=$CF$58,$CF$60:$CF$61=$CF$60,$CG$57&lt;&gt;$CG$58,$CG$60:$CG$61=$CG$60),1,0)</f>
        <v>0</v>
      </c>
      <c r="CAL59" s="487">
        <f t="array" aca="1" ref="CAL59" ca="1">IF(AND($CC$57:$CC$58=$CC$58,$CC$58&lt;&gt;$CC$59,$CC$59:$CC$61=$CC$59,$CC$61&lt;&gt;$CC$62,$CE$57:$CE$58=$CE$58,$CE$59&lt;&gt;$CE$60,$CE$60:$CE$61=$CE$60,$CF$57&lt;&gt;$CF$58,$CF$60:$CF$61=$CF$60,$CG$60:$CG$61=$CG$60),1,0)</f>
        <v>0</v>
      </c>
      <c r="CAM59" s="487">
        <f t="array" aca="1" ref="CAM59" ca="1">IF(AND($CC$57:$CC$58=$CC$58,$CC$58&lt;&gt;$CC$59,$CC$59:$CC$61=$CC$59,$CC$61&lt;&gt;$CC$62,$CE$57&lt;&gt;$CE$58,$CE$59:$CE$61=$CE$59,$CF$59:$CF$61=$CF$59,$CG$59&lt;&gt;$CG$60,$CG$60:$CG$61=$CG$60),1,0)</f>
        <v>0</v>
      </c>
      <c r="CAN59" s="487">
        <f t="array" aca="1" ref="CAN59" ca="1">IF(AND($CC$57:$CC$58=$CC$58,$CC$58&lt;&gt;$CC$59,$CC$59:$CC$61=$CC$59,$CC$61&lt;&gt;$CC$62,$CE$57&lt;&gt;$CE$58,$CE$59:$CE$61=$CE$59,$CF$59&lt;&gt;$CF$60,$CF$60:$CF$61=$CF$60,$CG$60:$CG$61=$CG$60),1,0)</f>
        <v>0</v>
      </c>
      <c r="CAO59" s="487">
        <f t="array" aca="1" ref="CAO59" ca="1">IF(AND($CC$57:$CC$58=$CC$58,$CC$58&lt;&gt;$CC$59,$CC$59&lt;&gt;$CC$60,$CC$60:$CC$62=$CC$60,$CE$57:$CE$58=$CE$58,$CE$60:$CE$62=$CE$60,$CF$57:$CF$58=$CF$58,$CF$60:$CF$61=$CF$60,$CF$61&lt;&gt;$CF$62,$CG$57&lt;&gt;$CG$58,$CG$60:$CG$61=$CG$60),1,0)</f>
        <v>0</v>
      </c>
      <c r="CAP59" s="487">
        <f t="array" aca="1" ref="CAP59" ca="1">IF(AND($CC$57:$CC$58=$CC$58,$CC$58&lt;&gt;$CC$59,$CC$59&lt;&gt;$CC$60,$CC$60:$CC$62=$CC$60,$CE$57:$CE$58=$CE$58,$CE$60:$CE$62=$CE$60,$CF$57&lt;&gt;$CF$58,$CF$60:$CF$62=$CF$60,$CG$60:$CG$61=$CG$60,$CG$61&lt;&gt;$CG$62),1,0)</f>
        <v>0</v>
      </c>
      <c r="CAQ59" s="487">
        <f t="array" aca="1" ref="CAQ59" ca="1">IF(AND($CC$57:$CC$58=$CC$58,$CC$58&lt;&gt;$CC$59,$CC$59&lt;&gt;$CC$60,$CC$60:$CC$62=$CC$60,$CE$57:$CE$58=$CE$58,$CE$60:$CE$61=$CE$60,$CE$61&lt;&gt;$CE$62,$CF$57:$CF$58=$CF$58,$CF$60:$CF$61=$CF$60,$CG$57&lt;&gt;$CG$58,$CG$60:$CG$61=$CG$60),1,0)</f>
        <v>0</v>
      </c>
      <c r="CAR59" s="487">
        <f t="array" aca="1" ref="CAR59" ca="1">IF(AND($CC$57:$CC$58=$CC$58,$CC$58&lt;&gt;$CC$59,$CC$59&lt;&gt;$CC$60,$CC$60:$CC$62=$CC$60,$CE$57:$CE$58=$CE$58,$CE$60:$CE$61=$CE$60,$CE$61&lt;&gt;$CE$62,$CF$57&lt;&gt;$CF$58,$CF$60:$CF$61=$CF$60,$CG$60:$CG$61=$CG$60),1,0)</f>
        <v>0</v>
      </c>
      <c r="CAS59" s="487">
        <f t="array" aca="1" ref="CAS59" ca="1">IF(AND($CC$57:$CC$58=$CC$58,$CC$58&lt;&gt;$CC$59,$CC$59&lt;&gt;$CC$60,$CC$60:$CC$62=$CC$60,$CE$57&lt;&gt;$CE$58,$CE$60:$CE$62=$CE$60,$CF$60:$CF$62=$CF$60,$CG$60:$CG$61=$CG$60,$CG$61&lt;&gt;$CG$62),1,0)</f>
        <v>0</v>
      </c>
      <c r="CAT59" s="487">
        <f t="array" aca="1" ref="CAT59" ca="1">IF(AND($CC$57:$CC$58=$CC$58,$CC$58&lt;&gt;$CC$59,$CC$59&lt;&gt;$CC$60,$CC$60:$CC$62=$CC$60,$CE$57&lt;&gt;$CE$58,$CE$60:$CE$62=$CE$60,$CF$60:$CF$61=$CF$60,$CF$61&lt;&gt;$CF$62,$CG$60:$CG$61=$CG$60),1,0)</f>
        <v>0</v>
      </c>
      <c r="CAU59" s="487">
        <f t="array" aca="1" ref="CAU59" ca="1">IF(AND($CC$57&lt;&gt;$CC$58,$CC$58:$CC$62=$CC$59,$CE$58:$CE$62=$CE$59,$CF$58:$CF$61=$CF$59,$CF$61&lt;&gt;$CF$62,$CG$58&lt;&gt;$CG$59,$CG$59&lt;&gt;$CG$60,$CG$60:$CG$61=$CG$60),1,0)</f>
        <v>0</v>
      </c>
      <c r="CAV59" s="487">
        <f t="array" aca="1" ref="CAV59" ca="1">IF(AND($CC$57&lt;&gt;$CC$58,$CC$58:$CC$62=$CC$59,$CE$58:$CE$62=$CE$59,$CF$58:$CF$59=$CF$59,$CF$59&lt;&gt;$CF$60,$CF$60:$CF$62=$CF$60,$CG$58&lt;&gt;$CG$59,$CG$60:$CG$61=$CG$60,$CG$61&lt;&gt;$CG$62),1,0)</f>
        <v>0</v>
      </c>
      <c r="CAW59" s="487">
        <f t="array" aca="1" ref="CAW59" ca="1">IF(AND($CC$57&lt;&gt;$CC$58,$CC$58:$CC$62=$CC$59,$CE$58:$CE$62=$CE$59,$CF$58:$CF$59=$CF$59,$CF$59&lt;&gt;$CF$60,$CF$60:$CF$61=$CF$60,$CF$61&lt;&gt;$CF$62,$CG$58&lt;&gt;$CG$59,$CG$60:$CG$61=$CG$60),1,0)</f>
        <v>0</v>
      </c>
      <c r="CAX59" s="487">
        <f t="array" aca="1" ref="CAX59" ca="1">IF(AND($CC$57&lt;&gt;$CC$58,$CC$58:$CC$62=$CC$59,$CE$58:$CE$62=$CE$59,$CF$58&lt;&gt;$CF$59,$CF$59:$CF$62=$CF$59,$CG$59&lt;&gt;$CG$60,$CG$60:$CG$61=$CG$60,$CG$61&lt;&gt;$CG$62),1,0)</f>
        <v>0</v>
      </c>
      <c r="CAY59" s="487">
        <f t="array" aca="1" ref="CAY59" ca="1">IF(AND($CC$57&lt;&gt;$CC$58,$CC$58:$CC$62=$CC$59,$CE$58:$CE$62=$CE$59,$CF$58&lt;&gt;$CF$59,$CF$59:$CF$61=$CF$59,$CF$61&lt;&gt;$CF$62,$CG$59&lt;&gt;$CG$60,$CG$60:$CG$61=$CG$60),1,0)</f>
        <v>0</v>
      </c>
      <c r="CAZ59" s="487">
        <f t="array" aca="1" ref="CAZ59" ca="1">IF(AND($CC$57&lt;&gt;$CC$58,$CC$58:$CC$62=$CC$59,$CE$58:$CE$62=$CE$59,$CF$58&lt;&gt;$CF$59,$CF$59&lt;&gt;$CF$60,$CF$60:$CF$62=$CF$60,$CG$60:$CG$61=$CG$60,$CG$61&lt;&gt;$CG$62),1,0)</f>
        <v>0</v>
      </c>
      <c r="CBA59" s="487">
        <f t="array" aca="1" ref="CBA59" ca="1">IF(AND($CC$57&lt;&gt;$CC$58,$CC$58:$CC$62=$CC$59,$CE$58:$CE$61=$CE$59,$CE$61&lt;&gt;$CE$62,$CF$58:$CF$61=$CF$59,$CG$58&lt;&gt;$CG$59,$CG$59&lt;&gt;$CG$60,$CG$60:$CG$61=$CG$60),1,0)</f>
        <v>0</v>
      </c>
      <c r="CBB59" s="487">
        <f t="array" aca="1" ref="CBB59" ca="1">IF(AND($CC$57&lt;&gt;$CC$58,$CC$58:$CC$62=$CC$59,$CE$58:$CE$61=$CE$59,$CE$61&lt;&gt;$CE$62,$CF$58&lt;&gt;$CF$59,$CF$59&lt;&gt;$CF$60,$CF$60:$CF$61=$CF$60,$CG$60:$CG$61=$CG$60),1,0)</f>
        <v>0</v>
      </c>
      <c r="CBC59" s="487">
        <f t="array" aca="1" ref="CBC59" ca="1">IF(AND($CC$57&lt;&gt;$CC$58,$CC$58:$CC$62=$CC$59,$CE$58:$CE$59=$CE$59,$CE$59&lt;&gt;$CE$60,$CE$60:$CE$62=$CE$60,$CF$58:$CF$59=$CF$59,$CF$60:$CF$62=$CF$60,$CG$58&lt;&gt;$CG$59,$CG$60:$CG$61=$CG$60,$CG$61&lt;&gt;$CG$62),1,0)</f>
        <v>0</v>
      </c>
      <c r="CBD59" s="487">
        <f t="array" aca="1" ref="CBD59" ca="1">IF(AND($CC$57&lt;&gt;$CC$58,$CC$58:$CC$62=$CC$59,$CE$58:$CE$59=$CE$59,$CE$59&lt;&gt;$CE$60,$CE$60:$CE$62=$CE$60,$CF$58&lt;&gt;$CF$59,$CF$60:$CF$61=$CF$60,$CF$61&lt;&gt;$CF$62,$CG$60:$CG$61=$CG$60),1,0)</f>
        <v>0</v>
      </c>
      <c r="CBE59" s="487">
        <f t="array" aca="1" ref="CBE59" ca="1">IF(AND($CC$57&lt;&gt;$CC$58,$CC$58:$CC$62=$CC$59,$CE$58:$CE$59=$CE$59,$CE$59&lt;&gt;$CE$60,$CE$60:$CE$61=$CE$60,$CE$61&lt;&gt;$CE$62,$CF$58:$CF$59=$CF$59,$CF$60:$CF$61=$CF$60,$CG$58&lt;&gt;$CG$59,$CG$60:$CG$61=$CG$60),1,0)</f>
        <v>0</v>
      </c>
      <c r="CBF59" s="487">
        <f t="array" aca="1" ref="CBF59" ca="1">IF(AND($CC$57&lt;&gt;$CC$58,$CC$58:$CC$62=$CC$59,$CE$58:$CE$59=$CE$59,$CE$59&lt;&gt;$CE$60,$CE$60:$CE$61=$CE$60,$CE$61&lt;&gt;$CE$62,$CF$58&lt;&gt;$CF$59,$CF$60:$CF$61=$CF$60,$CG$60:$CG$61=$CG$60),1,0)</f>
        <v>0</v>
      </c>
      <c r="CBG59" s="487">
        <f t="array" aca="1" ref="CBG59" ca="1">IF(AND($CC$57&lt;&gt;$CC$58,$CC$58:$CC$62=$CC$59,$CE$58&lt;&gt;$CE$59,$CE$59:$CE$62=$CE$59,$CF$59:$CF$62=$CF$59,$CG$59&lt;&gt;$CG$60,$CG$60:$CG$61=$CG$60,$CG$61&lt;&gt;$CG$62),1,0)</f>
        <v>0</v>
      </c>
      <c r="CBH59" s="487">
        <f t="array" aca="1" ref="CBH59" ca="1">IF(AND($CC$57&lt;&gt;$CC$58,$CC$58:$CC$62=$CC$59,$CE$58&lt;&gt;$CE$59,$CE$59:$CE$62=$CE$59,$CF$59&lt;&gt;$CF$60,$CF$60:$CF$61=$CF$60,$CF$61&lt;&gt;$CF$62,$CG$60:$CG$61=$CG$60),1,0)</f>
        <v>0</v>
      </c>
      <c r="CBI59" s="487">
        <f t="array" aca="1" ref="CBI59" ca="1">IF(AND($CC$57&lt;&gt;$CC$58,$CC$58:$CC$62=$CC$59,$CE$58&lt;&gt;$CE$59,$CE$59:$CE$61=$CE$59,$CE$61&lt;&gt;$CE$62,$CF$59:$CF$61=$CF$59,$CG$59&lt;&gt;$CG$60,$CG$60:$CG$61=$CG$60),1,0)</f>
        <v>0</v>
      </c>
      <c r="CBJ59" s="487">
        <f t="array" aca="1" ref="CBJ59" ca="1">IF(AND($CC$57&lt;&gt;$CC$58,$CC$58:$CC$62=$CC$59,$CE$58&lt;&gt;$CE$59,$CE$59:$CE$61=$CE$59,$CE$61&lt;&gt;$CE$62,$CF$59&lt;&gt;$CF$60,$CF$60:$CF$61=$CF$60,$CG$60:$CG$61=$CG$60),1,0)</f>
        <v>0</v>
      </c>
      <c r="CBK59" s="487">
        <f t="array" aca="1" ref="CBK59" ca="1">IF(AND($CC$57&lt;&gt;$CC$58,$CC$58:$CC$62=$CC$59,$CE$58&lt;&gt;$CE$59,$CE$59&lt;&gt;$CE$60,$CE$60:$CE$62=$CE$60,$CF$60:$CF$62=$CF$60,$CG$60:$CG$61=$CG$60,$CG$61&lt;&gt;$CG$62),1,0)</f>
        <v>0</v>
      </c>
      <c r="CBL59" s="487">
        <f t="array" aca="1" ref="CBL59" ca="1">IF(AND($CC$57&lt;&gt;$CC$58,$CC$58:$CC$62=$CC$59,$CE$58&lt;&gt;$CE$59,$CE$59&lt;&gt;$CE$60,$CE$60:$CE$62=$CE$60,$CF$60:$CF$61=$CF$60,$CF$61&lt;&gt;$CF$62,$CG$60:$CG$61=$CG$60),1,0)</f>
        <v>0</v>
      </c>
      <c r="CBM59" s="487">
        <f t="array" aca="1" ref="CBM59" ca="1">IF(AND($CC$57&lt;&gt;$CC$58,$CC$58:$CC$61=$CC$59,$CC$61&lt;&gt;$CC$62,$CE$58:$CE$61=$CE$59,$CF$58:$CF$59=$CF$59,$CF$59&lt;&gt;$CF$60,$CF$60:$CF$61=$CF$60,$CG$58&lt;&gt;$CG$59,$CG$60:$CG$61=$CG$60),1,0)</f>
        <v>0</v>
      </c>
      <c r="CBN59" s="487">
        <f t="array" aca="1" ref="CBN59" ca="1">IF(AND($CC$57&lt;&gt;$CC$58,$CC$58:$CC$61=$CC$59,$CC$61&lt;&gt;$CC$62,$CE$58:$CE$61=$CE$59,$CF$58&lt;&gt;$CF$59,$CF$59:$CF$61=$CF$59,$CG$59&lt;&gt;$CG$60,$CG$60:$CG$61=$CG$60),1,0)</f>
        <v>0</v>
      </c>
      <c r="CBO59" s="487">
        <f t="array" aca="1" ref="CBO59" ca="1">IF(AND($CC$57&lt;&gt;$CC$58,$CC$58:$CC$61=$CC$59,$CC$61&lt;&gt;$CC$62,$CE$58:$CE$59=$CE$59,$CE$59&lt;&gt;$CE$60,$CE$60:$CE$61=$CE$60,$CF$58:$CF$59=$CF$59,$CF$60:$CF$61=$CF$60,$CG$58&lt;&gt;$CG$59,$CG$60:$CG$61=$CG$60),1,0)</f>
        <v>0</v>
      </c>
      <c r="CBP59" s="487">
        <f t="array" aca="1" ref="CBP59" ca="1">IF(AND($CC$57&lt;&gt;$CC$58,$CC$58:$CC$61=$CC$59,$CC$61&lt;&gt;$CC$62,$CE$58:$CE$59=$CE$59,$CE$59&lt;&gt;$CE$60,$CE$60:$CE$61=$CE$60,$CF$58&lt;&gt;$CF$59,$CF$60:$CF$61=$CF$60,$CG$60:$CG$61=$CG$60),1,0)</f>
        <v>0</v>
      </c>
      <c r="CBQ59" s="487">
        <f t="array" aca="1" ref="CBQ59" ca="1">IF(AND($CC$57&lt;&gt;$CC$58,$CC$58:$CC$61=$CC$59,$CC$61&lt;&gt;$CC$62,$CE$58&lt;&gt;$CE$59,$CE$59:$CE$61=$CE$59,$CF$59:$CF$61=$CF$59,$CG$59&lt;&gt;$CG$60,$CG$60:$CG$61=$CG$60),1,0)</f>
        <v>0</v>
      </c>
      <c r="CBR59" s="487">
        <f t="array" aca="1" ref="CBR59" ca="1">IF(AND($CC$57&lt;&gt;$CC$58,$CC$58:$CC$61=$CC$59,$CC$61&lt;&gt;$CC$62,$CE$58&lt;&gt;$CE$59,$CE$59:$CE$61=$CE$59,$CF$59&lt;&gt;$CF$60,$CF$60:$CF$61=$CF$60,$CG$60:$CG$61=$CG$60),1,0)</f>
        <v>0</v>
      </c>
      <c r="CBS59" s="487">
        <f t="array" aca="1" ref="CBS59" ca="1">IF(AND($CC$57&lt;&gt;$CC$58,$CC$58:$CC$59=$CC$59,$CC$59&lt;&gt;$CC$60,$CC$60:$CC$62=$CC$60,$CE$58:$CE$59=$CE$59,$CE$60:$CE$62=$CE$60,$CF$58:$CF$59=$CF$59,$CF$60:$CF$61=$CF$60,$CF$61&lt;&gt;$CF$62,$CG$58&lt;&gt;$CG$59,$CG$60:$CG$61=$CG$60),1,0)</f>
        <v>0</v>
      </c>
      <c r="CBT59" s="487">
        <f t="array" aca="1" ref="CBT59" ca="1">IF(AND($CC$57&lt;&gt;$CC$58,$CC$58:$CC$59=$CC$59,$CC$59&lt;&gt;$CC$60,$CC$60:$CC$62=$CC$60,$CE$58:$CE$59=$CE$59,$CE$60:$CE$62=$CE$60,$CF$58&lt;&gt;$CF$59,$CF$60:$CF$62=$CF$60,$CG$60:$CG$61=$CG$60,$CG$61&lt;&gt;$CG$62),1,0)</f>
        <v>0</v>
      </c>
      <c r="CBU59" s="487">
        <f t="array" aca="1" ref="CBU59" ca="1">IF(AND($CC$57&lt;&gt;$CC$58,$CC$58:$CC$59=$CC$59,$CC$59&lt;&gt;$CC$60,$CC$60:$CC$62=$CC$60,$CE$58:$CE$59=$CE$59,$CE$60:$CE$61=$CE$60,$CE$61&lt;&gt;$CE$62,$CF$58:$CF$59=$CF$59,$CF$60:$CF$61=$CF$60,$CG$58&lt;&gt;$CG$59,$CG$60:$CG$61=$CG$60),1,0)</f>
        <v>0</v>
      </c>
      <c r="CBV59" s="487">
        <f t="array" aca="1" ref="CBV59" ca="1">IF(AND($CC$57&lt;&gt;$CC$58,$CC$58:$CC$59=$CC$59,$CC$59&lt;&gt;$CC$60,$CC$60:$CC$62=$CC$60,$CE$58:$CE$59=$CE$59,$CE$60:$CE$61=$CE$60,$CE$61&lt;&gt;$CE$62,$CF$58&lt;&gt;$CF$59,$CF$60:$CF$61=$CF$60,$CG$60:$CG$61=$CG$60),1,0)</f>
        <v>0</v>
      </c>
      <c r="CBW59" s="487">
        <f t="array" aca="1" ref="CBW59" ca="1">IF(AND($CC$57&lt;&gt;$CC$58,$CC$58:$CC$59=$CC$59,$CC$59&lt;&gt;$CC$60,$CC$60:$CC$62=$CC$60,$CE$58&lt;&gt;$CE$59,$CE$60:$CE$62=$CE$60,$CF$60:$CF$62=$CF$60,$CG$60:$CG$61=$CG$60,$CG$61&lt;&gt;$CG$62),1,0)</f>
        <v>0</v>
      </c>
      <c r="CBX59" s="487">
        <f t="array" aca="1" ref="CBX59" ca="1">IF(AND($CC$57&lt;&gt;$CC$58,$CC$58:$CC$59=$CC$59,$CC$59&lt;&gt;$CC$60,$CC$60:$CC$62=$CC$60,$CE$58&lt;&gt;$CE$59,$CE$60:$CE$62=$CE$60,$CF$60:$CF$61=$CF$60,$CF$61&lt;&gt;$CF$62,$CG$60:$CG$61=$CG$60),1,0)</f>
        <v>0</v>
      </c>
      <c r="CBY59" s="487">
        <f t="array" aca="1" ref="CBY59" ca="1">IF(AND($CC$57&lt;&gt;$CC$58,$CC$58&lt;&gt;$CC$59,$CC$59:$CC$62=$CC$59,$CE$59:$CE$62=$CE$59,$CF$59&lt;&gt;$CF$60,$CF$60:$CF$62=$CF$60,$CG$60:$CG$61=$CG$60,$CG$61&lt;&gt;$CG$62),1,0)</f>
        <v>0</v>
      </c>
      <c r="CBZ59" s="487">
        <f t="array" aca="1" ref="CBZ59" ca="1">IF(AND($CC$57&lt;&gt;$CC$58,$CC$58&lt;&gt;$CC$59,$CC$59:$CC$62=$CC$59,$CE$59:$CE$62=$CE$59,$CF$59:$CF$61=$CF$59,$CF$61&lt;&gt;$CF$62,$CG$59&lt;&gt;$CG$60,$CG$60:$CG$61=$CG$60),1,0)</f>
        <v>0</v>
      </c>
      <c r="CCA59" s="487">
        <f t="array" aca="1" ref="CCA59" ca="1">IF(AND($CC$57&lt;&gt;$CC$58,$CC$58&lt;&gt;$CC$59,$CC$59:$CC$62=$CC$59,$CE$59&lt;&gt;$CE$60,$CE$60:$CE$62=$CE$60,$CF$60:$CF$62=$CF$60,$CG$60:$CG$61=$CG$60,$CG$61&lt;&gt;$CG$62),1,0)</f>
        <v>0</v>
      </c>
      <c r="CCB59" s="487">
        <f t="array" aca="1" ref="CCB59" ca="1">IF(AND($CC$57&lt;&gt;$CC$58,$CC$58&lt;&gt;$CC$59,$CC$59:$CC$62=$CC$59,$CE$59&lt;&gt;$CE$60,$CE$60:$CE$62=$CE$60,$CF$60:$CF$61=$CF$60,$CF$61&lt;&gt;$CF$62,$CG$60:$CG$61=$CG$60),1,0)</f>
        <v>0</v>
      </c>
      <c r="CCC59" s="487">
        <f t="array" aca="1" ref="CCC59" ca="1">IF(AND($CC$57&lt;&gt;$CC$58,$CC$58&lt;&gt;$CC$59,$CC$59:$CC$62=$CC$59,$CE$59:$CE$61=$CE$59,$CE$61&lt;&gt;$CE$62,$CF$59:$CF$61=$CF$59,$CG$59&lt;&gt;$CG$60,$CG$60:$CG$61=$CG$60),1,0)</f>
        <v>0</v>
      </c>
      <c r="CCD59" s="487">
        <f t="array" aca="1" ref="CCD59" ca="1">IF(AND($CC$57&lt;&gt;$CC$58,$CC$58&lt;&gt;$CC$59,$CC$59:$CC$62=$CC$59,$CE$59:$CE$61=$CE$59,$CE$61&lt;&gt;$CE$62,$CF$59&lt;&gt;$CF$60,$CF$60:$CF$61=$CF$60,$CG$60:$CG$61=$CG$60),1,0)</f>
        <v>0</v>
      </c>
      <c r="CCE59" s="487">
        <f t="array" aca="1" ref="CCE59" ca="1">IF(AND($CC$57:$CC$62=$CC$59,$CE$57:$CE$60=$CE$59,$CE$60&lt;&gt;$CE$61,$CE$61:$CE$62=$CE$61,$CF$57:$CF$59=$CF$59,$CF$59&lt;&gt;$CF$60,$CF$61:$CF$62=$CF$61,$CG$57&lt;&gt;$CG$58,$CG$58&lt;&gt;$CG$59,$CG$61:$CG$62=$CG$61),1,0)</f>
        <v>0</v>
      </c>
      <c r="CCF59" s="487">
        <f t="array" aca="1" ref="CCF59" ca="1">IF(AND($CC$57:$CC$62=$CC$59,$CE$57:$CE$60=$CE$59,$CE$60&lt;&gt;$CE$61,$CE$61:$CE$62=$CE$61,$CF$57:$CF$58=$CF$58,$CF$58&lt;&gt;$CF$59,$CF$59:$CF$60=$CF$59,$CF$61:$CF$62=$CF$61,$CG$57&lt;&gt;$CG$58,$CG$59&lt;&gt;$CG$60,$CG$61:$CG$62=$CG$61),1,0)</f>
        <v>0</v>
      </c>
      <c r="CCG59" s="487">
        <f t="array" aca="1" ref="CCG59" ca="1">IF(AND($CC$57:$CC$62=$CC$59,$CE$57:$CE$60=$CE$59,$CE$60&lt;&gt;$CE$61,$CE$61:$CE$62=$CE$61,$CF$57&lt;&gt;$CF$58,$CF$58:$CF$60=$CF$59,$CF$61:$CF$62=$CF$61,$CG$58&lt;&gt;$CG$59,$CG$59&lt;&gt;$CG$60,$CG$61:$CG$62=$CG$61),1,0)</f>
        <v>0</v>
      </c>
      <c r="CCH59" s="487">
        <f t="array" aca="1" ref="CCH59" ca="1">IF(AND($CC$57:$CC$62=$CC$59,$CE$57:$CE$60=$CE$59,$CE$60&lt;&gt;$CE$61,$CE$61:$CE$62=$CE$61,$CF$57:$CF$58=$CF$58,$CF$58&lt;&gt;$CF$59,$CF$59&lt;&gt;$CF$60,$CF$61:$CF$62=$CF$61,$CG$57&lt;&gt;$CG$58,$CG$61:$CG$62=$CG$61),1,0)</f>
        <v>0</v>
      </c>
      <c r="CCI59" s="487">
        <f t="array" aca="1" ref="CCI59" ca="1">IF(AND($CC$57:$CC$62=$CC$59,$CE$57:$CE$60=$CE$59,$CE$60&lt;&gt;$CE$61,$CE$61:$CE$62=$CE$61,$CF$57&lt;&gt;$CF$58,$CF$58&lt;&gt;$CF$59,$CF$59:$CF$60=$CF$59,$CF$61:$CF$62=$CF$61,$CG$59&lt;&gt;$CG$60,$CG$61:$CG$62=$CG$61),1,0)</f>
        <v>0</v>
      </c>
      <c r="CCJ59" s="487">
        <f t="array" aca="1" ref="CCJ59" ca="1">IF(AND($CC$57:$CC$62=$CC$59,$CE$57:$CE$60=$CE$59,$CE$60&lt;&gt;$CE$61,$CE$61:$CE$62=$CE$61,$CF$57&lt;&gt;$CF$58,$CF$58:$CF$59=$CF$59,$CF$59&lt;&gt;$CF$60,$CF$61:$CF$62=$CF$61,$CG$58&lt;&gt;$CG$59,$CG$61:$CG$62=$CG$61),1,0)</f>
        <v>0</v>
      </c>
      <c r="CCK59" s="487">
        <f t="array" aca="1" ref="CCK59" ca="1">IF(AND($CC$57:$CC$62=$CC$59,$CE$57:$CE$59=$CE$59,$CE$59&lt;&gt;$CE$60,$CE$60:$CE$62=$CE$60,$CF$57&lt;&gt;$CF$58,$CF$58:$CF$59=$CF$59,$CF$60:$CF$62=$CF$60,$CG$58&lt;&gt;$CG$59,$CG$60&lt;&gt;$CG$61,$CG$61:$CG$62=$CG$61),1,0)</f>
        <v>0</v>
      </c>
      <c r="CCL59" s="487">
        <f t="array" aca="1" ref="CCL59" ca="1">IF(AND($CC$57:$CC$62=$CC$59,$CE$57:$CE$59=$CE$59,$CE$59&lt;&gt;$CE$60,$CE$60:$CE$62=$CE$60,$CF$57&lt;&gt;$CF$58,$CF$58:$CF$59=$CF$59,$CF$60&lt;&gt;$CF$61,$CF$61:$CF$62=$CF$61,$CG$58&lt;&gt;$CG$59,$CG$61:$CG$62=$CG$61),1,0)</f>
        <v>0</v>
      </c>
      <c r="CCM59" s="487">
        <f t="array" aca="1" ref="CCM59" ca="1">IF(AND($CC$57:$CC$62=$CC$59,$CE$57:$CE$59=$CE$59,$CE$59&lt;&gt;$CE$60,$CE$60:$CE$62=$CE$60,$CF$57:$CF$58=$CF$58,$CF$58&lt;&gt;$CF$59,$CF$60:$CF$62=$CF$60,$CG$57&lt;&gt;$CG$58,$CG$60&lt;&gt;$CG$61,$CG$61:$CG$62=$CG$61),1,0)</f>
        <v>0</v>
      </c>
      <c r="CCN59" s="487">
        <f t="array" aca="1" ref="CCN59" ca="1">IF(AND($CC$57:$CC$62=$CC$59,$CE$57:$CE$59=$CE$59,$CE$59&lt;&gt;$CE$60,$CE$60:$CE$62=$CE$60,$CF$57:$CF$58=$CF$58,$CF$58&lt;&gt;$CF$59,$CF$60&lt;&gt;$CF$61,$CF$61:$CF$62=$CF$61,$CG$57&lt;&gt;$CG$58,$CG$61:$CG$62=$CG$61),1,0)</f>
        <v>0</v>
      </c>
      <c r="CCO59" s="487">
        <f t="array" aca="1" ref="CCO59" ca="1">IF(AND($CC$57:$CC$62=$CC$59,$CE$57:$CE$59=$CE$59,$CE$59&lt;&gt;$CE$60,$CE$60:$CE$62=$CE$60,$CF$57&lt;&gt;$CF$58,$CF$58&lt;&gt;$CF$59,$CF$60:$CF$62=$CF$60,$CG$60&lt;&gt;$CG$61,$CG$61:$CG$62=$CG$61),1,0)</f>
        <v>0</v>
      </c>
      <c r="CCP59" s="487">
        <f t="array" aca="1" ref="CCP59" ca="1">IF(AND($CC$57:$CC$62=$CC$59,$CE$57:$CE$59=$CE$59,$CE$59&lt;&gt;$CE$60,$CE$60:$CE$62=$CE$60,$CF$57:$CF$59=$CF$59,$CF$60&lt;&gt;$CF$61,$CF$61:$CF$62=$CF$61,$CG$57&lt;&gt;$CG$58,$CG$58&lt;&gt;$CG$59,$CG$61:$CG$62=$CG$61),1,0)</f>
        <v>0</v>
      </c>
      <c r="CCQ59" s="487">
        <f t="array" aca="1" ref="CCQ59" ca="1">IF(AND($CC$57:$CC$62=$CC$59,$CE$57:$CE$58=$CE$58,$CE$58&lt;&gt;$CE$59,$CE$59:$CE$62=$CE$59,$CF$57:$CF$58=$CF$58,$CF$59:$CF$60=$CF$59,$CF$60&lt;&gt;$CF$61,$CF$61:$CF$62=$CF$61,$CG$57&lt;&gt;$CG$58,$CG$59&lt;&gt;$CG$60,$CG$61:$CG$62=$CG$61),1,0)</f>
        <v>0</v>
      </c>
      <c r="CCR59" s="487">
        <f t="array" aca="1" ref="CCR59" ca="1">IF(AND($CC$57:$CC$62=$CC$59,$CE$57:$CE$58=$CE$58,$CE$58&lt;&gt;$CE$59,$CE$59:$CE$62=$CE$59,$CF$57:$CF$58=$CF$58,$CF$59&lt;&gt;$CF$60,$CF$60&lt;&gt;$CF$61,$CF$61:$CF$62=$CF$61,$CG$57&lt;&gt;$CG$58,$CG$61:$CG$62=$CG$61),1,0)</f>
        <v>0</v>
      </c>
      <c r="CCS59" s="487">
        <f t="array" aca="1" ref="CCS59" ca="1">IF(AND($CC$57:$CC$62=$CC$59,$CE$57:$CE$58=$CE$58,$CE$58&lt;&gt;$CE$59,$CE$59:$CE$62=$CE$59,$CF$57:$CF$58=$CF$58,$CF$59&lt;&gt;$CF$60,$CF$60:$CF$62=$CF$60,$CG$57&lt;&gt;$CG$58,$CG$60&lt;&gt;$CG$61,$CG$61:$CG$62=$CG$61),1,0)</f>
        <v>0</v>
      </c>
      <c r="CCT59" s="487">
        <f t="array" aca="1" ref="CCT59" ca="1">IF(AND($CC$57:$CC$62=$CC$59,$CE$57:$CE$58=$CE$58,$CE$58&lt;&gt;$CE$59,$CE$59:$CE$62=$CE$59,$CF$57&lt;&gt;$CF$58,$CF$59:$CF$62=$CF$59,$CG$59&lt;&gt;$CG$60,$CG$60&lt;&gt;$CG$61,$CG$61:$CG$62=$CG$61),1,0)</f>
        <v>0</v>
      </c>
      <c r="CCU59" s="487">
        <f t="array" aca="1" ref="CCU59" ca="1">IF(AND($CC$57:$CC$62=$CC$59,$CE$57:$CE$58=$CE$58,$CE$58&lt;&gt;$CE$59,$CE$59:$CE$62=$CE$59,$CF$57&lt;&gt;$CF$58,$CF$59:$CF$60=$CF$59,$CF$60&lt;&gt;$CF$61,$CF$61:$CF$62=$CF$61,$CG$59&lt;&gt;$CG$60,$CG$61:$CG$62=$CG$61),1,0)</f>
        <v>0</v>
      </c>
      <c r="CCV59" s="487">
        <f t="array" aca="1" ref="CCV59" ca="1">IF(AND($CC$57:$CC$62=$CC$59,$CE$57:$CE$58=$CE$58,$CE$58&lt;&gt;$CE$59,$CE$59:$CE$62=$CE$59,$CF$57&lt;&gt;$CF$58,$CF$59&lt;&gt;$CF$60,$CF$60:$CF$62=$CF$60,$CG$60&lt;&gt;$CG$61,$CG$61:$CG$62=$CG$61),1,0)</f>
        <v>0</v>
      </c>
      <c r="CCW59" s="487">
        <f t="array" aca="1" ref="CCW59" ca="1">IF(AND($CC$57:$CC$62=$CC$59,$CE$57:$CE$59=$CE$59,$CE$59&lt;&gt;$CE$60,$CE$60&lt;&gt;$CE$61,$CE$61:$CE$62=$CE$61,$CF$57&lt;&gt;$CF$58,$CF$58:$CF$59=$CF$59,$CF$61:$CF$62=$CF$61,$CG$58&lt;&gt;$CG$59,$CG$61:$CG$62=$CG$61),1,0)</f>
        <v>0</v>
      </c>
      <c r="CCX59" s="487">
        <f t="array" aca="1" ref="CCX59" ca="1">IF(AND($CC$57:$CC$62=$CC$59,$CE$57:$CE$59=$CE$59,$CE$59&lt;&gt;$CE$60,$CE$60&lt;&gt;$CE$61,$CE$61:$CE$62=$CE$61,$CF$57:$CF$58=$CF$58,$CF$58&lt;&gt;$CF$59,$CF$61:$CF$62=$CF$61,$CG$57&lt;&gt;$CG$58,$CG$61:$CG$62=$CG$61),1,0)</f>
        <v>0</v>
      </c>
      <c r="CCY59" s="487">
        <f t="array" aca="1" ref="CCY59" ca="1">IF(AND($CC$57:$CC$62=$CC$59,$CE$57:$CE$58=$CE$58,$CE$58&lt;&gt;$CE$59,$CE$59:$CE$60=$CE$59,$CE$60&lt;&gt;$CE$61,$CE$61:$CE$62=$CE$61,$CF$57&lt;&gt;$CF$58,$CF$59:$CF$60=$CF$59,$CF$61:$CF$62=$CF$61,$CG$59&lt;&gt;$CG$60,$CG$61:$CG$62=$CG$61),1,0)</f>
        <v>0</v>
      </c>
      <c r="CCZ59" s="487">
        <f t="array" aca="1" ref="CCZ59" ca="1">IF(AND($CC$57:$CC$62=$CC$59,$CE$57:$CE$58=$CE$58,$CE$58&lt;&gt;$CE$59,$CE$59:$CE$60=$CE$59,$CE$60&lt;&gt;$CE$61,$CE$61:$CE$62=$CE$61,$CF$57:$CF$58=$CF$58,$CF$59&lt;&gt;$CF$60,$CF$61:$CF$62=$CF$61,$CG$57&lt;&gt;$CG$58,$CG$61:$CG$62=$CG$61),1,0)</f>
        <v>0</v>
      </c>
      <c r="CDA59" s="487">
        <f t="array" aca="1" ref="CDA59" ca="1">IF(AND($CC$57:$CC$62=$CC$59,$CE$57:$CE$58=$CE$58,$CE$58&lt;&gt;$CE$59,$CE$59&lt;&gt;$CE$60,$CE$60:$CE$62=$CE$60,$CF$57&lt;&gt;$CF$58,$CF$60:$CF$62=$CF$60,$CG$60&lt;&gt;$CG$61,$CG$61:$CG$62=$CG$61),1,0)</f>
        <v>0</v>
      </c>
      <c r="CDB59" s="487">
        <f t="array" aca="1" ref="CDB59" ca="1">IF(AND($CC$57:$CC$62=$CC$59,$CE$57:$CE$58=$CE$58,$CE$58&lt;&gt;$CE$59,$CE$59&lt;&gt;$CE$60,$CE$60:$CE$62=$CE$60,$CF$57:$CF$58=$CF$58,$CF$60&lt;&gt;$CF$61,$CF$61:$CF$62=$CF$61,$CG$57&lt;&gt;$CG$58,$CG$61:$CG$62=$CG$61),1,0)</f>
        <v>0</v>
      </c>
      <c r="CDC59" s="487">
        <f t="array" aca="1" ref="CDC59" ca="1">IF(AND($CC$57:$CC$62=$CC$59,$CE$57&lt;&gt;$CE$58,$CE$58:$CE$62=$CE$59,$CF$58&lt;&gt;$CF$59,$CF$59:$CF$62=$CF$59,$CG$59&lt;&gt;$CG$60,$CG$60&lt;&gt;$CG$61,$CG$61:$CG$62=$CG$61),1,0)</f>
        <v>0</v>
      </c>
      <c r="CDD59" s="487">
        <f t="array" aca="1" ref="CDD59" ca="1">IF(AND($CC$57:$CC$62=$CC$59,$CE$57&lt;&gt;$CE$58,$CE$58:$CE$62=$CE$59,$CF$58:$CF$59=$CF$59,$CF$59&lt;&gt;$CF$60,$CF$60:$CF$62=$CF$60,$CG$58&lt;&gt;$CG$59,$CG$60&lt;&gt;$CG$61,$CG$61:$CG$62=$CG$61),1,0)</f>
        <v>0</v>
      </c>
      <c r="CDE59" s="487">
        <f t="array" aca="1" ref="CDE59" ca="1">IF(AND($CC$57:$CC$62=$CC$59,$CE$57&lt;&gt;$CE$58,$CE$58:$CE$62=$CE$59,$CF$58:$CF$59=$CF$59,$CF$59&lt;&gt;$CF$60,$CF$60&lt;&gt;$CF$61,$CF$61:$CF$62=$CF$61,$CG$58&lt;&gt;$CG$59,$CG$61:$CG$62=$CG$61),1,0)</f>
        <v>0</v>
      </c>
      <c r="CDF59" s="487">
        <f t="array" aca="1" ref="CDF59" ca="1">IF(AND($CC$57:$CC$62=$CC$59,$CE$57&lt;&gt;$CE$58,$CE$58:$CE$62=$CE$59,$CF$58&lt;&gt;$CF$59,$CF$59:$CF$60=$CF$59,$CF$60&lt;&gt;$CF$61,$CF$61:$CF$62=$CF$61,$CG$59&lt;&gt;$CG$60,$CG$61:$CG$62=$CG$61),1,0)</f>
        <v>0</v>
      </c>
      <c r="CDG59" s="487">
        <f t="array" aca="1" ref="CDG59" ca="1">IF(AND($CC$57:$CC$62=$CC$59,$CE$57&lt;&gt;$CE$58,$CE$58:$CE$62=$CE$59,$CF$58&lt;&gt;$CF$59,$CF$59&lt;&gt;$CF$60,$CF$60:$CF$62=$CF$60,$CG$60&lt;&gt;$CG$61,$CG$61:$CG$62=$CG$61),1,0)</f>
        <v>0</v>
      </c>
      <c r="CDH59" s="487">
        <f t="array" aca="1" ref="CDH59" ca="1">IF(AND($CC$57:$CC$62=$CC$59,$CE$57&lt;&gt;$CE$58,$CE$58:$CE$62=$CE$59,$CF$58:$CF$60=$CF$59,$CF$60&lt;&gt;$CF$61,$CF$61:$CF$62=$CF$61,$CG$58&lt;&gt;$CG$59,$CG$59&lt;&gt;$CG$60,$CG$61:$CG$62=$CG$61),1,0)</f>
        <v>0</v>
      </c>
      <c r="CDI59" s="487">
        <f t="array" aca="1" ref="CDI59" ca="1">IF(AND($CC$57:$CC$62=$CC$59,$CE$57&lt;&gt;$CE$58,$CE$58:$CE$60=$CE$59,$CE$60&lt;&gt;$CE$61,$CE$61:$CE$62=$CE$61,$CF$58&lt;&gt;$CF$59,$CF$59:$CF$60=$CF$59,$CF$61:$CF$62=$CF$61,$CG$59&lt;&gt;$CG$60,$CG$61:$CG$62=$CG$61),1,0)</f>
        <v>0</v>
      </c>
      <c r="CDJ59" s="487">
        <f t="array" aca="1" ref="CDJ59" ca="1">IF(AND($CC$57:$CC$62=$CC$59,$CE$57&lt;&gt;$CE$58,$CE$58:$CE$60=$CE$59,$CE$60&lt;&gt;$CE$61,$CE$61:$CE$62=$CE$61,$CF$58:$CF$59=$CF$59,$CF$59&lt;&gt;$CF$60,$CF$61:$CF$62=$CF$61,$CG$58&lt;&gt;$CG$59,$CG$61:$CG$62=$CG$61),1,0)</f>
        <v>0</v>
      </c>
      <c r="CDK59" s="487">
        <f t="array" aca="1" ref="CDK59" ca="1">IF(AND($CC$57:$CC$62=$CC$59,$CE$57&lt;&gt;$CE$58,$CE$58:$CE$59=$CE$59,$CE$59&lt;&gt;$CE$60,$CE$60:$CE$62=$CE$60,$CF$58:$CF$59=$CF$59,$CF$60&lt;&gt;$CF$61,$CF$61:$CF$62=$CF$61,$CG$58&lt;&gt;$CG$59,$CG$61:$CG$62=$CG$61),1,0)</f>
        <v>0</v>
      </c>
      <c r="CDL59" s="487">
        <f t="array" aca="1" ref="CDL59" ca="1">IF(AND($CC$57:$CC$62=$CC$59,$CE$57&lt;&gt;$CE$58,$CE$58:$CE$59=$CE$59,$CE$59&lt;&gt;$CE$60,$CE$60:$CE$62=$CE$60,$CF$58&lt;&gt;$CF$59,$CF$60:$CF$62=$CF$60,$CG$60&lt;&gt;$CG$61,$CG$61:$CG$62=$CG$61),1,0)</f>
        <v>0</v>
      </c>
      <c r="CDM59" s="487">
        <f t="array" aca="1" ref="CDM59" ca="1">IF(AND($CC$57:$CC$62=$CC$59,$CE$57&lt;&gt;$CE$58,$CE$58&lt;&gt;$CE$59,$CE$59:$CE$62=$CE$59,$CF$59&lt;&gt;$CF$60,$CF$60:$CF$62=$CF$60,$CG$60&lt;&gt;$CG$61,$CG$61:$CG$62=$CG$61),1,0)</f>
        <v>0</v>
      </c>
      <c r="CDN59" s="487">
        <f t="array" aca="1" ref="CDN59" ca="1">IF(AND($CC$57:$CC$62=$CC$59,$CE$57&lt;&gt;$CE$58,$CE$58&lt;&gt;$CE$59,$CE$59:$CE$62=$CE$59,$CF$59:$CF$60=$CF$59,$CF$60&lt;&gt;$CF$61,$CF$61:$CF$62=$CF$61,$CG$59&lt;&gt;$CG$60,$CG$61:$CG$62=$CG$61),1,0)</f>
        <v>0</v>
      </c>
      <c r="CDO59" s="487">
        <f t="array" aca="1" ref="CDO59" ca="1">IF(AND($CC$57:$CC$60=$CC$59,$CC$60&lt;&gt;$CC$61,$CC$61:$CC$62=$CC$61,$CE$57:$CE$60=$CE$59,$CE$61:$CE$62=$CE$61,$CF$57:$CF$59=$CF$59,$CF$59&lt;&gt;$CF$60,$CF$61:$CF$62=$CF$61,$CG$57&lt;&gt;$CG$58,$CG$58&lt;&gt;$CG$59,$CG$61:$CG$62=$CG$61),1,0)</f>
        <v>0</v>
      </c>
      <c r="CDP59" s="487">
        <f t="array" aca="1" ref="CDP59" ca="1">IF(AND($CC$57:$CC$60=$CC$59,$CC$60&lt;&gt;$CC$61,$CC$61:$CC$62=$CC$61,$CE$57:$CE$60=$CE$59,$CE$61:$CE$62=$CE$61,$CF$57:$CF$58=$CF$58,$CF$58&lt;&gt;$CF$59,$CF$59:$CF$60=$CF$59,$CF$61:$CF$62=$CF$61,$CG$57&lt;&gt;$CG$58,$CG$59&lt;&gt;$CG$60,$CG$61:$CG$62=$CG$61),1,0)</f>
        <v>0</v>
      </c>
      <c r="CDQ59" s="487">
        <f t="array" aca="1" ref="CDQ59" ca="1">IF(AND($CC$57:$CC$60=$CC$59,$CC$60&lt;&gt;$CC$61,$CC$61:$CC$62=$CC$61,$CE$57:$CE$60=$CE$59,$CE$61:$CE$62=$CE$61,$CF$57&lt;&gt;$CF$58,$CF$58:$CF$60=$CF$59,$CF$61:$CF$62=$CF$61,$CG$58&lt;&gt;$CG$59,$CG$59&lt;&gt;$CG$60,$CG$61:$CG$62=$CG$61),1,0)</f>
        <v>0</v>
      </c>
      <c r="CDR59" s="487">
        <f t="array" aca="1" ref="CDR59" ca="1">IF(AND($CC$57:$CC$60=$CC$59,$CC$60&lt;&gt;$CC$61,$CC$61:$CC$62=$CC$61,$CE$57:$CE$60=$CE$59,$CE$61:$CE$62=$CE$61,$CF$57:$CF$58=$CF$58,$CF$58&lt;&gt;$CF$59,$CF$59&lt;&gt;$CF$60,$CF$61:$CF$62=$CF$61,$CG$57&lt;&gt;$CG$58,$CG$61:$CG$62=$CG$61),1,0)</f>
        <v>0</v>
      </c>
      <c r="CDS59" s="487">
        <f t="array" aca="1" ref="CDS59" ca="1">IF(AND($CC$57:$CC$60=$CC$59,$CC$60&lt;&gt;$CC$61,$CC$61:$CC$62=$CC$61,$CE$57:$CE$60=$CE$59,$CE$61:$CE$62=$CE$61,$CF$57&lt;&gt;$CF$58,$CF$58&lt;&gt;$CF$59,$CF$59:$CF$60=$CF$59,$CF$61:$CF$62=$CF$61,$CG$59&lt;&gt;$CG$60,$CG$61:$CG$62=$CG$61),1,0)</f>
        <v>0</v>
      </c>
      <c r="CDT59" s="487">
        <f t="array" aca="1" ref="CDT59" ca="1">IF(AND($CC$57:$CC$60=$CC$59,$CC$60&lt;&gt;$CC$61,$CC$61:$CC$62=$CC$61,$CE$57:$CE$60=$CE$59,$CE$61:$CE$62=$CE$61,$CF$57&lt;&gt;$CF$58,$CF$58:$CF$59=$CF$59,$CF$59&lt;&gt;$CF$60,$CF$61:$CF$62=$CF$61,$CG$58&lt;&gt;$CG$59,$CG$61:$CG$62=$CG$61),1,0)</f>
        <v>0</v>
      </c>
      <c r="CDU59" s="487">
        <f t="array" aca="1" ref="CDU59" ca="1">IF(AND($CC$57:$CC$60=$CC$59,$CC$60&lt;&gt;$CC$61,$CC$61:$CC$62=$CC$61,$CE$57:$CE$59=$CE$59,$CE$59&lt;&gt;$CE$60,$CE$61:$CE$62=$CE$61,$CF$57:$CF$59=$CF$59,$CF$61:$CF$62=$CF$61,$CG$57&lt;&gt;$CG$58,$CG$58&lt;&gt;$CG$59,$CG$61:$CG$62=$CG$61),1,0)</f>
        <v>0</v>
      </c>
      <c r="CDV59" s="487">
        <f t="array" aca="1" ref="CDV59" ca="1">IF(AND($CC$57:$CC$60=$CC$59,$CC$60&lt;&gt;$CC$61,$CC$61:$CC$62=$CC$61,$CE$57:$CE$59=$CE$59,$CE$59&lt;&gt;$CE$60,$CE$61:$CE$62=$CE$61,$CF$57&lt;&gt;$CF$58,$CF$58&lt;&gt;$CF$59,$CF$61:$CF$62=$CF$61,$CG$61:$CG$62=$CG$61),1,0)</f>
        <v>0</v>
      </c>
      <c r="CDW59" s="487">
        <f t="array" aca="1" ref="CDW59" ca="1">IF(AND($CC$57:$CC$60=$CC$59,$CC$60&lt;&gt;$CC$61,$CC$61:$CC$62=$CC$61,$CE$57:$CE$58=$CE$58,$CE$58&lt;&gt;$CE$59,$CE$59:$CE$60=$CE$59,$CE$61:$CE$62=$CE$61,$CF$57:$CF$58=$CF$58,$CF$59:$CF$60=$CF$59,$CF$61:$CF$62=$CF$61,$CG$57&lt;&gt;$CG$58,$CG$59&lt;&gt;$CG$60,$CG$61:$CG$62=$CG$61),1,0)</f>
        <v>0</v>
      </c>
      <c r="CDX59" s="487">
        <f t="array" aca="1" ref="CDX59" ca="1">IF(AND($CC$57:$CC$60=$CC$59,$CC$60&lt;&gt;$CC$61,$CC$61:$CC$62=$CC$61,$CE$57:$CE$58=$CE$58,$CE$58&lt;&gt;$CE$59,$CE$59:$CE$60=$CE$59,$CE$61:$CE$62=$CE$61,$CF$57&lt;&gt;$CF$58,$CF$59&lt;&gt;$CF$60,$CF$61:$CF$62=$CF$61,$CG$61:$CG$62=$CG$61),1,0)</f>
        <v>0</v>
      </c>
      <c r="CDY59" s="487">
        <f t="array" aca="1" ref="CDY59" ca="1">IF(AND($CC$57:$CC$60=$CC$59,$CC$60&lt;&gt;$CC$61,$CC$61:$CC$62=$CC$61,$CE$57&lt;&gt;$CE$58,$CE$58:$CE$60=$CE$59,$CE$61:$CE$62=$CE$61,$CF$58:$CF$60=$CF$59,$CF$61:$CF$62=$CF$61,$CG$58&lt;&gt;$CG$59,$CG$59&lt;&gt;$CG$60,$CG$61:$CG$62=$CG$61),1,0)</f>
        <v>0</v>
      </c>
      <c r="CDZ59" s="487">
        <f t="array" aca="1" ref="CDZ59" ca="1">IF(AND($CC$57:$CC$60=$CC$59,$CC$60&lt;&gt;$CC$61,$CC$61:$CC$62=$CC$61,$CE$57&lt;&gt;$CE$58,$CE$58:$CE$60=$CE$59,$CE$61:$CE$62=$CE$61,$CF$58&lt;&gt;$CF$59,$CF$59&lt;&gt;$CF$60,$CF$61:$CF$62=$CF$61,$CG$61:$CG$62=$CG$61),1,0)</f>
        <v>0</v>
      </c>
      <c r="CEA59" s="487">
        <f t="array" aca="1" ref="CEA59" ca="1">IF(AND($CC$57:$CC$60=$CC$59,$CC$60&lt;&gt;$CC$61,$CC$61:$CC$62=$CC$61,$CE$57:$CE$58=$CE$58,$CE$58&lt;&gt;$CE$59,$CE$59&lt;&gt;$CE$60,$CE$61:$CE$62=$CE$61,$CF$57:$CF$58=$CF$58,$CF$61:$CF$62=$CF$61,$CG$57&lt;&gt;$CG$58,$CG$61:$CG$62=$CG$61),1,0)</f>
        <v>0</v>
      </c>
      <c r="CEB59" s="487">
        <f t="array" aca="1" ref="CEB59" ca="1">IF(AND($CC$57:$CC$60=$CC$59,$CC$60&lt;&gt;$CC$61,$CC$61:$CC$62=$CC$61,$CE$57:$CE$58=$CE$58,$CE$58&lt;&gt;$CE$59,$CE$59&lt;&gt;$CE$60,$CE$61:$CE$62=$CE$61,$CF$57&lt;&gt;$CF$58,$CF$61:$CF$62=$CF$61,$CG$61:$CG$62=$CG$61),1,0)</f>
        <v>0</v>
      </c>
      <c r="CEC59" s="487">
        <f t="array" aca="1" ref="CEC59" ca="1">IF(AND($CC$57:$CC$60=$CC$59,$CC$60&lt;&gt;$CC$61,$CC$61:$CC$62=$CC$61,$CE$57&lt;&gt;$CE$58,$CE$58&lt;&gt;$CE$59,$CE$59:$CE$60=$CE$59,$CE$61:$CE$62=$CE$61,$CF$59:$CF$60=$CF$59,$CF$61:$CF$62=$CF$61,$CG$59&lt;&gt;$CG$60,$CG$61:$CG$62=$CG$61),1,0)</f>
        <v>0</v>
      </c>
      <c r="CED59" s="487">
        <f t="array" aca="1" ref="CED59" ca="1">IF(AND($CC$57:$CC$60=$CC$59,$CC$60&lt;&gt;$CC$61,$CC$61:$CC$62=$CC$61,$CE$57&lt;&gt;$CE$58,$CE$58&lt;&gt;$CE$59,$CE$59:$CE$60=$CE$59,$CE$61:$CE$62=$CE$61,$CF$59&lt;&gt;$CF$60,$CF$61:$CF$62=$CF$61,$CG$61:$CG$62=$CG$61),1,0)</f>
        <v>0</v>
      </c>
      <c r="CEE59" s="487">
        <f t="array" aca="1" ref="CEE59" ca="1">IF(AND($CC$57:$CC$60=$CC$59,$CC$60&lt;&gt;$CC$61,$CC$61:$CC$62=$CC$61,$CE$57&lt;&gt;$CE$58,$CE$58:$CE$59=$CE$59,$CE$59&lt;&gt;$CE$60,$CE$61:$CE$62=$CE$61,$CF$58:$CF$59=$CF$59,$CF$61:$CF$62=$CF$61,$CG$58&lt;&gt;$CG$59,$CG$61:$CG$62=$CG$61),1,0)</f>
        <v>0</v>
      </c>
      <c r="CEF59" s="487">
        <f t="array" aca="1" ref="CEF59" ca="1">IF(AND($CC$57:$CC$60=$CC$59,$CC$60&lt;&gt;$CC$61,$CC$61:$CC$62=$CC$61,$CE$57&lt;&gt;$CE$58,$CE$58:$CE$59=$CE$59,$CE$59&lt;&gt;$CE$60,$CE$61:$CE$62=$CE$61,$CF$58&lt;&gt;$CF$59,$CF$61:$CF$62=$CF$61,$CG$61:$CG$62=$CG$61),1,0)</f>
        <v>0</v>
      </c>
      <c r="CEG59" s="487">
        <f t="array" aca="1" ref="CEG59" ca="1">IF(AND($CC$57:$CC$59=$CC$59,$CC$59&lt;&gt;$CC$60,$CC$60:$CC$62=$CC$60,$CE$57:$CE$59=$CE$59,$CE$60:$CE$62=$CE$60,$CF$57&lt;&gt;$CF$58,$CF$58:$CF$59=$CF$59,$CF$60:$CF$62=$CF$60,$CG$58&lt;&gt;$CG$59,$CG$60&lt;&gt;$CG$61,$CG$61:$CG$62=$CG$61),1,0)</f>
        <v>0</v>
      </c>
      <c r="CEH59" s="487">
        <f t="array" aca="1" ref="CEH59" ca="1">IF(AND($CC$57:$CC$59=$CC$59,$CC$59&lt;&gt;$CC$60,$CC$60:$CC$62=$CC$60,$CE$57:$CE$59=$CE$59,$CE$60:$CE$62=$CE$60,$CF$57&lt;&gt;$CF$58,$CF$58:$CF$59=$CF$59,$CF$60&lt;&gt;$CF$61,$CF$61:$CF$62=$CF$61,$CG$58&lt;&gt;$CG$59,$CG$61:$CG$62=$CG$61),1,0)</f>
        <v>0</v>
      </c>
      <c r="CEI59" s="487">
        <f t="array" aca="1" ref="CEI59" ca="1">IF(AND($CC$57:$CC$59=$CC$59,$CC$59&lt;&gt;$CC$60,$CC$60:$CC$62=$CC$60,$CE$57:$CE$59=$CE$59,$CE$60:$CE$62=$CE$60,$CF$57:$CF$58=$CF$58,$CF$58&lt;&gt;$CF$59,$CF$60:$CF$62=$CF$60,$CG$57&lt;&gt;$CG$58,$CG$60&lt;&gt;$CG$61,$CG$61:$CG$62=$CG$61),1,0)</f>
        <v>0</v>
      </c>
      <c r="CEJ59" s="487">
        <f t="array" aca="1" ref="CEJ59" ca="1">IF(AND($CC$57:$CC$59=$CC$59,$CC$59&lt;&gt;$CC$60,$CC$60:$CC$62=$CC$60,$CE$57:$CE$59=$CE$59,$CE$60:$CE$62=$CE$60,$CF$57:$CF$58=$CF$58,$CF$58&lt;&gt;$CF$59,$CF$60&lt;&gt;$CF$61,$CF$61:$CF$62=$CF$61,$CG$57&lt;&gt;$CG$58,$CG$61:$CG$62=$CG$61),1,0)</f>
        <v>0</v>
      </c>
      <c r="CEK59" s="487">
        <f t="array" aca="1" ref="CEK59" ca="1">IF(AND($CC$57:$CC$59=$CC$59,$CC$59&lt;&gt;$CC$60,$CC$60:$CC$62=$CC$60,$CE$57:$CE$59=$CE$59,$CE$60:$CE$62=$CE$60,$CF$57&lt;&gt;$CF$58,$CF$58&lt;&gt;$CF$59,$CF$60:$CF$62=$CF$60,$CG$60&lt;&gt;$CG$61,$CG$61:$CG$62=$CG$61),1,0)</f>
        <v>0</v>
      </c>
      <c r="CEL59" s="487">
        <f t="array" aca="1" ref="CEL59" ca="1">IF(AND($CC$57:$CC$59=$CC$59,$CC$59&lt;&gt;$CC$60,$CC$60:$CC$62=$CC$60,$CE$57:$CE$59=$CE$59,$CE$60:$CE$62=$CE$60,$CF$57:$CF$59=$CF$59,$CF$60&lt;&gt;$CF$61,$CF$61:$CF$62=$CF$61,$CG$57&lt;&gt;$CG$58,$CG$58&lt;&gt;$CG$59,$CG$61:$CG$62=$CG$61),1,0)</f>
        <v>0</v>
      </c>
      <c r="CEM59" s="487">
        <f t="array" aca="1" ref="CEM59" ca="1">IF(AND($CC$57:$CC$59=$CC$59,$CC$59&lt;&gt;$CC$60,$CC$60:$CC$62=$CC$60,$CE$57&lt;&gt;$CE$58,$CE$58:$CE$59=$CE$59,$CE$60:$CE$62=$CE$60,$CF$58:$CF$59=$CF$59,$CF$60:$CF$62=$CF$60,$CG$58&lt;&gt;$CG$59,$CG$60&lt;&gt;$CG$61,$CG$61:$CG$62=$CG$61),1,0)</f>
        <v>0</v>
      </c>
      <c r="CEN59" s="487">
        <f t="array" aca="1" ref="CEN59" ca="1">IF(AND($CC$57:$CC$59=$CC$59,$CC$59&lt;&gt;$CC$60,$CC$60:$CC$62=$CC$60,$CE$57&lt;&gt;$CE$58,$CE$58:$CE$59=$CE$59,$CE$60:$CE$62=$CE$60,$CF$58&lt;&gt;$CF$59,$CF$60&lt;&gt;$CF$61,$CF$61:$CF$62=$CF$61,$CG$61:$CG$62=$CG$61),1,0)</f>
        <v>0</v>
      </c>
      <c r="CEO59" s="487">
        <f t="array" aca="1" ref="CEO59" ca="1">IF(AND($CC$57:$CC$59=$CC$59,$CC$59&lt;&gt;$CC$60,$CC$60:$CC$62=$CC$60,$CE$57&lt;&gt;$CE$58,$CE$58:$CE$59=$CE$59,$CE$60&lt;&gt;$CE$61,$CE$61:$CE$62=$CE$61,$CF$58:$CF$59=$CF$59,$CF$61:$CF$62=$CF$61,$CG$58&lt;&gt;$CG$59,$CG$61:$CG$62=$CG$61),1,0)</f>
        <v>0</v>
      </c>
      <c r="CEP59" s="487">
        <f t="array" aca="1" ref="CEP59" ca="1">IF(AND($CC$57:$CC$59=$CC$59,$CC$59&lt;&gt;$CC$60,$CC$60:$CC$62=$CC$60,$CE$57&lt;&gt;$CE$58,$CE$58:$CE$59=$CE$59,$CE$60&lt;&gt;$CE$61,$CE$61:$CE$62=$CE$61,$CF$58&lt;&gt;$CF$59,$CF$61:$CF$62=$CF$61,$CG$61:$CG$62=$CG$61),1,0)</f>
        <v>0</v>
      </c>
      <c r="CEQ59" s="487">
        <f t="array" aca="1" ref="CEQ59" ca="1">IF(AND($CC$57:$CC$59=$CC$59,$CC$59&lt;&gt;$CC$60,$CC$60:$CC$62=$CC$60,$CE$57:$CE$58=$CE$58,$CE$58&lt;&gt;$CE$59,$CE$60:$CE$62=$CE$60,$CF$57:$CF$58=$CF$58,$CF$60:$CF$62=$CF$60,$CG$57&lt;&gt;$CG$58,$CG$60&lt;&gt;$CG$61,$CG$61:$CG$62=$CG$61),1,0)</f>
        <v>0</v>
      </c>
      <c r="CER59" s="487">
        <f t="array" aca="1" ref="CER59" ca="1">IF(AND($CC$57:$CC$59=$CC$59,$CC$59&lt;&gt;$CC$60,$CC$60:$CC$62=$CC$60,$CE$57:$CE$58=$CE$58,$CE$58&lt;&gt;$CE$59,$CE$60:$CE$62=$CE$60,$CF$57&lt;&gt;$CF$58,$CF$60&lt;&gt;$CF$61,$CF$61:$CF$62=$CF$61,$CG$61:$CG$62=$CG$61),1,0)</f>
        <v>0</v>
      </c>
      <c r="CES59" s="487">
        <f t="array" aca="1" ref="CES59" ca="1">IF(AND($CC$57:$CC$59=$CC$59,$CC$59&lt;&gt;$CC$60,$CC$60:$CC$62=$CC$60,$CE$57:$CE$58=$CE$58,$CE$58&lt;&gt;$CE$59,$CE$60&lt;&gt;$CE$61,$CE$61:$CE$62=$CE$61,$CF$57:$CF$58=$CF$58,$CF$61:$CF$62=$CF$61,$CG$57&lt;&gt;$CG$58,$CG$61:$CG$62=$CG$61),1,0)</f>
        <v>0</v>
      </c>
      <c r="CET59" s="487">
        <f t="array" aca="1" ref="CET59" ca="1">IF(AND($CC$57:$CC$59=$CC$59,$CC$59&lt;&gt;$CC$60,$CC$60:$CC$62=$CC$60,$CE$57:$CE$58=$CE$58,$CE$58&lt;&gt;$CE$59,$CE$60&lt;&gt;$CE$61,$CE$61:$CE$62=$CE$61,$CF$57&lt;&gt;$CF$58,$CF$61:$CF$62=$CF$61,$CG$61:$CG$62=$CG$61),1,0)</f>
        <v>0</v>
      </c>
      <c r="CEU59" s="487">
        <f t="array" aca="1" ref="CEU59" ca="1">IF(AND($CC$57:$CC$59=$CC$59,$CC$59&lt;&gt;$CC$60,$CC$60:$CC$62=$CC$60,$CE$57&lt;&gt;$CE$58,$CE$58&lt;&gt;$CE$59,$CE$60:$CE$62=$CE$60,$CF$60:$CF$62=$CF$60,$CG$60&lt;&gt;$CG$61,$CG$61:$CG$62=$CG$61),1,0)</f>
        <v>0</v>
      </c>
      <c r="CEV59" s="487">
        <f t="array" aca="1" ref="CEV59" ca="1">IF(AND($CC$57:$CC$59=$CC$59,$CC$59&lt;&gt;$CC$60,$CC$60:$CC$62=$CC$60,$CE$57&lt;&gt;$CE$58,$CE$58&lt;&gt;$CE$59,$CE$60:$CE$62=$CE$60,$CF$60&lt;&gt;$CF$61,$CF$61:$CF$62=$CF$61,$CG$61:$CG$62=$CG$61),1,0)</f>
        <v>0</v>
      </c>
      <c r="CEW59" s="487">
        <f t="array" aca="1" ref="CEW59" ca="1">IF(AND($CC$57:$CC$59=$CC$59,$CC$59&lt;&gt;$CC$60,$CC$60:$CC$62=$CC$60,$CE$57:$CE$59=$CE$59,$CE$60&lt;&gt;$CE$61,$CE$61:$CE$62=$CE$61,$CF$57:$CF$59=$CF$58,$CF$61:$CF$62=$CF$61,$CG$57&lt;&gt;$CG$58,$CG$58&lt;&gt;$CG$59,$CG$61:$CG$62=$CG$61),1,0)</f>
        <v>0</v>
      </c>
      <c r="CEX59" s="487">
        <f t="array" aca="1" ref="CEX59" ca="1">IF(AND($CC$57:$CC$59=$CC$59,$CC$59&lt;&gt;$CC$60,$CC$60:$CC$62=$CC$60,$CE$57:$CE$59=$CE$59,$CE$60&lt;&gt;$CE$61,$CE$61:$CE$62=$CE$61,$CF$57&lt;&gt;$CF$58,$CF$58&lt;&gt;$CF$59,$CF$61:$CF$62=$CF$61,$CG$61:$CG$62=$CG$61),1,0)</f>
        <v>0</v>
      </c>
      <c r="CEY59" s="487">
        <f t="array" aca="1" ref="CEY59" ca="1">IF(AND($CC$57:$CC$58=$CC$58,$CC$58&lt;&gt;$CC$59,$CC$59:$CC$62=$CC$59,$CE$57:$CE$58=$CE$58,$CE$59:$CE$62=$CE$59,$CF$57:$CF$58=$CF$58,$CF$59:$CF$60=$CF$59,$CF$60&lt;&gt;$CF$61,$CF$61:$CF$62=$CF$61,$CG$57&lt;&gt;$CG$58,$CG$59&lt;&gt;$CG$60,$CG$61:$CG$62=$CG$61),1,0)</f>
        <v>0</v>
      </c>
      <c r="CEZ59" s="487">
        <f t="array" aca="1" ref="CEZ59" ca="1">IF(AND($CC$57:$CC$58=$CC$58,$CC$58&lt;&gt;$CC$59,$CC$59:$CC$62=$CC$59,$CE$57:$CE$58=$CE$58,$CE$59:$CE$62=$CE$59,$CF$57:$CF$58=$CF$58,$CF$59&lt;&gt;$CF$60,$CF$60&lt;&gt;$CF$61,$CF$61:$CF$62=$CF$61,$CG$57&lt;&gt;$CG$58,$CG$61:$CG$62=$CG$61),1,0)</f>
        <v>0</v>
      </c>
      <c r="CFA59" s="487">
        <f t="array" aca="1" ref="CFA59" ca="1">IF(AND($CC$57:$CC$58=$CC$58,$CC$58&lt;&gt;$CC$59,$CC$59:$CC$62=$CC$59,$CE$57:$CE$58=$CE$58,$CE$59:$CE$62=$CE$59,$CF$57:$CF$58=$CF$58,$CF$59&lt;&gt;$CF$60,$CF$60:$CF$62=$CF$60,$CG$57&lt;&gt;$CG$58,$CG$60&lt;&gt;$CG$61,$CG$61:$CG$62=$CG$61),1,0)</f>
        <v>0</v>
      </c>
      <c r="CFB59" s="487">
        <f t="array" aca="1" ref="CFB59" ca="1">IF(AND($CC$57:$CC$58=$CC$58,$CC$58&lt;&gt;$CC$59,$CC$59:$CC$62=$CC$59,$CE$57:$CE$58=$CE$58,$CE$59:$CE$62=$CE$59,$CF$57&lt;&gt;$CF$58,$CF$59:$CF$62=$CF$59,$CG$59&lt;&gt;$CG$60,$CG$60&lt;&gt;$CG$61,$CG$61:$CG$62=$CG$61),1,0)</f>
        <v>0</v>
      </c>
      <c r="CFC59" s="487">
        <f t="array" aca="1" ref="CFC59" ca="1">IF(AND($CC$57:$CC$58=$CC$58,$CC$58&lt;&gt;$CC$59,$CC$59:$CC$62=$CC$59,$CE$57:$CE$58=$CE$58,$CE$59:$CE$62=$CE$59,$CF$57&lt;&gt;$CF$58,$CF$59:$CF$60=$CF$59,$CF$60&lt;&gt;$CF$61,$CF$61:$CF$62=$CF$61,$CG$59&lt;&gt;$CG$60,$CG$61:$CG$62=$CG$61),1,0)</f>
        <v>0</v>
      </c>
      <c r="CFD59" s="487">
        <f t="array" aca="1" ref="CFD59" ca="1">IF(AND($CC$57:$CC$58=$CC$58,$CC$58&lt;&gt;$CC$59,$CC$59:$CC$62=$CC$59,$CE$57:$CE$58=$CE$58,$CE$59:$CE$62=$CE$59,$CF$57&lt;&gt;$CF$58,$CF$59&lt;&gt;$CF$60,$CF$60:$CF$62=$CF$60,$CG$60&lt;&gt;$CG$61,$CG$61:$CG$62=$CG$61),1,0)</f>
        <v>0</v>
      </c>
      <c r="CFE59" s="487">
        <f t="array" aca="1" ref="CFE59" ca="1">IF(AND($CC$57:$CC$58=$CC$58,$CC$58&lt;&gt;$CC$59,$CC$59:$CC$62=$CC$59,$CE$57:$CE$58=$CE$58,$CE$59:$CE$60=$CE$59,$CE$60&lt;&gt;$CE$61,$CE$61:$CE$62=$CE$61,$CF$57:$CF$58=$CF$58,$CF$59:$CF$60=$CF$59,$CF$61:$CF$62=$CF$61,$CG$57&lt;&gt;$CG$58,$CG$59&lt;&gt;$CG$60,$CG$61:$CG$62=$CG$61),1,0)</f>
        <v>0</v>
      </c>
      <c r="CFF59" s="487">
        <f t="array" aca="1" ref="CFF59" ca="1">IF(AND($CC$57:$CC$58=$CC$58,$CC$58&lt;&gt;$CC$59,$CC$59:$CC$62=$CC$59,$CE$57:$CE$58=$CE$58,$CE$59:$CE$60=$CE$59,$CE$60&lt;&gt;$CE$61,$CE$61:$CE$62=$CE$61,$CF$57&lt;&gt;$CF$58,$CF$59&lt;&gt;$CF$60,$CF$61:$CF$62=$CF$61,$CG$61:$CG$62=$CG$61),1,0)</f>
        <v>0</v>
      </c>
      <c r="CFG59" s="487">
        <f t="array" aca="1" ref="CFG59" ca="1">IF(AND($CC$57:$CC$58=$CC$58,$CC$58&lt;&gt;$CC$59,$CC$59:$CC$62=$CC$59,$CE$57:$CE$58=$CE$58,$CE$59&lt;&gt;$CE$60,$CE$60&lt;&gt;$CE$61,$CE$61:$CE$62=$CE$61,$CF$57:$CF$58=$CF$58,$CF$61:$CF$62=$CF$61,$CG$57&lt;&gt;$CG$58,$CG$61:$CG$62=$CG$61),1,0)</f>
        <v>0</v>
      </c>
      <c r="CFH59" s="487">
        <f t="array" aca="1" ref="CFH59" ca="1">IF(AND($CC$57:$CC$58=$CC$58,$CC$58&lt;&gt;$CC$59,$CC$59:$CC$62=$CC$59,$CE$57:$CE$58=$CE$58,$CE$59&lt;&gt;$CE$60,$CE$60&lt;&gt;$CE$61,$CE$61:$CE$62=$CE$61,$CF$57&lt;&gt;$CF$58,$CF$61:$CF$62=$CF$61,$CG$61:$CG$62=$CG$61),1,0)</f>
        <v>0</v>
      </c>
      <c r="CFI59" s="487">
        <f t="array" aca="1" ref="CFI59" ca="1">IF(AND($CC$57:$CC$58=$CC$58,$CC$58&lt;&gt;$CC$59,$CC$59:$CC$62=$CC$59,$CE$57:$CE$58=$CE$58,$CE$59&lt;&gt;$CE$60,$CE$60:$CE$62=$CE$60,$CF$57:$CF$58=$CF$58,$CF$60:$CF$62=$CF$60,$CG$57&lt;&gt;$CG$58,$CG$60&lt;&gt;$CG$61,$CG$61:$CG$62=$CG$61),1,0)</f>
        <v>0</v>
      </c>
      <c r="CFJ59" s="487">
        <f t="array" aca="1" ref="CFJ59" ca="1">IF(AND($CC$57:$CC$58=$CC$58,$CC$58&lt;&gt;$CC$59,$CC$59:$CC$62=$CC$59,$CE$57:$CE$58=$CE$58,$CE$59&lt;&gt;$CE$60,$CE$60:$CE$62=$CE$60,$CF$57&lt;&gt;$CF$58,$CF$60&lt;&gt;$CF$61,$CF$61:$CF$62=$CF$61,$CG$61:$CG$62=$CG$61),1,0)</f>
        <v>0</v>
      </c>
      <c r="CFK59" s="487">
        <f t="array" aca="1" ref="CFK59" ca="1">IF(AND($CC$57:$CC$58=$CC$58,$CC$58&lt;&gt;$CC$59,$CC$59:$CC$62=$CC$59,$CE$57&lt;&gt;$CE$58,$CE$59:$CE$62=$CE$59,$CF$59:$CF$62=$CF$59,$CG$59&lt;&gt;$CG$60,$CG$60&lt;&gt;$CG$61,$CG$61:$CG$62=$CG$61),1,0)</f>
        <v>0</v>
      </c>
      <c r="CFL59" s="487">
        <f t="array" aca="1" ref="CFL59" ca="1">IF(AND($CC$57:$CC$58=$CC$58,$CC$58&lt;&gt;$CC$59,$CC$59:$CC$62=$CC$59,$CE$57&lt;&gt;$CE$58,$CE$59:$CE$62=$CE$59,$CF$59&lt;&gt;$CF$60,$CF$60&lt;&gt;$CF$61,$CF$61:$CF$62=$CF$61,$CG$61:$CG$62=$CG$61),1,0)</f>
        <v>0</v>
      </c>
      <c r="CFM59" s="487">
        <f t="array" aca="1" ref="CFM59" ca="1">IF(AND($CC$57:$CC$58=$CC$58,$CC$58&lt;&gt;$CC$59,$CC$59:$CC$62=$CC$59,$CE$57&lt;&gt;$CE$58,$CE$59:$CE$60=$CE$59,$CE$60&lt;&gt;$CE$61,$CE$61:$CE$62=$CE$61,$CF$59:$CF$60=$CF$59,$CF$61:$CF$62=$CF$61,$CG$59&lt;&gt;$CG$60,$CG$61:$CG$62=$CG$61),1,0)</f>
        <v>0</v>
      </c>
      <c r="CFN59" s="487">
        <f t="array" aca="1" ref="CFN59" ca="1">IF(AND($CC$57:$CC$58=$CC$58,$CC$58&lt;&gt;$CC$59,$CC$59:$CC$62=$CC$59,$CE$57&lt;&gt;$CE$58,$CE$59:$CE$60=$CE$59,$CE$60&lt;&gt;$CE$61,$CE$61:$CE$62=$CE$61,$CF$59&lt;&gt;$CF$60,$CF$61:$CF$62=$CF$61,$CG$61:$CG$62=$CG$61),1,0)</f>
        <v>0</v>
      </c>
      <c r="CFO59" s="487">
        <f t="array" aca="1" ref="CFO59" ca="1">IF(AND($CC$57:$CC$58=$CC$58,$CC$58&lt;&gt;$CC$59,$CC$59:$CC$62=$CC$59,$CE$57&lt;&gt;$CE$58,$CE$59&lt;&gt;$CE$60,$CE$60:$CE$62=$CE$60,$CF$60:$CF$62=$CF$60,$CG$60&lt;&gt;$CG$61,$CG$61:$CG$62=$CG$61),1,0)</f>
        <v>0</v>
      </c>
      <c r="CFP59" s="487">
        <f t="array" aca="1" ref="CFP59" ca="1">IF(AND($CC$57:$CC$58=$CC$58,$CC$58&lt;&gt;$CC$59,$CC$59:$CC$62=$CC$59,$CE$57&lt;&gt;$CE$58,$CE$59&lt;&gt;$CE$60,$CE$60:$CE$62=$CE$60,$CF$60&lt;&gt;$CF$61,$CF$61:$CF$62=$CF$61,$CG$61:$CG$62=$CG$61),1,0)</f>
        <v>0</v>
      </c>
      <c r="CFQ59" s="487">
        <f t="array" aca="1" ref="CFQ59" ca="1">IF(AND($CC$57:$CC$59=$CC$59,$CC$59&lt;&gt;$CC$60,$CC$60&lt;&gt;$CC$61,$CC$61:$CC$62=$CC$61,$CE$57:$CE$59=$CE$59,$CE$61:$CE$62=$CE$61,$CF$57&lt;&gt;$CF$58,$CF$58:$CF$59=$CF$59,$CF$61:$CF$62=$CF$61,$CG$58&lt;&gt;$CG$59,$CG$61:$CG$62=$CG$61),1,0)</f>
        <v>0</v>
      </c>
      <c r="CFR59" s="487">
        <f t="array" aca="1" ref="CFR59" ca="1">IF(AND($CC$57:$CC$59=$CC$59,$CC$59&lt;&gt;$CC$60,$CC$60&lt;&gt;$CC$61,$CC$61:$CC$62=$CC$61,$CE$57:$CE$59=$CE$59,$CE$61:$CE$62=$CE$61,$CF$57:$CF$58=$CF$58,$CF$58&lt;&gt;$CF$59,$CF$61:$CF$62=$CF$61,$CG$57&lt;&gt;$CG$58,$CG$61:$CG$62=$CG$61),1,0)</f>
        <v>0</v>
      </c>
      <c r="CFS59" s="487">
        <f t="array" aca="1" ref="CFS59" ca="1">IF(AND($CC$57:$CC$59=$CC$59,$CC$59&lt;&gt;$CC$60,$CC$60&lt;&gt;$CC$61,$CC$61:$CC$62=$CC$61,$CE$57&lt;&gt;$CE$58,$CE$58:$CE$59=$CE$59,$CE$61:$CE$62=$CE$61,$CF$58:$CF$59=$CF$59,$CF$61:$CF$62=$CF$61,$CG$58&lt;&gt;$CG$59,$CG$61:$CG$62=$CG$61),1,0)</f>
        <v>0</v>
      </c>
      <c r="CFT59" s="487">
        <f t="array" aca="1" ref="CFT59" ca="1">IF(AND($CC$57:$CC$59=$CC$59,$CC$59&lt;&gt;$CC$60,$CC$60&lt;&gt;$CC$61,$CC$61:$CC$62=$CC$61,$CE$57&lt;&gt;$CE$58,$CE$58:$CE$59=$CE$59,$CE$61:$CE$62=$CE$61,$CF$58&lt;&gt;$CF$59,$CF$61:$CF$62=$CF$61,$CG$61:$CG$62=$CG$61),1,0)</f>
        <v>0</v>
      </c>
      <c r="CFU59" s="487">
        <f t="array" aca="1" ref="CFU59" ca="1">IF(AND($CC$57:$CC$59=$CC$59,$CC$59&lt;&gt;$CC$60,$CC$60&lt;&gt;$CC$61,$CC$61:$CC$62=$CC$61,$CE$57:$CE$58=$CE$58,$CE$58&lt;&gt;$CE$59,$CE$61:$CE$62=$CE$61,$CF$57:$CF$58=$CF$58,$CF$61:$CF$62=$CF$61,$CG$57&lt;&gt;$CG$58,$CG$61:$CG$62=$CG$61),1,0)</f>
        <v>0</v>
      </c>
      <c r="CFV59" s="487">
        <f t="array" aca="1" ref="CFV59" ca="1">IF(AND($CC$57:$CC$59=$CC$59,$CC$59&lt;&gt;$CC$60,$CC$60&lt;&gt;$CC$61,$CC$61:$CC$62=$CC$61,$CE$57:$CE$58=$CE$58,$CE$58&lt;&gt;$CE$59,$CE$61:$CE$62=$CE$61,$CF$57&lt;&gt;$CF$58,$CF$61:$CF$62=$CF$61,$CG$61:$CG$62=$CG$61),1,0)</f>
        <v>0</v>
      </c>
      <c r="CFW59" s="487">
        <f t="array" aca="1" ref="CFW59" ca="1">IF(AND($CC$57:$CC$58=$CC$58,$CC$58&lt;&gt;$CC$59,$CC$59:$CC$60=$CC$59,$CC$60&lt;&gt;$CC$61,$CC$61:$CC$62=$CC$61,$CE$57:$CE$58=$CE$58,$CE$59:$CE$60=$CE$59,$CE$61:$CE$62=$CE$61,$CF$57&lt;&gt;$CF$58,$CF$59:$CF$60=$CF$59,$CF$61:$CF$62=$CF$61,$CG$59&lt;&gt;$CG$60,$CG$61:$CG$62=$CG$61),1,0)</f>
        <v>0</v>
      </c>
      <c r="CFX59" s="487">
        <f t="array" aca="1" ref="CFX59" ca="1">IF(AND($CC$57:$CC$58=$CC$58,$CC$58&lt;&gt;$CC$59,$CC$59:$CC$60=$CC$59,$CC$60&lt;&gt;$CC$61,$CC$61:$CC$62=$CC$61,$CE$57:$CE$58=$CE$58,$CE$59:$CE$60=$CE$59,$CE$61:$CE$62=$CE$61,$CF$57:$CF$58=$CF$58,$CF$59&lt;&gt;$CF$60,$CF$61:$CF$62=$CF$61,$CG$57&lt;&gt;$CG$58,$CG$61:$CG$62=$CG$61),1,0)</f>
        <v>0</v>
      </c>
      <c r="CFY59" s="487">
        <f t="array" aca="1" ref="CFY59" ca="1">IF(AND($CC$57:$CC$58=$CC$58,$CC$58&lt;&gt;$CC$59,$CC$59:$CC$60=$CC$59,$CC$60&lt;&gt;$CC$61,$CC$61:$CC$62=$CC$61,$CE$57&lt;&gt;$CE$58,$CE$59:$CE$60=$CE$59,$CE$61:$CE$62=$CE$61,$CF$59:$CF$60=$CF$59,$CF$61:$CF$62=$CF$61,$CG$59&lt;&gt;$CG$60,$CG$61:$CG$62=$CG$61),1,0)</f>
        <v>0</v>
      </c>
      <c r="CFZ59" s="487">
        <f t="array" aca="1" ref="CFZ59" ca="1">IF(AND($CC$57:$CC$58=$CC$58,$CC$58&lt;&gt;$CC$59,$CC$59:$CC$60=$CC$59,$CC$60&lt;&gt;$CC$61,$CC$61:$CC$62=$CC$61,$CE$57&lt;&gt;$CE$58,$CE$59:$CE$60=$CE$59,$CE$61:$CE$62=$CE$61,$CF$59&lt;&gt;$CF$60,$CF$61:$CF$62=$CF$61,$CG$61:$CG$62=$CG$61),1,0)</f>
        <v>0</v>
      </c>
      <c r="CGA59" s="487">
        <f t="array" aca="1" ref="CGA59" ca="1">IF(AND($CC$57:$CC$58=$CC$58,$CC$58&lt;&gt;$CC$59,$CC$59:$CC$60=$CC$59,$CC$60&lt;&gt;$CC$61,$CC$61:$CC$62=$CC$61,$CE$57:$CE$58=$CE$58,$CE$59&lt;&gt;$CE$60,$CE$61:$CE$62=$CE$61,$CF$57:$CF$58=$CF$58,$CF$61:$CF$62=$CF$61,$CG$57&lt;&gt;$CG$58,$CG$61:$CG$62=$CG$61),1,0)</f>
        <v>0</v>
      </c>
      <c r="CGB59" s="487">
        <f t="array" aca="1" ref="CGB59" ca="1">IF(AND($CC$57:$CC$58=$CC$58,$CC$58&lt;&gt;$CC$59,$CC$59:$CC$60=$CC$59,$CC$60&lt;&gt;$CC$61,$CC$61:$CC$62=$CC$61,$CE$57:$CE$58=$CE$58,$CE$59&lt;&gt;$CE$60,$CE$61:$CE$62=$CE$61,$CF$57&lt;&gt;$CF$58,$CF$61:$CF$62=$CF$61,$CG$61:$CG$62=$CG$61),1,0)</f>
        <v>0</v>
      </c>
      <c r="CGC59" s="487">
        <f t="array" aca="1" ref="CGC59" ca="1">IF(AND($CC$57:$CC$58=$CC$58,$CC$58&lt;&gt;$CC$59,$CC$59&lt;&gt;$CC$60,$CC$60:$CC$62=$CC$60,$CE$57:$CE$58=$CE$58,$CE$60:$CE$62=$CE$60,$CF$57&lt;&gt;$CF$58,$CF$60:$CF$62=$CF$60,$CG$60&lt;&gt;$CG$61,$CG$61:$CG$62=$CG$61),1,0)</f>
        <v>0</v>
      </c>
      <c r="CGD59" s="487">
        <f t="array" aca="1" ref="CGD59" ca="1">IF(AND($CC$57:$CC$58=$CC$58,$CC$58&lt;&gt;$CC$59,$CC$59&lt;&gt;$CC$60,$CC$60:$CC$62=$CC$60,$CE$57:$CE$58=$CE$58,$CE$60:$CE$62=$CE$60,$CF$57:$CF$58=$CF$58,$CF$60&lt;&gt;$CF$61,$CF$61:$CF$62=$CF$61,$CG$57&lt;&gt;$CG$58,$CG$61:$CG$62=$CG$61),1,0)</f>
        <v>0</v>
      </c>
      <c r="CGE59" s="487">
        <f t="array" aca="1" ref="CGE59" ca="1">IF(AND($CC$57:$CC$58=$CC$58,$CC$58&lt;&gt;$CC$59,$CC$59&lt;&gt;$CC$60,$CC$60:$CC$62=$CC$60,$CE$57&lt;&gt;$CE$58,$CE$60:$CE$62=$CE$60,$CF$60:$CF$62=$CF$60,$CG$60&lt;&gt;$CG$61,$CG$61:$CG$62=$CG$61),1,0)</f>
        <v>0</v>
      </c>
      <c r="CGF59" s="487">
        <f t="array" aca="1" ref="CGF59" ca="1">IF(AND($CC$57:$CC$58=$CC$58,$CC$58&lt;&gt;$CC$59,$CC$59&lt;&gt;$CC$60,$CC$60:$CC$62=$CC$60,$CE$57&lt;&gt;$CE$58,$CE$60:$CE$62=$CE$60,$CF$60&lt;&gt;$CF$61,$CF$61:$CF$62=$CF$61,$CG$61:$CG$62=$CG$61),1,0)</f>
        <v>0</v>
      </c>
      <c r="CGG59" s="487">
        <f t="array" aca="1" ref="CGG59" ca="1">IF(AND($CC$57:$CC$58=$CC$58,$CC$58&lt;&gt;$CC$59,$CC$59&lt;&gt;$CC$60,$CC$60:$CC$62=$CC$60,$CE$57:$CE$58=$CE$58,$CE$60&lt;&gt;$CE$61,$CE$61:$CE$62=$CE$61,$CF$57:$CF$58=$CF$58,$CF$61:$CF$62=$CF$61,$CG$57&lt;&gt;$CG$58,$CG$61:$CG$62=$CG$61),1,0)</f>
        <v>0</v>
      </c>
      <c r="CGH59" s="487">
        <f t="array" aca="1" ref="CGH59" ca="1">IF(AND($CC$57:$CC$58=$CC$58,$CC$58&lt;&gt;$CC$59,$CC$59&lt;&gt;$CC$60,$CC$60:$CC$62=$CC$60,$CE$57:$CE$58=$CE$58,$CE$60&lt;&gt;$CE$61,$CE$61:$CE$62=$CE$61,$CF$57&lt;&gt;$CF$58,$CF$61:$CF$62=$CF$61,$CG$61:$CG$62=$CG$61),1,0)</f>
        <v>0</v>
      </c>
      <c r="CGI59" s="487">
        <f t="array" aca="1" ref="CGI59" ca="1">IF(AND($CC$57&lt;&gt;$CC$58,$CC$58:$CC$62=$CC$59,$CE$58:$CE$62=$CE$59,$CF$58&lt;&gt;$CF$59,$CF$59:$CF$62=$CF$59,$CG$59&lt;&gt;$CG$60,$CG$60&lt;&gt;$CG$61,$CG$61:$CG$62=$CG$61),1,0)</f>
        <v>0</v>
      </c>
      <c r="CGJ59" s="487">
        <f t="array" aca="1" ref="CGJ59" ca="1">IF(AND($CC$57&lt;&gt;$CC$58,$CC$58:$CC$62=$CC$59,$CE$58:$CE$62=$CE$59,$CF$58:$CF$59=$CF$59,$CF$59&lt;&gt;$CF$60,$CF$60:$CF$62=$CF$60,$CG$58&lt;&gt;$CG$59,$CG$60&lt;&gt;$CG$61,$CG$61:$CG$62=$CG$61),1,0)</f>
        <v>0</v>
      </c>
      <c r="CGK59" s="487">
        <f t="array" aca="1" ref="CGK59" ca="1">IF(AND($CC$57&lt;&gt;$CC$58,$CC$58:$CC$62=$CC$59,$CE$58:$CE$62=$CE$59,$CF$58:$CF$59=$CF$59,$CF$59&lt;&gt;$CF$60,$CF$60&lt;&gt;$CF$61,$CF$61:$CF$62=$CF$61,$CG$58&lt;&gt;$CG$59,$CG$61:$CG$62=$CG$61),1,0)</f>
        <v>0</v>
      </c>
      <c r="CGL59" s="487">
        <f t="array" aca="1" ref="CGL59" ca="1">IF(AND($CC$57&lt;&gt;$CC$58,$CC$58:$CC$62=$CC$59,$CE$58:$CE$62=$CE$59,$CF$58&lt;&gt;$CF$59,$CF$59:$CF$60=$CF$59,$CF$60&lt;&gt;$CF$61,$CF$61:$CF$62=$CF$61,$CG$59&lt;&gt;$CG$60,$CG$61:$CG$62=$CG$61),1,0)</f>
        <v>0</v>
      </c>
      <c r="CGM59" s="487">
        <f t="array" aca="1" ref="CGM59" ca="1">IF(AND($CC$57&lt;&gt;$CC$58,$CC$58:$CC$62=$CC$59,$CE$58:$CE$62=$CE$59,$CF$58&lt;&gt;$CF$59,$CF$59&lt;&gt;$CF$60,$CF$60:$CF$62=$CF$60,$CG$60&lt;&gt;$CG$61,$CG$61:$CG$62=$CG$61),1,0)</f>
        <v>0</v>
      </c>
      <c r="CGN59" s="487">
        <f t="array" aca="1" ref="CGN59" ca="1">IF(AND($CC$57&lt;&gt;$CC$58,$CC$58:$CC$62=$CC$59,$CE$58:$CE$62=$CE$59,$CF$58:$CF$60=$CF$59,$CF$60&lt;&gt;$CF$61,$CF$61:$CF$62=$CF$61,$CG$58&lt;&gt;$CG$59,$CG$59&lt;&gt;$CG$60,$CG$61:$CG$62=$CG$61),1,0)</f>
        <v>0</v>
      </c>
      <c r="CGO59" s="487">
        <f t="array" aca="1" ref="CGO59" ca="1">IF(AND($CC$57&lt;&gt;$CC$58,$CC$58:$CC$62=$CC$59,$CE$58&lt;&gt;$CE$59,$CE$59:$CE$62=$CE$59,$CF$59:$CF$62=$CF$59,$CG$59&lt;&gt;$CG$60,$CG$60&lt;&gt;$CG$61,$CG$61:$CG$62=$CG$61),1,0)</f>
        <v>0</v>
      </c>
      <c r="CGP59" s="487">
        <f t="array" aca="1" ref="CGP59" ca="1">IF(AND($CC$57&lt;&gt;$CC$58,$CC$58:$CC$62=$CC$59,$CE$58&lt;&gt;$CE$59,$CE$59:$CE$62=$CE$59,$CF$59&lt;&gt;$CF$60,$CF$60&lt;&gt;$CF$61,$CF$61:$CF$62=$CF$61,$CG$61:$CG$62=$CG$61),1,0)</f>
        <v>0</v>
      </c>
      <c r="CGQ59" s="487">
        <f t="array" aca="1" ref="CGQ59" ca="1">IF(AND($CC$57&lt;&gt;$CC$58,$CC$58:$CC$62=$CC$59,$CE$58:$CE$59=$CE$59,$CE$59&lt;&gt;$CE$60,$CE$60:$CE$62=$CE$60,$CF$58:$CF$59=$CF$59,$CF$60:$CF$62=$CF$60,$CG$58&lt;&gt;$CG$59,$CG$60&lt;&gt;$CG$61,$CG$61:$CG$62=$CG$61),1,0)</f>
        <v>0</v>
      </c>
      <c r="CGR59" s="487">
        <f t="array" aca="1" ref="CGR59" ca="1">IF(AND($CC$57&lt;&gt;$CC$58,$CC$58:$CC$62=$CC$59,$CE$58:$CE$59=$CE$59,$CE$59&lt;&gt;$CE$60,$CE$60:$CE$62=$CE$60,$CF$58&lt;&gt;$CF$59,$CF$60&lt;&gt;$CF$61,$CF$61:$CF$62=$CF$61,$CG$61:$CG$62=$CG$61),1,0)</f>
        <v>0</v>
      </c>
      <c r="CGS59" s="487">
        <f t="array" aca="1" ref="CGS59" ca="1">IF(AND($CC$57&lt;&gt;$CC$58,$CC$58:$CC$62=$CC$59,$CE$58:$CE$59=$CE$59,$CE$59&lt;&gt;$CE$60,$CE$60&lt;&gt;$CE$61,$CE$61:$CE$62=$CE$61,$CF$58:$CF$59=$CF$59,$CF$61:$CF$62=$CF$61,$CG$58&lt;&gt;$CG$59,$CG$61:$CG$62=$CG$61),1,0)</f>
        <v>0</v>
      </c>
      <c r="CGT59" s="487">
        <f t="array" aca="1" ref="CGT59" ca="1">IF(AND($CC$57&lt;&gt;$CC$58,$CC$58:$CC$62=$CC$59,$CE$58:$CE$59=$CE$59,$CE$59&lt;&gt;$CE$60,$CE$60&lt;&gt;$CE$61,$CE$61:$CE$62=$CE$61,$CF$58&lt;&gt;$CF$59,$CF$61:$CF$62=$CF$61,$CG$61:$CG$62=$CG$61),1,0)</f>
        <v>0</v>
      </c>
      <c r="CGU59" s="487">
        <f t="array" aca="1" ref="CGU59" ca="1">IF(AND($CC$57&lt;&gt;$CC$58,$CC$58:$CC$62=$CC$59,$CE$58&lt;&gt;$CE$59,$CE$59:$CE$60=$CE$59,$CE$60&lt;&gt;$CE$61,$CE$61:$CE$62=$CE$61,$CF$59:$CF$60=$CF$59,$CF$61:$CF$62=$CF$61,$CG$59&lt;&gt;$CG$60,$CG$61:$CG$62=$CG$61),1,0)</f>
        <v>0</v>
      </c>
      <c r="CGV59" s="487">
        <f t="array" aca="1" ref="CGV59" ca="1">IF(AND($CC$57&lt;&gt;$CC$58,$CC$58:$CC$62=$CC$59,$CE$58&lt;&gt;$CE$59,$CE$59:$CE$60=$CE$59,$CE$60&lt;&gt;$CE$61,$CE$61:$CE$62=$CE$61,$CF$59&lt;&gt;$CF$60,$CF$61:$CF$62=$CF$61,$CG$61:$CG$62=$CG$61),1,0)</f>
        <v>0</v>
      </c>
      <c r="CGW59" s="487">
        <f t="array" aca="1" ref="CGW59" ca="1">IF(AND($CC$57&lt;&gt;$CC$58,$CC$58:$CC$62=$CC$59,$CE$58&lt;&gt;$CE$59,$CE$59&lt;&gt;$CE$60,$CE$60:$CE$62=$CE$60,$CF$60:$CF$62=$CF$60,$CG$60&lt;&gt;$CG$61,$CG$61:$CG$62=$CG$61),1,0)</f>
        <v>0</v>
      </c>
      <c r="CGX59" s="487">
        <f t="array" aca="1" ref="CGX59" ca="1">IF(AND($CC$57&lt;&gt;$CC$58,$CC$58:$CC$62=$CC$59,$CE$58&lt;&gt;$CE$59,$CE$59&lt;&gt;$CE$60,$CE$60:$CE$62=$CE$60,$CF$60&lt;&gt;$CF$61,$CF$61:$CF$62=$CF$61,$CG$61:$CG$62=$CG$61),1,0)</f>
        <v>0</v>
      </c>
      <c r="CGY59" s="487">
        <f t="array" aca="1" ref="CGY59" ca="1">IF(AND($CC$57&lt;&gt;$CC$58,$CC$58:$CC$62=$CC$59,$CE$58:$CE$60=$CE$59,$CE$60&lt;&gt;$CE$61,$CE$61:$CE$62=$CE$61,$CF$58:$CF$60=$CF$59,$CF$61:$CF$62=$CF$61,$CG$58&lt;&gt;$CG$59,$CG$59&lt;&gt;$CG$60,$CG$61:$CG$62=$CG$61),1,0)</f>
        <v>0</v>
      </c>
      <c r="CGZ59" s="487">
        <f t="array" aca="1" ref="CGZ59" ca="1">IF(AND($CC$57&lt;&gt;$CC$58,$CC$58:$CC$62=$CC$59,$CE$58:$CE$60=$CE$59,$CE$60&lt;&gt;$CE$61,$CE$61:$CE$62=$CE$61,$CF$58&lt;&gt;$CF$59,$CF$59&lt;&gt;$CF$60,$CF$61:$CF$62=$CF$61,$CG$61:$CG$62=$CG$61),1,0)</f>
        <v>0</v>
      </c>
      <c r="CHA59" s="487">
        <f t="array" aca="1" ref="CHA59" ca="1">IF(AND($CC$57&lt;&gt;$CC$58,$CC$58:$CC$60=$CC$59,$CC$60&lt;&gt;$CC$61,$CC$61:$CC$62=$CC$61,$CE$58:$CE$60=$CE$59,$CE$61:$CE$62=$CE$61,$CF$58&lt;&gt;$CF$59,$CF$59:$CF$60=$CF$59,$CF$61:$CF$62=$CF$61,$CG$59&lt;&gt;$CG$60,$CG$61:$CG$62=$CG$61),1,0)</f>
        <v>0</v>
      </c>
      <c r="CHB59" s="487">
        <f t="array" aca="1" ref="CHB59" ca="1">IF(AND($CC$57&lt;&gt;$CC$58,$CC$58:$CC$60=$CC$59,$CC$60&lt;&gt;$CC$61,$CC$61:$CC$62=$CC$61,$CE$58:$CE$60=$CE$59,$CE$61:$CE$62=$CE$61,$CF$58:$CF$59=$CF$59,$CF$59&lt;&gt;$CF$60,$CF$61:$CF$62=$CF$61,$CG$58&lt;&gt;$CG$59,$CG$61:$CG$62=$CG$61),1,0)</f>
        <v>0</v>
      </c>
      <c r="CHC59" s="487">
        <f t="array" aca="1" ref="CHC59" ca="1">IF(AND($CC$57&lt;&gt;$CC$58,$CC$58:$CC$60=$CC$59,$CC$60&lt;&gt;$CC$61,$CC$61:$CC$62=$CC$61,$CE$58&lt;&gt;$CE$59,$CE$59:$CE$60=$CE$59,$CE$61:$CE$62=$CE$61,$CF$59:$CF$60=$CF$59,$CF$61:$CF$62=$CF$61,$CG$59&lt;&gt;$CG$60,$CG$61:$CG$62=$CG$61),1,0)</f>
        <v>0</v>
      </c>
      <c r="CHD59" s="487">
        <f t="array" aca="1" ref="CHD59" ca="1">IF(AND($CC$57&lt;&gt;$CC$58,$CC$58:$CC$60=$CC$59,$CC$60&lt;&gt;$CC$61,$CC$61:$CC$62=$CC$61,$CE$58&lt;&gt;$CE$59,$CE$59:$CE$60=$CE$59,$CE$61:$CE$62=$CE$61,$CF$59&lt;&gt;$CF$60,$CF$61:$CF$62=$CF$61,$CG$61:$CG$62=$CG$61),1,0)</f>
        <v>0</v>
      </c>
      <c r="CHE59" s="487">
        <f t="array" aca="1" ref="CHE59" ca="1">IF(AND($CC$57&lt;&gt;$CC$58,$CC$58:$CC$60=$CC$59,$CC$60&lt;&gt;$CC$61,$CC$61:$CC$62=$CC$61,$CE$58:$CE$59=$CE$59,$CE$59&lt;&gt;$CE$60,$CE$61:$CE$62=$CE$61,$CF$58:$CF$59=$CF$59,$CF$61:$CF$62=$CF$61,$CG$58&lt;&gt;$CG$59,$CG$61:$CG$62=$CG$61),1,0)</f>
        <v>0</v>
      </c>
      <c r="CHF59" s="487">
        <f t="array" aca="1" ref="CHF59" ca="1">IF(AND($CC$57&lt;&gt;$CC$58,$CC$58:$CC$60=$CC$59,$CC$60&lt;&gt;$CC$61,$CC$61:$CC$62=$CC$61,$CE$58:$CE$59=$CE$59,$CE$59&lt;&gt;$CE$60,$CE$61:$CE$62=$CE$61,$CF$58&lt;&gt;$CF$59,$CF$61:$CF$62=$CF$61,$CG$61:$CG$62=$CG$61),1,0)</f>
        <v>0</v>
      </c>
      <c r="CHG59" s="487">
        <f t="array" aca="1" ref="CHG59" ca="1">IF(AND($CC$57&lt;&gt;$CC$58,$CC$58:$CC$59=$CC$59,$CC$59&lt;&gt;$CC$60,$CC$60:$CC$62=$CC$60,$CE$58:$CE$59=$CE$59,$CE$60:$CE$62=$CE$60,$CF$58:$CF$59=$CF$59,$CF$60&lt;&gt;$CF$61,$CF$61:$CF$62=$CF$61,$CG$58&lt;&gt;$CG$59,$CG$61:$CG$62=$CG$61),1,0)</f>
        <v>0</v>
      </c>
      <c r="CHH59" s="487">
        <f t="array" aca="1" ref="CHH59" ca="1">IF(AND($CC$57&lt;&gt;$CC$58,$CC$58:$CC$59=$CC$59,$CC$59&lt;&gt;$CC$60,$CC$60:$CC$62=$CC$60,$CE$58:$CE$59=$CE$59,$CE$60:$CE$62=$CE$60,$CF$58&lt;&gt;$CF$59,$CF$60:$CF$62=$CF$60,$CG$60&lt;&gt;$CG$61,$CG$61:$CG$62=$CG$61),1,0)</f>
        <v>0</v>
      </c>
      <c r="CHI59" s="487">
        <f t="array" aca="1" ref="CHI59" ca="1">IF(AND($CC$57&lt;&gt;$CC$58,$CC$58:$CC$59=$CC$59,$CC$59&lt;&gt;$CC$60,$CC$60:$CC$62=$CC$60,$CE$58:$CE$59=$CE$59,$CE$60&lt;&gt;$CE$61,$CE$61:$CE$62=$CE$61,$CF$58:$CF$59=$CF$59,$CF$61:$CF$62=$CF$61,$CG$58&lt;&gt;$CG$59,$CG$61:$CG$62=$CG$61),1,0)</f>
        <v>0</v>
      </c>
      <c r="CHJ59" s="487">
        <f t="array" aca="1" ref="CHJ59" ca="1">IF(AND($CC$57&lt;&gt;$CC$58,$CC$58:$CC$59=$CC$59,$CC$59&lt;&gt;$CC$60,$CC$60:$CC$62=$CC$60,$CE$58:$CE$59=$CE$59,$CE$60&lt;&gt;$CE$61,$CE$61:$CE$62=$CE$61,$CF$58&lt;&gt;$CF$59,$CF$61:$CF$62=$CF$61,$CG$61:$CG$62=$CG$61),1,0)</f>
        <v>0</v>
      </c>
      <c r="CHK59" s="487">
        <f t="array" aca="1" ref="CHK59" ca="1">IF(AND($CC$57&lt;&gt;$CC$58,$CC$58:$CC$59=$CC$59,$CC$59&lt;&gt;$CC$60,$CC$60:$CC$62=$CC$60,$CE$58&lt;&gt;$CE$59,$CE$60:$CE$62=$CE$60,$CF$60:$CF$62=$CF$60,$CG$60&lt;&gt;$CG$61,$CG$61:$CG$62=$CG$61),1,0)</f>
        <v>0</v>
      </c>
      <c r="CHL59" s="487">
        <f t="array" aca="1" ref="CHL59" ca="1">IF(AND($CC$57&lt;&gt;$CC$58,$CC$58:$CC$59=$CC$59,$CC$59&lt;&gt;$CC$60,$CC$60:$CC$62=$CC$60,$CE$58&lt;&gt;$CE$59,$CE$60:$CE$62=$CE$60,$CF$60&lt;&gt;$CF$61,$CF$61:$CF$62=$CF$61,$CG$61:$CG$62=$CG$61),1,0)</f>
        <v>0</v>
      </c>
      <c r="CHM59" s="487">
        <f t="array" aca="1" ref="CHM59" ca="1">IF(AND($CC$57&lt;&gt;$CC$58,$CC$58&lt;&gt;$CC$59,$CC$59:$CC$62=$CC$59,$CE$59:$CE$62=$CE$59,$CF$59&lt;&gt;$CF$60,$CF$60:$CF$62=$CF$60,$CG$60&lt;&gt;$CG$61,$CG$61:$CG$62=$CG$61),1,0)</f>
        <v>0</v>
      </c>
      <c r="CHN59" s="487">
        <f t="array" aca="1" ref="CHN59" ca="1">IF(AND($CC$57&lt;&gt;$CC$58,$CC$58&lt;&gt;$CC$59,$CC$59:$CC$62=$CC$59,$CE$59:$CE$62=$CE$59,$CF$59:$CF$60=$CF$59,$CF$60&lt;&gt;$CF$61,$CF$61:$CF$62=$CF$61,$CG$59&lt;&gt;$CG$60,$CG$61:$CG$62=$CG$61),1,0)</f>
        <v>0</v>
      </c>
      <c r="CHO59" s="487">
        <f t="array" aca="1" ref="CHO59" ca="1">IF(AND($CC$57&lt;&gt;$CC$58,$CC$58&lt;&gt;$CC$59,$CC$59:$CC$62=$CC$59,$CE$59&lt;&gt;$CE$60,$CE$60:$CE$62=$CE$60,$CF$60:$CF$62=$CF$60,$CG$60&lt;&gt;$CG$61,$CG$61:$CG$62=$CG$61),1,0)</f>
        <v>0</v>
      </c>
      <c r="CHP59" s="487">
        <f t="array" aca="1" ref="CHP59" ca="1">IF(AND($CC$57&lt;&gt;$CC$58,$CC$58&lt;&gt;$CC$59,$CC$59:$CC$62=$CC$59,$CE$59&lt;&gt;$CE$60,$CE$60:$CE$62=$CE$60,$CF$60&lt;&gt;$CF$61,$CF$61:$CF$62=$CF$61,$CG$61:$CG$62=$CG$61),1,0)</f>
        <v>0</v>
      </c>
      <c r="CHQ59" s="487">
        <f t="array" aca="1" ref="CHQ59" ca="1">IF(AND($CC$57&lt;&gt;$CC$58,$CC$58&lt;&gt;$CC$59,$CC$59:$CC$62=$CC$59,$CE$59:$CE$60=$CE$59,$CE$60&lt;&gt;$CE$61,$CE$61:$CE$62=$CE$61,$CF$59:$CF$60=$CF$59,$CF$61:$CF$62=$CF$61,$CG$59&lt;&gt;$CG$60,$CG$61:$CG$62=$CG$61),1,0)</f>
        <v>0</v>
      </c>
      <c r="CHR59" s="487">
        <f t="array" aca="1" ref="CHR59" ca="1">IF(AND($CC$57&lt;&gt;$CC$58,$CC$58&lt;&gt;$CC$59,$CC$59:$CC$62=$CC$59,$CE$59:$CE$60=$CE$59,$CE$60&lt;&gt;$CE$61,$CE$61:$CE$62=$CE$61,$CF$59&lt;&gt;$CF$60,$CF$61:$CF$62=$CF$61,$CG$61:$CG$62=$CG$61),1,0)</f>
        <v>0</v>
      </c>
      <c r="CHS59" s="487">
        <f t="array" aca="1" ref="CHS59" ca="1">IF(AND($CC$57:$CC$61=$CC$59,$CC$61&lt;&gt;$CC$62,$CE$57:$CE$60=$CE$59,$CE$60&lt;&gt;$CE$61,$CF$57:$CF$59=$CF$59,$CF$59&lt;&gt;$CF$60,$CG$57:$CG$58=$CG$58,$CG$58&lt;&gt;$CG$59),1,0)</f>
        <v>0</v>
      </c>
      <c r="CHT59" s="487">
        <f t="array" aca="1" ref="CHT59" ca="1">IF(AND($CC$57:$CC$61=$CC$59,$CC$61&lt;&gt;$CC$62,$CE$57:$CE$60=$CE$59,$CE$60&lt;&gt;$CE$61,$CF$57:$CF$58=$CF$58,$CF$58&lt;&gt;$CF$59,$CF$59:$CF$60=$CF$59,$CG$57:$CG$58=$CG$58,$CG$59&lt;&gt;$CG$60),1,0)</f>
        <v>0</v>
      </c>
      <c r="CHU59" s="487">
        <f t="array" aca="1" ref="CHU59" ca="1">IF(AND($CC$57:$CC$61=$CC$59,$CC$61&lt;&gt;$CC$62,$CE$57:$CE$59=$CE$59,$CE$59&lt;&gt;$CE$60,$CE$60:$CE$61=$CE$60,$CF$57:$CF$58=$CF$58,$CF$58&lt;&gt;$CF$59,$CF$60:$CF$61=$CF$60,$CG$57:$CG$58=$CG$58,$CG$60&lt;&gt;$CG$61),1,0)</f>
        <v>0</v>
      </c>
      <c r="CHV59" s="487">
        <f t="array" aca="1" ref="CHV59" ca="1">IF(AND($CC$57:$CC$61=$CC$59,$CC$61&lt;&gt;$CC$62,$CE$57:$CE$59=$CE$59,$CE$59&lt;&gt;$CE$60,$CE$60:$CE$61=$CE$60,$CF$57:$CF$59=$CF$59,$CF$60&lt;&gt;$CF$61,$CG$57:$CG$58=$CG$58,$CG$58&lt;&gt;$CG$59),1,0)</f>
        <v>0</v>
      </c>
      <c r="CHW59" s="487">
        <f t="array" aca="1" ref="CHW59" ca="1">IF(AND($CC$57:$CC$61=$CC$59,$CC$61&lt;&gt;$CC$62,$CE$57:$CE$58=$CE$58,$CE$58&lt;&gt;$CE$59,$CE$59:$CE$61=$CE$59,$CF$57:$CF$58=$CF$58,$CF$59&lt;&gt;$CF$60,$CF$60:$CF$61=$CF$60,$CG$57:$CG$58=$CG$58,$CG$60&lt;&gt;$CG$61),1,0)</f>
        <v>0</v>
      </c>
      <c r="CHX59" s="487">
        <f t="array" aca="1" ref="CHX59" ca="1">IF(AND($CC$57:$CC$61=$CC$59,$CC$61&lt;&gt;$CC$62,$CE$57:$CE$58=$CE$58,$CE$58&lt;&gt;$CE$59,$CE$59:$CE$61=$CE$59,$CF$57:$CF$58=$CF$58,$CF$59:$CF$60=$CF$59,$CF$60&lt;&gt;$CF$61,$CG$57:$CG$58=$CG$58,$CG$59&lt;&gt;$CG$60),1,0)</f>
        <v>0</v>
      </c>
      <c r="CHY59" s="487">
        <f t="array" aca="1" ref="CHY59" ca="1">IF(AND($CC$57:$CC$60=$CC$59,$CC$60&lt;&gt;$CC$61,$CC$61:$CC$62=$CC$61,$CE$57:$CE$58=$CE$58,$CE$58&lt;&gt;$CE$59,$CE$59:$CE$60=$CE$59,$CE$61:$CE$62=$CE$61,$CF$57:$CF$58=$CF$58,$CF$59:$CF$60=$CF$59,$CF$61&lt;&gt;$CF$62,$CG$57:$CG$58=$CG$58,$CG$59&lt;&gt;$CG$60),1,0)</f>
        <v>0</v>
      </c>
      <c r="CHZ59" s="487">
        <f t="array" aca="1" ref="CHZ59" ca="1">IF(AND($CC$57:$CC$60=$CC$59,$CC$60&lt;&gt;$CC$61,$CC$61:$CC$62=$CC$61,$CE$57:$CE$58=$CE$58,$CE$58&lt;&gt;$CE$59,$CE$59:$CE$60=$CE$59,$CE$61:$CE$62=$CE$61,$CF$57:$CF$58=$CF$58,$CF$59&lt;&gt;$CF$60,$CF$61:$CF$62=$CF$61,$CG$57:$CG$58=$CG$58,$CG$61&lt;&gt;$CG$62),1,0)</f>
        <v>0</v>
      </c>
      <c r="CIA59" s="487">
        <f t="array" aca="1" ref="CIA59" ca="1">IF(AND($CC$57:$CC$60=$CC$59,$CC$60&lt;&gt;$CC$61,$CC$61:$CC$62=$CC$61,$CE$57:$CE$60=$CE$59,$CE$61&lt;&gt;$CE$62,$CF$57:$CF$59=$CF$59,$CF$59&lt;&gt;$CF$60,$CG$57:$CG$58=$CG$58,$CG$58&lt;&gt;$CG$59),1,0)</f>
        <v>0</v>
      </c>
      <c r="CIB59" s="487">
        <f t="array" aca="1" ref="CIB59" ca="1">IF(AND($CC$57:$CC$60=$CC$59,$CC$60&lt;&gt;$CC$61,$CC$61:$CC$62=$CC$61,$CE$57:$CE$60=$CE$59,$CE$61&lt;&gt;$CE$62,$CF$57:$CF$58=$CF$58,$CF$58&lt;&gt;$CF$59,$CF$59:$CF$60=$CF$59,$CG$57:$CG$58=$CG$58,$CG$59&lt;&gt;$CG$60),1,0)</f>
        <v>0</v>
      </c>
      <c r="CIC59" s="487">
        <f t="array" aca="1" ref="CIC59" ca="1">IF(AND($CC$57:$CC$60=$CC$59,$CC$60&lt;&gt;$CC$61,$CC$61:$CC$62=$CC$61,$CE$57:$CE$59=$CE$59,$CE$59&lt;&gt;$CE$60,$CE$61:$CE$62=$CE$61,$CF$57:$CF$58=$CF$58,$CF$58&lt;&gt;$CF$59,$CF$61:$CF$62=$CF$61,$CG$57:$CG$58=$CG$58,$CG$61&lt;&gt;$CG$62),1,0)</f>
        <v>0</v>
      </c>
      <c r="CID59" s="487">
        <f t="array" aca="1" ref="CID59" ca="1">IF(AND($CC$57:$CC$60=$CC$59,$CC$60&lt;&gt;$CC$61,$CC$61:$CC$62=$CC$61,$CE$57:$CE$59=$CE$59,$CE$59&lt;&gt;$CE$60,$CE$61:$CE$62=$CE$61,$CF$57:$CF$59=$CF$59,$CF$61&lt;&gt;$CF$62,$CG$57:$CG$58=$CG$58,$CG$58&lt;&gt;$CG$59),1,0)</f>
        <v>0</v>
      </c>
      <c r="CIE59" s="487">
        <f t="array" aca="1" ref="CIE59" ca="1">IF(AND($CC$57:$CC$59=$CC$59,$CC$59&lt;&gt;$CC$60,$CC$60:$CC$62=$CC$60,$CE$57:$CE$59=$CE$59,$CE$60&lt;&gt;$CE$61,$CE$61:$CE$62=$CE$61,$CF$57:$CF$59=$CF$59,$CF$61&lt;&gt;$CF$62,$CG$57:$CG$58=$CG$58,$CG$58&lt;&gt;$CG$59),1,0)</f>
        <v>0</v>
      </c>
      <c r="CIF59" s="487">
        <f t="array" aca="1" ref="CIF59" ca="1">IF(AND($CC$57:$CC$59=$CC$59,$CC$59&lt;&gt;$CC$60,$CC$60:$CC$62=$CC$60,$CE$57:$CE$59=$CE$59,$CE$60&lt;&gt;$CE$61,$CE$61:$CE$62=$CE$61,$CF$57:$CF$58=$CF$58,$CF$58&lt;&gt;$CF$59,$CF$61:$CF$62=$CF$61,$CG$57:$CG$58=$CG$58,$CG$61&lt;&gt;$CG$62),1,0)</f>
        <v>0</v>
      </c>
      <c r="CIG59" s="487">
        <f t="array" aca="1" ref="CIG59" ca="1">IF(AND($CC$57:$CC$59=$CC$59,$CC$59&lt;&gt;$CC$60,$CC$60:$CC$62=$CC$60,$CE$57:$CE$59=$CE$59,$CE$60:$CE$61=$CE$60,$CE$61&lt;&gt;$CE$62,$CF$57:$CF$59=$CF$59,$CF$60&lt;&gt;$CF$61,$CG$57:$CG$58=$CG$58,$CG$58&lt;&gt;$CG$59),1,0)</f>
        <v>0</v>
      </c>
      <c r="CIH59" s="487">
        <f t="array" aca="1" ref="CIH59" ca="1">IF(AND($CC$57:$CC$59=$CC$59,$CC$59&lt;&gt;$CC$60,$CC$60:$CC$62=$CC$60,$CE$57:$CE$59=$CE$59,$CE$60:$CE$61=$CE$60,$CE$61&lt;&gt;$CE$62,$CF$57:$CF$58=$CF$58,$CF$58&lt;&gt;$CF$59,$CF$60:$CF$61=$CF$60,$CG$57:$CG$58=$CG$58,$CG$60&lt;&gt;$CG$61),1,0)</f>
        <v>0</v>
      </c>
      <c r="CII59" s="487">
        <f t="array" aca="1" ref="CII59" ca="1">IF(AND($CC$57:$CC$59=$CC$59,$CC$59&lt;&gt;$CC$60,$CC$60:$CC$62=$CC$60,$CE$57:$CE$58=$CE$58,$CE$58&lt;&gt;$CE$59,$CE$60:$CE$62=$CE$60,$CF$57:$CF$58=$CF$58,$CF$60&lt;&gt;$CF$61,$CF$61:$CF$62=$CF$61,$CG$57:$CG$58=$CG$58,$CG$61&lt;&gt;$CG$62),1,0)</f>
        <v>0</v>
      </c>
      <c r="CIJ59" s="487">
        <f t="array" aca="1" ref="CIJ59" ca="1">IF(AND($CC$57:$CC$59=$CC$59,$CC$59&lt;&gt;$CC$60,$CC$60:$CC$62=$CC$60,$CE$57:$CE$58=$CE$58,$CE$58&lt;&gt;$CE$59,$CE$60:$CE$62=$CE$60,$CF$57:$CF$58=$CF$58,$CF$60:$CF$61=$CF$60,$CF$61&lt;&gt;$CF$62,$CG$57:$CG$58=$CG$58,$CG$60&lt;&gt;$CG$61),1,0)</f>
        <v>0</v>
      </c>
      <c r="CIK59" s="487">
        <f t="array" aca="1" ref="CIK59" ca="1">IF(AND($CC$57:$CC$58=$CC$58,$CC$58&lt;&gt;$CC$59,$CC$59:$CC$62=$CC$59,$CE$57:$CE$58=$CE$58,$CE$59:$CE$60=$CE$59,$CE$60&lt;&gt;$CE$61,$CE$61:$CE$62=$CE$61,$CF$57:$CF$58=$CF$58,$CF$59:$CF$60=$CF$59,$CF$61&lt;&gt;$CF$62,$CG$57:$CG$58=$CG$58,$CG$59&lt;&gt;$CG$60),1,0)</f>
        <v>0</v>
      </c>
      <c r="CIL59" s="487">
        <f t="array" aca="1" ref="CIL59" ca="1">IF(AND($CC$57:$CC$58=$CC$58,$CC$58&lt;&gt;$CC$59,$CC$59:$CC$62=$CC$59,$CE$57:$CE$58=$CE$58,$CE$59:$CE$60=$CE$59,$CE$60&lt;&gt;$CE$61,$CE$61:$CE$62=$CE$61,$CF$57:$CF$58=$CF$58,$CF$59&lt;&gt;$CF$60,$CF$61:$CF$62=$CF$61,$CG$57:$CG$58=$CG$58,$CG$61&lt;&gt;$CG$62),1,0)</f>
        <v>0</v>
      </c>
      <c r="CIM59" s="487">
        <f t="array" aca="1" ref="CIM59" ca="1">IF(AND($CC$57:$CC$58=$CC$58,$CC$58&lt;&gt;$CC$59,$CC$59:$CC$62=$CC$59,$CE$57:$CE$58=$CE$58,$CE$59:$CE$61=$CE$59,$CE$61&lt;&gt;$CE$62,$CF$57:$CF$58=$CF$58,$CF$59&lt;&gt;$CF$60,$CF$60:$CF$61=$CF$60,$CG$57:$CG$58=$CG$58,$CG$60&lt;&gt;$CG$61),1,0)</f>
        <v>0</v>
      </c>
      <c r="CIN59" s="487">
        <f t="array" aca="1" ref="CIN59" ca="1">IF(AND($CC$57:$CC$58=$CC$58,$CC$58&lt;&gt;$CC$59,$CC$59:$CC$62=$CC$59,$CE$57:$CE$58=$CE$58,$CE$59:$CE$61=$CE$59,$CE$61&lt;&gt;$CE$62,$CF$57:$CF$58=$CF$58,$CF$59:$CF$60=$CF$59,$CF$60&lt;&gt;$CF$61,$CG$57:$CG$58=$CG$58,$CG$59&lt;&gt;$CG$60),1,0)</f>
        <v>0</v>
      </c>
      <c r="CIO59" s="487">
        <f t="array" aca="1" ref="CIO59" ca="1">IF(AND($CC$57:$CC$58=$CC$58,$CC$58&lt;&gt;$CC$59,$CC$59:$CC$62=$CC$59,$CE$57:$CE$58=$CE$58,$CE$59&lt;&gt;$CE$60,$CE$60:$CE$62=$CE$60,$CF$57:$CF$58=$CF$58,$CF$60&lt;&gt;$CF$61,$CF$61:$CF$62=$CF$61,$CG$57:$CG$58=$CG$58,$CG$61&lt;&gt;$CG$62),1,0)</f>
        <v>0</v>
      </c>
      <c r="CIP59" s="487">
        <f t="array" aca="1" ref="CIP59" ca="1">IF(AND($CC$57:$CC$58=$CC$58,$CC$58&lt;&gt;$CC$59,$CC$59:$CC$62=$CC$59,$CE$57:$CE$58=$CE$58,$CE$59&lt;&gt;$CE$60,$CE$60:$CE$62=$CE$60,$CF$57:$CF$58=$CF$58,$CF$60:$CF$61=$CF$60,$CF$61&lt;&gt;$CF$62,$CG$57:$CG$58=$CG$58,$CG$60&lt;&gt;$CG$61),1,0)</f>
        <v>0</v>
      </c>
      <c r="CIQ59" s="487">
        <f t="array" aca="1" ref="CIQ59" ca="1">IF(AND($CC$57:$CC$61=$CC$59,$CC$61&lt;&gt;$CC$62,$CE$57:$CE$60=$CE$59,$CE$60&lt;&gt;$CE$61,$CF$57&lt;&gt;$CF$58,$CF$58:$CF$60=$CF$59,$CG$58:$CG$59=$CG$59,$CG$59&lt;&gt;$CG$60),1,0)</f>
        <v>0</v>
      </c>
      <c r="CIR59" s="487">
        <f t="array" aca="1" ref="CIR59" ca="1">IF(AND($CC$57:$CC$61=$CC$59,$CC$61&lt;&gt;$CC$62,$CE$57:$CE$60=$CE$59,$CE$60&lt;&gt;$CE$61,$CF$57:$CF$59=$CF$59,$CF$59&lt;&gt;$CF$60,$CG$57&lt;&gt;$CG$58,$CG$58:$CG$59=$CG$59),1,0)</f>
        <v>0</v>
      </c>
      <c r="CIS59" s="487">
        <f t="array" aca="1" ref="CIS59" ca="1">IF(AND($CC$57:$CC$61=$CC$59,$CC$61&lt;&gt;$CC$62,$CE$57&lt;&gt;$CE$58,$CE$58:$CE$61=$CE$59,$CF$58:$CF$60=$CF$59,$CF$60&lt;&gt;$CF$61,$CG$58:$CG$59=$CG$59,$CG$59&lt;&gt;$CG$60),1,0)</f>
        <v>0</v>
      </c>
      <c r="CIT59" s="487">
        <f t="array" aca="1" ref="CIT59" ca="1">IF(AND($CC$57:$CC$61=$CC$59,$CC$61&lt;&gt;$CC$62,$CE$57&lt;&gt;$CE$58,$CE$58:$CE$61=$CE$59,$CF$58:$CF$59=$CF$59,$CF$59&lt;&gt;$CF$60,$CF$60:$CF$61=$CF$60,$CG$58:$CG$59=$CG$59,$CG$60&lt;&gt;$CG$61),1,0)</f>
        <v>0</v>
      </c>
      <c r="CIU59" s="487">
        <f t="array" aca="1" ref="CIU59" ca="1">IF(AND($CC$57:$CC$61=$CC$59,$CC$61&lt;&gt;$CC$62,$CE$57:$CE$59=$CE$59,$CE$59&lt;&gt;$CE$60,$CE$60:$CE$61=$CE$60,$CF$57:$CF$59=$CF$59,$CF$60&lt;&gt;$CF$61,$CG$57&lt;&gt;$CG$58,$CG$58:$CG$59=$CG$59),1,0)</f>
        <v>0</v>
      </c>
      <c r="CIV59" s="487">
        <f t="array" aca="1" ref="CIV59" ca="1">IF(AND($CC$57:$CC$61=$CC$59,$CC$61&lt;&gt;$CC$62,$CE$57:$CE$59=$CE$59,$CE$59&lt;&gt;$CE$60,$CE$60:$CE$61=$CE$60,$CF$57&lt;&gt;$CF$58,$CF$58:$CF$59=$CF$59,$CF$60:$CF$61=$CF$60,$CG$58:$CG$59=$CG$59,$CG$60&lt;&gt;$CG$61),1,0)</f>
        <v>0</v>
      </c>
      <c r="CIW59" s="487">
        <f t="array" aca="1" ref="CIW59" ca="1">IF(AND($CC$57:$CC$60=$CC$59,$CC$60&lt;&gt;$CC$61,$CC$61:$CC$62=$CC$61,$CE$57:$CE$60=$CE$59,$CE$61&lt;&gt;$CE$62,$CF$57:$CF$59=$CF$59,$CF$59&lt;&gt;$CF$60,$CG$57&lt;&gt;$CG$58,$CG$58:$CG$59=$CG$59),1,0)</f>
        <v>0</v>
      </c>
      <c r="CIX59" s="487">
        <f t="array" aca="1" ref="CIX59" ca="1">IF(AND($CC$57:$CC$60=$CC$59,$CC$60&lt;&gt;$CC$61,$CC$61:$CC$62=$CC$61,$CE$57:$CE$60=$CE$59,$CE$61&lt;&gt;$CE$62,$CF$57&lt;&gt;$CF$58,$CF$58:$CF$60=$CF$59,$CG$58:$CG$59=$CG$59,$CG$59&lt;&gt;$CG$60),1,0)</f>
        <v>0</v>
      </c>
      <c r="CIY59" s="487">
        <f t="array" aca="1" ref="CIY59" ca="1">IF(AND($CC$57:$CC$60=$CC$59,$CC$60&lt;&gt;$CC$61,$CC$61:$CC$62=$CC$61,$CE$57:$CE$59=$CE$59,$CE$59&lt;&gt;$CE$60,$CE$61:$CE$62=$CE$61,$CF$57&lt;&gt;$CF$58,$CF$58:$CF$59=$CF$59,$CF$61:$CF$62=$CF$61,$CG$58:$CG$59=$CG$59,$CG$61&lt;&gt;$CG$62),1,0)</f>
        <v>0</v>
      </c>
      <c r="CIZ59" s="487">
        <f t="array" aca="1" ref="CIZ59" ca="1">IF(AND($CC$57:$CC$60=$CC$59,$CC$60&lt;&gt;$CC$61,$CC$61:$CC$62=$CC$61,$CE$57:$CE$59=$CE$59,$CE$59&lt;&gt;$CE$60,$CE$61:$CE$62=$CE$61,$CF$57:$CF$59=$CF$59,$CF$61&lt;&gt;$CF$62,$CG$57&lt;&gt;$CG$58,$CG$58:$CG$59=$CG$59),1,0)</f>
        <v>0</v>
      </c>
      <c r="CJA59" s="487">
        <f t="array" aca="1" ref="CJA59" ca="1">IF(AND($CC$57:$CC$60=$CC$59,$CC$60&lt;&gt;$CC$61,$CC$61:$CC$62=$CC$61,$CE$57&lt;&gt;$CE$58,$CE$58:$CE$60=$CE$59,$CE$61:$CE$62=$CE$61,$CF$58:$CF$60=$CF$59,$CF$61&lt;&gt;$CF$62,$CG$58:$CG$59=$CG$59,$CG$59&lt;&gt;$CG$60),1,0)</f>
        <v>0</v>
      </c>
      <c r="CJB59" s="487">
        <f t="array" aca="1" ref="CJB59" ca="1">IF(AND($CC$57:$CC$60=$CC$59,$CC$60&lt;&gt;$CC$61,$CC$61:$CC$62=$CC$61,$CE$57&lt;&gt;$CE$58,$CE$58:$CE$60=$CE$59,$CE$61:$CE$62=$CE$61,$CF$58:$CF$59=$CF$59,$CF$59&lt;&gt;$CF$60,$CF$61:$CF$62=$CF$61,$CG$58:$CG$59=$CG$59,$CG$61&lt;&gt;$CG$62),1,0)</f>
        <v>0</v>
      </c>
      <c r="CJC59" s="487">
        <f t="array" aca="1" ref="CJC59" ca="1">IF(AND($CC$57:$CC$59=$CC$59,$CC$59&lt;&gt;$CC$60,$CC$60:$CC$62=$CC$60,$CE$57:$CE$59=$CE$59,$CE$60:$CE$61=$CE$60,$CE$61&lt;&gt;$CE$62,$CF$57&lt;&gt;$CF$58,$CF$58:$CF$59=$CF$59,$CF$60:$CF$61=$CF$60,$CG$58:$CG$59=$CG$59,$CG$60&lt;&gt;$CG$61),1,0)</f>
        <v>0</v>
      </c>
      <c r="CJD59" s="487">
        <f t="array" aca="1" ref="CJD59" ca="1">IF(AND($CC$57:$CC$59=$CC$59,$CC$59&lt;&gt;$CC$60,$CC$60:$CC$62=$CC$60,$CE$57:$CE$59=$CE$59,$CE$60:$CE$61=$CE$60,$CE$61&lt;&gt;$CE$62,$CF$57:$CF$59=$CF$59,$CF$60&lt;&gt;$CF$61,$CG$57&lt;&gt;$CG$58,$CG$58:$CG$59=$CG$59),1,0)</f>
        <v>0</v>
      </c>
      <c r="CJE59" s="487">
        <f t="array" aca="1" ref="CJE59" ca="1">IF(AND($CC$57:$CC$59=$CC$59,$CC$59&lt;&gt;$CC$60,$CC$60:$CC$62=$CC$60,$CE$57:$CE$59=$CE$59,$CE$60&lt;&gt;$CE$61,$CE$61:$CE$62=$CE$61,$CF$57&lt;&gt;$CF$58,$CF$58:$CF$59=$CF$59,$CF$61:$CF$62=$CF$61,$CG$58:$CG$59=$CG$59,$CG$61&lt;&gt;$CG$62),1,0)</f>
        <v>0</v>
      </c>
      <c r="CJF59" s="487">
        <f t="array" aca="1" ref="CJF59" ca="1">IF(AND($CC$57:$CC$59=$CC$59,$CC$59&lt;&gt;$CC$60,$CC$60:$CC$62=$CC$60,$CE$57:$CE$59=$CE$59,$CE$60&lt;&gt;$CE$61,$CE$61:$CE$62=$CE$61,$CF$57:$CF$59=$CF$59,$CF$61&lt;&gt;$CF$62,$CG$57&lt;&gt;$CG$58,$CG$58:$CG$59=$CG$59),1,0)</f>
        <v>0</v>
      </c>
      <c r="CJG59" s="487">
        <f t="array" aca="1" ref="CJG59" ca="1">IF(AND($CC$57:$CC$59=$CC$59,$CC$59&lt;&gt;$CC$60,$CC$60:$CC$62=$CC$60,$CE$57&lt;&gt;$CE$58,$CE$58:$CE$59=$CE$59,$CE$60:$CE$62=$CE$60,$CF$58:$CF$59=$CF$59,$CF$60&lt;&gt;$CF$61,$CF$61:$CF$62=$CF$61,$CG$58:$CG$59=$CG$59,$CG$61&lt;&gt;$CG$62),1,0)</f>
        <v>0</v>
      </c>
      <c r="CJH59" s="487">
        <f t="array" aca="1" ref="CJH59" ca="1">IF(AND($CC$57:$CC$59=$CC$59,$CC$59&lt;&gt;$CC$60,$CC$60:$CC$62=$CC$60,$CE$57&lt;&gt;$CE$58,$CE$58:$CE$59=$CE$59,$CE$60:$CE$62=$CE$60,$CF$58:$CF$59=$CF$59,$CF$60:$CF$61=$CF$60,$CF$61&lt;&gt;$CF$62,$CG$58:$CG$59=$CG$59,$CG$60&lt;&gt;$CG$61),1,0)</f>
        <v>0</v>
      </c>
      <c r="CJI59" s="487">
        <f t="array" aca="1" ref="CJI59" ca="1">IF(AND($CC$57&lt;&gt;$CC$58,$CC$58:$CC$62=$CC$59,$CE$58:$CE$61=$CE$59,$CE$61&lt;&gt;$CE$62,$CF$58:$CF$59=$CF$59,$CF$59&lt;&gt;$CF$60,$CF$60:$CF$61=$CF$60,$CG$58:$CG$59=$CG$59,$CG$60&lt;&gt;$CG$61),1,0)</f>
        <v>0</v>
      </c>
      <c r="CJJ59" s="487">
        <f t="array" aca="1" ref="CJJ59" ca="1">IF(AND($CC$57&lt;&gt;$CC$58,$CC$58:$CC$62=$CC$59,$CE$58:$CE$61=$CE$59,$CE$61&lt;&gt;$CE$62,$CF$58:$CF$60=$CF$59,$CF$60&lt;&gt;$CF$61,$CG$58:$CG$59=$CG$59,$CG$59&lt;&gt;$CG$60),1,0)</f>
        <v>0</v>
      </c>
      <c r="CJK59" s="487">
        <f t="array" aca="1" ref="CJK59" ca="1">IF(AND($CC$57&lt;&gt;$CC$58,$CC$58:$CC$62=$CC$59,$CE$58:$CE$60=$CE$59,$CE$60&lt;&gt;$CE$61,$CE$61:$CE$62=$CE$61,$CF$58:$CF$59=$CF$59,$CF$59&lt;&gt;$CF$60,$CF$61:$CF$62=$CF$61,$CG$58:$CG$59=$CG$59,$CG$61&lt;&gt;$CG$62),1,0)</f>
        <v>0</v>
      </c>
      <c r="CJL59" s="487">
        <f t="array" aca="1" ref="CJL59" ca="1">IF(AND($CC$57&lt;&gt;$CC$58,$CC$58:$CC$62=$CC$59,$CE$58:$CE$60=$CE$59,$CE$60&lt;&gt;$CE$61,$CE$61:$CE$62=$CE$61,$CF$58:$CF$60=$CF$59,$CF$61&lt;&gt;$CF$62,$CG$58:$CG$59=$CG$59,$CG$59&lt;&gt;$CG$60),1,0)</f>
        <v>0</v>
      </c>
      <c r="CJM59" s="487">
        <f t="array" aca="1" ref="CJM59" ca="1">IF(AND($CC$57&lt;&gt;$CC$58,$CC$58:$CC$62=$CC$59,$CE$58:$CE$59=$CE$59,$CE$59&lt;&gt;$CE$60,$CE$60:$CE$62=$CE$60,$CF$58:$CF$59=$CF$59,$CF$60&lt;&gt;$CF$61,$CF$61:$CF$62=$CF$61,$CG$58:$CG$59=$CG$59,$CG$61&lt;&gt;$CG$62),1,0)</f>
        <v>0</v>
      </c>
      <c r="CJN59" s="487">
        <f t="array" aca="1" ref="CJN59" ca="1">IF(AND($CC$57&lt;&gt;$CC$58,$CC$58:$CC$62=$CC$59,$CE$58:$CE$59=$CE$59,$CE$59&lt;&gt;$CE$60,$CE$60:$CE$62=$CE$60,$CF$58:$CF$59=$CF$59,$CF$60:$CF$61=$CF$60,$CF$61&lt;&gt;$CF$62,$CG$58:$CG$59=$CG$59,$CG$60&lt;&gt;$CG$61),1,0)</f>
        <v>0</v>
      </c>
      <c r="CJO59" s="487">
        <f t="array" aca="1" ref="CJO59" ca="1">IF(AND($CC$57:$CC$61=$CC$59,$CC$61&lt;&gt;$CC$62,$CE$57:$CE$60=$CE$59,$CE$60&lt;&gt;$CE$61,$CF$57&lt;&gt;$CF$58,$CF$58:$CF$60=$CF$59,$CG$58&lt;&gt;$CG$59,$CG$59:$CG$60=$CG$59),1,0)</f>
        <v>0</v>
      </c>
      <c r="CJP59" s="487">
        <f t="array" aca="1" ref="CJP59" ca="1">IF(AND($CC$57:$CC$61=$CC$59,$CC$61&lt;&gt;$CC$62,$CE$57:$CE$60=$CE$59,$CE$60&lt;&gt;$CE$61,$CF$57:$CF$58=$CF$58,$CF$58&lt;&gt;$CF$59,$CF$59:$CF$60=$CF$59,$CG$57&lt;&gt;$CG$58,$CG$59:$CG$60=$CG$59),1,0)</f>
        <v>0</v>
      </c>
      <c r="CJQ59" s="487">
        <f t="array" aca="1" ref="CJQ59" ca="1">IF(AND($CC$57:$CC$61=$CC$59,$CC$61&lt;&gt;$CC$62,$CE$57:$CE$58=$CE$58,$CE$58&lt;&gt;$CE$59,$CE$59:$CE$61=$CE$59,$CF$57&lt;&gt;$CF$58,$CF$59:$CF$61=$CF$59,$CG$59:$CG$60=$CG$59,$CG$60&lt;&gt;$CG$61),1,0)</f>
        <v>0</v>
      </c>
      <c r="CJR59" s="487">
        <f t="array" aca="1" ref="CJR59" ca="1">IF(AND($CC$57:$CC$61=$CC$59,$CC$61&lt;&gt;$CC$62,$CE$57:$CE$58=$CE$58,$CE$58&lt;&gt;$CE$59,$CE$59:$CE$61=$CE$59,$CF$57:$CF$58=$CF$58,$CF$59:$CF$60=$CF$59,$CF$60&lt;&gt;$CF$61,$CG$59:$CG$60=$CG$59,$CG$57&lt;&gt;$CG$58),1,0)</f>
        <v>0</v>
      </c>
      <c r="CJS59" s="487">
        <f t="array" aca="1" ref="CJS59" ca="1">IF(AND($CC$57:$CC$61=$CC$59,$CC$61&lt;&gt;$CC$62,$CE$57&lt;&gt;$CE$58,$CE$58:$CE$61=$CE$59,$CF$58:$CF$60=$CF$59,$CF$60&lt;&gt;$CF$61,$CG$58&lt;&gt;$CG$59,$CG$59:$CG$60=$CG$59),1,0)</f>
        <v>0</v>
      </c>
      <c r="CJT59" s="487">
        <f t="array" aca="1" ref="CJT59" ca="1">IF(AND($CC$57:$CC$61=$CC$59,$CC$61&lt;&gt;$CC$62,$CE$57&lt;&gt;$CE$58,$CE$58:$CE$61=$CE$59,$CF$58&lt;&gt;$CF$59,$CF$59:$CF$61=$CF$59,$CG$59:$CG$60=$CG$59,$CG$60&lt;&gt;$CG$61),1,0)</f>
        <v>0</v>
      </c>
      <c r="CJU59" s="487">
        <f t="array" aca="1" ref="CJU59" ca="1">IF(AND($CC$57:$CC$60=$CC$59,$CC$60&lt;&gt;$CC$61,$CC$61:$CC$62=$CC$61,$CE$57:$CE$60=$CE$59,$CE$61&lt;&gt;$CE$62,$CF$57&lt;&gt;$CF$58,$CF$58:$CF$60=$CF$59,$CG$58&lt;&gt;$CG$59,$CG$59:$CG$60=$CG$59),1,0)</f>
        <v>0</v>
      </c>
      <c r="CJV59" s="487">
        <f t="array" aca="1" ref="CJV59" ca="1">IF(AND($CC$57:$CC$60=$CC$59,$CC$60&lt;&gt;$CC$61,$CC$61:$CC$62=$CC$61,$CE$57:$CE$60=$CE$59,$CE$61&lt;&gt;$CE$62,$CF$57:$CF$58=$CF$58,$CF$58&lt;&gt;$CF$59,$CF$59:$CF$60=$CF$59,$CG$57&lt;&gt;$CG$58,$CG$59:$CG$60=$CG$59),1,0)</f>
        <v>0</v>
      </c>
      <c r="CJW59" s="487">
        <f t="array" aca="1" ref="CJW59" ca="1">IF(AND($CC$57:$CC$60=$CC$59,$CC$60&lt;&gt;$CC$61,$CC$61:$CC$62=$CC$61,$CE$57&lt;&gt;$CE$58,$CE$58:$CE$60=$CE$59,$CE$61:$CE$62=$CE$61,$CF$58:$CF$60=$CF$59,$CF$61&lt;&gt;$CF$62,$CG$58&lt;&gt;$CG$59,$CG$59:$CG$60=$CG$59),1,0)</f>
        <v>0</v>
      </c>
      <c r="CJX59" s="487">
        <f t="array" aca="1" ref="CJX59" ca="1">IF(AND($CC$57:$CC$60=$CC$59,$CC$60&lt;&gt;$CC$61,$CC$61:$CC$62=$CC$61,$CE$57&lt;&gt;$CE$58,$CE$58:$CE$60=$CE$59,$CE$61:$CE$62=$CE$61,$CF$58&lt;&gt;$CF$59,$CF$59:$CF$60=$CF$59,$CF$61:$CF$62=$CF$61,$CG$59:$CG$60=$CG$59,$CG$61&lt;&gt;$CG$62),1,0)</f>
        <v>0</v>
      </c>
      <c r="CJY59" s="487">
        <f t="array" aca="1" ref="CJY59" ca="1">IF(AND($CC$57:$CC$60=$CC$59,$CC$60&lt;&gt;$CC$61,$CC$61:$CC$62=$CC$61,$CE$57:$CE$58=$CE$58,$CE$58&lt;&gt;$CE$59,$CE$59:$CE$60=$CE$59,$CE$61:$CE$62=$CE$61,$CF$57&lt;&gt;$CF$58,$CF$59:$CF$60=$CF$59,$CF$61:$CF$62=$CF$61,$CG$59:$CG$60=$CG$59,$CG$61&lt;&gt;$CG$62),1,0)</f>
        <v>0</v>
      </c>
      <c r="CJZ59" s="487">
        <f t="array" aca="1" ref="CJZ59" ca="1">IF(AND($CC$57:$CC$60=$CC$59,$CC$60&lt;&gt;$CC$61,$CC$61:$CC$62=$CC$61,$CE$57:$CE$58=$CE$58,$CE$58&lt;&gt;$CE$59,$CE$59:$CE$60=$CE$59,$CE$61:$CE$62=$CE$61,$CF$57:$CF$58=$CF$58,$CF$59:$CF$60=$CF$59,$CF$61&lt;&gt;$CF$62,$CG$57&lt;&gt;$CG$58,$CG$59:$CG$60=$CG$59),1,0)</f>
        <v>0</v>
      </c>
      <c r="CKA59" s="487">
        <f t="array" aca="1" ref="CKA59" ca="1">IF(AND($CC$57:$CC$58=$CC$58,$CC$58&lt;&gt;$CC$59,$CC$59:$CC$62=$CC$59,$CE$57&lt;&gt;$CE$58,$CE$59:$CE$62=$CE$59,$CF$59:$CF$60=$CF$59,$CF$60&lt;&gt;$CF$61,$CF$61:$CF$62=$CF$61,$CG$59:$CG$60=$CG$59,$CG$61&lt;&gt;$CG$62),1,0)</f>
        <v>0</v>
      </c>
      <c r="CKB59" s="487">
        <f t="array" aca="1" ref="CKB59" ca="1">IF(AND($CC$57:$CC$58=$CC$58,$CC$58&lt;&gt;$CC$59,$CC$59:$CC$62=$CC$59,$CE$57&lt;&gt;$CE$58,$CE$59:$CE$62=$CE$59,$CF$59:$CF$61=$CF$59,$CF$61&lt;&gt;$CF$62,$CG$59:$CG$60=$CG$59,$CG$60&lt;&gt;$CG$61),1,0)</f>
        <v>0</v>
      </c>
      <c r="CKC59" s="487">
        <f t="array" aca="1" ref="CKC59" ca="1">IF(AND($CC$57:$CC$58=$CC$58,$CC$58&lt;&gt;$CC$59,$CC$59:$CC$62=$CC$59,$CE$57:$CE$58=$CE$58,$CE$59:$CE$61=$CE$59,$CE$61&lt;&gt;$CE$62,$CF$57&lt;&gt;$CF$58,$CF$59:$CF$61=$CF$59,$CG$59:$CG$60=$CG$59,$CG$60&lt;&gt;$CG$61),1,0)</f>
        <v>0</v>
      </c>
      <c r="CKD59" s="487">
        <f t="array" aca="1" ref="CKD59" ca="1">IF(AND($CC$57:$CC$58=$CC$58,$CC$58&lt;&gt;$CC$59,$CC$59:$CC$62=$CC$59,$CE$57:$CE$58=$CE$58,$CE$59:$CE$61=$CE$59,$CE$61&lt;&gt;$CE$62,$CF$57:$CF$58=$CF$58,$CF$59:$CF$60=$CF$59,$CF$60&lt;&gt;$CF$61,$CG$57&lt;&gt;$CG$58,$CG$59:$CG$60=$CG$59),1,0)</f>
        <v>0</v>
      </c>
      <c r="CKE59" s="487">
        <f t="array" aca="1" ref="CKE59" ca="1">IF(AND($CC$57:$CC$58=$CC$58,$CC$58&lt;&gt;$CC$59,$CC$59:$CC$62=$CC$59,$CE$57:$CE$58=$CE$58,$CE$59:$CE$60=$CE$59,$CE$60&lt;&gt;$CE$61,$CE$61:$CE$62=$CE$61,$CF$57&lt;&gt;$CF$58,$CF$59:$CF$60=$CF$59,$CF$61:$CF$62=$CF$61,$CG$59:$CG$60=$CG$59,$CG$61&lt;&gt;$CG$62),1,0)</f>
        <v>0</v>
      </c>
      <c r="CKF59" s="487">
        <f t="array" aca="1" ref="CKF59" ca="1">IF(AND($CC$57:$CC$58=$CC$58,$CC$58&lt;&gt;$CC$59,$CC$59:$CC$62=$CC$59,$CE$57:$CE$58=$CE$58,$CE$59:$CE$60=$CE$59,$CE$60&lt;&gt;$CE$61,$CE$61:$CE$62=$CE$61,$CF$57:$CF$58=$CF$58,$CF$59:$CF$60=$CF$59,$CF$61&lt;&gt;$CF$62,$CG$57&lt;&gt;$CG$58,$CG$59:$CG$60=$CG$59),1,0)</f>
        <v>0</v>
      </c>
      <c r="CKG59" s="487">
        <f t="array" aca="1" ref="CKG59" ca="1">IF(AND($CC$57&lt;&gt;$CC$58,$CC$58:$CC$62=$CC$59,$CE$58&lt;&gt;$CE$59,$CE$59:$CE$62=$CE$59,$CF$59:$CF$60=$CF$59,$CF$60&lt;&gt;$CF$61,$CF$61:$CF$62=$CF$61,$CG$59:$CG$60=$CG$59,$CG$61&lt;&gt;$CG$62),1,0)</f>
        <v>0</v>
      </c>
      <c r="CKH59" s="487">
        <f t="array" aca="1" ref="CKH59" ca="1">IF(AND($CC$57&lt;&gt;$CC$58,$CC$58:$CC$62=$CC$59,$CE$58&lt;&gt;$CE$59,$CE$59:$CE$62=$CE$59,$CF$59:$CF$61=$CF$59,$CF$61&lt;&gt;$CF$62,$CG$59:$CG$60=$CG$59,$CG$60&lt;&gt;$CG$61),1,0)</f>
        <v>0</v>
      </c>
      <c r="CKI59" s="487">
        <f t="array" aca="1" ref="CKI59" ca="1">IF(AND($CC$57&lt;&gt;$CC$58,$CC$58:$CC$62=$CC$59,$CE$58:$CE$60=$CE$59,$CE$60&lt;&gt;$CE$61,$CE$61:$CE$62=$CE$61,$CF$58&lt;&gt;$CF$59,$CF$59:$CF$60=$CF$59,$CF$61:$CF$62=$CF$61,$CG$59:$CG$60=$CG$59,$CG$61&lt;&gt;$CG$62),1,0)</f>
        <v>0</v>
      </c>
      <c r="CKJ59" s="487">
        <f t="array" aca="1" ref="CKJ59" ca="1">IF(AND($CC$57&lt;&gt;$CC$58,$CC$58:$CC$62=$CC$59,$CE$58:$CE$60=$CE$59,$CE$60&lt;&gt;$CE$61,$CE$61:$CE$62=$CE$61,$CF$58:$CF$60=$CF$59,$CF$61&lt;&gt;$CF$62,$CG$58&lt;&gt;$CG$59,$CG$59:$CG$60=$CG$59),1,0)</f>
        <v>0</v>
      </c>
      <c r="CKK59" s="487">
        <f t="array" aca="1" ref="CKK59" ca="1">IF(AND($CC$57&lt;&gt;$CC$58,$CC$58:$CC$62=$CC$59,$CE$58:$CE$61=$CE$59,$CE$61&lt;&gt;$CE$62,$CF$58&lt;&gt;$CF$59,$CF$59:$CF$61=$CF$59,$CG$59:$CG$60=$CG$59,$CG$60&lt;&gt;$CG$61),1,0)</f>
        <v>0</v>
      </c>
      <c r="CKL59" s="487">
        <f t="array" aca="1" ref="CKL59" ca="1">IF(AND($CC$57&lt;&gt;$CC$58,$CC$58:$CC$62=$CC$59,$CE$58:$CE$61=$CE$59,$CE$61&lt;&gt;$CE$62,$CF$58:$CF$60=$CF$59,$CF$60&lt;&gt;$CF$61,$CG$58&lt;&gt;$CG$59,$CG$59:$CG$60=$CG$59),1,0)</f>
        <v>0</v>
      </c>
      <c r="CKM59" s="487">
        <f t="array" aca="1" ref="CKM59" ca="1">IF(AND($CC$57:$CC$61=$CC$59,$CC$61&lt;&gt;$CC$62,$CE$57&lt;&gt;$CE$58,$CE$58:$CE$61=$CE$59,$CF$58:$CF$59=$CF$59,$CF$59&lt;&gt;$CF$60,$CF$60:$CF$61=$CF$60,$CG$58&lt;&gt;$CG$59,$CG$60:$CG$61=$CG$60),1,0)</f>
        <v>0</v>
      </c>
      <c r="CKN59" s="487">
        <f t="array" aca="1" ref="CKN59" ca="1">IF(AND($CC$57:$CC$61=$CC$59,$CC$61&lt;&gt;$CC$62,$CE$57&lt;&gt;$CE$58,$CE$58:$CE$61=$CE$59,$CF$58&lt;&gt;$CF$59,$CF$59:$CF$61=$CF$59,$CG$59&lt;&gt;$CG$60,$CG$60:$CG$61=$CG$60),1,0)</f>
        <v>0</v>
      </c>
      <c r="CKO59" s="487">
        <f t="array" aca="1" ref="CKO59" ca="1">IF(AND($CC$57:$CC$61=$CC$59,$CC$61&lt;&gt;$CC$62,$CE$57:$CE$59=$CE$59,$CE$59&lt;&gt;$CE$60,$CE$60:$CE$61=$CE$60,$CF$57&lt;&gt;$CF$58,$CF$58:$CF$59=$CF$59,$CF$60:$CF$61=$CF$60,$CG$58&lt;&gt;$CG$59,$CG$60:$CG$61=$CG$60),1,0)</f>
        <v>0</v>
      </c>
      <c r="CKP59" s="487">
        <f t="array" aca="1" ref="CKP59" ca="1">IF(AND($CC$57:$CC$61=$CC$59,$CC$61&lt;&gt;$CC$62,$CE$57:$CE$59=$CE$59,$CE$59&lt;&gt;$CE$60,$CE$60:$CE$61=$CE$60,$CF$57:$CF$58=$CF$58,$CF$58&lt;&gt;$CF$59,$CF$60:$CF$61=$CF$60,$CG$57&lt;&gt;$CG$58,$CG$60:$CG$61=$CG$60),1,0)</f>
        <v>0</v>
      </c>
      <c r="CKQ59" s="487">
        <f t="array" aca="1" ref="CKQ59" ca="1">IF(AND($CC$57:$CC$61=$CC$59,$CC$61&lt;&gt;$CC$62,$CE$57:$CE$58=$CE$58,$CE$58&lt;&gt;$CE$59,$CE$59:$CE$61=$CE$59,$CF$57&lt;&gt;$CF$58,$CF$59:$CF$61=$CF$59,$CG$59&lt;&gt;$CG$60,$CG$60:$CG$61=$CG$60),1,0)</f>
        <v>0</v>
      </c>
      <c r="CKR59" s="487">
        <f t="array" aca="1" ref="CKR59" ca="1">IF(AND($CC$57:$CC$61=$CC$59,$CC$61&lt;&gt;$CC$62,$CE$57:$CE$58=$CE$58,$CE$58&lt;&gt;$CE$59,$CE$59:$CE$61=$CE$59,$CF$57:$CF$58=$CF$58,$CF$59&lt;&gt;$CF$60,$CF$60:$CF$61=$CF$60,$CG$57&lt;&gt;$CG$58,$CG$60:$CG$61=$CG$60),1,0)</f>
        <v>0</v>
      </c>
      <c r="CKS59" s="487">
        <f t="array" aca="1" ref="CKS59" ca="1">IF(AND($CC$57:$CC$59=$CC$59,$CC$59&lt;&gt;$CC$60,$CC$60:$CC$62=$CC$60,$CE$57:$CE$59=$CE$59,$CE$60:$CE$61=$CE$60,$CE$61&lt;&gt;$CE$62,$CF$57&lt;&gt;$CF$58,$CF$58:$CF$59=$CF$59,$CF$60:$CF$61=$CF$60,$CG$58&lt;&gt;$CG$59,$CG$60:$CG$61=$CG$60),1,0)</f>
        <v>0</v>
      </c>
      <c r="CKT59" s="487">
        <f t="array" aca="1" ref="CKT59" ca="1">IF(AND($CC$57:$CC$59=$CC$59,$CC$59&lt;&gt;$CC$60,$CC$60:$CC$62=$CC$60,$CE$57:$CE$59=$CE$59,$CE$60:$CE$61=$CE$60,$CE$61&lt;&gt;$CE$62,$CF$57:$CF$58=$CF$58,$CF$58&lt;&gt;$CF$59,$CF$60:$CF$61=$CF$60,$CG$57&lt;&gt;$CG$58,$CG$60:$CG$61=$CG$60),1,0)</f>
        <v>0</v>
      </c>
      <c r="CKU59" s="487">
        <f t="array" aca="1" ref="CKU59" ca="1">IF(AND($CC$57:$CC$59=$CC$59,$CC$59&lt;&gt;$CC$60,$CC$60:$CC$62=$CC$60,$CE$57&lt;&gt;$CE$58,$CE$58:$CE$59=$CE$59,$CE$60:$CE$62=$CE$60,$CF$58&lt;&gt;$CF$59,$CF$60:$CF$62=$CF$60,$CG$60:$CG$61=$CG$60,$CG$61&lt;&gt;$CG$62),1,0)</f>
        <v>0</v>
      </c>
      <c r="CKV59" s="487">
        <f t="array" aca="1" ref="CKV59" ca="1">IF(AND($CC$57:$CC$59=$CC$59,$CC$59&lt;&gt;$CC$60,$CC$60:$CC$62=$CC$60,$CE$57&lt;&gt;$CE$58,$CE$58:$CE$59=$CE$59,$CE$60:$CE$62=$CE$60,$CF$58:$CF$59=$CF$59,$CF$60:$CF$61=$CF$60,$CF$61&lt;&gt;$CF$62,$CG$58&lt;&gt;$CG$59,$CG$60:$CG$61=$CG$60),1,0)</f>
        <v>0</v>
      </c>
      <c r="CKW59" s="487">
        <f t="array" aca="1" ref="CKW59" ca="1">IF(AND($CC$57:$CC$59=$CC$59,$CC$59&lt;&gt;$CC$60,$CC$60:$CC$62=$CC$60,$CE$57:$CE$58=$CE$58,$CE$58&lt;&gt;$CE$59,$CE$60:$CE$62=$CE$60,$CF$57&lt;&gt;$CF$58,$CF$60:$CF$62=$CF$60,$CG$60:$CG$61=$CG$60,$CG$61&lt;&gt;$CG$62),1,0)</f>
        <v>0</v>
      </c>
      <c r="CKX59" s="487">
        <f t="array" aca="1" ref="CKX59" ca="1">IF(AND($CC$57:$CC$59=$CC$59,$CC$59&lt;&gt;$CC$60,$CC$60:$CC$62=$CC$60,$CE$57:$CE$58=$CE$58,$CE$58&lt;&gt;$CE$59,$CE$60:$CE$62=$CE$60,$CF$57:$CF$58=$CF$58,$CF$60:$CF$61=$CF$60,$CF$61&lt;&gt;$CF$62,$CG$57&lt;&gt;$CG$58,$CG$60:$CG$61=$CG$60),1,0)</f>
        <v>0</v>
      </c>
      <c r="CKY59" s="487">
        <f t="array" aca="1" ref="CKY59" ca="1">IF(AND($CC$57:$CC$58=$CC$58,$CC$58&lt;&gt;$CC$59,$CC$59:$CC$62=$CC$59,$CE$57:$CE$58=$CE$58,$CE$59:$CE$61=$CE$59,$CE$61&lt;&gt;$CE$62,$CF$57&lt;&gt;$CF$58,$CF$59:$CF$61=$CF$59,$CG$59&lt;&gt;$CG$60,$CG$60:$CG$61=$CG$60),1,0)</f>
        <v>0</v>
      </c>
      <c r="CKZ59" s="487">
        <f t="array" aca="1" ref="CKZ59" ca="1">IF(AND($CC$57:$CC$58=$CC$58,$CC$58&lt;&gt;$CC$59,$CC$59:$CC$62=$CC$59,$CE$57:$CE$58=$CE$58,$CE$59:$CE$61=$CE$59,$CE$61&lt;&gt;$CE$62,$CF$57:$CF$58=$CF$58,$CF$59&lt;&gt;$CF$60,$CF$60:$CF$61=$CF$60,$CG$57&lt;&gt;$CG$58,$CG$60:$CG$61=$CG$60),1,0)</f>
        <v>0</v>
      </c>
      <c r="CLA59" s="487">
        <f t="array" aca="1" ref="CLA59" ca="1">IF(AND($CC$57:$CC$58=$CC$58,$CC$58&lt;&gt;$CC$59,$CC$59:$CC$62=$CC$59,$CE$57:$CE$58=$CE$58,$CE$59&lt;&gt;$CE$60,$CE$60:$CE$62=$CE$60,$CF$57:$CF$58=$CF$58,$CF$60:$CF$61=$CF$60,$CF$61&lt;&gt;$CF$62,$CG$57&lt;&gt;$CG$58,$CG$60:$CG$61=$CG$60),1,0)</f>
        <v>0</v>
      </c>
      <c r="CLB59" s="487">
        <f t="array" aca="1" ref="CLB59" ca="1">IF(AND($CC$57:$CC$58=$CC$58,$CC$58&lt;&gt;$CC$59,$CC$59:$CC$62=$CC$59,$CE$57:$CE$58=$CE$58,$CE$59&lt;&gt;$CE$60,$CE$60:$CE$62=$CE$60,$CF$57&lt;&gt;$CF$58,$CF$60:$CF$62=$CF$60,$CG$60:$CG$61=$CG$60,$CG$61&lt;&gt;$CG$62),1,0)</f>
        <v>0</v>
      </c>
      <c r="CLC59" s="487">
        <f t="array" aca="1" ref="CLC59" ca="1">IF(AND($CC$57:$CC$58=$CC$58,$CC$58&lt;&gt;$CC$59,$CC$59:$CC$62=$CC$59,$CE$57&lt;&gt;$CE$58,$CE$59:$CE$62=$CE$59,$CF$59&lt;&gt;$CF$60,$CF$60:$CF$62=$CF$60,$CG$60:$CG$61=$CG$60,$CG$61&lt;&gt;$CG$62),1,0)</f>
        <v>0</v>
      </c>
      <c r="CLD59" s="487">
        <f t="array" aca="1" ref="CLD59" ca="1">IF(AND($CC$57:$CC$58=$CC$58,$CC$58&lt;&gt;$CC$59,$CC$59:$CC$62=$CC$59,$CE$57&lt;&gt;$CE$58,$CE$59:$CE$62=$CE$59,$CF$59:$CF$61=$CF$59,$CF$61&lt;&gt;$CF$62,$CG$59&lt;&gt;$CG$60,$CG$60:$CG$61=$CG$60),1,0)</f>
        <v>0</v>
      </c>
      <c r="CLE59" s="487">
        <f t="array" aca="1" ref="CLE59" ca="1">IF(AND($CC$57&lt;&gt;$CC$58,$CC$58:$CC$62=$CC$59,$CE$58:$CE$61=$CE$59,$CE$61&lt;&gt;$CE$62,$CF$58:$CF$59=$CF$59,$CF$59&lt;&gt;$CF$60,$CF$60:$CF$61=$CF$60,$CG$58&lt;&gt;$CG$59,$CG$60:$CG$61=$CG$60),1,0)</f>
        <v>0</v>
      </c>
      <c r="CLF59" s="487">
        <f t="array" aca="1" ref="CLF59" ca="1">IF(AND($CC$57&lt;&gt;$CC$58,$CC$58:$CC$62=$CC$59,$CE$58:$CE$61=$CE$59,$CE$61&lt;&gt;$CE$62,$CF$58&lt;&gt;$CF$59,$CF$59:$CF$61=$CF$59,$CG$59&lt;&gt;$CG$60,$CG$60:$CG$61=$CG$60),1,0)</f>
        <v>0</v>
      </c>
      <c r="CLG59" s="487">
        <f t="array" aca="1" ref="CLG59" ca="1">IF(AND($CC$57&lt;&gt;$CC$58,$CC$58:$CC$62=$CC$59,$CE$58:$CE$59=$CE$59,$CE$59&lt;&gt;$CE$60,$CE$60:$CE$62=$CE$60,$CF$58:$CF$59=$CF$59,$CF$60:$CF$61=$CF$60,$CF$61&lt;&gt;$CF$62,$CG$58&lt;&gt;$CG$59,$CG$60:$CG$61=$CG$60),1,0)</f>
        <v>0</v>
      </c>
      <c r="CLH59" s="487">
        <f t="array" aca="1" ref="CLH59" ca="1">IF(AND($CC$57&lt;&gt;$CC$58,$CC$58:$CC$62=$CC$59,$CE$58:$CE$59=$CE$59,$CE$59&lt;&gt;$CE$60,$CE$60:$CE$62=$CE$60,$CF$58&lt;&gt;$CF$59,$CF$60:$CF$62=$CF$60,$CG$60:$CG$61=$CG$60,$CG$61&lt;&gt;$CG$62),1,0)</f>
        <v>0</v>
      </c>
      <c r="CLI59" s="487">
        <f t="array" aca="1" ref="CLI59" ca="1">IF(AND($CC$57&lt;&gt;$CC$58,$CC$58:$CC$62=$CC$59,$CE$58&lt;&gt;$CE$59,$CE$59:$CE$62=$CE$59,$CF$59&lt;&gt;$CF$60,$CF$60:$CF$62=$CF$60,$CG$60:$CG$61=$CG$60,$CG$61&lt;&gt;$CG$62),1,0)</f>
        <v>0</v>
      </c>
      <c r="CLJ59" s="487">
        <f t="array" aca="1" ref="CLJ59" ca="1">IF(AND($CC$57&lt;&gt;$CC$58,$CC$58:$CC$62=$CC$59,$CE$58&lt;&gt;$CE$59,$CE$59:$CE$62=$CE$59,$CF$59:$CF$61=$CF$59,$CF$61&lt;&gt;$CF$62,$CG$59&lt;&gt;$CG$60,$CG$60:$CG$61=$CG$60),1,0)</f>
        <v>0</v>
      </c>
      <c r="CLK59" s="487">
        <f t="array" aca="1" ref="CLK59" ca="1">IF(AND($CC$57:$CC$60=$CC$59,$CC$60&lt;&gt;$CC$61,$CC$61:$CC$62=$CC$61,$CE$57:$CE$59=$CE$59,$CE$59&lt;&gt;$CE$60,$CE$61:$CE$62=$CE$61,$CF$57&lt;&gt;$CF$58,$CF$58:$CF$59=$CF$59,$CF$61:$CF$62=$CF$61,$CG$58&lt;&gt;$CG$59,$CG$61:$CG$62=$CG$61),1,0)</f>
        <v>0</v>
      </c>
      <c r="CLL59" s="487">
        <f t="array" aca="1" ref="CLL59" ca="1">IF(AND($CC$57:$CC$60=$CC$59,$CC$60&lt;&gt;$CC$61,$CC$61:$CC$62=$CC$61,$CE$57:$CE$59=$CE$59,$CE$59&lt;&gt;$CE$60,$CE$61:$CE$62=$CE$61,$CF$57:$CF$58=$CF$58,$CF$58&lt;&gt;$CF$59,$CF$61:$CF$62=$CF$61,$CG$57&lt;&gt;$CG$58,$CG$61:$CG$62=$CG$61),1,0)</f>
        <v>0</v>
      </c>
      <c r="CLM59" s="487">
        <f t="array" aca="1" ref="CLM59" ca="1">IF(AND($CC$57:$CC$60=$CC$59,$CC$60&lt;&gt;$CC$61,$CC$61:$CC$62=$CC$61,$CE$57:$CE$58=$CE$58,$CE$58&lt;&gt;$CE$59,$CE$59:$CE$60=$CE$59,$CE$61:$CE$62=$CE$61,$CF$57&lt;&gt;$CF$58,$CF$59:$CF$60=$CF$59,$CF$61:$CF$62=$CF$61,$CG$59&lt;&gt;$CG$60,$CG$61:$CG$62=$CG$61),1,0)</f>
        <v>0</v>
      </c>
      <c r="CLN59" s="487">
        <f t="array" aca="1" ref="CLN59" ca="1">IF(AND($CC$57:$CC$60=$CC$59,$CC$60&lt;&gt;$CC$61,$CC$61:$CC$62=$CC$61,$CE$57:$CE$58=$CE$58,$CE$58&lt;&gt;$CE$59,$CE$59:$CE$60=$CE$59,$CE$61:$CE$62=$CE$61,$CF$57:$CF$58=$CF$58,$CF$59&lt;&gt;$CF$60,$CF$61:$CF$62=$CF$61,$CG$57&lt;&gt;$CG$58,$CG$61:$CG$62=$CG$61),1,0)</f>
        <v>0</v>
      </c>
      <c r="CLO59" s="487">
        <f t="array" aca="1" ref="CLO59" ca="1">IF(AND($CC$57:$CC$60=$CC$59,$CC$60&lt;&gt;$CC$61,$CC$61:$CC$62=$CC$61,$CE$57&lt;&gt;$CE$58,$CE$58:$CE$60=$CE$59,$CE$61:$CE$62=$CE$61,$CF$58:$CF$59=$CF$59,$CF$59&lt;&gt;$CF$60,$CF$61:$CF$62=$CF$61,$CG$58&lt;&gt;$CG$59,$CG$61:$CG$62=$CG$61),1,0)</f>
        <v>0</v>
      </c>
      <c r="CLP59" s="487">
        <f t="array" aca="1" ref="CLP59" ca="1">IF(AND($CC$57:$CC$60=$CC$59,$CC$60&lt;&gt;$CC$61,$CC$61:$CC$62=$CC$61,$CE$57&lt;&gt;$CE$58,$CE$58:$CE$60=$CE$59,$CE$61:$CE$62=$CE$61,$CF$58&lt;&gt;$CF$59,$CF$59:$CF$60=$CF$59,$CF$61:$CF$62=$CF$61,$CG$59&lt;&gt;$CG$60,$CG$61:$CG$62=$CG$61),1,0)</f>
        <v>0</v>
      </c>
      <c r="CLQ59" s="487">
        <f t="array" aca="1" ref="CLQ59" ca="1">IF(AND($CC$57:$CC$59=$CC$59,$CC$59&lt;&gt;$CC$60,$CC$60:$CC$62=$CC$60,$CE$57&lt;&gt;$CE$58,$CE$58:$CE$59=$CE$59,$CE$60:$CE$62=$CE$60,$CF$58:$CF$59=$CF$59,$CF$60&lt;&gt;$CF$61,$CF$61:$CF$62=$CF$61,$CG$58&lt;&gt;$CG$59,$CG$61:$CG$62=$CG$61),1,0)</f>
        <v>0</v>
      </c>
      <c r="CLR59" s="487">
        <f t="array" aca="1" ref="CLR59" ca="1">IF(AND($CC$57:$CC$59=$CC$59,$CC$59&lt;&gt;$CC$60,$CC$60:$CC$62=$CC$60,$CE$57&lt;&gt;$CE$58,$CE$58:$CE$59=$CE$59,$CE$60:$CE$62=$CE$60,$CF$58&lt;&gt;$CF$59,$CF$60:$CF$62=$CF$60,$CG$60&lt;&gt;$CG$61,$CG$61:$CG$62=$CG$61),1,0)</f>
        <v>0</v>
      </c>
      <c r="CLS59" s="487">
        <f t="array" aca="1" ref="CLS59" ca="1">IF(AND($CC$57:$CC$59=$CC$59,$CC$59&lt;&gt;$CC$60,$CC$60:$CC$62=$CC$60,$CE$57:$CE$58=$CE$58,$CE$58&lt;&gt;$CE$59,$CE$60:$CE$62=$CE$60,$CF$57:$CF$58=$CF$58,$CF$60&lt;&gt;$CF$61,$CF$61:$CF$62=$CF$61,$CG$57&lt;&gt;$CG$58,$CG$61:$CG$62=$CG$61),1,0)</f>
        <v>0</v>
      </c>
      <c r="CLT59" s="487">
        <f t="array" aca="1" ref="CLT59" ca="1">IF(AND($CC$57:$CC$59=$CC$59,$CC$59&lt;&gt;$CC$60,$CC$60:$CC$62=$CC$60,$CE$57:$CE$58=$CE$58,$CE$58&lt;&gt;$CE$59,$CE$60:$CE$62=$CE$60,$CF$57&lt;&gt;$CF$58,$CF$60:$CF$62=$CF$60,$CG$60&lt;&gt;$CG$61,$CG$61:$CG$62=$CG$61),1,0)</f>
        <v>0</v>
      </c>
      <c r="CLU59" s="487">
        <f t="array" aca="1" ref="CLU59" ca="1">IF(AND($CC$57:$CC$59=$CC$59,$CC$59&lt;&gt;$CC$60,$CC$60:$CC$62=$CC$60,$CE$57:$CE$59=$CE$59,$CE$60&lt;&gt;$CE$61,$CE$61:$CE$62=$CE$61,$CF$57:$CF$58=$CF$58,$CF$58&lt;&gt;$CF$59,$CF$61:$CF$62=$CF$61,$CG$57&lt;&gt;$CG$58,$CG$61:$CG$62=$CG$61),1,0)</f>
        <v>0</v>
      </c>
      <c r="CLV59" s="487">
        <f t="array" aca="1" ref="CLV59" ca="1">IF(AND($CC$57:$CC$59=$CC$59,$CC$59&lt;&gt;$CC$60,$CC$60:$CC$62=$CC$60,$CE$57:$CE$59=$CE$59,$CE$60&lt;&gt;$CE$61,$CE$61:$CE$62=$CE$61,$CF$57&lt;&gt;$CF$58,$CF$58:$CF$59=$CF$59,$CF$61:$CF$62=$CF$61,$CG$58&lt;&gt;$CG$59,$CG$61:$CG$62=$CG$61),1,0)</f>
        <v>0</v>
      </c>
      <c r="CLW59" s="487">
        <f t="array" aca="1" ref="CLW59" ca="1">IF(AND($CC$57:$CC$58=$CC$58,$CC$58&lt;&gt;$CC$59,$CC$59:$CC$62=$CC$59,$CE$57:$CE$58=$CE$58,$CE$59:$CE$60=$CE$59,$CE$60&lt;&gt;$CE$61,$CE$61:$CE$62=$CE$61,$CF$57&lt;&gt;$CF$58,$CF$59:$CF$60=$CF$59,$CF$61:$CF$62=$CF$61,$CG$59&lt;&gt;$CG$60,$CG$61:$CG$62=$CG$61),1,0)</f>
        <v>0</v>
      </c>
      <c r="CLX59" s="487">
        <f t="array" aca="1" ref="CLX59" ca="1">IF(AND($CC$57:$CC$58=$CC$58,$CC$58&lt;&gt;$CC$59,$CC$59:$CC$62=$CC$59,$CE$57:$CE$58=$CE$58,$CE$59:$CE$60=$CE$59,$CE$60&lt;&gt;$CE$61,$CE$61:$CE$62=$CE$61,$CF$57:$CF$58=$CF$58,$CF$59&lt;&gt;$CF$60,$CF$61:$CF$62=$CF$61,$CG$57&lt;&gt;$CG$58,$CG$61:$CG$62=$CG$61),1,0)</f>
        <v>0</v>
      </c>
      <c r="CLY59" s="487">
        <f t="array" aca="1" ref="CLY59" ca="1">IF(AND($CC$57:$CC$58=$CC$58,$CC$58&lt;&gt;$CC$59,$CC$59:$CC$62=$CC$59,$CE$57:$CE$58=$CE$58,$CE$59&lt;&gt;$CE$60,$CE$60:$CE$62=$CE$60,$CF$57:$CF$58=$CF$58,$CF$60&lt;&gt;$CF$61,$CF$61:$CF$62=$CF$61,$CG$57&lt;&gt;$CG$58,$CG$61:$CG$62=$CG$61),1,0)</f>
        <v>0</v>
      </c>
      <c r="CLZ59" s="487">
        <f t="array" aca="1" ref="CLZ59" ca="1">IF(AND($CC$57:$CC$58=$CC$58,$CC$58&lt;&gt;$CC$59,$CC$59:$CC$62=$CC$59,$CE$57:$CE$58=$CE$58,$CE$59&lt;&gt;$CE$60,$CE$60:$CE$62=$CE$60,$CF$57&lt;&gt;$CF$58,$CF$60:$CF$62=$CF$60,$CG$60&lt;&gt;$CG$61,$CG$61:$CG$62=$CG$61),1,0)</f>
        <v>0</v>
      </c>
      <c r="CMA59" s="487">
        <f t="array" aca="1" ref="CMA59" ca="1">IF(AND($CC$57:$CC$58=$CC$58,$CC$58&lt;&gt;$CC$59,$CC$59:$CC$62=$CC$59,$CE$57&lt;&gt;$CE$58,$CE$59:$CE$62=$CE$59,$CF$59:$CF$60=$CF$59,$CF$60&lt;&gt;$CF$61,$CF$61:$CF$62=$CF$61,$CG$59&lt;&gt;$CG$60,$CG$61:$CG$62=$CG$61),1,0)</f>
        <v>0</v>
      </c>
      <c r="CMB59" s="487">
        <f t="array" aca="1" ref="CMB59" ca="1">IF(AND($CC$57:$CC$58=$CC$58,$CC$58&lt;&gt;$CC$59,$CC$59:$CC$62=$CC$59,$CE$57&lt;&gt;$CE$58,$CE$59:$CE$62=$CE$59,$CF$59&lt;&gt;$CF$60,$CF$60:$CF$62=$CF$60,$CG$60&lt;&gt;$CG$61,$CG$61:$CG$62=$CG$61),1,0)</f>
        <v>0</v>
      </c>
      <c r="CMC59" s="487">
        <f t="array" aca="1" ref="CMC59" ca="1">IF(AND($CC$57&lt;&gt;$CC$58,$CC$58:$CC$62=$CC$59,$CE$58&lt;&gt;$CE$59,$CE$59:$CE$62=$CE$59,$CF$59:$CF$60=$CF$59,$CF$60&lt;&gt;$CF$61,$CF$61:$CF$62=$CF$61,$CG$59&lt;&gt;$CG$60,$CG$61:$CG$62=$CG$61),1,0)</f>
        <v>0</v>
      </c>
      <c r="CMD59" s="487">
        <f t="array" aca="1" ref="CMD59" ca="1">IF(AND($CC$57&lt;&gt;$CC$58,$CC$58:$CC$62=$CC$59,$CE$58&lt;&gt;$CE$59,$CE$59:$CE$62=$CE$59,$CF$59&lt;&gt;$CF$60,$CF$60:$CF$62=$CF$60,$CG$60&lt;&gt;$CG$61,$CG$61:$CG$62=$CG$61),1,0)</f>
        <v>0</v>
      </c>
      <c r="CME59" s="487">
        <f t="array" aca="1" ref="CME59" ca="1">IF(AND($CC$57&lt;&gt;$CC$58,$CC$58:$CC$62=$CC$59,$CE$58:$CE$59=$CE$59,$CE$59&lt;&gt;$CE$60,$CE$60:$CE$62=$CE$60,$CF$58:$CF$59=$CF$59,$CF$60&lt;&gt;$CF$61,$CF$61:$CF$62=$CF$61,$CG$58&lt;&gt;$CG$59,$CG$61:$CG$62=$CG$61),1,0)</f>
        <v>0</v>
      </c>
      <c r="CMF59" s="487">
        <f t="array" aca="1" ref="CMF59" ca="1">IF(AND($CC$57&lt;&gt;$CC$58,$CC$58:$CC$62=$CC$59,$CE$58:$CE$59=$CE$59,$CE$59&lt;&gt;$CE$60,$CE$60:$CE$62=$CE$60,$CF$58&lt;&gt;$CF$59,$CF$60:$CF$62=$CF$60,$CG$60&lt;&gt;$CG$61,$CG$61:$CG$62=$CG$61),1,0)</f>
        <v>0</v>
      </c>
      <c r="CMG59" s="487">
        <f t="array" aca="1" ref="CMG59" ca="1">IF(AND($CC$57&lt;&gt;$CC$58,$CC$58:$CC$62=$CC$59,$CE$58:$CE$60=$CE$59,$CE$60&lt;&gt;$CE$61,$CE$61:$CE$62=$CE$61,$CF$58:$CF$59=$CF$59,$CF$59&lt;&gt;$CF$60,$CF$61:$CF$62=$CF$61,$CG$58&lt;&gt;$CG$59,$CG$61:$CG$62=$CG$61),1,0)</f>
        <v>0</v>
      </c>
      <c r="CMH59" s="487">
        <f t="array" aca="1" ref="CMH59" ca="1">IF(AND($CC$57&lt;&gt;$CC$58,$CC$58:$CC$62=$CC$59,$CE$58:$CE$60=$CE$59,$CE$60&lt;&gt;$CE$61,$CE$61:$CE$62=$CE$61,$CF$58&lt;&gt;$CF$59,$CF$59:$CF$60=$CF$59,$CF$61:$CF$62=$CF$61,$CG$59&lt;&gt;$CG$60,$CG$61:$CG$62=$CG$61),1,0)</f>
        <v>0</v>
      </c>
    </row>
    <row r="60" spans="1:2374 10958:10958" ht="15" customHeight="1" x14ac:dyDescent="0.2">
      <c r="A60" s="210" t="str">
        <f ca="1">IF(SUM($AK$30:$AK$33)=12,R32,"3D")</f>
        <v>3D</v>
      </c>
      <c r="B60" s="103"/>
      <c r="C60" s="103"/>
      <c r="D60" s="124"/>
      <c r="E60" s="385">
        <v>4</v>
      </c>
      <c r="F60" s="263" t="str">
        <f ca="1">IF(SUM($AK$77:$AK$82)=18,VLOOKUP(E60,$AG$57:$AI$62,3,0),"3D")</f>
        <v>3D</v>
      </c>
      <c r="G60" s="264" t="str">
        <f ca="1">IF(SUM($AK$77:$AK$82)=18,VLOOKUP(F60,$AI$57:$AR$62,2,FALSE),"3D")</f>
        <v>3D</v>
      </c>
      <c r="H60" s="264" t="str">
        <f ca="1">IF(SUM($AK$77:$AK$82)=18,VLOOKUP($F60,$AI$57:$AR$62,3,FALSE),"3D")</f>
        <v>3D</v>
      </c>
      <c r="I60" s="264" t="str">
        <f ca="1">IF(SUM($AK$77:$AK$82)=18,VLOOKUP($F60,$AI$57:$AR$62,4,FALSE),"3D")</f>
        <v>3D</v>
      </c>
      <c r="J60" s="264" t="str">
        <f ca="1">IF(SUM($AK$77:$AK$82)=18,VLOOKUP($F60,$AI$57:$AR$62,5,FALSE),"3D")</f>
        <v>3D</v>
      </c>
      <c r="K60" s="264" t="str">
        <f ca="1">IF(SUM($AK$77:$AK$82)=18,VLOOKUP($F60,$AI$57:$AR$62,6,FALSE),"3D")</f>
        <v>3D</v>
      </c>
      <c r="L60" s="264" t="str">
        <f ca="1">IF(SUM($AK$77:$AK$82)=18,VLOOKUP($F60,$AI$57:$AR$62,7,FALSE),"3D")</f>
        <v>3D</v>
      </c>
      <c r="M60" s="264" t="str">
        <f ca="1">IF(SUM($AK$77:$AK$82)=18,VLOOKUP($F60,$AI$57:$AR$62,8,FALSE),"3D")</f>
        <v>3D</v>
      </c>
      <c r="N60" s="386" t="str">
        <f ca="1">IF(SUM($AK$77:$AK$82)=18,VLOOKUP($F60,$AI$57:$AR$62,9,FALSE),"3D")</f>
        <v>3D</v>
      </c>
      <c r="O60" s="96">
        <f t="shared" ca="1" si="72"/>
        <v>100</v>
      </c>
      <c r="P60" s="123" t="str">
        <f t="shared" ca="1" si="73"/>
        <v/>
      </c>
      <c r="Q60" s="262"/>
      <c r="R60" s="93"/>
      <c r="S60" s="100"/>
      <c r="T60" s="100"/>
      <c r="U60" s="100"/>
      <c r="V60" s="100"/>
      <c r="W60" s="100"/>
      <c r="X60" s="100"/>
      <c r="Y60" s="100"/>
      <c r="Z60" s="100"/>
      <c r="AA60" s="100"/>
      <c r="AB60" s="100"/>
      <c r="AC60" s="100"/>
      <c r="AD60" s="100"/>
      <c r="AE60" s="475"/>
      <c r="AF60" s="488">
        <f t="shared" ca="1" si="74"/>
        <v>4</v>
      </c>
      <c r="AG60" s="487">
        <f t="shared" ca="1" si="75"/>
        <v>3</v>
      </c>
      <c r="AH60" s="487">
        <f t="shared" ca="1" si="76"/>
        <v>3</v>
      </c>
      <c r="AI60" s="212" t="str">
        <f ca="1">IF($AH$76=72,VLOOKUP(3,$AG$30:$AI$33,3,0),"3D")</f>
        <v>3D</v>
      </c>
      <c r="AJ60" s="212">
        <f ca="1">IF($AH$76=72,VLOOKUP(3,$AG$30:$AR$33,4,0),0)</f>
        <v>0</v>
      </c>
      <c r="AK60" s="212">
        <f ca="1">IF($AH$76=72,VLOOKUP(3,$AG$30:$AR$33,5,0),0)</f>
        <v>0</v>
      </c>
      <c r="AL60" s="212">
        <f ca="1">IF($AH$76=72,VLOOKUP(3,$AG$30:$AR$33,6,0),0)</f>
        <v>0</v>
      </c>
      <c r="AM60" s="212">
        <f ca="1">IF($AH$76=72,VLOOKUP(3,$AG$30:$AR$33,7,0),0)</f>
        <v>0</v>
      </c>
      <c r="AN60" s="212">
        <f ca="1">IF($AH$76=72,VLOOKUP(3,$AG$30:$AR$33,8,0),0)</f>
        <v>0</v>
      </c>
      <c r="AO60" s="212">
        <f ca="1">IF($AH$76=72,VLOOKUP(3,$AG$30:$AR$33,9,0),0)</f>
        <v>0</v>
      </c>
      <c r="AP60" s="212">
        <f ca="1">IF($AH$76=72,VLOOKUP(3,$AG$30:$AR$33,10,0),0)</f>
        <v>0</v>
      </c>
      <c r="AQ60" s="212">
        <f ca="1">IF($AH$76=72,VLOOKUP(3,$AG$30:$AR$33,11,0),0)</f>
        <v>0</v>
      </c>
      <c r="AR60" s="487">
        <f ca="1">IF(AK60=0,4,AJ60*$AW$4+AQ60*$AW$11+AO60*$AW$12+AL60*$AW$13-($AW$14*VLOOKUP(AI60,Tabla3[[NombreEquipo]:[Rank]],3,FALSE)/100))</f>
        <v>4</v>
      </c>
      <c r="AS60" s="487">
        <f t="shared" ca="1" si="77"/>
        <v>3</v>
      </c>
      <c r="AT60" s="487"/>
      <c r="AU60" s="487">
        <f t="shared" ca="1" si="78"/>
        <v>4</v>
      </c>
      <c r="AV60" s="487"/>
      <c r="AW60" s="487"/>
      <c r="BD60" s="514"/>
      <c r="BE60" s="514"/>
      <c r="BF60" s="514"/>
      <c r="BG60" s="514"/>
      <c r="BH60" s="514"/>
      <c r="BI60" s="514"/>
      <c r="BJ60" s="514"/>
      <c r="BK60" s="514"/>
      <c r="BL60" s="514"/>
      <c r="BM60" s="514"/>
      <c r="BN60" s="514"/>
      <c r="BO60" s="514"/>
      <c r="BP60" s="514"/>
      <c r="BQ60" s="514"/>
      <c r="BR60" s="514"/>
      <c r="BS60" s="514"/>
      <c r="BT60" s="212">
        <v>4</v>
      </c>
      <c r="BU60" s="212">
        <f ca="1">IF(SUM($AK$77:$AK$82)=18,RANK(BW60,$BW$57:$BW$62),4)</f>
        <v>4</v>
      </c>
      <c r="BV60" s="212" t="str">
        <f t="shared" ca="1" si="79"/>
        <v>3D</v>
      </c>
      <c r="BW60" s="487" t="str">
        <f ca="1">IF(SUM($AK$30:$AK$33)=12,AJ60*$AW$4+AQ60*$AW$11+AO60*$AW$12+AL60*$AW$13-($AW$14*4/100),"3D")</f>
        <v>3D</v>
      </c>
      <c r="BX60" s="212" t="str">
        <f t="shared" ca="1" si="80"/>
        <v>3C</v>
      </c>
      <c r="BY60" s="212">
        <f t="shared" ca="1" si="81"/>
        <v>3</v>
      </c>
      <c r="CA60" s="212">
        <v>4</v>
      </c>
      <c r="CB60" s="212" t="str">
        <f t="shared" ca="1" si="82"/>
        <v>3C</v>
      </c>
      <c r="CC60" s="212">
        <f t="shared" ca="1" si="83"/>
        <v>0</v>
      </c>
      <c r="CD60" s="497">
        <f t="shared" ca="1" si="84"/>
        <v>100</v>
      </c>
      <c r="CE60" s="212">
        <f t="shared" ca="1" si="85"/>
        <v>0</v>
      </c>
      <c r="CF60" s="212">
        <f t="shared" ca="1" si="86"/>
        <v>0</v>
      </c>
      <c r="CG60" s="212">
        <f t="shared" ca="1" si="87"/>
        <v>0</v>
      </c>
      <c r="CH60" s="212">
        <f t="array" aca="1" ref="CH60" ca="1">IF($CJ$60=$D$64,$D$66:$D$71,IF($CJ$60=$E$64,$E$66:$E$70,IF($CJ$60=$F$64,$F$66:$F$69,IF($CJ$60=$J$64,$J$66:$J$70,IF($CJ$60=$K$64,$K$66:$K$69,IF($CJ$60=$L$64,$L$66:$L$68,IF($CJ$60=$O$64,$O$66:$O$69,IF($CJ$60=$P$64,$P$66:$P$68,IF($CJ$60=$Q$64,$Q$66:$Q$67,IF($CJ$60=$S$64,$S$66:$S$68,IF($CJ$60=$T$64,$T$66:$T$67,$U$66)))))))))))</f>
        <v>1</v>
      </c>
      <c r="CI60" s="487" t="str">
        <f t="shared" ca="1" si="88"/>
        <v>COM_1</v>
      </c>
      <c r="CJ60" s="487" t="str">
        <f ca="1">IF(CI60="COM_1","OP1",IF(CI60="COM_2","OP2",IF(OR(CI60="COM_3",CI60="COM_4"),"OP3",IF(CI60="COM_17","OP7",IF(CI60="COM_18","OP8",IF(OR(CI60="COM_19",CI60="COM_20"),"OP9",IF(OR(CI60="COM_9",CI60="COM_25"),"OP12",IF(OR(CI60="COM_10",CI60="COM_26"),"OP13",IF(OR(CI60="COM_11",CI60="COM_12",CI60="COM_27",CI60="COM_28"),"OP14",IF(OR(CI60="COM_5",CI60="COM_13",CI60="COM_21",CI60="COM_29"),"OP16",IF(OR(CI60="COM_6",CI60="COM_15",CI60="COM_23",CI60="COM_30"),"OP17","OP18")))))))))))</f>
        <v>OP1</v>
      </c>
      <c r="CK60" s="487">
        <v>4</v>
      </c>
      <c r="CL60" s="487">
        <f t="array" aca="1" ref="CL60" ca="1">IF(AND($CC$57:$CC$62=$CC$60,$CE$57:$CE$62=$CE$60,$CF$57:$CF$62=$CF$60,$CG$57:$CG$62=$CG$60),1,0)</f>
        <v>1</v>
      </c>
      <c r="CM60" s="487">
        <f t="array" aca="1" ref="CM60" ca="1">IF(AND($CC$57:$CC$62=$CC$60,$CE$57:$CE$62=$CE$60,$CF$57:$CF$62=$CF$60,$CG$57:$CG$61=$CG$60,$CG$61&lt;&gt;$CG$62),1,0)</f>
        <v>0</v>
      </c>
      <c r="CN60" s="487">
        <f t="array" aca="1" ref="CN60" ca="1">IF(AND($CC$57:$CC$62=$CC$60,$CE$57:$CE$62=$CE$60,$CF$57:$CF$62=$CF$60,$CG$57:$CG$60=$CG$60,$CG$60&lt;&gt;$CG$61,$CG$61:$CG$62=$CG$61),1,0)</f>
        <v>0</v>
      </c>
      <c r="CO60" s="487">
        <f t="array" aca="1" ref="CO60" ca="1">IF(AND($CC$57:$CC$62=$CC$60,$CE$57:$CE$62=$CE$60,$CF$57:$CF$62=$CF$60,$CG$57:$CG$60=$CG$60,$CG$60&lt;&gt;$CG$61,$CG$61&lt;&gt;$CG$62),1,0)</f>
        <v>0</v>
      </c>
      <c r="CP60" s="487">
        <f t="array" aca="1" ref="CP60" ca="1">IF(AND($CC$57:$CC$62=$CC$60,$CE$57:$CE$62=$CE$60,$CF$57:$CF$62=$CF$60,$CG$57:$CG$59=$CG$59,$CG$59&lt;&gt;$CG$60,$CG$60:$CG$62=$CG$60),1,0)</f>
        <v>0</v>
      </c>
      <c r="CQ60" s="487">
        <f t="array" aca="1" ref="CQ60" ca="1">IF(AND($CC$57:$CC$62=$CC$60,$CE$57:$CE$62=$CE$60,$CF$57:$CF$62=$CF$60,$CG$59&lt;&gt;$CG$60,$CG$57:$CG$59=$CG$59,$CG$60:$CG$61=$CG$60,$CG$61&lt;&gt;$CG$62),1,0)</f>
        <v>0</v>
      </c>
      <c r="CR60" s="487">
        <f t="array" aca="1" ref="CR60" ca="1">IF(AND($CC$57:$CC$62=$CC$60,$CE$57:$CE$62=$CE$60,$CF$57:$CF$62=$CF$60,$CG$59&lt;&gt;$CG$60,$CG$57:$CG$59=$CG$59,$CG$60&lt;&gt;$CG$61,$CG$61:$CG$62=$CG$61),1,0)</f>
        <v>0</v>
      </c>
      <c r="CS60" s="487">
        <f t="array" aca="1" ref="CS60" ca="1">IF(AND($CC$57:$CC$62=$CC$60,$CE$57:$CE$62=$CE$60,$CF$57:$CF$62=$CF$60,$CG$57:$CG$59=$CG$59,$CG$59&lt;&gt;$CG$60,$CG$60&lt;&gt;$CG$61,$CG$61&lt;&gt;$CG$62),1,0)</f>
        <v>0</v>
      </c>
      <c r="CT60" s="487">
        <f t="array" aca="1" ref="CT60" ca="1">IF(AND($CC$57:$CC$62=$CC$60,$CE$57:$CE$62=$CE$60,$CF$57:$CF$62=$CF$60,$CG$57:$CG$58=$CG$58,$CG$58&lt;&gt;$CG$59,$CG$59:$CG$62=$CG$60),1,0)</f>
        <v>0</v>
      </c>
      <c r="CU60" s="487">
        <f t="array" aca="1" ref="CU60" ca="1">IF(AND($CC$57:$CC$62=$CC$60,$CE$57:$CE$62=$CE$60,$CF$57:$CF$62=$CF$60,$CG$57:$CG$58=$CG$58,$CG$58&lt;&gt;$CG$59,$CG$59:$CG$61=$CG$60,$CG$59:$CG$61&lt;&gt;$CG$62),1,0)</f>
        <v>0</v>
      </c>
      <c r="CV60" s="487">
        <f t="array" aca="1" ref="CV60" ca="1">IF(AND($CC$57:$CC$62=$CC$60,$CE$57:$CE$62=$CE$60,$CF$57:$CF$62=$CF$60,$CG$57:$CG$58=$CG$58,$CG$58&lt;&gt;$CG$59,$CG$59:$CG$60=$CG$60,$CG$59:$CG$60&lt;&gt;$CG$61,$CG$61:$CG$62=$CG$61),1,0)</f>
        <v>0</v>
      </c>
      <c r="CW60" s="487">
        <f t="array" aca="1" ref="CW60" ca="1">IF(AND($CC$57:$CC$62=$CC$60,$CE$57:$CE$62=$CE$60,$CF$57:$CF$62=$CF$60,$CG$57:$CG$58=$CG$58,$CG$58&lt;&gt;$CG$59,$CG$59:$CG$60=$CG$60,$CG$60&lt;&gt;$CG$61,$CG$61&lt;&gt;$CG$62),1,0)</f>
        <v>0</v>
      </c>
      <c r="CX60" s="487">
        <f t="array" aca="1" ref="CX60" ca="1">IF(AND($CC$57:$CC$62=$CC$60,$CE$57:$CE$62=$CE$60,$CF$57:$CF$62=$CF$60,$CG$57:$CG$58=$CG$58,$CG$58&lt;&gt;$CG$59,$CG$60:$CG$62&lt;&gt;$CG$59,$CG$60:$CG$62=$CG$60),1,0)</f>
        <v>0</v>
      </c>
      <c r="CY60" s="487">
        <f t="array" aca="1" ref="CY60" ca="1">IF(AND($CC$57:$CC$62=$CC$60,$CE$57:$CE$62=$CE$60,$CF$57:$CF$62=$CF$60,$CG$57:$CG$58=$CG$58,$CG$58&lt;&gt;$CG$59,$CG$59&lt;&gt;$CG$60,$CG$61:$CG$62&lt;&gt;$CG$60,$CG$61:$CG$62=$CG$61),1,0)</f>
        <v>0</v>
      </c>
      <c r="CZ60" s="487">
        <f t="array" aca="1" ref="CZ60" ca="1">IF(AND($CC$57:$CC$62=$CC$60,$CE$57:$CE$62=$CE$60,$CF$57:$CF$62=$CF$60,$CG$57:$CG$58=$CG$58,$CG$58&lt;&gt;$CG$59,$CG$60:$CG$61&lt;&gt;$CG$59,$CG$60:$CG$61=$CG$60,$CG$60:$CG$61&lt;&gt;$CG$62),1,0)</f>
        <v>0</v>
      </c>
      <c r="DA60" s="487">
        <f t="array" aca="1" ref="DA60" ca="1">IF(AND($CC$57:$CC$62=$CC$60,$CE$57:$CE$62=$CE$60,$CF$57:$CF$62=$CF$60,$CG$57:$CG$58=$CG$58,$CG$58&lt;&gt;$CG$59,$CG$59&lt;&gt;$CG$60,$CG$60&lt;&gt;$CG$61,$CG$61&lt;&gt;$CG$62),1,0)</f>
        <v>0</v>
      </c>
      <c r="DB60" s="487">
        <f t="array" aca="1" ref="DB60" ca="1">IF(AND($CC$57:$CC$62=$CC$60,$CE$57:$CE$62=$CE$60,$CF$57:$CF$62=$CF$60,$CG$57&lt;&gt;$CG$58,$CG$58:$CG$62=$CG$60),1,0)</f>
        <v>0</v>
      </c>
      <c r="DC60" s="487">
        <f t="array" aca="1" ref="DC60" ca="1">IF(AND($CC$57:$CC$62=$CC$60,$CE$57:$CE$62=$CE$60,$CF$57:$CF$62=$CF$60,$CG$57&lt;&gt;$CG$58,$CG$58:$CG$61=$CG$60,$CG$61&lt;&gt;$CG$62),1,0)</f>
        <v>0</v>
      </c>
      <c r="DD60" s="487">
        <f t="array" aca="1" ref="DD60" ca="1">IF(AND($CC$57:$CC$62=$CC$60,$CE$57:$CE$62=$CE$60,$CF$57:$CF$62=$CF$60,$CG$57&lt;&gt;$CG$58,$CG$58:$CG$60=$CG$60,$CG$60&lt;&gt;$CG$61,$CG$61:$CG$62=$CG$61),1,0)</f>
        <v>0</v>
      </c>
      <c r="DE60" s="487">
        <f t="array" aca="1" ref="DE60" ca="1">IF(AND($CC$57:$CC$62=$CC$60,$CE$57:$CE$62=$CE$60,$CF$57:$CF$62=$CF$60,$CG$57&lt;&gt;$CG$58,$CG$58:$CG$60=$CG$60,$CG$60&lt;&gt;$CG$61,$CG$61&lt;&gt;$CG$62),1,0)</f>
        <v>0</v>
      </c>
      <c r="DF60" s="487">
        <f t="array" aca="1" ref="DF60" ca="1">IF(AND($CC$57:$CC$62=$CC$60,$CE$57:$CE$62=$CE$60,$CF$57:$CF$62=$CF$60,$CG$57&lt;&gt;$CG$58,$CG$58:$CG$59=$CG$59,$CG$59&lt;&gt;$CG$60,$CG$60:$CG$62=$CG$60),1,0)</f>
        <v>0</v>
      </c>
      <c r="DG60" s="487">
        <f t="array" aca="1" ref="DG60" ca="1">IF(AND($CC$57:$CC$62=$CC$60,$CE$57:$CE$62=$CE$60,$CF$57:$CF$62=$CF$60,$CG$57&lt;&gt;$CG$58,$CG$58:$CG$59=$CG$59,$CG$59&lt;&gt;$CG$60,$CG$60&lt;&gt;$CG$61,$CG$61:$CG$62=$CG$61),1,0)</f>
        <v>0</v>
      </c>
      <c r="DH60" s="487">
        <f t="array" aca="1" ref="DH60" ca="1">IF(AND($CC$57:$CC$62=$CC$60,$CE$57:$CE$62=$CE$60,$CF$57:$CF$62=$CF$60,$CG$57&lt;&gt;$CG$58,$CG$58:$CG$59=$CG$59,$CG$59&lt;&gt;$CG$60,$CG$60:$CG$61=$CG$60,$CG$61&lt;&gt;$CG$62),1,0)</f>
        <v>0</v>
      </c>
      <c r="DI60" s="487">
        <f t="array" aca="1" ref="DI60" ca="1">IF(AND($CC$57:$CC$62=$CC$60,$CE$57:$CE$62=$CE$60,$CF$57:$CF$62=$CF$60,$CG$57&lt;&gt;$CG$58,$CG$58:$CG$59=$CG$59,$CG$59&lt;&gt;$CG$60,$CG$60&lt;&gt;$CG$61,$CG$61&lt;&gt;$CG$62),1,0)</f>
        <v>0</v>
      </c>
      <c r="DJ60" s="487">
        <f t="array" aca="1" ref="DJ60" ca="1">IF(AND($CC$57:$CC$62=$CC$60,$CE$57:$CE$62=$CE$60,$CF$57:$CF$62=$CF$60,$CG$57&lt;&gt;$CG$58,$CG$58&lt;&gt;$CG$59,$CG$59:$CG$62=$CG$60),1,0)</f>
        <v>0</v>
      </c>
      <c r="DK60" s="487">
        <f t="array" aca="1" ref="DK60" ca="1">IF(AND($CC$57:$CC$62=$CC$60,$CE$57:$CE$62=$CE$60,$CF$57:$CF$62=$CF$60,$CG$57&lt;&gt;$CG$58,$CG$58&lt;&gt;$CG$59,$CG$59:$CG$61=$CG$60,$CG$61&lt;&gt;$CG$62),1,0)</f>
        <v>0</v>
      </c>
      <c r="DL60" s="487">
        <f t="array" aca="1" ref="DL60" ca="1">IF(AND($CC$57:$CC$62=$CC$60,$CE$57:$CE$62=$CE$60,$CF$57:$CF$62=$CF$60,$CG$57&lt;&gt;$CG$58,$CG$58&lt;&gt;$CG$59,$CG$59:$CG$60=$CG$60,$CG$60&lt;&gt;$CG$61,$CG$61:$CG$62=$CG$61),1,0)</f>
        <v>0</v>
      </c>
      <c r="DM60" s="487">
        <f t="array" aca="1" ref="DM60" ca="1">IF(AND($CC$57:$CC$62=$CC$60,$CE$57:$CE$62=$CE$60,$CF$57:$CF$62=$CF$60,$CG$57&lt;&gt;$CG$58,$CG$58&lt;&gt;$CG$59,$CG$59:$CG$60=$CG$60,$CG$60&lt;&gt;$CG$61,$CG$61&lt;&gt;$CG$62),1,0)</f>
        <v>0</v>
      </c>
      <c r="DN60" s="487">
        <f t="array" aca="1" ref="DN60" ca="1">IF(AND($CC$57:$CC$62=$CC$60,$CE$57:$CE$62=$CE$60,$CF$57:$CF$62=$CF$60,$CG$57&lt;&gt;$CG$58,$CG$58&lt;&gt;$CG$59,$CG$59&lt;&gt;$CG$60,$CG$60:$CG$62=$CG$60),1,0)</f>
        <v>0</v>
      </c>
      <c r="DO60" s="487">
        <f t="array" aca="1" ref="DO60" ca="1">IF(AND($CC$57:$CC$62=$CC$60,$CE$57:$CE$62=$CE$60,$CF$57:$CF$62=$CF$60,$CG$57&lt;&gt;$CG$58,$CG$58&lt;&gt;$CG$59,$CG$59&lt;&gt;$CG$60,$CG$60:$CG$61=$CG$60,$CG$61&lt;&gt;$CG$62),1,0)</f>
        <v>0</v>
      </c>
      <c r="DP60" s="487">
        <f t="array" aca="1" ref="DP60" ca="1">IF(AND($CC$57:$CC$62=$CC$60,$CE$57:$CE$62=$CE$60,$CF$57:$CF$62=$CF$60,$CG$57&lt;&gt;$CG$58,$CG$58&lt;&gt;$CG$59,$CG$59&lt;&gt;$CG$60,$CG$60&lt;&gt;$CG$61,$CG$61:$CG$62=$CG$61),1,0)</f>
        <v>0</v>
      </c>
      <c r="DQ60" s="487">
        <f t="array" aca="1" ref="DQ60" ca="1">IF(AND($CC$57:$CC$62=$CC$60,$CE$57:$CE$62=$CE$60,$CF$57:$CF$62=$CF$60,$CG$57&lt;&gt;$CG$58,$CG$58&lt;&gt;$CG$59,$CG$59&lt;&gt;$CG$60,$CG$60&lt;&gt;$CG$61,$CG$61&lt;&gt;$CG$62),1,0)</f>
        <v>0</v>
      </c>
      <c r="DR60" s="487">
        <f t="array" aca="1" ref="DR60" ca="1">IF(AND($CC$57:$CC$62=$CC$60,$CE$57:$CE$62=$CE$60,$CG$57:$CG$61=$CG$60,$CF$57:$CF$61=$CF$60,$CF$61&lt;&gt;$CF$62),1,0)</f>
        <v>0</v>
      </c>
      <c r="DS60" s="487">
        <f t="array" aca="1" ref="DS60" ca="1">IF(AND($CC$57:$CC$62=$CC$60,$CE$57:$CE$62=$CE$60,$CF$57:$CF$60=$CF$60,$CF$60&lt;&gt;$CF$61,$CF$61:$CF$62=$CF$61,$CG$57:$CG$60=$CG$60,$CG$61:$CG$62=$CG$61),1,0)</f>
        <v>0</v>
      </c>
      <c r="DT60" s="487">
        <f t="array" aca="1" ref="DT60" ca="1">IF(AND($CC$57:$CC$62=$CC$60,$CE$57:$CE$62=$CE$60,$CF$57:$CF$60=$CF$60,$CF$60&lt;&gt;$CF$61,$CF$61&lt;&gt;$CF$62,$CG$57:$CG$60=$CG$60),1,0)</f>
        <v>0</v>
      </c>
      <c r="DU60" s="487">
        <f t="array" aca="1" ref="DU60" ca="1">IF(AND($CC$57:$CC$62=$CC$60,$CE$57:$CE$62=$CE$60,$CF$57:$CF$59=$CF$59,$CF$59&lt;&gt;$CF$60,$CF$60:$CF$62=$CF$60,$CG$57:$CG$59=$CG$59,$CG$60:$CG$62=$CG$60),1,0)</f>
        <v>0</v>
      </c>
      <c r="DV60" s="487">
        <f t="array" aca="1" ref="DV60" ca="1">IF(AND($CC$57:$CC$62=$CC$60,$CE$57:$CE$62=$CE$60,$CF$57:$CF$59=$CF$59,$CF$59&lt;&gt;$CF$60,$CF$60:$CF$61=$CF$60,$CF$61&lt;&gt;$CF$62,$CG$57:$CG$59=$CG$59,$CG$60:$CG$61=$CG$60),1,0)</f>
        <v>0</v>
      </c>
      <c r="DW60" s="487">
        <f t="array" aca="1" ref="DW60" ca="1">IF(AND($CC$57:$CC$62=$CC$60,$CE$57:$CE$62=$CE$60,$CF$57:$CF$59=$CF$59,$CF$59&lt;&gt;$CF$60,$CF$60&lt;&gt;$CF$61,$CF$61:$CF$62=$CF$61,$CG$57:$CG$59=$CG$59,$CG$61:$CG$62=$CG$61),1,0)</f>
        <v>0</v>
      </c>
      <c r="DX60" s="487">
        <f t="array" aca="1" ref="DX60" ca="1">IF(AND($CC$57:$CC$62=$CC$60,$CE$57:$CE$62=$CE$60,$CF$57:$CF$59=$CF$59,$CF$59&lt;&gt;$CF$60,$CF$60&lt;&gt;$CF$61,$CF$61&lt;&gt;$CF$62,$CG$57:$CG$59=$CG$59),1,0)</f>
        <v>0</v>
      </c>
      <c r="DY60" s="487">
        <f t="array" aca="1" ref="DY60" ca="1">IF(AND($CC$57:$CC$62=$CC$60,$CE$57:$CE$62=$CE$60,$CF$57:$CF$58=$CF$58,$CF$58&lt;&gt;$CF$59,$CF$59:$CF$62=$CF$60,$CG$57:$CG$58=$CG$58,$CG$59:$CG$62=$CG$60),1,0)</f>
        <v>0</v>
      </c>
      <c r="DZ60" s="487">
        <f t="array" aca="1" ref="DZ60" ca="1">IF(AND($CC$57:$CC$62=$CC$60,$CE$57:$CE$62=$CE$60,$CF$57:$CF$58=$CF$58,$CF$58&lt;&gt;$CF$59,$CF$59:$CF$61=$CF$60,$CF$61&lt;&gt;$CF$62,$CG$57:$CG$58=$CG$58,$CG$59:$CG$61=$CG$60),1,0)</f>
        <v>0</v>
      </c>
      <c r="EA60" s="487">
        <f t="array" aca="1" ref="EA60" ca="1">IF(AND($CC$57:$CC$62=$CC$60,$CE$57:$CE$62=$CE$60,$CF$57:$CF$58=$CF$58,$CF$58&lt;&gt;$CF$59,$CF$59:$CF$60=$CF$60,$CF$60&lt;&gt;$CF$61,$CF$61:$CF$62=$CF$61,$CG$57:$CG$58=$CG$58,$CG$59:$CG$60=$CG$60,$CG$61:$CG$62=$CG$61),1,0)</f>
        <v>0</v>
      </c>
      <c r="EB60" s="487">
        <f t="array" aca="1" ref="EB60" ca="1">IF(AND($CC$57:$CC$62=$CC$60,$CE$57:$CE$62=$CE$60,$CF$57:$CF$58=$CF$58,$CF$58&lt;&gt;$CF$59,$CF$59:$CF$60=$CF$60,$CF$60&lt;&gt;$CF$61,$CF$61&lt;&gt;$CF$62,$CG$57:$CG$58=$CG$58,$CG$59:$CG$60=$CG$60),1,0)</f>
        <v>0</v>
      </c>
      <c r="EC60" s="487">
        <f t="array" aca="1" ref="EC60" ca="1">IF(AND($CC$57:$CC$62=$CC$60,$CE$57:$CE$62=$CE$60,$CF$57:$CF$58=$CF$58,$CF$58&lt;&gt;$CF$59,$CF$59&lt;&gt;$CF$60,$CF$60:$CF$62=$CF$60,$CG$57:$CG$58=$CG$58,$CG$60:$CG$62=$CG$60),1,0)</f>
        <v>0</v>
      </c>
      <c r="ED60" s="487">
        <f t="array" aca="1" ref="ED60" ca="1">IF(AND($CC$57:$CC$62=$CC$60,$CE$57:$CE$62=$CE$60,$CF$57:$CF$58=$CF$58,$CF$58&lt;&gt;$CF$59,$CF$59&lt;&gt;$CF$60,$CF$60&lt;&gt;$CF$61,$CF$61:$CF$62=$CF$61,$CG$57:$CG$58=$CG$58,$CG$61:$CG$62=$CG$61),1,0)</f>
        <v>0</v>
      </c>
      <c r="EE60" s="487">
        <f t="array" aca="1" ref="EE60" ca="1">IF(AND($CC$57:$CC$62=$CC$60,$CE$57:$CE$62=$CE$60,$CF$57:$CF$58=$CF$58,$CF$58&lt;&gt;$CF$59,$CF$59&lt;&gt;$CF$60,$CF$60:$CF$61=$CF$60,$CF$61&lt;&gt;$CF$62,$CG$57:$CG$58=$CG$58,$CG$60:$CG$61=$CG$60),1,0)</f>
        <v>0</v>
      </c>
      <c r="EF60" s="487">
        <f t="array" aca="1" ref="EF60" ca="1">IF(AND($CC$57:$CC$62=$CC$60,$CE$57:$CE$62=$CE$60,$CF$57:$CF$58=$CF$57,$CF$58&lt;&gt;$CF$59,$CF$59&lt;&gt;$CF$60,$CF$60&lt;&gt;$CF$61,$CF$61&lt;&gt;$CF$62,$CG$57:$CG$58=$CG$58),1,0)</f>
        <v>0</v>
      </c>
      <c r="EG60" s="487">
        <f t="array" aca="1" ref="EG60" ca="1">IF(AND($CC$57:$CC$62=$CC$60,$CE$57:$CE$62=$CE$60,$CF$57&lt;&gt;$CF$58,$CF$58:$CF$62=$CF$60,$CG$58:$CG$62=$CG$60),1,0)</f>
        <v>0</v>
      </c>
      <c r="EH60" s="487">
        <f t="array" aca="1" ref="EH60" ca="1">IF(AND($CC$57:$CC$62=$CC$60,$CE$57:$CE$62=$CE$60,$CF$57&lt;&gt;$CF$58,$CF$58:$CF$61=$CF$60,$CF$61&lt;&gt;$CF$62,$CG$58:$CG$61=$CG$60),1,0)</f>
        <v>0</v>
      </c>
      <c r="EI60" s="487">
        <f t="array" aca="1" ref="EI60" ca="1">IF(AND($CC$57:$CC$62=$CC$60,$CE$57:$CE$62=$CE$60,$CF$57&lt;&gt;$CF$58,$CF$58:$CF$60=$CF$60,$CF$60&lt;&gt;$CF$61,$CF$61:$CF$62=$CF$61,$CG$58:$CG$60=$CG$60,$CG$61:$CG$62=$CG$61),1,0)</f>
        <v>0</v>
      </c>
      <c r="EJ60" s="487">
        <f t="array" aca="1" ref="EJ60" ca="1">IF(AND($CC$57:$CC$62=$CC$60,$CE$57:$CE$62=$CE$60,$CF$57&lt;&gt;$CF$58,$CF$58:$CF$60=$CF$60,$CF$60&lt;&gt;$CF$61,$CF$61&lt;&gt;$CF$62,$CG$58:$CG$60=$CG$60),1,0)</f>
        <v>0</v>
      </c>
      <c r="EK60" s="487">
        <f t="array" aca="1" ref="EK60" ca="1">IF(AND($CC$57:$CC$62=$CC$60,$CE$57:$CE$62=$CE$60,$CF$57&lt;&gt;$CF$58,$CF$58:$CF$59=$CF$59,$CF$59&lt;&gt;$CF$60,$CF$60:$CF$62=$CF$60,$CG$58:$CG$59=$CG$59,$CG$60:$CG$62=$CG$60),1,0)</f>
        <v>0</v>
      </c>
      <c r="EL60" s="487">
        <f t="array" aca="1" ref="EL60" ca="1">IF(AND($CC$57:$CC$62=$CC$60,$CE$57:$CE$62=$CE$60,$CF$57&lt;&gt;$CF$58,$CF$58:$CF$59=$CF$59,$CF$59&lt;&gt;$CF$60,$CF$60&lt;&gt;$CF$61,$CF$61:$CF$62=$CF$61,$CG$58:$CG$59=$CG$59,$CG$61:$CG$62=$CG$61),1,0)</f>
        <v>0</v>
      </c>
      <c r="EM60" s="487">
        <f t="array" aca="1" ref="EM60" ca="1">IF(AND($CC$57:$CC$62=$CC$60,$CE$57:$CE$62=$CE$60,$CF$57&lt;&gt;$CF$58,$CF$58:$CF$59=$CF$59,$CF$59&lt;&gt;$CF$60,$CF$60:$CF$61=$CF$60,$CF$61&lt;&gt;$CF$62,$CG$58:$CG$59=$CG$59,$CG$60:$CG$61=$CG$60),1,0)</f>
        <v>0</v>
      </c>
      <c r="EN60" s="487">
        <f t="array" aca="1" ref="EN60" ca="1">IF(AND($CC$57:$CC$62=$CC$60,$CE$57:$CE$62=$CE$60,$CF$57&lt;&gt;$CF$58,$CF$58:$CF$59=$CF$59,$CF$59&lt;&gt;$CF$60,$CF$60&lt;&gt;$CF$61,$CF$61&lt;&gt;$CF$62,$CG$58:$CG$59=$CG$59),1,0)</f>
        <v>0</v>
      </c>
      <c r="EO60" s="487">
        <f t="array" aca="1" ref="EO60" ca="1">IF(AND($CC$57:$CC$62=$CC$60,$CE$57:$CE$62=$CE$60,$CF$57&lt;&gt;$CF$58,$CF$58&lt;&gt;$CF$59,$CF$59:$CF$62=$CF$60,$CG$59:$CG$62=$CG$60),1,0)</f>
        <v>0</v>
      </c>
      <c r="EP60" s="487">
        <f t="array" aca="1" ref="EP60" ca="1">IF(AND($CC$57:$CC$62=$CC$60,$CE$57:$CE$62=$CE$60,$CF$57&lt;&gt;$CF$58,$CF$58&lt;&gt;$CF$59,$CF$59:$CF$61=$CF$60,$CF$61&lt;&gt;$CF$62,$CG$59:$CG$61=$CG$60),1,0)</f>
        <v>0</v>
      </c>
      <c r="EQ60" s="487">
        <f t="array" aca="1" ref="EQ60" ca="1">IF(AND($CC$57:$CC$62=$CC$60,$CE$57:$CE$62=$CE$60,$CF$57&lt;&gt;$CF$58,$CF$58&lt;&gt;$CF$59,$CF$59:$CF$60=$CF$60,$CF$60&lt;&gt;$CF$61,$CF$61:$CF$62=$CF$61,$CG$59:$CG$60=$CG$60,$CG$61:$CG$62=$CG$61),1,0)</f>
        <v>0</v>
      </c>
      <c r="ER60" s="487">
        <f t="array" aca="1" ref="ER60" ca="1">IF(AND($CC$57:$CC$62=$CC$60,$CE$57:$CE$62=$CE$60,$CF$57&lt;&gt;$CF$58,$CF$58&lt;&gt;$CF$59,$CF$59:$CF$60=$CF$60,$CF$60&lt;&gt;$CF$61,$CF$61&lt;&gt;$CF$62,$CG$59:$CG$60=$CG$60),1,0)</f>
        <v>0</v>
      </c>
      <c r="ES60" s="487">
        <f t="array" aca="1" ref="ES60" ca="1">IF(AND($CC$57:$CC$62=$CC$60,$CE$57:$CE$62=$CE$60,$CF$57&lt;&gt;$CF$58,$CF$58&lt;&gt;$CF$59,$CF$59&lt;&gt;$CF$60,$CF$60:$CF$62=$CF$60,$CG$60:$CG$62=$CG$60),1,0)</f>
        <v>0</v>
      </c>
      <c r="ET60" s="487">
        <f t="array" aca="1" ref="ET60" ca="1">IF(AND($CC$57:$CC$62=$CC$60,$CE$57:$CE$62=$CE$60,$CF$57&lt;&gt;$CF$58,$CF$58&lt;&gt;$CF$59,$CF$59&lt;&gt;$CF$60,$CF$60:$CF$61=$CF$60,$CF$61&lt;&gt;$CF$62,$CG$60:$CG$61=$CG$60),1,0)</f>
        <v>0</v>
      </c>
      <c r="EU60" s="487">
        <f t="array" aca="1" ref="EU60" ca="1">IF(AND($CC$57:$CC$62=$CC$60,$CE$57:$CE$62=$CE$60,$CF$57&lt;&gt;$CF$58,$CF$58&lt;&gt;$CF$59,$CF$59&lt;&gt;$CF$60,$CF$60&lt;&gt;$CF$61,$CF$61:$CF$62=$CF$61,$CG$61:$CG$62=$CG$61),1,0)</f>
        <v>0</v>
      </c>
      <c r="EV60" s="487">
        <f t="array" aca="1" ref="EV60" ca="1">IF(AND($CC$57:$CC$62=$CC$60,$CE$57:$CE$62=$CE$60,$CF$57&lt;&gt;$CF$58,$CF$58&lt;&gt;$CF$59,$CF$59&lt;&gt;$CF$60,$CF$60&lt;&gt;$CF$61,$CF$61&lt;&gt;$CF$62),1,0)</f>
        <v>0</v>
      </c>
      <c r="EW60" s="487">
        <f t="array" aca="1" ref="EW60" ca="1">IF(AND($CC$57:$CC$62=$CC$60,$CE$57:$CE$61=$CE$60,$CE$61&lt;&gt;$CE$62,$CF$57:$CF$61=$CF$60,$CG$57:$CG$61=$CG$60),1,0)</f>
        <v>0</v>
      </c>
      <c r="EX60" s="487">
        <f t="array" aca="1" ref="EX60" ca="1">IF(AND($CC$57:$CC$62=$CC$60,$CE$57:$CE$60=$CE$60,$CE$60&lt;&gt;$CE$61,$CE$61:$CE$62=$CE$61,$CF$57:$CF$60=$CF$60,$CF$61:$CF$62=$CF$61,$CG$57:$CG$60=$CG$60,$CG$61:$CG$62=$CG$61),1,0)</f>
        <v>0</v>
      </c>
      <c r="EY60" s="487">
        <f t="array" aca="1" ref="EY60" ca="1">IF(AND($CC$57:$CC$62=$CC$60,$CE$57:$CE$60=$CE$60,$CE$60&lt;&gt;$CE$61,$CE$61&lt;&gt;$CE$62,$CF$57:$CF$60=$CF$60,$CG$57:$CG$60=$CG$60),1,0)</f>
        <v>0</v>
      </c>
      <c r="EZ60" s="487">
        <f t="array" aca="1" ref="EZ60" ca="1">IF(AND($CC$57:$CC$62=$CC$60,$CE$57:$CE$59=$CE$59,$CE$59&lt;&gt;$CE$60,$CE$60:$CE$62=$CE$60,$CF$57:$CF$59=$CF$59,$CF$60:$CF$62=$CF$60,$CG$57:$CG$59=$CG$59,$CG$60:$CG$62=$CG$60),1,0)</f>
        <v>0</v>
      </c>
      <c r="FA60" s="487">
        <f t="array" aca="1" ref="FA60" ca="1">IF(AND($CC$57:$CC$62=$CC$60,$CE$57:$CE$59=$CE$59,$CE$59&lt;&gt;$CE$60,$CE$60:$CE$61=$CE$60,$CE$61&lt;&gt;$CE$62,$CF$57:$CF$59=$CF$59,$CF$60:$CF$61=$CF$60,$CG$57:$CG$59=$CG$59,$CG$60:$CG$61=$CG$60),1,0)</f>
        <v>0</v>
      </c>
      <c r="FB60" s="487">
        <f t="array" aca="1" ref="FB60" ca="1">IF(AND($CC$57:$CC$62=$CC$60,$CE$57:$CE$59=$CE$59,$CE$59&lt;&gt;$CE$60,$CE$60&lt;&gt;$CE$61,$CE$61:$CE$62=$CE$61,$CF$57:$CF$59=$CF$59,$CF$61:$CF$62=$CF$61,$CG$57:$CG$59=$CG$59,$CG$61:$CG$62=$CG$61),1,0)</f>
        <v>0</v>
      </c>
      <c r="FC60" s="487">
        <f t="array" aca="1" ref="FC60" ca="1">IF(AND($CC$57:$CC$62=$CC$60,$CE$57:$CE$59=$CE$59,$CE$59&lt;&gt;$CE$60,$CE$60&lt;&gt;$CE$61,$CE$61&lt;&gt;$CE$62,$CF$57:$CF$59=$CF$59,$CG$57:$CG$59=$CG$59),1,0)</f>
        <v>0</v>
      </c>
      <c r="FD60" s="487">
        <f t="array" aca="1" ref="FD60" ca="1">IF(AND($CC$57:$CC$62=$CC$60,$CE$57:$CE$58=$CE$58,$CE$58&lt;&gt;$CE$59,$CE$59:$CE$62=$CE$60,$CF$57:$CF$58=$CF$58,$CF$59:$CF$62=$CF$60,$CG$57:$CG$58=$CG$58,$CG$59:$CG$62=$CG$60),1,0)</f>
        <v>0</v>
      </c>
      <c r="FE60" s="487">
        <f t="array" aca="1" ref="FE60" ca="1">IF(AND($CC$57:$CC$62=$CC$60,$CE$57:$CE$58=$CE$58,$CE$58&lt;&gt;$CE$59,$CE$59:$CE$61=$CE$60,$CE$61&lt;&gt;$CE$62,$CF$57:$CF$58=$CF$58,$CF$59:$CF$61=$CF$60,$CG$57:$CG$58=$CG$58,$CG$59:$CG$61=$CG$60),1,0)</f>
        <v>0</v>
      </c>
      <c r="FF60" s="487">
        <f t="array" aca="1" ref="FF60" ca="1">IF(AND($CC$57:$CC$62=$CC$60,$CE$57:$CE$58=$CE$58,$CE$58&lt;&gt;$CE$59,$CE$59:$CE$60=$CE$60,$CE$60&lt;&gt;$CE$61,$CE$61:$CE$62=$CE$61,$CF$57:$CF$58=$CF$58,$CF$59:$CF$60=$CF$60,$CF$61:$CF$62=$CF$61,$CG$57:$CG$58=$CG$58,$CG$59:$CG$60=$CG$60,$CG$61:$CG$62=$CG$61),1,0)</f>
        <v>0</v>
      </c>
      <c r="FG60" s="487">
        <f t="array" aca="1" ref="FG60" ca="1">IF(AND($CC$57:$CC$62=$CC$60,$CE$57:$CE$58=$CE$58,$CE$58&lt;&gt;$CE$59,$CE$59:$CE$60=$CE$60,$CE$60&lt;&gt;$CE$61,$CE$61&lt;&gt;$CE$62,$CF$57:$CF$58=$CF$58,$CF$59:$CF$60=$CF$60,$CG$57:$CG$58=$CG$58,$CG$59:$CG$60=$CG$60),1,0)</f>
        <v>0</v>
      </c>
      <c r="FH60" s="487">
        <f t="array" aca="1" ref="FH60" ca="1">IF(AND($CC$57:$CC$62=$CC$60,$CE$57:$CE$58=$CE$58,$CE$58&lt;&gt;$CE$59,$CE$59&lt;&gt;$CE$60,$CE$60:$CE$62=$CE$60,$CF$57:$CF$58=$CF$58,$CF$60:$CF$62=$CF$60,$CG$57:$CG$58=$CG$58,$CG$60:$CG$62=$CG$60),1,0)</f>
        <v>0</v>
      </c>
      <c r="FI60" s="487">
        <f t="array" aca="1" ref="FI60" ca="1">IF(AND($CC$57:$CC$62=$CC$60,$CE$57:$CE$58=$CE$58,$CE$58&lt;&gt;$CE$59,$CE$59&lt;&gt;$CE$60,$CE$60&lt;&gt;$CE$61,CE$61:$CE$62=$CE$61,$CF$57:$CF$58=$CF$58,$CF$61:$CF$62=$CF$61,$CG$57:$CG$58=$CG$58,$CG$61:$CG$62=$CG$61),1,0)</f>
        <v>0</v>
      </c>
      <c r="FJ60" s="487">
        <f t="array" aca="1" ref="FJ60" ca="1">IF(AND($CC$57:$CC$62=$CC$60,$CE$57:$CE$58=$CE$58,$CE$58&lt;&gt;$CE$59,$CE$59&lt;&gt;$CE$60,$CE$60:$CE$61=$CE$60,$CE$61&lt;&gt;$CE$62,$CF$57:$CF$58=$CF$58,$CF$60:$CF$61=$CF$60,$CG$57:$CG$58=$CG$58,$CG$60:$CG$61=$CG$60),1,0)</f>
        <v>0</v>
      </c>
      <c r="FK60" s="487">
        <f t="array" aca="1" ref="FK60" ca="1">IF(AND($CC$57:$CC$62=$CC$60,$CE$57:$CE$58=$CE$58,$CE$58&lt;&gt;$CE$59,$CE$59&lt;&gt;$CE$60,$CE$60&lt;&gt;$CE$61,$CE$61&lt;&gt;$CE$62,$CF$57:$CF$58=$CF$58,$CG$57:$CG$58=$CG$58),1,0)</f>
        <v>0</v>
      </c>
      <c r="FL60" s="487">
        <f t="array" aca="1" ref="FL60" ca="1">IF(AND($CC$57:$CC$62=$CC$60,$CE$57&lt;&gt;$CE$58,$CE$58:$CE$62=$CE$60,$CF$58:$CF$62=$CF$60,$CG$58:$CG$62=$CG$60),1,0)</f>
        <v>0</v>
      </c>
      <c r="FM60" s="487">
        <f t="array" aca="1" ref="FM60" ca="1">IF(AND($CC$57:$CC$62=$CC$60,$CE$57&lt;&gt;$CE$58,$CE$58:$CE$61=$CE$60,$CE$61&lt;&gt;$CE$62,$CF$58:$CF$61=$CF$60,$CG$58:$CG$61=$CG$60),1,0)</f>
        <v>0</v>
      </c>
      <c r="FN60" s="487">
        <f t="array" aca="1" ref="FN60" ca="1">IF(AND($CC$57:$CC$62=$CC$60,$CE$57&lt;&gt;$CE$58,$CE$58:$CE$60=$CE$60,$CE$60&lt;&gt;$CE$61,$CE$61:$CE$62=$CE$61,$CF$58:$CF$60=$CF$60,$CF$61:$CF$62=$CF$61,$CG$58:$CG$60=$CG$60,$CG$61:$CG$62=$CG$61),1,0)</f>
        <v>0</v>
      </c>
      <c r="FO60" s="487">
        <f t="array" aca="1" ref="FO60" ca="1">IF(AND($CC$57:$CC$62=$CC$60,$CE$57&lt;&gt;$CE$58,$CE$58:$CE$60=$CE$60,$CE$60&lt;&gt;$CE$61,$CE$61&lt;&gt;$CE$62,$CF$58:$CF$60=$CF$60,$CG$58:$CG$60=$CG$60),1,0)</f>
        <v>0</v>
      </c>
      <c r="FP60" s="487">
        <f t="array" aca="1" ref="FP60" ca="1">IF(AND($CC$57:$CC$62=$CC$60,$CE$57&lt;&gt;$CE$58,$CE$58:$CE$59=$CE$59,$CE$59&lt;&gt;$CE$60,$CE$60:$CE$62=$CE$60,$CF$58:$CF$59=$CF$59,$CF$60:$CF$62=$CF$60,$CG$58:$CG$59=$CG$59,$CG$60:$CG$62=$CG$60),1,0)</f>
        <v>0</v>
      </c>
      <c r="FQ60" s="487">
        <f t="array" aca="1" ref="FQ60" ca="1">IF(AND($CC$57:$CC$62=$CC$60,$CE$57&lt;&gt;$CE$58,$CE$58:$CE$59=$CE$59,$CE$59&lt;&gt;$CE$60,$CE$60&lt;&gt;$CE$61,$CE$61:$CE$62=$CE$61,$CF$58:$CF$59=$CF$59,$CF$61:$CF$62=$CF$61,$CG$58:$CG$59=$CG$59,$CG$61:$CG$62=$CG$61),1,0)</f>
        <v>0</v>
      </c>
      <c r="FR60" s="487">
        <f t="array" aca="1" ref="FR60" ca="1">IF(AND($CC$57:$CC$62=$CC$60,$CE$57&lt;&gt;$CE$58,$CE$58:$CE$59=$CE$59,$CE$59&lt;&gt;$CE$60,$CE$60:$CE$61=$CE$60,$CE$61&lt;&gt;$CE$62,$CF$58:$CF$59=$CF$59,$CF$60:$CF$61=$CF$60,$CG$58:$CG$59=$CG$59,$CG$60:$CG$61=$CG$60),1,0)</f>
        <v>0</v>
      </c>
      <c r="FS60" s="487">
        <f t="array" aca="1" ref="FS60" ca="1">IF(AND($CC$57:$CC$62=$CC$60,$CE$57&lt;&gt;$CE$58,$CE$58:$CE$59=$CE$59,$CE$59&lt;&gt;$CE$60,$CE$60&lt;&gt;$CE$61,$CE$61&lt;&gt;$CE$62,$CF$58:$CF$59=$CF$59,$CG$58:$CG$59=$CG$59),1,0)</f>
        <v>0</v>
      </c>
      <c r="FT60" s="487">
        <f t="array" aca="1" ref="FT60" ca="1">IF(AND($CC$57:$CC$62=$CC$60,$CE$57&lt;&gt;$CE$58,$CE$58&lt;&gt;$CE$59,$CE$59:$CE$62=$CE$60,$CF$59:$CF$62=$CF$60,$CG$59:$CG$62=$CG$60),1,0)</f>
        <v>0</v>
      </c>
      <c r="FU60" s="487">
        <f t="array" aca="1" ref="FU60" ca="1">IF(AND($CC$57:$CC$62=$CC$60,$CE$57&lt;&gt;$CE$58,$CE$58&lt;&gt;$CE$59,$CE$59:$CE$61=$CE$60,$CE$61&lt;&gt;$CE$62,$CF$59:$CF$61=$CF$60,$CG$59:$CG$61=$CG$60),1,0)</f>
        <v>0</v>
      </c>
      <c r="FV60" s="487">
        <f t="array" aca="1" ref="FV60" ca="1">IF(AND($CC$57:$CC$62=$CC$60,$CE$57&lt;&gt;$CE$58,$CE$58&lt;&gt;$CE$59,$CE$59:$CE$60=$CE$60,$CE$60&lt;&gt;$CE$61,$CE$61:$CE$62=$CE$61,$CF$59:$CF$60=$CF$60,$CF$61:$CF$62=$CF$61,$CG$59:$CG$60=$CG$60,$CG$61:$CG$62=$CG$61),1,0)</f>
        <v>0</v>
      </c>
      <c r="FW60" s="487">
        <f t="array" aca="1" ref="FW60" ca="1">IF(AND($CC$57:$CC$62=$CC$60,$CE$57&lt;&gt;$CE$58,$CE$58&lt;&gt;$CE$59,$CE$59:$CE$60=$CE$60,$CE$60&lt;&gt;$CE$61,$CE$61&lt;&gt;$CE$62,$CF$59:$CF$60=$CF$60,$CG$59:$CG$60=$CG$60),1,0)</f>
        <v>0</v>
      </c>
      <c r="FX60" s="487">
        <f t="array" aca="1" ref="FX60" ca="1">IF(AND($CC$57:$CC$62=$CC$60,$CE$57&lt;&gt;$CE$58,$CE$58&lt;&gt;$CE$59,$CE$59&lt;&gt;$CE$60,$CE$60:$CE$62=$CE$60,$CF$60:$CF$62=$CF$60,$CG$60:$CG$62=$CG$60),1,0)</f>
        <v>0</v>
      </c>
      <c r="FY60" s="487">
        <f t="array" aca="1" ref="FY60" ca="1">IF(AND($CC$57:$CC$62=$CC$60,$CE$57&lt;&gt;$CE$58,$CE$58&lt;&gt;$CE$59,$CE$59&lt;&gt;$CE$60,$CE$60:$CE$61=$CE$60,$CE$61&lt;&gt;$CE$62,$CF$60:$CF$61=$CF$60,$CG$60:$CG$61=$CG$60),1,0)</f>
        <v>0</v>
      </c>
      <c r="FZ60" s="487">
        <f t="array" aca="1" ref="FZ60" ca="1">IF(AND($CC$57:$CC$62=$CC$60,$CE$57&lt;&gt;$CE$58,$CE$58&lt;&gt;$CE$59,$CE$59&lt;&gt;$CE$60,$CE$60&lt;&gt;$CE$61,$CE$61:$CE$62=$CE$61,$CF$61:$CF$62=$CF$61,$CG$61:$CG$62=$CG$61),1,0)</f>
        <v>0</v>
      </c>
      <c r="GA60" s="487">
        <f t="array" aca="1" ref="GA60" ca="1">IF(AND($CC$57:$CC$62=$CC$60,$CE$57&lt;&gt;$CE$58,$CE$58&lt;&gt;$CE$59,$CE$59&lt;&gt;$CE$60,$CE$60&lt;&gt;$CE$61,$CE$61&lt;&gt;$CE$62),1,0)</f>
        <v>0</v>
      </c>
      <c r="GB60" s="487">
        <f ca="1">IF(AND($CC$57:$CC$61=$CC$60,$CC$61&lt;&gt;$CC$62,$CE$57:$CE$61=$CE$57,$CF$57:$CF$61=$CF$57,$CG$57:$CG$61=$CG$57),1,0)</f>
        <v>0</v>
      </c>
      <c r="GC60" s="487">
        <f t="array" aca="1" ref="GC60" ca="1">IF(AND($CC$57:$CC$60=$CC$60,$CC$60&lt;&gt;$CC$61,$CC$61:$CC$62=$CC$61,$CE$57:$CE$60=$CE$60,$CE$61:$CE$62=$CE$61,$CF$57:$CF$60=$CF$60,$CF$61:$CF$62=$CF$61,$CG$57:$CG$60=$CG$60,$CG$61:$CG$62=$CG$61),1,0)</f>
        <v>0</v>
      </c>
      <c r="GD60" s="487">
        <f t="array" aca="1" ref="GD60" ca="1">IF(AND($CC$57:$CC$60=$CC$60,$CC$60&lt;&gt;$CC$61,$CC$61&lt;&gt;$CC$62,$CE$57:$CE$60=$CE$60,$CF$57:$CF$60=$CF$60,$CG$57:$CG$60=$CG$60),1,0)</f>
        <v>0</v>
      </c>
      <c r="GE60" s="487">
        <f t="array" aca="1" ref="GE60" ca="1">IF(AND($CC$57:$CC$59=$CC$59,$CC$59&lt;&gt;$CC$60,$CC$60:$CC$62=$CC$60,$CE$57:$CE$59=$CE$59,$CE$60:$CE$62=$CE$60,$CF$57:$CF$59=$CF$59,$CF$60:$CF$62=$CF$60,$CG$57:$CG$59=$CG$59,$CG$60:$CG$62=$CG$60),1,0)</f>
        <v>0</v>
      </c>
      <c r="GF60" s="487">
        <f t="array" aca="1" ref="GF60" ca="1">IF(AND($CC$57:$CC$59=$CC$59,$CC$59&lt;&gt;$CC$60,$CC$60:$CC$61=$CC$60,$CC$61&lt;&gt;$CC$62,$CE$57:$CE$59=$CE$59,$CE$60:$CE$61=$CE$60,$CF$57:$CF$59=$CF$59,$CF$60:$CF$61=$CF$60,$CG$57:$CG$59=$CG$59,$CG$60:$CG$61=$CG$60),1,0)</f>
        <v>0</v>
      </c>
      <c r="GG60" s="487">
        <f t="array" aca="1" ref="GG60" ca="1">IF(AND($CC$57:$CC$59=$CC$59,$CC$59&lt;&gt;$CC$60,$CC$60&lt;&gt;$CC$61,$CC$61:$CC$62=$CC$61,$CE$57:$CE$59=$CE$59,$CE$61:$CE$62=$CE$61,$CF$57:$CF$59=$CF$59,$CF$61:$CF$62=$CF$61,$CG$57:$CG$59=$CG$59,$CG$61:$CG$62=$CG$61),1,0)</f>
        <v>0</v>
      </c>
      <c r="GH60" s="487">
        <f t="array" aca="1" ref="GH60" ca="1">IF(AND($CC$57:$CC$59=$CC$59,$CC$59&lt;&gt;$CC$60,$CC$60&lt;&gt;$CC$61,$CC$61&lt;&gt;$CC$62,$CE$57:$CE$59=$CE$59,$CF$57:$CF$59=$CF$59,$CG$57:$CG$59=$CG$59),1,0)</f>
        <v>0</v>
      </c>
      <c r="GI60" s="487">
        <f t="array" aca="1" ref="GI60" ca="1">IF(AND($CC$57:$CC$58=$CC$58,$CC$58&lt;&gt;$CC$59,$CC$59:$CC$62=$CC$60,$CE$57:$CE$58=$CE$58,$CE$59:$CE$62=$CE$60,$CF$57:$CF$58=$CF$58,$CF$59:$CF$62=$CF$60,$CG$57:$CG$58=$CG$58,$CG$59:$CG$62=$CG$60),1,0)</f>
        <v>0</v>
      </c>
      <c r="GJ60" s="487">
        <f t="array" aca="1" ref="GJ60" ca="1">IF(AND($CC$57:$CC$58=$CC$58,$CC$58&lt;&gt;$CC$59,$CC$59:$CC$61=$CC$60,$CC$61&lt;&gt;$CC$62,$CE$57:$CE$58=$CE$58,$CE$59:$CE$61=$CE$60,$CF$57:$CF$58=$CF$58,$CF$59:$CF$61=$CF$60,$CG$57:$CG$58=$CG$58,$CG$59:$CG$61=$CG$60),1,0)</f>
        <v>0</v>
      </c>
      <c r="GK60" s="487">
        <f t="array" aca="1" ref="GK60" ca="1">IF(AND($CC$57:$CC$58=$CC$58,$CC$58&lt;&gt;$CC$59,$CC$59:$CC$60=$CC$60,$CC$60&lt;&gt;$CC$61,$CC$61:$CC$62=$CC$61,$CE$57:$CE$58=$CE$58,$CE$59:$CE$60=$CE$60,$CE$61:$CE$62=$CE$61,$CF$57:$CF$58=$CF$58,$CF$59:$CF$60=$CF$60,$CF$61:$CF$62=$CF$61,$CG$57:$CG$58=$CG$58,$CG$59:$CG$60=$CG$60,$CG$61:$CG$62=$CG$61),1,0)</f>
        <v>0</v>
      </c>
      <c r="GL60" s="487">
        <f t="array" aca="1" ref="GL60" ca="1">IF(AND($CC$57:$CC$58=$CC$58,$CC$58&lt;&gt;$CC$59,$CC$59:$CC$60=$CC$60,$CC$60&lt;&gt;$CC$61,$CC$61&lt;&gt;$CC$62,$CE$57:$CE$58=$CE$58,$CE$59:$CE$60=$CE$60,$CF$57:$CF$58=$CF$58,$CF$59:$CF$60=$CF$60,$CG$57:$CG$58=$CG$58,$CG$59:$CG$60=$CG$60),1,0)</f>
        <v>0</v>
      </c>
      <c r="GM60" s="487">
        <f t="array" aca="1" ref="GM60" ca="1">IF(AND($CC$57:$CC$58=$CC$58,$CC$58&lt;&gt;$CC$59,$CC$59&lt;&gt;$CC$60,$CC$60:$CC$62=$CC$60,$CE$57:$CE$58=$CE$58,$CE$60:$CE$62=$CE$60,$CF$57:$CF$58=$CF$58,$CF$60:$CF$62=$CF$60,$CG$57:$CG$58=$CG$58,$CG$60:$CG$62=$CG$60),1,0)</f>
        <v>0</v>
      </c>
      <c r="GN60" s="487">
        <f t="array" aca="1" ref="GN60" ca="1">IF(AND($CC$57:$CC$58=$CC$58,$CC$58&lt;&gt;$CC$59,$CC$59&lt;&gt;$CC$60,$CC$60&lt;&gt;$CC$61,$CC$61:$CC$62=$CC$61,$CE$57:$CE$58=$CE$58,$CE$61:$CE$62=$CE$61,$CF$57:$CF$58=$CF$58,$CF$61:$CF$62=$CF$61,$CG$57:$CG$58=$CG$58,$CG$61:$CG$62=$CG$61),1,0)</f>
        <v>0</v>
      </c>
      <c r="GO60" s="487">
        <f t="array" aca="1" ref="GO60" ca="1">IF(AND($CC$57:$CC$58=$CC$58,$CC$58&lt;&gt;$CC$59,$CC$59&lt;&gt;$CC$60,$CC$60:$CC$61=$CC$60,$CC$61&lt;&gt;$CC$62,$CE$57:$CE$58=$CE$58,$CE$60:$CE$61=$CE$60,$CF$57:$CF$58=$CF$58,$CF$60:$CF$61=$CF$60,$CG$57:$CG$58=$CG$58,$CG$60:$CG$61=$CG$60),1,0)</f>
        <v>0</v>
      </c>
      <c r="GP60" s="487">
        <f t="array" aca="1" ref="GP60" ca="1">IF(AND($CC$57:$CC$58=$CC$58,$CC$58&lt;&gt;$CC$59,$CC$59&lt;&gt;$CC$60,$CC$60&lt;&gt;$CC$61,$CC$61&lt;&gt;$CC$62,$CE$57:$CE$58=$CE$58,$CF$57:$CF$58=$CF$58,$CG$57:$CG$58=$CG$58),1,0)</f>
        <v>0</v>
      </c>
      <c r="GQ60" s="487">
        <f t="array" aca="1" ref="GQ60" ca="1">IF(AND($CC$57&lt;&gt;$CC$58,$CC$58:$CC$62=$CC$60,$CE$58:$CE$62=$CE$60,$CF$58:$CF$62=$CF$60,$CG$58:$CG$62=$CG$60),1,0)</f>
        <v>0</v>
      </c>
      <c r="GR60" s="487">
        <f t="array" aca="1" ref="GR60" ca="1">IF(AND($CC$57&lt;&gt;$CC$58,$CC$58:$CC$61=$CC$60,$CC$61&lt;&gt;$CC$62,$CE$58:$CE$61=$CE$60,$CF$58:$CF$61=$CF$60,$CG$58:$CG$61=$CG$60),1,0)</f>
        <v>0</v>
      </c>
      <c r="GS60" s="487">
        <f t="array" aca="1" ref="GS60" ca="1">IF(AND($CC$57&lt;&gt;$CC$58,$CC$58:$CC$60=$CC$60,$CC$60&lt;&gt;$CC$61,$CC$61:$CC$62=$CC$61,$CE$58:$CE$60=$CE$60,$CE$61:$CE$62=$CE$61,$CF$58:$CF$60=$CF$60,$CF$61:$CF$62=$CF$61,$CG$58:$CG$60=$CG$60,$CG$61:$CG$62=$CG$61),1,0)</f>
        <v>0</v>
      </c>
      <c r="GT60" s="487">
        <f t="array" aca="1" ref="GT60" ca="1">IF(AND($CC$57&lt;&gt;$CC$58,$CC$58:$CC$60=$CC$60,$CC$60&lt;&gt;$CC$61,$CC$61&lt;&gt;$CC$62,$CE$58:$CE$60=$CE$60,$CF$58:$CF$60=$CF$60,$CG$58:$CG$60=$CG$60),1,0)</f>
        <v>0</v>
      </c>
      <c r="GU60" s="487">
        <f t="array" aca="1" ref="GU60" ca="1">IF(AND($CC$57&lt;&gt;$CC$58,$CC$58:$CC$59=$CC$59,$CC$59&lt;&gt;$CC$60,$CC$60:$CC$62=$CC$60,$CE$58:$CE$59=$CE$59,$CE$60:$CE$62=$CE$60,$CF$58:$CF$59=$CF$59,$CF$60:$CF$62=$CF$60,$CG$58:$CG$59=$CG$59,$CG$60:$CG$62=$CG$60),1,0)</f>
        <v>0</v>
      </c>
      <c r="GV60" s="487">
        <f t="array" aca="1" ref="GV60" ca="1">IF(AND($CC$57&lt;&gt;$CC$58,$CC$58:$CC$59=$CC$59,$CC$59&lt;&gt;$CC$60,$CC$60&lt;&gt;$CC$61,$CC$61:$CC$62=$CC$61,$CE$58:$CE$59=$CE$59,$CE$61:$CE$62=$CE$61,$CF$58:$CF$59=$CF$59,$CF$61:$CF$62=$CF$61,$CG$58:$CG$59=$CG$59,$CG$61:$CG$62=$CG$61),1,0)</f>
        <v>0</v>
      </c>
      <c r="GW60" s="487">
        <f t="array" aca="1" ref="GW60" ca="1">IF(AND($CC$57&lt;&gt;$CC$58,$CC$58:$CC$59=$CC$59,$CC$59&lt;&gt;$CC$60,$CC$60:$CC$61=$CC$60,$CC$61&lt;&gt;$CC$62,$CE$58:$CE$59=$CE$59,$CE$60:$CE$61=$CE$60,$CF$58:$CF$59=$CF$59,$CF$60:$CF$61=$CF$60,$CG$58:$CG$59=$CG$59,$CG$60:$CG$61=$CG$60),1,0)</f>
        <v>0</v>
      </c>
      <c r="GX60" s="487">
        <f t="array" aca="1" ref="GX60" ca="1">IF(AND($CC$57&lt;&gt;$CC$58,$CC$58:$CC$59=$CC$59,$CC$59&lt;&gt;$CC$60,$CC$60&lt;&gt;$CC$61,$CC$61&lt;&gt;$CC$62,$CE$58:$CE$59=$CE$59,$CF$58:$CF$59=$CF$59,$CG$58:$CG$59=$CG$59),1,0)</f>
        <v>0</v>
      </c>
      <c r="GY60" s="487">
        <f t="array" aca="1" ref="GY60" ca="1">IF(AND($CC$57&lt;&gt;$CC$58,$CC$58&lt;&gt;$CC$59,$CC$59:$CC$62=$CC$60,$CE$59:$CE$62=$CE$60,$CF$59:$CF$62=$CF$60,$CG$59:$CG$62=$CG$60),1,0)</f>
        <v>0</v>
      </c>
      <c r="GZ60" s="487">
        <f t="array" aca="1" ref="GZ60" ca="1">IF(AND($CC$57&lt;&gt;$CC$58,$CC$58&lt;&gt;$CC$59,$CC$59:$CC$61=$CC$60,$CC$61&lt;&gt;$CC$62,$CE$59:$CE$61=$CE$60,$CF$59:$CF$61=$CF$60,$CG$59:$CG$61=$CG$60),1,0)</f>
        <v>0</v>
      </c>
      <c r="HA60" s="487">
        <f t="array" aca="1" ref="HA60" ca="1">IF(AND($CC$57&lt;&gt;$CC$58,$CC$58&lt;&gt;$CC$59,$CC$59:$CC$60=$CC$60,$CC$60&lt;&gt;$CC$61,$CC$61:$CC$62=$CC$61,$CE$59:$CE$60=$CE$60,$CE$61:$CE$62=$CE$61,$CF$59:$CF$60=$CF$60,$CF$61:$CF$62=$CF$61,$CG$59:$CG$60=$CG$60,$CG$61:$CG$62=$CG$61),1,0)</f>
        <v>0</v>
      </c>
      <c r="HB60" s="487">
        <f t="array" aca="1" ref="HB60" ca="1">IF(AND($CC$57&lt;&gt;$CC$58,$CC$58&lt;&gt;$CC$59,$CC$59:$CC$60=$CC$60,$CC$60&lt;&gt;$CC$61,$CC$61&lt;&gt;$CC$62,$CE$59:$CE$60=$CE$60,$CF$59:$CF$60=$CF$60,$CG$59:$CG$60=$CG$60),1,0)</f>
        <v>0</v>
      </c>
      <c r="HC60" s="487">
        <f t="array" aca="1" ref="HC60" ca="1">IF(AND($CC$57&lt;&gt;$CC$58,$CC$58&lt;&gt;$CC$59,$CC$59&lt;&gt;$CC$60,$CC$60:$CC$62=$CC$60,$CE$60:$CE$62=$CE$60,$CF$60:$CF$62=$CF$60,$CG$60:$CG$62=$CG$60),1,0)</f>
        <v>0</v>
      </c>
      <c r="HD60" s="487">
        <f t="array" aca="1" ref="HD60" ca="1">IF(AND($CC$57&lt;&gt;$CC$58,$CC$58&lt;&gt;$CC$59,$CC$59&lt;&gt;$CC$60,$CC$60:$CC$61=$CC$60,$CC$61&lt;&gt;$CC$62,$CE$60:$CE$61=$CE$60,$CF$60:$CF$61=$CF$60,$CG$60:$CG$61=$CG$60),1,0)</f>
        <v>0</v>
      </c>
      <c r="HE60" s="487">
        <f t="array" aca="1" ref="HE60" ca="1">IF(AND($CC$57&lt;&gt;$CC$58,$CC$58&lt;&gt;$CC$59,$CC$59&lt;&gt;$CC$60,$CC$60&lt;&gt;$CC$61,$CC$61:$CC$62=$CC$61,$CE$61:$CE$62=$CE$61,$CF$61:$CF$62=$CF$61,$CG$61:$CG$62=$CG$61),1,0)</f>
        <v>0</v>
      </c>
      <c r="HF60" s="487">
        <f t="array" aca="1" ref="HF60" ca="1">IF(AND($CC$57&lt;&gt;$CC$58,$CC$58&lt;&gt;$CC$59,$CC$59&lt;&gt;$CC$60,$CC$60&lt;&gt;$CC$61,$CC$61&lt;&gt;$CC$62),1,0)</f>
        <v>0</v>
      </c>
      <c r="HG60" s="487">
        <f t="array" aca="1" ref="HG60" ca="1">IF(AND($CC$57:$CC$62=$CC$60,$CE$57:$CE$62=$CE$60,$CF$57:$CF$61=$CF$60,$CF$61&lt;&gt;$CF$62,$CG$57:$CG$60=$CG$60,$CG$60&lt;&gt;$CG$61),1,0)</f>
        <v>0</v>
      </c>
      <c r="HH60" s="487">
        <f t="array" aca="1" ref="HH60" ca="1">IF(AND($CC$57:$CC$62=$CC$60,$CE$57:$CE$62=$CE$60,$CF$57:$CF$61=$CF$60,$CF$61&lt;&gt;$CF$62,$CG$57:$CG$59=$CG$59,$CG$59&lt;&gt;$CG$60,$CG$60:$CG$61=$CG$60),1,0)</f>
        <v>0</v>
      </c>
      <c r="HI60" s="487">
        <f t="array" aca="1" ref="HI60" ca="1">IF(AND($CC$57:$CC$62=$CC$60,$CE$57:$CE$62=$CE$60,$CF$57:$CF$61=$CF$60,$CF$61&lt;&gt;$CF$62,$CG$57:$CG$59=$CG$59,$CG$59&lt;&gt;$CG$60,$CG$60&lt;&gt;$CG$61),1,0)</f>
        <v>0</v>
      </c>
      <c r="HJ60" s="487">
        <f t="array" aca="1" ref="HJ60" ca="1">IF(AND($CC$57:$CC$62=$CC$60,$CE$57:$CE$62=$CE$60,$CF$57:$CF$61=$CF$60,$CF$61&lt;&gt;$CF$62,$CG$57:$CG$58=$CG$58,$CG$58&lt;&gt;$CG$59,$CG$59:$CG$61=$CG$60),1,0)</f>
        <v>0</v>
      </c>
      <c r="HK60" s="487">
        <f t="array" aca="1" ref="HK60" ca="1">IF(AND($CC$57:$CC$62=$CC$60,$CE$57:$CE$62=$CE$60,$CF$57:$CF$61=$CF$60,$CF$61&lt;&gt;$CF$62,$CG$57:$CG$58=$CG$58,$CG$58&lt;&gt;$CG$59,$CG$59:$CG$60=$CG$60,$CG$60&lt;&gt;$CG$61),1,0)</f>
        <v>0</v>
      </c>
      <c r="HL60" s="487">
        <f t="array" aca="1" ref="HL60" ca="1">IF(AND($CC$57:$CC$62=$CC$60,$CE$57:$CE$62=$CE$60,$CF$57:$CF$61=$CF$60,$CF$61&lt;&gt;$CF$62,$CG$57:$CG$58=$CG$58,$CG$58&lt;&gt;$CG$59,$CG$59&lt;&gt;$CG$60,$CG$60:$CG$61=$CG$60),1,0)</f>
        <v>0</v>
      </c>
      <c r="HM60" s="487">
        <f t="array" aca="1" ref="HM60" ca="1">IF(AND($CC$57:$CC$62=$CC$60,$CE$57:$CE$62=$CE$60,$CF$57:$CF$61=$CF$60,$CF$61&lt;&gt;$CF$62,$CG$57:$CG$58=$CG$58,$CG$58&lt;&gt;$CG$59,$CG$59&lt;&gt;$CG$60,$CG$60&lt;&gt;$CG$61),1,0)</f>
        <v>0</v>
      </c>
      <c r="HN60" s="487">
        <f t="array" aca="1" ref="HN60" ca="1">IF(AND($CC$57:$CC$62=$CC$60,$CE$57:$CE$62=$CE$60,$CF$57:$CF$61=$CF$60,$CF$61&lt;&gt;$CF$62,$CG$57&lt;&gt;$CG$58,$CG$58:$CG$61=$CG$60),1,0)</f>
        <v>0</v>
      </c>
      <c r="HO60" s="487">
        <f t="array" aca="1" ref="HO60" ca="1">IF(AND($CC$57:$CC$62=$CC$60,$CE$57:$CE$62=$CE$60,$CF$57:$CF$61=$CF$60,$CF$61&lt;&gt;$CF$62,$CG$57&lt;&gt;$CG$58,$CG$58:$CG$60=$CG$60,$CG$60&lt;&gt;$CG$61),1,0)</f>
        <v>0</v>
      </c>
      <c r="HP60" s="487">
        <f t="array" aca="1" ref="HP60" ca="1">IF(AND($CC$57:$CC$62=$CC$60,$CE$57:$CE$62=$CE$60,$CF$57:$CF$61=$CF$60,$CF$61&lt;&gt;$CF$62,$CG$57&lt;&gt;$CG$58,$CG$58:$CG$59=$CG$59,$CG$59&lt;&gt;$CG$60,$CG$60:$CG$61=$CG$60),1,0)</f>
        <v>0</v>
      </c>
      <c r="HQ60" s="487">
        <f t="array" aca="1" ref="HQ60" ca="1">IF(AND($CC$57:$CC$62=$CC$60,$CE$57:$CE$62=$CE$60,$CF$57:$CF$61=$CF$60,$CF$61&lt;&gt;$CF$62,$CG$57&lt;&gt;$CG$58,$CG$58:$CG$59=$CG$59,$CG$59&lt;&gt;$CG$60,$CG$60&lt;&gt;$CG$61),1,0)</f>
        <v>0</v>
      </c>
      <c r="HR60" s="487">
        <f t="array" aca="1" ref="HR60" ca="1">IF(AND($CC$57:$CC$62=$CC$60,$CE$57:$CE$62=$CE$60,$CF$57:$CF$61=$CF$60,$CF$61&lt;&gt;$CF$62,$CG$57&lt;&gt;$CG$58,$CG$58&lt;&gt;$CG$59,$CG$59:$CG$61=$CG$60),1,0)</f>
        <v>0</v>
      </c>
      <c r="HS60" s="487">
        <f t="array" aca="1" ref="HS60" ca="1">IF(AND($CC$57:$CC$62=$CC$60,$CE$57:$CE$62=$CE$60,$CF$57:$CF$61=$CF$60,$CF$61&lt;&gt;$CF$62,$CG$57&lt;&gt;$CG$58,$CG$58&lt;&gt;$CG$59,$CG$59:$CG$60=$CG$60,$CG$60&lt;&gt;$CG$61),1,0)</f>
        <v>0</v>
      </c>
      <c r="HT60" s="487">
        <f t="array" aca="1" ref="HT60" ca="1">IF(AND($CC$57:$CC$62=$CC$60,$CE$57:$CE$62=$CE$60,$CF$57:$CF$61=$CF$60,$CF$61&lt;&gt;$CF$62,$CG$57&lt;&gt;$CG$58,$CG$58&lt;&gt;$CG$59,$CG$59&lt;&gt;$CG$60,$CG$60:$CG$61=$CG$60),1,0)</f>
        <v>0</v>
      </c>
      <c r="HU60" s="487">
        <f t="array" aca="1" ref="HU60" ca="1">IF(AND($CC$57:$CC$62=$CC$60,$CE$57:$CE$62=$CE$60,$CF$57:$CF$61=$CF$60,$CF$61&lt;&gt;$CF$62,$CG$57&lt;&gt;$CG$58,$CG$58&lt;&gt;$CG$59,$CG$59&lt;&gt;$CG$60,$CG$60&lt;&gt;$CG$61),1,0)</f>
        <v>0</v>
      </c>
      <c r="HV60" s="487">
        <f t="array" aca="1" ref="HV60" ca="1">IF(AND($CC$57:$CC$62=$CC$60,$CE$57:$CE$62=$CE$60,$CF$57:$CF$60=$CF$60,$CF$60&lt;&gt;$CF$61,$CF$61:$CF$62=$CF$61,$CG$57:$CG$60=$CG$60,$CG$61&lt;&gt;$CG$62),1,0)</f>
        <v>0</v>
      </c>
      <c r="HW60" s="487">
        <f t="array" aca="1" ref="HW60" ca="1">IF(AND($CC$57:$CC$62=$CC$60,$CE$57:$CE$62=$CE$60,$CF$57:$CF$60=$CF$60,$CF$60&lt;&gt;$CF$61,$CF$61:$CF$62=$CF$61,$CG$57:$CG$59=$CG$59,$CG$59&lt;&gt;$CG$60,$CG$61:$CG$62=$CG$61),1,0)</f>
        <v>0</v>
      </c>
      <c r="HX60" s="487">
        <f t="array" aca="1" ref="HX60" ca="1">IF(AND($CC$57:$CC$62=$CC$60,$CE$57:$CE$62=$CE$60,$CF$57:$CF$60=$CF$60,$CF$60&lt;&gt;$CF$61,$CF$61:$CF$62=$CF$61,$CG$57:$CG$59=$CG$59,$CG$59&lt;&gt;$CG$60,$CG$61&lt;&gt;$CG$62),1,0)</f>
        <v>0</v>
      </c>
      <c r="HY60" s="487">
        <f t="array" aca="1" ref="HY60" ca="1">IF(AND($CC$57:$CC$62=$CC$60,$CE$57:$CE$62=$CE$60,$CF$57:$CF$60=$CF$60,$CF$60&lt;&gt;$CF$61,$CF$61:$CF$62=$CF$61,$CG$57:$CG$58=$CG$58,$CG$58&lt;&gt;$CG$59,$CG$59:$CG$60=$CG$60,$CG$61:$CG$62=$CG$61),1,0)</f>
        <v>0</v>
      </c>
      <c r="HZ60" s="487">
        <f t="array" aca="1" ref="HZ60" ca="1">IF(AND($CC$57:$CC$62=$CC$60,$CE$57:$CE$62=$CE$60,$CF$57:$CF$60=$CF$60,$CF$60&lt;&gt;$CF$61,$CF$61:$CF$62=$CF$61,$CG$57:$CG$58=$CG$58,$CG$58&lt;&gt;$CG$59,$CG$59:$CG$60=$CG$60,$CG$61&lt;&gt;$CG$62),1,0)</f>
        <v>0</v>
      </c>
      <c r="IA60" s="487">
        <f t="array" aca="1" ref="IA60" ca="1">IF(AND($CC$57:$CC$62=$CC$60,$CE$57:$CE$62=$CE$60,$CF$57:$CF$60=$CF$60,$CF$60&lt;&gt;$CF$61,$CF$61:$CF$62=$CF$61,$CG$57:$CG$58=$CG$58,$CG$58&lt;&gt;$CG$59,$CG$59&lt;&gt;$CG$60,$CG$61:$CG$62=$CG$61),1,0)</f>
        <v>0</v>
      </c>
      <c r="IB60" s="487">
        <f t="array" aca="1" ref="IB60" ca="1">IF(AND($CC$57:$CC$62=$CC$60,$CE$57:$CE$62=$CE$60,$CF$57:$CF$60=$CF$60,$CF$60&lt;&gt;$CF$61,$CF$61:$CF$62=$CF$61,$CG$57:$CG$58=$CG$58,$CG$58&lt;&gt;$CG$59,$CG$59&lt;&gt;$CG$60,$CG$61&lt;&gt;$CG$62),1,0)</f>
        <v>0</v>
      </c>
      <c r="IC60" s="487">
        <f t="array" aca="1" ref="IC60" ca="1">IF(AND($CC$57:$CC$62=$CC$60,$CE$57:$CE$62=$CE$60,$CF$57:$CF$60=$CF$60,$CF$60&lt;&gt;$CF$61,$CF$61:$CF$62=$CF$61,$CG$57&lt;&gt;$CG$58,$CG$58:$CG$60=$CG$60,$CG$61:$CG$62=$CG$61),1,0)</f>
        <v>0</v>
      </c>
      <c r="ID60" s="487">
        <f t="array" aca="1" ref="ID60" ca="1">IF(AND($CC$57:$CC$62=$CC$60,$CE$57:$CE$62=$CE$60,$CF$57:$CF$60=$CF$60,$CF$60&lt;&gt;$CF$61,$CF$61:$CF$62=$CF$61,$CG$57&lt;&gt;$CG$58,$CG$58:$CG$60=$CG$60,$CG$61&lt;&gt;$CG$62),1,0)</f>
        <v>0</v>
      </c>
      <c r="IE60" s="487">
        <f t="array" aca="1" ref="IE60" ca="1">IF(AND($CC$57:$CC$62=$CC$60,$CE$57:$CE$62=$CE$60,$CF$57:$CF$60=$CF$60,$CF$60&lt;&gt;$CF$61,$CF$61:$CF$62=$CF$61,$CG$57&lt;&gt;$CG$58,$CG$58:$CG$59=$CG$59,$CG$59&lt;&gt;$CG$60,$CG$61:$CG$62=$CG$61),1,0)</f>
        <v>0</v>
      </c>
      <c r="IF60" s="487">
        <f t="array" aca="1" ref="IF60" ca="1">IF(AND($CC$57:$CC$62=$CC$60,$CE$57:$CE$62=$CE$60,$CF$57:$CF$60=$CF$60,$CF$60&lt;&gt;$CF$61,$CF$61:$CF$62=$CF$61,$CG$57&lt;&gt;$CG$58,$CG$58:$CG$59=$CG$59,$CG$59&lt;&gt;$CG$60,$CG$61&lt;&gt;$CG$62),1,0)</f>
        <v>0</v>
      </c>
      <c r="IG60" s="487">
        <f t="array" aca="1" ref="IG60" ca="1">IF(AND($CC$57:$CC$62=$CC$60,$CE$57:$CE$62=$CE$60,$CF$57:$CF$60=$CF$60,$CF$60&lt;&gt;$CF$61,$CF$61:$CF$62=$CF$61,$CG$57&lt;&gt;$CG$58,$CG$58&lt;&gt;$CG$59,$CG$59:$CG$60=$CG$60,$CG$61:$CG$62=$CG$61),1,0)</f>
        <v>0</v>
      </c>
      <c r="IH60" s="487">
        <f t="array" aca="1" ref="IH60" ca="1">IF(AND($CC$57:$CC$62=$CC$60,$CE$57:$CE$62=$CE$60,$CF$57:$CF$60=$CF$60,$CF$60&lt;&gt;$CF$61,$CF$61:$CF$62=$CF$61,$CG$57&lt;&gt;$CG$58,$CG$58&lt;&gt;$CG$59,$CG$59:$CG$60=$CG$60,$CG$61&lt;&gt;$CG$62),1,0)</f>
        <v>0</v>
      </c>
      <c r="II60" s="487">
        <f t="array" aca="1" ref="II60" ca="1">IF(AND($CC$57:$CC$62=$CC$60,$CE$57:$CE$62=$CE$60,$CF$57:$CF$60=$CF$60,$CF$60&lt;&gt;$CF$61,$CF$61:$CF$62=$CF$61,$CG$57&lt;&gt;$CG$58,$CG$58&lt;&gt;$CG$59,$CG$59&lt;&gt;$CG$60,$CG$61:$CG$62=$CG$61),1,0)</f>
        <v>0</v>
      </c>
      <c r="IJ60" s="487">
        <f t="array" aca="1" ref="IJ60" ca="1">IF(AND($CC$57:$CC$62=$CC$60,$CE$57:$CE$62=$CE$60,$CF$57:$CF$60=$CF$60,$CF$60&lt;&gt;$CF$61,$CF$61:$CF$62=$CF$61,$CG$57&lt;&gt;$CG$58,$CG$58&lt;&gt;$CG$59,$CG$59&lt;&gt;$CG$60,$CG$61&lt;&gt;$CG$62),1,0)</f>
        <v>0</v>
      </c>
      <c r="IK60" s="487">
        <f t="array" aca="1" ref="IK60" ca="1">IF(AND($CC$57:$CC$62=$CC$60,$CE$57:$CE$62=$CE$60,$CF$57:$CF$60=$CF$60,$CF$60&lt;&gt;$CF$61,$CF$61&lt;&gt;$CF$62,$CG$57:$CG$59=$CG$59,$CG$59&lt;&gt;$CG$60),1,0)</f>
        <v>0</v>
      </c>
      <c r="IL60" s="487">
        <f t="array" aca="1" ref="IL60" ca="1">IF(AND($CC$57:$CC$62=$CC$60,$CE$57:$CE$62=$CE$60,$CF$57:$CF$60=$CF$60,$CF$60&lt;&gt;$CF$61,$CF$61&lt;&gt;$CF$62,$CG$57:$CG$58=$CG$58,$CG$58&lt;&gt;$CG$59,$CG$59:$CG$60=$CG$60),1,0)</f>
        <v>0</v>
      </c>
      <c r="IM60" s="487">
        <f t="array" aca="1" ref="IM60" ca="1">IF(AND($CC$57:$CC$62=$CC$60,$CE$57:$CE$62=$CE$60,$CF$57:$CF$60=$CF$60,$CF$60&lt;&gt;$CF$61,$CF$61&lt;&gt;$CF$62,$CG$57:$CG$58=$CG$58,$CG$58&lt;&gt;$CG$59,$CG$59&lt;&gt;$CG$60),1,0)</f>
        <v>0</v>
      </c>
      <c r="IN60" s="487">
        <f t="array" aca="1" ref="IN60" ca="1">IF(AND($CC$57:$CC$62=$CC$60,$CE$57:$CE$62=$CE$60,$CF$57:$CF$60=$CF$60,$CF$60&lt;&gt;$CF$61,$CF$61&lt;&gt;$CF$62,$CG$57&lt;&gt;$CG$58,$CG$58:$CG$60=$CG$60),1,0)</f>
        <v>0</v>
      </c>
      <c r="IO60" s="487">
        <f t="array" aca="1" ref="IO60" ca="1">IF(AND($CC$57:$CC$62=$CC$60,$CE$57:$CE$62=$CE$60,$CF$57:$CF$60=$CF$60,$CF$60&lt;&gt;$CF$61,$CF$61&lt;&gt;$CF$62,$CG$57&lt;&gt;$CG$58,$CG$58:$CG$59=$CG$59,$CG$59&lt;&gt;$CG$60),1,0)</f>
        <v>0</v>
      </c>
      <c r="IP60" s="487">
        <f t="array" aca="1" ref="IP60" ca="1">IF(AND($CC$57:$CC$62=$CC$60,$CE$57:$CE$62=$CE$60,$CF$57:$CF$60=$CF$60,$CF$60&lt;&gt;$CF$61,$CF$61&lt;&gt;$CF$62,$CG$57&lt;&gt;$CG$58,$CG$58&lt;&gt;$CG$59,$CG$59:$CG$60=$CG$60),1,0)</f>
        <v>0</v>
      </c>
      <c r="IQ60" s="487">
        <f t="array" aca="1" ref="IQ60" ca="1">IF(AND($CC$57:$CC$62=$CC$60,$CE$57:$CE$62=$CE$60,$CF$57:$CF$60=$CF$60,$CF$60&lt;&gt;$CF$61,$CF$61&lt;&gt;$CF$62,$CG$57&lt;&gt;$CG$58,$CG$58&lt;&gt;$CG$59,$CG$59&lt;&gt;$CG$60),1,0)</f>
        <v>0</v>
      </c>
      <c r="IR60" s="487">
        <f t="array" aca="1" ref="IR60" ca="1">IF(AND($CC$57:$CC$62=$CC$60,$CE$57:$CE$62=$CE$60,$CF$57:$CF$59=$CF$59,$CF$59&lt;&gt;$CF$60,$CF$60:$CF$62=$CF$60,$CG$57:$CG$59=$CG$59,$CG$60:$CG$61=$CG$60,$CG$61&lt;&gt;$CG$62),1,0)</f>
        <v>0</v>
      </c>
      <c r="IS60" s="487">
        <f t="array" aca="1" ref="IS60" ca="1">IF(AND($CC$57:$CC$62=$CC$60,$CE$57:$CE$62=$CE$60,$CF$57:$CF$59=$CF$59,$CF$59&lt;&gt;$CF$60,$CF$60:$CF$62=$CF$60,$CG$57:$CG$59=$CG$59,$CG$60&lt;&gt;$CG$61,$CG$61:$CG$62=$CG$61),1,0)</f>
        <v>0</v>
      </c>
      <c r="IT60" s="487">
        <f t="array" aca="1" ref="IT60" ca="1">IF(AND($CC$57:$CC$62=$CC$60,$CE$57:$CE$62=$CE$60,$CF$57:$CF$59=$CF$59,$CF$59&lt;&gt;$CF$60,$CF$60:$CF$62=$CF$60,$CG$57:$CG$59=$CG$59,$CG$60&lt;&gt;$CG$61,$CG$61&lt;&gt;$CG$62),1,0)</f>
        <v>0</v>
      </c>
      <c r="IU60" s="487">
        <f t="array" aca="1" ref="IU60" ca="1">IF(AND($CC$57:$CC$62=$CC$60,$CE$57:$CE$62=$CE$60,$CF$57:$CF$59=$CF$59,$CF$59&lt;&gt;$CF$60,$CF$60:$CF$62=$CF$60,$CG$57:$CG$58=$CG$58,$CG$58&lt;&gt;$CG$59,$CG$60:$CG$62=$CG$60),1,0)</f>
        <v>0</v>
      </c>
      <c r="IV60" s="487">
        <f t="array" aca="1" ref="IV60" ca="1">IF(AND($CC$57:$CC$62=$CC$60,$CE$57:$CE$62=$CE$60,$CF$57:$CF$59=$CF$59,$CF$59&lt;&gt;$CF$60,$CF$60:$CF$62=$CF$60,$CG$57:$CG$58=$CG$58,$CG$58&lt;&gt;$CG$59,$CG$60&lt;&gt;$CG$61,$CG$61:$CG$62=$CG$61),1,0)</f>
        <v>0</v>
      </c>
      <c r="IW60" s="487">
        <f t="array" aca="1" ref="IW60" ca="1">IF(AND($CC$57:$CC$62=$CC$60,$CE$57:$CE$62=$CE$60,$CF$57:$CF$59=$CF$59,$CF$59&lt;&gt;$CF$60,$CF$60:$CF$62=$CF$60,$CG$57:$CG$58=$CG$58,$CG$58&lt;&gt;$CG$59,$CG$60:$CG$61=$CG$60,$CG$61&lt;&gt;$CG$62),1,0)</f>
        <v>0</v>
      </c>
      <c r="IX60" s="487">
        <f t="array" aca="1" ref="IX60" ca="1">IF(AND($CC$57:$CC$62=$CC$60,$CE$57:$CE$62=$CE$60,$CF$57:$CF$59=$CF$59,$CF$59&lt;&gt;$CF$60,$CF$60:$CF$62=$CF$60,$CG$57:$CG$58=$CG$58,$CG$58&lt;&gt;$CG$59,$CG$60&lt;&gt;$CG$61,$CG$61&lt;&gt;$CG$62),1,0)</f>
        <v>0</v>
      </c>
      <c r="IY60" s="487">
        <f t="array" aca="1" ref="IY60" ca="1">IF(AND($CC$57:$CC$62=$CC$60,$CE$57:$CE$62=$CE$60,$CF$57:$CF$59=$CF$59,$CF$59&lt;&gt;$CF$60,$CF$60:$CF$62=$CF$60,$CG$57&lt;&gt;$CG$58,$CG$58:$CG$59=$CG$59,$CG$60:$CG$62=$CG$60),1,0)</f>
        <v>0</v>
      </c>
      <c r="IZ60" s="487">
        <f t="array" aca="1" ref="IZ60" ca="1">IF(AND($CC$57:$CC$62=$CC$60,$CE$57:$CE$62=$CE$60,$CF$57:$CF$59=$CF$59,$CF$59&lt;&gt;$CF$60,$CF$60:$CF$62=$CF$60,$CG$57&lt;&gt;$CG$58,$CG$58:$CG$59=$CG$59,$CG$60&lt;&gt;$CG$61,$CG$61:$CG$62=$CG$61),1,0)</f>
        <v>0</v>
      </c>
      <c r="JA60" s="487">
        <f t="array" aca="1" ref="JA60" ca="1">IF(AND($CC$57:$CC$62=$CC$60,$CE$57:$CE$62=$CE$60,$CF$57:$CF$59=$CF$59,$CF$59&lt;&gt;$CF$60,$CF$60:$CF$62=$CF$60,$CG$57&lt;&gt;$CG$58,$CG$58:$CG$59=$CG$59,$CG$60:$CG$61=$CG$60,$CG$61&lt;&gt;$CG$62),1,0)</f>
        <v>0</v>
      </c>
      <c r="JB60" s="487">
        <f t="array" aca="1" ref="JB60" ca="1">IF(AND($CC$57:$CC$62=$CC$60,$CE$57:$CE$62=$CE$60,$CF$57:$CF$59=$CF$59,$CF$59&lt;&gt;$CF$60,$CF$60:$CF$62=$CF$60,$CG$57&lt;&gt;$CG$58,$CG$58:$CG$59=$CG$59,$CG$60&lt;&gt;$CG$61,$CG$61&lt;&gt;$CG$62),1,0)</f>
        <v>0</v>
      </c>
      <c r="JC60" s="487">
        <f t="array" aca="1" ref="JC60" ca="1">IF(AND($CC$57:$CC$62=$CC$60,$CE$57:$CE$62=$CE$60,$CF$57:$CF$59=$CF$59,$CF$59&lt;&gt;$CF$60,$CF$60:$CF$62=$CF$60,$CG$57&lt;&gt;$CG$58,$CG$58&lt;&gt;$CG$59,$CG$60:$CG$62=$CG$60),1,0)</f>
        <v>0</v>
      </c>
      <c r="JD60" s="487">
        <f t="array" aca="1" ref="JD60" ca="1">IF(AND($CC$57:$CC$62=$CC$60,$CE$57:$CE$62=$CE$60,$CF$57:$CF$59=$CF$59,$CF$59&lt;&gt;$CF$60,$CF$60:$CF$62=$CF$60,$CG$57&lt;&gt;$CG$58,$CG$58&lt;&gt;$CG$59,$CG$60:$CG$61=$CG$60,$CG$61&lt;&gt;$CG$62),1,0)</f>
        <v>0</v>
      </c>
      <c r="JE60" s="487">
        <f t="array" aca="1" ref="JE60" ca="1">IF(AND($CC$57:$CC$62=$CC$60,$CE$57:$CE$62=$CE$60,$CF$57:$CF$59=$CF$59,$CF$59&lt;&gt;$CF$60,$CF$60:$CF$62=$CF$60,$CG$57&lt;&gt;$CG$58,$CG$58&lt;&gt;$CG$59,$CG$60&lt;&gt;$CG$61,$CG$61:$CG$62=$CG$61),1,0)</f>
        <v>0</v>
      </c>
      <c r="JF60" s="487">
        <f t="array" aca="1" ref="JF60" ca="1">IF(AND($CC$57:$CC$62=$CC$60,$CE$57:$CE$62=$CE$60,$CF$57:$CF$59=$CF$59,$CF$59&lt;&gt;$CF$60,$CF$60:$CF$62=$CF$60,$CG$57&lt;&gt;$CG$58,$CG$58&lt;&gt;$CG$59,$CG$60&lt;&gt;$CG$61,$CG$61&lt;&gt;$CG$62),1,0)</f>
        <v>0</v>
      </c>
      <c r="JG60" s="487">
        <f t="array" aca="1" ref="JG60" ca="1">IF(AND($CC$57:$CC$62=$CC$60,$CE$57:$CE$62=$CE$60,$CF$57:$CF$59=$CF$59,$CF$59&lt;&gt;$CF$60,$CF$60:$CF$61=$CF$60,$CF$61&lt;&gt;$CF$62,$CG$57:$CG$59=$CG$59,$CG$60&lt;&gt;$CG$61),1,0)</f>
        <v>0</v>
      </c>
      <c r="JH60" s="487">
        <f t="array" aca="1" ref="JH60" ca="1">IF(AND($CC$57:$CC$62=$CC$60,$CE$57:$CE$62=$CE$60,$CF$57:$CF$59=$CF$59,$CF$59&lt;&gt;$CF$60,$CF$60:$CF$61=$CF$60,$CF$61&lt;&gt;$CF$62,$CG$57:$CG$58=$CG$58,$CG$58&lt;&gt;$CG$59,$CG$60:$CG$61=$CG$60),1,0)</f>
        <v>0</v>
      </c>
      <c r="JI60" s="487">
        <f t="array" aca="1" ref="JI60" ca="1">IF(AND($CC$57:$CC$62=$CC$60,$CE$57:$CE$62=$CE$60,$CF$57:$CF$59=$CF$59,$CF$59&lt;&gt;$CF$60,$CF$60:$CF$61=$CF$60,$CF$61&lt;&gt;$CF$62,$CG$57:$CG$58=$CG$58,$CG$58&lt;&gt;$CG$59,$CG$60&lt;&gt;$CG$61),1,0)</f>
        <v>0</v>
      </c>
      <c r="JJ60" s="487">
        <f t="array" aca="1" ref="JJ60" ca="1">IF(AND($CC$57:$CC$62=$CC$60,$CE$57:$CE$62=$CE$60,$CF$57:$CF$59=$CF$59,$CF$59&lt;&gt;$CF$60,$CF$60:$CF$61=$CF$60,$CF$61&lt;&gt;$CF$62,$CG$57&lt;&gt;$CG$58,$CG$58:$CG$59=$CG$59,$CG$60:$CG$61=$CG$60),1,0)</f>
        <v>0</v>
      </c>
      <c r="JK60" s="487">
        <f t="array" aca="1" ref="JK60" ca="1">IF(AND($CC$57:$CC$62=$CC$60,$CE$57:$CE$62=$CE$60,$CF$57:$CF$59=$CF$59,$CF$59&lt;&gt;$CF$60,$CF$60:$CF$61=$CF$60,$CF$61&lt;&gt;$CF$62,$CG$57&lt;&gt;$CG$58,$CG$58:$CG$59=$CG$59,$CG$60&lt;&gt;$CG$61),1,0)</f>
        <v>0</v>
      </c>
      <c r="JL60" s="487">
        <f t="array" aca="1" ref="JL60" ca="1">IF(AND($CC$57:$CC$62=$CC$60,$CE$57:$CE$62=$CE$60,$CF$57:$CF$59=$CF$59,$CF$59&lt;&gt;$CF$60,$CF$60:$CF$61=$CF$60,$CF$61&lt;&gt;$CF$62,$CG$57&lt;&gt;$CG$58,$CG$58&lt;&gt;$CG$59,$CG$60:$CG$61=$CG$60),1,0)</f>
        <v>0</v>
      </c>
      <c r="JM60" s="487">
        <f t="array" aca="1" ref="JM60" ca="1">IF(AND($CC$57:$CC$62=$CC$60,$CE$57:$CE$62=$CE$60,$CF$57:$CF$59=$CF$59,$CF$59&lt;&gt;$CF$60,$CF$60:$CF$61=$CF$60,$CF$61&lt;&gt;$CF$62,$CG$57&lt;&gt;$CG$58,$CG$58&lt;&gt;$CG$59,$CG$60&lt;&gt;$CG$61),1,0)</f>
        <v>0</v>
      </c>
      <c r="JN60" s="487">
        <f t="array" aca="1" ref="JN60" ca="1">IF(AND($CC$57:$CC$62=$CC$60,$CE$57:$CE$62=$CE$60,$CF$57:$CF$59=$CF$59,$CF$59&lt;&gt;$CF$60,$CF$60&lt;&gt;$CF$61,$CF$61:$CF$62=$CF$61,$CG$57:$CG$59=$CG$59,$CG$61&lt;&gt;$CG$62),1,0)</f>
        <v>0</v>
      </c>
      <c r="JO60" s="487">
        <f t="array" aca="1" ref="JO60" ca="1">IF(AND($CC$57:$CC$62=$CC$60,$CE$57:$CE$62=$CE$60,$CF$57:$CF$59=$CF$59,$CF$59&lt;&gt;$CF$60,$CF$60&lt;&gt;$CF$61,$CF$61:$CF$62=$CF$61,$CG$57:$CG$58=$CG$58,$CG$58&lt;&gt;$CG$59,$CG$61:$CG$62=$CG$61),1,0)</f>
        <v>0</v>
      </c>
      <c r="JP60" s="487">
        <f t="array" aca="1" ref="JP60" ca="1">IF(AND($CC$57:$CC$62=$CC$60,$CE$57:$CE$62=$CE$60,$CF$57:$CF$59=$CF$59,$CF$59&lt;&gt;$CF$60,$CF$60&lt;&gt;$CF$61,$CF$61:$CF$62=$CF$61,$CG$57:$CG$58=$CG$58,$CG$58&lt;&gt;$CG$59,$CG$61&lt;&gt;$CG$62),1,0)</f>
        <v>0</v>
      </c>
      <c r="JQ60" s="487">
        <f t="array" aca="1" ref="JQ60" ca="1">IF(AND($CC$57:$CC$62=$CC$60,$CE$57:$CE$62=$CE$60,$CF$57:$CF$59=$CF$59,$CF$59&lt;&gt;$CF$60,$CF$60&lt;&gt;$CF$61,$CF$61:$CF$62=$CF$61,$CG$57&lt;&gt;$CG$58,$CG$58:$CG$59=$CG$59,$CG$61:$CG$62=$CG$61),1,0)</f>
        <v>0</v>
      </c>
      <c r="JR60" s="487">
        <f t="array" aca="1" ref="JR60" ca="1">IF(AND($CC$57:$CC$62=$CC$60,$CE$57:$CE$62=$CE$60,$CF$57:$CF$59=$CF$59,$CF$59&lt;&gt;$CF$60,$CF$60&lt;&gt;$CF$61,$CF$61:$CF$62=$CF$61,$CG$57&lt;&gt;$CG$58,$CG$58:$CG$59=$CG$59,$CG$61&lt;&gt;$CG$62),1,0)</f>
        <v>0</v>
      </c>
      <c r="JS60" s="487">
        <f t="array" aca="1" ref="JS60" ca="1">IF(AND($CC$57:$CC$62=$CC$60,$CE$57:$CE$62=$CE$60,$CF$57:$CF$59=$CF$59,$CF$59&lt;&gt;$CF$60,$CF$60&lt;&gt;$CF$61,$CF$61:$CF$62=$CF$61,$CG$57&lt;&gt;$CG$58,$CG$58&lt;&gt;$CG$59,$CG$61:$CG$62=$CG$61),1,0)</f>
        <v>0</v>
      </c>
      <c r="JT60" s="487">
        <f t="array" aca="1" ref="JT60" ca="1">IF(AND($CC$57:$CC$62=$CC$60,$CE$57:$CE$62=$CE$60,$CF$57:$CF$59=$CF$59,$CF$59&lt;&gt;$CF$60,$CF$60&lt;&gt;$CF$61,$CF$61:$CF$62=$CF$61,$CG$57&lt;&gt;$CG$58,$CG$58&lt;&gt;$CG$59,$CG$61&lt;&gt;$CG$62),1,0)</f>
        <v>0</v>
      </c>
      <c r="JU60" s="487">
        <f t="array" aca="1" ref="JU60" ca="1">IF(AND($CC$57:$CC$62=$CC$60,$CE$57:$CE$62=$CE$60,$CF$57:$CF$59=$CF$59,$CF$59&lt;&gt;$CF$60,$CF$60&lt;&gt;$CF$61,$CF$61&lt;&gt;$CF$62,$CG$57:$CG$58=$CG$58,$CG$58&lt;&gt;$CG$59),1,0)</f>
        <v>0</v>
      </c>
      <c r="JV60" s="487">
        <f t="array" aca="1" ref="JV60" ca="1">IF(AND($CC$57:$CC$62=$CC$60,$CE$57:$CE$62=$CE$60,$CF$57:$CF$59=$CF$59,$CF$59&lt;&gt;$CF$60,$CF$60&lt;&gt;$CF$61,$CF$61&lt;&gt;$CF$62,$CG$57&lt;&gt;$CG$58,$CG$58:$CG$59=$CG$59),1,0)</f>
        <v>0</v>
      </c>
      <c r="JW60" s="487">
        <f t="array" aca="1" ref="JW60" ca="1">IF(AND($CC$57:$CC$62=$CC$60,$CE$57:$CE$62=$CE$60,$CF$57:$CF$59=$CF$59,$CF$59&lt;&gt;$CF$60,$CF$60&lt;&gt;$CF$61,$CF$61&lt;&gt;$CF$62,$CG$57&lt;&gt;$CG$58,$CG$58&lt;&gt;$CG$59),1,0)</f>
        <v>0</v>
      </c>
      <c r="JX60" s="487">
        <f t="array" aca="1" ref="JX60" ca="1">IF(AND($CC$57:$CC$62=$CC$60,$CE$57:$CE$62=$CE$60,$CF$57:$CF$58=$CF$58,$CF$58&lt;&gt;$CF$59,$CF$59:$CF$62=$CF$60,$CG$57:$CG$58=$CG$58,$CG$59:$CG$61=$CG$60,$CG$61&lt;&gt;$CG$62),1,0)</f>
        <v>0</v>
      </c>
      <c r="JY60" s="487">
        <f t="array" aca="1" ref="JY60" ca="1">IF(AND($CC$57:$CC$62=$CC$60,$CE$57:$CE$62=$CE$60,$CF$57:$CF$58=$CF$58,$CF$58&lt;&gt;$CF$59,$CF$59:$CF$62=$CF$60,$CG$57:$CG$58=$CG$58,$CG$59:$CG$60=$CG$60,$CG$60&lt;&gt;$CG$61,$CG$61:$CG$62=$CG$61),1,0)</f>
        <v>0</v>
      </c>
      <c r="JZ60" s="487">
        <f t="array" aca="1" ref="JZ60" ca="1">IF(AND($CC$57:$CC$62=$CC$60,$CE$57:$CE$62=$CE$60,$CF$57:$CF$58=$CF$58,$CF$58&lt;&gt;$CF$59,$CF$59:$CF$62=$CF$60,$CG$57:$CG$58=$CG$58,$CG$59:$CG$60=$CG$60,$CG$60&lt;&gt;$CG$61,$CG$61&lt;&gt;$CG$62),1,0)</f>
        <v>0</v>
      </c>
      <c r="KA60" s="487">
        <f t="array" aca="1" ref="KA60" ca="1">IF(AND($CC$57:$CC$62=$CC$60,$CE$57:$CE$62=$CE$60,$CF$57:$CF$58=$CF$58,$CF$58&lt;&gt;$CF$59,$CF$59:$CF$62=$CF$60,$CG$57:$CG$58=$CG$58,$CG$59&lt;&gt;$CG$60,$CG$60:$CG$62=$CG$60),1,0)</f>
        <v>0</v>
      </c>
      <c r="KB60" s="487">
        <f t="array" aca="1" ref="KB60" ca="1">IF(AND($CC$57:$CC$62=$CC$60,$CE$57:$CE$62=$CE$60,$CF$57:$CF$58=$CF$58,$CF$58&lt;&gt;$CF$59,$CF$59:$CF$62=$CF$60,$CG$57:$CG$58=$CG$58,$CG$59&lt;&gt;$CG$60,$CG$60&lt;&gt;$CG$61,$CG$61:$CG$62=$CG$61),1,0)</f>
        <v>0</v>
      </c>
      <c r="KC60" s="487">
        <f t="array" aca="1" ref="KC60" ca="1">IF(AND($CC$57:$CC$62=$CC$60,$CE$57:$CE$62=$CE$60,$CF$57:$CF$58=$CF$58,$CF$58&lt;&gt;$CF$59,$CF$59:$CF$62=$CF$60,$CG$57:$CG$58=$CG$58,$CG$59&lt;&gt;$CG$60,$CG$60:$CG$61=$CG$60,$CG$61&lt;&gt;$CG$62),1,0)</f>
        <v>0</v>
      </c>
      <c r="KD60" s="487">
        <f t="array" aca="1" ref="KD60" ca="1">IF(AND($CC$57:$CC$62=$CC$60,$CE$57:$CE$62=$CE$60,$CF$57:$CF$58=$CF$58,$CF$58&lt;&gt;$CF$59,$CF$59:$CF$62=$CF$60,$CG$57:$CG$58=$CG$58,$CG$59&lt;&gt;$CG$60,$CG$60&lt;&gt;$CG$61,$CG$61&lt;&gt;$CG$62),1,0)</f>
        <v>0</v>
      </c>
      <c r="KE60" s="487">
        <f t="array" aca="1" ref="KE60" ca="1">IF(AND($CC$57:$CC$62=$CC$60,$CE$57:$CE$62=$CE$60,$CF$57:$CF$58=$CF$58,$CF$58&lt;&gt;$CF$59,$CF$59:$CF$62=$CF$60,$CG$57&lt;&gt;$CG$58,$CG$59:$CG$62=$CG$60),1,0)</f>
        <v>0</v>
      </c>
      <c r="KF60" s="487">
        <f t="array" aca="1" ref="KF60" ca="1">IF(AND($CC$57:$CC$62=$CC$60,$CE$57:$CE$62=$CE$60,$CF$57:$CF$58=$CF$58,$CF$58&lt;&gt;$CF$59,$CF$59:$CF$62=$CF$60,$CG$57&lt;&gt;$CG$58,$CG$59:$CG$61=$CG$60,$CG$61&lt;&gt;$CG$62),1,0)</f>
        <v>0</v>
      </c>
      <c r="KG60" s="487">
        <f t="array" aca="1" ref="KG60" ca="1">IF(AND($CC$57:$CC$62=$CC$60,$CE$57:$CE$62=$CE$60,$CF$57:$CF$58=$CF$58,$CF$58&lt;&gt;$CF$59,$CF$59:$CF$62=$CF$60,$CG$57&lt;&gt;$CG$58,$CG$59:$CG$60=$CG$60,$CG$60&lt;&gt;$CG$61,$CG$61:$CG$62=$CG$61),1,0)</f>
        <v>0</v>
      </c>
      <c r="KH60" s="487">
        <f t="array" aca="1" ref="KH60" ca="1">IF(AND($CC$57:$CC$62=$CC$60,$CE$57:$CE$62=$CE$60,$CF$57:$CF$58=$CF$58,$CF$58&lt;&gt;$CF$59,$CF$59:$CF$62=$CF$60,$CG$57&lt;&gt;$CG$58,$CG$59:$CG$60=$CG$60,$CG$60&lt;&gt;$CG$61,$CG$61&lt;&gt;$CG$62),1,0)</f>
        <v>0</v>
      </c>
      <c r="KI60" s="487">
        <f t="array" aca="1" ref="KI60" ca="1">IF(AND($CC$57:$CC$62=$CC$60,$CE$57:$CE$62=$CE$60,$CF$57:$CF$58=$CF$58,$CF$58&lt;&gt;$CF$59,$CF$59:$CF$62=$CF$60,$CG$57&lt;&gt;$CG$58,$CG$59&lt;&gt;$CG$60,$CG$60:$CG$62=$CG$60),1,0)</f>
        <v>0</v>
      </c>
      <c r="KJ60" s="487">
        <f t="array" aca="1" ref="KJ60" ca="1">IF(AND($CC$57:$CC$62=$CC$60,$CE$57:$CE$62=$CE$60,$CF$57:$CF$58=$CF$58,$CF$58&lt;&gt;$CF$59,$CF$59:$CF$62=$CF$60,$CG$57&lt;&gt;$CG$58,$CG$59&lt;&gt;$CG$60,$CG$60:$CG$61=$CG$60,$CG$61&lt;&gt;$CG$62),1,0)</f>
        <v>0</v>
      </c>
      <c r="KK60" s="487">
        <f t="array" aca="1" ref="KK60" ca="1">IF(AND($CC$57:$CC$62=$CC$60,$CE$57:$CE$62=$CE$60,$CF$57:$CF$58=$CF$58,$CF$58&lt;&gt;$CF$59,$CF$59:$CF$62=$CF$60,$CG$57&lt;&gt;$CG$58,$CG$59&lt;&gt;$CG$60,$CG$60&lt;&gt;$CG$61,$CG$61:$CG$62=$CG$61),1,0)</f>
        <v>0</v>
      </c>
      <c r="KL60" s="487">
        <f t="array" aca="1" ref="KL60" ca="1">IF(AND($CC$57:$CC$62=$CC$60,$CE$57:$CE$62=$CE$60,$CF$57:$CF$58=$CF$58,$CF$58&lt;&gt;$CF$59,$CF$59:$CF$62=$CF$60,$CG$57&lt;&gt;$CG$58,$CG$59&lt;&gt;$CG$60,$CG$60&lt;&gt;$CG$61,$CG$61&lt;&gt;$CG$62),1,0)</f>
        <v>0</v>
      </c>
      <c r="KM60" s="487">
        <f t="array" aca="1" ref="KM60" ca="1">IF(AND($CC$57:$CC$62=$CC$60,$CE$57:$CE$62=$CE$60,$CF$57:$CF$58=$CF$58,$CF$58&lt;&gt;$CF$59,$CF$59:$CF$61=$CF$60,$CF$61&lt;&gt;$CF$62,$CG$57:$CG$58=$CG$58,$CG$59:$CG$60=$CG$60,$CG$60&lt;&gt;$CG$61),1,0)</f>
        <v>0</v>
      </c>
      <c r="KN60" s="487">
        <f t="array" aca="1" ref="KN60" ca="1">IF(AND($CC$57:$CC$62=$CC$60,$CE$57:$CE$62=$CE$60,$CF$57:$CF$58=$CF$58,$CF$58&lt;&gt;$CF$59,$CF$59:$CF$61=$CF$60,$CF$61&lt;&gt;$CF$62,$CG$57:$CG$58=$CG$58,$CG$59&lt;&gt;$CG$60,$CG$60:$CG$61=$CG$60),1,0)</f>
        <v>0</v>
      </c>
      <c r="KO60" s="487">
        <f t="array" aca="1" ref="KO60" ca="1">IF(AND($CC$57:$CC$62=$CC$60,$CE$57:$CE$62=$CE$60,$CF$57:$CF$58=$CF$58,$CF$58&lt;&gt;$CF$59,$CF$59:$CF$61=$CF$60,$CF$61&lt;&gt;$CF$62,$CG$57:$CG$58=$CG$58,$CG$59&lt;&gt;$CG$60,$CG$60&lt;&gt;$CG$61),1,0)</f>
        <v>0</v>
      </c>
      <c r="KP60" s="487">
        <f t="array" aca="1" ref="KP60" ca="1">IF(AND($CC$57:$CC$62=$CC$60,$CE$57:$CE$62=$CE$60,$CF$57:$CF$58=$CF$58,$CF$58&lt;&gt;$CF$59,$CF$59:$CF$61=$CF$60,$CF$61&lt;&gt;$CF$62,$CG$57&lt;&gt;$CG$58,$CG$59:$CG$61=$CG$60),1,0)</f>
        <v>0</v>
      </c>
      <c r="KQ60" s="487">
        <f t="array" aca="1" ref="KQ60" ca="1">IF(AND($CC$57:$CC$62=$CC$60,$CE$57:$CE$62=$CE$60,$CF$57:$CF$58=$CF$58,$CF$58&lt;&gt;$CF$59,$CF$59:$CF$61=$CF$60,$CF$61&lt;&gt;$CF$62,$CG$57&lt;&gt;$CG$58,$CG$59:$CG$60=$CG$60,$CG$60&lt;&gt;$CG$61),1,0)</f>
        <v>0</v>
      </c>
      <c r="KR60" s="487">
        <f t="array" aca="1" ref="KR60" ca="1">IF(AND($CC$57:$CC$62=$CC$60,$CE$57:$CE$62=$CE$60,$CF$57:$CF$58=$CF$58,$CF$58&lt;&gt;$CF$59,$CF$59:$CF$61=$CF$60,$CF$61&lt;&gt;$CF$62,$CG$57&lt;&gt;$CG$58,$CG$59&lt;&gt;$CG$60,$CG$60:$CG$61=$CG$60),1,0)</f>
        <v>0</v>
      </c>
      <c r="KS60" s="487">
        <f t="array" aca="1" ref="KS60" ca="1">IF(AND($CC$57:$CC$62=$CC$60,$CE$57:$CE$62=$CE$60,$CF$57:$CF$58=$CF$58,$CF$58&lt;&gt;$CF$59,$CF$59:$CF$61=$CF$60,$CF$61&lt;&gt;$CF$62,$CG$57&lt;&gt;$CG$58,$CG$59&lt;&gt;$CG$60,$CG$60&lt;&gt;$CG$61),1,0)</f>
        <v>0</v>
      </c>
      <c r="KT60" s="487">
        <f t="array" aca="1" ref="KT60" ca="1">IF(AND($CC$57:$CC$62=$CC$60,$CE$57:$CE$62=$CE$60,$CF$57:$CF$58=$CF$58,$CF$58&lt;&gt;$CF$59,$CF$59:$CF$60=$CF$60,$CF$60&lt;&gt;$CF$61,$CF$61:$CF$62=$CF$61,$CG$57:$CG$58=$CG$58,$CG$59:$CG$60=$CG$60,$CG$61&lt;&gt;$CG$62),1,0)</f>
        <v>0</v>
      </c>
      <c r="KU60" s="487">
        <f t="array" aca="1" ref="KU60" ca="1">IF(AND($CC$57:$CC$62=$CC$60,$CE$57:$CE$62=$CE$60,$CF$57:$CF$58=$CF$58,$CF$58&lt;&gt;$CF$59,$CF$59:$CF$60=$CF$60,$CF$60&lt;&gt;$CF$61,$CF$61:$CF$62=$CF$61,$CG$57:$CG$58=$CG$58,$CG$59&lt;&gt;$CG$60,$CG$61:$CG$62=$CG$61),1,0)</f>
        <v>0</v>
      </c>
      <c r="KV60" s="487">
        <f t="array" aca="1" ref="KV60" ca="1">IF(AND($CC$57:$CC$62=$CC$60,$CE$57:$CE$62=$CE$60,$CF$57:$CF$58=$CF$58,$CF$58&lt;&gt;$CF$59,$CF$59:$CF$60=$CF$60,$CF$60&lt;&gt;$CF$61,$CF$61:$CF$62=$CF$61,$CG$57:$CG$58=$CG$58,$CG$59&lt;&gt;$CG$60,$CG$61&lt;&gt;$CG$62),1,0)</f>
        <v>0</v>
      </c>
      <c r="KW60" s="487">
        <f t="array" aca="1" ref="KW60" ca="1">IF(AND($CC$57:$CC$62=$CC$60,$CE$57:$CE$62=$CE$60,$CF$57:$CF$58=$CF$58,$CF$58&lt;&gt;$CF$59,$CF$59:$CF$60=$CF$60,$CF$60&lt;&gt;$CF$61,$CF$61:$CF$62=$CF$61,$CG$57&lt;&gt;$CG$58,$CG$59:$CG$60=$CG$60,$CG$61:$CG$62=$CG$61),1,0)</f>
        <v>0</v>
      </c>
      <c r="KX60" s="487">
        <f t="array" aca="1" ref="KX60" ca="1">IF(AND($CC$57:$CC$62=$CC$60,$CE$57:$CE$62=$CE$60,$CF$57:$CF$58=$CF$58,$CF$58&lt;&gt;$CF$59,$CF$59:$CF$60=$CF$60,$CF$60&lt;&gt;$CF$61,$CF$61:$CF$62=$CF$61,$CG$57&lt;&gt;$CG$58,$CG$59:$CG$60=$CG$60,$CG$61&lt;&gt;$CG$62),1,0)</f>
        <v>0</v>
      </c>
      <c r="KY60" s="487">
        <f t="array" aca="1" ref="KY60" ca="1">IF(AND($CC$57:$CC$62=$CC$60,$CE$57:$CE$62=$CE$60,$CF$57:$CF$58=$CF$58,$CF$58&lt;&gt;$CF$59,$CF$59:$CF$60=$CF$60,$CF$60&lt;&gt;$CF$61,$CF$61:$CF$62=$CF$61,$CG$57&lt;&gt;$CG$58,$CG$59&lt;&gt;$CG$60,$CG$61:$CG$62=$CG$61),1,0)</f>
        <v>0</v>
      </c>
      <c r="KZ60" s="487">
        <f t="array" aca="1" ref="KZ60" ca="1">IF(AND($CC$57:$CC$62=$CC$60,$CE$57:$CE$62=$CE$60,$CF$57:$CF$58=$CF$58,$CF$58&lt;&gt;$CF$59,$CF$59:$CF$60=$CF$60,$CF$60&lt;&gt;$CF$61,$CF$61:$CF$62=$CF$61,$CG$57&lt;&gt;$CG$58,$CG$59&lt;&gt;$CG$60,$CG$61&lt;&gt;$CG$62),1,0)</f>
        <v>0</v>
      </c>
      <c r="LA60" s="487">
        <f t="array" aca="1" ref="LA60" ca="1">IF(AND($CC$57:$CC$62=$CC$60,$CE$57:$CE$62=$CE$60,$CF$57:$CF$58=$CF$58,$CF$58&lt;&gt;$CF$59,$CF$59:$CF$60=$CF$60,$CF$60&lt;&gt;$CF$61,$CF$61&lt;&gt;$CF$62,$CG$57:$CG$58=$CG$58,$CG$59&lt;&gt;$CG$60),1,0)</f>
        <v>0</v>
      </c>
      <c r="LB60" s="487">
        <f t="array" aca="1" ref="LB60" ca="1">IF(AND($CC$57:$CC$62=$CC$60,$CE$57:$CE$62=$CE$60,$CF$57:$CF$58=$CF$58,$CF$58&lt;&gt;$CF$59,$CF$59:$CF$60=$CF$60,$CF$60&lt;&gt;$CF$61,$CF$61&lt;&gt;$CF$62,$CG$57&lt;&gt;$CG$58,$CG$59:$CG$60=$CG$60),1,0)</f>
        <v>0</v>
      </c>
      <c r="LC60" s="487">
        <f t="array" aca="1" ref="LC60" ca="1">IF(AND($CC$57:$CC$62=$CC$60,$CE$57:$CE$62=$CE$60,$CF$57:$CF$58=$CF$58,$CF$58&lt;&gt;$CF$59,$CF$59:$CF$60=$CF$60,$CF$60&lt;&gt;$CF$61,$CF$61&lt;&gt;$CF$62,$CG$57&lt;&gt;$CG$58,$CG$59&lt;&gt;CG$60),1,0)</f>
        <v>0</v>
      </c>
      <c r="LD60" s="487">
        <f t="array" aca="1" ref="LD60" ca="1">IF(AND($CC$57:$CC$62=$CC$60,$CE$57:$CE$62=$CE$60,$CF$57:$CF$58=$CF$58,$CF$58&lt;&gt;$CF$59,$CF$59&lt;&gt;$CF$60,$CF$60:$CF$62=$CF$60,$CG$57:$CG$58=$CG$58,$CG$60&lt;&gt;$CG$61,$CG$61:$CG$62=$CG$61),1,0)</f>
        <v>0</v>
      </c>
      <c r="LE60" s="487">
        <f t="array" aca="1" ref="LE60" ca="1">IF(AND($CC$57:$CC$62=$CC$60,$CE$57:$CE$62=$CE$60,$CF$57:$CF$58=$CF$58,$CF$58&lt;&gt;$CF$59,$CF$59&lt;&gt;$CF$60,$CF$60:$CF$62=$CF$60,$CG$57:$CG$58=$CG$58,$CG$60:$CG$61=$CG$60,$CG$61&lt;&gt;$CG$62),1,0)</f>
        <v>0</v>
      </c>
      <c r="LF60" s="487">
        <f t="array" aca="1" ref="LF60" ca="1">IF(AND($CC$57:$CC$62=$CC$60,$CE$57:$CE$62=$CE$60,$CF$57:$CF$58=$CF$58,$CF$58&lt;&gt;$CF$59,$CF$59&lt;&gt;$CF$60,$CF$60:$CF$62=$CF$60,$CG$57:$CG$58=$CG$58,$CG$60&lt;&gt;$CG$61,$CG$61&lt;&gt;$CG$62),1,0)</f>
        <v>0</v>
      </c>
      <c r="LG60" s="487">
        <f t="array" aca="1" ref="LG60" ca="1">IF(AND($CC$57:$CC$62=$CC$60,$CE$57:$CE$62=$CE$60,$CF$57:$CF$58=$CF$58,$CF$58&lt;&gt;$CF$59,$CF$59&lt;&gt;$CF$60,$CF$60:$CF$62=$CF$60,$CG$57&lt;&gt;$CG$58,$CG$60:$CG$62=$CG$60),1,0)</f>
        <v>0</v>
      </c>
      <c r="LH60" s="487">
        <f t="array" aca="1" ref="LH60" ca="1">IF(AND($CC$57:$CC$62=$CC$60,$CE$57:$CE$62=$CE$60,$CF$57:$CF$58=$CF$58,$CF$58&lt;&gt;$CF$59,$CF$59&lt;&gt;$CF$60,$CF$60:$CF$62=$CF$60,$CG$57&lt;&gt;$CG$58,$CG$60:$CG$61=$CG$60,$CG$61&lt;&gt;$CG$62),1,0)</f>
        <v>0</v>
      </c>
      <c r="LI60" s="487">
        <f t="array" aca="1" ref="LI60" ca="1">IF(AND($CC$57:$CC$62=$CC$60,$CE$57:$CE$62=$CE$60,$CF$57:$CF$58=$CF$58,$CF$58&lt;&gt;$CF$59,$CF$59&lt;&gt;$CF$60,$CF$60:$CF$62=$CF$60,$CG$57&lt;&gt;$CG$58,$CG$60&lt;&gt;$CG$61,$CG$61:$CG$62=$CG$61),1,0)</f>
        <v>0</v>
      </c>
      <c r="LJ60" s="487">
        <f t="array" aca="1" ref="LJ60" ca="1">IF(AND($CC$57:$CC$62=$CC$60,$CE$57:$CE$62=$CE$60,$CF$57:$CF$58=$CF$58,$CF$58&lt;&gt;$CF$59,$CF$59&lt;&gt;$CF$60,$CF$60:$CF$62=$CF$60,$CG$57&lt;&gt;$CG$58,$CG$60&lt;&gt;$CG$61,$CG$61&lt;&gt;$CG$62),1,0)</f>
        <v>0</v>
      </c>
      <c r="LK60" s="487">
        <f t="array" aca="1" ref="LK60" ca="1">IF(AND($CC$57:$CC$62=$CC$60,$CE$57:$CE$62=$CE$60,$CF$57:$CF$58=$CF$58,$CF$58&lt;&gt;$CF$59,$CF$59&lt;&gt;$CF$60,$CF$60&lt;&gt;$CF$61,$CF$61:$CF$62=$CF$61,$CG$57:$CG$58=$CG$57,$CG$61&lt;&gt;$CG$62),1,0)</f>
        <v>0</v>
      </c>
      <c r="LL60" s="487">
        <f t="array" aca="1" ref="LL60" ca="1">IF(AND($CC$57:$CC$62=$CC$60,$CE$57:$CE$62=$CE$60,$CF$57:$CF$58=$CF$58,$CF$58&lt;&gt;$CF$59,$CF$59&lt;&gt;$CF$60,$CF$60&lt;&gt;$CF$61,$CF$61:$CF$62=$CF$61,$CG$57&lt;&gt;$CG$58,$CG$61:$CG$62=$CG$61),1,0)</f>
        <v>0</v>
      </c>
      <c r="LM60" s="487">
        <f t="array" aca="1" ref="LM60" ca="1">IF(AND($CC$57:$CC$62=$CC$60,$CE$57:$CE$62=$CE$60,$CF$57:$CF$58=$CF$58,$CF$58&lt;&gt;$CF$59,$CF$59&lt;&gt;$CF$60,$CF$60&lt;&gt;$CF$61,$CF$61:$CF$62=$CF$61,$CG$57&lt;&gt;$CG$58,$CG$61&lt;&gt;$CG$62),1,0)</f>
        <v>0</v>
      </c>
      <c r="LN60" s="487">
        <f t="array" aca="1" ref="LN60" ca="1">IF(AND($CC$57:$CC$62=$CC$60,$CE$57:$CE$62=$CE$60,$CF$57:$CF$58=$CF$58,$CF$58&lt;&gt;$CF$59,$CF$59&lt;&gt;$CF$60,$CF$60:$CF$61=$CF$60,$CF$61&lt;&gt;$CF$62,$CG$57:$CG$58=$CG$58,$CG$60&lt;&gt;$CG$61),1,0)</f>
        <v>0</v>
      </c>
      <c r="LO60" s="487">
        <f t="array" aca="1" ref="LO60" ca="1">IF(AND($CC$57:$CC$62=$CC$60,$CE$57:$CE$62=$CE$60,$CF$57:$CF$58=$CF$58,$CF$58&lt;&gt;$CF$59,$CF$59&lt;&gt;$CF$60,$CF$60:$CF$61=$CF$60,$CF$61&lt;&gt;$CF$62,$CG$57&lt;&gt;$CG$58,$CG$60:$CG$61=$CG$60),1,0)</f>
        <v>0</v>
      </c>
      <c r="LP60" s="487">
        <f t="array" aca="1" ref="LP60" ca="1">IF(AND($CC$57:$CC$62=$CC$60,$CE$57:$CE$62=$CE$60,$CF$57:$CF$58=$CF$58,$CF$58&lt;&gt;$CF$59,$CF$59&lt;&gt;$CF$60,$CF$60:$CF$61=$CF$60,$CF$61&lt;&gt;$CF$62,$CG$57&lt;&gt;$CG$58,$CG$60&lt;&gt;$CG$61),1,0)</f>
        <v>0</v>
      </c>
      <c r="LQ60" s="487">
        <f t="array" aca="1" ref="LQ60" ca="1">IF(AND($CC$57:$CC$62=$CC$60,$CE$57:$CE$62=$CE$60,$CF$57:$CF$58=$CF$58,$CF$58&lt;&gt;$CF$59,$CF$59&lt;&gt;$CF$60,$CF$60&lt;&gt;$CF$61,$CF$61&lt;&gt;$CF$62,$CG$57&lt;&gt;$CG$58),1,0)</f>
        <v>0</v>
      </c>
      <c r="LR60" s="487">
        <f t="array" aca="1" ref="LR60" ca="1">IF(AND($CC$57:$CC$62=$CC$60,$CE$57:$CE$62=$CE$60,$CF$57&lt;&gt;$CF$58,$CF$58:$CF$62=$CF$60,$CG$58:$CG$61=$CG$60,$CG$61&lt;&gt;$CG$62),1,0)</f>
        <v>0</v>
      </c>
      <c r="LS60" s="487">
        <f t="array" aca="1" ref="LS60" ca="1">IF(AND($CC$57:$CC$62=$CC$60,$CE$57:$CE$62=$CE$60,$CF$57&lt;&gt;$CF$58,$CF$58:$CF$62=$CF$60,$CG$58:$CG$60=$CG$60,$CG$60&lt;&gt;$CG$61,$CG$61:$CG$62=$CG$61),1,0)</f>
        <v>0</v>
      </c>
      <c r="LT60" s="487">
        <f t="array" aca="1" ref="LT60" ca="1">IF(AND($CC$57:$CC$62=$CC$60,$CE$57:$CE$62=$CE$60,$CF$57&lt;&gt;$CF$58,$CF$58:$CF$62=$CF$60,$CG$58:$CG$60=$CG$60,$CG$60&lt;&gt;$CG$61,$CG$61&lt;&gt;$CG$62),1,0)</f>
        <v>0</v>
      </c>
      <c r="LU60" s="487">
        <f t="array" aca="1" ref="LU60" ca="1">IF(AND($CC$57:$CC$62=$CC$60,$CE$57:$CE$62=$CE$60,$CF$57&lt;&gt;$CF$58,$CF$58:$CF$62=$CF$60,$CG$58:$CG$59=$CG$59,$CG$59&lt;&gt;$CG$60,$CG$60:$CG$62=$CG$60),1,0)</f>
        <v>0</v>
      </c>
      <c r="LV60" s="487">
        <f t="array" aca="1" ref="LV60" ca="1">IF(AND($CC$57:$CC$62=$CC$60,$CE$57:$CE$62=$CE$60,$CF$57&lt;&gt;$CF$58,$CF$58:$CF$62=$CF$60,$CG$58:$CG$59=$CG$59,$CG$59&lt;&gt;$CG$60,$CG$60&lt;&gt;$CG$61,$CG$61:$CG$62=$CG$61),1,0)</f>
        <v>0</v>
      </c>
      <c r="LW60" s="487">
        <f t="array" aca="1" ref="LW60" ca="1">IF(AND($CC$57:$CC$62=$CC$60,$CE$57:$CE$62=$CE$60,$CF$57&lt;&gt;$CF$58,$CF$58:$CF$62=$CF$60,$CG$58:$CG$59=$CG$59,$CG$59&lt;&gt;$CG$60,$CG$60:$CG$61=$CG$60,$CG$61&lt;&gt;$CG$62),1,0)</f>
        <v>0</v>
      </c>
      <c r="LX60" s="487">
        <f t="array" aca="1" ref="LX60" ca="1">IF(AND($CC$57:$CC$62=$CC$60,$CE$57:$CE$62=$CE$60,$CF$57&lt;&gt;$CF$58,$CF$58:$CF$62=$CF$60,$CG$58:$CG$59=$CG$59,$CG$59&lt;&gt;$CG$60,$CG$60&lt;&gt;$CG$61,$CG$61&lt;&gt;$CG$62),1,0)</f>
        <v>0</v>
      </c>
      <c r="LY60" s="487">
        <f t="array" aca="1" ref="LY60" ca="1">IF(AND($CC$57:$CC$62=$CC$60,$CE$57:$CE$62=$CE$60,$CF$57&lt;&gt;$CF$58,$CF$58:$CF$62=$CF$60,$CG$58&lt;&gt;$CG$59,$CG$59:$CG$62=$CG$60),1,0)</f>
        <v>0</v>
      </c>
      <c r="LZ60" s="487">
        <f t="array" aca="1" ref="LZ60" ca="1">IF(AND($CC$57:$CC$62=$CC$60,$CE$57:$CE$62=$CE$60,$CF$57&lt;&gt;$CF$58,$CF$58:$CF$62=$CF$60,$CG$58&lt;&gt;$CG$59,$CG$59:$CG$61=$CG$60,$CG$61&lt;&gt;$CG$62),1,0)</f>
        <v>0</v>
      </c>
      <c r="MA60" s="487">
        <f t="array" aca="1" ref="MA60" ca="1">IF(AND($CC$57:$CC$62=$CC$60,$CE$57:$CE$62=$CE$60,$CF$57&lt;&gt;$CF$58,$CF$58:$CF$62=$CF$60,$CG$58&lt;&gt;$CG$59,$CG$59:$CG$60=$CG$60,$CG$60&lt;&gt;$CG$61,$CG$61:$CG$62=$CG$61),1,0)</f>
        <v>0</v>
      </c>
      <c r="MB60" s="487">
        <f t="array" aca="1" ref="MB60" ca="1">IF(AND($CC$57:$CC$62=$CC$60,$CE$57:$CE$62=$CE$60,$CF$57&lt;&gt;$CF$58,$CF$58:$CF$62=$CF$60,$CG$58&lt;&gt;$CG$59,$CG$59:$CG$60=$CG$60,$CG$60&lt;&gt;$CG$61,$CG$61&lt;&gt;$CG$62),1,0)</f>
        <v>0</v>
      </c>
      <c r="MC60" s="487">
        <f t="array" aca="1" ref="MC60" ca="1">IF(AND($CC$57:$CC$62=$CC$60,$CE$57:$CE$62=$CE$60,$CF$57&lt;&gt;$CF$58,$CF$58:$CF$62=$CF$60,$CG$58&lt;&gt;$CG$59,$CG$59&lt;&gt;$CG$60,$CG$60:$CG$62=$CG$60),1,0)</f>
        <v>0</v>
      </c>
      <c r="MD60" s="487">
        <f t="array" aca="1" ref="MD60" ca="1">IF(AND($CC$57:$CC$62=$CC$60,$CE$57:$CE$62=$CE$60,$CF$57&lt;&gt;$CF$58,$CF$58:$CF$62=$CF$60,$CG$58&lt;&gt;$CG$59,$CG$59&lt;&gt;$CG$60,$CG$60:$CG$61=$CG$60,$CG$61&lt;&gt;$CG$62),1,0)</f>
        <v>0</v>
      </c>
      <c r="ME60" s="487">
        <f t="array" aca="1" ref="ME60" ca="1">IF(AND($CC$57:$CC$62=$CC$60,$CE$57:$CE$62=$CE$60,$CF$57&lt;&gt;$CF$58,$CF$58:$CF$62=$CF$60,$CG$58&lt;&gt;$CG$59,$CG$59&lt;&gt;$CG$60,$CG$60&lt;&gt;$CG$61,$CG$61:$CG$62=$CG$61),1,0)</f>
        <v>0</v>
      </c>
      <c r="MF60" s="487">
        <f t="array" aca="1" ref="MF60" ca="1">IF(AND($CC$57:$CC$62=$CC$60,$CE$57:$CE$62=$CE$60,$CF$57&lt;&gt;$CF$58,$CF$58:$CF$62=$CF$60,$CG$58&lt;&gt;$CG$59,$CG$59&lt;&gt;$CG$60,$CG$60&lt;&gt;$CG$61,$CG$61&lt;&gt;$CG$62),1,0)</f>
        <v>0</v>
      </c>
      <c r="MG60" s="487">
        <f t="array" aca="1" ref="MG60" ca="1">IF(AND($CC$57:$CC$62=$CC$60,$CE$57:$CE$62=$CE$60,$CF$57&lt;&gt;$CF$58,$CF$58:$CF$61=$CF$60,$CF$61&lt;&gt;$CF$62,$CG$58:$CG$60=$CG$60,$CG$60&lt;&gt;$CG$61),1,0)</f>
        <v>0</v>
      </c>
      <c r="MH60" s="487">
        <f t="array" aca="1" ref="MH60" ca="1">IF(AND($CC$57:$CC$62=$CC$60,$CE$57:$CE$62=$CE$60,$CF$57&lt;&gt;$CF$58,$CF$58:$CF$61=$CF$60,$CF$61&lt;&gt;$CF$62,$CG$58:$CG$59=$CG$59,$CG$59&lt;&gt;$CG$60,$CG$60:$CG$61=$CG$60),1,0)</f>
        <v>0</v>
      </c>
      <c r="MI60" s="487">
        <f t="array" aca="1" ref="MI60" ca="1">IF(AND($CC$57:$CC$62=$CC$60,$CE$57:$CE$62=$CE$60,$CF$57&lt;&gt;$CF$58,$CF$58:$CF$61=$CF$60,$CF$61&lt;&gt;$CF$62,$CG$58:$CG$59=$CG$59,$CG$59&lt;&gt;$CG$60,$CG$60&lt;&gt;$CG$61),1,0)</f>
        <v>0</v>
      </c>
      <c r="MJ60" s="487">
        <f t="array" aca="1" ref="MJ60" ca="1">IF(AND($CC$57:$CC$62=$CC$60,$CE$57:$CE$62=$CE$60,$CF$57&lt;&gt;$CF$58,$CF$58:$CF$61=$CF$60,$CF$61&lt;&gt;$CF$62,$CG$58&lt;&gt;$CG$59,$CG$59:$CG$61=$CG$60),1,0)</f>
        <v>0</v>
      </c>
      <c r="MK60" s="487">
        <f t="array" aca="1" ref="MK60" ca="1">IF(AND($CC$57:$CC$62=$CC$60,$CE$57:$CE$62=$CE$60,$CF$57&lt;&gt;$CF$58,$CF$58:$CF$61=$CF$60,$CF$61&lt;&gt;$CF$62,$CG$58&lt;&gt;$CG$59,$CG$59:$CG$60=$CG$60,$CG$60&lt;&gt;$CG$61),1,0)</f>
        <v>0</v>
      </c>
      <c r="ML60" s="487">
        <f t="array" aca="1" ref="ML60" ca="1">IF(AND($CC$57:$CC$62=$CC$60,$CE$57:$CE$62=$CE$60,$CF$57&lt;&gt;$CF$58,$CF$58:$CF$61=$CF$60,$CF$61&lt;&gt;$CF$62,$CG$58&lt;&gt;$CG$59,$CG$59&lt;&gt;$CG$60,$CG$60:$CG$61=$CG$60),1,0)</f>
        <v>0</v>
      </c>
      <c r="MM60" s="487">
        <f t="array" aca="1" ref="MM60" ca="1">IF(AND($CC$57:$CC$62=$CC$60,$CE$57:$CE$62=$CE$60,$CF$57&lt;&gt;$CF$58,$CF$58:$CF$61=$CF$60,$CF$61&lt;&gt;$CF$62,$CG$58&lt;&gt;$CG$59,$CG$59&lt;&gt;$CG$60,$CG$60&lt;&gt;$CG$61),1,0)</f>
        <v>0</v>
      </c>
      <c r="MN60" s="487">
        <f t="array" aca="1" ref="MN60" ca="1">IF(AND($CC$57:$CC$62=$CC$60,$CE$57:$CE$62=$CE$60,$CF$57&lt;&gt;$CF$58,$CF$58:$CF$60=$CF$60,$CF$60&lt;&gt;$CF$61,$CF$61:$CF$62=$CF$61,$CG$58:$CG$60=$CG$60,$CG$61&lt;&gt;$CG$62),1,0)</f>
        <v>0</v>
      </c>
      <c r="MO60" s="487">
        <f t="array" aca="1" ref="MO60" ca="1">IF(AND($CC$57:$CC$62=$CC$60,$CE$57:$CE$62=$CE$60,$CF$57&lt;&gt;$CF$58,$CF$58:$CF$60=$CF$60,$CF$60&lt;&gt;$CF$61,$CF$61:$CF$62=$CF$61,$CG$58:$CG$59=$CG$59,$CG$59&lt;&gt;$CG$60,$CG$61:$CG$62=$CG$61),1,0)</f>
        <v>0</v>
      </c>
      <c r="MP60" s="487">
        <f t="array" aca="1" ref="MP60" ca="1">IF(AND($CC$57:$CC$62=$CC$60,$CE$57:$CE$62=$CE$60,$CF$57&lt;&gt;$CF$58,$CF$58:$CF$60=$CF$60,$CF$60&lt;&gt;$CF$61,$CF$61:$CF$62=$CF$61,$CG$58:$CG$59=$CG$59,$CG$59&lt;&gt;$CG$60,$CG$61&lt;&gt;$CG$62),1,0)</f>
        <v>0</v>
      </c>
      <c r="MQ60" s="487">
        <f t="array" aca="1" ref="MQ60" ca="1">IF(AND($CC$57:$CC$62=$CC$60,$CE$57:$CE$62=$CE$60,$CF$57&lt;&gt;$CF$58,$CF$58:$CF$60=$CF$60,$CF$60&lt;&gt;$CF$61,$CF$61:$CF$62=$CF$61,$CG$58&lt;&gt;$CG$59,$CG$59:$CG$60=$CG$60,$CG$61:$CG$62=$CG$61),1,0)</f>
        <v>0</v>
      </c>
      <c r="MR60" s="487">
        <f t="array" aca="1" ref="MR60" ca="1">IF(AND($CC$57:$CC$62=$CC$60,$CE$57:$CE$62=$CE$60,$CF$57&lt;&gt;$CF$58,$CF$58:$CF$60=$CF$60,$CF$60&lt;&gt;$CF$61,$CF$61:$CF$62=$CF$61,$CG$58&lt;&gt;$CG$59,$CG$59:$CG$60=$CG$60,$CG$61&lt;&gt;$CG$62),1,0)</f>
        <v>0</v>
      </c>
      <c r="MS60" s="487">
        <f t="array" aca="1" ref="MS60" ca="1">IF(AND($CC$57:$CC$62=$CC$60,$CE$57:$CE$62=$CE$60,$CF$57&lt;&gt;$CF$58,$CF$58:$CF$60=$CF$60,$CF$60&lt;&gt;$CF$61,$CF$61:$CF$62=$CF$61,$CG$58&lt;&gt;$CG$59,$CG$59&lt;&gt;$CG$60,$CG$61:$CG$62=$CG$61),1,0)</f>
        <v>0</v>
      </c>
      <c r="MT60" s="487">
        <f t="array" aca="1" ref="MT60" ca="1">IF(AND($CC$57:$CC$62=$CC$60,$CE$57:$CE$62=$CE$60,$CF$57&lt;&gt;$CF$58,$CF$58:$CF$60=$CF$60,$CF$60&lt;&gt;$CF$61,$CF$61:$CF$62=$CF$61,$CG$58&lt;&gt;$CG$59,$CG$59&lt;&gt;$CG$60,$CG$61&lt;&gt;$CG$62),1,0)</f>
        <v>0</v>
      </c>
      <c r="MU60" s="487">
        <f t="array" aca="1" ref="MU60" ca="1">IF(AND($CC$57:$CC$62=$CC$60,$CE$57:$CE$62=$CE$60,$CF$57&lt;&gt;$CF$58,$CF$58:$CF$60=$CF$60,$CF$60&lt;&gt;$CF$61,$CF$61&lt;&gt;$CF$62,$CG$58:$CG$59=$CG$59,$CG$59&lt;&gt;$CG$60),1,0)</f>
        <v>0</v>
      </c>
      <c r="MV60" s="487">
        <f t="array" aca="1" ref="MV60" ca="1">IF(AND($CC$57:$CC$62=$CC$60,$CE$57:$CE$62=$CE$60,$CF$57&lt;&gt;$CF$58,$CF$58:$CF$60=$CF$60,$CF$60&lt;&gt;$CF$61,$CF$61&lt;&gt;$CF$62,$CG$58&lt;&gt;$CG$59,$CG$59:$CG$60=$CG$60),1,0)</f>
        <v>0</v>
      </c>
      <c r="MW60" s="487">
        <f t="array" aca="1" ref="MW60" ca="1">IF(AND($CC$57:$CC$62=$CC$60,$CE$57:$CE$62=$CE$60,$CF$57&lt;&gt;$CF$58,$CF$58:$CF$60=$CF$60,$CF$60&lt;&gt;$CF$61,$CF$61&lt;&gt;$CF$62,$CG$58&lt;&gt;$CG$59,$CG$59&lt;&gt;$CG$60),1,0)</f>
        <v>0</v>
      </c>
      <c r="MX60" s="487">
        <f t="array" aca="1" ref="MX60" ca="1">IF(AND($CC$57:$CC$62=$CC$60,$CE$57:$CE$62=$CE$60,$CF$57&lt;&gt;$CF$58,$CF$58:$CF$59=$CF$59,$CF$59&lt;&gt;$CF$60,$CF$60:$CF$62=$CF$60,$CG$58:$CG$59=$CG$59,$CG$60&lt;&gt;$CG$61,$CG$61:$CG$62=$CG$61),1,0)</f>
        <v>0</v>
      </c>
      <c r="MY60" s="487">
        <f t="array" aca="1" ref="MY60" ca="1">IF(AND($CC$57:$CC$62=$CC$60,$CE$57:$CE$62=$CE$60,$CF$57&lt;&gt;$CF$58,$CF$58:$CF$59=$CF$59,$CF$59&lt;&gt;$CF$60,$CF$60:$CF$62=$CF$60,$CG$58:$CG$59=$CG$59,$CG$60:$CG$61=$CG$60,$CG$61&lt;&gt;$CG$62),1,0)</f>
        <v>0</v>
      </c>
      <c r="MZ60" s="487">
        <f t="array" aca="1" ref="MZ60" ca="1">IF(AND($CC$57:$CC$62=$CC$60,$CE$57:$CE$62=$CE$60,$CF$57&lt;&gt;$CF$58,$CF$58:$CF$59=$CF$59,$CF$59&lt;&gt;$CF$60,$CF$60:$CF$62=$CF$60,$CG$58:$CG$59=$CG$59,$CG$60&lt;&gt;$CG$61,$CG$61&lt;&gt;$CG$62),1,0)</f>
        <v>0</v>
      </c>
      <c r="NA60" s="487">
        <f t="array" aca="1" ref="NA60" ca="1">IF(AND($CC$57:$CC$62=$CC$60,$CE$57:$CE$62=$CE$60,$CF$57&lt;&gt;$CF$58,$CF$58:$CF$59=$CF$59,$CF$59&lt;&gt;$CF$60,$CF$60:$CF$62=$CF$60,$CG$58&lt;&gt;$CG$59,$CG$60:$CG$62=$CG$60),1,0)</f>
        <v>0</v>
      </c>
      <c r="NB60" s="487">
        <f t="array" aca="1" ref="NB60" ca="1">IF(AND($CC$57:$CC$62=$CC$60,$CE$57:$CE$62=$CE$60,$CF$57&lt;&gt;$CF$58,$CF$58:$CF$59=$CF$59,$CF$59&lt;&gt;$CF$60,$CF$60:$CF$62=$CF$60,$CG$58&lt;&gt;$CG$59,$CG$60:$CG$61=$CG$60,$CG$61&lt;&gt;$CG$62),1,0)</f>
        <v>0</v>
      </c>
      <c r="NC60" s="487">
        <f t="array" aca="1" ref="NC60" ca="1">IF(AND($CC$57:$CC$62=$CC$60,$CE$57:$CE$62=$CE$60,$CF$57&lt;&gt;$CF$58,$CF$58:$CF$59=$CF$59,$CF$59&lt;&gt;$CF$60,$CF$60:$CF$62=$CF$60,$CG$58&lt;&gt;$CG$59,$CG$60&lt;&gt;$CG$61,$CG$61:$CG$62=$CG$61),1,0)</f>
        <v>0</v>
      </c>
      <c r="ND60" s="487">
        <f t="array" aca="1" ref="ND60" ca="1">IF(AND($CC$57:$CC$62=$CC$60,$CE$57:$CE$62=$CE$60,$CF$57&lt;&gt;$CF$58,$CF$58:$CF$59=$CF$59,$CF$59&lt;&gt;$CF$60,$CF$60:$CF$62=$CF$60,$CG$58&lt;&gt;$CG$59,$CG$60&lt;&gt;$CG$61,$CG$61&lt;&gt;$CG$62),1,0)</f>
        <v>0</v>
      </c>
      <c r="NE60" s="487">
        <f t="array" aca="1" ref="NE60" ca="1">IF(AND($CC$57:$CC$62=$CC$60,$CE$57:$CE$62=$CE$60,$CF$57&lt;&gt;$CF$58,$CF$58:$CF$59=$CF$59,$CF$59&lt;&gt;$CF$60,$CF$60&lt;&gt;$CF$61,$CF$61:$CF$62=$CF$61,$CG$58:$CG$59=$CG$59,$CG$61&lt;&gt;$CG$62),1,0)</f>
        <v>0</v>
      </c>
      <c r="NF60" s="487">
        <f t="array" aca="1" ref="NF60" ca="1">IF(AND($CC$57:$CC$62=$CC$60,$CE$57:$CE$62=$CE$60,$CF$57&lt;&gt;$CF$58,$CF$58:$CF$59=$CF$59,$CF$59&lt;&gt;$CF$60,$CF$60&lt;&gt;$CF$61,$CF$61:$CF$62=$CF$61,$CG$58&lt;&gt;$CG$59,$CG$61:$CG$62=$CG$61),1,0)</f>
        <v>0</v>
      </c>
      <c r="NG60" s="487">
        <f t="array" aca="1" ref="NG60" ca="1">IF(AND($CC$57:$CC$62=$CC$60,$CE$57:$CE$62=$CE$60,$CF$57&lt;&gt;$CF$58,$CF$58:$CF$59=$CF$59,$CF$59&lt;&gt;$CF$60,$CF$60&lt;&gt;$CF$61,$CF$61:$CF$62=$CF$61,$CG$58&lt;&gt;$CG$59,$CG$61&lt;&gt;$CG$62),1,0)</f>
        <v>0</v>
      </c>
      <c r="NH60" s="487">
        <f t="array" aca="1" ref="NH60" ca="1">IF(AND($CC$57:$CC$62=$CC$60,$CE$57:$CE$62=$CE$60,$CF$57&lt;&gt;$CF$58,$CF$58:$CF$59=$CF$59,$CF$59&lt;&gt;$CF$60,$CF$60:$CF$61=$CF$60,$CF$61&lt;&gt;$CF$62,$CG$58:$CG$59=$CG$59,$CG$60&lt;&gt;$CG$61),1,0)</f>
        <v>0</v>
      </c>
      <c r="NI60" s="487">
        <f t="array" aca="1" ref="NI60" ca="1">IF(AND($CC$57:$CC$62=$CC$60,$CE$57:$CE$62=$CE$60,$CF$57&lt;&gt;$CF$58,$CF$58:$CF$59=$CF$59,$CF$59&lt;&gt;$CF$60,$CF$60:$CF$61=$CF$60,$CF$61&lt;&gt;$CF$62,$CG$58&lt;&gt;$CG$59,$CG$60:$CG$61=$CG$60),1,0)</f>
        <v>0</v>
      </c>
      <c r="NJ60" s="487">
        <f t="array" aca="1" ref="NJ60" ca="1">IF(AND($CC$57:$CC$62=$CC$60,$CE$57:$CE$62=$CE$60,$CF$57&lt;&gt;$CF$58,$CF$58:$CF$59=$CF$59,$CF$59&lt;&gt;$CF$60,$CF$60:$CF$61=$CF$60,$CF$61&lt;&gt;$CF$62,$CG$58&lt;&gt;$CG$59,$CG$60&lt;&gt;$CG$61),1,0)</f>
        <v>0</v>
      </c>
      <c r="NK60" s="487">
        <f t="array" aca="1" ref="NK60" ca="1">IF(AND($CC$57:$CC$62=$CC$60,$CE$57:$CE$62=$CE$60,$CF$57&lt;&gt;$CF$58,$CF$58:$CF$59=$CF$59,$CF$59&lt;&gt;$CF$60,$CF$60&lt;&gt;$CF$61,$CF$61&lt;&gt;$CF$62,$CG$58&lt;&gt;$CG$59),1,0)</f>
        <v>0</v>
      </c>
      <c r="NL60" s="487">
        <f t="array" aca="1" ref="NL60" ca="1">IF(AND($CC$57:$CC$62=$CC$60,$CE$57:$CE$62=$CE$60,$CF$57&lt;&gt;$CF$58,$CF$58&lt;&gt;$CF$59,$CF$59:$CF$62=$CF$60,$CG$59:$CG$61=$CG$60,$CG$61&lt;&gt;$CG$62),1,0)</f>
        <v>0</v>
      </c>
      <c r="NM60" s="487">
        <f t="array" aca="1" ref="NM60" ca="1">IF(AND($CC$57:$CC$62=$CC$60,$CE$57:$CE$62=$CE$60,$CF$57&lt;&gt;$CF$58,$CF$58&lt;&gt;$CF$59,$CF$59:$CF$62=$CF$60,$CG$59:$CG$60=$CG$60,$CG$60&lt;&gt;$CG$61,$CG$61:$CG$62=$CG$61),1,0)</f>
        <v>0</v>
      </c>
      <c r="NN60" s="487">
        <f t="array" aca="1" ref="NN60" ca="1">IF(AND($CC$57:$CC$62=$CC$60,$CE$57:$CE$62=$CE$60,$CF$57&lt;&gt;$CF$58,$CF$58&lt;&gt;$CF$59,$CF$59:$CF$62=$CF$60,$CG$59:$CG$60=$CG$60,$CG$60&lt;&gt;$CG$61,$CG$61&lt;&gt;$CG$62),1,0)</f>
        <v>0</v>
      </c>
      <c r="NO60" s="487">
        <f t="array" aca="1" ref="NO60" ca="1">IF(AND($CC$57:$CC$62=$CC$60,$CE$57:$CE$62=$CE$60,$CF$57&lt;&gt;$CF$58,$CF$58&lt;&gt;$CF$59,$CF$59:$CF$62=$CF$60,$CG$59&lt;&gt;$CG$60,$CG$60:$CG$62=$CG$60),1,0)</f>
        <v>0</v>
      </c>
      <c r="NP60" s="487">
        <f t="array" aca="1" ref="NP60" ca="1">IF(AND($CC$57:$CC$62=$CC$60,$CE$57:$CE$62=$CE$60,$CF$57&lt;&gt;$CF$58,$CF$58&lt;&gt;$CF$59,$CF$59:$CF$62=$CF$60,$CG$59&lt;&gt;$CG$60,$CG$60:$CG$61=$CG$60,$CG$61&lt;&gt;$CG$62),1,0)</f>
        <v>0</v>
      </c>
      <c r="NQ60" s="487">
        <f t="array" aca="1" ref="NQ60" ca="1">IF(AND($CC$57:$CC$62=$CC$60,$CE$57:$CE$62=$CE$60,$CF$57&lt;&gt;$CF$58,$CF$58&lt;&gt;$CF$59,$CF$59:$CF$62=$CF$60,$CG$59&lt;&gt;$CG$60,$CG$60&lt;&gt;$CG$61,$CG$61:$CG$62=$CG$61),1,0)</f>
        <v>0</v>
      </c>
      <c r="NR60" s="487">
        <f t="array" aca="1" ref="NR60" ca="1">IF(AND($CC$57:$CC$62=$CC$60,$CE$57:$CE$62=$CE$60,$CF$57&lt;&gt;$CF$58,$CF$58&lt;&gt;$CF$59,$CF$59:$CF$62=$CF$60,$CG$59&lt;&gt;$CG$60,$CG$60&lt;&gt;$CG$61,$CG$61&lt;&gt;$CG$62),1,0)</f>
        <v>0</v>
      </c>
      <c r="NS60" s="487">
        <f t="array" aca="1" ref="NS60" ca="1">IF(AND($CC$57:$CC$62=$CC$60,$CE$57:$CE$62=$CE$60,$CF$57&lt;&gt;$CF$58,$CF$58&lt;&gt;$CF$59,$CF$59:$CF$61=$CF$60,$CF$61&lt;&gt;$CF$62,$CG$59:$CG$60=$CG$60,$CG$60&lt;&gt;$CG$61),1,0)</f>
        <v>0</v>
      </c>
      <c r="NT60" s="487">
        <f t="array" aca="1" ref="NT60" ca="1">IF(AND($CC$57:$CC$62=$CC$60,$CE$57:$CE$62=$CE$60,$CF$57&lt;&gt;$CF$58,$CF$58&lt;&gt;$CF$59,$CF$59:$CF$61=$CF$60,$CF$61&lt;&gt;$CF$62,$CG$59&lt;&gt;$CG$60,$CG$60:$CG$61=$CG$60),1,0)</f>
        <v>0</v>
      </c>
      <c r="NU60" s="487">
        <f t="array" aca="1" ref="NU60" ca="1">IF(AND($CC$57:$CC$62=$CC$60,$CE$57:$CE$62=$CE$60,$CF$57&lt;&gt;$CF$58,$CF$58&lt;&gt;$CF$59,$CF$59:$CF$61=$CF$60,$CF$61&lt;&gt;$CF$62,$CG$59&lt;&gt;$CG$60,$CG$60&lt;&gt;$CG$61),1,0)</f>
        <v>0</v>
      </c>
      <c r="NV60" s="487">
        <f t="array" aca="1" ref="NV60" ca="1">IF(AND($CC$57:$CC$62=$CC$60,$CE$57:$CE$62=$CE$60,$CF$57&lt;&gt;$CF$58,$CF$58&lt;&gt;$CF$59,$CF$59:$CF$60=$CF$60,$CF$60&lt;&gt;$CF$61,$CF$61:$CF$62=$CF$61,$CG$59:$CG$60=$CG$60,$CG$61&lt;&gt;$CG$62),1,0)</f>
        <v>0</v>
      </c>
      <c r="NW60" s="487">
        <f t="array" aca="1" ref="NW60" ca="1">IF(AND($CC$57:$CC$62=$CC$60,$CE$57:$CE$62=$CE$60,$CF$57&lt;&gt;$CF$58,$CF$58&lt;&gt;$CF$59,$CF$59:$CF$60=$CF$60,$CF$60&lt;&gt;$CF$61,$CF$61:$CF$62=$CF$61,$CG$59&lt;&gt;$CG$60,$CG$61:$CG$62=$CG$61),1,0)</f>
        <v>0</v>
      </c>
      <c r="NX60" s="487">
        <f t="array" aca="1" ref="NX60" ca="1">IF(AND($CC$57:$CC$62=$CC$60,$CE$57:$CE$62=$CE$60,$CF$57&lt;&gt;$CF$58,$CF$58&lt;&gt;$CF$59,$CF$59:$CF$60=$CF$60,$CF$60&lt;&gt;$CF$61,$CF$61:$CF$62=$CF$61,$CG$59&lt;&gt;$CG$60,$CG$61&lt;&gt;$CG$62),1,0)</f>
        <v>0</v>
      </c>
      <c r="NY60" s="487">
        <f t="array" aca="1" ref="NY60" ca="1">IF(AND($CC$57:$CC$62=$CC$60,$CE$57:$CE$62=$CE$60,$CF$57&lt;&gt;$CF$58,$CF$58&lt;&gt;$CF$59,$CF$59:$CF$60=$CF$60,$CF$60&lt;&gt;$CF$61,$CF$61&lt;&gt;$CF$62,$CG$59&lt;&gt;$CG$60),1,0)</f>
        <v>0</v>
      </c>
      <c r="NZ60" s="487">
        <f t="array" aca="1" ref="NZ60" ca="1">IF(AND($CC$57:$CC$62=$CC$60,$CE$57:$CE$62=$CE$60,$CF$57&lt;&gt;$CF$58,$CF$58&lt;&gt;$CF$59,$CF$59&lt;&gt;$CF$60,$CF$60:$CF$62=$CF$60,$CG$60:$CG$61=$CG$60,$CG$61&lt;&gt;$CG$62,$CG$61&lt;&gt;$CG$62),1,0)</f>
        <v>0</v>
      </c>
      <c r="OA60" s="487">
        <f t="array" aca="1" ref="OA60" ca="1">IF(AND($CC$57:$CC$62=$CC$60,$CE$57:$CE$62=$CE$60,$CF$57&lt;&gt;$CF$58,$CF$58&lt;&gt;$CF$59,$CF$59&lt;&gt;$CF$60,$CF$60:$CF$62=$CF$60,$CG$60&lt;&gt;$CG$61,$CG$61:$CG$62=$CG$61),1,0)</f>
        <v>0</v>
      </c>
      <c r="OB60" s="487">
        <f t="array" aca="1" ref="OB60" ca="1">IF(AND($CC$57:$CC$62=$CC$60,$CE$57:$CE$62=$CE$60,$CF$57&lt;&gt;$CF$58,$CF$58&lt;&gt;$CF$59,$CF$59&lt;&gt;$CF$60,$CF$60:$CF$62=$CF$60,$CG$60&lt;&gt;$CG$61,$CG$61&lt;&gt;$CG$62),1,0)</f>
        <v>0</v>
      </c>
      <c r="OC60" s="487">
        <f t="array" aca="1" ref="OC60" ca="1">IF(AND($CC$57:$CC$62=$CC$60,$CE$57:$CE$62=$CE$60,$CF$57&lt;&gt;$CF$58,$CF$58&lt;&gt;$CF$59,$CF$59&lt;&gt;$CF$60,$CF$60:$CF$61=$CF$60,$CF$61&lt;&gt;$CF$62,$CG$60&lt;&gt;$CG$61),1,0)</f>
        <v>0</v>
      </c>
      <c r="OD60" s="487">
        <f t="array" aca="1" ref="OD60" ca="1">IF(AND($CC$57:$CC$62=$CC$60,$CE$57:$CE$62=$CE$60,$CF$57&lt;&gt;$CF$58,$CF$58&lt;&gt;$CF$59,$CF$59&lt;&gt;$CF$60,$CF$60&lt;&gt;$CF$61,$CF$61:$CF$62=$CF$61,$CG$61&lt;&gt;$CG$62),1,0)</f>
        <v>0</v>
      </c>
      <c r="OE60" s="487">
        <f t="array" aca="1" ref="OE60" ca="1">IF(AND($CC$57:$CC$62=$CC$60,$CE$57:$CE$61=$CE$60,$CE$61&lt;&gt;$CE$62,$CF$57:$CF$60=$CF$60,$CF$60&lt;&gt;$CF$61,$CG$57:$CG$60=$CG$60),1,0)</f>
        <v>0</v>
      </c>
      <c r="OF60" s="487">
        <f t="array" aca="1" ref="OF60" ca="1">IF(AND($CC$57:$CC$62=$CC$60,$CE$57:$CE$61=$CE$60,$CE$61&lt;&gt;$CE$62,$CF$57:$CF$59=$CF$59,$CF$59&lt;&gt;$CF$60,$CF$60:$CF$61=$CF$60,$CG$57:$CG$59=$CG$59,$CG$60:$CG$61=$CG$60),1,0)</f>
        <v>0</v>
      </c>
      <c r="OG60" s="487">
        <f t="array" aca="1" ref="OG60" ca="1">IF(AND($CC$57:$CC$62=$CC$60,$CE$57:$CE$61=$CE$60,$CE$61&lt;&gt;$CE$62,$CF$57:$CF$59=$CF$59,$CF$59&lt;&gt;$CF$60,$CF$60&lt;&gt;$CF$61,$CG$57:$CG$59=$CG$59),1,0)</f>
        <v>0</v>
      </c>
      <c r="OH60" s="487">
        <f t="array" aca="1" ref="OH60" ca="1">IF(AND($CC$57:$CC$62=$CC$60,$CE$57:$CE$61=$CE$60,$CE$61&lt;&gt;$CE$62,$CF$57:$CF$58=$CF$58,$CF$58&lt;&gt;$CF$59,$CF$59:$CF$61=$CF$60,$CG$57:$CG$58=$CG$58,$CG$59:$CG$61=$CG$60),1,0)</f>
        <v>0</v>
      </c>
      <c r="OI60" s="487">
        <f t="array" aca="1" ref="OI60" ca="1">IF(AND($CC$57:$CC$62=$CC$60,$CE$57:$CE$61=$CE$60,$CE$61&lt;&gt;$CE$62,$CF$57:$CF$58=$CF$58,$CF$58&lt;&gt;$CF$59,$CF$59:$CF$60=$CF$60,$CF$60&lt;&gt;$CF$61,$CG$57:$CG$58=$CG$58,$CG$59:$CG$60=$CG$60),1,0)</f>
        <v>0</v>
      </c>
      <c r="OJ60" s="487">
        <f t="array" aca="1" ref="OJ60" ca="1">IF(AND($CC$57:$CC$62=$CC$60,$CE$57:$CE$61=$CE$60,$CE$61&lt;&gt;$CE$62,$CF$57:$CF$58=$CF$58,$CF$58&lt;&gt;$CF$59,$CF$59&lt;&gt;$CF$60,$CF$60:$CF$61=$CF$60,$CG$57:$CG$58=$CG$58,$CG$60:$CG$61=$CG$60),1,0)</f>
        <v>0</v>
      </c>
      <c r="OK60" s="487">
        <f t="array" aca="1" ref="OK60" ca="1">IF(AND($CC$57:$CC$62=$CC$60,$CE$57:$CE$61=$CE$60,$CE$61&lt;&gt;$CE$62,$CF$57:$CF$58=$CF$58,$CF$58&lt;&gt;$CF$59,$CF$59&lt;&gt;$CF$60,$CF$60&lt;&gt;$CF$61,$CG$57:$CG$58=$CG$58),1,0)</f>
        <v>0</v>
      </c>
      <c r="OL60" s="487">
        <f t="array" aca="1" ref="OL60" ca="1">IF(AND($CC$57:$CC$62=$CC$60,$CE$57:$CE$61=$CE$60,$CE$61&lt;&gt;$CE$62,$CF$57&lt;&gt;$CF$58,$CF$58:$CF$61=$CF$60,$CG$58:$CG$61=$CG$60),1,0)</f>
        <v>0</v>
      </c>
      <c r="OM60" s="487">
        <f t="array" aca="1" ref="OM60" ca="1">IF(AND($CC$57:$CC$62=$CC$60,$CE$57:$CE$61=$CE$60,$CE$61&lt;&gt;$CE$62,$CF$57&lt;&gt;$CF$58,$CF$58:$CF$60=$CF$60,$CF$60&lt;&gt;$CF$61,$CG$58:$CG$60=$CG$60),1,0)</f>
        <v>0</v>
      </c>
      <c r="ON60" s="487">
        <f t="array" aca="1" ref="ON60" ca="1">IF(AND($CC$57:$CC$62=$CC$60,$CE$57:$CE$61=$CE$60,$CE$61&lt;&gt;$CE$62,$CF$57&lt;&gt;$CF$58,$CF$58:$CF$59=$CF$59,$CF$59&lt;&gt;$CF$60,$CF$60:$CF$61=$CF$60,$CG$58:$CG$59=$CG$59,$CG$60:$CG$61=$CG$60),1,0)</f>
        <v>0</v>
      </c>
      <c r="OO60" s="487">
        <f t="array" aca="1" ref="OO60" ca="1">IF(AND($CC$57:$CC$62=$CC$60,$CE$57:$CE$61=$CE$60,$CE$61&lt;&gt;$CE$62,$CF$57&lt;&gt;$CF$58,$CF$58:$CF$59=$CF$59,$CF$59&lt;&gt;$CF$60,$CF$60&lt;&gt;$CF$61,$CG$58:$CG$59=$CG$59),1,0)</f>
        <v>0</v>
      </c>
      <c r="OP60" s="487">
        <f t="array" aca="1" ref="OP60" ca="1">IF(AND($CC$57:$CC$62=$CC$60,$CE$57:$CE$61=$CE$60,$CE$61&lt;&gt;$CE$62,$CF$57&lt;&gt;$CF$58,$CF$58&lt;&gt;$CF$59,$CF$59:$CF$61=$CF$60,$CG$59:$CG$61=$CG$60),1,0)</f>
        <v>0</v>
      </c>
      <c r="OQ60" s="487">
        <f t="array" aca="1" ref="OQ60" ca="1">IF(AND($CC$57:$CC$62=$CC$60,$CE$57:$CE$61=$CE$60,$CE$61&lt;&gt;$CE$62,$CF$57&lt;&gt;$CF$58,$CF$58&lt;&gt;$CF$59,$CF$59:$CF$60=$CF$60,$CF$60&lt;&gt;$CF$61,$CG$59:$CG$60=$CG$60),1,0)</f>
        <v>0</v>
      </c>
      <c r="OR60" s="487">
        <f t="array" aca="1" ref="OR60" ca="1">IF(AND($CC$57:$CC$62=$CC$60,$CE$57:$CE$61=$CE$60,$CE$61&lt;&gt;$CE$62,$CF$57&lt;&gt;$CF$58,$CF$58&lt;&gt;$CF$59,$CF$59&lt;&gt;$CF$60,$CF$60:$CF$61=$CF$60,$CG$60:$CG$61=$CG$60),1,0)</f>
        <v>0</v>
      </c>
      <c r="OS60" s="487">
        <f t="array" aca="1" ref="OS60" ca="1">IF(AND($CC$57:$CC$62=$CC$60,$CE$57:$CE$61=$CE$60,$CE$61&lt;&gt;$CE$62,$CF$57&lt;&gt;$CF$58,$CF$58&lt;&gt;$CF$59,$CF$59&lt;&gt;$CF$60,$CF$60&lt;&gt;$CF$61),1,0)</f>
        <v>0</v>
      </c>
      <c r="OT60" s="487">
        <f t="array" aca="1" ref="OT60" ca="1">IF(AND($CC$57:$CC$62=$CC$60,$CE$57:$CE$60=$CE$60,$CE$60&lt;&gt;$CE$61,$CE$61:$CE$62=$CE$61,$CF$57:$CF$60=$CF$60,$CF$61&lt;&gt;$CF$62,$CG$57:$CG$60=$CG$60),1,0)</f>
        <v>0</v>
      </c>
      <c r="OU60" s="487">
        <f t="array" aca="1" ref="OU60" ca="1">IF(AND($CC$57:$CC$62=$CC$60,$CE$57:$CE$60=$CE$60,$CE$60&lt;&gt;$CE$61,$CE$61:$CE$62=$CE$61,$CF$57:$CF$59=$CF$59,$CF$59&lt;&gt;$CF$60,$CF$61:$CF$62=$CF$61,$CG$57:$CG$59=$CG$59,$CG$61:$CG$62=$CG$61),1,0)</f>
        <v>0</v>
      </c>
      <c r="OV60" s="487">
        <f t="array" aca="1" ref="OV60" ca="1">IF(AND($CC$57:$CC$62=$CC$60,$CE$57:$CE$60=$CE$60,$CE$60&lt;&gt;$CE$61,$CE$61:$CE$62=$CE$61,$CF$57:$CF$59=$CF$59,$CF$59&lt;&gt;$CF$60,$CF$61&lt;&gt;$CF$62,$CG$57:$CG$59=$CG$59),1,0)</f>
        <v>0</v>
      </c>
      <c r="OW60" s="487">
        <f t="array" aca="1" ref="OW60" ca="1">IF(AND($CC$57:$CC$62=$CC$60,$CE$57:$CE$60=$CE$60,$CE$60&lt;&gt;$CE$61,$CE$61:$CE$62=$CE$61,$CF$57:$CF$58=$CF$58,$CF$58&lt;&gt;$CF$59,$CF$59:$CF$60=$CF$60,$CF$61:$CF$62=$CF$61,$CG$57:$CG$58=$CG$58,$CG$59:$CG$60=$CG$60,$CG$61:$CG$62=$CG$61),1,0)</f>
        <v>0</v>
      </c>
      <c r="OX60" s="487">
        <f t="array" aca="1" ref="OX60" ca="1">IF(AND($CC$57:$CC$62=$CC$60,$CE$57:$CE$60=$CE$60,$CE$60&lt;&gt;$CE$61,$CE$61:$CE$62=$CE$61,$CF$57:$CF$58=$CF$58,$CF$58&lt;&gt;$CF$59,$CF$59:$CF$60=$CF$60,$CF$61&lt;&gt;$CF$62,$CG$57:$CG$58=$CG$58,$CG$59:$CG$60=$CG$60),1,0)</f>
        <v>0</v>
      </c>
      <c r="OY60" s="487">
        <f t="array" aca="1" ref="OY60" ca="1">IF(AND($CC$57:$CC$62=$CC$60,$CE$57:$CE$60=$CE$60,$CE$60&lt;&gt;$CE$61,$CE$61:$CE$62=$CE$61,$CF$57:$CF$58=$CF$58,$CF$58&lt;&gt;$CF$59,$CF$59&lt;&gt;$CF$60,$CF$61:$CF$62=$CF$61,$CG$57:$CG$58=$CG$58,$CG$61:$CG$62=$CG$61),1,0)</f>
        <v>0</v>
      </c>
      <c r="OZ60" s="487">
        <f t="array" aca="1" ref="OZ60" ca="1">IF(AND($CC$57:$CC$62=$CC$60,$CE$57:$CE$60=$CE$60,$CE$60&lt;&gt;$CE$61,$CE$61:$CE$62=$CE$61,$CF$57:$CF$58=$CF$58,$CF$58&lt;&gt;$CF$59,$CF$59&lt;&gt;$CF$60,$CF$61&lt;&gt;$CF$62,$CG$57:$CG$58=$CG$58),1,0)</f>
        <v>0</v>
      </c>
      <c r="PA60" s="487">
        <f t="array" aca="1" ref="PA60" ca="1">IF(AND($CC$57:$CC$62=$CC$60,$CE$57:$CE$60=$CE$60,$CE$60&lt;&gt;$CE$61,$CE$61:$CE$62=$CE$61,$CF$57&lt;&gt;$CF$58,$CF$58:$CF$60=$CF$60,$CF$61:$CF$62=$CF$61,$CG$58:$CG$60=$CG$60,$CG$61:$CG$62=$CG$61),1,0)</f>
        <v>0</v>
      </c>
      <c r="PB60" s="487">
        <f t="array" aca="1" ref="PB60" ca="1">IF(AND($CC$57:$CC$62=$CC$60,$CE$57:$CE$60=$CE$60,$CE$60&lt;&gt;$CE$61,$CE$61:$CE$62=$CE$61,$CF$57&lt;&gt;$CF$58,$CF$58:$CF$60=$CF$60,$CF$61&lt;&gt;$CF$62,$CG$58:$CG$60=$CG$60),1,0)</f>
        <v>0</v>
      </c>
      <c r="PC60" s="487">
        <f t="array" aca="1" ref="PC60" ca="1">IF(AND($CC$57:$CC$62=$CC$60,$CE$57:$CE$60=$CE$60,$CE$60&lt;&gt;$CE$61,$CE$61:$CE$62=$CE$61,$CF$57&lt;&gt;$CF$58,$CF$58:$CF$59=$CF$59,$CF$59&lt;&gt;$CF$60,$CF$61:$CF$62=$CF$61,$CG$58:$CG$59=$CG$59,$CG$61:$CG$62=$CG$61),1,0)</f>
        <v>0</v>
      </c>
      <c r="PD60" s="487">
        <f t="array" aca="1" ref="PD60" ca="1">IF(AND($CC$57:$CC$62=$CC$60,$CE$57:$CE$60=$CE$60,$CE$60&lt;&gt;$CE$61,$CE$61:$CE$62=$CE$61,$CF$57&lt;&gt;$CF$58,$CF$58:$CF$59=$CF$59,$CF$59&lt;&gt;$CF$60,$CF$61&lt;&gt;$CF$62,$CG$58:$CG$59=$CG$59),1,0)</f>
        <v>0</v>
      </c>
      <c r="PE60" s="487">
        <f t="array" aca="1" ref="PE60" ca="1">IF(AND($CC$57:$CC$62=$CC$60,$CE$57:$CE$60=$CE$60,$CE$60&lt;&gt;$CE$61,$CE$61:$CE$62=$CE$61,$CF$57&lt;&gt;$CF$58,$CF$58&lt;&gt;$CF$59,$CF$59:$CF$60=$CF$60,$CF$61:$CF$62=$CF$61,$CG$59:$CG$60=$CG$60,$CG$61:$CG$62=$CG$61),1,0)</f>
        <v>0</v>
      </c>
      <c r="PF60" s="487">
        <f t="array" aca="1" ref="PF60" ca="1">IF(AND($CC$57:$CC$62=$CC$60,$CE$57:$CE$60=$CE$60,$CE$60&lt;&gt;$CE$61,$CE$61:$CE$62=$CE$61,$CF$57&lt;&gt;$CF$58,$CF$58&lt;&gt;$CF$59,$CF$59:$CF$60=$CF$60,$CF$61&lt;&gt;$CF$62,$CG$59:$CG$60=$CG$60),1,0)</f>
        <v>0</v>
      </c>
      <c r="PG60" s="487">
        <f t="array" aca="1" ref="PG60" ca="1">IF(AND($CC$57:$CC$62=$CC$60,$CE$57:$CE$60=$CE$60,$CE$60&lt;&gt;$CE$61,$CE$61:$CE$62=$CE$61,$CF$57&lt;&gt;$CF$58,$CF$58&lt;&gt;$CF$59,$CF$59&lt;&gt;$CF$60,$CF$61:$CF$62=$CF$61,$CG$61:$CG$62=$CG$61),1,0)</f>
        <v>0</v>
      </c>
      <c r="PH60" s="487">
        <f t="array" aca="1" ref="PH60" ca="1">IF(AND($CC$57:$CC$62=$CC$60,$CE$57:$CE$60=$CE$60,$CE$60&lt;&gt;$CE$61,$CE$61:$CE$62=$CE$61,$CF$57&lt;&gt;$CF$58,$CF$58&lt;&gt;$CF$59,$CF$59&lt;&gt;$CF$60,$CF$61&lt;&gt;$CF$62),1,0)</f>
        <v>0</v>
      </c>
      <c r="PI60" s="487">
        <f t="array" aca="1" ref="PI60" ca="1">IF(AND($CC$57:$CC$62=$CC$60,$CE$57:$CE$60=$CE$60,$CE$60&lt;&gt;$CE$61,$CE$61&lt;&gt;$CE$62,$CF$57:$CF$59=$CF$59,$CF$59&lt;&gt;$CF$60,$CG$57:$CG$59=$CG$59),1,0)</f>
        <v>0</v>
      </c>
      <c r="PJ60" s="487">
        <f t="array" aca="1" ref="PJ60" ca="1">IF(AND($CC$57:$CC$62=$CC$60,$CE$57:$CE$60=$CE$60,$CE$60&lt;&gt;$CE$61,$CE$61&lt;&gt;$CE$62,$CF$57:$CF$58=$CF$58,$CF$58&lt;&gt;$CF$59,$CF$59:$CF$60=$CF$60,$CG$57:$CG$58=$CG$58,$CG$59:$CG$60=$CG$60),1,0)</f>
        <v>0</v>
      </c>
      <c r="PK60" s="487">
        <f t="array" aca="1" ref="PK60" ca="1">IF(AND($CC$57:$CC$62=$CC$60,$CE$57:$CE$60=$CE$60,$CE$60&lt;&gt;$CE$61,$CE$61&lt;&gt;$CE$62,$CF$57:$CF$58=$CF$58,$CF$58&lt;&gt;CF$59,$CF$59&lt;&gt;$CF$60,$CG$57:$CG$58=$CG$58),1,0)</f>
        <v>0</v>
      </c>
      <c r="PL60" s="487">
        <f t="array" aca="1" ref="PL60" ca="1">IF(AND($CC$57:$CC$62=$CC$60,$CE$57:$CE$60=$CE$60,$CE$60&lt;&gt;$CE$61,$CE$61&lt;&gt;$CE$62,$CF$57&lt;&gt;$CF$58,$CF$58:$CF$60=$CF$60,$CG$58:$CG$60=$CG$60),1,0)</f>
        <v>0</v>
      </c>
      <c r="PM60" s="487">
        <f t="array" aca="1" ref="PM60" ca="1">IF(AND($CC$57:$CC$62=$CC$60,$CE$57:$CE$60=$CE$60,$CE$60&lt;&gt;$CE$61,$CE$61&lt;&gt;$CE$62,$CF$57&lt;&gt;$CF$58,$CF$58:$CF$59=$CF$59,$CF$59&lt;&gt;$CF$60,$CG$58:$CG$59=$CG$59),1,0)</f>
        <v>0</v>
      </c>
      <c r="PN60" s="487">
        <f t="array" aca="1" ref="PN60" ca="1">IF(AND($CC$57:$CC$62=$CC$60,$CE$57:$CE$60=$CE$60,$CE$60&lt;&gt;$CE$61,$CE$61&lt;&gt;$CE$62,$CF$57&lt;&gt;$CF$58,$CF$58&lt;&gt;$CF$59,$CF$59:$CF$60=$CF$60,$CG$59:$CG$60=$CG$60),1,0)</f>
        <v>0</v>
      </c>
      <c r="PO60" s="487">
        <f t="array" aca="1" ref="PO60" ca="1">IF(AND($CC$57:$CC$62=$CC$60,$CE$57:$CE$60=$CE$60,$CE$60&lt;&gt;$CE$61,$CE$61&lt;&gt;$CE$62,$CF$57&lt;&gt;$CF$58,$CF$58&lt;&gt;$CF$59,$CF$59&lt;&gt;$CF$60),1,0)</f>
        <v>0</v>
      </c>
      <c r="PP60" s="487">
        <f t="array" aca="1" ref="PP60" ca="1">IF(AND($CC$57:$CC$62=$CC$60,$CE$57:$CE$59=$CE$59,$CE$59&lt;&gt;$CE$60,$CE$60:$CE$62=$CE$60,$CF$57:$CF$59=$CF$59,$CF$60:$CF$61=$CF$60,$CF$61&lt;&gt;$CF$62,$CG$57:$CG$59=$CG$59,$CG$60:$CG$61=$CG$60),1,0)</f>
        <v>0</v>
      </c>
      <c r="PQ60" s="487">
        <f t="array" aca="1" ref="PQ60" ca="1">IF(AND($CC$57:$CC$62=$CC$60,$CE$57:$CE$59=$CE$59,$CE$59&lt;&gt;$CE$60,$CE$60:$CE$62=$CE$60,$CF$57:$CF$59=$CF$59,$CF$60&lt;&gt;$CF$61,$CF$61:$CF$62=$CF$61,$CG$57:$CG$59=$CG$59,$CG$61:$CG$62=$CG$61),1,0)</f>
        <v>0</v>
      </c>
      <c r="PR60" s="487">
        <f t="array" aca="1" ref="PR60" ca="1">IF(AND($CC$57:$CC$62=$CC$60,$CE$57:$CE$59=$CE$59,$CE$59&lt;&gt;$CE$60,$CE$60:$CE$62=$CE$60,$CF$57:$CF$59=$CF$59,$CF$60&lt;&gt;$CF$61,$CF$61&lt;&gt;$CF$62,$CG$57:$CG$59=$CG$59),1,0)</f>
        <v>0</v>
      </c>
      <c r="PS60" s="487">
        <f t="array" aca="1" ref="PS60" ca="1">IF(AND($CC$57:$CC$62=$CC$60,$CE$57:$CE$59=$CE$59,$CE$59&lt;&gt;$CE$60,$CE$60:$CE$62=$CE$60,$CF$57:$CF$58=$CF$58,$CF$58&lt;&gt;$CF$59,$CF$60:$CF$62=$CF$60,$CG$57:$CG$58=$CG$58,$CG$60:$CG$62=$CG$60),1,0)</f>
        <v>0</v>
      </c>
      <c r="PT60" s="487">
        <f t="array" aca="1" ref="PT60" ca="1">IF(AND($CC$57:$CC$62=$CC$60,$CE$57:$CE$59=$CE$59,$CE$59&lt;&gt;$CE$60,$CE$60:$CE$62=$CE$60,$CF$57:$CF$58=$CF$58,$CF$58&lt;&gt;$CF$59,$CF$60&lt;&gt;$CF$61,$CF$61:$CF$62=$CF$61,$CG$57:$CG$58=$CG$58,$CG$61:$CG$62=$CG$61),1,0)</f>
        <v>0</v>
      </c>
      <c r="PU60" s="487">
        <f t="array" aca="1" ref="PU60" ca="1">IF(AND($CC$57:$CC$62=$CC$60,$CE$57:$CE$59=$CE$59,$CE$59&lt;&gt;$CE$60,$CE$60:$CE$62=$CE$60,$CF$57:$CF$58=$CF$58,$CF$58&lt;&gt;$CF$59,$CF$60:$CF$61=$CF$60,$CF$61&lt;&gt;$CF$62,$CG$57:$CG$58=$CG$58,$CG$60:$CG$61=$CG$60),1,0)</f>
        <v>0</v>
      </c>
      <c r="PV60" s="487">
        <f t="array" aca="1" ref="PV60" ca="1">IF(AND($CC$57:$CC$62=$CC$60,$CE$57:$CE$59=$CE$59,$CE$59&lt;&gt;$CE$60,$CE$60:$CE$62=$CE$60,$CF$57:$CF$58=$CF$58,$CF$58&lt;&gt;$CF$59,$CF$60&lt;&gt;$CF$61,$CF$61&lt;&gt;$CF$62,$CG$57:$CG$58=$CG$58),1,0)</f>
        <v>0</v>
      </c>
      <c r="PW60" s="487">
        <f t="array" aca="1" ref="PW60" ca="1">IF(AND($CC$57:$CC$62=$CC$60,$CE$57:$CE$59=$CE$59,$CE$59&lt;&gt;$CE$60,$CE$60:$CE$62=$CE$60,$CF$57&lt;&gt;$CF$58,$CF$58:$CF$59=$CF$59,$CF$60:$CF$62=$CF$60,$CG$58:$CG$59=$CG$59,$CG$60:$CG$62=$CG$60),1,0)</f>
        <v>0</v>
      </c>
      <c r="PX60" s="487">
        <f t="array" aca="1" ref="PX60" ca="1">IF(AND($CC$57:$CC$62=$CC$60,$CE$57:$CE$59=$CE$59,$CE$59&lt;&gt;$CE$60,$CE$60:$CE$62=$CE$60,$CF$57&lt;&gt;$CF$58,$CF$58:$CF$59=$CF$59,$CF$60&lt;&gt;$CF$61,$CF$61:$CF$62=$CF$61,$CG$58:$CG$59=$CG$59,$CG$61:$CG$62=$CG$61),1,0)</f>
        <v>0</v>
      </c>
      <c r="PY60" s="487">
        <f t="array" aca="1" ref="PY60" ca="1">IF(AND($CC$57:$CC$62=$CC$60,$CE$57:$CE$59=$CE$59,$CE$59&lt;&gt;$CE$60,$CE$60:$CE$62=$CE$60,$CF$57&lt;&gt;$CF$58,$CF$58:$CF$59=$CF$59,$CF$60:$CF$61=$CF$60,$CF$61&lt;&gt;$CF$62,$CG$58:$CG$59=$CG$59,$CG$60:$CG$61=$CG$60),1,0)</f>
        <v>0</v>
      </c>
      <c r="PZ60" s="487">
        <f t="array" aca="1" ref="PZ60" ca="1">IF(AND($CC$57:$CC$62=$CC$60,$CE$57:$CE$59=$CE$59,$CE$59&lt;&gt;$CE$60,$CE$60:$CE$62=$CE$60,$CF$57&lt;&gt;$CF$58,$CF$58:$CF$59=$CF$59,$CF$60&lt;&gt;$CF$61,$CF$61&lt;&gt;$CF$62,$CG$58:$CG$59=$CG$59),1,0)</f>
        <v>0</v>
      </c>
      <c r="QA60" s="487">
        <f t="array" aca="1" ref="QA60" ca="1">IF(AND($CC$57:$CC$62=$CC$60,$CE$57:$CE$59=$CE$59,$CE$59&lt;&gt;$CE$60,$CE$60:$CE$62=$CE$60,$CF$57&lt;&gt;$CF$58,$CF$58&lt;&gt;$CF$59,$CF$60:$CF$62=$CF$60,$CG$60:$CG$62=$CG$60),1,0)</f>
        <v>0</v>
      </c>
      <c r="QB60" s="487">
        <f t="array" aca="1" ref="QB60" ca="1">IF(AND($CC$57:$CC$62=$CC$60,$CE$57:$CE$59=$CE$59,$CE$59&lt;&gt;$CE$60,$CE$60:$CE$62=$CE$60,$CF$57&lt;&gt;$CF$58,$CF$58&lt;&gt;$CF$59,$CF$60:$CF$61=$CF$60,$CF$61&lt;&gt;$CF$62,$CG$60:$CG$61=$CG$60),1,0)</f>
        <v>0</v>
      </c>
      <c r="QC60" s="487">
        <f t="array" aca="1" ref="QC60" ca="1">IF(AND($CC$57:$CC$62=$CC$60,$CE$57:$CE$59=$CE$59,$CE$59&lt;&gt;$CE$60,$CE$60:$CE$62=$CE$60,$CF$57&lt;&gt;$CF$58,$CF$58&lt;&gt;$CF$59,$CF$60&lt;&gt;$CF$61,$CF$61:$CF$62=$CF$61,$CG$61:$CG$62=$CG$61),1,0)</f>
        <v>0</v>
      </c>
      <c r="QD60" s="487">
        <f t="array" aca="1" ref="QD60" ca="1">IF(AND($CC$57:$CC$62=$CC$60,$CE$57:$CE$59=$CE$59,$CE$59&lt;&gt;$CE$60,$CE$60:$CE$62=$CE$60,$CF$57&lt;&gt;$CF$58,$CF$58&lt;&gt;$CF$59,$CF$60&lt;&gt;$CF$61,$CF$61&lt;&gt;$CF$62),1,0)</f>
        <v>0</v>
      </c>
      <c r="QE60" s="487">
        <f t="array" aca="1" ref="QE60" ca="1">IF(AND($CC$57:$CC$62=$CC$60,$CE$57:$CE$59=$CE$59,$CE$59&lt;&gt;$CE$60,$CE$60:$CE$61=$CE$60,$CE$61&lt;&gt;$CE$62,$CF$57:$CF$59=$CF$59,$CF$60&lt;&gt;$CF$61,$CG$57:$CG$59=$CG$59),1,0)</f>
        <v>0</v>
      </c>
      <c r="QF60" s="487">
        <f t="array" aca="1" ref="QF60" ca="1">IF(AND($CC$57:$CC$62=$CC$60,$CE$57:$CE$59=$CE$59,$CE$59&lt;&gt;$CE$60,$CE$60:$CE$61=$CE$60,$CE$61&lt;&gt;$CE$62,$CF$57:$CF$58=$CF$58,$CF$58&lt;&gt;$CF$59,$CF$60:$CF$61=$CF$60,$CG$57:$CG$58=$CG$58,$CG$60:$CG$61=$CG$60),1,0)</f>
        <v>0</v>
      </c>
      <c r="QG60" s="487">
        <f t="array" aca="1" ref="QG60" ca="1">IF(AND($CC$57:$CC$62=$CC$60,$CE$57:$CE$59=$CE$59,$CE$59&lt;&gt;$CE$60,$CE$60:$CE$61=$CE$60,$CE$61&lt;&gt;$CE$62,$CF$57:$CF$58=$CF$58,$CF$58&lt;&gt;$CF$59,$CF$60&lt;&gt;$CF$61,$CG$57:$CG$58=$CG$58,$CG$60:$CG$61=$CG$60),1,0)</f>
        <v>0</v>
      </c>
      <c r="QH60" s="487">
        <f t="array" aca="1" ref="QH60" ca="1">IF(AND($CC$57:$CC$62=$CC$60,$CE$57:$CE$59=$CE$59,$CE$59&lt;&gt;$CE$60,$CE$60:$CE$61=$CE$60,$CE$61&lt;&gt;$CE$62,$CF$57&lt;&gt;$CF$58,$CF$58:$CF$59=$CF$59,$CF$60:$CF$61=$CF$60,$CG$58:$CG$59=$CG$59,$CG$60:$CG$61=$CG$60),1,0)</f>
        <v>0</v>
      </c>
      <c r="QI60" s="487">
        <f t="array" aca="1" ref="QI60" ca="1">IF(AND($CC$57:$CC$62=$CC$60,$CE$57:$CE$59=$CE$59,$CE$59&lt;&gt;$CE$60,$CE$60:$CE$61=$CE$60,$CE$61&lt;&gt;$CE$62,$CF$57&lt;&gt;$CF$58,$CF$58:$CF$59=$CF$59,$CF$60&lt;&gt;$CF$61,$CG$58:$CG$59=$CG$59),1,0)</f>
        <v>0</v>
      </c>
      <c r="QJ60" s="487">
        <f t="array" aca="1" ref="QJ60" ca="1">IF(AND($CC$57:$CC$62=$CC$60,$CE$57:$CE$59=$CE$59,$CE$59&lt;&gt;$CE$60,$CE$60:$CE$61=$CE$60,$CE$61&lt;&gt;$CE$62,$CF$57&lt;&gt;$CF$58,$CF$58&lt;&gt;$CF$59,$CF$60:$CF$61=$CF$60,$CG$60:$CG$61=$CG$60),1,0)</f>
        <v>0</v>
      </c>
      <c r="QK60" s="487">
        <f t="array" aca="1" ref="QK60" ca="1">IF(AND($CC$57:$CC$62=$CC$60,$CE$57:$CE$59=$CE$59,$CE$59&lt;&gt;$CE$60,$CE$60:$CE$61=$CE$60,$CE$61&lt;&gt;$CE$62,$CF$57&lt;&gt;$CF$58,$CF$58&lt;&gt;$CF$59,$CF$60&lt;&gt;$CF$61),1,0)</f>
        <v>0</v>
      </c>
      <c r="QL60" s="487">
        <f t="array" aca="1" ref="QL60" ca="1">IF(AND($CC$57:$CC$62=$CC$60,$CE$57:$CE$59=$CE$59,$CE$59&lt;&gt;$CE$60,$CE$60&lt;&gt;$CE$61,$CE$61:$CE$62=$CE$61,$CF$57:$CF$59=$CF$59,$CF$61&lt;&gt;$CF$62,$CG$57:$CG$59=$CG$59),1,0)</f>
        <v>0</v>
      </c>
      <c r="QM60" s="487">
        <f t="array" aca="1" ref="QM60" ca="1">IF(AND($CC$57:$CC$62=$CC$60,$CE$57:$CE$59=$CE$59,$CE$59&lt;&gt;$CE$60,$CE$60&lt;&gt;$CE$61,$CE$61:$CE$62=$CE$61,$CF$57:$CF$58=$CF$58,$CF$58&lt;&gt;$CF$59,$CF$61:$CF$62=$CF$61,$CG$57:$CG$58=$CG$58,$CG$61:$CG$62=$CG$61),1,0)</f>
        <v>0</v>
      </c>
      <c r="QN60" s="487">
        <f t="array" aca="1" ref="QN60" ca="1">IF(AND($CC$57:$CC$62=$CC$60,$CE$57:$CE$59=$CE$59,$CE$59&lt;&gt;$CE$60,$CE$60&lt;&gt;$CE$61,$CE$61:$CE$62=$CE$61,$CF$57:$CF$58=$CF$58,$CF$58&lt;&gt;$CF$59,$CF$61&lt;&gt;$CF$62,$CG$57:$CG$58=$CG$58),1,0)</f>
        <v>0</v>
      </c>
      <c r="QO60" s="487">
        <f t="array" aca="1" ref="QO60" ca="1">IF(AND($CC$57:$CC$62=$CC$60,$CE$57:$CE$59=$CE$59,$CE$59&lt;&gt;$CE$60,$CE$60&lt;&gt;$CE$61,$CE$61:$CE$62=$CE$61,$CF$57&lt;&gt;$CF$58,$CF$58:$CF$59=$CF$58,$CF$61:$CF$62=$CF$61,$CG$58:$CG$59=$CG$58,$CG$61:$CG$62=$CG$61),1,0)</f>
        <v>0</v>
      </c>
      <c r="QP60" s="487">
        <f t="array" aca="1" ref="QP60" ca="1">IF(AND($CC$57:$CC$62=$CC$60,$CE$57:$CE$59=$CE$59,$CE$59&lt;&gt;$CE$60,$CE$60&lt;&gt;$CE$61,$CE$61:$CE$62=$CE$61,$CF$57&lt;&gt;$CF$58,$CF$58:$CF$59=$CF$58,$CF$61&lt;&gt;$CF$62,$CG$58:$CG$59=$CG$58),1,0)</f>
        <v>0</v>
      </c>
      <c r="QQ60" s="487">
        <f t="array" aca="1" ref="QQ60" ca="1">IF(AND($CC$57:$CC$62=$CC$60,$CE$57:$CE$59=$CE$59,$CE$59&lt;&gt;$CE$60,$CE$60&lt;&gt;$CE$61,$CE$61:$CE$62=$CE$61,$CF$57&lt;&gt;$CF$58,$CF$58&lt;&gt;$CF$59,$CF$61:$CF$62=$CF$61,$CG$61:$CG$62=$CG$61),1,0)</f>
        <v>0</v>
      </c>
      <c r="QR60" s="487">
        <f t="array" aca="1" ref="QR60" ca="1">IF(AND($CC$57:$CC$62=$CC$60,$CE$57:$CE$59=$CE$59,$CE$59&lt;&gt;$CE$60,$CE$60&lt;&gt;$CE$61,$CE$61:$CE$62=$CE$61,$CF$57&lt;&gt;$CF$58,$CF$58&lt;&gt;$CF$59,$CF$61&lt;&gt;$CF$62),1,0)</f>
        <v>0</v>
      </c>
      <c r="QS60" s="487">
        <f t="array" aca="1" ref="QS60" ca="1">IF(AND($CC$57:$CC$62=$CC$60,$CE$57:$CE$59=$CE$59,$CE$59&lt;&gt;$CE$60,$CE$60&lt;&gt;$CE$61,$CE$61&lt;&gt;$CE$62,$CF$57:$CF$58=$CF$58,$CF$58&lt;&gt;$CF$59,$CG$57:$CG$58=$CG$58),1,0)</f>
        <v>0</v>
      </c>
      <c r="QT60" s="487">
        <f t="array" aca="1" ref="QT60" ca="1">IF(AND($CC$57:$CC$62=$CC$60,$CE$57:$CE$59=$CE$59,$CE$59&lt;&gt;$CE$60,$CE$60&lt;&gt;$CE$61,$CE$61&lt;&gt;$CE$62,$CF$57&lt;&gt;$CF$58,$CF$58:$CF$59=$CF$59,$CG$58:$CG$59=$CG$59),1,0)</f>
        <v>0</v>
      </c>
      <c r="QU60" s="487">
        <f t="array" aca="1" ref="QU60" ca="1">IF(AND($CC$57:$CC$62=$CC$60,$CE$57:$CE$59=$CE$59,$CE$59&lt;&gt;$CE$60,$CE$60&lt;&gt;$CE$61,$CE$61&lt;&gt;$CE$62,$CF$57&lt;&gt;$CF$58,$CF$58&lt;&gt;$CF$59),1,0)</f>
        <v>0</v>
      </c>
      <c r="QV60" s="487">
        <f t="array" aca="1" ref="QV60" ca="1">IF(AND($CC$57:$CC$62=$CC$60,$CE$57:$CE$58=$CE$58,$CE$58&lt;&gt;$CE$59,$CE$59:$CE$62=$CE$60,$CF$57:$CF$58=$CF$58,$CF$59:$CF$61=$CF$60,$CF$61&lt;&gt;$CF$62,$CG$57:$CG$58=$CG$58,$CG$59:$CG$61=$CG$60),1,0)</f>
        <v>0</v>
      </c>
      <c r="QW60" s="487">
        <f t="array" aca="1" ref="QW60" ca="1">IF(AND($CC$57:$CC$62=$CC$60,$CE$57:$CE$58=$CE$58,$CE$58&lt;&gt;$CE$59,$CE$59:$CE$62=$CE$60,$CF$57:$CF$58=$CF$58,$CF$59:$CF$60=$CF$60,$CF$60&lt;&gt;$CF$61,$CF$61:$CF$62=$CF$61,$CG$57:$CG$58=$CG$58,$CG$59:$CG$60=$CG$60,$CG$61:$CG$62=$CG$61),1,0)</f>
        <v>0</v>
      </c>
      <c r="QX60" s="487">
        <f t="array" aca="1" ref="QX60" ca="1">IF(AND($CC$57:$CC$62=$CC$60,$CE$57:$CE$58=$CE$58,$CE$58&lt;&gt;$CE$59,$CE$59:$CE$62=$CE$60,$CF$57:$CF$58=$CF$58,$CF$59:$CF$60=$CF$60,$CF$60&lt;&gt;$CF$61,$CF$61&lt;&gt;$CF$62,$CG$57:$CG$58=$CG$58,$CG$59:$CG$60=$CG$60),1,0)</f>
        <v>0</v>
      </c>
      <c r="QY60" s="487">
        <f t="array" aca="1" ref="QY60" ca="1">IF(AND($CC$57:$CC$62=$CC$60,$CE$57:$CE$58=$CE$58,$CE$58&lt;&gt;$CE$59,$CE$59:$CE$62=$CE$60,$CF$57:$CF$58=$CF$58,$CF$59&lt;&gt;$CF$60,$CF$60:$CF$62=$CF$60,$CG$57:$CG$58=$CG$58,$CG$60:$CG$62=$CG$60),1,0)</f>
        <v>0</v>
      </c>
      <c r="QZ60" s="487">
        <f t="array" aca="1" ref="QZ60" ca="1">IF(AND($CC$57:$CC$62=$CC$60,$CE$57:$CE$58=$CE$58,$CE$58&lt;&gt;$CE$59,$CE$59:$CE$62=$CE$60,$CF$57:$CF$58=$CF$58,$CF$59&lt;&gt;$CF$60,$CF$60&lt;&gt;$CF$61,$CF$61:$CF$62=$CF$61,$CG$57:$CG$58=$CG$58,$CG$61:$CG$62=$CG$61),1,0)</f>
        <v>0</v>
      </c>
      <c r="RA60" s="487">
        <f t="array" aca="1" ref="RA60" ca="1">IF(AND($CC$57:$CC$62=$CC$60,$CE$57:$CE$58=$CE$58,$CE$58&lt;&gt;$CE$59,$CE$59:$CE$62=$CE$60,$CF$57:$CF$58=$CF$58,$CF$59&lt;&gt;$CF$60,$CF$60:$CF$61=$CF$60,$CF$61&lt;&gt;$CF$62,$CG$57:$CG$58=$CG$58,$CG$60:$CG$61=$CG$60),1,0)</f>
        <v>0</v>
      </c>
      <c r="RB60" s="487">
        <f t="array" aca="1" ref="RB60" ca="1">IF(AND($CC$57:$CC$62=$CC$60,$CE$57:$CE$58=$CE$58,$CE$58&lt;&gt;$CE$59,$CE$59:$CE$62=$CE$60,$CF$57:$CF$58=$CF$58,$CF$59&lt;&gt;$CF$60,$CF$60&lt;&gt;$CF$61,$CF$61&lt;&gt;$CF$62,$CG$57:$CG$58=$CG$58),1,0)</f>
        <v>0</v>
      </c>
      <c r="RC60" s="487">
        <f t="array" aca="1" ref="RC60" ca="1">IF(AND($CC$57:$CC$62=$CC$60,$CE$57:$CE$58=$CE$58,$CE$58&lt;&gt;$CE$59,$CE$59:$CE$62=$CE$60,$CF$57&lt;&gt;$CF$58,$CF$59:$CF$62=$CF$60,$CG$59:$CG$62=$CG$60),1,0)</f>
        <v>0</v>
      </c>
      <c r="RD60" s="487">
        <f t="array" aca="1" ref="RD60" ca="1">IF(AND($CC$57:$CC$62=$CC$60,$CE$57:$CE$58=$CE$58,$CE$58&lt;&gt;$CE$59,$CE$59:$CE$62=$CE$60,$CF$57&lt;&gt;$CF$58,$CF$59:$CF$61=$CF$60,$CF$61&lt;&gt;$CF$62,$CG$59:$CG$61=$CG$60),1,0)</f>
        <v>0</v>
      </c>
      <c r="RE60" s="487">
        <f t="array" aca="1" ref="RE60" ca="1">IF(AND($CC$57:$CC$62=$CC$60,$CE$57:$CE$58=$CE$58,$CE$58&lt;&gt;$CE$59,$CE$59:$CE$62=$CE$60,$CF$57&lt;&gt;$CF$58,$CF$59:$CF$60=$CF$60,$CF$60&lt;&gt;$CF$61,$CF$61:$CF$62=$CF$61,$CG$59:$CG$60=$CG$60,$CG$61:$CG$62=$CG$61),1,0)</f>
        <v>0</v>
      </c>
      <c r="RF60" s="487">
        <f t="array" aca="1" ref="RF60" ca="1">IF(AND($CC$57:$CC$62=$CC$60,$CE$57:$CE$58=$CE$58,$CE$58&lt;&gt;$CE$59,$CE$59:$CE$62=$CE$60,$CF$57&lt;&gt;$CF$58,$CF$59:$CF$60=$CF$60,$CF$60&lt;&gt;$CF$61,$CF$61&lt;&gt;$CF$62,$CG$59:$CG$60=$CG$60),1,0)</f>
        <v>0</v>
      </c>
      <c r="RG60" s="487">
        <f t="array" aca="1" ref="RG60" ca="1">IF(AND($CC$57:$CC$62=$CC$60,$CE$57:$CE$58=$CE$58,$CE$58&lt;&gt;$CE$59,$CE$59:$CE$62=$CE$60,$CF$57&lt;&gt;$CF$58,$CF$59&lt;&gt;$CF$60,$CF$60:$CF$62=$CF$60,$CG$60:$CG$62=$CG$60),1,0)</f>
        <v>0</v>
      </c>
      <c r="RH60" s="487">
        <f t="array" aca="1" ref="RH60" ca="1">IF(AND($CC$57:$CC$62=$CC$60,$CE$57:$CE$58=$CE$58,$CE$58&lt;&gt;$CE$59,$CE$59:$CE$62=$CE$60,$CF$57&lt;&gt;$CF$58,$CF$59&lt;&gt;$CF$60,$CF$60:$CF$61=$CF$60,$CF$61&lt;&gt;$CF$62,$CG$60:$CG$61=$CG$60),1,0)</f>
        <v>0</v>
      </c>
      <c r="RI60" s="487">
        <f t="array" aca="1" ref="RI60" ca="1">IF(AND($CC$57:$CC$62=$CC$60,$CE$57:$CE$58=$CE$58,$CE$58&lt;&gt;$CE$59,$CE$59:$CE$62=$CE$60,$CF$57&lt;&gt;$CF$58,$CF$59&lt;&gt;$CF$60,$CF$60&lt;&gt;$CF$61,$CF$61:$CF$62=$CF$61,$CG$61:$CG$62=$CG$61),1,0)</f>
        <v>0</v>
      </c>
      <c r="RJ60" s="487">
        <f t="array" aca="1" ref="RJ60" ca="1">IF(AND($CC$57:$CC$62=$CC$60,$CE$57:$CE$58=$CE$58,$CE$58&lt;&gt;$CE$59,$CE$59:$CE$62=$CE$60,$CF$57&lt;&gt;$CF$58,$CF$59&lt;&gt;$CF$60,$CF$60&lt;&gt;$CF$61,$CF$61&lt;&gt;$CF$62),1,0)</f>
        <v>0</v>
      </c>
      <c r="RK60" s="487">
        <f t="array" aca="1" ref="RK60" ca="1">IF(AND($CC$57:$CC$62=$CC$60,$CE$57:$CE$58=$CE$58,$CE$58&lt;&gt;$CE$59,$CE$59:$CE$61=$CE$60,$CE$61&lt;&gt;$CE$62,$CF$57:$CF$58=$CF$58,$CF$59:$CF$60=$CF$60,$CF$60&lt;&gt;$CF$61,$CG$57:$CG$58=$CG$58,$CG$59:$CG$60=$CG$60),1,0)</f>
        <v>0</v>
      </c>
      <c r="RL60" s="487">
        <f t="array" aca="1" ref="RL60" ca="1">IF(AND($CC$57:$CC$62=$CC$60,$CE$57:$CE$58=$CE$58,$CE$58&lt;&gt;$CE$59,$CE$59:$CE$61=$CE$60,$CE$61&lt;&gt;$CE$62,$CF$57:$CF$58=$CF$58,$CF$59&lt;&gt;$CF$60,$CF$60:$CF$61=$CF$60,$CG$57:$CG$58=$CG$58,$CG$60:$CG$61=$CG$60),1,0)</f>
        <v>0</v>
      </c>
      <c r="RM60" s="487">
        <f t="array" aca="1" ref="RM60" ca="1">IF(AND($CC$57:$CC$62=$CC$60,$CE$57:$CE$58=$CE$58,$CE$58&lt;&gt;$CE$59,$CE$59:$CE$61=$CE$60,$CE$61&lt;&gt;$CE$62,$CF$57:$CF$58=$CF$58,$CF$59&lt;&gt;$CF$60,$CF$60&lt;&gt;$CF$61,$CG$57:$CG$58=$CG$58),1,0)</f>
        <v>0</v>
      </c>
      <c r="RN60" s="487">
        <f t="array" aca="1" ref="RN60" ca="1">IF(AND($CC$57:$CC$62=$CC$60,$CE$57:$CE$58=$CE$58,$CE$58&lt;&gt;$CE$59,$CE$59:$CE$61=$CE$60,$CE$61&lt;&gt;$CE$62,$CF$57&lt;&gt;$CF$58,$CF$59:$CF$61=$CF$60,$CG$59:$CG$61=$CG$60),1,0)</f>
        <v>0</v>
      </c>
      <c r="RO60" s="487">
        <f t="array" aca="1" ref="RO60" ca="1">IF(AND($CC$57:$CC$62=$CC$60,$CE$57:$CE$58=$CE$58,$CE$58&lt;&gt;$CE$59,$CE$59:$CE$61=$CE$60,$CE$61&lt;&gt;$CE$62,$CF$57&lt;&gt;$CF$58,$CF$59:$CF$60=$CF$60,$CF$60&lt;&gt;$CF$61,$CG$59:$CG$60=$CG$60),1,0)</f>
        <v>0</v>
      </c>
      <c r="RP60" s="487">
        <f t="array" aca="1" ref="RP60" ca="1">IF(AND($CC$57:$CC$62=$CC$60,$CE$57:$CE$58=$CE$58,$CE$58&lt;&gt;$CE$59,$CE$59:$CE$61=$CE$60,$CE$61&lt;&gt;$CE$62,$CF$57&lt;&gt;$CF$58,$CF$59&lt;&gt;$CF$60,$CF$60:$CF$61=$CF$60,$CG$60:$CG$61=$CG$60),1,0)</f>
        <v>0</v>
      </c>
      <c r="RQ60" s="487">
        <f t="array" aca="1" ref="RQ60" ca="1">IF(AND($CC$57:$CC$62=$CC$60,$CE$57:$CE$58=$CE$58,$CE$58&lt;&gt;$CE$59,$CE$59:$CE$61=$CE$60,$CE$61&lt;&gt;$CE$62,$CF$57&lt;&gt;$CF$58,$CF$59&lt;&gt;$CF$60,$CF$60&lt;&gt;$CF$61),1,0)</f>
        <v>0</v>
      </c>
      <c r="RR60" s="487">
        <f t="array" aca="1" ref="RR60" ca="1">IF(AND($CC$57:$CC$62=$CC$60,$CE$57:$CE$58=$CE$58,$CE$58&lt;&gt;$CE$59,$CE$59:$CE$60=$CE$60,$CE$60&lt;&gt;$CE$61,$CE$61:$CE$62=$CE$61,$CF$57:$CF$58=$CF$58,$CF$59:$CF$60=$CF$60,$CF$61&lt;&gt;$CF$62,$CG$57:$CG$58=$CG$58,$CG$59:$CG$60=$CG$60),1,0)</f>
        <v>0</v>
      </c>
      <c r="RS60" s="487">
        <f t="array" aca="1" ref="RS60" ca="1">IF(AND($CC$57:$CC$62=$CC$60,$CE$57:$CE$58=$CE$58,$CE$58&lt;&gt;$CE$59,$CE$59:$CE$60=$CE$60,$CE$60&lt;&gt;$CE$61,$CE$61:$CE$62=$CE$61,$CF$57:$CF$58=$CF$58,$CF$59&lt;&gt;$CF$60,$CF$59,$CF$61:$CF$62=$CF$61,$CG$57:$CG$58=$CG$58,$CG$61:$CG$62=$CG$61),1,0)</f>
        <v>0</v>
      </c>
      <c r="RT60" s="487">
        <f t="array" aca="1" ref="RT60" ca="1">IF(AND($CC$57:$CC$62=$CC$60,$CE$57:$CE$58=$CE$58,$CE$58&lt;&gt;$CE$59,$CE$59:$CE$60=$CE$60,$CE$60&lt;&gt;$CE$61,$CE$61:$CE$62=$CE$61,$CF$57:$CF$58=$CF$58,$CF$59&lt;&gt;$CF$60,$CF$59,$CF$61&lt;&gt;$CF$62,$CG$57:$CG$58=$CG$58),1,0)</f>
        <v>0</v>
      </c>
      <c r="RU60" s="487">
        <f t="array" aca="1" ref="RU60" ca="1">IF(AND($CC$57:$CC$62=$CC$60,$CE$57:$CE$58=$CE$58,$CE$58&lt;&gt;$CE$59,$CE$59:$CE$60=$CE$60,$CE$60&lt;&gt;$CE$61,$CE$61:$CE$62=$CE$61,$CF$57&lt;&gt;$CF$58,$CF$59:$CF$60=$CF$60,$CF$61:$CF$62=$CF$61,$CG$59:$CG$60=$CG$60,$CG$61:$CG$62=$CG$61),1,0)</f>
        <v>0</v>
      </c>
      <c r="RV60" s="487">
        <f t="array" aca="1" ref="RV60" ca="1">IF(AND($CC$57:$CC$62=$CC$60,$CE$57:$CE$58=$CE$58,$CE$58&lt;&gt;$CE$59,$CE$59:$CE$60=$CE$60,$CE$60&lt;&gt;$CE$61,$CE$61:$CE$62=$CE$61,$CF$57&lt;&gt;$CF$58,$CF$59:$CF$60=$CF$60,$CF$61&lt;&gt;$CF$62,$CG$59:$CG$60=$CG$60),1,0)</f>
        <v>0</v>
      </c>
      <c r="RW60" s="487">
        <f t="array" aca="1" ref="RW60" ca="1">IF(AND($CC$57:$CC$62=$CC$60,$CE$57:$CE$58=$CE$58,$CE$58&lt;&gt;$CE$59,$CE$59:$CE$60=$CE$60,$CE$60&lt;&gt;$CE$61,$CE$61:$CE$62=$CE$61,$CF$57&lt;&gt;$CF$58,$CF$59&lt;&gt;$CF$60,$CF$61:$CF$62=$CF$61,$CG$61:$CG$62=$CG$61),1,0)</f>
        <v>0</v>
      </c>
      <c r="RX60" s="487">
        <f t="array" aca="1" ref="RX60" ca="1">IF(AND($CC$57:$CC$62=$CC$60,$CE$57:$CE$58=$CE$58,$CE$58&lt;&gt;$CE$59,$CE$59:$CE$60=$CE$60,$CE$60&lt;&gt;$CE$61,$CE$61:$CE$62=$CE$61,$CF$57&lt;&gt;$CF$58,$CF$59&lt;&gt;$CF$60,$CF$61&lt;&gt;$CF$62),1,0)</f>
        <v>0</v>
      </c>
      <c r="RY60" s="487">
        <f t="array" aca="1" ref="RY60" ca="1">IF(AND($CC$57:$CC$62=$CC$60,$CE$57:$CE$58=$CE$58,$CE$58&lt;&gt;$CE$59,$CE$59:$CE$60=$CE$60,$CE$60&lt;&gt;$CE$61,$CE$61&lt;&gt;$CE$62,$CF$57:$CF$58=$CF$58,$CF$59&lt;&gt;$CF$60,$CG$57:$CG$58=$CG$58),1,0)</f>
        <v>0</v>
      </c>
      <c r="RZ60" s="487">
        <f t="array" aca="1" ref="RZ60" ca="1">IF(AND($CC$57:$CC$62=$CC$60,$CE$57:$CE$58=$CE$58,$CE$58&lt;&gt;$CE$59,$CE$58&lt;&gt;$CE$59,$CE$59:$CE$60=$CE$60,$CE$60&lt;&gt;$CE$61,$CE$61&lt;&gt;$CE$62,$CF$57&lt;&gt;$CF$58,$CF$59:$CF$60=$CF$60,$CG$59:$CG$60=$CG$60),1,0)</f>
        <v>0</v>
      </c>
      <c r="SA60" s="487">
        <f t="array" aca="1" ref="SA60" ca="1">IF(AND($CC$57:$CC$62=$CC$60,$CE$57:$CE$58=$CE$58,$CE$58&lt;&gt;$CE$59,$CE$59:$CE$60=$CE$60,$CE$60&lt;&gt;$CE$61,$CE$61&lt;&gt;$CE$62,$CF$57&lt;&gt;$CF$58,$CF$59&lt;&gt;$CF$60),1,0)</f>
        <v>0</v>
      </c>
      <c r="SB60" s="487">
        <f t="array" aca="1" ref="SB60" ca="1">IF(AND($CC$57:$CC$62=$CC$60,$CE$57:$CE$58=$CE$58,$CE$58&lt;&gt;$CE$59,$CE$59&lt;&gt;$CE$60,$CE$60:$CE$62=$CE$60,$CF$57:$CF$58=$CF$58,$CF$60&lt;&gt;$CF$61,$CF$61:$CF$62=$CF$61,$CG$57:$CG$58=$CG$58,$CG$61:$CG$62=$CG$61),1,0)</f>
        <v>0</v>
      </c>
      <c r="SC60" s="487">
        <f t="array" aca="1" ref="SC60" ca="1">IF(AND($CC$57:$CC$62=$CC$60,$CE$57:$CE$58=$CE$58,$CE$58&lt;&gt;$CE$59,$CE$59&lt;&gt;$CE$60,$CE$60:$CE$62=$CE$60,$CF$57:$CF$58=$CF$58,$CF$60:$CF$61=$CF$60,$CF$61&lt;&gt;$CF$62,$CG$57:$CG$58=$CG$58,$CG$60:$CG$61=$CG$60),1,0)</f>
        <v>0</v>
      </c>
      <c r="SD60" s="487">
        <f t="array" aca="1" ref="SD60" ca="1">IF(AND($CC$57:$CC$62=$CC$60,$CE$57:$CE$58=$CE$58,$CE$58&lt;&gt;$CE$59,$CE$59&lt;&gt;$CE$60,$CE$60:$CE$62=$CE$60,$CF$57:$CF$58=$CF$58,$CF$60&lt;&gt;$CF$61,$CF$61&lt;&gt;$CF$62,$CG$57:$CG$58=$CG$58,$CG$60:$CG$61=$CG$60),1,0)</f>
        <v>0</v>
      </c>
      <c r="SE60" s="487">
        <f t="array" aca="1" ref="SE60" ca="1">IF(AND($CC$57:$CC$62=$CC$60,$CE$57:$CE$58=$CE$58,$CE$58&lt;&gt;$CE$59,$CE$59&lt;&gt;$CE$60,$CE$60:$CE$62=$CE$60,$CF$57&lt;&gt;$CF$58,$CF$60:$CF$62=$CF$60,$CG$60:$CG$62=$CG$60),1,0)</f>
        <v>0</v>
      </c>
      <c r="SF60" s="487">
        <f t="array" aca="1" ref="SF60" ca="1">IF(AND($CC$57:$CC$62=$CC$60,$CE$57:$CE$58=$CE$58,$CE$58&lt;&gt;$CE$59,$CE$59&lt;&gt;$CE$60,$CE$60:$CE$62=$CE$60,$CF$57&lt;&gt;$CF$58,$CF$60:$CF$61=$CF$60,$CF$61&lt;&gt;$CF$62,$CG$60:$CG$61=$CG$60),1,0)</f>
        <v>0</v>
      </c>
      <c r="SG60" s="487">
        <f t="array" aca="1" ref="SG60" ca="1">IF(AND($CC$57:$CC$62=$CC$60,$CE$57:$CE$58=$CE$58,$CE$58&lt;&gt;$CE$59,$CE$59&lt;&gt;$CE$60,$CE$60:$CE$62=$CE$60,$CF$57&lt;&gt;$CF$58,$CF$60&lt;&gt;$CF$61,$CF$61:$CF$62=$CF$61,$CG$61:$CG$62=$CG$61),1,0)</f>
        <v>0</v>
      </c>
      <c r="SH60" s="487">
        <f t="array" aca="1" ref="SH60" ca="1">IF(AND($CC$57:$CC$62=$CC$60,$CE$57:$CE$58=$CE$58,$CE$58&lt;&gt;$CE$59,$CE$59&lt;&gt;$CE$60,$CE$60:$CE$62=$CE$60,$CF$57&lt;&gt;$CF$58,$CF$60&lt;&gt;$CF$61,$CF$61&lt;&gt;$CF$62),1,0)</f>
        <v>0</v>
      </c>
      <c r="SI60" s="487">
        <f t="array" aca="1" ref="SI60" ca="1">IF(AND($CC$57:$CC$62=$CC$60,$CE$57:$CE$58=$CE$58,$CE$58&lt;&gt;$CE$59,$CE$59&lt;&gt;$CE$60,$CE$60&lt;&gt;$CE$61,$CE$61:$CE$62=$CE$61,$CF$57:$CF$58=$CF$58,$CF$61&lt;&gt;$CF$62,$CG$57:$CG$58=$CG$58),1,0)</f>
        <v>0</v>
      </c>
      <c r="SJ60" s="487">
        <f t="array" aca="1" ref="SJ60" ca="1">IF(AND($CC$57:$CC$62=$CC$60,$CE$57:$CE$58=$CE$58,$CE$58&lt;&gt;$CE$59,$CE$59&lt;&gt;$CE$60,$CE$60&lt;&gt;$CE$61,$CE$61:$CE$62=$CE$61,$CF$57&lt;&gt;$CF$58,$CF$61:$CF$62=$CF$61,$CG$61:$CG$62=$CG$61),1,0)</f>
        <v>0</v>
      </c>
      <c r="SK60" s="487">
        <f t="array" aca="1" ref="SK60" ca="1">IF(AND($CC$57:$CC$62=$CC$60,$CE$57:$CE$58=$CE$58,$CE$58&lt;&gt;$CE$59,$CE$59&lt;&gt;$CE$60,$CE$60&lt;&gt;$CE$61,$CE$61:$CE$62=$CE$61,$CF$57&lt;&gt;$CF$58,$CF$61&lt;&gt;$CF$62),1,0)</f>
        <v>0</v>
      </c>
      <c r="SL60" s="487">
        <f t="array" aca="1" ref="SL60" ca="1">IF(AND($CC$57:$CC$62=$CC$60,$CE$57:$CE$58=$CE$58,$CE$58&lt;&gt;$CE$59,$CE$59&lt;&gt;$CE$60,$CE$60:$CE$61=$CE$60,$CE$61&lt;&gt;$CE$62,$CF$57:$CF$58=$CF$58,$CF$60&lt;&gt;$CF$61,$CG$57:$CG$58=$CG$58),1,0)</f>
        <v>0</v>
      </c>
      <c r="SM60" s="487">
        <f t="array" aca="1" ref="SM60" ca="1">IF(AND($CC$57:$CC$62=$CC$60,$CE$57:$CE$58=$CE$58,$CE$58&lt;&gt;$CE$59,$CE$59&lt;&gt;$CE$60,$CE$60:$CE$61=$CE$60,$CE$61&lt;&gt;$CE$62,$CF$57&lt;&gt;$CF$58,$CF$60:$CF$61=$CF$60,$CG$60:$CG$61=$CG$60),1,0)</f>
        <v>0</v>
      </c>
      <c r="SN60" s="487">
        <f t="array" aca="1" ref="SN60" ca="1">IF(AND($CC$57:$CC$62=$CC$60,$CE$57:$CE$58=$CE$58,$CE$58&lt;&gt;$CE$59,$CE$59&lt;&gt;$CE$60,$CE$60:$CE$61=$CE$60,$CE$61&lt;&gt;$CE$62,$CF$57&lt;&gt;$CF$58,$CF$60&lt;&gt;$CF$61),1,0)</f>
        <v>0</v>
      </c>
      <c r="SO60" s="487">
        <f t="array" aca="1" ref="SO60" ca="1">IF(AND($CC$57:$CC$62=$CC$60,$CE$57:$CE$58=$CE$58,$CE$58&lt;&gt;$CE$59,$CE$59&lt;&gt;$CE$60,$CE$60&lt;&gt;$CE$61,$CE$61&lt;&gt;$CE$62,$CF$57&lt;&gt;$CF$58),1,0)</f>
        <v>0</v>
      </c>
      <c r="SP60" s="487">
        <f t="array" aca="1" ref="SP60" ca="1">IF(AND($CC$57:$CC$62=$CC$60,$CE$57&lt;&gt;$CE$58,$CE$58:$CE$62=$CE$60,$CF$58:$CF$61=$CF$60,$CF$61&lt;&gt;$CF$62,$CG$58:$CG$61=$CG$60),1,0)</f>
        <v>0</v>
      </c>
      <c r="SQ60" s="487">
        <f t="array" aca="1" ref="SQ60" ca="1">IF(AND($CC$57:$CC$62=$CC$60,$CE$57&lt;&gt;$CE$58,$CE$58:$CE$62=$CE$60,$CF$58:$CF$60=$CF$60,$CF$60&lt;&gt;$CF$61,$CF$61:$CF$62=$CF$61,$CG$58:$CG$60=$CG$60,$CG$61:$CG$62=$CG$61),1,0)</f>
        <v>0</v>
      </c>
      <c r="SR60" s="487">
        <f t="array" aca="1" ref="SR60" ca="1">IF(AND($CC$57:$CC$62=$CC$60,$CE$57&lt;&gt;$CE$58,$CE$58:$CE$62=$CE$60,$CF$58:$CF$60=$CF$60,$CF$60&lt;&gt;$CF$61,$CF$61&lt;&gt;$CF$62,$CG$58:$CG$60=$CG$60),1,0)</f>
        <v>0</v>
      </c>
      <c r="SS60" s="487">
        <f t="array" aca="1" ref="SS60" ca="1">IF(AND($CC$57:$CC$62=$CC$60,$CE$57&lt;&gt;$CE$58,$CE$58:$CE$62=$CE$60,$CF$58:$CF$59=$CF$59,$CF$59&lt;&gt;$CF$60,$CF$60:$CF$62=$CF$60,$CG$58:$CG$59=$CG$59,$CG$60:$CG$62=$CG$60),1,0)</f>
        <v>0</v>
      </c>
      <c r="ST60" s="487">
        <f t="array" aca="1" ref="ST60" ca="1">IF(AND($CC$57:$CC$62=$CC$60,$CE$57&lt;&gt;$CE$58,$CE$58:$CE$62=$CE$60,$CF$58:$CF$59=$CF$59,$CF$59&lt;&gt;$CF$60,$CF$60&lt;&gt;$CF$61,$CF$61:$CF$62=$CF$61,$CG$58:$CG$59=$CG$59,$CG$61:$CG$62=$CG$61),1,0)</f>
        <v>0</v>
      </c>
      <c r="SU60" s="487">
        <f t="array" aca="1" ref="SU60" ca="1">IF(AND($CC$57:$CC$62=$CC$60,$CE$57&lt;&gt;$CE$58,$CE$58:$CE$62=$CE$60,$CF$58:$CF$59=$CF$59,$CF$59&lt;&gt;$CF$60,$CF$60:$CF$61=$CF$60,$CF$61&lt;&gt;$CF$62,$CG$58:$CG$59=$CG$59,$CG$60:$CG$61=$CG$60),1,0)</f>
        <v>0</v>
      </c>
      <c r="SV60" s="487">
        <f t="array" aca="1" ref="SV60" ca="1">IF(AND($CC$57:$CC$62=$CC$60,$CE$57&lt;&gt;$CE$58,$CE$58:$CE$62=$CE$60,$CF$58:$CF$59=$CF$59,$CF$59&lt;&gt;$CF$60,$CF$60&lt;&gt;$CF$61,$CF$61&lt;&gt;$CF$62,$CG$58:$CG$59=$CG$59),1,0)</f>
        <v>0</v>
      </c>
      <c r="SW60" s="487">
        <f t="array" aca="1" ref="SW60" ca="1">IF(AND($CC$57:$CC$62=$CC$60,$CE$57&lt;&gt;$CE$58,$CE$58:$CE$62=$CE$60,$CF$58&lt;&gt;$CF$59,$CF$59:$CF$62=$CF$60,$CG$59:$CG$62=$CG$60),1,0)</f>
        <v>0</v>
      </c>
      <c r="SX60" s="487">
        <f t="array" aca="1" ref="SX60" ca="1">IF(AND($CC$57:$CC$62=$CC$60,$CE$57&lt;&gt;$CE$58,$CE$58:$CE$62=$CE$60,$CF$58&lt;&gt;$CF$59,$CF$59:$CF$61=$CF$60,$CF$61&lt;&gt;$CF$62,$CG$59:$CG$61=$CG$60),1,0)</f>
        <v>0</v>
      </c>
      <c r="SY60" s="487">
        <f t="array" aca="1" ref="SY60" ca="1">IF(AND($CC$57:$CC$62=$CC$60,$CE$57&lt;&gt;$CE$58,$CE$58:$CE$62=$CE$60,$CF$58&lt;&gt;$CF$59,$CF$59:$CF$60=$CF$60,$CF$60&lt;&gt;$CF$61,$CF$61:$CF$62=$CF$61,$CG$59:$CG$60=$CG$60,$CG$61:$CG$62=$CG$61),1,0)</f>
        <v>0</v>
      </c>
      <c r="SZ60" s="487">
        <f t="array" aca="1" ref="SZ60" ca="1">IF(AND($CC$57:$CC$62=$CC$60,$CE$57&lt;&gt;$CE$58,$CE$58:$CE$62=$CE$60,$CF$58&lt;&gt;$CF$59,$CF$59:$CF$60=$CF$60,$CF$60&lt;&gt;$CF$61,$CF$61&lt;&gt;$CF$62,$CG$59:$CG$60=$CG$60),1,0)</f>
        <v>0</v>
      </c>
      <c r="TA60" s="487">
        <f t="array" aca="1" ref="TA60" ca="1">IF(AND($CC$57:$CC$62=$CC$60,$CE$57&lt;&gt;$CE$58,$CE$58:$CE$62=$CE$60,$CF$58&lt;&gt;$CF$59,$CF$59&lt;&gt;$CF$60,$CF$60:$CF$62=$CF$60,$CG$60:$CG$62=$CG$60),1,0)</f>
        <v>0</v>
      </c>
      <c r="TB60" s="487">
        <f t="array" aca="1" ref="TB60" ca="1">IF(AND($CC$57:$CC$62=$CC$60,$CE$57&lt;&gt;$CE$58,$CE$58:$CE$62=$CE$60,$CF$58&lt;&gt;$CF$59,$CF$59&lt;&gt;$CF$60,$CF$60:$CF$61=$CF$60,$CF$61&lt;&gt;$CF$62,$CG$60:$CG$61=$CG$60),1,0)</f>
        <v>0</v>
      </c>
      <c r="TC60" s="487">
        <f t="array" aca="1" ref="TC60" ca="1">IF(AND($CC$57:$CC$62=$CC$60,$CE$57&lt;&gt;$CE$58,$CE$58:$CE$62=$CE$60,$CF$58&lt;&gt;$CF$59,$CF$59&lt;&gt;$CF$60,$CF$60&lt;&gt;$CF$61,$CF$61:$CF$62=$CF$61,$CG$61:$CG$62=$CG$61),1,0)</f>
        <v>0</v>
      </c>
      <c r="TD60" s="487">
        <f t="array" aca="1" ref="TD60" ca="1">IF(AND($CC$57:$CC$62=$CC$60,$CE$57&lt;&gt;$CE$58,$CE$58:$CE$62=$CE$60,$CF$58&lt;&gt;$CF$59,$CF$59&lt;&gt;$CF$60,$CF$60&lt;&gt;$CF$61,$CF$61&lt;&gt;$CF$62),1,0)</f>
        <v>0</v>
      </c>
      <c r="TE60" s="487">
        <f t="array" aca="1" ref="TE60" ca="1">IF(AND($CC$57:$CC$62=$CC$60,$CE$57&lt;&gt;$CE$58,$CE$58:$CE$61=$CE$60,$CE$61&lt;&gt;$CE$62,$CF$58:$CF$60=$CF$60,$CF$60&lt;&gt;$CF$61,$CG$58:$CG$60=$CG$60),1,0)</f>
        <v>0</v>
      </c>
      <c r="TF60" s="487">
        <f t="array" aca="1" ref="TF60" ca="1">IF(AND($CC$57:$CC$62=$CC$60,$CE$57&lt;&gt;$CE$58,$CE$58:$CE$61=$CE$60,$CE$61&lt;&gt;$CE$62,$CF$58:$CF$59=$CF$59,$CF$59&lt;&gt;$CF$60,$CF$60:$CF$61=$CF$60,$CG$58:$CG$59=$CG$59,$CG$60:$CG$61=$CG$60),1,0)</f>
        <v>0</v>
      </c>
      <c r="TG60" s="487">
        <f t="array" aca="1" ref="TG60" ca="1">IF(AND($CC$57:$CC$62=$CC$60,$CE$57&lt;&gt;$CE$58,$CE$58:$CE$61=$CE$60,$CE$61&lt;&gt;$CE$62,$CF$58:$CF$59=$CF$59,$CF$59&lt;&gt;$CF$60,$CF$60&lt;&gt;$CF$61,$CG$58:$CG$59=$CG$59),1,0)</f>
        <v>0</v>
      </c>
      <c r="TH60" s="487">
        <f t="array" aca="1" ref="TH60" ca="1">IF(AND($CC$57:$CC$62=$CC$60,$CE$57&lt;&gt;$CE$58,$CE$58:$CE$61=$CE$60,$CE$61&lt;&gt;$CE$62,$CF$58&lt;&gt;$CF$59,$CF$59:$CF$61=$CF$60,$CG$59:$CG$61=$CG$60),1,0)</f>
        <v>0</v>
      </c>
      <c r="TI60" s="487">
        <f t="array" aca="1" ref="TI60" ca="1">IF(AND($CC$57:$CC$62=$CC$60,$CE$57&lt;&gt;$CE$58,$CE$58:$CE$61=$CE$60,$CE$61&lt;&gt;$CE$62,$CF$58&lt;&gt;$CF$59,$CF$59:$CF$60=$CF$60,$CF$60&lt;&gt;$CF$61,$CG$59:$CG$60=$CG$60),1,0)</f>
        <v>0</v>
      </c>
      <c r="TJ60" s="487">
        <f t="array" aca="1" ref="TJ60" ca="1">IF(AND($CC$57:$CC$62=$CC$60,$CE$57&lt;&gt;$CE$58,$CE$58:$CE$61=$CE$60,$CE$61&lt;&gt;$CE$62,$CF$58&lt;&gt;$CF$59,$CF$59&lt;&gt;$CF$60,$CF$60:$CF$61=$CF$60,$CG$60:$CG$61=$CG$60),1,0)</f>
        <v>0</v>
      </c>
      <c r="TK60" s="487">
        <f t="array" aca="1" ref="TK60" ca="1">IF(AND($CC$57:$CC$62=$CC$60,$CE$57&lt;&gt;$CE$58,$CE$58:$CE$61=$CE$60,$CE$61&lt;&gt;$CE$62,$CF$58&lt;&gt;$CF$59,$CF$59&lt;&gt;$CF$60,$CF$60&lt;&gt;$CF$61),1,0)</f>
        <v>0</v>
      </c>
      <c r="TL60" s="487">
        <f t="array" aca="1" ref="TL60" ca="1">IF(AND($CC$57:$CC$62=$CC$60,$CE$57&lt;&gt;$CE$58,$CE$58:$CE$60=$CE$60,$CE$60&lt;&gt;$CE$61,$CE$61:$CE$62=$CE$61,$CF$58:$CF$60=$CF$60,$CF$61&lt;&gt;$CF$62,$CG$58:$CG$60=$CG$60),1,0)</f>
        <v>0</v>
      </c>
      <c r="TM60" s="487">
        <f t="array" aca="1" ref="TM60" ca="1">IF(AND($CC$57:$CC$62=$CC$60,$CE$57&lt;&gt;$CE$58,$CE$58:$CE$60=$CE$60,$CE$60&lt;&gt;$CE$61,$CE$61:$CE$62=$CE$61,$CF$58:$CF$59=$CF$59,$CF$59&lt;&gt;$CF$60,$CF$61:$CF$62=$CF$61,$CG$58:$CG$59=$CG$59,$CG$61:$CG$62=$CG$61),1,0)</f>
        <v>0</v>
      </c>
      <c r="TN60" s="487">
        <f t="array" aca="1" ref="TN60" ca="1">IF(AND($CC$57:$CC$62=$CC$60,$CE$57&lt;&gt;$CE$58,$CE$58:$CE$60=$CE$60,$CE$60&lt;&gt;$CE$61,$CE$61:$CE$62=$CE$61,$CF$58:$CF$59=$CF$59,$CF$59&lt;&gt;$CF$60,$CF$61&lt;&gt;$CF$62,$CG$58:$CG$59=$CG$59),1,0)</f>
        <v>0</v>
      </c>
      <c r="TO60" s="487">
        <f t="array" aca="1" ref="TO60" ca="1">IF(AND($CC$57:$CC$62=$CC$60,$CE$57&lt;&gt;$CE$58,$CE$58:$CE$60=$CE$60,$CE$60&lt;&gt;$CE$61,$CE$61:$CE$62=$CE$61,$CF$58&lt;&gt;$CF$59,$CF$59:$CF$60=$CF$60,$CF$61:$CF$62=$CF$61,$CG$59:$CG$60=$CG$60,$CG$61:$CG$62=$CG$61),1,0)</f>
        <v>0</v>
      </c>
      <c r="TP60" s="487">
        <f t="array" aca="1" ref="TP60" ca="1">IF(AND($CC$57:$CC$62=$CC$60,$CE$57&lt;&gt;$CE$58,$CE$58:$CE$60=$CE$60,$CE$60&lt;&gt;$CE$61,$CE$61:$CE$62=$CE$61,$CF$58&lt;&gt;$CF$59,$CF$59:$CF$60=$CF$60,$CF$61&lt;&gt;$CF$62,$CG$59:$CG$60=$CG$60),1,0)</f>
        <v>0</v>
      </c>
      <c r="TQ60" s="487">
        <f t="array" aca="1" ref="TQ60" ca="1">IF(AND($CC$57:$CC$62=$CC$60,$CE$57&lt;&gt;$CE$58,$CE$58:$CE$60=$CE$60,$CE$60&lt;&gt;$CE$61,$CE$61:$CE$62=$CE$61,$CF$58&lt;&gt;$CF$59,$CF$59&lt;&gt;$CF$60,$CF$61:$CF$62=$CF$61,$CG$61:$CG$62=$CG$61),1,0)</f>
        <v>0</v>
      </c>
      <c r="TR60" s="487">
        <f t="array" aca="1" ref="TR60" ca="1">IF(AND($CC$57:$CC$62=$CC$60,$CE$57&lt;&gt;$CE$58,$CE$58:$CE$60=$CE$60,$CE$60&lt;&gt;$CE$61,$CE$61:$CE$62=$CE$61,$CF$58&lt;&gt;$CF$59,$CF$59&lt;&gt;$CF$60,$CF$61&lt;&gt;$CF$62),1,0)</f>
        <v>0</v>
      </c>
      <c r="TS60" s="487">
        <f t="array" aca="1" ref="TS60" ca="1">IF(AND($CC$57:$CC$62=$CC$60,$CE$57&lt;&gt;$CE$58,$CE$58:$CE$60=$CE$60,$CE$60&lt;&gt;$CE$61,$CE$61&lt;&gt;$CE$62,$CF$58:$CF$59=$CF$59,$CF$59&lt;&gt;$CF$60,$CG$58:$CG$59=$CG$59),1,0)</f>
        <v>0</v>
      </c>
      <c r="TT60" s="487">
        <f t="array" aca="1" ref="TT60" ca="1">IF(AND($CC$57:$CC$62=$CC$60,$CE$57&lt;&gt;$CE$58,$CE$58:$CE$60=$CE$60,$CE$60&lt;&gt;$CE$61,$CE$61&lt;&gt;$CE$62,$CF$58&lt;&gt;$CF$59,$CF$59:$CF$60=$CF$60,$CG$59:$CG$60=$CG$60),1,0)</f>
        <v>0</v>
      </c>
      <c r="TU60" s="487">
        <f t="array" aca="1" ref="TU60" ca="1">IF(AND($CC$57:$CC$62=$CC$60,$CE$57&lt;&gt;$CE$58,$CE$58:$CE$60=$CE$60,$CE$60&lt;&gt;$CE$61,$CE$61&lt;&gt;$CE$62,$CF$58&lt;&gt;$CF$59,$CF$59&lt;&gt;$CF$60),1,0)</f>
        <v>0</v>
      </c>
      <c r="TV60" s="487">
        <f t="array" aca="1" ref="TV60" ca="1">IF(AND($CC$57:$CC$62=$CC$60,$CE$57&lt;&gt;$CE$58,$CE$58:$CE$59=$CE$59,$CE$59&lt;&gt;$CE$60,$CE$60:$CE$62=$CE$60,$CF$58:$CF$59=$CF$59,$CF$60&lt;&gt;$CF$61,$CF$61:$CF$62=$CF$61,$CG$58:$CG$59=$CG$59,$CG$61:$CG$62=$CG$61),1,0)</f>
        <v>0</v>
      </c>
      <c r="TW60" s="487">
        <f t="array" aca="1" ref="TW60" ca="1">IF(AND($CC$57:$CC$62=$CC$60,$CE$57&lt;&gt;$CE$58,$CE$58:$CE$59=$CE$59,$CE$59&lt;&gt;$CE$60,$CE$60:$CE$62=$CE$60,$CF$58:$CF$59=$CF$59,$CF$60:$CF$61=$CF$60,$CF$61&lt;&gt;$CF$62,$CG$58:$CG$59=$CG$59,$CG$60:$CG$61=$CG$60),1,0)</f>
        <v>0</v>
      </c>
      <c r="TX60" s="487">
        <f t="array" aca="1" ref="TX60" ca="1">IF(AND($CC$57:$CC$62=$CC$60,$CE$57&lt;&gt;$CE$58,$CE$58:$CE$59=$CE$59,$CE$59&lt;&gt;$CE$60,$CE$60:$CE$62=$CE$60,$CF$58:$CF$59=$CF$59,$CF$60&lt;&gt;$CF$61,$CF$61&lt;&gt;$CF$62,$CG$58:$CG$59=$CG$59),1,0)</f>
        <v>0</v>
      </c>
      <c r="TY60" s="487">
        <f t="array" aca="1" ref="TY60" ca="1">IF(AND($CC$57:$CC$62=$CC$60,$CE$57&lt;&gt;$CE$58,$CE$58:$CE$59=$CE$58,$CE$59&lt;&gt;$CE$60,$CE$60:$CE$62=$CE$60,$CF$58&lt;&gt;$CF$59,$CF$60:$CF$62=$CF$60,$CG$60:$CG$62=$CG$60),1,0)</f>
        <v>0</v>
      </c>
      <c r="TZ60" s="487">
        <f t="array" aca="1" ref="TZ60" ca="1">IF(AND($CC$57:$CC$62=$CC$60,$CE$57&lt;&gt;$CE$58,$CE$58:$CE$59=$CE$59,$CE$59&lt;&gt;$CE$60,$CE$60:$CE$62=$CE$60,$CF$58&lt;&gt;$CF$59,$CF$60:$CF$61=$CF$60,$CF$61&lt;&gt;$CF$62,$CG$60:$CG$61=$CG$60),1,0)</f>
        <v>0</v>
      </c>
      <c r="UA60" s="487">
        <f t="array" aca="1" ref="UA60" ca="1">IF(AND($CC$57:$CC$62=$CC$60,$CE$57&lt;&gt;$CE$58,$CE$58:$CE$59=$CE$59,$CE$59&lt;&gt;$CE$60,$CE$60:$CE$62=$CE$60,$CF$58&lt;&gt;$CF$59,$CF$60&lt;&gt;$CF$61,$CF$61:$CF$62=$CF$61,$CG$61:$CG$62=$CG$61),1,0)</f>
        <v>0</v>
      </c>
      <c r="UB60" s="487">
        <f t="array" aca="1" ref="UB60" ca="1">IF(AND($CC$57:$CC$62=$CC$60,$CE$57&lt;&gt;$CE$58,$CE$58:$CE$59=$CE$59,$CE$59&lt;&gt;$CE$60,$CE$60:$CE$62=$CE$60,$CF$58&lt;&gt;$CF$59,$CF$60&lt;&gt;$CF$61,$CF$61&lt;&gt;$CF$62),1,0)</f>
        <v>0</v>
      </c>
      <c r="UC60" s="487">
        <f t="array" aca="1" ref="UC60" ca="1">IF(AND($CC$57:$CC$62=$CC$60,$CE$57&lt;&gt;$CE$58,$CE$58:$CE$59=$CE$59,$CE$59&lt;&gt;$CE$60,$CE$60&lt;&gt;$CE$61,$CE$61:$CE$62=$CE$61,$CF$58:$CF$59=$CF$59,$CF$61&lt;&gt;$CF$62,$CG$58:$CG$59=$CG$59),1,0)</f>
        <v>0</v>
      </c>
      <c r="UD60" s="487">
        <f t="array" aca="1" ref="UD60" ca="1">IF(AND($CC$57:$CC$62=$CC$60,$CE$57&lt;&gt;$CE$58,$CE$58:$CE$59=$CE$59,$CE$59&lt;&gt;$CE$60,$CE$60&lt;&gt;$CE$61,$CE$61:$CE$62=$CE$61,$CF$58&lt;&gt;$CF$59,$CF$61:$CF$62=$CF$61,$CG$61:$CG$62=$CG$61),1,0)</f>
        <v>0</v>
      </c>
      <c r="UE60" s="487">
        <f t="array" aca="1" ref="UE60" ca="1">IF(AND($CC$57:$CC$62=$CC$60,$CE$57&lt;&gt;$CE$58,$CE$58:$CE$59=$CE$59,$CE$59&lt;&gt;$CE$60,$CE$60&lt;&gt;$CE$61,$CE$61:$CE$62=$CE$61,$CF$58&lt;&gt;$CF$59,$CF$61&lt;&gt;$CF$62),1,0)</f>
        <v>0</v>
      </c>
      <c r="UF60" s="487">
        <f t="array" aca="1" ref="UF60" ca="1">IF(AND($CC$57:$CC$62=$CC$60,$CE$57&lt;&gt;$CE$58,$CE$58:$CE$59=$CE$59,$CE$59&lt;&gt;$CE$60,$CE$60:$CE$61=$CE$60,$CE$61&lt;&gt;$CE$62,$CF$58:$CF$59=$CF$59,$CF$60&lt;&gt;$CF$61,$CG$58:$CG$59=$CG$59),1,0)</f>
        <v>0</v>
      </c>
      <c r="UG60" s="487">
        <f t="array" aca="1" ref="UG60" ca="1">IF(AND($CC$57:$CC$62=$CC$60,$CE$57&lt;&gt;$CE$58,$CE$58:$CE$59=$CE$59,$CE$59&lt;&gt;$CE$60,$CE$60:$CE$61=$CE$60,$CE$61&lt;&gt;$CE$62,$CF$58&lt;&gt;$CF$59,$CF$60:$CF$61=$CF$60,$CG$60:$CG$61=$CG$60),1,0)</f>
        <v>0</v>
      </c>
      <c r="UH60" s="487">
        <f t="array" aca="1" ref="UH60" ca="1">IF(AND($CC$57:$CC$62=$CC$60,$CE$57&lt;&gt;$CE$58,$CE$58:$CE$59=$CE$59,$CE$59&lt;&gt;$CE$60,$CE$60:$CE$61=$CE$60,$CE$61&lt;&gt;$CE$62,$CF$58&lt;&gt;$CF$59,$CF$60&lt;&gt;$CF$61),1,0)</f>
        <v>0</v>
      </c>
      <c r="UI60" s="487">
        <f t="array" aca="1" ref="UI60" ca="1">IF(AND($CC$57:$CC$62=$CC$60,$CE$57&lt;&gt;$CE$58,$CE$58:$CE$59=$CE$59,$CE$59&lt;&gt;$CE$60,$CE$60&lt;&gt;$CE$61,$CE$61&lt;&gt;$CE$62,$CF$58&lt;&gt;$CF$59),1,0)</f>
        <v>0</v>
      </c>
      <c r="UJ60" s="487">
        <f t="array" aca="1" ref="UJ60" ca="1">IF(AND($CC$57:$CC$62=$CC$60,$CE$57&lt;&gt;$CE$58,$CE$58&lt;&gt;$CE$59,$CE$59:$CE$62=$CE$60,$CF$59:$CF$61=$CF$60,$CF$61&lt;&gt;$CF$62,$CG$59:$CG$61=$CG$60),1,0)</f>
        <v>0</v>
      </c>
      <c r="UK60" s="487">
        <f t="array" aca="1" ref="UK60" ca="1">IF(AND($CC$57:$CC$62=$CC$60,$CE$57&lt;&gt;$CE$58,$CE$58&lt;&gt;$CE$59,$CE$59:$CE$62=$CE$60,$CF$59:$CF$60=$CF$60,$CF$60&lt;&gt;$CF$61,$CF$61:$CF$62=$CF$61,$CG$59:$CG$60=$CG$60,$CG$61:$CG$62=$CG$61),1,0)</f>
        <v>0</v>
      </c>
      <c r="UL60" s="487">
        <f t="array" aca="1" ref="UL60" ca="1">IF(AND($CC$57:$CC$62=$CC$60,$CE$57&lt;&gt;$CE$58,$CE$58&lt;&gt;$CE$59,$CE$59:$CE$62=$CE$60,$CF$59:$CF$60=$CF$60,$CF$60&lt;&gt;$CF$61,$CF$61&lt;&gt;$CF$62,$CG$59:$CG$60=$CG$60),1,0)</f>
        <v>0</v>
      </c>
      <c r="UM60" s="487">
        <f t="array" aca="1" ref="UM60" ca="1">IF(AND($CC$57:$CC$62=$CC$60,$CE$57&lt;&gt;$CE$58,$CE$58&lt;&gt;$CE$59,$CE$59:$CE$62=$CE$60,$CF$59&lt;&gt;$CF$60,$CF$60:$CF$62=$CF$60,$CG$60:$CG$62=$CG$60),1,0)</f>
        <v>0</v>
      </c>
      <c r="UN60" s="487">
        <f t="array" aca="1" ref="UN60" ca="1">IF(AND($CC$57:$CC$62=$CC$60,$CE$57&lt;&gt;$CE$58,$CE$58&lt;&gt;$CE$59,$CE$59:$CE$62=$CE$60,$CF$59&lt;&gt;$CF$60,$CF$60:$CF$61=$CF$60,$CF$61&lt;&gt;$CF$62,$CG$60:$CG$61=$CG$60),1,0)</f>
        <v>0</v>
      </c>
      <c r="UO60" s="487">
        <f t="array" aca="1" ref="UO60" ca="1">IF(AND($CC$57:$CC$62=$CC$60,$CE$57&lt;&gt;$CE$58,$CE$58&lt;&gt;$CE$59,$CE$59:$CE$62=$CE$60,$CF$59&lt;&gt;$CF$60,$CF$60&lt;&gt;$CF$61,$CF$61:$CF$62=$CF$61,$CG$61:$CG$62=$CG$61),1,0)</f>
        <v>0</v>
      </c>
      <c r="UP60" s="487">
        <f t="array" aca="1" ref="UP60" ca="1">IF(AND($CC$57:$CC$62=$CC$60,$CE$57&lt;&gt;$CE$58,$CE$58&lt;&gt;$CE$59,$CE$59:$CE$62=$CE$60,$CF$59&lt;&gt;$CF$60,$CF$60&lt;&gt;$CF$61,$CF$61&lt;&gt;$CF$62),1,0)</f>
        <v>0</v>
      </c>
      <c r="UQ60" s="487">
        <f t="array" aca="1" ref="UQ60" ca="1">IF(AND($CC$57:$CC$62=$CC$60,$CE$57&lt;&gt;$CE$58,$CE$58&lt;&gt;$CE$59,$CE$59:$CE$61=$CE$60,$CE$61&lt;&gt;$CE$62,$CF$59:$CF$60=$CF$60,$CF$60&lt;&gt;$CF$61,$CG$59:$CG$60=$CG$60),1,0)</f>
        <v>0</v>
      </c>
      <c r="UR60" s="487">
        <f t="array" aca="1" ref="UR60" ca="1">IF(AND($CC$57:$CC$62=$CC$60,$CE$57&lt;&gt;$CE$58,$CE$58&lt;&gt;$CE$59,$CE$59:$CE$61=$CE$60,$CE$61&lt;&gt;$CE$62,$CF$59&lt;&gt;$CF$60,$CF$60:$CF$61=$CF$60,$CG$60:$CG$61=$CG$60),1,0)</f>
        <v>0</v>
      </c>
      <c r="US60" s="487">
        <f t="array" aca="1" ref="US60" ca="1">IF(AND($CC$57:$CC$62=$CC$60,$CE$57&lt;&gt;$CE$58,$CE$58&lt;&gt;$CE$59,$CE$59:$CE$61=$CE$60,$CE$61&lt;&gt;$CE$62,$CF$59&lt;&gt;$CF$60,$CF$60&lt;&gt;$CF$61),1,0)</f>
        <v>0</v>
      </c>
      <c r="UT60" s="487">
        <f t="array" aca="1" ref="UT60" ca="1">IF(AND($CC$57:$CC$62=$CC$60,$CE$57&lt;&gt;$CE$58,$CE$58&lt;&gt;$CE$59,$CE$59:$CE$60=$CE$60,$CE$60&lt;&gt;$CE$61,$CE$61:$CE$62=$CE$61,$CF$59:$CF$60=$CF$60,$CF$61&lt;&gt;$CF$62,$CG$59:$CG$60=$CG$60),1,0)</f>
        <v>0</v>
      </c>
      <c r="UU60" s="487">
        <f t="array" aca="1" ref="UU60" ca="1">IF(AND($CC$57:$CC$62=$CC$60,$CE$57&lt;&gt;$CE$58,$CE$58&lt;&gt;$CE$59,$CE$59:$CE$60=$CE$60,$CE$60&lt;&gt;$CE$61,$CE$61:$CE$62=$CE$61,$CF$59&lt;&gt;$CF$60,$CF$61:$CF$62=$CF$61,$CG$61:$CG$62=$CG$61),1,0)</f>
        <v>0</v>
      </c>
      <c r="UV60" s="487">
        <f t="array" aca="1" ref="UV60" ca="1">IF(AND($CC$57:$CC$62=$CC$60,$CE$57&lt;&gt;$CE$58,$CE$58&lt;&gt;$CE$59,$CE$59:$CE$60=$CE$60,$CE$60&lt;&gt;$CE$61,$CE$61:$CE$62=$CE$61,$CF$59&lt;&gt;$CF$60,$CF$61&lt;&gt;$CF$62),1,0)</f>
        <v>0</v>
      </c>
      <c r="UW60" s="487">
        <f t="array" aca="1" ref="UW60" ca="1">IF(AND($CC$57:$CC$62=$CC$60,$CE$57&lt;&gt;$CE$58,$CE$58&lt;&gt;$CE$59,$CE$59:$CE$60=$CE$60,$CE$60&lt;&gt;$CE$61,$CE$61&lt;&gt;$CE$62,$CF$59&lt;&gt;$CF$60),1,0)</f>
        <v>0</v>
      </c>
      <c r="UX60" s="487">
        <f t="array" aca="1" ref="UX60" ca="1">IF(AND($CC$57:$CC$62=$CC$60,$CE$57&lt;&gt;$CE$58,$CE$58&lt;&gt;$CE$59,$CE$59&lt;&gt;$CE$60,$CE$60:$CE$62=$CE$60,$CF$60:$CF$61=$CF$60,$CF$61&lt;&gt;$CF$62,$CG$60:$CG$61=$CG$60),1,0)</f>
        <v>0</v>
      </c>
      <c r="UY60" s="487">
        <f t="array" aca="1" ref="UY60" ca="1">IF(AND($CC$57:$CC$62=$CC$60,$CE$57&lt;&gt;$CE$58,$CE$58&lt;&gt;$CE$59,$CE$59&lt;&gt;$CE$60,$CE$60:$CE$62=$CE$60,$CF$60&lt;&gt;$CF$61,$CF$61:$CF$62=$CF$61,$CG$61:$CG$62=$CG$61),1,0)</f>
        <v>0</v>
      </c>
      <c r="UZ60" s="487">
        <f t="array" aca="1" ref="UZ60" ca="1">IF(AND($CC$57:$CC$62=$CC$60,$CE$57&lt;&gt;$CE$58,$CE$58&lt;&gt;$CE$59,$CE$59&lt;&gt;$CE$60,$CE$60:$CE$62=$CE$60,$CF$60&lt;&gt;$CF$61,$CF$61&lt;&gt;$CF$62),1,0)</f>
        <v>0</v>
      </c>
      <c r="VA60" s="487">
        <f t="array" aca="1" ref="VA60" ca="1">IF(AND($CC$57:$CC$62=$CC$60,$CE$57&lt;&gt;$CE$58,$CE$58&lt;&gt;$CE$59,$CE$59&lt;&gt;$CE$60,$CE$60:$CE$61=$CE$60,$CE$61&lt;&gt;$CE$62,$CF$60&lt;&gt;$CF$61),1,0)</f>
        <v>0</v>
      </c>
      <c r="VB60" s="487">
        <f t="array" aca="1" ref="VB60" ca="1">IF(AND($CC$57:$CC$62=$CC$60,$CE$57&lt;&gt;$CE$58,$CE$58&lt;&gt;$CE$59,$CE$59&lt;&gt;$CE$60,$CE$60&lt;&gt;$CE$61,$CE$61:$CE$62=$CE$61,$CF$61&lt;&gt;$CF$62),1,0)</f>
        <v>0</v>
      </c>
      <c r="VC60" s="487">
        <f t="array" aca="1" ref="VC60" ca="1">IF(AND($CC$57:$CC$61=$CC$60,$CC$61&lt;&gt;$CC$62,$CE$57:$CE$60=$CE$60,$CE$60&lt;&gt;$CE$61,$CF$57:$CF$60=$CF$60,$CG$57:$CG$60=$CG$60),1,0)</f>
        <v>0</v>
      </c>
      <c r="VD60" s="487">
        <f t="array" aca="1" ref="VD60" ca="1">IF(AND($CC$57:$CC$61=$CC$60,$CC$61&lt;&gt;$CC$62,$CE$57:$CE$59=$CE$59,$CE$59&lt;&gt;$CE$60,$CE$60:$CE$61=$CE$60,$CF$57:$CF$59=$CF$59,$CF$60:$CF$61=$CF$60,$CG$57:$CG$59=$CG$59,$CG$60:$CG$61=$CG$60),1,0)</f>
        <v>0</v>
      </c>
      <c r="VE60" s="487">
        <f t="array" aca="1" ref="VE60" ca="1">IF(AND($CC$57:$CC$61=$CC$60,$CC$61&lt;&gt;$CC$62,$CE$57:$CE$59=$CE$59,$CE$59&lt;&gt;$CE$60,$CE$60&lt;&gt;$CE$61,$CF$57:$CF$59=$CF$59,$CG$57:$CG$59=$CG$59),1,0)</f>
        <v>0</v>
      </c>
      <c r="VF60" s="487">
        <f t="array" aca="1" ref="VF60" ca="1">IF(AND($CC$57:$CC$61=$CC$60,$CC$61&lt;&gt;$CC$62,$CE$57:$CE$58=$CE$58,$CE$58&lt;&gt;$CE$59,$CE$59:$CE$61=$CE$60,$CF$57:$CF$58=$CF$58,$CF$59:$CF$61=$CF$60,$CG$57:$CG$58=$CG$58,$CG$59:$CG$61=$CG$60),1,0)</f>
        <v>0</v>
      </c>
      <c r="VG60" s="487">
        <f t="array" aca="1" ref="VG60" ca="1">IF(AND($CC$57:$CC$61=$CC$60,$CC$61&lt;&gt;$CC$62,$CE$57:$CE$58=$CE$58,$CE$58&lt;&gt;$CE$59,$CE$59:$CE$60=$CE$60,$CE$60&lt;&gt;$CE$61,$CF$57:$CF$58=$CF$58,$CF$59:$CF$60=$CF$60,$CG$57:$CG$58=$CG$58,$CG$59:$CG$60=$CG$60),1,0)</f>
        <v>0</v>
      </c>
      <c r="VH60" s="487">
        <f t="array" aca="1" ref="VH60" ca="1">IF(AND($CC$57:$CC$61=$CC$60,$CC$61&lt;&gt;$CC$62,$CE$57:$CE$58=$CE$58,$CE$58&lt;&gt;$CE$59,$CE$59&lt;&gt;$CE$60,$CE$60:$CE$61=$CE$60,$CF$57:$CF$58=$CF$58,$CF$60:$CF$61=$CF$60,$CG$57:$CG$58=$CG$58,$CG$60:$CG$61=$CG$60),1,0)</f>
        <v>0</v>
      </c>
      <c r="VI60" s="487">
        <f t="array" aca="1" ref="VI60" ca="1">IF(AND($CC$57:$CC$61=$CC$60,$CC$61&lt;&gt;$CC$62,$CE$57:$CE$58=$CE$58,$CE$58&lt;&gt;$CE$59,$CE$59&lt;&gt;$CE$60,$CE$60&lt;&gt;$CE$61,$CF$57:$CF$58=$CF$58,$CG$57:$CG$58=$CG$58),1,0)</f>
        <v>0</v>
      </c>
      <c r="VJ60" s="487">
        <f t="array" aca="1" ref="VJ60" ca="1">IF(AND($CC$57:$CC$61=$CC$60,$CC$61&lt;&gt;$CC$62,$CE$57&lt;&gt;$CE$58,$CE$58:$CE$61=$CE$60,$CF$58:$CF$61=$CF$60,$CG$58:$CG$61=$CG$60),1,0)</f>
        <v>0</v>
      </c>
      <c r="VK60" s="487">
        <f t="array" aca="1" ref="VK60" ca="1">IF(AND($CC$57:$CC$61=$CC$60,$CC$61&lt;&gt;$CC$62,$CE$57&lt;&gt;$CE$58,$CE$58:$CE$60=$CE$60,$CE$60&lt;&gt;$CE$61,$CF$58:$CF$60=$CF$60,$CG$58:$CG$60=$CG$60),1,0)</f>
        <v>0</v>
      </c>
      <c r="VL60" s="487">
        <f t="array" aca="1" ref="VL60" ca="1">IF(AND($CC$57:$CC$61=$CC$60,$CC$61&lt;&gt;$CC$62,$CE$57&lt;&gt;$CE$58,$CE$58:$CE$59=$CE$59,$CE$59&lt;&gt;$CE$60,$CE$60:$CE$61=$CE$60,$CF$58:$CF$59=$CF$59,$CF$60:$CF$61=$CF$60,$CG$58:$CG$59=$CG$59,$CG$60:$CG$61=$CG$60),1,0)</f>
        <v>0</v>
      </c>
      <c r="VM60" s="487">
        <f t="array" aca="1" ref="VM60" ca="1">IF(AND($CC$57:$CC$61=$CC$60,$CC$61&lt;&gt;$CC$62,$CE$57&lt;&gt;$CE$58,$CE$58:$CE$59=$CE$59,$CE$59&lt;&gt;$CE$60,$CE$60&lt;&gt;$CE$61,$CF$58:$CF$59=$CF$59,$CG$58:$CG$59=$CG$59),1,0)</f>
        <v>0</v>
      </c>
      <c r="VN60" s="487">
        <f t="array" aca="1" ref="VN60" ca="1">IF(AND($CC$57:$CC$61=$CC$60,$CC$61&lt;&gt;$CC$62,$CE$57&lt;&gt;$CE$58,$CE$58&lt;&gt;$CE$59,$CE$59:$CE$61=$CE$60,$CF$59:$CF$61=$CF$60,$CG$59:$CG$61=$CG$60),1,0)</f>
        <v>0</v>
      </c>
      <c r="VO60" s="487">
        <f t="array" aca="1" ref="VO60" ca="1">IF(AND($CC$57:$CC$61=$CC$60,$CC$61&lt;&gt;$CC$62,$CE$57&lt;&gt;$CE$58,$CE$58&lt;&gt;$CE$59,$CE$59:$CE$60=$CE$60,$CE$60&lt;&gt;$CE$61,$CF$59:$CF$60=$CF$60,$CG$59:$CG$60=$CG$60),1,0)</f>
        <v>0</v>
      </c>
      <c r="VP60" s="487">
        <f t="array" aca="1" ref="VP60" ca="1">IF(AND($CC$57:$CC$61=$CC$60,$CC$61&lt;&gt;$CC$62,$CE$57&lt;&gt;$CE$58,$CE$58&lt;&gt;$CE$59,$CE$59&lt;&gt;$CE$60,$CE$60:$CE$61=$CE$60,$CF$60:$CF$61=$CF$60,$CG$60:$CG$61=$CG$60),1,0)</f>
        <v>0</v>
      </c>
      <c r="VQ60" s="487">
        <f t="array" aca="1" ref="VQ60" ca="1">IF(AND($CC$57:$CC$61=$CC$60,$CC$61&lt;&gt;$CC$62,$CE$57&lt;&gt;$CE$58,$CE$58&lt;&gt;$CE$59,$CE$59&lt;&gt;$CE$60,$CE$60&lt;&gt;$CE$61),1,0)</f>
        <v>0</v>
      </c>
      <c r="VR60" s="487">
        <f t="array" aca="1" ref="VR60" ca="1">IF(AND($CC$57:$CC$60=$CC$60,$CC$60&lt;&gt;$CC$61,$CC$61:$CC$62=$CC$61,$CE$57:$CE$60=$CE$60,$CE$61&lt;&gt;$CE$62,$CF$57:$CF$60=$CF$60,$CG$57:$CG$60=$CG$60),1,0)</f>
        <v>0</v>
      </c>
      <c r="VS60" s="487">
        <f t="array" aca="1" ref="VS60" ca="1">IF(AND($CC$57:$CC$60=$CC$60,$CC$60&lt;&gt;$CC$61,$CC$61:$CC$62=$CC$61,$CE$57:$CE$59=$CE$59,$CE$59&lt;&gt;$CE$60,$CE$61:$CE$62=$CE$61,$CF$57:$CF$59=$CF$59,$CF$61:$CF$62=$CF$61,$CG$57:$CG$59=$CG$59,$CG$61:$CG$62=$CG$61),1,0)</f>
        <v>0</v>
      </c>
      <c r="VT60" s="487">
        <f t="array" aca="1" ref="VT60" ca="1">IF(AND($CC$57:$CC$60=$CC$60,$CC$60&lt;&gt;$CC$61,$CC$61:$CC$62=$CC$61,$CE$57:$CE$59=$CE$59,$CE$59&lt;&gt;$CE$60,$CE$61&lt;&gt;$CE$62,$CF$57:$CF$59=$CF$59,$CG$57:$CG$59=$CG$59),1,0)</f>
        <v>0</v>
      </c>
      <c r="VU60" s="487">
        <f t="array" aca="1" ref="VU60" ca="1">IF(AND($CC$57:$CC$60=$CC$60,$CC$60&lt;&gt;$CC$61,$CC$61:$CC$62=$CC$61,$CE$57:$CE$58=$CE$58,$CE$58&lt;&gt;$CE$59,$CE$59:$CE$60=$CE$60,$CE$61:$CE$62=$CE$61,$CF$57:$CF$58=$CF$58,$CF$59:$CF$60=$CF$60,$CF$61:$CF$62=$CF$61,$CG$57:$CG$58=$CG$58,$CG$59:$CG$60=$CG$60,$CG$61:$CG$62=$CG$61),1,0)</f>
        <v>0</v>
      </c>
      <c r="VV60" s="487">
        <f t="array" aca="1" ref="VV60" ca="1">IF(AND($CC$57:$CC$60=$CC$60,$CC$60&lt;&gt;$CC$61,$CC$61:$CC$62=$CC$61,$CE$57:$CE$58=$CE$58,$CE$58&lt;&gt;$CE$59,$CE$59:$CE$60=$CE$60,$CE$61&lt;&gt;$CE$62,$CF$57:$CF$58=$CF$58,$CF$59:$CF$60=$CF$60,$CG$57:$CG$58=$CG$58,$CG$59:$CG$60=$CG$60),1,0)</f>
        <v>0</v>
      </c>
      <c r="VW60" s="487">
        <f t="array" aca="1" ref="VW60" ca="1">IF(AND($CC$57:$CC$60=$CC$60,$CC$60&lt;&gt;$CC$61,$CC$61:$CC$62=$CC$61,$CE$57:$CE$58=$CE$58,$CE$58&lt;&gt;$CE$59,$CE$59&lt;&gt;$CE$60,$CE$61:$CE$62=$CE$61,$CF$57:$CF$58=$CF$58,$CF$61:$CF$62=$CF$61,$CG$57:$CG$58=$CG$58,$CG$61:$CG$62=$CG$61),1,0)</f>
        <v>0</v>
      </c>
      <c r="VX60" s="487">
        <f t="array" aca="1" ref="VX60" ca="1">IF(AND($CC$57:$CC$60=$CC$60,$CC$60&lt;&gt;$CC$61,$CC$61:$CC$62=$CC$61,$CE$57:$CE$58=$CE$58,$CE$58&lt;&gt;$CE$59,$CE$59&lt;&gt;$CE$60,$CE$61&lt;&gt;$CE$62,$CF$57:$CF$58=$CF$58,$CG$57:$CG$58=$CG$58),1,0)</f>
        <v>0</v>
      </c>
      <c r="VY60" s="487">
        <f t="array" aca="1" ref="VY60" ca="1">IF(AND($CC$57:$CC$60=$CC$60,$CC$60&lt;&gt;$CC$61,$CC$61:$CC$62=$CC$61,$CE$57&lt;&gt;$CE$58,$CE$58:$CE$60=$CE$60,$CE$61:$CE$62=$CE$61,$CF$58:$CF$60=$CF$60,$CF$61:$CF$62=$CF$61,$CG$58:$CG$60=$CG$60,$CG$61:$CG$62=$CG$61),1,0)</f>
        <v>0</v>
      </c>
      <c r="VZ60" s="487">
        <f t="array" aca="1" ref="VZ60" ca="1">IF(AND($CC$57:$CC$60=$CC$60,$CC$60&lt;&gt;$CC$61,$CC$61:$CC$62=$CC$61,$CE$57&lt;&gt;$CE$58,$CE$58:$CE$60=$CE$60,$CE$61&lt;&gt;$CE$62,$CF$58:$CF$60=$CF$60,$CG$58:$CG$60=$CG$60),1,0)</f>
        <v>0</v>
      </c>
      <c r="WA60" s="487">
        <f t="array" aca="1" ref="WA60" ca="1">IF(AND($CC$57:$CC$60=$CC$60,$CC$60&lt;&gt;$CC$61,$CC$61:$CC$62=$CC$61,$CE$57&lt;&gt;$CE$58,$CE$58:$CE$59=$CE$59,$CE$59&lt;&gt;$CE$60,$CE$61:$CE$62=$CE$61,$CF$58:$CF$59=$CF$59,$CF$61:$CF$62=$CF$61,$CG$58:$CG$59=$CG$59,$CG$61:$CG$62=$CG$61),1,0)</f>
        <v>0</v>
      </c>
      <c r="WB60" s="487">
        <f t="array" aca="1" ref="WB60" ca="1">IF(AND($CC$57:$CC$60=$CC$60,$CC$60&lt;&gt;$CC$61,$CC$61:$CC$62=$CC$61,$CE$57&lt;&gt;$CE$58,$CE$58:$CE$59=$CE$59,$CE$59&lt;&gt;$CE$60,$CE$61&lt;&gt;$CE$62,$CF$58:$CF$59=$CF$59,$CG$58:$CG$59=$CG$59),1,0)</f>
        <v>0</v>
      </c>
      <c r="WC60" s="487">
        <f t="array" aca="1" ref="WC60" ca="1">IF(AND($CC$57:$CC$60=$CC$60,$CC$60&lt;&gt;$CC$61,$CC$61:$CC$62=$CC$61,$CE$57&lt;&gt;$CE$58,$CE$58&lt;&gt;$CE$59,$CE$59:$CE$60=$CE$60,$CE$61:$CE$62=$CE$61,$CF$59:$CF$60=$CF$60,$CF$61:$CF$62=$CF$61,$CG$59:$CG$60=$CG$60,$CG$61:$CG$62=$CG$61),1,0)</f>
        <v>0</v>
      </c>
      <c r="WD60" s="487">
        <f t="array" aca="1" ref="WD60" ca="1">IF(AND($CC$57:$CC$60=$CC$60,$CC$60&lt;&gt;$CC$61,$CC$61:$CC$62=$CC$61,$CE$57&lt;&gt;$CE$58,$CE$58&lt;&gt;$CE$59,$CE$59:$CE$60=$CE$60,$CE$61&lt;&gt;$CE$62,$CF$59:$CF$60=$CF$60,$CG$59:$CG$60=$CG$60),1,0)</f>
        <v>0</v>
      </c>
      <c r="WE60" s="487">
        <f t="array" aca="1" ref="WE60" ca="1">IF(AND($CC$57:$CC$60=$CC$60,$CC$60&lt;&gt;$CC$61,$CC$61:$CC$62=$CC$61,$CE$57&lt;&gt;$CE$58,$CE$58&lt;&gt;$CE$59,$CE$59&lt;&gt;$CE$60,$CE$61:$CE$62=$CE$61,$CF$61:$CF$62=$CF$61,$CG$61:$CG$62=$CG$61),1,0)</f>
        <v>0</v>
      </c>
      <c r="WF60" s="487">
        <f t="array" aca="1" ref="WF60" ca="1">IF(AND($CC$57:$CC$60=$CC$60,$CC$60&lt;&gt;$CC$61,$CC$61:$CC$62=$CC$61,$CE$57&lt;&gt;$CE$58,$CE$58&lt;&gt;$CE$59,$CE$59&lt;&gt;$CE$60,$CE$61&lt;&gt;$CE$62),1,0)</f>
        <v>0</v>
      </c>
      <c r="WG60" s="487">
        <f t="array" aca="1" ref="WG60" ca="1">IF(AND($CC$57:$CC$60=$CC$60,$CC$60&lt;&gt;$CC$61,$CC$61&lt;&gt;$CC$62,$CE$57:$CE$59=$CE$59,$CE$59&lt;&gt;$CE$60,$CF$57:$CF$59=$CF$59,$CG$57:$CG$59=$CG$59),1,0)</f>
        <v>0</v>
      </c>
      <c r="WH60" s="487">
        <f t="array" aca="1" ref="WH60" ca="1">IF(AND($CC$57:$CC$60=$CC$60,$CC$60&lt;&gt;$CC$61,$CC$61&lt;&gt;$CC$62,$CE$57:$CE$58=$CE$58,$CE$58&lt;&gt;$CE$59,$CE$59:$CE$60=$CE$60,$CF$57:$CF$58=$CF$58,$CF$59:$CF$60=$CF$60,$CG$57:$CG$58=$CG$58,$CG$59:$CG$60=$CG$60),1,0)</f>
        <v>0</v>
      </c>
      <c r="WI60" s="487">
        <f t="array" aca="1" ref="WI60" ca="1">IF(AND($CC$57:$CC$60=$CC$60,$CC$60&lt;&gt;$CC$61,$CC$61&lt;&gt;$CC$62,$CE$57:$CE$58=$CE$58,$CE$58&lt;&gt;$CE$59,$CE$59&lt;&gt;$CE$60,$CF$57:$CF$58=$CF$58,$CG$57:$CG$58=$CG$58),1,0)</f>
        <v>0</v>
      </c>
      <c r="WJ60" s="487">
        <f t="array" aca="1" ref="WJ60" ca="1">IF(AND($CC$57:$CC$60=$CC$60,$CC$60&lt;&gt;$CC$61,$CC$61&lt;&gt;$CC$62,$CE$57&lt;&gt;$CE$58,$CE$58:$CE$60=$CE$60,$CF$58:$CF$60=$CF$60,$CG$58:$CG$60=$CG$60),1,0)</f>
        <v>0</v>
      </c>
      <c r="WK60" s="487">
        <f t="array" aca="1" ref="WK60" ca="1">IF(AND($CC$57:$CC$60=$CC$60,$CC$60&lt;&gt;$CC$61,$CC$61&lt;&gt;$CC$62,$CE$57&lt;&gt;$CE$58,$CE$58:$CE$59=$CE$59,$CE$59&lt;&gt;$CE$60,$CF$58:$CF$59=$CF$59,$CG$58:$CG$59=$CG$59),1,0)</f>
        <v>0</v>
      </c>
      <c r="WL60" s="487">
        <f t="array" aca="1" ref="WL60" ca="1">IF(AND($CC$57:$CC$60=$CC$60,$CC$60&lt;&gt;$CC$61,$CC$61&lt;&gt;$CC$62,$CE$57&lt;&gt;$CE$58,$CE$58&lt;&gt;$CE$59,$CE$59:$CE$60=$CE$60,$CF$59:$CF$60=$CF$60,$CG$59:$CG$60=$CG$60),1,0)</f>
        <v>0</v>
      </c>
      <c r="WM60" s="487">
        <f t="array" aca="1" ref="WM60" ca="1">IF(AND($CC$57:$CC$60=$CC$60,$CC$60&lt;&gt;$CC$61,$CC$61&lt;&gt;$CC$62,$CE$57&lt;&gt;$CE$58,$CE$58&lt;&gt;$CE$59,$CE$59&lt;&gt;$CE$60),1,0)</f>
        <v>0</v>
      </c>
      <c r="WN60" s="487">
        <f t="array" aca="1" ref="WN60" ca="1">IF(AND($CC$57:$CC$59=$CC$59,$CC$59&lt;&gt;$CC$60,$CC$60:$CC$62=$CC$60,$CE$57:$CE$59=$CE$59,$CE$60:$CE$61=$CE$60,$CE$61&lt;&gt;$CE$62,$CF$57:$CF$59=$CF$59,$CF$60:$CF$61=$CF$60,$CG$57:$CG$59=$CG$59,$CG$60:$CG$61=$CG$60),1,0)</f>
        <v>0</v>
      </c>
      <c r="WO60" s="487">
        <f t="array" aca="1" ref="WO60" ca="1">IF(AND($CC$57:$CC$59=$CC$59,$CC$59&lt;&gt;$CC$60,$CC$60:$CC$62=$CC$60,$CE$57:$CE$59=$CE$59,$CE$60&lt;&gt;$CE$61,$CE$61:$CE$62=$CE$61,$CF$57:$CF$59=$CF$59,$CF$61:$CF$62=$CF$61,$CG$57:$CG$59=$CG$59,$CG$61:$CG$62=$CG$61),1,0)</f>
        <v>0</v>
      </c>
      <c r="WP60" s="487">
        <f t="array" aca="1" ref="WP60" ca="1">IF(AND($CC$57:$CC$59=$CC$59,$CC$59&lt;&gt;$CC$60,$CC$60:$CC$62=$CC$60,$CE$57:$CE$59=$CE$59,$CE$60&lt;&gt;$CE$61,$CE$61&lt;&gt;$CE$62,$CF$57:$CF$59=$CF$59,$CG$57:$CG$59=$CG$59),1,0)</f>
        <v>0</v>
      </c>
      <c r="WQ60" s="487">
        <f t="array" aca="1" ref="WQ60" ca="1">IF(AND($CC$57:$CC$59=$CC$59,$CC$59&lt;&gt;$CC$60,$CC$60:$CC$62=$CC$60,$CE$57:$CE$58=$CE$58,$CE$58&lt;&gt;$CE$59,$CE$60:$CE$62=$CE$60,$CF$57:$CF$58=$CF$58,$CF$60:$CF$62=$CF$60,$CG$57:$CG$58=$CG$58,$CG$60:$CG$62=$CG$60),1,0)</f>
        <v>0</v>
      </c>
      <c r="WR60" s="487">
        <f t="array" aca="1" ref="WR60" ca="1">IF(AND($CC$57:$CC$59=$CC$59,$CC$59&lt;&gt;$CC$60,$CC$60:$CC$62=$CC$60,$CE$57:$CE$58=$CE$58,$CE$58&lt;&gt;$CE$59,$CE$60&lt;&gt;$CE$61,$CE$61:$CE$62=$CE$61,$CF$57:$CF$58=$CF$58,$CF$61:$CF$62=$CF$61,$CG$57:$CG$58=$CG$58,$CG$61:$CG$62=$CG$61),1,0)</f>
        <v>0</v>
      </c>
      <c r="WS60" s="487">
        <f t="array" aca="1" ref="WS60" ca="1">IF(AND($CC$57:$CC$59=$CC$59,$CC$59&lt;&gt;$CC$60,$CC$60:$CC$62=$CC$60,$CE$57:$CE$58=$CE$58,$CE$58&lt;&gt;$CE$59,$CE$60:$CE$61=$CE$60,$CE$61&lt;&gt;$CE$62,$CF$57:$CF$58=$CF$58,$CF$60:$CF$61=$CF$60,$CG$57:$CG$58=$CG$58,$CG$60:$CG$61=$CG$60),1,0)</f>
        <v>0</v>
      </c>
      <c r="WT60" s="487">
        <f t="array" aca="1" ref="WT60" ca="1">IF(AND($CC$57:$CC$59=$CC$59,$CC$59&lt;&gt;$CC$60,$CC$60:$CC$62=$CC$60,$CE$57:$CE$58=$CE$58,$CE$58&lt;&gt;$CE$59,$CE$60&lt;&gt;$CE$61,$CE$61&lt;&gt;$CE$62,$CF$57:$CF$58=$CF$58,$CG$57:$CG$58=$CG$58),1,0)</f>
        <v>0</v>
      </c>
      <c r="WU60" s="487">
        <f t="array" aca="1" ref="WU60" ca="1">IF(AND($CC$57:$CC$59=$CC$59,$CC$59&lt;&gt;$CC$60,$CC$60:$CC$62=$CC$60,$CE$57&lt;&gt;$CE$58,$CE$58:$CE$59=$CE$59,$CE$60:$CE$62=$CE$60,$CF$58:$CF$59=$CF$59,$CF$60:$CF$62=$CF$60,$CG$58:$CG$59=$CG$59,$CG$60:$CG$62=$CG$60),1,0)</f>
        <v>0</v>
      </c>
      <c r="WV60" s="487">
        <f t="array" aca="1" ref="WV60" ca="1">IF(AND($CC$57:$CC$59=$CC$59,$CC$59&lt;&gt;$CC$60,$CC$60:$CC$62=$CC$60,$CE$57&lt;&gt;$CE$58,$CE$58:$CE$59=$CE$59,$CE$60&lt;&gt;$CE$61,$CE$61:$CE$62=$CE$61,$CF$58:$CF$59=$CF$59,$CF$61:$CF$62=$CF$61,$CG$58:$CG$59=$CG$59,$CG$61:$CG$62=$CG$61),1,0)</f>
        <v>0</v>
      </c>
      <c r="WW60" s="487">
        <f t="array" aca="1" ref="WW60" ca="1">IF(AND($CC$57:$CC$59=$CC$58,$CC$59&lt;&gt;$CC$60,$CC$60:$CC$62=$CC$60,$CE$57&lt;&gt;$CE$58,$CE$58:$CE$59=$CE$59,$CE$60:$CE$61=$CE$60,$CE$61&lt;&gt;$CE$62,$CF$58:$CF$59=$CF$59,$CF$60:$CF$61=$CF$60,$CG$58:$CG$59=$CG$59,$CG$60:$CG$61=$CG$60),1,0)</f>
        <v>0</v>
      </c>
      <c r="WX60" s="487">
        <f t="array" aca="1" ref="WX60" ca="1">IF(AND($CC$57:$CC$59=$CC$58,$CC$59&lt;&gt;$CC$60,$CC$60:$CC$62=$CC$60,$CE$57&lt;&gt;$CE$58,$CE$58:$CE$59=$CE$59,$CE$60&lt;&gt;$CE$61,$CE$61&lt;&gt;$CE$62,$CF$58:$CF$59=$CF$59,$CG$58:$CG$59=$CG$59),1,0)</f>
        <v>0</v>
      </c>
      <c r="WY60" s="487">
        <f t="array" aca="1" ref="WY60" ca="1">IF(AND($CC$57:$CC$59=$CC$59,$CC$59&lt;&gt;$CC$60,$CC$60:$CC$62=$CC$60,$CE$57&lt;&gt;$CE$58,$CE$58&lt;&gt;$CE$59,$CE$60:$CE$62=$CE$60,$CF$60:$CF$62=$CF$60,$CG$60:$CG$62=$CG$60),1,0)</f>
        <v>0</v>
      </c>
      <c r="WZ60" s="487">
        <f t="array" aca="1" ref="WZ60" ca="1">IF(AND($CC$57:$CC$59=$CC$59,$CC$59&lt;&gt;$CC$60,$CC$60:$CC$62=$CC$60,$CE$57&lt;&gt;$CE$58,$CE$58&lt;&gt;$CE$59,$CE$60:$CE$61=$CE$60,$CE$61&lt;&gt;$CE$62,$CF$60:$CF$61=$CF$60,$CG$60:$CG$61=$CG$60),1,0)</f>
        <v>0</v>
      </c>
      <c r="XA60" s="487">
        <f t="array" aca="1" ref="XA60" ca="1">IF(AND($CC$57:$CC$59=$CC$59,$CC$59&lt;&gt;$CC$60,$CC$60:$CC$62=$CC$60,$CE$57&lt;&gt;$CE$58,$CE$58&lt;&gt;$CE$59,$CE$60&lt;&gt;$CE$61,$CE$61:$CE$62=$CE$61,$CF$61:$CF$62=$CF$61,$CG$61:$CG$62=$CG$61),1,0)</f>
        <v>0</v>
      </c>
      <c r="XB60" s="487">
        <f t="array" aca="1" ref="XB60" ca="1">IF(AND($CC$57:$CC$59=$CC$59,$CC$59&lt;&gt;$CC$60,$CC$60:$CC$62=$CC$60,$CE$57&lt;&gt;$CE$58,$CE$58&lt;&gt;$CE$59,$CE$60&lt;&gt;$CE$61,$CE$61&lt;&gt;$CE$62),1,0)</f>
        <v>0</v>
      </c>
      <c r="XC60" s="487">
        <f t="array" aca="1" ref="XC60" ca="1">IF(AND($CC$57:$CC$59=$CC$59,$CC$59&lt;&gt;$CC$60,$CC$60:$CC$61=$CC$60,$CC$61&lt;&gt;$CC$62,$CE$57:$CE$59=$CE$59,$CE$60&lt;&gt;$CE$61,$CF$57:$CF$59=$CF$59,$CG$57:$CG$59=$CG$59),1,0)</f>
        <v>0</v>
      </c>
      <c r="XD60" s="487">
        <f t="array" aca="1" ref="XD60" ca="1">IF(AND($CC$57:$CC$59=$CC$59,$CC$59&lt;&gt;$CC$60,$CC$60:$CC$61=$CC$60,$CC$61&lt;&gt;$CC$62,$CE$57:$CE$58=$CE$58,$CE$58&lt;&gt;$CE$59,$CE$60:$CE$61=$CE$60,$CF$57:$CF$58=$CF$58,$CF$60:$CF$61=$CF$60,$CG$57:$CG$58=$CG$58,$CG$60:$CG$61=$CG$60),1,0)</f>
        <v>0</v>
      </c>
      <c r="XE60" s="487">
        <f t="array" aca="1" ref="XE60" ca="1">IF(AND($CC$57:$CC$59=$CC$59,$CC$59&lt;&gt;$CC$60,$CC$60:$CC$61=$CC$60,$CC$61&lt;&gt;$CC$62,$CE$57:$CE$58=$CE$58,$CE$58&lt;&gt;$CE$59,$CE$60&lt;&gt;$CE$61,$CF$57:$CF$58=$CF$58,$CG$57:$CG$58=$CG$58),1,0)</f>
        <v>0</v>
      </c>
      <c r="XF60" s="487">
        <f t="array" aca="1" ref="XF60" ca="1">IF(AND($CC$57:$CC$59=$CC$59,$CC$59&lt;&gt;$CC$60,$CC$60:$CC$61=$CC$60,$CC$61&lt;&gt;$CC$62,$CE$57&lt;&gt;$CE$58,$CE$58:$CE$59=$CE$59,$CE$60:$CE$61=$CE$60,$CF$58:$CF$59=$CF$59,$CF$60:$CF$61=$CF$60,$CG$58:$CG$59=$CG$59,$CG$60:$CG$61=$CG$60),1,0)</f>
        <v>0</v>
      </c>
      <c r="XG60" s="487">
        <f t="array" aca="1" ref="XG60" ca="1">IF(AND($CC$57:$CC$59=$CC$59,$CC$59&lt;&gt;$CC$60,$CC$60:$CC$61=$CC$60,$CC$61&lt;&gt;$CC$62,$CE$57&lt;&gt;$CE$58,$CE$58:$CE$59=$CE$59,$CE$60&lt;&gt;$CE$61,$CF$58:$CF$59=$CF$59,$CG$58:$CG$59=$CG$59),1,0)</f>
        <v>0</v>
      </c>
      <c r="XH60" s="487">
        <f t="array" aca="1" ref="XH60" ca="1">IF(AND($CC$57:$CC$59=$CC$59,$CC$59&lt;&gt;$CC$60,$CC$60:$CC$61=$CC$60,$CC$61&lt;&gt;$CC$62,$CE$57&lt;&gt;$CE$58,$CE$58&lt;&gt;$CE$59,$CE$60:$CE$61=$CE$60,$CF$60:$CF$61=$CF$60,$CG$60:$CG$61=$CG$60),1,0)</f>
        <v>0</v>
      </c>
      <c r="XI60" s="487">
        <f t="array" aca="1" ref="XI60" ca="1">IF(AND($CC$57:$CC$59=$CC$59,$CC$59&lt;&gt;$CC$60,$CC$60:$CC$61=$CC$60,$CC$61&lt;&gt;$CC$62,$CE$57&lt;&gt;$CE$58,$CE$58&lt;&gt;$CE$59,$CE$60&lt;&gt;$CE$61),1,0)</f>
        <v>0</v>
      </c>
      <c r="XJ60" s="487">
        <f t="array" aca="1" ref="XJ60" ca="1">IF(AND($CC$57:$CC$59=$CC$59,$CC$59&lt;&gt;$CC$60,$CC$60&lt;&gt;$CC$61,$CC$61:$CC$62=$CC$61,$CE$57:$CE$59=$CE$59,$CE$61&lt;&gt;$CE$62,$CF$57:$CF$59=$CF$59,$CG$57:$CG$59=$CG$59),1,0)</f>
        <v>0</v>
      </c>
      <c r="XK60" s="487">
        <f t="array" aca="1" ref="XK60" ca="1">IF(AND($CC$57:$CC$59=$CC$59,$CC$59&lt;&gt;$CC$60,$CC$60&lt;&gt;$CC$61,$CC$61:$CC$62=$CC$61,$CE$57:$CE$58=$CE$58,$CE$58&lt;&gt;$CE$59,$CE$61:$CE$62=$CE$61,$CF$57:$CF$58=$CF$58,$CF$61:$CF$62=$CF$61,$CG$57:$CG$58=$CG$58,$CG$61:$CG$62=$CG$61),1,0)</f>
        <v>0</v>
      </c>
      <c r="XL60" s="487">
        <f t="array" aca="1" ref="XL60" ca="1">IF(AND($CC$57:$CC$59=$CC$59,$CC$59&lt;&gt;$CC$60,$CC$60&lt;&gt;$CC$61,$CC$61:$CC$62=$CC$61,$CE$57:$CE$58=$CE$58,$CE$58&lt;&gt;$CE$59,$CE$61&lt;&gt;$CE$62,$CF$57:$CF$58=$CF$58,$CG$57:$CG$58=$CG$58),1,0)</f>
        <v>0</v>
      </c>
      <c r="XM60" s="487">
        <f t="array" aca="1" ref="XM60" ca="1">IF(AND($CC$57:$CC$59=$CC$59,$CC$59&lt;&gt;$CC$60,$CC$60&lt;&gt;$CC$61,$CC$61:$CC$62=$CC$61,$CE$57&lt;&gt;$CE$58,$CE$58:$CE$59=$CE$59,$CE$61:$CE$62=$CE$61,$CF$58:$CF$59=$CF$59,$CF$61:$CF$62=$CF$61,$CG$58:$CG$59=$CG$59,$CG$61:$CG$62=$CG$61),1,0)</f>
        <v>0</v>
      </c>
      <c r="XN60" s="487">
        <f t="array" aca="1" ref="XN60" ca="1">IF(AND($CC$57:$CC$59=$CC$59,$CC$59&lt;&gt;$CC$60,$CC$60&lt;&gt;$CC$61,$CC$61:$CC$62=$CC$61,$CE$57&lt;&gt;$CE$58,$CE$58:$CE$59=$CE$59,$CE$61&lt;&gt;$CE$62,$CF$58:$CF$59=$CF$59,$CG$58:$CG$59=$CG$59),1,0)</f>
        <v>0</v>
      </c>
      <c r="XO60" s="487">
        <f t="array" aca="1" ref="XO60" ca="1">IF(AND($CC$57:$CC$59=$CC$59,$CC$59&lt;&gt;$CC$60,$CC$60&lt;&gt;$CC$61,$CC$61:$CC$62=$CC$61,$CE$57&lt;&gt;$CE$58,$CE$58&lt;&gt;$CE$59,$CE$61:$CE$62=$CE$61,$CF$61:$CF$62=$CF$61,$CG$61:$CG$62=$CG$61),1,0)</f>
        <v>0</v>
      </c>
      <c r="XP60" s="487">
        <f t="array" aca="1" ref="XP60" ca="1">IF(AND($CC$57:$CC$59=$CC$59,$CC$59&lt;&gt;$CC$60,$CC$60&lt;&gt;$CC$61,$CC$61:$CC$62=$CC$61,$CE$57&lt;&gt;$CE$58,$CE$58&lt;&gt;$CE$59,$CE$61&lt;&gt;$CE$62),1,0)</f>
        <v>0</v>
      </c>
      <c r="XQ60" s="487">
        <f t="array" aca="1" ref="XQ60" ca="1">IF(AND($CC$57:$CC$59=$CC$59,$CC$59&lt;&gt;$CC$60,$CC$60&lt;&gt;$CC$61,$CC$61&lt;&gt;$CC$62,$CE$57:$CE$58=$CE$58,$CE$58&lt;&gt;$CE$59,$CF$57:$CF$58=$CF$58,$CG$57:$CG$58=$CG$58),1,0)</f>
        <v>0</v>
      </c>
      <c r="XR60" s="487">
        <f t="array" aca="1" ref="XR60" ca="1">IF(AND($CC$57:$CC$59=$CC$59,$CC$59&lt;&gt;$CC$60,$CC$60&lt;&gt;$CC$61,$CC$61&lt;&gt;$CC$62,$CE$57&lt;&gt;$CE$58,$CE$58:$CE$59=$CE$59,$CF$58:$CF$59=$CF$59,$CG$58:$CG$59=$CG$59),1,0)</f>
        <v>0</v>
      </c>
      <c r="XS60" s="487">
        <f t="array" aca="1" ref="XS60" ca="1">IF(AND($CC$57:$CC$59=$CC$59,$CC$59&lt;&gt;$CC$60,$CC$60&lt;&gt;$CC$61,$CC$61&lt;&gt;$CC$62,$CE$57&lt;&gt;$CE$58,$CE$58&lt;&gt;$CE$59),1,0)</f>
        <v>0</v>
      </c>
      <c r="XT60" s="487">
        <f t="array" aca="1" ref="XT60" ca="1">IF(AND($CC$57:$CC$58=$CC$58,$CC$58&lt;&gt;$CC$59,$CC$59:$CC$62=$CC$60,$CE$57:$CE$58=$CE$58,$CE$59:$CE$61=$CE$60,$CE$61&lt;&gt;$CE$62,$CF$57:$CF$58=$CF$58,$CF$59:$CF$61=$CF$60,$CG$57:$CG$58=$CG$58,$CG$59:$CG$61=$CG$60),1,0)</f>
        <v>0</v>
      </c>
      <c r="XU60" s="487">
        <f t="array" aca="1" ref="XU60" ca="1">IF(AND($CC$57:$CC$58=$CC$58,$CC$58&lt;&gt;$CC$59,$CC$59:$CC$62=$CC$60,$CE$57:$CE$58=$CE$58,$CE$59:$CE$60=$CE$60,$CE$60&lt;&gt;$CE$61,$CE$61:$CE$62=$CE$61,$CF$57:$CF$58=$CF$58,$CF$59:$CF$60=$CF$60,$CF$61:$CF$62=$CF$61,$CG$57:$CG$58=$CG$58,$CG$59:$CG$60=$CG$60,$CG$61:$CG$62=$CG$61),1,0)</f>
        <v>0</v>
      </c>
      <c r="XV60" s="487">
        <f t="array" aca="1" ref="XV60" ca="1">IF(AND($CC$57:$CC$58=$CC$58,$CC$58&lt;&gt;$CC$59,$CC$59:$CC$62=$CC$60,$CE$57:$CE$58=$CE$58,$CE$59:$CE$60=$CE$60,$CE$60&lt;&gt;$CE$61,$CE$61&lt;&gt;$CE$62,$CF$57:$CF$58=$CF$58,$CF$59:$CF$60=$CF$60,$CG$57:$CG$58=$CG$58,$CG$59:$CG$60=$CG$60),1,0)</f>
        <v>0</v>
      </c>
      <c r="XW60" s="487">
        <f t="array" aca="1" ref="XW60" ca="1">IF(AND($CC$57:$CC$58=$CC$58,$CC$58&lt;&gt;$CC$59,$CC$59:$CC$62=$CC$60,$CE$57:$CE$58=$CE$58,$CE$59&lt;&gt;$CE$60,$CE$60:$CE$62=$CE$60,$CF$57:$CF$58=$CF$58,$CF$60:$CF$62=$CF$60,$CG$57:$CG$58=$CG$58,$CG$60:$CG$62=$CG$60),1,0)</f>
        <v>0</v>
      </c>
      <c r="XX60" s="487">
        <f t="array" aca="1" ref="XX60" ca="1">IF(AND($CC$57:$CC$58=$CC$58,$CC$58&lt;&gt;$CC$59,$CC$59:$CC$62=$CC$60,$CE$57:$CE$58=$CE$58,$CE$59&lt;&gt;$CE$60,$CE$60&lt;&gt;$CE$61,$CE$61:$CE$62=$CE$61,$CF$57:$CF$58=$CF$58,$CF$61:$CF$62=$CF$61,$CG$57:$CG$58=$CG$58,$CG$61:$CG$62=$CG$61),1,0)</f>
        <v>0</v>
      </c>
      <c r="XY60" s="487">
        <f t="array" aca="1" ref="XY60" ca="1">IF(AND($CC$57:$CC$58=$CC$58,$CC$58&lt;&gt;$CC$59,$CC$59:$CC$62=$CC$60,$CE$57:$CE$58=$CE$58,$CE$59&lt;&gt;$CE$60,$CE$60:$CE$61=$CE$60,$CE$61&lt;&gt;$CE$62,$CF$57:$CF$58=$CF$58,$CF$60:$CF$61=$CF$60,$CG$57:$CG$58=$CG$58,$CG$60:$CG$61=$CG$60),1,0)</f>
        <v>0</v>
      </c>
      <c r="XZ60" s="487">
        <f t="array" aca="1" ref="XZ60" ca="1">IF(AND($CC$57:$CC$58=$CC$58,$CC$58&lt;&gt;$CC$59,$CC$59:$CC$62=$CC$60,$CE$57:$CE$58=$CE$58,$CE$59&lt;&gt;$CE$60,$CE$60&lt;&gt;$CE$61,$CE$61&lt;&gt;$CE$62,$CF$57:$CF$58=$CF$58,$CG$57:$CG$58=$CG$58),1,0)</f>
        <v>0</v>
      </c>
      <c r="YA60" s="487">
        <f t="array" aca="1" ref="YA60" ca="1">IF(AND($CC$57:$CC$58=$CC$58,$CC$58&lt;&gt;$CC$59,$CC$59:$CC$62=$CC$60,$CE$57&lt;&gt;$CE$58,$CE$59:$CE$62=$CE$60,$CF$59:$CF$62=$CF$60,$CG$59:$CG$62=$CG$60),1,0)</f>
        <v>0</v>
      </c>
      <c r="YB60" s="487">
        <f t="array" aca="1" ref="YB60" ca="1">IF(AND($CC$57:$CC$58=$CC$58,$CC$58&lt;&gt;$CC$59,$CC$59:$CC$62=$CC$60,$CE$57&lt;&gt;$CE$58,$CE$59:$CE$61=$CE$60,$CE$61&lt;&gt;$CE$62,$CF$59:$CF$61=$CF$60,$CG$59:$CG$61=$CG$60),1,0)</f>
        <v>0</v>
      </c>
      <c r="YC60" s="487">
        <f t="array" aca="1" ref="YC60" ca="1">IF(AND($CC$57:$CC$58=$CC$58,$CC$58&lt;&gt;$CC$59,$CC$59:$CC$62=$CC$60,$CE$57&lt;&gt;$CE$58,$CE$59:$CE$60=$CE$60,$CE$60&lt;&gt;$CE$61,$CE$61:$CE$62=$CE$61,$CF$59:$CF$60=$CF$60,$CF$61:$CF$62=$CF$61,$CG$59:$CG$60=$CG$60,$CG$61:$CG$62=$CG$61),1,0)</f>
        <v>0</v>
      </c>
      <c r="YD60" s="487">
        <f t="array" aca="1" ref="YD60" ca="1">IF(AND($CC$57:$CC$58=$CC$58,$CC$58&lt;&gt;$CC$59,$CC$59:$CC$62=$CC$60,$CE$57&lt;&gt;$CE$58,$CE$59:$CE$60=$CE$60,$CE$60&lt;&gt;$CE$61,$CE$61&lt;&gt;$CE$62,$CF$59:$CF$60=$CF$60,$CG$59:$CG$60=$CG$60),1,0)</f>
        <v>0</v>
      </c>
      <c r="YE60" s="487">
        <f t="array" aca="1" ref="YE60" ca="1">IF(AND($CC$57:$CC$58=$CC$58,$CC$58&lt;&gt;$CC$59,$CC$59:$CC$62=$CC$60,$CE$57&lt;&gt;$CE$58,$CE$59&lt;&gt;$CE$60,$CE$60:$CE$62=$CE$60,$CF$60:$CF$62=$CF$60,$CG$60:$CG$62=$CG$60),1,0)</f>
        <v>0</v>
      </c>
      <c r="YF60" s="487">
        <f t="array" aca="1" ref="YF60" ca="1">IF(AND($CC$57:$CC$58=$CC$58,$CC$58&lt;&gt;$CC$59,$CC$59:$CC$62=$CC$60,$CE$57&lt;&gt;$CE$58,$CE$59&lt;&gt;$CE$60,$CE$60:$CE$61=$CE$60,$CE$61&lt;&gt;$CE$62,$CF$60:$CF$61=$CF$60,$CG$60:$CG$61=$CG$60),1,0)</f>
        <v>0</v>
      </c>
      <c r="YG60" s="487">
        <f t="array" aca="1" ref="YG60" ca="1">IF(AND($CC$57:$CC$58=$CC$58,$CC$58&lt;&gt;$CC$59,$CC$59:$CC$62=$CC$60,$CE$57&lt;&gt;$CE$58,$CE$59&lt;&gt;$CE$60,$CE$60&lt;&gt;$CE$61,$CE$61:$CE$62=$CE$61,$CF$61:$CF$62=$CF$61,$CG$61:$CG$62=$CG$61),1,0)</f>
        <v>0</v>
      </c>
      <c r="YH60" s="487">
        <f t="array" aca="1" ref="YH60" ca="1">IF(AND($CC$57:$CC$58=$CC$58,$CC$58&lt;&gt;$CC$59,$CC$59:$CC$62=$CC$60,$CE$57&lt;&gt;$CE$58,$CE$59&lt;&gt;$CE$60,$CE$60&lt;&gt;$CE$61,$CE$61&lt;&gt;$CE$62),1,0)</f>
        <v>0</v>
      </c>
      <c r="YI60" s="487">
        <f t="array" aca="1" ref="YI60" ca="1">IF(AND($CC$57:$CC$58=$CC$58,$CC$58&lt;&gt;$CC$59,$CC$59:$CC$61=$CC$60,$CC$61&lt;&gt;$CC$62,$CE$57:$CE$58=$CE$58,$CE$59:$CE$60=$CE$60,$CE$60&lt;&gt;$CE$61,$CF$57:$CF$58=$CF$58,$CF$59:$CF$60=$CF$60,$CG$57:$CG$58=$CG$58,$CG$59:$CG$60=$CG$60),1,0)</f>
        <v>0</v>
      </c>
      <c r="YJ60" s="487">
        <f t="array" aca="1" ref="YJ60" ca="1">IF(AND($CC$57:$CC$58=$CC$58,$CC$58&lt;&gt;$CC$59,$CC$59:$CC$61=$CC$60,$CC$61&lt;&gt;$CC$62,$CE$57:$CE$58=$CE$58,$CE$59&lt;&gt;$CE$60,$CE$60:$CE$61=$CE$60,$CF$57:$CF$58=$CF$58,$CF$60:$CF$61=$CF$60,$CG$57:$CG$58=$CG$58,$CG$60:$CG$61=$CG$60),1,0)</f>
        <v>0</v>
      </c>
      <c r="YK60" s="487">
        <f t="array" aca="1" ref="YK60" ca="1">IF(AND($CC$57:$CC$58=$CC$58,$CC$58&lt;&gt;$CC$59,$CC$59:$CC$61=$CC$60,$CC$61&lt;&gt;$CC$62,$CE$57:$CE$58=$CE$58,$CE$59&lt;&gt;$CE$60,$CE$60&lt;&gt;$CE$61,$CF$57:$CF$58=$CF$58,$CG$57:$CG$58=$CG$58),1,0)</f>
        <v>0</v>
      </c>
      <c r="YL60" s="487">
        <f t="array" aca="1" ref="YL60" ca="1">IF(AND($CC$57:$CC$58=$CC$58,$CC$58&lt;&gt;$CC$59,$CC$59:$CC$61=$CC$60,$CC$61&lt;&gt;$CC$62,$CE$57&lt;&gt;$CE$58,$CE$59:$CE$61=$CE$60,$CF$59:$CF$61=$CF$60,$CG$59:$CG$61=$CG$60),1,0)</f>
        <v>0</v>
      </c>
      <c r="YM60" s="487">
        <f t="array" aca="1" ref="YM60" ca="1">IF(AND($CC$57:$CC$58=$CC$58,$CC$58&lt;&gt;$CC$59,$CC$59:$CC$61=$CC$60,$CC$61&lt;&gt;$CC$62,$CE$57&lt;&gt;$CE$58,$CE$59:$CE$60=$CE$60,$CE$60&lt;&gt;$CE$61,$CF$59:$CF$60=$CF$60,$CG$59:$CG$60=$CG$60),1,0)</f>
        <v>0</v>
      </c>
      <c r="YN60" s="487">
        <f t="array" aca="1" ref="YN60" ca="1">IF(AND($CC$57:$CC$58=$CC$58,$CC$58&lt;&gt;$CC$59,$CC$59:$CC$61=$CC$60,$CC$61&lt;&gt;$CC$62,$CE$57&lt;&gt;$CE$58,$CE$59&lt;&gt;$CE$60,$CE$60:$CE$61=$CE$60,$CF$60:$CF$61=$CF$60,$CG$60:$CG$61=$CG$60),1,0)</f>
        <v>0</v>
      </c>
      <c r="YO60" s="487">
        <f t="array" aca="1" ref="YO60" ca="1">IF(AND($CC$57:$CC$58=$CC$58,$CC$58&lt;&gt;$CC$59,$CC$59:$CC$61=$CC$60,$CC$61&lt;&gt;$CC$62,$CE$57&lt;&gt;$CE$58,$CE$59&lt;&gt;$CE$60,$CE$60&lt;&gt;$CE$61),1,0)</f>
        <v>0</v>
      </c>
      <c r="YP60" s="487">
        <f t="array" aca="1" ref="YP60" ca="1">IF(AND($CC$57:$CC$58=$CC$58,$CC$58&lt;&gt;$CC$59,$CC$59:$CC$60=$CC$60,$CC$60&lt;&gt;$CC$61,$CC$61:$CC$62=$CC$61,$CE$57:$CE$58=$CE$58,$CE$59:$CE$60=$CE$60,$CE$61&lt;&gt;$CE$62,$CF$57:$CF$58=$CF$58,$CF$59:$CF$60=$CF$60,$CG$57:$CG$58=$CG$58,$CG$59:$CG$60=$CG$60),1,0)</f>
        <v>0</v>
      </c>
      <c r="YQ60" s="487">
        <f t="array" aca="1" ref="YQ60" ca="1">IF(AND($CC$57:$CC$58=$CC$58,$CC$58&lt;&gt;$CC$59,$CC$59:$CC$60=$CC$60,$CC$60&lt;&gt;$CC$61,$CC$61:$CC$62=$CC$61,$CE$57:$CE$58=$CE$58,$CE$59&lt;&gt;$CE$60,$CE$61:$CE$62=$CE$61,$CF$57:$CF$58=$CF$58,$CF$61:$CF$62=$CF$61,$CG$57:$CG$58=$CG$58,$CG$61:$CG$62=$CG$61),1,0)</f>
        <v>0</v>
      </c>
      <c r="YR60" s="487">
        <f t="array" aca="1" ref="YR60" ca="1">IF(AND($CC$57:$CC$58=$CC$58,$CC$58&lt;&gt;$CC$59,$CC$59:$CC$60=$CC$60,$CC$60&lt;&gt;$CC$61,$CC$61:$CC$62=$CC$61,$CE$57:$CE$58=$CE$58,$CE$59&lt;&gt;$CE$60,$CE$61&lt;&gt;$CE$62,$CF$57:$CF$58=$CF$58,$CG$57:$CG$58=$CG$58),1,0)</f>
        <v>0</v>
      </c>
      <c r="YS60" s="487">
        <f t="array" aca="1" ref="YS60" ca="1">IF(AND($CC$57:$CC$58=$CC$57,$CC$58&lt;&gt;$CC$59,$CC$59:$CC$60=$CC$60,$CC$60&lt;&gt;$CC$61,$CC$61:$CC$62=$CC$61,$CE$57&lt;&gt;$CE$58,$CE$59:$CE$60=$CE$60,$CE$61:$CE$62=$CE$61,$CF$59:$CF$60=$CF$60,$CF$61:$CF$62=$CF$61,$CG$59:$CG$60=$CG$60,$CG$61:$CG$62=$CG$61),1,0)</f>
        <v>0</v>
      </c>
      <c r="YT60" s="487">
        <f t="array" aca="1" ref="YT60" ca="1">IF(AND($CC$57:$CC$58=$CC$57,$CC$58&lt;&gt;$CC$59,$CC$59:$CC$60=$CC$60,$CC$60&lt;&gt;$CC$61,$CC$61:$CC$62=$CC$61,$CE$57&lt;&gt;$CE$58,$CE$59:$CE$60=$CE$60,$CE$61&lt;&gt;$CE$62,$CF$59:$CF$60=$CF$60,$CG$59:$CG$60=$CG$60),1,0)</f>
        <v>0</v>
      </c>
      <c r="YU60" s="487">
        <f t="array" aca="1" ref="YU60" ca="1">IF(AND($CC$57:$CC$58=$CC$58,$CC$58&lt;&gt;$CC$59,$CC$59:$CC$60=$CC$60,$CC$60&lt;&gt;$CC$61,$CC$61:$CC$62=$CC$61,$CE$57&lt;&gt;$CE$58,$CE$59&lt;&gt;$CE$60,$CE$61:$CE$62=$CE$61,$CF$61:$CF$62=$CF$61,$CG$61:$CG$62=$CG$61),1,0)</f>
        <v>0</v>
      </c>
      <c r="YV60" s="487">
        <f t="array" aca="1" ref="YV60" ca="1">IF(AND($CC$57:$CC$58=$CC$58,$CC$58&lt;&gt;$CC$59,$CC$59:$CC$60=$CC$60,$CC$60&lt;&gt;$CC$61,$CC$61:$CC$62=$CC$61,$CE$57&lt;&gt;$CE$58,$CE$59&lt;&gt;$CE$60,$CE$61&lt;&gt;$CE$62),1,0)</f>
        <v>0</v>
      </c>
      <c r="YW60" s="487">
        <f t="array" aca="1" ref="YW60" ca="1">IF(AND($CC$57:$CC$58=$CC$58,$CC$58&lt;&gt;$CC$59,$CC$59:$CC$60=$CC$60,$CC$60&lt;&gt;$CC$61,$CC$61&lt;&gt;$CC$62,$CE$57:$CE$58=$CE$58,$CE$59&lt;&gt;$CE$60,$CF$57:$CF$58=$CF$58,$CG$57:$CG$58=$CG$58),1,0)</f>
        <v>0</v>
      </c>
      <c r="YX60" s="487">
        <f t="array" aca="1" ref="YX60" ca="1">IF(AND($CC$57:$CC$58=$CC$58,$CC$58&lt;&gt;$CC$59,$CC$59:$CC$60=$CC$60,$CC$60&lt;&gt;$CC$61,$CC$61&lt;&gt;$CC$62,$CE$57&lt;&gt;$CE$58,$CE$59:$CE$60=$CE$60,$CF$59:$CF$60=$CF$60,$CG$59:$CG$60=$CG$60),1,0)</f>
        <v>0</v>
      </c>
      <c r="YY60" s="487">
        <f t="array" aca="1" ref="YY60" ca="1">IF(AND($CC$57:$CC$58=$CC$58,$CC$58&lt;&gt;$CC$59,$CC$59:$CC$60=$CC$60,$CC$60&lt;&gt;$CC$61,$CC$61&lt;&gt;$CC$62,$CE$57&lt;&gt;$CE$58,$CE$59&lt;&gt;$CE$60),1,0)</f>
        <v>0</v>
      </c>
      <c r="YZ60" s="487">
        <f t="array" aca="1" ref="YZ60" ca="1">IF(AND($CC$57:$CC$58=$CC$58,$CC$58&lt;&gt;$CC$59,$CC$59&lt;&gt;$CC$60,$CC$60:$CC$62=$CC$60,$CE$57:$CE$58=$CE$58,$CE$60&lt;&gt;$CE$61,$CE$61:$CE$62=$CE$61,$CF$57:$CF$58=$CF$58,$CF$61:$CF$62=$CF$61,$CG$57:$CG$58=$CG$58,$CG$61:$CG$62=$CG$61),1,0)</f>
        <v>0</v>
      </c>
      <c r="ZA60" s="487">
        <f t="array" aca="1" ref="ZA60" ca="1">IF(AND($CC$57:$CC$58=$CC$58,$CC$58&lt;&gt;$CC$59,$CC$59&lt;&gt;$CC$60,$CC$60:$CC$62=$CC$60,$CE$57:$CE$58=$CE$58,$CE$60:$CE$61=$CE$60,$CE$61&lt;&gt;$CE$62,$CF$57:$CF$58=$CF$58,$CF$60:$CF$61=$CF$60,$CG$57:$CG$58=$CG$58,$CG$60:$CG$61=$CG$60),1,0)</f>
        <v>0</v>
      </c>
      <c r="ZB60" s="487">
        <f t="array" aca="1" ref="ZB60" ca="1">IF(AND($CC$57:$CC$58=$CC$58,$CC$58&lt;&gt;$CC$59,$CC$59&lt;&gt;$CC$60,$CC$60:$CC$62=$CC$60,$CE$57:$CE$58=$CE$58,$CE$60&lt;&gt;$CE$61,$CE$61&lt;&gt;$CE$62,$CF$57:$CF$58=$CF$58,$CG$57:$CG$58=$CG$58),1,0)</f>
        <v>0</v>
      </c>
      <c r="ZC60" s="487">
        <f t="array" aca="1" ref="ZC60" ca="1">IF(AND($CC$57:$CC$58=$CC$58,$CC$58&lt;&gt;$CC$59,$CC$59&lt;&gt;$CC$60,$CC$60:$CC$62=$CC$60,$CE$57&lt;&gt;$CE$58,$CE$60:$CE$62=$CE$60,$CF$60:$CF$62=$CF$60,$CG$60:$CG$62=$CG$60),1,0)</f>
        <v>0</v>
      </c>
      <c r="ZD60" s="487">
        <f t="array" aca="1" ref="ZD60" ca="1">IF(AND($CC$57:$CC$58=$CC$58,$CC$58&lt;&gt;$CC$59,$CC$59&lt;&gt;$CC$60,$CC$60:$CC$62=$CC$60,$CE$57&lt;&gt;$CE$58,$CE$60:$CE$61=$CE$60,$CE$61&lt;&gt;$CE$62,$CF$60:$CF$61=$CF$60,$CG$60:$CG$61=$CG$60),1,0)</f>
        <v>0</v>
      </c>
      <c r="ZE60" s="487">
        <f t="array" aca="1" ref="ZE60" ca="1">IF(AND($CC$57:$CC$58=$CC$58,$CC$58&lt;&gt;$CC$59,$CC$59&lt;&gt;$CC$60,$CC$60:$CC$62=$CC$60,$CE$57&lt;&gt;$CE$58,$CE$60&lt;&gt;$CE$61,$CE$61:$CE$62=$CE$61,$CF$61:$CF$62=$CF$61,$CG$61:$CG$62=$CG$61),1,0)</f>
        <v>0</v>
      </c>
      <c r="ZF60" s="487">
        <f t="array" aca="1" ref="ZF60" ca="1">IF(AND($CC$57:$CC$58=$CC$58,$CC$58&lt;&gt;$CC$59,$CC$59&lt;&gt;$CC$60,$CC$60:$CC$62=$CC$60,$CE$57&lt;&gt;$CE$58,$CE$60&lt;&gt;$CE$61,$CE$61&lt;&gt;$CE$62),1,0)</f>
        <v>0</v>
      </c>
      <c r="ZG60" s="487">
        <f t="array" aca="1" ref="ZG60" ca="1">IF(AND($CC$57:$CC$58=$CC$58,$CC$58&lt;&gt;$CC$59,$CC$59&lt;&gt;$CC$60,$CC$60&lt;&gt;$CC$61,$CC$61:$CC$62=$CC$61,$CE$57:$CE$58=$CE$58,$CE$61&lt;&gt;$CE$62,$CF$57:$CF$58=$CF$58,$CG$57:$CG$58=$CG$58),1,0)</f>
        <v>0</v>
      </c>
      <c r="ZH60" s="487">
        <f t="array" aca="1" ref="ZH60" ca="1">IF(AND($CC$57:$CC$58=$CC$57,$CC$58&lt;&gt;$CC$59,$CC$59&lt;&gt;$CC$60,$CC$60&lt;&gt;$CC$61,$CC$61:$CC$62=$CC$61,$CE$57&lt;&gt;$CE$58,$CE$61:$CE$62=$CE$61,$CF$61:$CF$62=$CF$61,$CG$61:$CG$62=$CG$61),1,0)</f>
        <v>0</v>
      </c>
      <c r="ZI60" s="487">
        <f t="array" aca="1" ref="ZI60" ca="1">IF(AND($CC$57:$CC$58=$CC$57,$CC$58&lt;&gt;$CC$59,$CC$59&lt;&gt;$CC$60,$CC$60&lt;&gt;$CC$61,$CC$61:$CC$62=$CC$61,$CE$57&lt;&gt;$CE$58,$CE$61&lt;&gt;$CE$62),1,0)</f>
        <v>0</v>
      </c>
      <c r="ZJ60" s="487">
        <f t="array" aca="1" ref="ZJ60" ca="1">IF(AND($CC$57:$CC$58=$CC$58,$CC$58&lt;&gt;$CC$59,$CC$59&lt;&gt;$CC$60,$CC$60:$CC$61=$CC$60,$CC$61&lt;&gt;$CC$62,$CE$57:$CE$58=$CE$58,$CE$60&lt;&gt;$CE$61,$CF$57:$CF$58=$CF$58,$CG$57:$CG$58=$CG$58),1,0)</f>
        <v>0</v>
      </c>
      <c r="ZK60" s="487">
        <f t="array" aca="1" ref="ZK60" ca="1">IF(AND($CC$57:$CC$58=$CC$58,$CC$58&lt;&gt;$CC$59,$CC$59&lt;&gt;$CC$60,$CC$60:$CC$61=$CC$60,$CC$61&lt;&gt;$CC$62,$CE$57&lt;&gt;$CE$58,$CE$60:$CE$61=$CE$60,$CF$60:$CF$61=$CF$60,$CG$60:$CG$61=$CG$60),1,0)</f>
        <v>0</v>
      </c>
      <c r="ZL60" s="487">
        <f t="array" aca="1" ref="ZL60" ca="1">IF(AND($CC$57:$CC$58=$CC$58,$CC$58&lt;&gt;$CC$59,$CC$59&lt;&gt;$CC$60,$CC$60:$CC$61=$CC$60,$CC$61&lt;&gt;$CC$62,$CE$57&lt;&gt;$CE$58,$CE$60&lt;&gt;$CE$61),1,0)</f>
        <v>0</v>
      </c>
      <c r="ZM60" s="487">
        <f t="array" aca="1" ref="ZM60" ca="1">IF(AND($CC$57:$CC$58=$CC$58,$CC$58&lt;&gt;$CC$59,$CC$59&lt;&gt;$CC$60,$CC$60&lt;&gt;$CC$61,$CC$61&lt;&gt;$CC$62,$CE$57&lt;&gt;$CE$58),1,0)</f>
        <v>0</v>
      </c>
      <c r="ZN60" s="487">
        <f t="array" aca="1" ref="ZN60" ca="1">IF(AND($CC$57&lt;&gt;$CC$58,$CC$58:$CC$62=$CC$60,$CE$58:$CE$61=$CE$60,$CE$61&lt;&gt;$CE$62,$CF$58:$CF$61=$CF$60,$CG$58:$CG$61=$CG$60),1,0)</f>
        <v>0</v>
      </c>
      <c r="ZO60" s="487">
        <f t="array" aca="1" ref="ZO60" ca="1">IF(AND($CC$57&lt;&gt;$CC$58,$CC$58:$CC$62=$CC$60,$CE$58:$CE$60=$CE$60,$CE$60&lt;&gt;$CE$61,$CE$61:$CE$62=$CE$61,$CF$58:$CF$60=$CF$60,$CF$61:$CF$62=$CF$61,$CG$58:$CG$60=$CG$60,$CG$61:$CG$62=$CG$61),1,0)</f>
        <v>0</v>
      </c>
      <c r="ZP60" s="487">
        <f t="array" aca="1" ref="ZP60" ca="1">IF(AND($CC$57&lt;&gt;$CC$58,$CC$58:$CC$62=$CC$60,$CE$58:$CE$60=$CE$60,$CE$60&lt;&gt;$CE$61,$CE$61&lt;&gt;$CE$62,$CF$58:$CF$60=$CF$60,$CG$58:$CG$60=$CG$60),1,0)</f>
        <v>0</v>
      </c>
      <c r="ZQ60" s="487">
        <f t="array" aca="1" ref="ZQ60" ca="1">IF(AND($CC$57&lt;&gt;$CC$58,$CC$58:$CC$62=$CC$60,$CE$58:$CE$59=$CE$59,$CE$59&lt;&gt;$CE$60,$CE$60:$CE$62=$CE$60,$CF$58:$CF$59=$CF$59,$CF$60:$CF$62=$CF$60,$CG$58:$CG$59=$CG$59,$CG$60:$CG$62=$CG$60),1,0)</f>
        <v>0</v>
      </c>
      <c r="ZR60" s="487">
        <f t="array" aca="1" ref="ZR60" ca="1">IF(AND($CC$57&lt;&gt;$CC$58,$CC$58:$CC$62=$CC$60,$CE$58:$CE$59=$CE$59,$CE$59&lt;&gt;$CE$60,$CE$60&lt;&gt;$CE$61,$CE$61:$CE$62=$CE$61,$CF$58:$CF$59=$CF$59,$CF$61:$CF$62=$CF$61,$CG$58:$CG$59=$CG$59,$CG$61:$CG$62=$CG$61),1,0)</f>
        <v>0</v>
      </c>
      <c r="ZS60" s="487">
        <f t="array" aca="1" ref="ZS60" ca="1">IF(AND($CC$57&lt;&gt;$CC$58,$CC$58:$CC$62=$CC$60,$CE$58:$CE$59=$CE$59,$CE$59&lt;&gt;$CE$60,$CE$60:$CE$61=$CE$60,$CE$61&lt;&gt;$CE$62,$CF$58:$CF$59=$CF$59,$CF$60:$CF$61=$CF$60,$CG$58:$CG$59=$CG$59,$CG$60:$CG$61=$CG$60),1,0)</f>
        <v>0</v>
      </c>
      <c r="ZT60" s="487">
        <f t="array" aca="1" ref="ZT60" ca="1">IF(AND($CC$57&lt;&gt;$CC$58,$CC$58:$CC$62=$CC$60,$CE$58:$CE$59=$CE$59,$CE$59&lt;&gt;$CE$60,$CE$60&lt;&gt;$CE$61,$CE$61&lt;&gt;$CE$62,$CF$58:$CF$59=$CF$59,$CG$58:$CG$59=$CG$59),1,0)</f>
        <v>0</v>
      </c>
      <c r="ZU60" s="487">
        <f t="array" aca="1" ref="ZU60" ca="1">IF(AND($CC$57&lt;&gt;$CC$58,$CC$58:$CC$62=$CC$60,$CE$58&lt;&gt;$CE$59,$CE$59:$CE$62=$CE$60,$CF$59:$CF$62=$CF$60,$CG$59:$CG$62=$CG$60),1,0)</f>
        <v>0</v>
      </c>
      <c r="ZV60" s="487">
        <f t="array" aca="1" ref="ZV60" ca="1">IF(AND($CC$57&lt;&gt;$CC$58,$CC$58:$CC$62=$CC$60,$CE$58&lt;&gt;$CE$59,$CE$59:$CE$61=$CE$60,$CE$61&lt;&gt;$CE$62,$CF$59:$CF$61=$CF$60,$CG$59:$CG$61=$CG$60),1,0)</f>
        <v>0</v>
      </c>
      <c r="ZW60" s="487">
        <f t="array" aca="1" ref="ZW60" ca="1">IF(AND($CC$57&lt;&gt;$CC$58,$CC$58:$CC$62=$CC$60,$CE$58&lt;&gt;$CE$59,$CE$59:$CE$60=$CE$60,$CE$60&lt;&gt;$CE$61,$CE$61:$CE$62=$CE$61,$CF$59:$CF$60=$CF$60,$CF$61:$CF$62=$CF$61,$CG$59:$CG$60=$CG$60,$CG$61:$CG$62=$CG$61),1,0)</f>
        <v>0</v>
      </c>
      <c r="ZX60" s="487">
        <f t="array" aca="1" ref="ZX60" ca="1">IF(AND($CC$57&lt;&gt;$CC$58,$CC$58:$CC$62=$CC$60,$CE$58&lt;&gt;$CE$59,$CE$59:$CE$60=$CE$60,$CE$60&lt;&gt;$CE$61,$CE$61&lt;&gt;$CE$62,$CF$59:$CF$60=$CF$60,$CG$59:$CG$60=$CG$60),1,0)</f>
        <v>0</v>
      </c>
      <c r="ZY60" s="487">
        <f t="array" aca="1" ref="ZY60" ca="1">IF(AND($CC$57&lt;&gt;$CC$58,$CC$58:$CC$62=$CC$60,$CE$58&lt;&gt;$CE$59,$CE$59&lt;&gt;$CE$60,$CE$60:$CE$62=$CE$60,$CF$60:$CF$62=$CF$60,$CG$60:$CG$62=$CG$60),1,0)</f>
        <v>0</v>
      </c>
      <c r="ZZ60" s="487">
        <f t="array" aca="1" ref="ZZ60" ca="1">IF(AND($CC$57&lt;&gt;$CC$58,$CC$58:$CC$62=$CC$60,$CE$58&lt;&gt;$CE$59,$CE$59&lt;&gt;$CE$60,$CE$60:$CE$61=$CE$60,$CE$61&lt;&gt;$CE$62,$CF$60:$CF$61=$CF$60,$CG$60:$CG$61=$CG$60),1,0)</f>
        <v>0</v>
      </c>
      <c r="AAA60" s="487">
        <f t="array" aca="1" ref="AAA60" ca="1">IF(AND($CC$57&lt;&gt;$CC$58,$CC$58:$CC$62=$CC$60,$CE$58&lt;&gt;$CE$59,$CE$59&lt;&gt;$CE$60,$CE$60&lt;&gt;$CE$61,$CE$61:$CE$62=$CE$61,$CF$61:$CF$62=$CF$61,$CG$61:$CG$62=$CG$61),1,0)</f>
        <v>0</v>
      </c>
      <c r="AAB60" s="487">
        <f t="array" aca="1" ref="AAB60" ca="1">IF(AND($CC$57&lt;&gt;$CC$58,$CC$58:$CC$62=$CC$60,$CE$58&lt;&gt;$CE$59,$CE$59&lt;&gt;$CE$60,$CE$60&lt;&gt;$CE$61,$CE$61&lt;&gt;$CE$62),1,0)</f>
        <v>0</v>
      </c>
      <c r="AAC60" s="487">
        <f t="array" aca="1" ref="AAC60" ca="1">IF(AND($CC$57&lt;&gt;$CC$58,$CC$58:$CC$61=$CC$60,$CC$61&lt;&gt;$CC$62,$CE$58:$CE$60=$CE$60,$CE$60&lt;&gt;$CE$61,$CF$58:$CF$60=$CF$60,$CG$58:$CG$60=$CG$60),1,0)</f>
        <v>0</v>
      </c>
      <c r="AAD60" s="487">
        <f t="array" aca="1" ref="AAD60" ca="1">IF(AND($CC$57&lt;&gt;$CC$58,$CC$58:$CC$61=$CC$60,$CC$61&lt;&gt;$CC$62,$CE$58:$CE$59=$CE$59,$CE$59&lt;&gt;$CE$60,$CE$60:$CE$61=$CE$60,$CF$58:$CF$59=$CF$59,$CF$60:$CF$61=$CF$60,$CG$58:$CG$59=$CG$59,$CG$60:$CG$61=$CG$60),1,0)</f>
        <v>0</v>
      </c>
      <c r="AAE60" s="487">
        <f t="array" aca="1" ref="AAE60" ca="1">IF(AND($CC$57&lt;&gt;$CC$58,$CC$58:$CC$61=$CC$60,$CC$61&lt;&gt;$CC$62,$CE$58:$CE$59=$CE$59,$CE$59&lt;&gt;$CE$60,$CE$60&lt;&gt;$CE$61,$CF$58:$CF$59=$CF$59,$CG$58:$CG$59=$CG$59),1,0)</f>
        <v>0</v>
      </c>
      <c r="AAF60" s="487">
        <f t="array" aca="1" ref="AAF60" ca="1">IF(AND($CC$57&lt;&gt;$CC$58,$CC$58:$CC$61=$CC$60,$CC$61&lt;&gt;$CC$62,$CE$58&lt;&gt;$CE$59,$CE$59:$CE$61=$CE$60,$CF$59:$CF$61=$CF$60,$CG$59:$CG$61=$CG$60),1,0)</f>
        <v>0</v>
      </c>
      <c r="AAG60" s="487">
        <f t="array" aca="1" ref="AAG60" ca="1">IF(AND($CC$57&lt;&gt;$CC$58,$CC$58:$CC$61=$CC$60,$CC$61&lt;&gt;$CC$62,$CE$58&lt;&gt;$CE$59,$CE$59:$CE$60=$CE$60,$CE$60&lt;&gt;$CE$61,$CF$59:$CF$60=$CF$60,$CG$59:$CG$60=$CG$60),1,0)</f>
        <v>0</v>
      </c>
      <c r="AAH60" s="487">
        <f t="array" aca="1" ref="AAH60" ca="1">IF(AND($CC$57&lt;&gt;$CC$58,$CC$58:$CC$61=$CC$60,$CC$61&lt;&gt;$CC$62,$CE$58&lt;&gt;$CE$59,$CE$59&lt;&gt;$CE$60,$CE$60:$CE$61=$CE$60,$CF$60:$CF$61=$CF$60,$CG$60:$CG$61=$CG$60),1,0)</f>
        <v>0</v>
      </c>
      <c r="AAI60" s="487">
        <f t="array" aca="1" ref="AAI60" ca="1">IF(AND($CC$57&lt;&gt;$CC$58,$CC$58:$CC$61=$CC$60,$CC$61&lt;&gt;$CC$62,$CE$58&lt;&gt;$CE$59,$CE$59&lt;&gt;$CE$60,$CE$60&lt;&gt;$CE$61),1,0)</f>
        <v>0</v>
      </c>
      <c r="AAJ60" s="487">
        <f t="array" aca="1" ref="AAJ60" ca="1">IF(AND($CC$57&lt;&gt;$CC$58,$CC$58:$CC$60=$CC$60,$CC$60&lt;&gt;$CC$61,$CC$61:$CC$62=$CC$61,$CE$58:$CE$60=$CE$60,$CE$61&lt;&gt;$CE$62,$CF$58:$CF$60=$CF$60,$CG$58:$CG$60=$CG$60),1,0)</f>
        <v>0</v>
      </c>
      <c r="AAK60" s="487">
        <f t="array" aca="1" ref="AAK60" ca="1">IF(AND($CC$57&lt;&gt;$CC$58,$CC$58:$CC$60=$CC$60,$CC$60&lt;&gt;$CC$61,$CC$61:$CC$62=$CC$61,$CE$58:$CE$59=$CE$59,$CE$59&lt;&gt;$CE$60,$CE$61:$CE$62=$CE$61,$CF$58:$CF$59=$CF$59,$CF$61:$CF$62=$CF$61,$CG$58:$CG$59=$CG$59,$CG$61:$CG$62=$CG$61),1,0)</f>
        <v>0</v>
      </c>
      <c r="AAL60" s="487">
        <f t="array" aca="1" ref="AAL60" ca="1">IF(AND($CC$57&lt;&gt;$CC$58,$CC$58:$CC$60=$CC$60,$CC$60&lt;&gt;$CC$61,$CC$61:$CC$62=$CC$61,$CE$58:$CE$59=$CE$59,$CE$59&lt;&gt;$CE$60,$CE$61&lt;&gt;$CE$62,$CF$58:$CF$59=$CF$59,$CG$58:$CG$59=$CG$59),1,0)</f>
        <v>0</v>
      </c>
      <c r="AAM60" s="487">
        <f t="array" aca="1" ref="AAM60" ca="1">IF(AND($CC$57&lt;&gt;$CC$58,$CC$58:$CC$60=$CC$60,$CC$60&lt;&gt;$CC$61,$CC$61:$CC$62=$CC$61,$CE$58&lt;&gt;$CE$59,$CE$59:$CE$60=$CE$60,$CE$61:$CE$62=$CE$61,$CF$59:$CF$60=$CF$60,$CF$61:$CF$62=$CF$61,$CG$59:$CG$60=$CG$60,$CG$61:$CG$62=$CG$61),1,0)</f>
        <v>0</v>
      </c>
      <c r="AAN60" s="487">
        <f t="array" aca="1" ref="AAN60" ca="1">IF(AND($CC$57&lt;&gt;$CC$58,$CC$58:$CC$60=$CC$60,$CC$60&lt;&gt;$CC$61,$CC$61:$CC$62=$CC$61,$CE$58&lt;&gt;$CE$59,$CE$59:$CE$60=$CE$60,$CE$61&lt;&gt;$CE$62,$CF$59:$CF$60=$CF$60,$CF$61:$CF$62=$CF$61,$CG$59:$CG$60=$CG$60),1,0)</f>
        <v>0</v>
      </c>
      <c r="AAO60" s="487">
        <f t="array" aca="1" ref="AAO60" ca="1">IF(AND($CC$57&lt;&gt;$CC$58,$CC$58:$CC$60=$CC$60,$CC$60&lt;&gt;$CC$61,$CC$61:$CC$62=$CC$61,$CE$58&lt;&gt;$CE$59,$CE$59&lt;&gt;$CE$60,$CE$61:$CE$62=$CE$61,$CF$61:$CF$62=$CF$61,$CG$61:$CG$62=$CG$61),1,0)</f>
        <v>0</v>
      </c>
      <c r="AAP60" s="487">
        <f t="array" aca="1" ref="AAP60" ca="1">IF(AND($CC$57&lt;&gt;$CC$58,$CC$58:$CC$60=$CC$60,$CC$60&lt;&gt;$CC$61,$CC$61:$CC$62=$CC$61,$CE$58&lt;&gt;$CE$59,$CE$59&lt;&gt;$CE$60,$CE$61&lt;&gt;$CE$62),1,0)</f>
        <v>0</v>
      </c>
      <c r="AAQ60" s="487">
        <f t="array" aca="1" ref="AAQ60" ca="1">IF(AND($CC$57&lt;&gt;$CC$58,$CC$58:$CC$60=$CC$60,$CC$60&lt;&gt;$CC$61,$CC$61&lt;&gt;$CC$62,$CE$58:$CE$59=$CE$59,$CE$59&lt;&gt;$CE$60,$CF$58:$CF$59=$CF$59,$CG$58:$CG$59=$CG$59),1,0)</f>
        <v>0</v>
      </c>
      <c r="AAR60" s="487">
        <f t="array" aca="1" ref="AAR60" ca="1">IF(AND($CC$57&lt;&gt;$CC$58,$CC$58:$CC$60=$CC$60,$CC$60&lt;&gt;$CC$61,$CC$61&lt;&gt;$CC$62,$CE$58&lt;&gt;$CE$59,$CE$59:$CE$60=$CE$60,$CF$59:$CF$60=$CF$60,$CG$59:$CG$60=$CG$60),1,0)</f>
        <v>0</v>
      </c>
      <c r="AAS60" s="487">
        <f t="array" aca="1" ref="AAS60" ca="1">IF(AND($CC$57&lt;&gt;$CC$58,$CC$58:$CC$60=$CC$60,$CC$60&lt;&gt;$CC$61,$CC$61&lt;&gt;$CC$62,$CE$58&lt;&gt;$CE$59,$CE$59&lt;&gt;$CE$60),1,0)</f>
        <v>0</v>
      </c>
      <c r="AAT60" s="487">
        <f t="array" aca="1" ref="AAT60" ca="1">IF(AND($CC$57&lt;&gt;$CC$58,$CC$58:$CC$59=$CC$59,$CC$59&lt;&gt;$CC$60,$CC$60:$CC$62=$CC$60,$CE$58:$CE$59=$CE$59,$CE$60&lt;&gt;$CE$61,$CE$61:$CE$62=$CE$61,$CF$58:$CF$59=$CF$59,$CF$61:$CF$62=$CF$61,$CG$58:$CG$59=$CG$59,$CG$61:$CG$62=$CG$61),1,0)</f>
        <v>0</v>
      </c>
      <c r="AAU60" s="487">
        <f t="array" aca="1" ref="AAU60" ca="1">IF(AND($CC$57&lt;&gt;$CC$58,$CC$58:$CC$59=$CC$59,$CC$59&lt;&gt;$CC$60,$CC$60:$CC$62=$CC$60,$CE$58:$CE$59=$CE$59,$CE$60:$CE$61=$CE$60,$CE$61&lt;&gt;$CE$62,$CF$58:$CF$59=$CF$59,$CF$60:$CF$61=$CF$60,$CG$58:$CG$59=$CG$59,$CG$60:$CG$61=$CG$60),1,0)</f>
        <v>0</v>
      </c>
      <c r="AAV60" s="487">
        <f t="array" aca="1" ref="AAV60" ca="1">IF(AND($CC$57&lt;&gt;$CC$58,$CC$58:$CC$59=$CC$59,$CC$59&lt;&gt;$CC$60,$CC$60:$CC$62=$CC$60,$CE$58:$CE$59=$CE$59,$CE$60&lt;&gt;$CE$61,$CE$61&lt;&gt;$CE$62,$CF$58:$CF$59=$CF$59,$CG$58:$CG$59=$CG$59),1,0)</f>
        <v>0</v>
      </c>
      <c r="AAW60" s="487">
        <f t="array" aca="1" ref="AAW60" ca="1">IF(AND($CC$57&lt;&gt;$CC$58,$CC$58:$CC$59=$CC$59,$CC$59&lt;&gt;$CC$60,$CC$60:$CC$62=$CC$60,$CE$58&lt;&gt;$CE$59,$CE$60:$CE$62=$CE$60,$CF$60:$CF$62=$CF$60,$CG$60:$CG$62=$CG$60),1,0)</f>
        <v>0</v>
      </c>
      <c r="AAX60" s="487">
        <f t="array" aca="1" ref="AAX60" ca="1">IF(AND($CC$57&lt;&gt;$CC$58,$CC$58:$CC$59=$CC$59,$CC$59&lt;&gt;$CC$60,$CC$60:$CC$62=$CC$60,$CE$58&lt;&gt;$CE$59,$CE$60:$CE$61=$CE$60,$CE$61&lt;&gt;$CE$62,$CF$60:$CF$61=$CF$60,$CG$60:$CG$61=$CG$60),1,0)</f>
        <v>0</v>
      </c>
      <c r="AAY60" s="487">
        <f t="array" aca="1" ref="AAY60" ca="1">IF(AND($CC$57&lt;&gt;$CC$58,$CC$58:$CC$59=$CC$59,$CC$59&lt;&gt;$CC$60,$CC$60:$CC$62=$CC$60,$CE$58&lt;&gt;$CE$59,$CE$60&lt;&gt;$CE$61,$CE$61:$CE$62=$CE$61,$CF$61:$CF$62=$CF$61,$CG$61:$CG$62=$CG$61),1,0)</f>
        <v>0</v>
      </c>
      <c r="AAZ60" s="487">
        <f t="array" aca="1" ref="AAZ60" ca="1">IF(AND($CC$57&lt;&gt;$CC$58,$CC$58:$CC$59=$CC$59,$CC$59&lt;&gt;$CC$60,$CC$60:$CC$62=$CC$60,$CE$58&lt;&gt;$CE$59,$CE$60&lt;&gt;$CE$61,$CE$61&lt;&gt;$CE$62),1,0)</f>
        <v>0</v>
      </c>
      <c r="ABA60" s="487">
        <f t="array" aca="1" ref="ABA60" ca="1">IF(AND($CC$57&lt;&gt;$CC$58,$CC$58:$CC$59=$CC$59,$CC$59&lt;&gt;$CC$60,$CC$60&lt;&gt;$CC$61,$CC$61:$CC$62=$CC$61,$CE$58:$CE$59=$CE$59,$CE$61&lt;&gt;$CE$62,$CF$58:$CF$59=$CF$59,$CG$58:$CG$59=$CG$59),1,0)</f>
        <v>0</v>
      </c>
      <c r="ABB60" s="487">
        <f t="array" aca="1" ref="ABB60" ca="1">IF(AND($CC$57&lt;&gt;$CC$58,$CC$58:$CC$59=$CC$59,$CC$59&lt;&gt;$CC$60,$CC$60&lt;&gt;$CC$61,$CC$61:$CC$62=$CC$61,$CE$58&lt;&gt;$CE$59,$CE$61:$CE$62=$CE$61,$CF$61:$CF$62=$CF$61,$CG$61:$CG$62=$CG$61),1,0)</f>
        <v>0</v>
      </c>
      <c r="ABC60" s="487">
        <f t="array" aca="1" ref="ABC60" ca="1">IF(AND($CC$57&lt;&gt;$CC$58,$CC$58:$CC$59=$CC$59,$CC$59&lt;&gt;$CC$60,$CC$60&lt;&gt;$CC$61,$CC$61:$CC$62=$CC$61,$CE$58&lt;&gt;$CE$59,$CE$61&lt;&gt;$CE$62),1,0)</f>
        <v>0</v>
      </c>
      <c r="ABD60" s="487">
        <f t="array" aca="1" ref="ABD60" ca="1">IF(AND($CC$57&lt;&gt;$CC$58,$CC$58:$CC$59=$CC$59,$CC$59&lt;&gt;$CC$60,$CC$60:$CC$61=$CC$60,$CC$61&lt;&gt;$CC$62,$CE$58:$CE$59=$CE$59,$CE$60&lt;&gt;$CE$61,$CF$58:$CF$59=$CF$59,$CG$58:$CG$59=$CG$59),1,0)</f>
        <v>0</v>
      </c>
      <c r="ABE60" s="487">
        <f t="array" aca="1" ref="ABE60" ca="1">IF(AND($CC$57&lt;&gt;$CC$58,$CC$58:$CC$59=$CC$59,$CC$59&lt;&gt;$CC$60,$CC$60:$CC$61=$CC$60,$CC$61&lt;&gt;$CC$62,$CE$58&lt;&gt;$CE$59,$CE$60:$CE$61=$CE$60,$CF$60:$CF$61=$CF$60,$CG$60:$CG$61=$CG$60),1,0)</f>
        <v>0</v>
      </c>
      <c r="ABF60" s="487">
        <f t="array" aca="1" ref="ABF60" ca="1">IF(AND($CC$57&lt;&gt;$CC$58,$CC$58:$CC$59=$CC$59,$CC$59&lt;&gt;$CC$60,$CC$60:$CC$61=$CC$60,$CC$61&lt;&gt;$CC$62,$CE$58&lt;&gt;$CE$59,$CE$60&lt;&gt;$CE$61),1,0)</f>
        <v>0</v>
      </c>
      <c r="ABG60" s="487">
        <f t="array" aca="1" ref="ABG60" ca="1">IF(AND($CC$57&lt;&gt;$CC$58,$CC$58:$CC$59=$CC$59,$CC$59&lt;&gt;$CC$60,$CC$60&lt;&gt;$CC$61,$CC$61&lt;&gt;$CC$62,$CE$58&lt;&gt;$CE$59),1,0)</f>
        <v>0</v>
      </c>
      <c r="ABH60" s="487">
        <f t="array" aca="1" ref="ABH60" ca="1">IF(AND($CC$57&lt;&gt;$CC$58,$CC$58&lt;&gt;$CC$59,$CC$59:$CC$62=$CC$60,$CE$59:$CE$61=$CE$60,$CE$61&lt;&gt;$CE$62,$CF$59:$CF$61=$CF$60,$CG$59:$CG$61=$CG$60),1,0)</f>
        <v>0</v>
      </c>
      <c r="ABI60" s="487">
        <f t="array" aca="1" ref="ABI60" ca="1">IF(AND($CC$57&lt;&gt;$CC$58,$CC$58&lt;&gt;$CC$59,$CC$59:$CC$62=$CC$60,$CE$59:$CE$60=$CE$60,$CE$60&lt;&gt;$CE$61,$CE$61:$CE$62=$CE$61,$CF$59:$CF$60=$CF$60,$CF$61:$CF$62=$CF$61,$CG$59:$CG$60=$CG$60,$CG$61:$CG$62=$CG$61),1,0)</f>
        <v>0</v>
      </c>
      <c r="ABJ60" s="487">
        <f t="array" aca="1" ref="ABJ60" ca="1">IF(AND($CC$57&lt;&gt;$CC$58,$CC$58&lt;&gt;$CC$59,$CC$59:$CC$62=$CC$60,$CE$59:$CE$60=$CE$60,$CE$60&lt;&gt;$CE$61,$CE$61&lt;&gt;$CE$62,$CF$59:$CF$60=$CF$60,$CG$59:$CG$60=$CG$60),1,0)</f>
        <v>0</v>
      </c>
      <c r="ABK60" s="487">
        <f t="array" aca="1" ref="ABK60" ca="1">IF(AND($CC$57&lt;&gt;$CC$58,$CC$58&lt;&gt;$CC$59,$CC$59:$CC$62=$CC$60,$CE$59&lt;&gt;$CE$60,$CE$60:$CE$62=$CE$60,$CF$60:$CF$62=$CF$60,$CG$60:$CG$62=$CG$60),1,0)</f>
        <v>0</v>
      </c>
      <c r="ABL60" s="487">
        <f t="array" aca="1" ref="ABL60" ca="1">IF(AND($CC$57&lt;&gt;$CC$58,$CC$58&lt;&gt;$CC$59,$CC$59:$CC$62=$CC$60,$CE$59&lt;&gt;$CE$60,$CE$60:$CE$61=$CE$60,$CE$61&lt;&gt;$CE$62,$CF$60:$CF$61=$CF$60,$CG$60:$CG$61=$CG$60),1,0)</f>
        <v>0</v>
      </c>
      <c r="ABM60" s="487">
        <f t="array" aca="1" ref="ABM60" ca="1">IF(AND($CC$57&lt;&gt;$CC$58,$CC$58&lt;&gt;$CC$59,$CC$59:$CC$62=$CC$60,$CE$59&lt;&gt;$CE$60,$CE$60&lt;&gt;$CE$61,$CE$61:$CE$62=$CE$61,$CF$61:$CF$62=$CF$61,$CG$61:$CG$62=$CG$61),1,0)</f>
        <v>0</v>
      </c>
      <c r="ABN60" s="487">
        <f t="array" aca="1" ref="ABN60" ca="1">IF(AND($CC$57&lt;&gt;$CC$58,$CC$58&lt;&gt;$CC$59,$CC$59:$CC$62=$CC$60,$CE$59&lt;&gt;$CE$60,$CE$60&lt;&gt;$CE$61,$CE$61&lt;&gt;$CE$62),1,0)</f>
        <v>0</v>
      </c>
      <c r="ABO60" s="487">
        <f t="array" aca="1" ref="ABO60" ca="1">IF(AND($CC$57&lt;&gt;$CC$58,$CC$58&lt;&gt;$CC$59,$CC$59:$CC$61=$CC$60,$CC$61&lt;&gt;$CC$62,$CE$59:$CE$60=$CE$60,$CE$60&lt;&gt;$CE$61,$CF$59:$CF$60=$CF$60,$CG$59:$CG$60=$CG$60),1,0)</f>
        <v>0</v>
      </c>
      <c r="ABP60" s="487">
        <f t="array" aca="1" ref="ABP60" ca="1">IF(AND($CC$57&lt;&gt;$CC$58,$CC$58&lt;&gt;$CC$59,$CC$59:$CC$61=$CC$60,$CC$61&lt;&gt;$CC$62,$CE$59&lt;&gt;$CE$60,$CE$60:$CE$61=$CE$60,$CF$60:$CF$61=$CF$60,$CG$60:$CG$61=$CG$60),1,0)</f>
        <v>0</v>
      </c>
      <c r="ABQ60" s="487">
        <f t="array" aca="1" ref="ABQ60" ca="1">IF(AND($CC$57&lt;&gt;$CC$58,$CC$58&lt;&gt;$CC$59,$CC$59:$CC$61=$CC$60,$CC$61&lt;&gt;$CC$62,$CE$59&lt;&gt;$CE$60,$CE$60&lt;&gt;$CE$61),1,0)</f>
        <v>0</v>
      </c>
      <c r="ABR60" s="487">
        <f t="array" aca="1" ref="ABR60" ca="1">IF(AND($CC$57&lt;&gt;$CC$58,$CC$58&lt;&gt;$CC$59,$CC$59:$CC$60=$CC$60,$CC$60&lt;&gt;$CC$61,$CC$61:$CC$62=$CC$61,$CE$59:$CE$60=$CE$60,$CE$61&lt;&gt;$CE$62,$CF$59:$CF$60=$CF$60,$CG$59:$CG$60=$CG$60),1,0)</f>
        <v>0</v>
      </c>
      <c r="ABS60" s="487">
        <f t="array" aca="1" ref="ABS60" ca="1">IF(AND($CC$57&lt;&gt;$CC$58,$CC$58&lt;&gt;$CC$59,$CC$59:$CC$60=$CC$60,$CC$60&lt;&gt;$CC$61,$CC$61:$CC$62=$CC$61,$CE$59&lt;&gt;$CE$60,$CE$61:$CE$62=$CE$61,$CF$61:$CF$62=$CF$61,$CG$61:$CG$62=$CG$61),1,0)</f>
        <v>0</v>
      </c>
      <c r="ABT60" s="487">
        <f t="array" aca="1" ref="ABT60" ca="1">IF(AND($CC$57&lt;&gt;$CC$58,$CC$58&lt;&gt;$CC$59,$CC$59:$CC$60=$CC$60,$CC$60&lt;&gt;$CC$61,$CC$61:$CC$62=$CC$61,$CE$59&lt;&gt;$CE$60,$CE$61&lt;&gt;$CE$62),1,0)</f>
        <v>0</v>
      </c>
      <c r="ABU60" s="487">
        <f t="array" aca="1" ref="ABU60" ca="1">IF(AND($CC$57&lt;&gt;$CC$58,$CC$58&lt;&gt;$CC$59,$CC$59:$CC$60=$CC$60,$CC$60&lt;&gt;$CC$61,$CC$61&lt;&gt;$CC$62,$CE$59&lt;&gt;$CE$60),1,0)</f>
        <v>0</v>
      </c>
      <c r="ABV60" s="487">
        <f t="array" aca="1" ref="ABV60" ca="1">IF(AND($CC$57&lt;&gt;$CC$58,$CC$58&lt;&gt;$CC$59,$CC$59&lt;&gt;$CC$60,$CC$60:$CC$62=$CC$60,$CE$60:$CE$61=$CE$60,$CE$61&lt;&gt;$CE$62,$CF$60:$CF$61=$CF$60,$CG$60:$CG$61=$CG$60),1,0)</f>
        <v>0</v>
      </c>
      <c r="ABW60" s="487">
        <f t="array" aca="1" ref="ABW60" ca="1">IF(AND($CC$57&lt;&gt;$CC$58,$CC$58&lt;&gt;$CC$59,$CC$59&lt;&gt;$CC$60,$CC$60:$CC$62=$CC$60,$CE$60&lt;&gt;$CE$61,$CE$61:$CE$62=$CE$61,$CF$61:$CF$62=$CF$61,$CG$61:$CG$62=$CG$61),1,0)</f>
        <v>0</v>
      </c>
      <c r="ABX60" s="487">
        <f t="array" aca="1" ref="ABX60" ca="1">IF(AND($CC$57&lt;&gt;$CC$58,$CC$58&lt;&gt;$CC$59,$CC$59&lt;&gt;$CC$60,$CC$60:$CC$62=$CC$60,$CE$60&lt;&gt;$CE$61,$CE$61&lt;&gt;$CE$62),1,0)</f>
        <v>0</v>
      </c>
      <c r="ABY60" s="487">
        <f t="array" aca="1" ref="ABY60" ca="1">IF(AND($CC$57&lt;&gt;$CC$58,$CC$58&lt;&gt;$CC$59,$CC$59&lt;&gt;$CC$60,$CC$60:$CC$61=$CC$60,$CC$61&lt;&gt;$CC$62,$CE$60&lt;&gt;$CE$61),1,0)</f>
        <v>0</v>
      </c>
      <c r="ABZ60" s="487">
        <f t="array" aca="1" ref="ABZ60" ca="1">IF(AND($CC$57&lt;&gt;$CC$58,$CC$58&lt;&gt;$CC$59,$CC$59&lt;&gt;$CC$60,$CC$60&lt;&gt;$CC$61,$CC$61:$CC$62=$CC$61,$CE$61&lt;&gt;$CE$62),1,0)</f>
        <v>0</v>
      </c>
      <c r="ACA60" s="487">
        <f t="array" aca="1" ref="ACA60" ca="1">IF(AND($CC$57:$CC$61=$CC$60,$CC$61&lt;&gt;$CC$62,$CE$57:$CE$61=$CE$60,$CF$57:$CF$60=$CF$60,$CF$60&lt;&gt;$CF$61,$CG$57:$CG$60=$CG$60),1,0)</f>
        <v>0</v>
      </c>
      <c r="ACB60" s="487">
        <f t="array" aca="1" ref="ACB60" ca="1">IF(AND($CC$57:$CC$61=$CC$60,$CC$61&lt;&gt;$CC$62,$CE$57:$CE$61=$CE$60,$CF$57:$CF$59=$CF$59,$CF$59&lt;&gt;$CF$60,$CF$60:$CF$61=$CF$60,$CG$57:$CG$59=$CG$59,$CG$60:$CG$61=$CG$60),1,0)</f>
        <v>0</v>
      </c>
      <c r="ACC60" s="487">
        <f t="array" aca="1" ref="ACC60" ca="1">IF(AND($CC$57:$CC$61=$CC$60,$CC$61&lt;&gt;$CC$62,$CE$57:$CE$61=$CE$60,$CF$57:$CF$59=$CF$59,$CF$59&lt;&gt;$CF$60,$CF$60&lt;&gt;$CF$61,$CG$57:$CG$59=$CG$59),1,0)</f>
        <v>0</v>
      </c>
      <c r="ACD60" s="487">
        <f t="array" aca="1" ref="ACD60" ca="1">IF(AND($CC$57:$CC$61=$CC$60,$CC$61&lt;&gt;$CC$62,$CE$57:$CE$61=$CE$60,$CF$57:$CF$58=$CF$58,$CF$58&lt;&gt;$CF$59,$CF$59:$CF$61=$CF$60,$CG$57:$CG$58=$CG$58,$CG$59:$CG$61=$CG$60),1,0)</f>
        <v>0</v>
      </c>
      <c r="ACE60" s="487">
        <f t="array" aca="1" ref="ACE60" ca="1">IF(AND($CC$57:$CC$61=$CC$60,$CC$61&lt;&gt;$CC$62,$CE$57:$CE$61=$CE$60,$CF$57:$CF$58=$CF$58,$CF$58&lt;&gt;$CF$59,$CF$59:$CF$60=$CF$60,$CF$60&lt;&gt;$CF$61,$CG$57:$CG$58=$CG$58,$CG$59:$CG$60=$CG$60),1,0)</f>
        <v>0</v>
      </c>
      <c r="ACF60" s="487">
        <f t="array" aca="1" ref="ACF60" ca="1">IF(AND($CC$57:$CC$61=$CC$60,$CC$61&lt;&gt;$CC$62,$CE$57:$CE$61=$CE$60,$CF$57:$CF$58=$CF$58,$CF$58&lt;&gt;$CF$59,$CF$59&lt;&gt;$CF$60,$CF$60:$CF$61=$CF$60,$CG$57:$CG$58=$CG$58,$CG$60:$CG$61=$CG$60),1,0)</f>
        <v>0</v>
      </c>
      <c r="ACG60" s="487">
        <f t="array" aca="1" ref="ACG60" ca="1">IF(AND($CC$57:$CC$61=$CC$60,$CC$61&lt;&gt;$CC$62,$CE$57:$CE$61=$CE$60,$CF$57:$CF$58=$CF$58,$CF$58&lt;&gt;$CF$59,$CF$59&lt;&gt;$CF$60,$CF$60&lt;&gt;$CF$61,$CG$57:$CG$58=$CG$58),1,0)</f>
        <v>0</v>
      </c>
      <c r="ACH60" s="487">
        <f t="array" aca="1" ref="ACH60" ca="1">IF(AND($CC$57:$CC$61=$CC$60,$CC$61&lt;&gt;$CC$62,$CE$57:$CE$61=$CE$60,$CF$57&lt;&gt;$CF$58,$CF$58:$CF$61=$CF$60,$CG$58:$CG$61=$CG$60),1,0)</f>
        <v>0</v>
      </c>
      <c r="ACI60" s="487">
        <f t="array" aca="1" ref="ACI60" ca="1">IF(AND($CC$57:$CC$61=$CC$60,$CC$61&lt;&gt;$CC$62,$CE$57:$CE$61=$CE$60,$CF$57&lt;&gt;$CF$58,$CF$58:$CF$60=$CF$60,$CF$60&lt;&gt;$CF$61,$CG$58:$CG$60=$CG$60),1,0)</f>
        <v>0</v>
      </c>
      <c r="ACJ60" s="487">
        <f t="array" aca="1" ref="ACJ60" ca="1">IF(AND($CC$57:$CC$61=$CC$60,$CC$61&lt;&gt;$CC$62,$CE$57:$CE$61=$CE$60,$CF$57&lt;&gt;$CF$58,$CF$58:$CF$59=$CF$59,$CF$59&lt;&gt;$CF$60,$CF$60:$CF$61=$CF$60,$CG$58:$CG$59=$CG$59,$CG$60:$CG$61=$CG$60),1,0)</f>
        <v>0</v>
      </c>
      <c r="ACK60" s="487">
        <f t="array" aca="1" ref="ACK60" ca="1">IF(AND($CC$57:$CC$61=$CC$60,$CC$61&lt;&gt;$CC$62,$CE$57:$CE$61=$CE$60,$CF$57&lt;&gt;$CF$58,$CF$58:$CF$59=$CF$59,$CF$59&lt;&gt;$CF$60,$CF$60&lt;&gt;$CF$61,$CG$58:$CG$59=$CG$59),1,0)</f>
        <v>0</v>
      </c>
      <c r="ACL60" s="487">
        <f t="array" aca="1" ref="ACL60" ca="1">IF(AND($CC$57:$CC$61=$CC$60,$CC$61&lt;&gt;$CC$62,$CE$57:$CE$61=$CE$60,$CF$57&lt;&gt;$CF$58,$CF$58&lt;&gt;$CF$59,$CF$59:$CF$61=$CF$60,$CG$59:$CG$61=$CG$60),1,0)</f>
        <v>0</v>
      </c>
      <c r="ACM60" s="487">
        <f t="array" aca="1" ref="ACM60" ca="1">IF(AND($CC$57:$CC$61=$CC$60,$CC$61&lt;&gt;$CC$62,$CE$57:$CE$61=$CE$60,$CF$57&lt;&gt;$CF$58,$CF$58&lt;&gt;$CF$59,$CF$59:$CF$60=$CF$60,$CF$60&lt;&gt;$CF$61,$CG$59:$CG$60=$CG$60),1,0)</f>
        <v>0</v>
      </c>
      <c r="ACN60" s="487">
        <f t="array" aca="1" ref="ACN60" ca="1">IF(AND($CC$57:$CC$61=$CC$60,$CC$61&lt;&gt;$CC$62,$CE$57:$CE$61=$CE$60,$CF$57&lt;&gt;$CF$58,$CF$58&lt;&gt;$CF$59,$CF$59&lt;&gt;$CF$60,$CF$60:$CF$61=$CF$60,$CG$60:$CG$61=$CG$60),1,0)</f>
        <v>0</v>
      </c>
      <c r="ACO60" s="487">
        <f t="array" aca="1" ref="ACO60" ca="1">IF(AND($CC$57:$CC$61=$CC$60,$CC$61&lt;&gt;$CC$62,$CE$57:$CE$61=$CE$60,$CF$57&lt;&gt;$CF$58,$CF$58&lt;&gt;$CF$59,$CF$59&lt;&gt;$CF$60,$CF$60&lt;&gt;$CF$61),1,0)</f>
        <v>0</v>
      </c>
      <c r="ACP60" s="487">
        <f t="array" aca="1" ref="ACP60" ca="1">IF(AND($CC$57:$CC$60=$CC$60,$CC$60&lt;&gt;$CC$61,$CC$61:$CC$62=$CC$61,$CE$57:$CE$60=$CE$60,$CE$61:$CE$62=$CE$61,$CF$57:$CF$60=$CF$60,$CF$61&lt;&gt;$CF$62,$CG$57:$CG$60=$CG$60),1,0)</f>
        <v>0</v>
      </c>
      <c r="ACQ60" s="487">
        <f t="array" aca="1" ref="ACQ60" ca="1">IF(AND($CC$57:$CC$60=$CC$60,$CC$60&lt;&gt;$CC$61,$CC$61:$CC$62=$CC$61,$CE$57:$CE$60=$CE$60,$CE$61:$CE$62=$CE$61,$CF$57:$CF$59=$CF$59,$CF$59&lt;&gt;$CF$60,$CF$61:$CF$62=$CF$61,$CG$57:$CG$59=$CG$59,$CG$61:$CG$62=$CG$61),1,0)</f>
        <v>0</v>
      </c>
      <c r="ACR60" s="487">
        <f t="array" aca="1" ref="ACR60" ca="1">IF(AND($CC$57:$CC$60=$CC$60,$CC$60&lt;&gt;$CC$61,$CC$61:$CC$62=$CC$61,$CE$57:$CE$60=$CE$60,$CE$61:$CE$62=$CE$61,$CF$57:$CF$59=$CF$59,$CF$59&lt;&gt;$CF$60,$CF$61&lt;&gt;$CF$62,$CG$57:$CG$59=$CG$59),1,0)</f>
        <v>0</v>
      </c>
      <c r="ACS60" s="487">
        <f t="array" aca="1" ref="ACS60" ca="1">IF(AND($CC$57:$CC$60=$CC$60,$CC$60&lt;&gt;$CC$61,$CC$61:$CC$62=$CC$61,$CE$57:$CE$60=$CE$60,$CE$61:$CE$62=$CE$61,$CF$57:$CF$58=$CF$58,$CF$58&lt;&gt;$CF$59,$CF$59:$CF$60=$CF$60,$CF$61:$CF$62=$CF$61,$CG$57:$CG$58=$CG$58,$CG$59:$CG$60=$CG$60,$CG$61:$CG$62=$CG$61),1,0)</f>
        <v>0</v>
      </c>
      <c r="ACT60" s="487">
        <f t="array" aca="1" ref="ACT60" ca="1">IF(AND($CC$57:$CC$60=$CC$60,$CC$60&lt;&gt;$CC$61,$CC$61:$CC$62=$CC$61,$CE$57:$CE$60=$CE$60,$CE$61:$CE$62=$CE$61,$CF$57:$CF$58=$CF$58,$CF$58&lt;&gt;$CF$59,$CF$59:$CF$60=$CF$60,$CF$61&lt;&gt;$CF$62,$CG$57:$CG$58=$CG$58,$CG$59:$CG$60=$CG$60),1,0)</f>
        <v>0</v>
      </c>
      <c r="ACU60" s="487">
        <f t="array" aca="1" ref="ACU60" ca="1">IF(AND($CC$57:$CC$60=$CC$60,$CC$60&lt;&gt;$CC$61,$CC$61:$CC$62=$CC$61,$CE$57:$CE$60=$CE$60,$CE$61:$CE$62=$CE$61,$CF$57:$CF$58=$CF$58,$CF$58&lt;&gt;$CF$59,$CF$59&lt;&gt;$CF$60,$CF$61:$CF$62=$CF$61,$CG$57:$CG$58=$CG$58,$CG$61:$CG$62=$CG$61),1,0)</f>
        <v>0</v>
      </c>
      <c r="ACV60" s="487">
        <f t="array" aca="1" ref="ACV60" ca="1">IF(AND($CC$57:$CC$60=$CC$60,$CC$60&lt;&gt;$CC$61,$CC$61:$CC$62=$CC$61,$CE$57:$CE$60=$CE$60,$CE$61:$CE$62=$CE$61,$CF$57:$CF$58=$CF$58,$CF$58&lt;&gt;$CF$59,$CF$59&lt;&gt;$CF$60,$CF$61&lt;&gt;$CF$62,$CG$57:$CG$58=$CG$58),1,0)</f>
        <v>0</v>
      </c>
      <c r="ACW60" s="487">
        <f t="array" aca="1" ref="ACW60" ca="1">IF(AND($CC$57:$CC$60=$CC$60,$CC$60&lt;&gt;$CC$61,$CC$61:$CC$62=$CC$61,$CE$57:$CE$60=$CE$60,$CE$61:$CE$62=$CE$61,$CF$57&lt;&gt;$CF$58,$CF$58:$CF$60=$CF$60,$CF$61:$CF$62=$CF$61,$CG$58:$CG$60=$CG$60,$CG$61:$CG$62=$CG$61),1,0)</f>
        <v>0</v>
      </c>
      <c r="ACX60" s="487">
        <f t="array" aca="1" ref="ACX60" ca="1">IF(AND($CC$57:$CC$60=$CC$60,$CC$60&lt;&gt;$CC$61,$CC$61:$CC$62=$CC$61,$CE$57:$CE$60=$CE$60,$CE$61:$CE$62=$CE$61,$CF$57&lt;&gt;$CF$58,$CF$58:$CF$60=$CF$60,$CF$61&lt;&gt;$CF$62,$CG$58:$CG$60=$CG$60),1,0)</f>
        <v>0</v>
      </c>
      <c r="ACY60" s="487">
        <f t="array" aca="1" ref="ACY60" ca="1">IF(AND($CC$57:$CC$60=$CC$60,$CC$60&lt;&gt;$CC$61,$CC$61:$CC$62=$CC$61,$CE$57:$CE$60=$CE$60,$CE$61:$CE$62=$CE$61,$CF$57&lt;&gt;$CF$58,$CF$58:$CF$59=$CF$59,$CF$59&lt;&gt;$CF$60,$CF$61:$CF$62=$CF$61,$CG$58:$CG$59=$CG$59,$CG$61:$CG$62=$CG$61),1,0)</f>
        <v>0</v>
      </c>
      <c r="ACZ60" s="487">
        <f t="array" aca="1" ref="ACZ60" ca="1">IF(AND($CC$57:$CC$60=$CC$60,$CC$60&lt;&gt;$CC$61,$CC$61:$CC$62=$CC$61,$CE$57:$CE$60=$CE$60,$CE$61:$CE$62=$CE$61,$CF$57&lt;&gt;$CF$58,$CF$58:$CF$59=$CF$59,$CF$59&lt;&gt;$CF$60,$CF$61&lt;&gt;$CF$62,$CG$58:$CG$59=$CG$59),1,0)</f>
        <v>0</v>
      </c>
      <c r="ADA60" s="487">
        <f t="array" aca="1" ref="ADA60" ca="1">IF(AND($CC$57:$CC$60=$CC$60,$CC$60&lt;&gt;$CC$61,$CC$61:$CC$62=$CC$61,$CE$57:$CE$60=$CE$60,$CE$61:$CE$62=$CE$61,$CF$57&lt;&gt;$CF$58,$CF$58&lt;&gt;$CF$59,$CF$59:$CF$60=$CF$60,$CF$61:$CF$62=$CF$61,$CG$59:$CG$60=$CG$60,$CG$61:$CG$62=$CG$61),1,0)</f>
        <v>0</v>
      </c>
      <c r="ADB60" s="487">
        <f t="array" aca="1" ref="ADB60" ca="1">IF(AND($CC$57:$CC$60=$CC$60,$CC$60&lt;&gt;$CC$61,$CC$61:$CC$62=$CC$61,$CE$57:$CE$60=$CE$60,$CE$61:$CE$62=$CE$61,$CF$57&lt;&gt;$CF$58,$CF$58&lt;&gt;$CF$59,$CF$59:$CF$60=$CF$60,$CF$61&lt;&gt;$CF$62,$CG$59:$CG$60=$CG$60),1,0)</f>
        <v>0</v>
      </c>
      <c r="ADC60" s="487">
        <f t="array" aca="1" ref="ADC60" ca="1">IF(AND($CC$57:$CC$60=$CC$60,$CC$60&lt;&gt;$CC$61,$CC$61:$CC$62=$CC$61,$CE$57:$CE$60=$CE$60,$CE$61:$CE$62=$CE$61,$CF$57&lt;&gt;$CF$58,$CF$58&lt;&gt;$CF$59,$CF$59&lt;&gt;$CF$60,$CF$61:$CF$62=$CF$61,$CG$61:$CG$62=$CG$61),1,0)</f>
        <v>0</v>
      </c>
      <c r="ADD60" s="487">
        <f t="array" aca="1" ref="ADD60" ca="1">IF(AND($CC$57:$CC$60=$CC$60,$CC$60&lt;&gt;$CC$61,$CC$61:$CC$62=$CC$61,$CE$57:$CE$60=$CE$60,$CE$61:$CE$62=$CE$61,$CF$57&lt;&gt;$CF$58,$CF$58&lt;&gt;$CF$59,$CF$59&lt;&gt;$CF$60,$CF$61&lt;&gt;$CF$62),1,0)</f>
        <v>0</v>
      </c>
      <c r="ADE60" s="487">
        <f t="array" aca="1" ref="ADE60" ca="1">IF(AND($CC$57:$CC$60=$CC$60,$CC$60&lt;&gt;$CC$61,$CC$61&lt;&gt;$CC$62,$CE$57:$CE$60=$CE$60,$CF$57:$CF$59=$CF$59,$CF$59&lt;&gt;$CF$60,$CG$57:$CG$59=$CG$59),1,0)</f>
        <v>0</v>
      </c>
      <c r="ADF60" s="487">
        <f t="array" aca="1" ref="ADF60" ca="1">IF(AND($CC$57:$CC$60=$CC$60,$CC$60&lt;&gt;$CC$61,$CC$61&lt;&gt;$CC$62,$CE$57:$CE$60=$CE$60,$CF$57:$CF$58=$CF$57,$CF$58&lt;&gt;$CF$59,$CF$59:$CF$60=$CF$60,$CG$57:$CG$58=$CG$58,$CG$59:$CG$60=$CG$60),1,0)</f>
        <v>0</v>
      </c>
      <c r="ADG60" s="487">
        <f t="array" aca="1" ref="ADG60" ca="1">IF(AND($CC$57:$CC$60=$CC$60,$CC$60&lt;&gt;$CC$61,$CC$61&lt;&gt;$CC$62,$CE$57:$CE$60=$CE$60,$CF$57:$CF$58=$CF$57,$CF$58&lt;&gt;$CF$59,$CF$59&lt;&gt;$CF$60,$CG$57:$CG$58=$CG$58),1,0)</f>
        <v>0</v>
      </c>
      <c r="ADH60" s="487">
        <f t="array" aca="1" ref="ADH60" ca="1">IF(AND($CC$57:$CC$60=$CC$60,$CC$60&lt;&gt;$CC$61,$CC$61&lt;&gt;$CC$62,$CE$57:$CE$60=$CE$60,$CF$57&lt;&gt;$CF$58,$CF$58:$CF$60=$CF$60,$CG$58:$CG$60=$CG$60),1,0)</f>
        <v>0</v>
      </c>
      <c r="ADI60" s="487">
        <f t="array" aca="1" ref="ADI60" ca="1">IF(AND($CC$57:$CC$60=$CC$60,$CC$60&lt;&gt;$CC$61,$CC$61&lt;&gt;$CC$62,$CE$57:$CE$60=$CE$60,$CF$57&lt;&gt;$CF$58,$CF$58:$CF$59=$CF$59,$CF$59&lt;&gt;$CF$60,$CG$58:$CG$59=$CG$59),1,0)</f>
        <v>0</v>
      </c>
      <c r="ADJ60" s="487">
        <f t="array" aca="1" ref="ADJ60" ca="1">IF(AND($CC$57:$CC$60=$CC$60,$CC$60&lt;&gt;$CC$61,$CC$61&lt;&gt;$CC$62,$CE$57:$CE$60=$CE$60,$CF$57&lt;&gt;$CF$58,$CF$58&lt;&gt;$CF$59,$CF$59:$CF$60=$CF$60,$CG$59:$CG$60=$CG$60),1,0)</f>
        <v>0</v>
      </c>
      <c r="ADK60" s="487">
        <f t="array" aca="1" ref="ADK60" ca="1">IF(AND($CC$57:$CC$60=$CC$60,$CC$60&lt;&gt;$CC$61,$CC$61&lt;&gt;$CC$62,$CE$57:$CE$60=$CE$60,$CF$57&lt;&gt;$CF$58,$CF$58&lt;&gt;$CF$59,$CF$59&lt;&gt;$CF$60),1,0)</f>
        <v>0</v>
      </c>
      <c r="ADL60" s="487">
        <f t="array" aca="1" ref="ADL60" ca="1">IF(AND($CC$57:$CC$59=$CC$59,$CC$59&lt;&gt;$CC$60,$CC$60:$CC$62=$CC$60,$CE$57:$CE$59=$CE$59,$CE$60:$CE$62=$CE$60,$CF$57:$CF$59=$CF$59,$CF$60:$CF$61=$CF$60,$CF$61&lt;&gt;$CF$62,$CG$57:$CG$59=$CG$59,$CG$60:$CG$61=$CG$60),1,0)</f>
        <v>0</v>
      </c>
      <c r="ADM60" s="487">
        <f t="array" aca="1" ref="ADM60" ca="1">IF(AND($CC$57:$CC$59=$CC$59,$CC$59&lt;&gt;$CC$60,$CC$60:$CC$62=$CC$60,$CE$57:$CE$59=$CE$59,$CE$60:$CE$62=$CE$60,$CF$57:$CF$59=$CF$59,$CF$60&lt;&gt;$CF$61,$CF$61:$CF$62=$CF$61,$CG$57:$CG$59=$CG$59,$CG$61:$CG$62=$CG$61),1,0)</f>
        <v>0</v>
      </c>
      <c r="ADN60" s="487">
        <f t="array" aca="1" ref="ADN60" ca="1">IF(AND($CC$57:$CC$59=$CC$59,$CC$59&lt;&gt;$CC$60,$CC$60:$CC$62=$CC$60,$CE$57:$CE$59=$CE$59,$CE$60:$CE$62=$CE$60,$CF$57:$CF$59=$CF$59,$CF$60&lt;&gt;$CF$61,$CF$61&lt;&gt;$CF$62,$CG$57:$CG$59=$CG$59),1,0)</f>
        <v>0</v>
      </c>
      <c r="ADO60" s="487">
        <f t="array" aca="1" ref="ADO60" ca="1">IF(AND($CC$57:$CC$59=$CC$59,$CC$59&lt;&gt;$CC$60,$CC$60:$CC$62=$CC$60,$CE$57:$CE$59=$CE$59,$CE$60:$CE$62=$CE$60,$CF$57:$CF$58=$CF$58,$CF$58&lt;&gt;$CF$59,$CF$60:$CF$62=$CF$60,$CG$57:$CG$58=$CG$58,$CG$60:$CG$62=$CG$60),1,0)</f>
        <v>0</v>
      </c>
      <c r="ADP60" s="487">
        <f t="array" aca="1" ref="ADP60" ca="1">IF(AND($CC$57:$CC$59=$CC$59,$CC$59&lt;&gt;$CC$60,$CC$60:$CC$62=$CC$60,$CE$57:$CE$59=$CE$59,$CE$60:$CE$62=$CE$60,$CF$57:$CF$58=$CF$58,$CF$58&lt;&gt;$CF$59,$CF$60&lt;&gt;$CF$61,$CF$61:$CF$62=$CF$61,$CG$57:$CG$58=$CG$58,$CG$61:$CG$62=$CG$61),1,0)</f>
        <v>0</v>
      </c>
      <c r="ADQ60" s="487">
        <f t="array" aca="1" ref="ADQ60" ca="1">IF(AND($CC$57:$CC$59=$CC$59,$CC$59&lt;&gt;$CC$60,$CC$60:$CC$62=$CC$60,$CE$57:$CE$59=$CE$59,$CE$60:$CE$62=$CE$60,$CF$57:$CF$58=$CF$58,$CF$58&lt;&gt;$CF$59,$CF$60:$CF$61=$CF$60,$CF$61&lt;&gt;$CF$62,$CG$57:$CG$58=$CG$58,$CG$60:$CG$61=$CG$60),1,0)</f>
        <v>0</v>
      </c>
      <c r="ADR60" s="487">
        <f t="array" aca="1" ref="ADR60" ca="1">IF(AND($CC$57:$CC$59=$CC$59,$CC$59&lt;&gt;$CC$60,$CC$60:$CC$62=$CC$60,$CE$57:$CE$59=$CE$59,$CE$60:$CE$62=$CE$60,$CF$57:$CF$58=$CF$58,$CF$58&lt;&gt;$CF$59,$CF$60&lt;&gt;$CF$61,$CF$61&lt;&gt;$CF$62,$CG$57:$CG$58=$CG$58,$CG$60:$CG$61=$CG$60),1,0)</f>
        <v>0</v>
      </c>
      <c r="ADS60" s="487">
        <f t="array" aca="1" ref="ADS60" ca="1">IF(AND($CC$57:$CC$59=$CC$59,$CC$59&lt;&gt;$CC$60,$CC$60:$CC$62=$CC$60,$CE$57:$CE$59=$CE$59,$CE$60:$CE$62=$CE$60,$CF$57&lt;&gt;$CF$58,$CF$58:$CF$59=$CF$59,$CF$60:$CF$62=$CF$60,$CG$58:$CG$59=$CG$59,$CG$60:$CG$62=$CG$60),1,0)</f>
        <v>0</v>
      </c>
      <c r="ADT60" s="487">
        <f t="array" aca="1" ref="ADT60" ca="1">IF(AND($CC$57:$CC$59=$CC$59,$CC$59&lt;&gt;$CC$60,$CC$60:$CC$62=$CC$60,$CE$57:$CE$59=$CE$59,$CE$60:$CE$62=$CE$60,$CF$57&lt;&gt;$CF$58,$CF$58:$CF$59=$CF$59,$CF$60&lt;&gt;$CF$61,$CF$61:$CF$62=$CF$61,$CG$58:$CG$59=$CG$59,$CG$61:$CG$62=$CG$61),1,0)</f>
        <v>0</v>
      </c>
      <c r="ADU60" s="487">
        <f t="array" aca="1" ref="ADU60" ca="1">IF(AND($CC$57:$CC$59=$CC$59,$CC$59&lt;&gt;$CC$60,$CC$60:$CC$62=$CC$60,$CE$57:$CE$59=$CE$59,$CE$60:$CE$62=$CE$60,$CF$57&lt;&gt;$CF$58,$CF$58:$CF$59=$CF$59,$CF$60:$CF$61=$CF$60,$CF$61&lt;&gt;$CF$62,$CG$58:$CG$59=$CG$59,$CG$60:$CG$61=$CG$60),1,0)</f>
        <v>0</v>
      </c>
      <c r="ADV60" s="487">
        <f t="array" aca="1" ref="ADV60" ca="1">IF(AND($CC$57:$CC$59=$CC$59,$CC$59&lt;&gt;$CC$60,$CC$60:$CC$62=$CC$60,$CE$57:$CE$59=$CE$59,$CE$60:$CE$62=$CE$60,$CF$57&lt;&gt;$CF$58,$CF$58:$CF$59=$CF$59,$CF$60&lt;&gt;$CF$61,$CF$61&lt;&gt;$CF$62,$CG$58:$CG$59=$CG$59),1,0)</f>
        <v>0</v>
      </c>
      <c r="ADW60" s="487">
        <f t="array" aca="1" ref="ADW60" ca="1">IF(AND($CC$57:$CC$59=$CC$59,$CC$59&lt;&gt;$CC$60,$CC$60:$CC$62=$CC$60,$CE$57:$CE$59=$CE$59,$CE$60:$CE$62=$CE$60,$CF$57&lt;&gt;$CF$58,$CF$58&lt;&gt;$CF$59,$CF$60:$CF$62=$CF$60,$CG$60:$CG$62=$CG$60),1,0)</f>
        <v>0</v>
      </c>
      <c r="ADX60" s="487">
        <f t="array" aca="1" ref="ADX60" ca="1">IF(AND($CC$57:$CC$59=$CC$59,$CC$59&lt;&gt;$CC$60,$CC$60:$CC$62=$CC$60,$CE$57:$CE$59=$CE$59,$CE$60:$CE$62=$CE$60,$CF$57&lt;&gt;$CF$58,$CF$58&lt;&gt;$CF$59,$CF$60:$CF$61=$CF$60,$CF$61&lt;&gt;$CF$62,$CG$60:$CG$61=$CG$60),1,0)</f>
        <v>0</v>
      </c>
      <c r="ADY60" s="487">
        <f t="array" aca="1" ref="ADY60" ca="1">IF(AND($CC$57:$CC$59=$CC$59,$CC$59&lt;&gt;$CC$60,$CC$60:$CC$62=$CC$60,$CE$57:$CE$59=$CE$59,$CE$60:$CE$62=$CE$60,$CF$57&lt;&gt;$CF$58,$CF$58&lt;&gt;$CF$59,$CF$60&lt;&gt;$CF$61,$CF$61:$CF$62=$CF$61,$CG$61:$CG$62=$CG$61),1,0)</f>
        <v>0</v>
      </c>
      <c r="ADZ60" s="487">
        <f t="array" aca="1" ref="ADZ60" ca="1">IF(AND($CC$57:$CC$59=$CC$59,$CC$59&lt;&gt;$CC$60,$CC$60:$CC$62=$CC$60,$CE$57:$CE$59=$CE$59,$CE$60:$CE$62=$CE$60,$CF$57&lt;&gt;$CF$58,$CF$58&lt;&gt;$CF$59,$CF$60&lt;&gt;$CF$61,$CF$61&lt;&gt;$CF$62),1,0)</f>
        <v>0</v>
      </c>
      <c r="AEA60" s="487">
        <f t="array" aca="1" ref="AEA60" ca="1">IF(AND($CC$57:$CC$59=$CC$59,$CC$59&lt;&gt;$CC$60,$CC$60:$CC$61=$CC$60,$CC$61&lt;&gt;$CC$62,$CE$57:$CE$59=$CE$59,$CE$60:$CE$61=$CE$60,$CF$57:$CF$59=$CF$59,$CF$60&lt;&gt;$CF$61,$CG$57:$CG$59=$CG$59),1,0)</f>
        <v>0</v>
      </c>
      <c r="AEB60" s="487">
        <f t="array" aca="1" ref="AEB60" ca="1">IF(AND($CC$57:$CC$59=$CC$59,$CC$59&lt;&gt;$CC$60,$CC$60:$CC$61=$CC$60,$CC$61&lt;&gt;$CC$62,$CE$57:$CE$59=$CE$59,$CE$60:$CE$61=$CE$60,$CF$57:$CF$58=$CF$58,$CF$58&lt;&gt;$CF$59,$CF$60:$CF$61=$CF$60,$CG$57:$CG$58=$CG$58,$CG$60:$CG$61=$CG$60),1,0)</f>
        <v>0</v>
      </c>
      <c r="AEC60" s="487">
        <f t="array" aca="1" ref="AEC60" ca="1">IF(AND($CC$57:$CC$59=$CC$59,$CC$59&lt;&gt;$CC$60,$CC$60:$CC$61=$CC$60,$CC$61&lt;&gt;$CC$62,$CE$57:$CE$59=$CE$59,$CE$60:$CE$61=$CE$60,$CF$57:$CF$58=$CF$58,$CF$58&lt;&gt;$CF$59,$CF$60&lt;&gt;$CF$61,$CG$57:$CG$58=$CG$58,$CG$60:$CG$61=$CG$60),1,0)</f>
        <v>0</v>
      </c>
      <c r="AED60" s="487">
        <f t="array" aca="1" ref="AED60" ca="1">IF(AND($CC$57:$CC$59=$CC$59,$CC$59&lt;&gt;$CC$60,$CC$60:$CC$61=$CC$60,$CC$61&lt;&gt;$CC$62,$CE$57:$CE$59=$CE$59,$CE$60:$CE$61=$CE$60,$CF$57&lt;&gt;$CF$58,$CF$58:$CF$59=$CF$59,$CF$60:$CF$61=$CF$60,$CG$58:$CG$59=$CG$59,$CG$60:$CG$61=$CG$60),1,0)</f>
        <v>0</v>
      </c>
      <c r="AEE60" s="487">
        <f t="array" aca="1" ref="AEE60" ca="1">IF(AND($CC$57:$CC$59=$CC$59,$CC$59&lt;&gt;$CC$60,$CC$60:$CC$61=$CC$60,$CC$61&lt;&gt;$CC$62,$CE$57:$CE$59=$CE$59,$CE$60:$CE$61=$CE$60,$CF$57&lt;&gt;$CF$58,$CF$58:$CF$59=$CF$59,$CF$60&lt;&gt;$CF$61,$CG$58:$CG$59=$CG$59),1,0)</f>
        <v>0</v>
      </c>
      <c r="AEF60" s="487">
        <f t="array" aca="1" ref="AEF60" ca="1">IF(AND($CC$57:$CC$59=$CC$59,$CC$59&lt;&gt;$CC$60,$CC$60:$CC$61=$CC$60,$CC$61&lt;&gt;$CC$62,$CE$57:$CE$59=$CE$59,$CE$60:$CE$61=$CE$60,$CF$57&lt;&gt;$CF$58,$CF$58&lt;&gt;$CF$59,$CF$60:$CF$61=$CF$60,$CG$60:$CG$61=$CG$60),1,0)</f>
        <v>0</v>
      </c>
      <c r="AEG60" s="487">
        <f t="array" aca="1" ref="AEG60" ca="1">IF(AND($CC$57:$CC$59=$CC$59,$CC$59&lt;&gt;$CC$60,$CC$60:$CC$61=$CC$60,$CC$61&lt;&gt;$CC$62,$CE$57:$CE$59=$CE$59,$CE$60:$CE$61=$CE$60,$CF$57&lt;&gt;$CF$58,$CF$58&lt;&gt;$CF$59,$CF$60&lt;&gt;$CF$61),1,0)</f>
        <v>0</v>
      </c>
      <c r="AEH60" s="487">
        <f t="array" aca="1" ref="AEH60" ca="1">IF(AND($CC$57:$CC$59=$CC$59,$CC$59&lt;&gt;$CC$60,$CC$60&lt;&gt;$CC$61,$CC$61:$CC$62=$CC$61,$CE$57:$CE$59=$CE$59,$CE$61:$CE$62=$CE$61,$CF$57:$CF$59=$CF$59,$CF$61&lt;&gt;$CF$62,$CG$57:$CG$59=$CG$59),1,0)</f>
        <v>0</v>
      </c>
      <c r="AEI60" s="487">
        <f t="array" aca="1" ref="AEI60" ca="1">IF(AND($CC$57:$CC$59=$CC$59,$CC$59&lt;&gt;$CC$60,$CC$60&lt;&gt;$CC$61,$CC$61:$CC$62=$CC$61,$CE$57:$CE$59=$CE$59,$CE$61:$CE$62=$CE$61,$CF$57:$CF$58=$CF$58,$CF$58&lt;&gt;$CF$59,$CF$61:$CF$62=$CF$61,$CG$57:$CG$58=$CG$58,$CG$61:$CG$62=$CG$61),1,0)</f>
        <v>0</v>
      </c>
      <c r="AEJ60" s="487">
        <f t="array" aca="1" ref="AEJ60" ca="1">IF(AND($CC$57:$CC$59=$CC$59,$CC$59&lt;&gt;$CC$60,$CC$60&lt;&gt;$CC$61,$CC$61:$CC$62=$CC$61,$CE$57:$CE$59=$CE$59,$CE$61:$CE$62=$CE$61,$CF$57:$CF$58=$CF$58,$CF$58&lt;&gt;$CF$59,$CF$61&lt;&gt;$CF$62,$CG$57:$CG$58=$CG$58,$CG$61:$CG$62=$CG$61),1,0)</f>
        <v>0</v>
      </c>
      <c r="AEK60" s="487">
        <f t="array" aca="1" ref="AEK60" ca="1">IF(AND($CC$57:$CC$59=$CC$59,$CC$59&lt;&gt;$CC$60,$CC$60&lt;&gt;$CC$61,$CC$61:$CC$62=$CC$61,$CE$57:$CE$59=$CE$59,$CE$61:$CE$62=$CE$61,$CF$57&lt;&gt;$CF$58,$CF$58:$CF$59=$CF$59,$CF$61:$CF$62=$CF$61,$CG$58:$CG$59=$CG$59,$CG$61:$CG$62=$CG$61),1,0)</f>
        <v>0</v>
      </c>
      <c r="AEL60" s="487">
        <f t="array" aca="1" ref="AEL60" ca="1">IF(AND($CC$57:$CC$59=$CC$59,$CC$59&lt;&gt;$CC$60,$CC$60&lt;&gt;$CC$61,$CC$61:$CC$62=$CC$61,$CE$57:$CE$59=$CE$59,$CE$61:$CE$62=$CE$61,$CF$57&lt;&gt;$CF$58,$CF$58:$CF$59=$CF$59,$CF$61&lt;&gt;$CF$62,$CG$58:$CG$59=$CG$59),1,0)</f>
        <v>0</v>
      </c>
      <c r="AEM60" s="487">
        <f t="array" aca="1" ref="AEM60" ca="1">IF(AND($CC$57:$CC$59=$CC$59,$CC$59&lt;&gt;$CC$60,$CC$60&lt;&gt;$CC$61,$CC$61:$CC$62=$CC$61,$CE$57:$CE$59=$CE$59,$CE$61:$CE$62=$CE$61,$CF$57&lt;&gt;$CF$58,$CF$58&lt;&gt;$CF$59,$CF$61:$CF$62=$CF$61,$CG$61:$CG$62=$CG$61),1,0)</f>
        <v>0</v>
      </c>
      <c r="AEN60" s="487">
        <f t="array" aca="1" ref="AEN60" ca="1">IF(AND($CC$57:$CC$59=$CC$59,$CC$59&lt;&gt;$CC$60,$CC$60&lt;&gt;$CC$61,$CC$61:$CC$62=$CC$61,$CE$57:$CE$59=$CE$59,$CE$61:$CE$62=$CE$61,$CF$57&lt;&gt;$CF$58,$CF$58&lt;&gt;$CF$59,$CF$61&lt;&gt;$CF$62),1,0)</f>
        <v>0</v>
      </c>
      <c r="AEO60" s="487">
        <f t="array" aca="1" ref="AEO60" ca="1">IF(AND($CC$57:$CC$59=$CC$59,$CC$59&lt;&gt;$CC$60,$CC$60&lt;&gt;$CC$61,$CC$61&lt;&gt;$CC$62,$CE$57:$CE$59=$CE$59,$CF$57:$CF$58=$CF$58,$CF$58&lt;&gt;$CF$59,$CG$57:$CG$58=$CG$58),1,0)</f>
        <v>0</v>
      </c>
      <c r="AEP60" s="487">
        <f t="array" aca="1" ref="AEP60" ca="1">IF(AND($CC$57:$CC$59=$CC$59,$CC$59&lt;&gt;$CC$60,$CC$60&lt;&gt;$CC$61,$CC$61&lt;&gt;$CC$62,$CE$57:$CE$59=$CE$59,$CF$57&lt;&gt;$CF$58,$CF$58:$CF$59=$CF$59,$CG$58:$CG$59=$CG$59),1,0)</f>
        <v>0</v>
      </c>
      <c r="AEQ60" s="487">
        <f t="array" aca="1" ref="AEQ60" ca="1">IF(AND($CC$57:$CC$59=$CC$59,$CC$59&lt;&gt;$CC$60,$CC$60&lt;&gt;$CC$61,$CC$61&lt;&gt;$CC$62,$CE$57:$CE$59=$CE$59,$CF$57&lt;&gt;$CF$58,$CF$58&lt;&gt;$CF$59),1,0)</f>
        <v>0</v>
      </c>
      <c r="AER60" s="487">
        <f t="array" aca="1" ref="AER60" ca="1">IF(AND($CC$57:$CC$58=$CC$58,$CC$58&lt;&gt;$CC$59,$CC$59:$CC$62=$CC$60,$CE$57:$CE$58=$CE$58,$CE$59:$CE$62=$CE$60,$CF$57:$CF$58=$CF$58,$CF$59:$CF$61=$CF$60,$CF$61&lt;&gt;$CF$62,$CG$57:$CG$58=$CG$58,$CG$59:$CG$61=$CG$60),1,0)</f>
        <v>0</v>
      </c>
      <c r="AES60" s="487">
        <f t="array" aca="1" ref="AES60" ca="1">IF(AND($CC$57:$CC$58=$CC$58,$CC$58&lt;&gt;$CC$59,$CC$59:$CC$62=$CC$60,$CE$57:$CE$58=$CE$58,$CE$59:$CE$62=$CE$60,$CF$57:$CF$58=$CF$58,$CF$59:$CF$60=$CF$60,$CF$60&lt;&gt;$CF$61,$CF$61:$CF$62=$CF$61,$CG$57:$CG$58=$CG$58,$CG$59:$CG$60=$CG$60,$CG$61:$CG$62=$CG$61),1,0)</f>
        <v>0</v>
      </c>
      <c r="AET60" s="487">
        <f t="array" aca="1" ref="AET60" ca="1">IF(AND($CC$57:$CC$58=$CC$58,$CC$58&lt;&gt;$CC$59,$CC$59:$CC$62=$CC$60,$CE$57:$CE$58=$CE$58,$CE$59:$CE$62=$CE$60,$CF$57:$CF$58=$CF$58,$CF$59:$CF$60=$CF$60,$CF$60&lt;&gt;$CF$61,$CF$61&lt;&gt;$CF$62,$CG$57:$CG$58=$CG$58,$CG$59:$CG$60=$CG$60),1,0)</f>
        <v>0</v>
      </c>
      <c r="AEU60" s="487">
        <f t="array" aca="1" ref="AEU60" ca="1">IF(AND($CC$57:$CC$58=$CC$58,$CC$58&lt;&gt;$CC$59,$CC$59:$CC$62=$CC$60,$CE$57:$CE$58=$CE$58,$CE$59:$CE$62=$CE$60,$CF$57:$CF$58=$CF$58,$CF$59&lt;&gt;$CF$60,$CF$60:$CF$62=$CF$60,$CG$57:$CG$58=$CG$58,$CG$60:$CG$62=$CG$60),1,0)</f>
        <v>0</v>
      </c>
      <c r="AEV60" s="487">
        <f t="array" aca="1" ref="AEV60" ca="1">IF(AND($CC$57:$CC$58=$CC$58,$CC$58&lt;&gt;$CC$59,$CC$59:$CC$62=$CC$60,$CE$57:$CE$58=$CE$58,$CE$59:$CE$62=$CE$60,$CF$57:$CF$58=$CF$58,$CF$59&lt;&gt;$CF$60,$CF$60&lt;&gt;$CF$61,$CF$61:$CF$62=$CF$61,$CG$57:$CG$58=$CG$58,$CG$61:$CG$62=$CG$61),1,0)</f>
        <v>0</v>
      </c>
      <c r="AEW60" s="487">
        <f t="array" aca="1" ref="AEW60" ca="1">IF(AND($CC$57:$CC$58=$CC$58,$CC$58&lt;&gt;$CC$59,$CC$59:$CC$62=$CC$60,$CE$57:$CE$58=$CE$58,$CE$59:$CE$62=$CE$60,$CF$57:$CF$58=$CF$58,$CF$59&lt;&gt;$CF$60,$CF$60:$CF$61=$CF$60,$CF$61&lt;&gt;$CF$62,$CG$57:$CG$58=$CG$58,$CG$60:$CG$61=$CG$60),1,0)</f>
        <v>0</v>
      </c>
      <c r="AEX60" s="487">
        <f t="array" aca="1" ref="AEX60" ca="1">IF(AND($CC$57:$CC$58=$CC$58,$CC$58&lt;&gt;$CC$59,$CC$59:$CC$62=$CC$60,$CE$57:$CE$58=$CE$58,$CE$59:$CE$62=$CE$60,$CF$57:$CF$58=$CF$58,$CF$59&lt;&gt;$CF$60,$CF$60&lt;&gt;$CF$61,$CF$61&lt;&gt;$CF$62,$CG$57:$CG$58=$CG$58),1,0)</f>
        <v>0</v>
      </c>
      <c r="AEY60" s="487">
        <f t="array" aca="1" ref="AEY60" ca="1">IF(AND($CC$57:$CC$58=$CC$58,$CC$58&lt;&gt;$CC$59,$CC$59:$CC$62=$CC$60,$CE$57:$CE$58=$CE$58,$CE$59:$CE$62=$CE$60,$CF$57&gt;$CF$58,$CF$59:$CF$62=$CF$60,$CG$59:$CG$62=$CG$60),1,0)</f>
        <v>0</v>
      </c>
      <c r="AEZ60" s="487">
        <f t="array" aca="1" ref="AEZ60" ca="1">IF(AND($CC$57:$CC$58=$CC$58,$CC$58&lt;&gt;$CC$59,$CC$59:$CC$62=$CC$60,$CE$57:$CE$58=$CE$58,$CE$59:$CE$62=$CE$60,$CF$57&lt;&gt;$CF$58,$CF$59:$CF$61=$CF$60,$CF$61&lt;&gt;$CF$62,$CG$59:$CG$61=$CG$60),1,0)</f>
        <v>0</v>
      </c>
      <c r="AFA60" s="487">
        <f t="array" aca="1" ref="AFA60" ca="1">IF(AND($CC$57:$CC$58=$CC$58,$CC$58&lt;&gt;$CC$59,$CC$59:$CC$62=$CC$60,$CE$57:$CE$58=$CE$58,$CE$59:$CE$62=$CE$60,$CF$57&lt;&gt;$CF$58,$CF$59:$CF$60=$CF$60,$CF$60&lt;&gt;$CF$61,$CF$61:$CF$62=$CF$61,$CG$59:$CG$60=$CG$60,$CG$61:$CG$62=$CG$61),1,0)</f>
        <v>0</v>
      </c>
      <c r="AFB60" s="487">
        <f t="array" aca="1" ref="AFB60" ca="1">IF(AND($CC$57:$CC$58=$CC$58,$CC$58&lt;&gt;$CC$59,$CC$59:$CC$62=$CC$60,$CE$57:$CE$58=$CE$58,$CE$59:$CE$62=$CE$60,$CF$57&lt;&gt;$CF$58,$CF$59:$CF$60=$CF$60,$CF$60&lt;&gt;$CF$61,$CF$61&lt;&gt;$CF$62,$CG$59:$CG$60=$CG$60),1,0)</f>
        <v>0</v>
      </c>
      <c r="AFC60" s="487">
        <f t="array" aca="1" ref="AFC60" ca="1">IF(AND($CC$57:$CC$58=$CC$58,$CC$58&lt;&gt;$CC$59,$CC$59:$CC$62=$CC$60,$CE$57:$CE$58=$CE$58,$CE$59:$CE$62=$CE$60,$CF$57&lt;&gt;$CF$58,$CF$59&lt;&gt;$CF$60,$CF$60:$CF$62=$CF$60,$CG$60:$CG$62=$CG$60),1,0)</f>
        <v>0</v>
      </c>
      <c r="AFD60" s="487">
        <f t="array" aca="1" ref="AFD60" ca="1">IF(AND($CC$57:$CC$58=$CC$58,$CC$58&lt;&gt;$CC$59,$CC$59:$CC$62=$CC$60,$CE$57:$CE$58=$CE$58,$CE$59:$CE$62=$CE$60,$CF$57&lt;&gt;$CF$58,$CF$59&lt;&gt;$CF$60,$CF$60:$CF$61=$CF$60,$CF$61&lt;&gt;$CF$62,$CG$60:$CG$61=$CG$60),1,0)</f>
        <v>0</v>
      </c>
      <c r="AFE60" s="487">
        <f t="array" aca="1" ref="AFE60" ca="1">IF(AND($CC$57:$CC$58=$CC$58,$CC$58&lt;&gt;$CC$59,$CC$59:$CC$62=$CC$60,$CE$57:$CE$58=$CE$58,$CE$59:$CE$62=$CE$60,$CF$57&lt;&gt;$CF$58,$CF$59&lt;&gt;$CF$60,$CF$60&lt;&gt;$CF$61,$CF$61:$CF$62=$CF$61,$CG$61:$CG$62=$CG$61),1,0)</f>
        <v>0</v>
      </c>
      <c r="AFF60" s="487">
        <f t="array" aca="1" ref="AFF60" ca="1">IF(AND($CC$57:$CC$58=$CC$58,$CC$58&lt;&gt;$CC$59,$CC$59:$CC$62=$CC$60,$CE$57:$CE$58=$CE$58,$CE$59:$CE$62=$CE$60,$CF$57&lt;&gt;$CF$58,$CF$59&lt;&gt;$CF$60,$CF$60&lt;&gt;$CF$61,$CF$61&lt;&gt;$CF$62),1,0)</f>
        <v>0</v>
      </c>
      <c r="AFG60" s="487">
        <f t="array" aca="1" ref="AFG60" ca="1">IF(AND($CC$57:$CC$58=$CC$58,$CC$58&lt;&gt;$CC$59,$CC$59:$CC$61=$CC$60,$CC$61&lt;&gt;$CC$62,$CE$57:$CE$58=$CE$58,$CE$59:$CE$61=$CE$60,$CF$57:$CF$58=$CF$58,$CF$59:$CF$60=$CF$60,$CF$60&lt;&gt;$CF$61,$CG$57:$CG$58=$CG$58,$CG$59:$CG$60=$CG$60),1,0)</f>
        <v>0</v>
      </c>
      <c r="AFH60" s="487">
        <f t="array" aca="1" ref="AFH60" ca="1">IF(AND($CC$57:$CC$58=$CC$58,$CC$58&lt;&gt;$CC$59,$CC$59:$CC$61=$CC$60,$CC$61&lt;&gt;$CC$62,$CE$57:$CE$58=$CE$58,$CE$59:$CE$61=$CE$60,$CF$57:$CF$58=$CF$58,$CF$59&lt;&gt;$CF$60,$CF$60:$CF$61=$CF$60,$CG$57:$CG$58=$CG$58,$CG$60:$CG$61=$CG$60),1,0)</f>
        <v>0</v>
      </c>
      <c r="AFI60" s="487">
        <f t="array" aca="1" ref="AFI60" ca="1">IF(AND($CC$57:$CC$58=$CC$58,$CC$58&lt;&gt;$CC$59,$CC$59:$CC$61=$CC$60,$CC$61&lt;&gt;$CC$62,$CE$57:$CE$58=$CE$58,$CE$59:$CE$61=$CE$60,$CF$57:$CF$58=$CF$58,$CF$59&lt;&gt;$CF$60,$CF$60&lt;&gt;$CF$61,$CG$57:$CG$58=$CG$58),1,0)</f>
        <v>0</v>
      </c>
      <c r="AFJ60" s="487">
        <f t="array" aca="1" ref="AFJ60" ca="1">IF(AND($CC$57:$CC$58=$CC$58,$CC$58&lt;&gt;$CC$59,$CC$59:$CC$61=$CC$60,$CC$61&lt;&gt;$CC$62,$CE$57:$CE$58=$CE$58,$CE$59:$CE$61=$CE$60,$CF$57&lt;&gt;$CF$58,$CF$59:$CF$61=$CF$60,$CG$59:$CG$61=$CG$60),1,0)</f>
        <v>0</v>
      </c>
      <c r="AFK60" s="487">
        <f t="array" aca="1" ref="AFK60" ca="1">IF(AND($CC$57:$CC$58=$CC$58,$CC$58&lt;&gt;$CC$59,$CC$59:$CC$61=$CC$60,$CC$61&lt;&gt;$CC$62,$CE$57:$CE$58=$CE$58,$CE$59:$CE$61=$CE$60,$CF$57&lt;&gt;$CF$58,$CF$59:$CF$60=$CF$60,$CF$60&lt;&gt;$CF$61,$CG$59:$CG$60=$CG$60),1,0)</f>
        <v>0</v>
      </c>
      <c r="AFL60" s="487">
        <f t="array" aca="1" ref="AFL60" ca="1">IF(AND($CC$57:$CC$58=$CC$58,$CC$58&lt;&gt;$CC$59,$CC$59:$CC$61=$CC$60,$CC$61&lt;&gt;$CC$62,$CE$57:$CE$58=$CE$58,$CE$59:$CE$61=$CE$60,$CF$57&lt;&gt;$CF$58,$CF$59&lt;&gt;$CF$60,$CF$60:$CF$61=$CF$60,$CG$60:$CG$61=$CG$60),1,0)</f>
        <v>0</v>
      </c>
      <c r="AFM60" s="487">
        <f t="array" aca="1" ref="AFM60" ca="1">IF(AND($CC$57:$CC$58=$CC$58,$CC$58&lt;&gt;$CC$59,$CC$59:$CC$61=$CC$60,$CC$61&lt;&gt;$CC$62,$CE$57:$CE$58=$CE$58,$CE$59:$CE$61=$CE$60,$CF$57&lt;&gt;$CF$58,$CF$59&lt;&gt;$CF$60,$CF$60&lt;&gt;$CF$61),1,0)</f>
        <v>0</v>
      </c>
      <c r="AFN60" s="487">
        <f t="array" aca="1" ref="AFN60" ca="1">IF(AND($CC$57:$CC$58=$CC$58,$CC$58&lt;&gt;$CC$59,$CC$59:$CC$60=$CC$60,$CC$60&lt;&gt;$CC$61,$CC$61:$CC$62=$CC$61,$CE$57:$CE$58=$CE$58,$CE$59:$CE$60=$CE$60,$CE$61:$CE$62=$CE$61,$CF$57:$CF$58=$CF$58,$CF$59:$CF$60=$CF$60,$CF$61&lt;&gt;$CF$62,$CG$57:$CG$58=$CG$58,$CG$59:$CG$60=$CG$60),1,0)</f>
        <v>0</v>
      </c>
      <c r="AFO60" s="487">
        <f t="array" aca="1" ref="AFO60" ca="1">IF(AND($CC$57:$CC$58=$CC$58,$CC$58&lt;&gt;$CC$59,$CC$59:$CC$60=$CC$60,$CC$60&lt;&gt;$CC$61,$CC$61:$CC$62=$CC$61,$CE$57:$CE$58=$CE$58,$CE$59:$CE$60=$CE$60,$CE$61:$CE$62=$CE$61,$CF$57:$CF$58=$CF$58,$CF$59&lt;&gt;$CF$60,$CF$61:$CF$62=$CF$61,$CG$57:$CG$58=$CG$58,$CG$61:$CG$62=$CG$61),1,0)</f>
        <v>0</v>
      </c>
      <c r="AFP60" s="487">
        <f t="array" aca="1" ref="AFP60" ca="1">IF(AND($CC$57:$CC$58=$CC$58,$CC$58&lt;&gt;$CC$59,$CC$59:$CC$60=$CC$60,$CC$60&lt;&gt;$CC$61,$CC$61:$CC$62=$CC$61,$CE$57:$CE$58=$CE$58,$CE$59:$CE$60=$CE$60,$CE$61:$CE$62=$CE$61,$CF$57:$CF$58=$CF$58,$CF$59&lt;&gt;$CF$60,$CF$61&lt;&gt;$CF$62,$CG$57:$CG$58=$CG$58),1,0)</f>
        <v>0</v>
      </c>
      <c r="AFQ60" s="487">
        <f t="array" aca="1" ref="AFQ60" ca="1">IF(AND($CC$57:$CC$58=$CC$58,$CC$58&lt;&gt;$CC$59,$CC$59:$CC$60=$CC$60,$CC$60&lt;&gt;$CC$61,$CC$61:$CC$62=$CC$61,$CE$57:$CE$58=$CE$58,$CE$59:$CE$60=$CE$60,$CE$61:$CE$62=$CE$61,$CF$57&lt;&gt;$CF$58,$CF$59:$CF$60=$CF$60,$CF$61:$CF$62=$CF$61,$CG$59:$CG$60=$CG$60,$CG$61:$CG$62=$CG$61),1,0)</f>
        <v>0</v>
      </c>
      <c r="AFR60" s="487">
        <f t="array" aca="1" ref="AFR60" ca="1">IF(AND($CC$57:$CC$58=$CC$58,$CC$58&lt;&gt;$CC$59,$CC$59:$CC$60=$CC$60,$CC$60&lt;&gt;$CC$61,$CC$61:$CC$62=$CC$61,$CE$57:$CE$58=$CE$58,$CE$59:$CE$60=$CE$60,$CE$61:$CE$62=$CE$61,$CF$57&lt;&gt;$CF$58,$CF$59:$CF$60=$CF$60,$CF$61&lt;&gt;$CF$62,$CG$59:$CG$60=$CG$60),1,0)</f>
        <v>0</v>
      </c>
      <c r="AFS60" s="487">
        <f t="array" aca="1" ref="AFS60" ca="1">IF(AND($CC$57:$CC$58=$CC$58,$CC$58&lt;&gt;$CC$59,$CC$59:$CC$60=$CC$60,$CC$60&lt;&gt;$CC$61,$CC$61:$CC$62=$CC$61,$CE$57:$CE$58=$CE$58,$CE$59:$CE$60=$CE$60,$CE$61:$CE$62=$CE$61,$CF$57&lt;&gt;$CF$58,$CF$59&lt;&gt;$CF$60,$CF$61:$CF$62=$CF$61,$CG$61:$CG$62=$CG$61),1,0)</f>
        <v>0</v>
      </c>
      <c r="AFT60" s="487">
        <f t="array" aca="1" ref="AFT60" ca="1">IF(AND($CC$57:$CC$58=$CC$58,$CC$58&lt;&gt;$CC$59,$CC$59:$CC$60=$CC$60,$CC$60&lt;&gt;$CC$61,$CC$61:$CC$62=$CC$61,$CE$57:$CE$58=$CE$58,$CE$59:$CE$60=$CE$60,$CE$61:$CE$62=$CE$61,$CF$57&lt;&gt;$CF$58,$CF$59&lt;&gt;$CF$60,$CF$61&lt;&gt;$CF$62),1,0)</f>
        <v>0</v>
      </c>
      <c r="AFU60" s="487">
        <f t="array" aca="1" ref="AFU60" ca="1">IF(AND($CC$57:$CC$58=$CC$58,$CC$58&lt;&gt;$CC$59,$CC$59:$CC$60=$CC$60,$CC$60&lt;&gt;$CC$61,$CC$61&lt;&gt;$CC$62,$CE$57:$CE$58=$CE$58,$CE$59:$CE$60=$CE$60,$CF$57:$CF$58=$CF$58,$CF$59&lt;&gt;$CF$60,$CG$57:$CG$58=$CG$58),1,0)</f>
        <v>0</v>
      </c>
      <c r="AFV60" s="487">
        <f t="array" aca="1" ref="AFV60" ca="1">IF(AND($CC$57:$CC$58=$CC$58,$CC$58&lt;&gt;$CC$59,$CC$59:$CC$60=$CC$60,$CC$60&lt;&gt;$CC$61,$CC$61&lt;&gt;$CC$62,$CE$57:$CE$58=$CE$58,$CE$59:$CE$60=$CE$60,$CF$57&lt;&gt;$CF$58,$CF$59:$CF$60=$CF$60,$CG$59:$CG$60=$CG$60),1,0)</f>
        <v>0</v>
      </c>
      <c r="AFW60" s="487">
        <f t="array" aca="1" ref="AFW60" ca="1">IF(AND($CC$57:$CC$58=$CC$58,$CC$58&lt;&gt;$CC$59,$CC$59:$CC$60=$CC$60,$CC$60&lt;&gt;$CC$61,$CC$61&lt;&gt;$CC$62,$CE$57:$CE$58=$CE$58,$CE$59:$CE$60=$CE$60,$CF$57&lt;&gt;$CF$58,$CF$59&lt;&gt;$CF$60),1,0)</f>
        <v>0</v>
      </c>
      <c r="AFX60" s="487">
        <f t="array" aca="1" ref="AFX60" ca="1">IF(AND($CC$57:$CC$58=$CC$58,$CC$58&lt;&gt;$CC$59,$CC$59&lt;&gt;$CC$60,$CC$60:$CC$62=$CC$60,$CE$57:$CE$58=$CE$58,$CE$60:$CE$62=$CE$60,$CF$57:$CF$58=$CF$58,$CF$60&lt;&gt;$CF$61,$CF$61:$CF$62=$CF$61,$CG$57:$CG$58=$CG$58,$CG$61:$CG$62=$CG$61),1,0)</f>
        <v>0</v>
      </c>
      <c r="AFY60" s="487">
        <f t="array" aca="1" ref="AFY60" ca="1">IF(AND($CC$57:$CC$58=$CC$58,$CC$58&lt;&gt;$CC$59,$CC$59&lt;&gt;$CC$60,$CC$60:$CC$62=$CC$60,$CE$57:$CE$58=$CE$58,$CE$60:$CE$62=$CE$60,$CF$57:$CF$58=$CF$58,$CF$60:$CF$61=$CF$60,$CF$61&lt;&gt;$CF$62,$CG$57:$CG$58=$CG$58,$CG$60:$CG$61=$CG$60),1,0)</f>
        <v>0</v>
      </c>
      <c r="AFZ60" s="487">
        <f t="array" aca="1" ref="AFZ60" ca="1">IF(AND($CC$57:$CC$58=$CC$58,$CC$58&lt;&gt;$CC$59,$CC$59&lt;&gt;$CC$60,$CC$60:$CC$62=$CC$60,$CE$57:$CE$58=$CE$58,$CE$60:$CE$62=$CE$60,$CF$57:$CF$58=$CF$58,$CF$60&lt;&gt;$CF$61,$CF$61&lt;&gt;$CF$62,$CG$57:$CG$58=$CG$58),1,0)</f>
        <v>0</v>
      </c>
      <c r="AGA60" s="487">
        <f t="array" aca="1" ref="AGA60" ca="1">IF(AND($CC$57:$CC$58=$CC$58,$CC$58&lt;&gt;$CC$59,$CC$59&lt;&gt;$CC$60,$CC$60:$CC$62=$CC$60,$CE$57:$CE$58=$CE$58,$CE$60:$CE$62=$CE$60,$CF$57&lt;&gt;$CF$58,$CF$60:$CF$62=$CF$60,$CG$60:$CG$62=$CG$60),1,0)</f>
        <v>0</v>
      </c>
      <c r="AGB60" s="487">
        <f t="array" aca="1" ref="AGB60" ca="1">IF(AND($CC$57:$CC$58=$CC$58,$CC$58&lt;&gt;$CC$59,$CC$59&lt;&gt;$CC$60,$CC$60:$CC$62=$CC$60,$CE$57:$CE$58=$CE$58,$CE$60:$CE$62=$CE$60,$CF$57&lt;&gt;$CF$58,$CF$60:$CF$61=$CF$60,$CF$61&lt;&gt;$CF$62,$CG$60:$CG$61=$CG$60),1,0)</f>
        <v>0</v>
      </c>
      <c r="AGC60" s="487">
        <f t="array" aca="1" ref="AGC60" ca="1">IF(AND($CC$57:$CC$58=$CC$58,$CC$58&lt;&gt;$CC$59,$CC$59&lt;&gt;$CC$60,$CC$60:$CC$62=$CC$60,$CE$57:$CE$58=$CE$58,$CE$60:$CE$62=$CE$60,$CF$57&lt;&gt;$CF$58,$CF$60&lt;&gt;$CF$61,$CF$61:$CF$62=$CF$61,$CG$61:$CG$62=$CG$61),1,0)</f>
        <v>0</v>
      </c>
      <c r="AGD60" s="487">
        <f t="array" aca="1" ref="AGD60" ca="1">IF(AND($CC$57:$CC$58=$CC$58,$CC$58&lt;&gt;$CC$59,$CC$59&lt;&gt;$CC$60,$CC$60:$CC$62=$CC$60,$CE$57:$CE$58=$CE$58,$CE$60:$CE$62=$CE$60,$CF$57&lt;&gt;$CF$58,$CF$60&lt;&gt;$CF$61,$CF$61&lt;&gt;$CF$62),1,0)</f>
        <v>0</v>
      </c>
      <c r="AGE60" s="487">
        <f t="array" aca="1" ref="AGE60" ca="1">IF(AND($CC$57:$CC$58=$CC$58,$CC$58&lt;&gt;$CC$59,$CC$59&lt;&gt;$CC$60,$CC$60&lt;&gt;$CC$61,$CC$61:$CC$62=$CC$61,$CE$57:$CE$58=$CE$58,$CE$61:$CE$62=$CE$61,$CF$57:$CF$58=$CF$58,$CF$61&lt;&gt;$CF$62,$CG$57:$CG$58=$CG$58),1,0)</f>
        <v>0</v>
      </c>
      <c r="AGF60" s="487">
        <f t="array" aca="1" ref="AGF60" ca="1">IF(AND($CC$57:$CC$58=$CC$58,$CC$58&lt;&gt;$CC$59,$CC$59&lt;&gt;$CC$60,$CC$60&lt;&gt;$CC$61,$CC$61:$CC$62=$CC$61,$CE$57:$CE$58=$CE$58,$CE$61:$CE$62=$CE$61,$CF$57&lt;&gt;$CF$58,$CF$61:$CF$62=$CF$61,$CG$61:$CG$62=$CG$61),1,0)</f>
        <v>0</v>
      </c>
      <c r="AGG60" s="487">
        <f t="array" aca="1" ref="AGG60" ca="1">IF(AND($CC$57:$CC$58=$CC$58,$CC$58&lt;&gt;$CC$59,$CC$59&lt;&gt;$CC$60,$CC$60&lt;&gt;$CC$61,$CC$61:$CC$62=$CC$61,$CE$57:$CE$58=$CE$58,$CE$61:$CE$62=$CE$61,$CF$57&lt;&gt;$CF$58,$CF$61&lt;&gt;$CF$62),1,0)</f>
        <v>0</v>
      </c>
      <c r="AGH60" s="487">
        <f t="array" aca="1" ref="AGH60" ca="1">IF(AND($CC$57:$CC$58=$CC$58,$CC$58&lt;&gt;$CC$59,$CC$59&lt;&gt;$CC$60,$CC$60:$CC$61=$CC$60,$CC$61&lt;&gt;$CC$62,$CE$57:$CE$58=$CE$58,$CE$60:$CE$61=$CE$60,$CF$57:$CF$58=$CF$58,$CF$60&lt;&gt;$CF$61,$CG$57:$CG$58=$CG$58),1,0)</f>
        <v>0</v>
      </c>
      <c r="AGI60" s="487">
        <f t="array" aca="1" ref="AGI60" ca="1">IF(AND($CC$57:$CC$58=$CC$58,$CC$58&lt;&gt;$CC$59,$CC$59&lt;&gt;$CC$60,$CC$60:$CC$61=$CC$60,$CC$61&lt;&gt;$CC$62,$CE$57:$CE$58=$CE$58,$CE$60:$CE$61=$CE$60,$CF$57&lt;&gt;$CF$58,$CF$60:$CF$61=$CF$60,$CG$60:$CG$61=$CG$60),1,0)</f>
        <v>0</v>
      </c>
      <c r="AGJ60" s="487">
        <f t="array" aca="1" ref="AGJ60" ca="1">IF(AND($CC$57:$CC$58=$CC$58,$CC$58&lt;&gt;$CC$59,$CC$59&lt;&gt;$CC$60,$CC$60:$CC$61=$CC$60,$CC$61&lt;&gt;$CC$62,$CE$57:$CE$58=$CE$58,$CE$60:$CE$61=$CE$60,$CF$57&lt;&gt;$CF$58,$CF$60&lt;&gt;$CF$61),1,0)</f>
        <v>0</v>
      </c>
      <c r="AGK60" s="487">
        <f t="array" aca="1" ref="AGK60" ca="1">IF(AND($CC$57:$CC$58=$CC$58,$CC$58&lt;&gt;$CC$59,$CC$59&lt;&gt;$CC$60,$CC$60&lt;&gt;$CC$61,$CC$61&lt;&gt;$CC$62,$CE$57:$CE$58=$CE$58,$CF$57&lt;&gt;$CF$58),1,0)</f>
        <v>0</v>
      </c>
      <c r="AGL60" s="487">
        <f t="array" aca="1" ref="AGL60" ca="1">IF(AND($CC$57&lt;&gt;$CC$58,$CC$58:$CC$62=$CC$60,$CE$58:$CE$62=$CE$60,$CF$58:$CF$61=$CF$60,$CF$61&lt;&gt;$CF$62,$CG$58:$CG$61=$CG$60),1,0)</f>
        <v>0</v>
      </c>
      <c r="AGM60" s="487">
        <f t="array" aca="1" ref="AGM60" ca="1">IF(AND($CC$57&lt;&gt;$CC$58,$CC$58:$CC$62=$CC$60,$CE$58:$CE$62=$CE$60,$CF$58:$CF$60=$CF$60,$CF$60&lt;&gt;$CF$61,$CF$61:$CF$62=$CF$61,$CG$58:$CG$60=$CG$60,$CG$61:$CG$62=$CG$61),1,0)</f>
        <v>0</v>
      </c>
      <c r="AGN60" s="487">
        <f t="array" aca="1" ref="AGN60" ca="1">IF(AND($CC$57&lt;&gt;$CC$58,$CC$58:$CC$62=$CC$60,$CE$58:$CE$62=$CE$60,$CF$58:$CF$60=$CF$60,$CF$60&lt;&gt;$CF$61,$CF$61&lt;&gt;$CF$62,$CG$58:$CG$60=$CG$60),1,0)</f>
        <v>0</v>
      </c>
      <c r="AGO60" s="487">
        <f t="array" aca="1" ref="AGO60" ca="1">IF(AND($CC$57&lt;&gt;$CC$58,$CC$58:$CC$62=$CC$60,$CE$58:$CE$62=$CE$60,$CF$58:$CF$59=$CF$59,$CF$59&lt;&gt;$CF$60,$CF$60:$CF$62=$CF$60,$CG$58:$CG$59=$CG$59,$CG$60:$CG$62=$CG$60),1,0)</f>
        <v>0</v>
      </c>
      <c r="AGP60" s="487">
        <f t="array" aca="1" ref="AGP60" ca="1">IF(AND($CC$57&lt;&gt;$CC$58,$CC$58:$CC$62=$CC$60,$CE$58:$CE$62=$CE$60,$CF$58:$CF$59=$CF$59,$CF$59&lt;&gt;$CF$60,$CF$60&lt;&gt;$CF$61,$CF$61:$CF$62=$CF$61,$CG$58:$CG$59=$CG$59,$CG$61:$CG$62=$CG$61),1,0)</f>
        <v>0</v>
      </c>
      <c r="AGQ60" s="487">
        <f t="array" aca="1" ref="AGQ60" ca="1">IF(AND($CC$57&lt;&gt;$CC$58,$CC$58:$CC$62=$CC$60,$CE$58:$CE$62=$CE$60,$CF$58:$CF$59=$CF$59,$CF$59&lt;&gt;$CF$60,$CF$60:$CF$61=$CF$60,$CF$61&lt;&gt;$CF$62,$CG$58:$CG$59=$CG$59,$CG$60:$CG$61=$CG$60),1,0)</f>
        <v>0</v>
      </c>
      <c r="AGR60" s="487">
        <f t="array" aca="1" ref="AGR60" ca="1">IF(AND($CC$57&lt;&gt;$CC$58,$CC$58:$CC$62=$CC$60,$CE$58:$CE$62=$CE$60,$CF$58:$CF$59=$CF$59,$CF$59&lt;&gt;$CF$60,$CF$60&lt;&gt;$CF$61,$CF$61&lt;&gt;$CF$62,$CG$58:$CG$59=$CG$59),1,0)</f>
        <v>0</v>
      </c>
      <c r="AGS60" s="487">
        <f t="array" aca="1" ref="AGS60" ca="1">IF(AND($CC$57&lt;&gt;$CC$58,$CC$58:$CC$62=$CC$60,$CE$58:$CE$62=$CE$60,$CF$58&lt;&gt;$CF$59,$CF$59:$CF$62=$CF$60,$CG$59:$CG$62=$CG$60),1,0)</f>
        <v>0</v>
      </c>
      <c r="AGT60" s="487">
        <f t="array" aca="1" ref="AGT60" ca="1">IF(AND($CC$57&lt;&gt;$CC$58,$CC$58:$CC$62=$CC$60,$CE$58:$CE$62=$CE$60,$CF$58&lt;&gt;$CF$59,$CF$59:$CF$61=$CF$60,$CF$61&lt;&gt;$CF$62,$CG$59:$CG$61=$CG$60),1,0)</f>
        <v>0</v>
      </c>
      <c r="AGU60" s="487">
        <f t="array" aca="1" ref="AGU60" ca="1">IF(AND($CC$57&lt;&gt;$CC$58,$CC$58:$CC$62=$CC$60,$CE$58:$CE$62=$CE$60,$CF$58&lt;&gt;$CF$59,$CF$59:$CF$60=$CF$60,$CF$60&lt;&gt;$CF$61,$CF$61:$CF$62=$CF$61,$CG$59:$CG$60=$CG$60,$CG$61:$CG$62=$CG$61),1,0)</f>
        <v>0</v>
      </c>
      <c r="AGV60" s="487">
        <f t="array" aca="1" ref="AGV60" ca="1">IF(AND($CC$57&lt;&gt;$CC$58,$CC$58:$CC$62=$CC$60,$CE$58:$CE$62=$CE$60,$CF$58&lt;&gt;$CF$59,$CF$59:$CF$60=$CF$60,$CF$60&lt;&gt;$CF$61,$CF$61&lt;&gt;$CF$62,$CG$59:$CG$60=$CG$60),1,0)</f>
        <v>0</v>
      </c>
      <c r="AGW60" s="487">
        <f t="array" aca="1" ref="AGW60" ca="1">IF(AND($CC$57&lt;&gt;$CC$58,$CC$58:$CC$62=$CC$60,$CE$58:$CE$62=$CE$60,$CF$58&lt;&gt;$CF$59,$CF$59&lt;&gt;$CF$60,$CF$60:$CF$62=$CF$60,$CG$60:$CG$62=$CG$60),1,0)</f>
        <v>0</v>
      </c>
      <c r="AGX60" s="487">
        <f t="array" aca="1" ref="AGX60" ca="1">IF(AND($CC$57&lt;&gt;$CC$58,$CC$58:$CC$62=$CC$60,$CE$58:$CE$62=$CE$60,$CF$58&lt;&gt;$CF$59,$CF$59&lt;&gt;$CF$60,$CF$60:$CF$61=$CF$60,$CF$61&lt;&gt;$CF$62,$CG$60:$CG$61=$CG$60),1,0)</f>
        <v>0</v>
      </c>
      <c r="AGY60" s="487">
        <f t="array" aca="1" ref="AGY60" ca="1">IF(AND($CC$57&lt;&gt;$CC$58,$CC$58:$CC$62=$CC$60,$CE$58:$CE$62=$CE$60,$CF$58&lt;&gt;$CF$59,$CF$59&lt;&gt;$CF$60,$CF$60&lt;&gt;$CF$61,$CF$61:$CF$62=$CF$61,$CG$61:$CG$62=$CG$61),1,0)</f>
        <v>0</v>
      </c>
      <c r="AGZ60" s="487">
        <f t="array" aca="1" ref="AGZ60" ca="1">IF(AND($CC$57&lt;&gt;$CC$58,$CC$58:$CC$62=$CC$60,$CE$58:$CE$62=$CE$60,$CF$58&lt;&gt;$CF$59,$CF$59&lt;&gt;$CF$60,$CF$60&lt;&gt;$CF$61,$CF$61&lt;&gt;$CF$62),1,0)</f>
        <v>0</v>
      </c>
      <c r="AHA60" s="487">
        <f t="array" aca="1" ref="AHA60" ca="1">IF(AND($CC$57&lt;&gt;$CC$58,$CC$58:$CC$61=$CC$60,$CC$61&lt;&gt;$CC$62,$CE$58:$CE$61=$CE$60,$CF$58:$CF$60=$CF$60,$CF$60&lt;&gt;$CF$61,$CG$58:$CG$60=$CG$60),1,0)</f>
        <v>0</v>
      </c>
      <c r="AHB60" s="487">
        <f t="array" aca="1" ref="AHB60" ca="1">IF(AND($CC$57&lt;&gt;$CC$58,$CC$58:$CC$61=$CC$60,$CC$61&lt;&gt;$CC$62,$CE$58:$CE$61=$CE$60,$CF$58:$CF$59=$CF$59,$CF$59&lt;&gt;$CF$60,$CF$60:$CF$61=$CF$60,$CG$58:$CG$59=$CG$59,$CG$60:$CG$61=$CG$60),1,0)</f>
        <v>0</v>
      </c>
      <c r="AHC60" s="487">
        <f t="array" aca="1" ref="AHC60" ca="1">IF(AND($CC$57&lt;&gt;$CC$58,$CC$58:$CC$61=$CC$60,$CC$61&lt;&gt;$CC$62,$CE$58:$CE$61=$CE$60,$CF$58:$CF$59=$CF$59,$CF$59&lt;&gt;$CF$60,$CF$60&lt;&gt;$CF$61,$CG$58:$CG$59=$CG$59),1,0)</f>
        <v>0</v>
      </c>
      <c r="AHD60" s="487">
        <f t="array" aca="1" ref="AHD60" ca="1">IF(AND($CC$57&lt;&gt;$CC$58,$CC$58:$CC$61=$CC$60,$CC$61&lt;&gt;$CC$62,$CE$58:$CE$61=$CE$60,$CF$58&lt;&gt;$CF$59,$CF$59:$CF$61=$CF$60,$CG$59:$CG$61=$CG$60),1,0)</f>
        <v>0</v>
      </c>
      <c r="AHE60" s="487">
        <f t="array" aca="1" ref="AHE60" ca="1">IF(AND($CC$57&lt;&gt;$CC$58,$CC$58:$CC$61=$CC$60,$CC$61&lt;&gt;$CC$62,$CE$58:$CE$61=$CE$60,$CF$58&lt;&gt;$CF$59,$CF$59:$CF$60=$CF$60,$CF$60&lt;&gt;$CF$61,$CG$59:$CG$60=$CG$60),1,0)</f>
        <v>0</v>
      </c>
      <c r="AHF60" s="487">
        <f t="array" aca="1" ref="AHF60" ca="1">IF(AND($CC$57&lt;&gt;$CC$58,$CC$58:$CC$61=$CC$60,$CC$61&lt;&gt;$CC$62,$CE$58:$CE$61=$CE$60,$CF$58&lt;&gt;$CF$59,$CF$59&lt;&gt;$CF$60,$CF$60:$CF$61=$CF$60,$CG$60:$CG$61=$CG$60),1,0)</f>
        <v>0</v>
      </c>
      <c r="AHG60" s="487">
        <f t="array" aca="1" ref="AHG60" ca="1">IF(AND($CC$57&lt;&gt;$CC$58,$CC$58:$CC$61=$CC$60,$CC$61&lt;&gt;$CC$62,$CE$58:$CE$61=$CE$60,$CF$58&lt;&gt;$CF$59,$CF$59&lt;&gt;$CF$60,$CF$60&lt;&gt;$CF$61),1,0)</f>
        <v>0</v>
      </c>
      <c r="AHH60" s="487">
        <f t="array" aca="1" ref="AHH60" ca="1">IF(AND($CC$57&lt;&gt;$CC$58,$CC$58:$CC$60=$CC$60,$CC$60&lt;&gt;$CC$61,$CC$61:$CC$62=$CC$61,$CE$58:$CE$60=$CE$60,$CE$61:$CE$62=$CE$61,$CF$58:$CF$60=$CF$60,$CF$61&lt;&gt;$CF$62,$CG$58:$CG$60=$CG$60),1,0)</f>
        <v>0</v>
      </c>
      <c r="AHI60" s="487">
        <f t="array" aca="1" ref="AHI60" ca="1">IF(AND($CC$57&lt;&gt;$CC$58,$CC$58:$CC$60=$CC$60,$CC$60&lt;&gt;$CC$61,$CC$61:$CC$62=$CC$61,$CE$58:$CE$60=$CE$60,$CE$61:$CE$62=$CE$61,$CF$58:$CF$59=$CF$59,$CF$59&lt;&gt;$CF$60,$CF$61:$CF$62=$CF$61,$CG$58:$CG$59=$CG$59,$CG$61:$CG$62=$CG$61),1,0)</f>
        <v>0</v>
      </c>
      <c r="AHJ60" s="487">
        <f t="array" aca="1" ref="AHJ60" ca="1">IF(AND($CC$57&lt;&gt;$CC$58,$CC$58:$CC$60=$CC$60,$CC$60&lt;&gt;$CC$61,$CC$61:$CC$62=$CC$61,$CE$58:$CE$60=$CE$60,$CE$61:$CE$62=$CE$61,$CF$58:$CF$59=$CF$59,$CF$59&lt;&gt;$CF$60,$CF$61&lt;&gt;$CF$62,$CG$58:$CG$59=$CG$59),1,0)</f>
        <v>0</v>
      </c>
      <c r="AHK60" s="487">
        <f t="array" aca="1" ref="AHK60" ca="1">IF(AND($CC$57&lt;&gt;$CC$58,$CC$58:$CC$60=$CC$60,$CC$60&lt;&gt;$CC$61,$CC$61:$CC$62=$CC$61,$CE$58:$CE$60=$CE$60,$CE$61:$CE$62=$CE$61,$CF$58&lt;&gt;$CF$59,$CF$59:$CF$60=$CF$60,$CF$61:$CF$62=$CF$61,$CG$59:$CG$60=$CG$60,$CG$61:$CG$62=$CG$61),1,0)</f>
        <v>0</v>
      </c>
      <c r="AHL60" s="487">
        <f t="array" aca="1" ref="AHL60" ca="1">IF(AND($CC$57&lt;&gt;$CC$58,$CC$58:$CC$60=$CC$60,$CC$60&lt;&gt;$CC$61,$CC$61:$CC$62=$CC$61,$CE$58:$CE$60=$CE$60,$CE$61:$CE$62=$CE$61,$CF$58&lt;&gt;$CF$59,$CF$59:$CF$60=$CF$60,$CF$61&lt;&gt;$CF$62,$CG$59:$CG$60=$CG$60),1,0)</f>
        <v>0</v>
      </c>
      <c r="AHM60" s="487">
        <f t="array" aca="1" ref="AHM60" ca="1">IF(AND($CC$57&lt;&gt;$CC$58,$CC$58:$CC$60=$CC$60,$CC$60&lt;&gt;$CC$61,$CC$61:$CC$62=$CC$61,$CE$58:$CE$60=$CE$60,$CE$61:$CE$62=$CE$61,$CF$58&lt;&gt;$CF$59,$CF$59&lt;&gt;$CF$60,$CF$61:$CF$62=$CF$61,$CG$61:$CG$62=$CG$61),1,0)</f>
        <v>0</v>
      </c>
      <c r="AHN60" s="487">
        <f t="array" aca="1" ref="AHN60" ca="1">IF(AND($CC$57&lt;&gt;$CC$58,$CC$58:$CC$60=$CC$60,$CC$60&lt;&gt;$CC$61,$CC$61:$CC$62=$CC$61,$CE$58:$CE$60=$CE$60,$CE$61:$CE$62=$CE$61,$CF$58&lt;&gt;$CF$59,$CF$59&lt;&gt;$CF$60,$CF$61&lt;&gt;$CF$62),1,0)</f>
        <v>0</v>
      </c>
      <c r="AHO60" s="487">
        <f t="array" aca="1" ref="AHO60" ca="1">IF(AND($CC$57&lt;&gt;$CC$58,$CC$58:$CC$60=$CC$60,$CC$60&lt;&gt;$CC$61,$CC$61&lt;&gt;$CC$62,$CE$58:$CE$60=$CE$60,$CF$58:$CF$59=$CF$59,$CF$59&lt;&gt;$CF$60,$CG$58:$CG$59=$CG$59),1,0)</f>
        <v>0</v>
      </c>
      <c r="AHP60" s="487">
        <f t="array" aca="1" ref="AHP60" ca="1">IF(AND($CC$57&lt;&gt;$CC$58,$CC$58:$CC$60=$CC$60,$CC$60&lt;&gt;$CC$61,$CC$61&lt;&gt;$CC$62,$CE$58:$CE$60=$CE$60,$CF$58&lt;&gt;$CF$59,$CF$59:$CF$60=$CF$60,$CG$59:$CG$60=$CG$60),1,0)</f>
        <v>0</v>
      </c>
      <c r="AHQ60" s="487">
        <f t="array" aca="1" ref="AHQ60" ca="1">IF(AND($CC$57&lt;&gt;$CC$58,$CC$58:$CC$60=$CC$60,$CC$60&lt;&gt;$CC$61,$CC$61&lt;&gt;$CC$62,$CE$58:$CE$60=$CE$60,$CF$58&lt;&gt;$CF$59,$CF$59&lt;&gt;$CF$60),1,0)</f>
        <v>0</v>
      </c>
      <c r="AHR60" s="487">
        <f t="array" aca="1" ref="AHR60" ca="1">IF(AND($CC$57&lt;&gt;$CC$58,$CC$58:$CC$59=$CC$59,$CC$59&lt;&gt;$CC$60,$CC$60:$CC$62=$CC$60,$CE$58:$CE$59=$CE$59,$CE$60:$CE$62=$CE$60,$CF$58:$CF$59=$CF$59,$CF$60&lt;&gt;$CF$61,$CF$61:$CF$62=$CF$61,$CG$58:$CG$59=$CG$59,$CG$61:$CG$62=$CG$61),1,0)</f>
        <v>0</v>
      </c>
      <c r="AHS60" s="487">
        <f t="array" aca="1" ref="AHS60" ca="1">IF(AND($CC$57&lt;&gt;$CC$58,$CC$58:$CC$59=$CC$59,$CC$59&lt;&gt;$CC$60,$CC$60:$CC$62=$CC$60,$CE$58:$CE$59=$CE$59,$CE$60:$CE$62=$CE$60,$CF$58:$CF$59=$CF$59,$CF$60:$CF$61=$CF$60,$CF$61&lt;&gt;$CF$62,$CG$58:$CG$59=$CG$59,$CG$60:$CG$61=$CG$60),1,0)</f>
        <v>0</v>
      </c>
      <c r="AHT60" s="487">
        <f t="array" aca="1" ref="AHT60" ca="1">IF(AND($CC$57&lt;&gt;$CC$58,$CC$58:$CC$59=$CC$59,$CC$59&lt;&gt;$CC$60,$CC$60:$CC$62=$CC$60,$CE$58:$CE$59=$CE$59,$CE$60:$CE$62=$CE$60,$CF$58:$CF$59=$CF$59,$CF$60&lt;&gt;$CF$61,$CF$61&lt;&gt;$CF$62,$CG$58:$CG$59=$CG$59),1,0)</f>
        <v>0</v>
      </c>
      <c r="AHU60" s="487">
        <f t="array" aca="1" ref="AHU60" ca="1">IF(AND($CC$57&lt;&gt;$CC$58,$CC$58:$CC$59=$CC$59,$CC$59&lt;&gt;$CC$60,$CC$60:$CC$62=$CC$60,$CE$58:$CE$59=$CE$59,$CE$60:$CE$62=$CE$60,$CF$58&lt;&gt;$CF$59,$CF$60:$CF$62=$CF$60,$CG$60:$CG$62=$CG$60),1,0)</f>
        <v>0</v>
      </c>
      <c r="AHV60" s="487">
        <f t="array" aca="1" ref="AHV60" ca="1">IF(AND($CC$57&lt;&gt;$CC$58,$CC$58:$CC$59=$CC$59,$CC$59&lt;&gt;$CC$60,$CC$60:$CC$62=$CC$60,$CE$58:$CE$59=$CE$59,$CE$60:$CE$62=$CE$60,$CF$58&lt;&gt;$CF$59,$CF$60:$CF$61=$CF$60,$CF$61&lt;&gt;$CF$62,$CG$60:$CG$61=$CG$60),1,0)</f>
        <v>0</v>
      </c>
      <c r="AHW60" s="487">
        <f t="array" aca="1" ref="AHW60" ca="1">IF(AND($CC$57&lt;&gt;$CC$58,$CC$58:$CC$59=$CC$59,$CC$59&lt;&gt;$CC$60,$CC$60:$CC$62=$CC$60,$CE$58:$CE$59=$CE$59,$CE$60:$CE$62=$CE$60,$CF$58&lt;&gt;$CF$59,$CF$60&lt;&gt;$CF$61,$CF$61:$CF$62=$CF$61,$CG$61:$CG$62=$CG$61),1,0)</f>
        <v>0</v>
      </c>
      <c r="AHX60" s="487">
        <f t="array" aca="1" ref="AHX60" ca="1">IF(AND($CC$57&lt;&gt;$CC$58,$CC$58:$CC$59=$CC$59,$CC$59&lt;&gt;$CC$60,$CC$60:$CC$62=$CC$60,$CE$58:$CE$59=$CE$59,$CE$60:$CE$62=$CE$60,$CF$58&lt;&gt;$CF$59,$CF$60&lt;&gt;$CF$61,$CF$61&lt;&gt;$CF$62),1,0)</f>
        <v>0</v>
      </c>
      <c r="AHY60" s="487">
        <f t="array" aca="1" ref="AHY60" ca="1">IF(AND($CC$57&lt;&gt;$CC$58,$CC$58:$CC$59=$CC$59,$CC$59&lt;&gt;$CC$60,$CC$60&lt;&gt;$CC$61,$CC$61:$CC$62=$CC$61,$CE$58:$CE$59=$CE$59,$CE$61:$CE$62=$CE$61,$CF$58:$CF$59=$CF$59,$CF$61&lt;&gt;$CF$62,$CG$58:$CG$59=$CG$59),1,0)</f>
        <v>0</v>
      </c>
      <c r="AHZ60" s="487">
        <f t="array" aca="1" ref="AHZ60" ca="1">IF(AND($CC$57&lt;&gt;$CC$58,$CC$58:$CC$59=$CC$59,$CC$59&lt;&gt;$CC$60,$CC$60&lt;&gt;$CC$61,$CC$61:$CC$62=$CC$61,$CE$58:$CE$59=$CE$59,$CE$61:$CE$62=$CE$61,$CF$58&lt;&gt;$CF$59,$CF$61:$CF$62=$CF$61,$CG$61:$CG$62=$CG$61),1,0)</f>
        <v>0</v>
      </c>
      <c r="AIA60" s="487">
        <f t="array" aca="1" ref="AIA60" ca="1">IF(AND($CC$57&lt;&gt;$CC$58,$CC$58:$CC$59=$CC$59,$CC$59&lt;&gt;$CC$60,$CC$60&lt;&gt;$CC$61,$CC$61:$CC$62=$CC$61,$CE$58:$CE$59=$CE$59,$CE$61:$CE$62=$CE$61,$CF$58&lt;&gt;$CF$59,$CF$61&lt;&gt;$CF$62),1,0)</f>
        <v>0</v>
      </c>
      <c r="AIB60" s="487">
        <f t="array" aca="1" ref="AIB60" ca="1">IF(AND($CC$57&lt;&gt;$CC$58,$CC$58:$CC$59=$CC$59,$CC$59&lt;&gt;$CC$60,$CC$60:$CC$61=$CC$60,$CC$61&lt;&gt;$CC$62,$CE$58:$CE$59=$CE$59,$CE$60:$CE$61=$CE$60,$CF$58:$CF$59=$CF$59,$CF$60&lt;&gt;$CF$61,$CG$58:$CG$59=$CG$59),1,0)</f>
        <v>0</v>
      </c>
      <c r="AIC60" s="487">
        <f t="array" aca="1" ref="AIC60" ca="1">IF(AND($CC$57&lt;&gt;$CC$58,$CC$58:$CC$59=$CC$59,$CC$59&lt;&gt;$CC$60,$CC$60:$CC$61=$CC$60,$CC$61&lt;&gt;$CC$62,$CE$58:$CE$59=$CE$59,$CE$60:$CE$61=$CE$60,$CF$58&lt;&gt;$CF$59,$CF$60:$CF$61=$CF$60,$CG$60:$CG$61=$CG$60),1,0)</f>
        <v>0</v>
      </c>
      <c r="AID60" s="487">
        <f t="array" aca="1" ref="AID60" ca="1">IF(AND($CC$57&lt;&gt;$CC$58,$CC$58:$CC$59=$CC$59,$CC$59&lt;&gt;$CC$60,$CC$60:$CC$61=$CC$60,$CC$61&lt;&gt;$CC$62,$CE$58:$CE$59=$CE$59,$CE$60:$CE$61=$CE$60,$CF$58&lt;&gt;$CF$59,$CF$60&lt;&gt;$CF$61),1,0)</f>
        <v>0</v>
      </c>
      <c r="AIE60" s="487">
        <f t="array" aca="1" ref="AIE60" ca="1">IF(AND($CC$57&lt;&gt;$CC$58,$CC$58:$CC$59=$CC$59,$CC$59&lt;&gt;$CC$60,$CC$60&lt;&gt;$CC$61,$CC$61&lt;&gt;$CC$62,$CE$58:$CE$59=$CE$59,$CF$58&lt;&gt;$CF$59),1,0)</f>
        <v>0</v>
      </c>
      <c r="AIF60" s="487">
        <f t="array" aca="1" ref="AIF60" ca="1">IF(AND($CC$57&lt;&gt;$CC$58,$CC$58&lt;&gt;$CC$59,$CC$59:$CC$62=$CC$60,$CE$59:$CE$62=$CE$60,$CF$59:$CF$61=$CF$60,$CF$61&lt;&gt;$CF$62,$CG$59:$CG$61=$CG$60),1,0)</f>
        <v>0</v>
      </c>
      <c r="AIG60" s="487">
        <f t="array" aca="1" ref="AIG60" ca="1">IF(AND($CC$57&lt;&gt;$CC$58,$CC$58&lt;&gt;$CC$59,$CC$59:$CC$62=$CC$60,$CE$59:$CE$62=$CE$60,$CF$59:$CF$60=$CF$60,$CF$60&lt;&gt;$CF$61,$CF$61:$CF$62=$CF$61,$CG$59:$CG$60=$CG$60,$CG$61:$CG$62=$CG$61),1,0)</f>
        <v>0</v>
      </c>
      <c r="AIH60" s="487">
        <f t="array" aca="1" ref="AIH60" ca="1">IF(AND($CC$57&lt;&gt;$CC$58,$CC$58&lt;&gt;$CC$59,$CC$59:$CC$62=$CC$60,$CE$59:$CE$62=$CE$60,$CF$59:$CF$60=$CF$60,$CF$60&lt;&gt;$CF$61,$CF$61&lt;&gt;$CF$62,$CG$59:$CG$60=$CG$60),1,0)</f>
        <v>0</v>
      </c>
      <c r="AII60" s="487">
        <f t="array" aca="1" ref="AII60" ca="1">IF(AND($CC$57&lt;&gt;$CC$58,$CC$58&lt;&gt;$CC$59,$CC$59:$CC$62=$CC$60,$CE$59:$CE$62=$CE$60,$CF$59&lt;&gt;$CF$60,$CF$60:$CF$62=$CF$60,$CG$60:$CG$62=$CG$60),1,0)</f>
        <v>0</v>
      </c>
      <c r="AIJ60" s="487">
        <f t="array" aca="1" ref="AIJ60" ca="1">IF(AND($CC$57&lt;&gt;$CC$58,$CC$58&lt;&gt;$CC$59,$CC$59:$CC$62=$CC$60,$CE$59:$CE$62=$CE$60,$CF$59&lt;&gt;$CF$60,$CF$60:$CF$61=$CF$60,$CF$61&lt;&gt;$CF$62,$CG$60:$CG$61=$CG$60),1,0)</f>
        <v>0</v>
      </c>
      <c r="AIK60" s="487">
        <f t="array" aca="1" ref="AIK60" ca="1">IF(AND($CC$57&lt;&gt;$CC$58,$CC$58&lt;&gt;$CC$59,$CC$59:$CC$62=$CC$60,$CE$59:$CE$62=$CE$60,$CF$59&lt;&gt;$CF$60,$CF$60&lt;&gt;$CF$61,$CF$61:$CF$62=$CF$61,$CG$61:$CG$62=$CG$61),1,0)</f>
        <v>0</v>
      </c>
      <c r="AIL60" s="487">
        <f t="array" aca="1" ref="AIL60" ca="1">IF(AND($CC$57&lt;&gt;$CC$58,$CC$58&lt;&gt;$CC$59,$CC$59:$CC$62=$CC$60,$CE$59:$CE$62=$CE$60,$CF$59&lt;&gt;$CF$60,$CF$60&lt;&gt;$CF$61,$CF$61&lt;&gt;$CF$62),1,0)</f>
        <v>0</v>
      </c>
      <c r="AIM60" s="487">
        <f t="array" aca="1" ref="AIM60" ca="1">IF(AND($CC$57&lt;&gt;$CC$58,$CC$58&lt;&gt;$CC$59,$CC$59:$CC$61=$CC$60,$CC$61&lt;&gt;$CC$62,$CE$59:$CE$61=$CE$60,$CF$59:$CF$60=$CF$60,$CF$60&lt;&gt;$CF$61,$CG$59:$CG$60=$CG$60),1,0)</f>
        <v>0</v>
      </c>
      <c r="AIN60" s="487">
        <f t="array" aca="1" ref="AIN60" ca="1">IF(AND($CC$57&lt;&gt;$CC$58,$CC$58&lt;&gt;$CC$59,$CC$59:$CC$61=$CC$60,$CC$61&lt;&gt;$CC$62,$CE$59:$CE$61=$CE$60,$CF$59&lt;&gt;$CF$60,$CF$60:$CF$61=$CF$60,$CG$60:$CG$61=$CG$60),1,0)</f>
        <v>0</v>
      </c>
      <c r="AIO60" s="487">
        <f t="array" aca="1" ref="AIO60" ca="1">IF(AND($CC$57&lt;&gt;$CC$58,$CC$58&lt;&gt;$CC$59,$CC$59:$CC$61=$CC$60,$CC$61&lt;&gt;$CC$62,$CE$59:$CE$61=$CE$60,$CF$59&lt;&gt;$CF$60,$CF$60&lt;&gt;$CF$61),1,0)</f>
        <v>0</v>
      </c>
      <c r="AIP60" s="487">
        <f t="array" aca="1" ref="AIP60" ca="1">IF(AND($CC$57&lt;&gt;$CC$58,$CC$58&lt;&gt;$CC$59,$CC$59:$CC$60=$CC$60,$CC$60&lt;&gt;$CC$61,$CC$61:$CC$62=$CC$61,$CE$59:$CE$60=$CE$60,$CE$61:$CE$62=$CE$61,$CF$59:$CF$60=$CF$60,$CF$61&lt;&gt;$CF$62,$CG$59:$CG$60=$CG$60),1,0)</f>
        <v>0</v>
      </c>
      <c r="AIQ60" s="487">
        <f t="array" aca="1" ref="AIQ60" ca="1">IF(AND($CC$57&lt;&gt;$CC$58,$CC$58&lt;&gt;$CC$59,$CC$59:$CC$60=$CC$60,$CC$60&lt;&gt;$CC$61,$CC$61:$CC$62=$CC$61,$CE$59:$CE$60=$CE$60,$CE$61:$CE$62=$CE$61,$CF$59&lt;&gt;$CF$60,$CF$61:$CF$62=$CF$61,$CG$61:$CG$62=$CG$61),1,0)</f>
        <v>0</v>
      </c>
      <c r="AIR60" s="487">
        <f t="array" aca="1" ref="AIR60" ca="1">IF(AND($CC$57&lt;&gt;$CC$58,$CC$58&lt;&gt;$CC$59,$CC$59:$CC$60=$CC$60,$CC$60&lt;&gt;$CC$61,$CC$61:$CC$62=$CC$61,$CE$59:$CE$60=$CE$60,$CE$61:$CE$62=$CE$61,$CF$59&lt;&gt;$CF$60,$CF$61&lt;&gt;$CF$62),1,0)</f>
        <v>0</v>
      </c>
      <c r="AIS60" s="487">
        <f t="array" aca="1" ref="AIS60" ca="1">IF(AND($CC$57&lt;&gt;$CC$58,$CC$58&lt;&gt;$CC$59,$CC$59:$CC$60=$CC$60,$CC$60&lt;&gt;$CC$61,$CC$61&lt;&gt;$CC$62,$CE$59:$CE$60=$CE$59,$CF$59&lt;&gt;$CF$60),1,0)</f>
        <v>0</v>
      </c>
      <c r="AIT60" s="487">
        <f t="array" aca="1" ref="AIT60" ca="1">IF(AND($CC$57&lt;&gt;$CC$58,$CC$58&lt;&gt;$CC$59,$CC$59&lt;&gt;$CC$60,$CC$60:$CC$62=$CC$60,$CE$60:$CE$62=$CE$60,$CF$60:$CF$61=$CF$60,$CF$61&lt;&gt;$CF$62,$CG$60:$CG$61=$CG$60),1,0)</f>
        <v>0</v>
      </c>
      <c r="AIU60" s="487">
        <f t="array" aca="1" ref="AIU60" ca="1">IF(AND($CC$57&lt;&gt;$CC$58,$CC$58&lt;&gt;$CC$59,$CC$59&lt;&gt;$CC$60,$CC$60:$CC$62=$CC$60,$CE$60:$CE$62=$CE$60,$CF$60&lt;&gt;$CF$61,$CF$61:$CF$62=$CF$61,$CG$61:$CG$62=$CG$61),1,0)</f>
        <v>0</v>
      </c>
      <c r="AIV60" s="487">
        <f t="array" aca="1" ref="AIV60" ca="1">IF(AND($CC$57&lt;&gt;$CC$58,$CC$58&lt;&gt;$CC$59,$CC$59&lt;&gt;$CC$60,$CC$60:$CC$62=$CC$60,$CE$60:$CE$62=$CE$60,$CF$60&lt;&gt;$CF$61,$CF$61&lt;&gt;$CF$62),1,0)</f>
        <v>0</v>
      </c>
      <c r="AIW60" s="487">
        <f t="array" aca="1" ref="AIW60" ca="1">IF(AND($CC$57&lt;&gt;$CC$58,$CC$58&lt;&gt;$CC$59,$CC$59&lt;&gt;$CC$60,$CC$60:$CC$61=$CC$60,$CC$61&lt;&gt;$CC$62,$CE$60:$CE$61=$CE$60,$CF$60&lt;&gt;$CF$61),1,0)</f>
        <v>0</v>
      </c>
      <c r="AIX60" s="487">
        <f t="array" aca="1" ref="AIX60" ca="1">IF(AND($CC$57&lt;&gt;$CC$58,$CC$58&lt;&gt;$CC$59,$CC$59&lt;&gt;$CC$60,$CC$60&lt;&gt;$CC$61,$CC$61:$CC$62=$CC$61,$CE$61:$CE$62=$CE$61,$CF$61&lt;&gt;$CF$62),1,0)</f>
        <v>0</v>
      </c>
      <c r="AIY60" s="487">
        <f t="array" aca="1" ref="AIY60" ca="1">IF(AND($CC$57:$CC$62=$CC$60,$CE$57:$CE$61=$CE$60,$CE$61&lt;&gt;$CE$62,$CF$57:$CF$61=$CF$60,$CG$57:$CG$60=$CG$60,$CG$60&lt;&gt;$CG$61),1,0)</f>
        <v>0</v>
      </c>
      <c r="AIZ60" s="487">
        <f t="array" aca="1" ref="AIZ60" ca="1">IF(AND($CC$57:$CC$62=$CC$60,$CE$57:$CE$61=$CE$60,$CE$61&lt;&gt;$CE$62,$CF$57:$CF$61=$CF$60,$CG$57:$CG$59=$CG$59,$CG$59&lt;&gt;$CG$60,$CG$60:$CG$61=$CG$60),1,0)</f>
        <v>0</v>
      </c>
      <c r="AJA60" s="487">
        <f t="array" aca="1" ref="AJA60" ca="1">IF(AND($CC$57:$CC$62=$CC$60,$CE$57:$CE$61=$CE$60,$CE$61&lt;&gt;$CE$62,$CF$57:$CF$61=$CF$60,$CG$57:$CG$59=$CG$59,$CG$59&lt;&gt;$CG$60,$CG$60&lt;&gt;$CG$61),1,0)</f>
        <v>0</v>
      </c>
      <c r="AJB60" s="487">
        <f t="array" aca="1" ref="AJB60" ca="1">IF(AND($CC$57:$CC$62=$CC$60,$CE$57:$CE$61=$CE$60,$CE$61&lt;&gt;$CE$62,$CF$57:$CF$61=$CF$60,$CG$57:$CG$58=$CG$58,$CG$58&lt;&gt;$CG$59,$CG$59:$CG$61=$CG$60),1,0)</f>
        <v>0</v>
      </c>
      <c r="AJC60" s="487">
        <f t="array" aca="1" ref="AJC60" ca="1">IF(AND($CC$57:$CC$62=$CC$60,$CE$57:$CE$61=$CE$60,$CE$61&lt;&gt;$CE$62,$CF$57:$CF$61=$CF$60,$CG$57:$CG$58=$CG$58,$CG$58&lt;&gt;$CG$59,$CG$59:$CG$60=$CG$60,$CG$60&lt;&gt;$CG$61),1,0)</f>
        <v>0</v>
      </c>
      <c r="AJD60" s="487">
        <f t="array" aca="1" ref="AJD60" ca="1">IF(AND($CC$57:$CC$62=$CC$60,$CE$57:$CE$61=$CE$60,$CE$61&lt;&gt;$CE$62,$CF$57:$CF$61=$CF$60,$CG$57:$CG$58=$CG$58,$CG$58&lt;&gt;$CG$59,$CG$59&lt;&gt;$CG$60,$CG$60:$CG$61=$CG$60),1,0)</f>
        <v>0</v>
      </c>
      <c r="AJE60" s="487">
        <f t="array" aca="1" ref="AJE60" ca="1">IF(AND($CC$57:$CC$62=$CC$60,$CE$57:$CE$61=$CE$60,$CE$61&lt;&gt;$CE$62,$CF$57:$CF$61=$CF$60,$CG$57:$CG$58=$CG$58,$CG$58&lt;&gt;$CG$59,$CG$59&lt;&gt;$CG$60,$CG$60&lt;&gt;$CG$61),1,0)</f>
        <v>0</v>
      </c>
      <c r="AJF60" s="487">
        <f t="array" aca="1" ref="AJF60" ca="1">IF(AND($CC$57:$CC$62=$CC$60,$CE$57:$CE$61=$CE$60,$CE$61&lt;&gt;$CE$62,$CF$57:$CF$61=$CF$60,$CG$57&lt;&gt;$CG$58,$CG$58:$CG$61=$CG$60),1,0)</f>
        <v>0</v>
      </c>
      <c r="AJG60" s="487">
        <f t="array" aca="1" ref="AJG60" ca="1">IF(AND($CC$57:$CC$62=$CC$60,$CE$57:$CE$61=$CE$60,$CE$61&lt;&gt;$CE$62,$CF$57:$CF$61=$CF$60,$CG$57&lt;&gt;$CG$58,$CG$58:$CG$60=$CG$60,$CG$60&lt;&gt;$CG$61),1,0)</f>
        <v>0</v>
      </c>
      <c r="AJH60" s="487">
        <f t="array" aca="1" ref="AJH60" ca="1">IF(AND($CC$57:$CC$62=$CC$60,$CE$57:$CE$61=$CE$60,$CE$61&lt;&gt;$CE$62,$CF$57:$CF$61=$CF$60,$CG$57&lt;&gt;$CG$58,$CG$58:$CG$59=$CG$59,$CG$59&lt;&gt;$CG$60,$CG$60:$CG$61=$CG$60),1,0)</f>
        <v>0</v>
      </c>
      <c r="AJI60" s="487">
        <f t="array" aca="1" ref="AJI60" ca="1">IF(AND($CC$57:$CC$62=$CC$60,$CE$57:$CE$61=$CE$60,$CE$61&lt;&gt;$CE$62,$CF$57:$CF$61=$CF$60,$CG$57&lt;&gt;$CG$58,$CG$58:$CG$59=$CG$59,$CG$59&lt;&gt;$CG$60,$CG$60&lt;&gt;$CG$61),1,0)</f>
        <v>0</v>
      </c>
      <c r="AJJ60" s="487">
        <f t="array" aca="1" ref="AJJ60" ca="1">IF(AND($CC$57:$CC$62=$CC$60,$CE$57:$CE$61=$CE$60,$CE$61&lt;&gt;$CE$62,$CF$57:$CF$61=$CF$60,$CG$57&lt;&gt;$CG$58,$CG$58&lt;&gt;$CG$59,$CG$59:$CG$61=$CG$60),1,0)</f>
        <v>0</v>
      </c>
      <c r="AJK60" s="487">
        <f t="array" aca="1" ref="AJK60" ca="1">IF(AND($CC$57:$CC$62=$CC$60,$CE$57:$CE$61=$CE$60,$CE$61&lt;&gt;$CE$62,$CF$57:$CF$61=$CF$60,$CG$57&lt;&gt;$CG$58,$CG$58&lt;&gt;$CG$59,$CG$59:$CG$60=$CG$60,$CG$60&lt;&gt;$CG$61),1,0)</f>
        <v>0</v>
      </c>
      <c r="AJL60" s="487">
        <f t="array" aca="1" ref="AJL60" ca="1">IF(AND($CC$57:$CC$62=$CC$60,$CE$57:$CE$61=$CE$60,$CE$61&lt;&gt;$CE$62,$CF$57:$CF$61=$CF$60,$CG$57&lt;&gt;$CG$58,$CG$58&lt;&gt;$CG$59,$CG$59&lt;&gt;$CG$60,$CG$60:$CG$61=$CG$60),1,0)</f>
        <v>0</v>
      </c>
      <c r="AJM60" s="487">
        <f t="array" aca="1" ref="AJM60" ca="1">IF(AND($CC$57:$CC$62=$CC$60,$CE$57:$CE$61=$CE$60,$CE$61&lt;&gt;$CE$62,$CF$57:$CF$61=$CF$60,$CG$57&lt;&gt;$CG$58,$CG$58&lt;&gt;$CG$59,$CG$59&lt;&gt;$CG$60,$CG$60&lt;&gt;$CG$61),1,0)</f>
        <v>0</v>
      </c>
      <c r="AJN60" s="487">
        <f t="array" aca="1" ref="AJN60" ca="1">IF(AND($CC$57:$CC$62=$CC$60,$CE$57:$CE$60=$CE$60,$CE$60&lt;&gt;$CE$61,$CE$61:$CE$62=$CE$61,$CF$57:$CF$60=$CF$60,$CF$61:$CF$62=$CF$61,$CG$57:$CG$60=$CG$60,$CG$61&lt;&gt;$CG$62),1,0)</f>
        <v>0</v>
      </c>
      <c r="AJO60" s="487">
        <f t="array" aca="1" ref="AJO60" ca="1">IF(AND($CC$57:$CC$62=$CC$60,$CE$57:$CE$60=$CE$60,$CE$60&lt;&gt;$CE$61,$CE$61:$CE$62=$CE$61,$CF$57:$CF$60=$CF$60,$CF$61:$CF$62=$CF$61,$CG$57:$CG$59=$CG$59,$CG$59&lt;&gt;$CG$60,$CG$61:$CG$62=$CG$61),1,0)</f>
        <v>0</v>
      </c>
      <c r="AJP60" s="487">
        <f t="array" aca="1" ref="AJP60" ca="1">IF(AND($CC$57:$CC$62=$CC$60,$CE$57:$CE$60=$CE$60,$CE$60&lt;&gt;$CE$61,$CE$61:$CE$62=$CE$61,$CF$57:$CF$60=$CF$60,$CF$61:$CF$62=$CF$61,$CG$57:$CG$59=$CG$59,$CG$59&lt;&gt;$CG$60,$CG$61&lt;&gt;$CG$62),1,0)</f>
        <v>0</v>
      </c>
      <c r="AJQ60" s="487">
        <f t="array" aca="1" ref="AJQ60" ca="1">IF(AND($CC$57:$CC$62=$CC$60,$CE$57:$CE$60=$CE$60,$CE$60&lt;&gt;$CE$61,$CE$61:$CE$62=$CE$61,$CF$57:$CF$60=$CF$60,$CF$61:$CF$62=$CF$61,$CG$57:$CG$58=$CG$58,$CG$58&lt;&gt;$CG$59,$CG$59:$CG$60=$CG$60,$CG$61:$CG$62=$CG$61),1,0)</f>
        <v>0</v>
      </c>
      <c r="AJR60" s="487">
        <f t="array" aca="1" ref="AJR60" ca="1">IF(AND($CC$57:$CC$62=$CC$60,$CE$57:$CE$60=$CE$60,$CE$60&lt;&gt;$CE$61,$CE$61:$CE$62=$CE$61,$CF$57:$CF$60=$CF$60,$CF$61:$CF$62=$CF$61,$CG$57:$CG$58=$CG$58,$CG$58&lt;&gt;$CG$59,$CG$59:$CG$60=$CG$60,$CG$61&lt;&gt;$CG$62),1,0)</f>
        <v>0</v>
      </c>
      <c r="AJS60" s="487">
        <f t="array" aca="1" ref="AJS60" ca="1">IF(AND($CC$57:$CC$62=$CC$60,$CE$57:$CE$60=$CE$60,$CE$60&lt;&gt;$CE$61,$CE$61:$CE$62=$CE$61,$CF$57:$CF$60=$CF$60,$CF$61:$CF$62=$CF$61,$CG$57:$CG$58=$CG$58,$CG$58&lt;&gt;$CG$59,$CG$59&lt;&gt;$CG$60,$CG$61:$CG$62=$CG$61),1,0)</f>
        <v>0</v>
      </c>
      <c r="AJT60" s="487">
        <f t="array" aca="1" ref="AJT60" ca="1">IF(AND($CC$57:$CC$62=$CC$60,$CE$57:$CE$60=$CE$60,$CE$60&lt;&gt;$CE$61,$CE$61:$CE$62=$CE$61,$CF$57:$CF$60=$CF$60,$CF$61:$CF$62=$CF$61,$CG$57:$CG$58=$CG$58,$CG$58&lt;&gt;$CG$59,$CG$59&lt;&gt;$CG$60,$CG$61&lt;&gt;$CG$62),1,0)</f>
        <v>0</v>
      </c>
      <c r="AJU60" s="487">
        <f t="array" aca="1" ref="AJU60" ca="1">IF(AND($CC$57:$CC$62=$CC$60,$CE$57:$CE$60=$CE$60,$CE$60&lt;&gt;$CE$61,$CE$61:$CE$62=$CE$61,$CF$57:$CF$60=$CF$60,$CF$61:$CF$62=$CF$61,$CG$57&lt;&gt;$CG$58,$CG$58:$CG$60=$CG$60,$CG$61:$CG$62=$CG$61),1,0)</f>
        <v>0</v>
      </c>
      <c r="AJV60" s="487">
        <f t="array" aca="1" ref="AJV60" ca="1">IF(AND($CC$57:$CC$62=$CC$60,$CE$57:$CE$60=$CE$60,$CE$60&lt;&gt;$CE$61,$CE$61:$CE$62=$CE$61,$CF$57:$CF$60=$CF$60,$CF$61:$CF$62=$CF$61,$CG$57&lt;&gt;$CG$58,$CG$58:$CG$60=$CG$60,$CG$61&lt;&gt;$CG$62),1,0)</f>
        <v>0</v>
      </c>
      <c r="AJW60" s="487">
        <f t="array" aca="1" ref="AJW60" ca="1">IF(AND($CC$57:$CC$62=$CC$60,$CE$57:$CE$60=$CE$60,$CE$60&lt;&gt;$CE$61,$CE$61:$CE$62=$CE$61,$CF$57:$CF$60=$CF$60,$CF$61:$CF$62=$CF$61,$CG$57&lt;&gt;$CG$58,$CG$58:$CG$59=$CG$59,$CG$59&lt;&gt;$CG$60,$CG$61:$CG$62=$CG$61),1,0)</f>
        <v>0</v>
      </c>
      <c r="AJX60" s="487">
        <f t="array" aca="1" ref="AJX60" ca="1">IF(AND($CC$57:$CC$62=$CC$60,$CE$57:$CE$60=$CE$60,$CE$60&lt;&gt;$CE$61,$CE$61:$CE$62=$CE$61,$CF$57:$CF$60=$CF$60,$CF$61:$CF$62=$CF$61,$CG$57&lt;&gt;$CG$58,$CG$58:$CG$59=$CG$59,$CG$59&lt;&gt;$CG$60,$CG$61&lt;&gt;$CG$62),1,0)</f>
        <v>0</v>
      </c>
      <c r="AJY60" s="487">
        <f t="array" aca="1" ref="AJY60" ca="1">IF(AND($CC$57:$CC$62=$CC$60,$CE$57:$CE$60=$CE$60,$CE$60&lt;&gt;$CE$61,$CE$61:$CE$62=$CE$61,$CF$57:$CF$60=$CF$60,$CF$61:$CF$62=$CF$61,$CG$57&lt;&gt;$CG$58,$CG$58&lt;&gt;$CG$59,$CG$59:$CG$60=$CG$60,$CG$61:$CG$62=$CG$61),1,0)</f>
        <v>0</v>
      </c>
      <c r="AJZ60" s="487">
        <f t="array" aca="1" ref="AJZ60" ca="1">IF(AND($CC$57:$CC$62=$CC$60,$CE$57:$CE$60=$CE$60,$CE$60&lt;&gt;$CE$61,$CE$61:$CE$62=$CE$61,$CF$57:$CF$60=$CF$60,$CF$61:$CF$62=$CF$61,$CG$57&lt;&gt;$CG$58,$CG$58&lt;&gt;$CG$59,$CG$59:$CG$60=$CG$60,$CG$61&lt;&gt;$CG$62),1,0)</f>
        <v>0</v>
      </c>
      <c r="AKA60" s="487">
        <f t="array" aca="1" ref="AKA60" ca="1">IF(AND($CC$57:$CC$62=$CC$60,$CE$57:$CE$60=$CE$60,$CE$60&lt;&gt;$CE$61,$CE$61:$CE$62=$CE$61,$CF$57:$CF$60=$CF$60,$CF$61:$CF$62=$CF$61,$CG$57&lt;&gt;$CG$58,$CG$58&lt;&gt;$CG$59,$CG$59&lt;&gt;$CG$60,$CG$61:$CG$62=$CG$61),1,0)</f>
        <v>0</v>
      </c>
      <c r="AKB60" s="487">
        <f t="array" aca="1" ref="AKB60" ca="1">IF(AND($CC$57:$CC$62=$CC$60,$CE$57:$CE$60=$CE$60,$CE$60&lt;&gt;$CE$61,$CE$61:$CE$62=$CE$61,$CF$57:$CF$60=$CF$60,$CF$61:$CF$62=$CF$61,$CG$57&lt;&gt;$CG$58,$CG$58&lt;&gt;$CG$59,$CG$59&lt;&gt;$CG$60,$CG$61&lt;&gt;$CG$62),1,0)</f>
        <v>0</v>
      </c>
      <c r="AKC60" s="487">
        <f t="array" aca="1" ref="AKC60" ca="1">IF(AND($CC$57:$CC$62=$CC$60,$CE$57:$CE$60=$CE$60,$CE$60&lt;&gt;$CE$61,$CE$61&lt;&gt;$CE$62,$CF$57:$CF$60=$CF$60,$CG$57:$CG$59=$CG$59,$CG$59&lt;&gt;$CG$60),1,0)</f>
        <v>0</v>
      </c>
      <c r="AKD60" s="487">
        <f t="array" aca="1" ref="AKD60" ca="1">IF(AND($CC$57:$CC$62=$CC$60,$CE$57:$CE$60=$CE$60,$CE$60&lt;&gt;$CE$61,$CE$61&lt;&gt;$CE$62,$CF$57:$CF$60=$CF$60,$CG$57:$CG$58=$CG$57,$CG$58&lt;&gt;$CG$59,$CG$59:$CG$60=$CG$60),1,0)</f>
        <v>0</v>
      </c>
      <c r="AKE60" s="487">
        <f t="array" aca="1" ref="AKE60" ca="1">IF(AND($CC$57:$CC$62=$CC$60,$CE$57:$CE$60=$CE$60,$CE$60&lt;&gt;$CE$61,$CE$61&lt;&gt;$CE$62,$CF$57:$CF$60=$CF$60,$CG$57:$CG$58=$CG$57,$CG$58&lt;&gt;$CG$59,$CG$59&lt;&gt;$CG$60),1,0)</f>
        <v>0</v>
      </c>
      <c r="AKF60" s="487">
        <f t="array" aca="1" ref="AKF60" ca="1">IF(AND($CC$57:$CC$62=$CC$60,$CE$57:$CE$60=$CE$60,$CE$60&lt;&gt;$CE$61,$CE$61&lt;&gt;$CE$62,$CF$57:$CF$60=$CF$60,$CG$57&lt;&gt;$CG$58,$CG$58:$CG$60=$CG$60),1,0)</f>
        <v>0</v>
      </c>
      <c r="AKG60" s="487">
        <f t="array" aca="1" ref="AKG60" ca="1">IF(AND($CC$57:$CC$62=$CC$60,$CE$57:$CE$60=$CE$60,$CE$60&lt;&gt;$CE$61,$CE$61&lt;&gt;$CE$62,$CF$57:$CF$60=$CF$60,$CG$57&lt;&gt;$CG$58,$CG$58:$CG$59=$CG$59,$CG$59&lt;&gt;$CG$60),1,0)</f>
        <v>0</v>
      </c>
      <c r="AKH60" s="487">
        <f t="array" aca="1" ref="AKH60" ca="1">IF(AND($CC$57:$CC$62=$CC$60,$CE$57:$CE$60=$CE$60,$CE$60&lt;&gt;$CE$61,$CE$61&lt;&gt;$CE$62,$CF$57:$CF$60=$CF$60,$CG$57&lt;&gt;$CG$58,$CG$58&lt;&gt;$CG$59,$CG$59:$CG$60=$CG$60),1,0)</f>
        <v>0</v>
      </c>
      <c r="AKI60" s="487">
        <f t="array" aca="1" ref="AKI60" ca="1">IF(AND($CC$57:$CC$62=$CC$60,$CE$57:$CE$60=$CE$60,$CE$60&lt;&gt;$CE$61,$CE$61&lt;&gt;$CE$62,$CF$57:$CF$60=$CF$60,$CG$57&lt;&gt;$CG$58,$CG$58&lt;&gt;$CG$59,$CG$59&lt;&gt;$CG$60),1,0)</f>
        <v>0</v>
      </c>
      <c r="AKJ60" s="487">
        <f t="array" aca="1" ref="AKJ60" ca="1">IF(AND($CC$57:$CC$62=$CC$60,$CE$57:$CE$59=$CE$59,$CE$59&lt;&gt;$CE$60,$CE$60:$CE$62=$CE$60,$CF$57:$CF$59=$CF$59,$CF$60:$CF$62=$CF$60,$CG$57:$CG$59=$CG$59,$CG$60:$CG$61=$CG$60,$CG$61&lt;&gt;$CG$62),1,0)</f>
        <v>0</v>
      </c>
      <c r="AKK60" s="487">
        <f t="array" aca="1" ref="AKK60" ca="1">IF(AND($CC$57:$CC$62=$CC$60,$CE$57:$CE$59=$CE$59,$CE$59&lt;&gt;$CE$60,$CE$60:$CE$62=$CE$60,$CF$57:$CF$59=$CF$59,$CF$60:$CF$62=$CF$60,$CG$57:$CG$59=$CG$59,$CG$60&lt;&gt;$CG$61,$CG$61:$CG$62=$CG$61),1,0)</f>
        <v>0</v>
      </c>
      <c r="AKL60" s="487">
        <f t="array" aca="1" ref="AKL60" ca="1">IF(AND($CC$57:$CC$62=$CC$60,$CE$57:$CE$59=$CE$59,$CE$59&lt;&gt;$CE$60,$CE$60:$CE$62=$CE$60,$CF$57:$CF$59=$CF$59,$CF$60:$CF$62=$CF$60,$CG$57:$CG$59=$CG$59,$CG$60&lt;&gt;$CG$61,$CG$61&lt;&gt;$CG$62),1,0)</f>
        <v>0</v>
      </c>
      <c r="AKM60" s="487">
        <f t="array" aca="1" ref="AKM60" ca="1">IF(AND($CC$57:$CC$62=$CC$60,$CE$57:$CE$59=$CE$59,$CE$59&lt;&gt;$CE$60,$CE$60:$CE$62=$CE$60,$CF$57:$CF$59=$CF$59,$CF$60:$CF$62=$CF$60,$CG$57:$CG$58=$CG$58,$CG$58&lt;&gt;$CG$59,$CG$60:$CG$62=$CG$60),1,0)</f>
        <v>0</v>
      </c>
      <c r="AKN60" s="487">
        <f t="array" aca="1" ref="AKN60" ca="1">IF(AND($CC$57:$CC$62=$CC$60,$CE$57:$CE$59=$CE$59,$CE$59&lt;&gt;$CE$60,$CE$60:$CE$62=$CE$60,$CF$57:$CF$59=$CF$59,$CF$60:$CF$62=$CF$60,$CG$57:$CG$58=$CG$58,$CG$58&lt;&gt;$CG$59,$CG$60&lt;&gt;$CG$61,$CG$61:$CG$62=$CG$61),1,0)</f>
        <v>0</v>
      </c>
      <c r="AKO60" s="487">
        <f t="array" aca="1" ref="AKO60" ca="1">IF(AND($CC$57:$CC$62=$CC$60,$CE$57:$CE$59=$CE$59,$CE$59&lt;&gt;$CE$60,$CE$60:$CE$62=$CE$60,$CF$57:$CF$59=$CF$59,$CF$60:$CF$62=$CF$60,$CG$57:$CG$58=$CG$58,$CG$58&lt;&gt;$CG$59,$CG$60:$CG$61=$CG$60,$CG$61&lt;&gt;$CG$62),1,0)</f>
        <v>0</v>
      </c>
      <c r="AKP60" s="487">
        <f t="array" aca="1" ref="AKP60" ca="1">IF(AND($CC$57:$CC$62=$CC$60,$CE$57:$CE$59=$CE$59,$CE$59&lt;&gt;$CE$60,$CE$60:$CE$62=$CE$60,$CF$57:$CF$59=$CF$59,$CF$60:$CF$62=$CF$60,$CG$57:$CG$58=$CG$58,$CG$58&lt;&gt;$CG$59,$CG$60&lt;&gt;$CG$61,$CG$61&lt;&gt;$CG$62),1,0)</f>
        <v>0</v>
      </c>
      <c r="AKQ60" s="487">
        <f t="array" aca="1" ref="AKQ60" ca="1">IF(AND($CC$57:$CC$62=$CC$60,$CE$57:$CE$59=$CE$59,$CE$59&lt;&gt;$CE$60,$CE$60:$CE$62=$CE$60,$CF$57:$CF$59=$CF$59,$CF$60:$CF$62=$CF$60,$CG$57&lt;&gt;$CG$58,$CG$58:$CG$59=$CG$59,$CG$60:$CG$62=$CG$60),1,0)</f>
        <v>0</v>
      </c>
      <c r="AKR60" s="487">
        <f t="array" aca="1" ref="AKR60" ca="1">IF(AND($CC$57:$CC$62=$CC$60,$CE$57:$CE$59=$CE$59,$CE$59&lt;&gt;$CE$60,$CE$60:$CE$62=$CE$60,$CF$57:$CF$59=$CF$59,$CF$60:$CF$62=$CF$60,$CG$57&lt;&gt;$CG$58,$CG$58:$CG$59=$CG$59,$CG$60&lt;&gt;$CG$61,$CG$61:$CG$62=$CG$61),1,0)</f>
        <v>0</v>
      </c>
      <c r="AKS60" s="487">
        <f t="array" aca="1" ref="AKS60" ca="1">IF(AND($CC$57:$CC$62=$CC$60,$CE$57:$CE$59=$CE$59,$CE$59&lt;&gt;$CE$60,$CE$60:$CE$62=$CE$60,$CF$57:$CF$59=$CF$59,$CF$60:$CF$62=$CF$60,$CG$57&lt;&gt;$CG$58,$CG$58:$CG$59=$CG$59,$CG$60:$CG$61=$CG$60,$CG$61&lt;&gt;$CG$62),1,0)</f>
        <v>0</v>
      </c>
      <c r="AKT60" s="487">
        <f t="array" aca="1" ref="AKT60" ca="1">IF(AND($CC$57:$CC$62=$CC$60,$CE$57:$CE$59=$CE$59,$CE$59&lt;&gt;$CE$60,$CE$60:$CE$62=$CE$60,$CF$57:$CF$59=$CF$59,$CF$60:$CF$62=$CF$60,$CG$57&lt;&gt;$CG$58,$CG$58:$CG$59=$CG$59,$CG$60&lt;&gt;$CG$61,$CG$61&lt;&gt;$CG$62),1,0)</f>
        <v>0</v>
      </c>
      <c r="AKU60" s="487">
        <f t="array" aca="1" ref="AKU60" ca="1">IF(AND($CC$57:$CC$62=$CC$60,$CE$57:$CE$59=$CE$59,$CE$59&lt;&gt;$CE$60,$CE$60:$CE$62=$CE$60,$CF$57:$CF$59=$CF$59,$CF$60:$CF$62=$CF$60,$CG$57&lt;&gt;$CG$58,$CG$58&lt;&gt;$CG$59,$CG$60:$CG$62=$CG$60),1,0)</f>
        <v>0</v>
      </c>
      <c r="AKV60" s="487">
        <f t="array" aca="1" ref="AKV60" ca="1">IF(AND($CC$57:$CC$62=$CC$60,$CE$57:$CE$59=$CE$59,$CE$59&lt;&gt;$CE$60,$CE$60:$CE$62=$CE$60,$CF$57:$CF$59=$CF$59,$CF$60:$CF$62=$CF$60,$CG$57&lt;&gt;$CG$58,$CG$58&lt;&gt;$CG$59,$CG$60:$CG$61=$CG$60,$CG$61&lt;&gt;$CG$62),1,0)</f>
        <v>0</v>
      </c>
      <c r="AKW60" s="487">
        <f t="array" aca="1" ref="AKW60" ca="1">IF(AND($CC$57:$CC$62=$CC$60,$CE$57:$CE$59=$CE$59,$CE$59&lt;&gt;$CE$60,$CE$60:$CE$62=$CE$60,$CF$57:$CF$59=$CF$59,$CF$60:$CF$62=$CF$60,$CG$57&lt;&gt;$CG$58,$CG$58&lt;&gt;$CG$59,$CG$60&lt;&gt;$CG$61,$CG$61:$CG$62=$CG$61),1,0)</f>
        <v>0</v>
      </c>
      <c r="AKX60" s="487">
        <f t="array" aca="1" ref="AKX60" ca="1">IF(AND($CC$57:$CC$62=$CC$60,$CE$57:$CE$59=$CE$59,$CE$59&lt;&gt;$CE$60,$CE$60:$CE$62=$CE$60,$CF$57:$CF$59=$CF$59,$CF$60:$CF$62=$CF$60,$CG$57&lt;&gt;$CG$58,$CG$58&lt;&gt;$CG$59,$CG$60&lt;&gt;$CG$61,$CG$61&lt;&gt;$CG$62),1,0)</f>
        <v>0</v>
      </c>
      <c r="AKY60" s="487">
        <f t="array" aca="1" ref="AKY60" ca="1">IF(AND($CC$57:$CC$62=$CC$60,$CE$57:$CE$59=$CE$59,$CE$59&lt;&gt;$CE$60,$CE$60:$CE$61=$CE$60,$CE$61&lt;&gt;$CE$62,$CF$57:$CF$59=$CF$59,$CF$60:$CF$61=$CF$60,$CG$57:$CG$59=$CG$59,$CG$60&lt;&gt;$CG$61),1,0)</f>
        <v>0</v>
      </c>
      <c r="AKZ60" s="487">
        <f t="array" aca="1" ref="AKZ60" ca="1">IF(AND($CC$57:$CC$62=$CC$60,$CE$57:$CE$59=$CE$59,$CE$59&lt;&gt;$CE$60,$CE$60:$CE$61=$CE$60,$CE$61&lt;&gt;$CE$62,$CF$57:$CF$59=$CF$59,$CF$60:$CF$61=$CF$60,$CG$57:$CG$58=$CG$58,$CG$58&lt;&gt;$CG$59,$CG$60:$CG$61=$CG$60),1,0)</f>
        <v>0</v>
      </c>
      <c r="ALA60" s="487">
        <f t="array" aca="1" ref="ALA60" ca="1">IF(AND($CC$57:$CC$62=$CC$60,$CE$57:$CE$59=$CE$59,$CE$59&lt;&gt;$CE$60,$CE$60:$CE$61=$CE$60,$CE$61&lt;&gt;$CE$62,$CF$57:$CF$59=$CF$59,$CF$60:$CF$61=$CF$60,$CG$57:$CG$58=$CG$58,$CG$58&lt;&gt;$CG$59,$CG$60&lt;&gt;$CG$61),1,0)</f>
        <v>0</v>
      </c>
      <c r="ALB60" s="487">
        <f t="array" aca="1" ref="ALB60" ca="1">IF(AND($CC$57:$CC$62=$CC$60,$CE$57:$CE$59=$CE$59,$CE$59&lt;&gt;$CE$60,$CE$60:$CE$61=$CE$60,$CE$61&lt;&gt;$CE$62,$CF$57:$CF$59=$CF$59,$CF$60:$CF$61=$CF$60,$CG$57&lt;&gt;$CG$58,$CG$58:$CG$59=$CG$59,$CG$60:$CG$61=$CG$60),1,0)</f>
        <v>0</v>
      </c>
      <c r="ALC60" s="487">
        <f t="array" aca="1" ref="ALC60" ca="1">IF(AND($CC$57:$CC$62=$CC$60,$CE$57:$CE$59=$CE$59,$CE$59&lt;&gt;$CE$60,$CE$60:$CE$61=$CE$60,$CE$61&lt;&gt;$CE$62,$CF$57:$CF$59=$CF$59,$CF$60:$CF$61=$CF$60,$CG$57&lt;&gt;$CG$58,$CG$58:$CG$59=$CG$59,$CG$60&lt;&gt;$CG$61),1,0)</f>
        <v>0</v>
      </c>
      <c r="ALD60" s="487">
        <f t="array" aca="1" ref="ALD60" ca="1">IF(AND($CC$57:$CC$62=$CC$60,$CE$57:$CE$59=$CE$59,$CE$59&lt;&gt;$CE$60,$CE$60:$CE$61=$CE$60,$CE$61&lt;&gt;$CE$62,$CF$57:$CF$59=$CF$59,$CF$60:$CF$61=$CF$60,$CG$57&lt;&gt;$CG$58,$CG$58&lt;&gt;$CG$59,$CG$60:$CG$61=$CG$60),1,0)</f>
        <v>0</v>
      </c>
      <c r="ALE60" s="487">
        <f t="array" aca="1" ref="ALE60" ca="1">IF(AND($CC$57:$CC$62=$CC$60,$CE$57:$CE$59=$CE$59,$CE$59&lt;&gt;$CE$60,$CE$60:$CE$61=$CE$60,$CE$61&lt;&gt;$CE$62,$CF$57:$CF$59=$CF$59,$CF$60:$CF$61=$CF$60,$CG$57&lt;&gt;$CG$58,$CG$58&lt;&gt;$CG$59,$CG$60&lt;&gt;$CG$61),1,0)</f>
        <v>0</v>
      </c>
      <c r="ALF60" s="487">
        <f t="array" aca="1" ref="ALF60" ca="1">IF(AND($CC$57:$CC$62=$CC$60,$CE$57:$CE$59=$CE$59,$CE$59&lt;&gt;$CE$60,$CE$60&lt;&gt;$CE$61,$CE$61:$CE$62=$CE$61,$CF$57:$CF$59=$CF$59,$CF$61:$CF$62=$CF$61,$CG$57:$CG$59=$CG$59,$CG$61&lt;&gt;$CG$62),1,0)</f>
        <v>0</v>
      </c>
      <c r="ALG60" s="487">
        <f t="array" aca="1" ref="ALG60" ca="1">IF(AND($CC$57:$CC$62=$CC$60,$CE$57:$CE$59=$CE$59,$CE$59&lt;&gt;$CE$60,$CE$60&lt;&gt;$CE$61,$CE$61:$CE$62=$CE$61,$CF$57:$CF$59=$CF$59,$CF$61:$CF$62=$CF$61,$CG$57:$CG$58=$CG$58,$CG$58&lt;&gt;$CG$59,$CG$61:$CG$62=$CG$61),1,0)</f>
        <v>0</v>
      </c>
      <c r="ALH60" s="487">
        <f t="array" aca="1" ref="ALH60" ca="1">IF(AND($CC$57:$CC$62=$CC$60,$CE$57:$CE$59=$CE$59,$CE$59&lt;&gt;$CE$60,$CE$60&lt;&gt;$CE$61,$CE$61:$CE$62=$CE$61,$CF$57:$CF$59=$CF$59,$CF$61:$CF$62=$CF$61,$CG$57:$CG$58=$CG$58,$CG$58&lt;&gt;$CG$59,$CG$61&lt;&gt;$CG$62),1,0)</f>
        <v>0</v>
      </c>
      <c r="ALI60" s="487">
        <f t="array" aca="1" ref="ALI60" ca="1">IF(AND($CC$57:$CC$62=$CC$60,$CE$57:$CE$59=$CE$59,$CE$59&lt;&gt;$CE$60,$CE$60&lt;&gt;$CE$61,$CE$61:$CE$62=$CE$61,$CF$57:$CF$59=$CF$59,$CF$61:$CF$62=$CF$61,$CG$57&lt;&gt;$CG$58,$CG$58:$CG$59=$CG$59,$CG$61:$CG$62=$CG$61),1,0)</f>
        <v>0</v>
      </c>
      <c r="ALJ60" s="487">
        <f t="array" aca="1" ref="ALJ60" ca="1">IF(AND($CC$57:$CC$62=$CC$60,$CE$57:$CE$59=$CE$59,$CE$59&lt;&gt;$CE$60,$CE$60&lt;&gt;$CE$61,$CE$61:$CE$62=$CE$61,$CF$57:$CF$59=$CF$59,$CF$61:$CF$62=$CF$61,$CG$57&lt;&gt;$CG$58,$CG$58:$CG$59=$CG$59,$CG$61&lt;&gt;$CG$62),1,0)</f>
        <v>0</v>
      </c>
      <c r="ALK60" s="487">
        <f t="array" aca="1" ref="ALK60" ca="1">IF(AND($CC$57:$CC$62=$CC$60,$CE$57:$CE$59=$CE$59,$CE$59&lt;&gt;$CE$60,$CE$60&lt;&gt;$CE$61,$CE$61:$CE$62=$CE$61,$CF$57:$CF$59=$CF$59,$CF$61:$CF$62=$CF$61,$CG$57&lt;&gt;$CG$58,$CG$58&lt;&gt;$CG$59,$CG$61:$CG$62=$CG$61),1,0)</f>
        <v>0</v>
      </c>
      <c r="ALL60" s="487">
        <f t="array" aca="1" ref="ALL60" ca="1">IF(AND($CC$57:$CC$62=$CC$60,$CE$57:$CE$59=$CE$59,$CE$59&lt;&gt;$CE$60,$CE$60&lt;&gt;$CE$61,$CE$61:$CE$62=$CE$61,$CF$57:$CF$59=$CF$59,$CF$61:$CF$62=$CF$61,$CG$57&lt;&gt;$CG$58,$CG$58&lt;&gt;$CG$59,$CG$61&lt;&gt;$CG$62),1,0)</f>
        <v>0</v>
      </c>
      <c r="ALM60" s="487">
        <f t="array" aca="1" ref="ALM60" ca="1">IF(AND($CC$57:$CC$62=$CC$60,$CE$57:$CE$59=$CE$59,$CE$59&lt;&gt;$CE$60,$CE$60&lt;&gt;$CE$61,$CE$61&lt;&gt;$CE$62,$CF$57:$CF$59=$CF$59,$CG$57:$CG$58=$CG$58,$CG$58&lt;&gt;$CG$59),1,0)</f>
        <v>0</v>
      </c>
      <c r="ALN60" s="487">
        <f t="array" aca="1" ref="ALN60" ca="1">IF(AND($CC$57:$CC$62=$CC$60,$CE$57:$CE$59=$CE$59,$CE$59&lt;&gt;$CE$60,$CE$60&lt;&gt;$CE$61,$CE$61&lt;&gt;$CE$62,$CF$57:$CF$59=$CF$59,$CG$57&lt;&gt;$CG$58,$CG$58:$CG$59=$CG$59),1,0)</f>
        <v>0</v>
      </c>
      <c r="ALO60" s="487">
        <f t="array" aca="1" ref="ALO60" ca="1">IF(AND($CC$57:$CC$62=$CC$60,$CE$57:$CE$59=$CE$59,$CE$59&lt;&gt;$CE$60,$CE$60&lt;&gt;$CE$61,$CE$61&lt;&gt;$CE$62,$CF$57:$CF$59=$CF$59,$CG$57&lt;&gt;$CG$58,$CG$58&lt;&gt;$CG$59),1,0)</f>
        <v>0</v>
      </c>
      <c r="ALP60" s="487">
        <f t="array" aca="1" ref="ALP60" ca="1">IF(AND($CC$57:$CC$62=$CC$60,$CE$57:$CE$58=$CE$58,$CE$58&lt;&gt;$CE$59,$CE$59:$CE$62=$CE$60,$CF$57:$CF$58=$CF$58,$CF$59:$CF$62=$CF$60,$CG$57:$CG$58=$CG$58,$CG$59:$CG$61=$CG$60,$CG$61&lt;&gt;$CG$62),1,0)</f>
        <v>0</v>
      </c>
      <c r="ALQ60" s="487">
        <f t="array" aca="1" ref="ALQ60" ca="1">IF(AND($CC$57:$CC$62=$CC$60,$CE$57:$CE$58=$CE$58,$CE$58&lt;&gt;$CE$59,$CE$59:$CE$62=$CE$60,$CF$57:$CF$58=$CF$58,$CF$59:$CF$62=$CF$60,$CG$57:$CG$58=$CG$58,$CG$59:$CG$60=$CG$60,$CG$60&lt;&gt;$CG$61,$CG$61:$CG$62=$CG$61),1,0)</f>
        <v>0</v>
      </c>
      <c r="ALR60" s="487">
        <f t="array" aca="1" ref="ALR60" ca="1">IF(AND($CC$57:$CC$62=$CC$60,$CE$57:$CE$58=$CE$58,$CE$58&lt;&gt;$CE$59,$CE$59:$CE$62=$CE$60,$CF$57:$CF$58=$CF$58,$CF$59:$CF$62=$CF$60,$CG$57:$CG$58=$CG$58,$CG$59:$CG$60=$CG$60,$CG$60&lt;&gt;$CG$61,$CG$61&lt;&gt;$CG$62),1,0)</f>
        <v>0</v>
      </c>
      <c r="ALS60" s="487">
        <f t="array" aca="1" ref="ALS60" ca="1">IF(AND($CC$57:$CC$62=$CC$60,$CE$57:$CE$58=$CE$58,$CE$58&lt;&gt;$CE$59,$CE$59:$CE$62=$CE$60,$CF$57:$CF$58=$CF$58,$CF$59:$CF$62=$CF$60,$CG$57:$CG$58=$CG$58,$CG$59&lt;&gt;$CG$60,$CG$60:$CG$62=$CG$60),1,0)</f>
        <v>0</v>
      </c>
      <c r="ALT60" s="487">
        <f t="array" aca="1" ref="ALT60" ca="1">IF(AND($CC$57:$CC$62=$CC$60,$CE$57:$CE$58=$CE$58,$CE$58&lt;&gt;$CE$59,$CE$59:$CE$62=$CE$60,$CF$57:$CF$58=$CF$58,$CF$59:$CF$62=$CF$60,$CG$57:$CG$58=$CG$58,$CG$59&lt;&gt;$CG$60,$CG$60&lt;&gt;$CG$61,$CG$61:$CG$62=$CG$61),1,0)</f>
        <v>0</v>
      </c>
      <c r="ALU60" s="487">
        <f t="array" aca="1" ref="ALU60" ca="1">IF(AND($CC$57:$CC$62=$CC$60,$CE$57:$CE$58=$CE$58,$CE$58&lt;&gt;$CE$59,$CE$59:$CE$62=$CE$60,$CF$57:$CF$58=$CF$58,$CF$59:$CF$62=$CF$60,$CG$57:$CG$58=$CG$58,$CG$59&lt;&gt;$CG$60,$CG$60:$CG$61=$CG$60,$CG$61&lt;&gt;$CG$62),1,0)</f>
        <v>0</v>
      </c>
      <c r="ALV60" s="487">
        <f t="array" aca="1" ref="ALV60" ca="1">IF(AND($CC$57:$CC$62=$CC$60,$CE$57:$CE$58=$CE$58,$CE$58&lt;&gt;$CE$59,$CE$59:$CE$62=$CE$60,$CF$57:$CF$58=$CF$58,$CF$59:$CF$62=$CF$60,$CG$57:$CG$58=$CG$58,$CG$59&lt;&gt;$CG$60,$CG$60&lt;&gt;$CG$61,$CG$61&lt;&gt;$CG$62),1,0)</f>
        <v>0</v>
      </c>
      <c r="ALW60" s="487">
        <f t="array" aca="1" ref="ALW60" ca="1">IF(AND($CC$57:$CC$62=$CC$60,$CE$57:$CE$58=$CE$58,$CE$58&lt;&gt;$CE$59,$CE$59:$CE$62=$CE$60,$CF$57:$CF$58=$CF$58,$CF$59:$CF$62=$CF$60,$CG$57&gt;$CG$58,$CG$59:$CG$62=$CG$60),1,0)</f>
        <v>0</v>
      </c>
      <c r="ALX60" s="487">
        <f t="array" aca="1" ref="ALX60" ca="1">IF(AND($CC$57:$CC$62=$CC$60,$CE$57:$CE$58=$CE$58,$CE$58&lt;&gt;$CE$59,$CE$59:$CE$62=$CE$60,$CF$57:$CF$58=$CF$58,$CF$59:$CF$62=$CF$60,$CG$57&lt;&gt;$CG$58,$CG$59:$CG$61=$CG$60,$CG$61&lt;&gt;$CG$62),1,0)</f>
        <v>0</v>
      </c>
      <c r="ALY60" s="487">
        <f t="array" aca="1" ref="ALY60" ca="1">IF(AND($CC$57:$CC$62=$CC$60,$CE$57:$CE$58=$CE$58,$CE$58&lt;&gt;$CE$59,$CE$59:$CE$62=$CE$60,$CF$57:$CF$58=$CF$58,$CF$59:$CF$62=$CF$60,$CG$57&lt;&gt;$CG$58,$CG$59:$CG$60=$CG$60,$CG$60&lt;&gt;$CG$61,$CG$61:$CG$62=$CG$61),1,0)</f>
        <v>0</v>
      </c>
      <c r="ALZ60" s="487">
        <f t="array" aca="1" ref="ALZ60" ca="1">IF(AND($CC$57:$CC$62=$CC$60,$CE$57:$CE$58=$CE$58,$CE$58&lt;&gt;$CE$59,$CE$59:$CE$62=$CE$60,$CF$57:$CF$58=$CF$58,$CF$59:$CF$62=$CF$60,$CG$57&lt;&gt;$CG$58,$CG$59:$CG$60=$CG$60,$CG$60&lt;&gt;$CG$61,$CG$61&lt;&gt;$CG$62),1,0)</f>
        <v>0</v>
      </c>
      <c r="AMA60" s="487">
        <f t="array" aca="1" ref="AMA60" ca="1">IF(AND($CC$57:$CC$62=$CC$60,$CE$57:$CE$58=$CE$58,$CE$58&lt;&gt;$CE$59,$CE$59:$CE$62=$CE$60,$CF$57:$CF$58=$CF$58,$CF$59:$CF$62=$CF$60,$CG$57&lt;&gt;$CG$58,$CG$59&lt;&gt;$CG$60,$CG$60:$CG$62=$CG$60),1,0)</f>
        <v>0</v>
      </c>
      <c r="AMB60" s="487">
        <f t="array" aca="1" ref="AMB60" ca="1">IF(AND($CC$57:$CC$62=$CC$60,$CE$57:$CE$58=$CE$58,$CE$58&lt;&gt;$CE$59,$CE$59:$CE$62=$CE$60,$CF$57:$CF$58=$CF$58,$CF$59:$CF$62=$CF$60,$CG$57&lt;&gt;$CG$58,$CG$59&lt;&gt;$CG$60,$CG$60:$CG$61=$CG$60,$CG$61&lt;&gt;$CG$62),1,0)</f>
        <v>0</v>
      </c>
      <c r="AMC60" s="487">
        <f t="array" aca="1" ref="AMC60" ca="1">IF(AND($CC$57:$CC$62=$CC$60,$CE$57:$CE$58=$CE$58,$CE$58&lt;&gt;$CE$59,$CE$59:$CE$62=$CE$60,$CF$57:$CF$58=$CF$58,$CF$59:$CF$62=$CF$60,$CG$57&lt;&gt;$CG$58,$CG$59&lt;&gt;$CG$60,$CG$60&lt;&gt;$CG$61,$CG$61:$CG$62=$CG$61),1,0)</f>
        <v>0</v>
      </c>
      <c r="AMD60" s="487">
        <f t="array" aca="1" ref="AMD60" ca="1">IF(AND($CC$57:$CC$62=$CC$60,$CE$57:$CE$58=$CE$58,$CE$58&lt;&gt;$CE$59,$CE$59:$CE$62=$CE$60,$CF$57:$CF$58=$CF$58,$CF$59:$CF$62=$CF$60,$CG$57&lt;&gt;$CG$58,$CG$59&lt;&gt;$CG$60,$CG$60&lt;&gt;$CG$61,$CG$61&lt;&gt;$CG$62),1,0)</f>
        <v>0</v>
      </c>
      <c r="AME60" s="487">
        <f t="array" aca="1" ref="AME60" ca="1">IF(AND($CC$57:$CC$62=$CC$60,$CE$57:$CE$58=$CE$58,$CE$58&lt;&gt;$CE$59,$CE$59:$CE$61=$CE$60,$CE$61&lt;&gt;$CE$62,$CF$57:$CF$58=$CF$58,$CF$59:$CF$61=$CF$60,$CG$57:$CG$58=$CG$58,$CG$59:$CG$60=$CG$60,$CG$60&lt;&gt;$CG$61),1,0)</f>
        <v>0</v>
      </c>
      <c r="AMF60" s="487">
        <f t="array" aca="1" ref="AMF60" ca="1">IF(AND($CC$57:$CC$62=$CC$60,$CE$57:$CE$58=$CE$58,$CE$58&lt;&gt;$CE$59,$CE$59:$CE$61=$CE$60,$CE$61&lt;&gt;$CE$62,$CF$57:$CF$58=$CF$58,$CF$59:$CF$61=$CF$60,$CG$57:$CG$58=$CG$58,$CG$59&lt;&gt;$CG$60,$CG$60:$CG$61=$CG$60),1,0)</f>
        <v>0</v>
      </c>
      <c r="AMG60" s="487">
        <f t="array" aca="1" ref="AMG60" ca="1">IF(AND($CC$57:$CC$62=$CC$60,$CE$57:$CE$58=$CE$58,$CE$58&lt;&gt;$CE$59,$CE$59:$CE$61=$CE$60,$CE$61&lt;&gt;$CE$62,$CF$57:$CF$58=$CF$58,$CF$59:$CF$61=$CF$60,$CG$57:$CG$58=$CG$58,$CG$59&lt;&gt;$CG$60,$CG$60&lt;&gt;$CG$61),1,0)</f>
        <v>0</v>
      </c>
      <c r="AMH60" s="487">
        <f t="array" aca="1" ref="AMH60" ca="1">IF(AND($CC$57:$CC$62=$CC$60,$CE$57:$CE$58=$CE$58,$CE$58&lt;&gt;$CE$59,$CE$59:$CE$61=$CE$60,$CE$61&lt;&gt;$CE$62,$CF$57:$CF$58=$CF$58,$CF$59:$CF$61=$CF$60,$CG$57&lt;&gt;$CG$58,$CG$59:$CG$61=$CG$60),1,0)</f>
        <v>0</v>
      </c>
      <c r="AMI60" s="487">
        <f t="array" aca="1" ref="AMI60" ca="1">IF(AND($CC$57:$CC$62=$CC$60,$CE$57:$CE$58=$CE$58,$CE$58&lt;&gt;$CE$59,$CE$59:$CE$61=$CE$60,$CE$61&lt;&gt;$CE$62,$CF$57:$CF$58=$CF$58,$CF$59:$CF$61=$CF$60,$CG$57&lt;&gt;$CG$58,$CG$59:$CG$60=$CG$60,$CG$60&lt;&gt;$CG$61),1,0)</f>
        <v>0</v>
      </c>
      <c r="AMJ60" s="487">
        <f t="array" aca="1" ref="AMJ60" ca="1">IF(AND($CC$57:$CC$62=$CC$60,$CE$57:$CE$58=$CE$58,$CE$58&lt;&gt;$CE$59,$CE$59:$CE$61=$CE$60,$CE$61&lt;&gt;$CE$62,$CF$57:$CF$58=$CF$58,$CF$59:$CF$61=$CF$60,$CG$57&lt;&gt;$CG$58,$CG$59&lt;&gt;$CG$60,$CG$60:$CG$61=$CG$60),1,0)</f>
        <v>0</v>
      </c>
      <c r="AMK60" s="487">
        <f t="array" aca="1" ref="AMK60" ca="1">IF(AND($CC$57:$CC$62=$CC$60,$CE$57:$CE$58=$CE$58,$CE$58&lt;&gt;$CE$59,$CE$59:$CE$61=$CE$60,$CE$61&lt;&gt;$CE$62,$CF$57:$CF$58=$CF$58,$CF$59:$CF$61=$CF$60,$CG$57&lt;&gt;$CG$58,$CG$59&lt;&gt;$CG$60,$CG$60&lt;&gt;$CG$61),1,0)</f>
        <v>0</v>
      </c>
      <c r="AML60" s="487">
        <f t="array" aca="1" ref="AML60" ca="1">IF(AND($CC$57:$CC$62=$CC$60,$CE$57:$CE$58=$CE$58,$CE$58&lt;&gt;$CE$59,$CE$59:$CE$60=$CE$60,$CE$60&lt;&gt;$CE$61,$CE$61:$CE$62=$CE$61,$CF$57:$CF$58=$CF$58,$CF$59:$CF$60=$CF$60,$CF$61:$CF$62=$CF$61,$CG$57:$CG$58=$CG$58,$CG$59:$CG$60=$CG$60,$CG$61&lt;&gt;$CG$62),1,0)</f>
        <v>0</v>
      </c>
      <c r="AMM60" s="487">
        <f t="array" aca="1" ref="AMM60" ca="1">IF(AND($CC$57:$CC$62=$CC$60,$CE$57:$CE$58=$CE$58,$CE$58&lt;&gt;$CE$59,$CE$59:$CE$60=$CE$60,$CE$60&lt;&gt;$CE$61,$CE$61:$CE$62=$CE$61,$CF$57:$CF$58=$CF$58,$CF$59:$CF$60=$CF$60,$CF$61:$CF$62=$CF$61,$CG$57:$CG$58=$CG$58,$CG$59&lt;&gt;$CG$60,$CG$61:$CG$62=$CG$61),1,0)</f>
        <v>0</v>
      </c>
      <c r="AMN60" s="487">
        <f t="array" aca="1" ref="AMN60" ca="1">IF(AND($CC$57:$CC$62=$CC$60,$CE$57:$CE$58=$CE$58,$CE$58&lt;&gt;$CE$59,$CE$59:$CE$60=$CE$60,$CE$60&lt;&gt;$CE$61,$CE$61:$CE$62=$CE$61,$CF$57:$CF$58=$CF$58,$CF$59:$CF$60=$CF$60,$CF$61:$CF$62=$CF$61,$CG$57:$CG$58=$CG$58,$CG$59&lt;&gt;$CG$60,$CG$61&lt;&gt;$CG$62),1,0)</f>
        <v>0</v>
      </c>
      <c r="AMO60" s="487">
        <f t="array" aca="1" ref="AMO60" ca="1">IF(AND($CC$57:$CC$62=$CC$60,$CE$57:$CE$58=$CE$58,$CE$58&lt;&gt;$CE$59,$CE$59:$CE$60=$CE$60,$CE$60&lt;&gt;$CE$61,$CE$61:$CE$62=$CE$61,$CF$57:$CF$58=$CF$58,$CF$59:$CF$60=$CF$60,$CF$61:$CF$62=$CF$61,$CG$57&lt;&gt;$CG$58,$CG$59:$CG$60=$CG$60,$CG$61:$CG$62=$CG$61),1,0)</f>
        <v>0</v>
      </c>
      <c r="AMP60" s="487">
        <f t="array" aca="1" ref="AMP60" ca="1">IF(AND($CC$57:$CC$62=$CC$60,$CE$57:$CE$58=$CE$58,$CE$58&lt;&gt;$CE$59,$CE$59:$CE$60=$CE$60,$CE$60&lt;&gt;$CE$61,$CE$61:$CE$62=$CE$61,$CF$57:$CF$58=$CF$58,$CF$59:$CF$60=$CF$60,$CF$61:$CF$62=$CF$61,$CG$57&lt;&gt;$CG$58,$CG$59:$CG$60=$CG$60,$CG$61&lt;&gt;$CG$62),1,0)</f>
        <v>0</v>
      </c>
      <c r="AMQ60" s="487">
        <f t="array" aca="1" ref="AMQ60" ca="1">IF(AND($CC$57:$CC$62=$CC$60,$CE$57:$CE$58=$CE$58,$CE$58&lt;&gt;$CE$59,$CE$59:$CE$60=$CE$60,$CE$60&lt;&gt;$CE$61,$CE$61:$CE$62=$CE$61,$CF$57:$CF$58=$CF$58,$CF$59:$CF$60=$CF$60,$CF$61:$CF$62=$CF$61,$CG$57&lt;&gt;$CG$58,$CG$59&lt;&gt;$CG$60,$CG$61:$CG$62=$CG$61),1,0)</f>
        <v>0</v>
      </c>
      <c r="AMR60" s="487">
        <f t="array" aca="1" ref="AMR60" ca="1">IF(AND($CC$57:$CC$62=$CC$60,$CE$57:$CE$58=$CE$58,$CE$58&lt;&gt;$CE$59,$CE$59:$CE$60=$CE$60,$CE$60&lt;&gt;$CE$61,$CE$61:$CE$62=$CE$61,$CF$57:$CF$58=$CF$58,$CF$59:$CF$60=$CF$60,$CF$61:$CF$62=$CF$61,$CG$57&lt;&gt;$CG$58,$CG$59&lt;&gt;$CG$60,$CG$61&lt;&gt;$CG$62),1,0)</f>
        <v>0</v>
      </c>
      <c r="AMS60" s="487">
        <f t="array" aca="1" ref="AMS60" ca="1">IF(AND($CC$57:$CC$62=$CC$60,$CE$57:$CE$58=$CE$58,$CE$58&lt;&gt;$CE$59,$CE$59:$CE$60=$CE$60,$CE$60&lt;&gt;$CE$61,$CE$61&lt;&gt;$CE$62,$CF$57:$CF$58=$CF$58,$CF$59:$CF$60=$CF$60,$CG$57:$CG$58=$CG$58,$CG$59&lt;&gt;$CG$60),1,0)</f>
        <v>0</v>
      </c>
      <c r="AMT60" s="487">
        <f t="array" aca="1" ref="AMT60" ca="1">IF(AND($CC$57:$CC$62=$CC$60,$CE$57:$CE$58=$CE$58,$CE$58&lt;&gt;$CE$59,$CE$59:$CE$60=$CE$60,$CE$60&lt;&gt;$CE$61,$CE$61&lt;&gt;$CE$62,$CF$57:$CF$58=$CF$58,$CF$59:$CF$60=$CF$60,$CG$57&lt;&gt;$CG$58,$CG$59:$CG$60=$CG$60),1,0)</f>
        <v>0</v>
      </c>
      <c r="AMU60" s="487">
        <f t="array" aca="1" ref="AMU60" ca="1">IF(AND($CC$57:$CC$62=$CC$60,$CE$57:$CE$58=$CE$58,$CE$58&lt;&gt;$CE$59,$CE$59:$CE$60=$CE$60,$CE$60&lt;&gt;$CE$61,$CE$61&lt;&gt;$CE$62,$CF$57:$CF$58=$CF$58,$CF$59:$CF$60=$CF$60,$CG$57&lt;&gt;$CG$58,$CG$59&lt;&gt;$CG$60),1,0)</f>
        <v>0</v>
      </c>
      <c r="AMV60" s="487">
        <f t="array" aca="1" ref="AMV60" ca="1">IF(AND($CC$57:$CC$62=$CC$60,$CE$57:$CE$58=$CE$58,$CE$58&lt;&gt;$CE$59,$CE$59&lt;&gt;$CE$60,$CE$60:$CE$62=$CE$60,$CF$57:$CF$58=$CF$58,$CF$60:$CF$62=$CF$60,$CG$57:$CG$58=$CG$58,$CG$60&lt;&gt;$CG$61,$CG$61:$CG$62=$CG$61),1,0)</f>
        <v>0</v>
      </c>
      <c r="AMW60" s="487">
        <f t="array" aca="1" ref="AMW60" ca="1">IF(AND($CC$57:$CC$62=$CC$60,$CE$57:$CE$58=$CE$58,$CE$58&lt;&gt;$CE$59,$CE$59&lt;&gt;$CE$60,$CE$60:$CE$62=$CE$60,$CF$57:$CF$58=$CF$58,$CF$60:$CF$62=$CF$60,$CG$57:$CG$58=$CG$58,$CG$60:$CG$61=$CG$60,$CG$61&lt;&gt;$CG$62),1,0)</f>
        <v>0</v>
      </c>
      <c r="AMX60" s="487">
        <f t="array" aca="1" ref="AMX60" ca="1">IF(AND($CC$57:$CC$62=$CC$60,$CE$57:$CE$58=$CE$58,$CE$58&lt;&gt;$CE$59,$CE$59&lt;&gt;$CE$60,$CE$60:$CE$62=$CE$60,$CF$57:$CF$58=$CF$58,$CF$60:$CF$62=$CF$60,$CG$57:$CG$58=$CG$58,$CG$60&lt;&gt;$CG$61,$CG$61&lt;&gt;$CG$62),1,0)</f>
        <v>0</v>
      </c>
      <c r="AMY60" s="487">
        <f t="array" aca="1" ref="AMY60" ca="1">IF(AND($CC$57:$CC$62=$CC$60,$CE$57:$CE$58=$CE$58,$CE$58&lt;&gt;$CE$59,$CE$59&lt;&gt;$CE$60,$CE$60:$CE$62=$CE$60,$CF$57:$CF$58=$CF$58,$CF$60:$CF$62=$CF$60,$CG$57&lt;&gt;$CG$58,$CG$60:$CG$62=$CG$60),1,0)</f>
        <v>0</v>
      </c>
      <c r="AMZ60" s="487">
        <f t="array" aca="1" ref="AMZ60" ca="1">IF(AND($CC$57:$CC$62=$CC$60,$CE$57:$CE$58=$CE$58,$CE$58&lt;&gt;$CE$59,$CE$59&lt;&gt;$CE$60,$CE$60:$CE$62=$CE$60,$CF$57:$CF$58=$CF$58,$CF$60:$CF$62=$CF$60,$CG$57&lt;&gt;$CG$58,$CG$60:$CG$61=$CG$60,$CG$61&lt;&gt;$CG$62),1,0)</f>
        <v>0</v>
      </c>
      <c r="ANA60" s="487">
        <f t="array" aca="1" ref="ANA60" ca="1">IF(AND($CC$57:$CC$62=$CC$60,$CE$57:$CE$58=$CE$58,$CE$58&lt;&gt;$CE$59,$CE$59&lt;&gt;$CE$60,$CE$60:$CE$62=$CE$60,$CF$57:$CF$58=$CF$58,$CF$60:$CF$62=$CF$60,$CG$57&lt;&gt;$CG$58,$CG$60&lt;&gt;$CG$61,$CG$61:$CG$62=$CG$61),1,0)</f>
        <v>0</v>
      </c>
      <c r="ANB60" s="487">
        <f t="array" aca="1" ref="ANB60" ca="1">IF(AND($CC$57:$CC$62=$CC$60,$CE$57:$CE$58=$CE$58,$CE$58&lt;&gt;$CE$59,$CE$59&lt;&gt;$CE$60,$CE$60:$CE$62=$CE$60,$CF$57:$CF$58=$CF$58,$CF$60:$CF$62=$CF$60,$CG$57&lt;&gt;$CG$58,$CG$60&lt;&gt;$CG$61,$CG$61&lt;&gt;$CG$62),1,0)</f>
        <v>0</v>
      </c>
      <c r="ANC60" s="487">
        <f t="array" aca="1" ref="ANC60" ca="1">IF(AND($CC$57:$CC$62=$CC$60,$CE$57:$CE$58=$CE$58,$CE$58&lt;&gt;$CE$59,$CE$59&lt;&gt;$CE$60,$CE$60&lt;&gt;$CE$61,$CE$61:$CE$62=$CE$61,$CF$57:$CF$58=$CF$58,$CF$61:$CF$62=$CF$61,$CG$57:$CG$58=$CG$58,$CG$61&lt;&gt;$CG$62),1,0)</f>
        <v>0</v>
      </c>
      <c r="AND60" s="487">
        <f t="array" aca="1" ref="AND60" ca="1">IF(AND($CC$57:$CC$62=$CC$60,$CE$57:$CE$58=$CE$58,$CE$58&lt;&gt;$CE$59,$CE$59&lt;&gt;$CE$60,$CE$60&lt;&gt;$CE$61,$CE$61:$CE$62=$CE$61,$CF$57:$CF$58=$CF$58,$CF$61:$CF$62=$CF$61,$CG$57&lt;&gt;$CG$58,$CG$61:$CG$62=$CG$61),1,0)</f>
        <v>0</v>
      </c>
      <c r="ANE60" s="487">
        <f t="array" aca="1" ref="ANE60" ca="1">IF(AND($CC$57:$CC$62=$CC$60,$CE$57:$CE$58=$CE$58,$CE$58&lt;&gt;$CE$59,$CE$59&lt;&gt;$CE$60,$CE$60&lt;&gt;$CE$61,$CE$61:$CE$62=$CE$61,$CF$57:$CF$58=$CF$58,$CF$61:$CF$62=$CF$61,$CG$57&lt;&gt;$CG$58,$CG$61&lt;&gt;$CG$62),1,0)</f>
        <v>0</v>
      </c>
      <c r="ANF60" s="487">
        <f t="array" aca="1" ref="ANF60" ca="1">IF(AND($CC$57:$CC$62=$CC$60,$CE$57:$CE$58=$CE$58,$CE$58&lt;&gt;$CE$59,$CE$59&lt;&gt;$CE$60,$CE$60:$CE$61=$CE$60,$CE$61&lt;&gt;$CE$62,$CF$57:$CF$58=$CF$58,$CF$60:$CF$61=$CF$60,$CG$57:$CG$58=$CG$58,$CG$60&lt;&gt;$CG$61),1,0)</f>
        <v>0</v>
      </c>
      <c r="ANG60" s="487">
        <f t="array" aca="1" ref="ANG60" ca="1">IF(AND($CC$57:$CC$62=$CC$60,$CE$57:$CE$58=$CE$58,$CE$58&lt;&gt;$CE$59,$CE$59&lt;&gt;$CE$60,$CE$60:$CE$61=$CE$60,$CE$61&lt;&gt;$CE$62,$CF$57:$CF$58=$CF$58,$CF$60:$CF$61=$CF$60,$CG$57&lt;&gt;$CG$58,$CG$60:$CG$61=$CG$60),1,0)</f>
        <v>0</v>
      </c>
      <c r="ANH60" s="487">
        <f t="array" aca="1" ref="ANH60" ca="1">IF(AND($CC$57:$CC$62=$CC$60,$CE$57:$CE$58=$CE$58,$CE$58&lt;&gt;$CE$59,$CE$59&lt;&gt;$CE$60,$CE$60:$CE$61=$CE$60,$CE$61&lt;&gt;$CE$62,$CF$57:$CF$58=$CF$58,$CF$60:$CF$61=$CF$60,$CG$57&lt;&gt;$CG$58,$CG$60&lt;&gt;$CG$61),1,0)</f>
        <v>0</v>
      </c>
      <c r="ANI60" s="487">
        <f t="array" aca="1" ref="ANI60" ca="1">IF(AND($CC$57:$CC$62=$CC$60,$CE$57:$CE$58=$CE$58,$CE$58&lt;&gt;$CE$59,$CE$59&lt;&gt;$CE$60,$CE$60&lt;&gt;$CE$61,$CE$61&lt;&gt;$CE$62,$CF$57:$CF$58=$CF$58,$CG$57&lt;&gt;$CG$58),1,0)</f>
        <v>0</v>
      </c>
      <c r="ANJ60" s="487">
        <f t="array" aca="1" ref="ANJ60" ca="1">IF(AND($CC$57:$CC$62=$CC$60,$CE$57&lt;&gt;$CE$58,$CE$58:$CE$62=$CE$60,$CF$58:$CF$62=$CF$60,$CG$58:$CG$61=$CG$60,$CG$61&lt;&gt;$CG$62),1,0)</f>
        <v>0</v>
      </c>
      <c r="ANK60" s="487">
        <f t="array" aca="1" ref="ANK60" ca="1">IF(AND($CC$57:$CC$62=$CC$60,$CE$57&lt;&gt;$CE$58,$CE$58:$CE$62=$CE$60,$CF$58:$CF$62=$CF$60,$CG$58:$CG$60=$CG$60,$CG$60&lt;&gt;$CG$61,$CG$61:$CG$62=$CG$61),1,0)</f>
        <v>0</v>
      </c>
      <c r="ANL60" s="487">
        <f t="array" aca="1" ref="ANL60" ca="1">IF(AND($CC$57:$CC$62=$CC$60,$CE$57&lt;&gt;$CE$58,$CE$58:$CE$62=$CE$60,$CF$58:$CF$62=$CF$60,$CG$58:$CG$60=$CG$60,$CG$60&lt;&gt;$CG$61,$CG$61&lt;&gt;$CG$62),1,0)</f>
        <v>0</v>
      </c>
      <c r="ANM60" s="487">
        <f t="array" aca="1" ref="ANM60" ca="1">IF(AND($CC$57:$CC$62=$CC$60,$CE$57&lt;&gt;$CE$58,$CE$58:$CE$62=$CE$60,$CF$58:$CF$62=$CF$60,$CG$58:$CG$59=$CG$59,$CG$59&lt;&gt;$CG$60,$CG$60:$CG$62=$CG$60),1,0)</f>
        <v>0</v>
      </c>
      <c r="ANN60" s="487">
        <f t="array" aca="1" ref="ANN60" ca="1">IF(AND($CC$57:$CC$62=$CC$60,$CE$57&lt;&gt;$CE$58,$CE$58:$CE$62=$CE$60,$CF$58:$CF$62=$CF$60,$CG$58:$CG$59=$CG$59,$CG$59&lt;&gt;$CG$60,$CG$60&lt;&gt;$CG$61,$CG$61:$CG$62=$CG$61),1,0)</f>
        <v>0</v>
      </c>
      <c r="ANO60" s="487">
        <f t="array" aca="1" ref="ANO60" ca="1">IF(AND($CC$57:$CC$62=$CC$60,$CE$57&lt;&gt;$CE$58,$CE$58:$CE$62=$CE$60,$CF$58:$CF$62=$CF$60,$CG$58:$CG$59=$CG$59,$CG$59&lt;&gt;$CG$60,$CG$60:$CG$61=$CG$60,$CG$61&lt;&gt;$CG$62),1,0)</f>
        <v>0</v>
      </c>
      <c r="ANP60" s="487">
        <f t="array" aca="1" ref="ANP60" ca="1">IF(AND($CC$57:$CC$62=$CC$60,$CE$57&lt;&gt;$CE$58,$CE$58:$CE$62=$CE$60,$CF$58:$CF$62=$CF$60,$CG$58:$CG$59=$CG$59,$CG$59&lt;&gt;$CG$60,$CG$60&lt;&gt;$CG$61,$CG$61&lt;&gt;$CG$62),1,0)</f>
        <v>0</v>
      </c>
      <c r="ANQ60" s="487">
        <f t="array" aca="1" ref="ANQ60" ca="1">IF(AND($CC$57:$CC$62=$CC$60,$CE$57&lt;&gt;$CE$58,$CE$58:$CE$62=$CE$60,$CF$58:$CF$62=$CF$60,$CG$58&lt;&gt;$CG$59,$CG$59:$CG$62=$CG$60),1,0)</f>
        <v>0</v>
      </c>
      <c r="ANR60" s="487">
        <f t="array" aca="1" ref="ANR60" ca="1">IF(AND($CC$57:$CC$62=$CC$60,$CE$57&lt;&gt;$CE$58,$CE$58:$CE$62=$CE$60,$CF$58:$CF$62=$CF$60,$CG$58&lt;&gt;$CG$59,$CG$59:$CG$61=$CG$60,$CG$61&lt;&gt;$CG$62),1,0)</f>
        <v>0</v>
      </c>
      <c r="ANS60" s="487">
        <f t="array" aca="1" ref="ANS60" ca="1">IF(AND($CC$57:$CC$62=$CC$60,$CE$57&lt;&gt;$CE$58,$CE$58:$CE$62=$CE$60,$CF$58:$CF$62=$CF$60,$CG$58&lt;&gt;$CG$59,$CG$59:$CG$60=$CG$60,$CG$60&lt;&gt;$CG$61,$CG$61:$CG$62=$CG$61),1,0)</f>
        <v>0</v>
      </c>
      <c r="ANT60" s="487">
        <f t="array" aca="1" ref="ANT60" ca="1">IF(AND($CC$57:$CC$62=$CC$60,$CE$57&lt;&gt;$CE$58,$CE$58:$CE$62=$CE$60,$CF$58:$CF$62=$CF$60,$CG$58&lt;&gt;$CG$59,$CG$59:$CG$60=$CG$60,$CG$60&lt;&gt;$CG$61,$CG$61&lt;&gt;$CG$62),1,0)</f>
        <v>0</v>
      </c>
      <c r="ANU60" s="487">
        <f t="array" aca="1" ref="ANU60" ca="1">IF(AND($CC$57:$CC$62=$CC$60,$CE$57&lt;&gt;$CE$58,$CE$58:$CE$62=$CE$60,$CF$58:$CF$62=$CF$60,$CG$58&lt;&gt;$CG$59,$CG$59&lt;&gt;$CG$60,$CG$60:$CG$62=$CG$60),1,0)</f>
        <v>0</v>
      </c>
      <c r="ANV60" s="487">
        <f t="array" aca="1" ref="ANV60" ca="1">IF(AND($CC$57:$CC$62=$CC$60,$CE$57&lt;&gt;$CE$58,$CE$58:$CE$62=$CE$60,$CF$58:$CF$62=$CF$60,$CG$58&lt;&gt;$CG$59,$CG$59&lt;&gt;$CG$60,$CG$60:$CG$61=$CG$60,$CG$61&lt;&gt;$CG$62),1,0)</f>
        <v>0</v>
      </c>
      <c r="ANW60" s="487">
        <f t="array" aca="1" ref="ANW60" ca="1">IF(AND($CC$57:$CC$62=$CC$60,$CE$57&lt;&gt;$CE$58,$CE$58:$CE$62=$CE$60,$CF$58:$CF$62=$CF$60,$CG$58&lt;&gt;$CG$59,$CG$59&lt;&gt;$CG$60,$CG$60&lt;&gt;$CG$61,$CG$61:$CG$62=$CG$61),1,0)</f>
        <v>0</v>
      </c>
      <c r="ANX60" s="487">
        <f t="array" aca="1" ref="ANX60" ca="1">IF(AND($CC$57:$CC$62=$CC$60,$CE$57&lt;&gt;$CE$58,$CE$58:$CE$62=$CE$60,$CF$58:$CF$62=$CF$60,$CG$58&lt;&gt;$CG$59,$CG$59&lt;&gt;$CG$60,$CG$60&lt;&gt;$CG$61,$CG$61&lt;&gt;$CG$62),1,0)</f>
        <v>0</v>
      </c>
      <c r="ANY60" s="487">
        <f t="array" aca="1" ref="ANY60" ca="1">IF(AND($CC$57:$CC$62=$CC$60,$CE$57&lt;&gt;$CE$58,$CE$58:$CE$61=$CE$60,$CE$61&lt;&gt;$CE$62,$CF$58:$CF$61=$CF$60,$CG$58:$CG$60=$CG$60,$CG$60&lt;&gt;$CG$61),1,0)</f>
        <v>0</v>
      </c>
      <c r="ANZ60" s="487">
        <f t="array" aca="1" ref="ANZ60" ca="1">IF(AND($CC$57:$CC$62=$CC$60,$CE$57&lt;&gt;$CE$58,$CE$58:$CE$61=$CE$60,$CE$61&lt;&gt;$CE$62,$CF$58:$CF$61=$CF$60,$CG$58:$CG$59=$CG$59,$CG$59&lt;&gt;$CG$60,$CG$60:$CG$61=$CG$60),1,0)</f>
        <v>0</v>
      </c>
      <c r="AOA60" s="487">
        <f t="array" aca="1" ref="AOA60" ca="1">IF(AND($CC$57:$CC$62=$CC$60,$CE$57&lt;&gt;$CE$58,$CE$58:$CE$61=$CE$60,$CE$61&lt;&gt;$CE$62,$CF$58:$CF$61=$CF$60,$CG$58:$CG$59=$CG$59,$CG$59&lt;&gt;$CG$60,$CG$60&lt;&gt;$CG$61),1,0)</f>
        <v>0</v>
      </c>
      <c r="AOB60" s="487">
        <f t="array" aca="1" ref="AOB60" ca="1">IF(AND($CC$57:$CC$62=$CC$60,$CE$57&lt;&gt;$CE$58,$CE$58:$CE$61=$CE$60,$CE$61&lt;&gt;$CE$62,$CF$58:$CF$61=$CF$60,$CG$58&lt;&gt;$CG$59,$CG$59:$CG$61=$CG$60),1,0)</f>
        <v>0</v>
      </c>
      <c r="AOC60" s="487">
        <f t="array" aca="1" ref="AOC60" ca="1">IF(AND($CC$57:$CC$62=$CC$60,$CE$57&lt;&gt;$CE$58,$CE$58:$CE$61=$CE$60,$CE$61&lt;&gt;$CE$62,$CF$58:$CF$61=$CF$60,$CG$58&lt;&gt;$CG$59,$CG$59:$CG$60=$CG$60,$CG$60&lt;&gt;$CG$61),1,0)</f>
        <v>0</v>
      </c>
      <c r="AOD60" s="487">
        <f t="array" aca="1" ref="AOD60" ca="1">IF(AND($CC$57:$CC$62=$CC$60,$CE$57&lt;&gt;$CE$58,$CE$58:$CE$61=$CE$60,$CE$61&lt;&gt;$CE$62,$CF$58:$CF$61=$CF$60,$CG$58&lt;&gt;$CG$59,$CG$59&lt;&gt;$CG$60,$CG$60:$CG$61=$CG$60),1,0)</f>
        <v>0</v>
      </c>
      <c r="AOE60" s="487">
        <f t="array" aca="1" ref="AOE60" ca="1">IF(AND($CC$57:$CC$62=$CC$60,$CE$57&lt;&gt;$CE$58,$CE$58:$CE$61=$CE$60,$CE$61&lt;&gt;$CE$62,$CF$58:$CF$61=$CF$60,$CG$58&lt;&gt;$CG$59,$CG$59&lt;&gt;$CG$60,$CG$60&lt;&gt;$CG$61),1,0)</f>
        <v>0</v>
      </c>
      <c r="AOF60" s="487">
        <f t="array" aca="1" ref="AOF60" ca="1">IF(AND($CC$57:$CC$62=$CC$60,$CE$57&lt;&gt;$CE$58,$CE$58:$CE$60=$CE$60,$CE$60&lt;&gt;$CE$61,$CE$61:$CE$62=$CE$61,$CF$58:$CF$60=$CF$60,$CF$61:$CF$62=$CF$61,$CG$58:$CG$60=$CG$60,$CG$61&lt;&gt;$CG$62),1,0)</f>
        <v>0</v>
      </c>
      <c r="AOG60" s="487">
        <f t="array" aca="1" ref="AOG60" ca="1">IF(AND($CC$57:$CC$62=$CC$60,$CE$57&lt;&gt;$CE$58,$CE$58:$CE$60=$CE$60,$CE$60&lt;&gt;$CE$61,$CE$61:$CE$62=$CE$61,$CF$58:$CF$60=$CF$60,$CF$61:$CF$62=$CF$61,$CG$58:$CG$59=$CG$59,$CG$59&lt;&gt;$CG$60,$CG$61:$CG$62=$CG$61),1,0)</f>
        <v>0</v>
      </c>
      <c r="AOH60" s="487">
        <f t="array" aca="1" ref="AOH60" ca="1">IF(AND($CC$57:$CC$62=$CC$60,$CE$57&lt;&gt;$CE$58,$CE$58:$CE$60=$CE$60,$CE$60&lt;&gt;$CE$61,$CE$61:$CE$62=$CE$61,$CF$58:$CF$60=$CF$60,$CF$61:$CF$62=$CF$61,$CG$58:$CG$59=$CG$59,$CG$59&lt;&gt;$CG$60,$CG$61&lt;&gt;$CG$62),1,0)</f>
        <v>0</v>
      </c>
      <c r="AOI60" s="487">
        <f t="array" aca="1" ref="AOI60" ca="1">IF(AND($CC$57:$CC$62=$CC$60,$CE$57&lt;&gt;$CE$58,$CE$58:$CE$60=$CE$60,$CE$60&lt;&gt;$CE$61,$CE$61:$CE$62=$CE$61,$CF$58:$CF$60=$CF$60,$CF$61:$CF$62=$CF$61,$CG$58&lt;&gt;$CG$59,$CG$59:$CG$60=$CG$60,$CG$61:$CG$62=$CG$61),1,0)</f>
        <v>0</v>
      </c>
      <c r="AOJ60" s="487">
        <f t="array" aca="1" ref="AOJ60" ca="1">IF(AND($CC$57:$CC$62=$CC$60,$CE$57&lt;&gt;$CE$58,$CE$58:$CE$60=$CE$60,$CE$60&lt;&gt;$CE$61,$CE$61:$CE$62=$CE$61,$CF$58:$CF$60=$CF$60,$CF$61:$CF$62=$CF$61,$CG$58&lt;&gt;$CG$59,$CG$59:$CG$60=$CG$60,$CG$61&lt;&gt;$CG$62),1,0)</f>
        <v>0</v>
      </c>
      <c r="AOK60" s="487">
        <f t="array" aca="1" ref="AOK60" ca="1">IF(AND($CC$57:$CC$62=$CC$60,$CE$57&lt;&gt;$CE$58,$CE$58:$CE$60=$CE$60,$CE$60&lt;&gt;$CE$61,$CE$61:$CE$62=$CE$61,$CF$58:$CF$60=$CF$60,$CF$61:$CF$62=$CF$61,$CG$58&lt;&gt;$CG$59,$CG$59&lt;&gt;$CG$60,$CG$61:$CG$62=$CG$61),1,0)</f>
        <v>0</v>
      </c>
      <c r="AOL60" s="487">
        <f t="array" aca="1" ref="AOL60" ca="1">IF(AND($CC$57:$CC$62=$CC$60,$CE$57&lt;&gt;$CE$58,$CE$58:$CE$60=$CE$60,$CE$60&lt;&gt;$CE$61,$CE$61:$CE$62=$CE$61,$CF$58:$CF$60=$CF$60,$CF$61:$CF$62=$CF$61,$CG$58&lt;&gt;$CG$59,$CG$59&lt;&gt;$CG$60,$CG$61&lt;&gt;$CG$62),1,0)</f>
        <v>0</v>
      </c>
      <c r="AOM60" s="487">
        <f t="array" aca="1" ref="AOM60" ca="1">IF(AND($CC$57:$CC$62=$CC$60,$CE$57&lt;&gt;$CE$58,$CE$58:$CE$60=$CE$60,$CE$60&lt;&gt;$CE$61,$CE$61&lt;&gt;$CE$62,$CF$58:$CF$60=$CF$60,$CG$58:$CG$59=$CG$59,$CG$59&lt;&gt;$CG$60),1,0)</f>
        <v>0</v>
      </c>
      <c r="AON60" s="487">
        <f t="array" aca="1" ref="AON60" ca="1">IF(AND($CC$57:$CC$62=$CC$60,$CE$57&lt;&gt;$CE$58,$CE$58:$CE$60=$CE$60,$CE$60&lt;&gt;$CE$61,$CE$61&lt;&gt;$CE$62,$CF$58:$CF$60=$CF$60,$CG$58&lt;&gt;$CG$59,$CG$59:$CG$60=$CG$60),1,0)</f>
        <v>0</v>
      </c>
      <c r="AOO60" s="487">
        <f t="array" aca="1" ref="AOO60" ca="1">IF(AND($CC$57:$CC$62=$CC$60,$CE$57&lt;&gt;$CE$58,$CE$58:$CE$60=$CE$60,$CE$60&lt;&gt;$CE$61,$CE$61&lt;&gt;$CE$62,$CF$58:$CF$60=$CF$60,$CG$58&lt;&gt;$CG$59,$CG$59&lt;&gt;$CG$60),1,0)</f>
        <v>0</v>
      </c>
      <c r="AOP60" s="487">
        <f t="array" aca="1" ref="AOP60" ca="1">IF(AND($CC$57:$CC$62=$CC$60,$CE$57&lt;&gt;$CE$58,$CE$58:$CE$59=$CE$59,$CE$59&lt;&gt;$CE$60,$CE$60:$CE$62=$CE$60,$CF$58:$CF$59=$CF$59,$CF$60:$CF$62=$CF$60,$CG$58:$CG$59=$CG$59,$CG$60&lt;&gt;$CG$61,$CG$61:$CG$62=$CG$61),1,0)</f>
        <v>0</v>
      </c>
      <c r="AOQ60" s="487">
        <f t="array" aca="1" ref="AOQ60" ca="1">IF(AND($CC$57:$CC$62=$CC$60,$CE$57&lt;&gt;$CE$58,$CE$58:$CE$59=$CE$59,$CE$59&lt;&gt;$CE$60,$CE$60:$CE$62=$CE$60,$CF$58:$CF$59=$CF$59,$CF$60:$CF$62=$CF$60,$CG$58:$CG$59=$CG$59,$CG$60:$CG$61=$CG$60,$CG$61&lt;&gt;$CG$62),1,0)</f>
        <v>0</v>
      </c>
      <c r="AOR60" s="487">
        <f t="array" aca="1" ref="AOR60" ca="1">IF(AND($CC$57:$CC$62=$CC$60,$CE$57&lt;&gt;$CE$58,$CE$58:$CE$59=$CE$59,$CE$59&lt;&gt;$CE$60,$CE$60:$CE$62=$CE$60,$CF$58:$CF$59=$CF$59,$CF$60:$CF$62=$CF$60,$CG$58:$CG$59=$CG$59,$CG$60&lt;&gt;$CG$61,$CG$61&lt;&gt;$CG$62),1,0)</f>
        <v>0</v>
      </c>
      <c r="AOS60" s="487">
        <f t="array" aca="1" ref="AOS60" ca="1">IF(AND($CC$57:$CC$62=$CC$60,$CE$57&lt;&gt;$CE$58,$CE$58:$CE$59=$CE$59,$CE$59&lt;&gt;$CE$60,$CE$60:$CE$62=$CE$60,$CF$58:$CF$59=$CF$59,$CF$60:$CF$62=$CF$60,$CG$58&lt;&gt;$CG$59,$CG$60:$CG$62=$CG$60),1,0)</f>
        <v>0</v>
      </c>
      <c r="AOT60" s="487">
        <f t="array" aca="1" ref="AOT60" ca="1">IF(AND($CC$57:$CC$62=$CC$60,$CE$57&lt;&gt;$CE$58,$CE$58:$CE$59=$CE$59,$CE$59&lt;&gt;$CE$60,$CE$60:$CE$62=$CE$60,$CF$58:$CF$59=$CF$59,$CF$60:$CF$62=$CF$60,$CG$58&lt;&gt;$CG$59,$CG$60:$CG$61=$CG$60,$CG$61&lt;&gt;$CG$62),1,0)</f>
        <v>0</v>
      </c>
      <c r="AOU60" s="487">
        <f t="array" aca="1" ref="AOU60" ca="1">IF(AND($CC$57:$CC$62=$CC$60,$CE$57&lt;&gt;$CE$58,$CE$58:$CE$59=$CE$59,$CE$59&lt;&gt;$CE$60,$CE$60:$CE$62=$CE$60,$CF$58:$CF$59=$CF$59,$CF$60:$CF$62=$CF$60,$CG$58&lt;&gt;$CG$59,$CG$60&lt;&gt;$CG$61,$CG$61:$CG$62=$CG$61),1,0)</f>
        <v>0</v>
      </c>
      <c r="AOV60" s="487">
        <f t="array" aca="1" ref="AOV60" ca="1">IF(AND($CC$57:$CC$62=$CC$60,$CE$57&lt;&gt;$CE$58,$CE$58:$CE$59=$CE$59,$CE$59&lt;&gt;$CE$60,$CE$60:$CE$62=$CE$60,$CF$58:$CF$59=$CF$59,$CF$60:$CF$62=$CF$60,$CG$58&lt;&gt;$CG$59,$CG$60&lt;&gt;$CG$61,$CG$61&lt;&gt;$CG$62),1,0)</f>
        <v>0</v>
      </c>
      <c r="AOW60" s="487">
        <f t="array" aca="1" ref="AOW60" ca="1">IF(AND($CC$57:$CC$62=$CC$60,$CE$57&lt;&gt;$CE$58,$CE$58:$CE$59=$CE$59,$CE$59&lt;&gt;$CE$60,$CE$60&lt;&gt;$CE$61,$CE$61:$CE$62=$CE$61,$CF$58:$CF$59=$CF$59,$CF$61:$CF$62=$CF$61,$CG$58:$CG$59=$CG$59,$CG$61&lt;&gt;$CG$62),1,0)</f>
        <v>0</v>
      </c>
      <c r="AOX60" s="487">
        <f t="array" aca="1" ref="AOX60" ca="1">IF(AND($CC$57:$CC$62=$CC$60,$CE$57&lt;&gt;$CE$58,$CE$58:$CE$59=$CE$59,$CE$59&lt;&gt;$CE$60,$CE$60&lt;&gt;$CE$61,$CE$61:$CE$62=$CE$61,$CF$58:$CF$59=$CF$59,$CF$61:$CF$62=$CF$61,$CG$58&lt;&gt;$CG$59,$CG$61:$CG$62=$CG$61),1,0)</f>
        <v>0</v>
      </c>
      <c r="AOY60" s="487">
        <f t="array" aca="1" ref="AOY60" ca="1">IF(AND($CC$57:$CC$62=$CC$60,$CE$57&lt;&gt;$CE$58,$CE$58:$CE$59=$CE$59,$CE$59&lt;&gt;$CE$60,$CE$60&lt;&gt;$CE$61,$CE$61:$CE$62=$CE$61,$CF$58:$CF$59=$CF$59,$CF$61:$CF$62=$CF$61,$CG$58&lt;&gt;$CG$59,$CG$61&lt;&gt;$CG$62),1,0)</f>
        <v>0</v>
      </c>
      <c r="AOZ60" s="487">
        <f t="array" aca="1" ref="AOZ60" ca="1">IF(AND($CC$57:$CC$62=$CC$60,$CE$57&lt;&gt;$CE$58,$CE$58:$CE$59=$CE$59,$CE$59&lt;&gt;$CE$60,$CE$60:$CE$61=$CE$60,$CE$61&lt;&gt;$CE$62,$CF$58:$CF$59=$CF$59,$CF$60:$CF$61=$CF$60,$CG$58:$CG$59=$CG$59,$CG$60&lt;&gt;$CG$61),1,0)</f>
        <v>0</v>
      </c>
      <c r="APA60" s="487">
        <f t="array" aca="1" ref="APA60" ca="1">IF(AND($CC$57:$CC$62=$CC$60,$CE$57&lt;&gt;$CE$58,$CE$58:$CE$59=$CE$59,$CE$59&lt;&gt;$CE$60,$CE$60:$CE$61=$CE$60,$CE$61&lt;&gt;$CE$62,$CF$58:$CF$59=$CF$59,$CF$60:$CF$61=$CF$60,$CG$58&lt;&gt;$CG$59,$CG$60:$CG$61=$CG$60),1,0)</f>
        <v>0</v>
      </c>
      <c r="APB60" s="487">
        <f t="array" aca="1" ref="APB60" ca="1">IF(AND($CC$57:$CC$62=$CC$60,$CE$57&lt;&gt;$CE$58,$CE$58:$CE$59=$CE$59,$CE$59&lt;&gt;$CE$60,$CE$60:$CE$61=$CE$60,$CE$61&lt;&gt;$CE$62,$CF$58:$CF$59=$CF$59,$CF$60:$CF$61=$CF$60,$CG$58&lt;&gt;$CG$59,$CG$60&lt;&gt;$CG$61),1,0)</f>
        <v>0</v>
      </c>
      <c r="APC60" s="487">
        <f t="array" aca="1" ref="APC60" ca="1">IF(AND($CC$57:$CC$62=$CC$60,$CE$57&lt;&gt;$CE$58,$CE$58:$CE$59=$CE$59,$CE$59&lt;&gt;$CE$60,$CE$60&lt;&gt;$CE$61,$CE$61&lt;&gt;$CE$62,$CF$58:$CF$59=$CF$59,$CG$58&lt;&gt;$CG$59),1,0)</f>
        <v>0</v>
      </c>
      <c r="APD60" s="487">
        <f t="array" aca="1" ref="APD60" ca="1">IF(AND($CC$57:$CC$62=$CC$60,$CE$57&lt;&gt;$CE$58,$CE$58&lt;&gt;$CE$59,$CE$59:$CE$62=$CE$60,$CF$59:$CF$62=$CF$60,$CG$59:$CG$61=$CG$60,$CG$61&lt;&gt;$CG$62),1,0)</f>
        <v>0</v>
      </c>
      <c r="APE60" s="487">
        <f t="array" aca="1" ref="APE60" ca="1">IF(AND($CC$57:$CC$62=$CC$60,$CE$57&lt;&gt;$CE$58,$CE$58&lt;&gt;$CE$59,$CE$59:$CE$62=$CE$60,$CF$59:$CF$62=$CF$60,$CG$59:$CG$60=$CG$60,$CG$60&lt;&gt;$CG$61,$CG$61:$CG$62=$CG$61),1,0)</f>
        <v>0</v>
      </c>
      <c r="APF60" s="487">
        <f t="array" aca="1" ref="APF60" ca="1">IF(AND($CC$57:$CC$62=$CC$60,$CE$57&lt;&gt;$CE$58,$CE$58&lt;&gt;$CE$59,$CE$59:$CE$62=$CE$60,$CF$59:$CF$62=$CF$60,$CG$59:$CG$60=$CG$60,$CG$60&lt;&gt;$CG$61,$CG$61&lt;&gt;$CG$62),1,0)</f>
        <v>0</v>
      </c>
      <c r="APG60" s="487">
        <f t="array" aca="1" ref="APG60" ca="1">IF(AND($CC$57:$CC$62=$CC$60,$CE$57&lt;&gt;$CE$58,$CE$58&lt;&gt;$CE$59,$CE$59:$CE$62=$CE$60,$CF$59:$CF$62=$CF$60,$CG$59&lt;&gt;$CG$60,$CG$60:$CG$62=$CG$60),1,0)</f>
        <v>0</v>
      </c>
      <c r="APH60" s="487">
        <f t="array" aca="1" ref="APH60" ca="1">IF(AND($CC$57:$CC$62=$CC$60,$CE$57&lt;&gt;$CE$58,$CE$58&lt;&gt;$CE$59,$CE$59:$CE$62=$CE$60,$CF$59:$CF$62=$CF$60,$CG$59&lt;&gt;$CG$60,$CG$60:$CG$61=$CG$60,$CG$61&lt;&gt;$CG$62),1,0)</f>
        <v>0</v>
      </c>
      <c r="API60" s="487">
        <f t="array" aca="1" ref="API60" ca="1">IF(AND($CC$57:$CC$62=$CC$60,$CE$57&lt;&gt;$CE$58,$CE$58&lt;&gt;$CE$59,$CE$59:$CE$62=$CE$60,$CF$59:$CF$62=$CF$60,$CG$59&lt;&gt;$CG$60,$CG$60&lt;&gt;$CG$61,$CG$61:$CG$62=$CG$61),1,0)</f>
        <v>0</v>
      </c>
      <c r="APJ60" s="487">
        <f t="array" aca="1" ref="APJ60" ca="1">IF(AND($CC$57:$CC$62=$CC$60,$CE$57&lt;&gt;$CE$58,$CE$58&lt;&gt;$CE$59,$CE$59:$CE$62=$CE$60,$CF$59:$CF$62=$CF$60,$CG$59&lt;&gt;$CG$60,$CG$60&lt;&gt;$CG$61,$CG$61&lt;&gt;$CG$62),1,0)</f>
        <v>0</v>
      </c>
      <c r="APK60" s="487">
        <f t="array" aca="1" ref="APK60" ca="1">IF(AND($CC$57:$CC$62=$CC$60,$CE$57&lt;&gt;$CE$58,$CE$58&lt;&gt;$CE$59,$CE$59:$CE$61=$CE$60,$CE$61&lt;&gt;$CE$62,$CF$59:$CF$61=$CF$60,$CG$59:$CG$60=$CG$60,$CG$60&lt;&gt;$CG$61),1,0)</f>
        <v>0</v>
      </c>
      <c r="APL60" s="487">
        <f t="array" aca="1" ref="APL60" ca="1">IF(AND($CC$57:$CC$62=$CC$60,$CE$57&lt;&gt;$CE$58,$CE$58&lt;&gt;$CE$59,$CE$59:$CE$61=$CE$60,$CE$61&lt;&gt;$CE$62,$CF$59:$CF$61=$CF$60,$CG$59&lt;&gt;$CG$60,$CG$60:$CG$61=$CG$60),1,0)</f>
        <v>0</v>
      </c>
      <c r="APM60" s="487">
        <f t="array" aca="1" ref="APM60" ca="1">IF(AND($CC$57:$CC$62=$CC$60,$CE$57&lt;&gt;$CE$58,$CE$58&lt;&gt;$CE$59,$CE$59:$CE$61=$CE$60,$CE$61&lt;&gt;$CE$62,$CF$59:$CF$61=$CF$60,$CG$59&lt;&gt;$CG$60,$CG$60&lt;&gt;$CG$61),1,0)</f>
        <v>0</v>
      </c>
      <c r="APN60" s="487">
        <f t="array" aca="1" ref="APN60" ca="1">IF(AND($CC$57:$CC$62=$CC$60,$CE$57&lt;&gt;$CE$58,$CE$58&lt;&gt;$CE$59,$CE$59:$CE$60=$CE$60,$CE$60&lt;&gt;$CE$61,$CE$61:$CE$62=$CE$61,$CF$59:$CF$60=$CF$60,$CF$61:$CF$62=$CF$61,$CG$59:$CG$60=$CG$60,$CG$61&lt;&gt;$CG$62),1,0)</f>
        <v>0</v>
      </c>
      <c r="APO60" s="487">
        <f t="array" aca="1" ref="APO60" ca="1">IF(AND($CC$57:$CC$62=$CC$60,$CE$57&lt;&gt;$CE$58,$CE$58&lt;&gt;$CE$59,$CE$59:$CE$60=$CE$60,$CE$60&lt;&gt;$CE$61,$CE$61:$CE$62=$CE$61,$CF$59:$CF$60=$CF$60,$CF$61:$CF$62=$CF$61,$CG$59&lt;&gt;$CG$60,$CG$61:$CG$62=$CG$61),1,0)</f>
        <v>0</v>
      </c>
      <c r="APP60" s="487">
        <f t="array" aca="1" ref="APP60" ca="1">IF(AND($CC$57:$CC$62=$CC$60,$CE$57&lt;&gt;$CE$58,$CE$58&lt;&gt;$CE$59,$CE$59:$CE$60=$CE$60,$CE$60&lt;&gt;$CE$61,$CE$61:$CE$62=$CE$61,$CF$59:$CF$60=$CF$60,$CF$61:$CF$62=$CF$61,$CG$59&lt;&gt;$CG$60,$CG$61&lt;&gt;$CG$62),1,0)</f>
        <v>0</v>
      </c>
      <c r="APQ60" s="487">
        <f t="array" aca="1" ref="APQ60" ca="1">IF(AND($CC$57:$CC$62=$CC$60,$CE$57&lt;&gt;$CE$58,$CE$58&lt;&gt;$CE$59,$CE$59:$CE$60=$CE$60,$CE$60&lt;&gt;$CE$61,$CE$61&lt;&gt;$CE$62,$CF$59:$CF$60=$CF$59,$CG$59&lt;&gt;$CG$60),1,0)</f>
        <v>0</v>
      </c>
      <c r="APR60" s="487">
        <f t="array" aca="1" ref="APR60" ca="1">IF(AND($CC$57:$CC$62=$CC$60,$CE$57&lt;&gt;$CE$58,$CE$58&lt;&gt;$CE$59,$CE$59&lt;&gt;$CE$60,$CE$60:$CE$62=$CE$60,$CF$60:$CF$62=$CF$60,$CG$60:$CG$61=$CG$60,$CG$61&lt;&gt;$CG$62),1,0)</f>
        <v>0</v>
      </c>
      <c r="APS60" s="487">
        <f t="array" aca="1" ref="APS60" ca="1">IF(AND($CC$57:$CC$62=$CC$60,$CE$57&lt;&gt;$CE$58,$CE$58&lt;&gt;$CE$59,$CE$59&lt;&gt;$CE$60,$CE$60:$CE$62=$CE$60,$CF$60:$CF$62=$CF$60,$CG$60&lt;&gt;$CG$61,$CG$61:$CG$62=$CG$61),1,0)</f>
        <v>0</v>
      </c>
      <c r="APT60" s="487">
        <f t="array" aca="1" ref="APT60" ca="1">IF(AND($CC$57:$CC$62=$CC$60,$CE$57&lt;&gt;$CE$58,$CE$58&lt;&gt;$CE$59,$CE$59&lt;&gt;$CE$60,$CE$60:$CE$62=$CE$60,$CF$60:$CF$62=$CF$60,$CG$60&lt;&gt;$CG$61,$CG$61&lt;&gt;$CG$62),1,0)</f>
        <v>0</v>
      </c>
      <c r="APU60" s="487">
        <f t="array" aca="1" ref="APU60" ca="1">IF(AND($CC$57:$CC$62=$CC$60,$CE$57&lt;&gt;$CE$58,$CE$58&lt;&gt;$CE$59,$CE$59&lt;&gt;$CE$60,$CE$60:$CE$61=$CE$60,$CE$61&lt;&gt;$CE$62,$CF$60:$CF$61=$CF$60,$CG$60&lt;&gt;$CG$61),1,0)</f>
        <v>0</v>
      </c>
      <c r="APV60" s="487">
        <f t="array" aca="1" ref="APV60" ca="1">IF(AND($CC$57:$CC$62=$CC$60,$CE$57&lt;&gt;$CE$58,$CE$58&lt;&gt;$CE$59,$CE$59&lt;&gt;$CE$60,$CE$60&lt;&gt;$CE$61,$CE$61:$CE$62=$CE$61,$CF$61:$CF$62=$CF$61,$CG$61&lt;&gt;$CG$62),1,0)</f>
        <v>0</v>
      </c>
      <c r="APW60" s="487">
        <f t="array" aca="1" ref="APW60" ca="1">IF(AND($CC$57:$CC$61=$CC$60,$CC$61&lt;&gt;$CC$62,$CE$57:$CE$61=$CE$60,$CF$57:$CF$61=$CF$60,$CG$57:$CG$60=$CG$60,$CG$60&lt;&gt;$CG$61),1,0)</f>
        <v>0</v>
      </c>
      <c r="APX60" s="487">
        <f t="array" aca="1" ref="APX60" ca="1">IF(AND($CC$57:$CC$61=$CC$60,$CC$61&lt;&gt;$CC$62,$CE$57:$CE$61=$CE$60,$CF$57:$CF$61=$CF$60,$CG$57:$CG$59=$CG$59,$CG$59&lt;&gt;$CG$60,$CG$60:$CG$61=$CG$60),1,0)</f>
        <v>0</v>
      </c>
      <c r="APY60" s="487">
        <f t="array" aca="1" ref="APY60" ca="1">IF(AND($CC$57:$CC$61=$CC$60,$CC$61&lt;&gt;$CC$62,$CE$57:$CE$61=$CE$60,$CF$57:$CF$61=$CF$60,$CG$57:$CG$59=$CG$59,$CG$59&lt;&gt;$CG$60,$CG$60&lt;&gt;$CG$61),1,0)</f>
        <v>0</v>
      </c>
      <c r="APZ60" s="487">
        <f t="array" aca="1" ref="APZ60" ca="1">IF(AND($CC$57:$CC$61=$CC$60,$CC$61&lt;&gt;$CC$62,$CE$57:$CE$61=$CE$60,$CF$57:$CF$61=$CF$60,$CG$57:$CG$58=$CG$58,$CG$58&lt;&gt;$CG$59,$CG$59:$CG$61=$CG$60),1,0)</f>
        <v>0</v>
      </c>
      <c r="AQA60" s="487">
        <f t="array" aca="1" ref="AQA60" ca="1">IF(AND($CC$57:$CC$61=$CC$60,$CC$61&lt;&gt;$CC$62,$CE$57:$CE$61=$CE$60,$CF$57:$CF$61=$CF$60,$CG$57:$CG$58=$CG$58,$CG$58&lt;&gt;$CG$59,$CG$59:$CG$60=$CG$60,$CG$60&lt;&gt;$CG$61),1,0)</f>
        <v>0</v>
      </c>
      <c r="AQB60" s="487">
        <f t="array" aca="1" ref="AQB60" ca="1">IF(AND($CC$57:$CC$61=$CC$60,$CC$61&lt;&gt;$CC$62,$CE$57:$CE$61=$CE$60,$CF$57:$CF$61=$CF$60,$CG$57:$CG$58=$CG$58,$CG$58&lt;&gt;$CG$59,$CG$59&lt;&gt;$CG$60,$CG$60:$CG$61=$CG$60),1,0)</f>
        <v>0</v>
      </c>
      <c r="AQC60" s="487">
        <f t="array" aca="1" ref="AQC60" ca="1">IF(AND($CC$57:$CC$61=$CC$60,$CC$61&lt;&gt;$CC$62,$CE$57:$CE$61=$CE$60,$CF$57:$CF$61=$CF$60,$CG$57:$CG$58=$CG$58,$CG$58&lt;&gt;$CG$59,$CG$59&lt;&gt;$CG$60,$CG$60&lt;&gt;$CG$61),1,0)</f>
        <v>0</v>
      </c>
      <c r="AQD60" s="487">
        <f t="array" aca="1" ref="AQD60" ca="1">IF(AND($CC$57:$CC$61=$CC$60,$CC$61&lt;&gt;$CC$62,$CE$57:$CE$61=$CE$60,$CF$57:$CF$61=$CF$60,$CG$57&lt;&gt;$CG$58,$CG$58:$CG$61=$CG$60),1,0)</f>
        <v>0</v>
      </c>
      <c r="AQE60" s="487">
        <f t="array" aca="1" ref="AQE60" ca="1">IF(AND($CC$57:$CC$61=$CC$60,$CC$61&lt;&gt;$CC$62,$CE$57:$CE$61=$CE$60,$CF$57:$CF$61=$CF$60,$CG$57&lt;&gt;$CG$58,$CG$58:$CG$60=$CG$60,$CG$60&lt;&gt;$CG$61),1,0)</f>
        <v>0</v>
      </c>
      <c r="AQF60" s="487">
        <f t="array" aca="1" ref="AQF60" ca="1">IF(AND($CC$57:$CC$61=$CC$60,$CC$61&lt;&gt;$CC$62,$CE$57:$CE$61=$CE$60,$CF$57:$CF$61=$CF$60,$CG$57&lt;&gt;$CG$58,$CG$58:$CG$59=$CG$59,$CG$59&lt;&gt;$CG$60,$CG$60:$CG$61=$CG$60),1,0)</f>
        <v>0</v>
      </c>
      <c r="AQG60" s="487">
        <f t="array" aca="1" ref="AQG60" ca="1">IF(AND($CC$57:$CC$61=$CC$60,$CC$61&lt;&gt;$CC$62,$CE$57:$CE$61=$CE$60,$CF$57:$CF$61=$CF$60,$CG$57&lt;&gt;$CG$58,$CG$58:$CG$59=$CG$59,$CG$59&lt;&gt;$CG$60,$CG$60&lt;&gt;$CG$61),1,0)</f>
        <v>0</v>
      </c>
      <c r="AQH60" s="487">
        <f t="array" aca="1" ref="AQH60" ca="1">IF(AND($CC$57:$CC$61=$CC$60,$CC$61&lt;&gt;$CC$62,$CE$57:$CE$61=$CE$60,$CF$57:$CF$61=$CF$60,$CG$57&lt;&gt;$CG$58,$CG$58&lt;&gt;$CG$59,$CG$59:$CG$61=$CG$60),1,0)</f>
        <v>0</v>
      </c>
      <c r="AQI60" s="487">
        <f t="array" aca="1" ref="AQI60" ca="1">IF(AND($CC$57:$CC$61=$CC$60,$CC$61&lt;&gt;$CC$62,$CE$57:$CE$61=$CE$60,$CF$57:$CF$61=$CF$60,$CG$57&lt;&gt;$CG$58,$CG$58&lt;&gt;$CG$59,$CG$59:$CG$60=$CG$60,$CG$60&lt;&gt;$CG$61),1,0)</f>
        <v>0</v>
      </c>
      <c r="AQJ60" s="487">
        <f t="array" aca="1" ref="AQJ60" ca="1">IF(AND($CC$57:$CC$61=$CC$60,$CC$61&lt;&gt;$CC$62,$CE$57:$CE$61=$CE$60,$CF$57:$CF$61=$CF$60,$CG$57&lt;&gt;$CG$58,$CG$58&lt;&gt;$CG$59,$CG$59&lt;&gt;$CG$60,$CG$60:$CG$61=$CG$60),1,0)</f>
        <v>0</v>
      </c>
      <c r="AQK60" s="487">
        <f t="array" aca="1" ref="AQK60" ca="1">IF(AND($CC$57:$CC$61=$CC$60,$CC$61&lt;&gt;$CC$62,$CE$57:$CE$61=$CE$60,$CF$57:$CF$61=$CF$60,$CG$57&lt;&gt;$CG$58,$CG$58&lt;&gt;$CG$59,$CG$59&lt;&gt;$CG$60,$CG$60&lt;&gt;$CG$61),1,0)</f>
        <v>0</v>
      </c>
      <c r="AQL60" s="487">
        <f t="array" aca="1" ref="AQL60" ca="1">IF(AND($CC$57:$CC$60=$CC$60,$CC$60&lt;&gt;$CC$61,$CC$61:$CC$62=$CC$61,$CE$57:$CE$60=$CE$60,$CE$61:$CE$62=$CE$61,$CF$57:$CF$60=$CF$60,$CF$61:$CF$62=$CF$61,$CG$57:$CG$60=$CG$60,$CG$61&lt;&gt;$CG$62),1,0)</f>
        <v>0</v>
      </c>
      <c r="AQM60" s="487">
        <f t="array" aca="1" ref="AQM60" ca="1">IF(AND($CC$57:$CC$60=$CC$60,$CC$60&lt;&gt;$CC$61,$CC$61:$CC$62=$CC$61,$CE$57:$CE$60=$CE$60,$CE$61:$CE$62=$CE$61,$CF$57:$CF$60=$CF$60,$CF$61:$CF$62=$CF$61,$CG$57:$CG$59=$CG$59,$CG$59&lt;&gt;$CG$60,$CG$61:$CG$62=$CG$61),1,0)</f>
        <v>0</v>
      </c>
      <c r="AQN60" s="487">
        <f t="array" aca="1" ref="AQN60" ca="1">IF(AND($CC$57:$CC$60=$CC$60,$CC$60&lt;&gt;$CC$61,$CC$61:$CC$62=$CC$61,$CE$57:$CE$60=$CE$60,$CE$61:$CE$62=$CE$61,$CF$57:$CF$60=$CF$60,$CF$61:$CF$62=$CF$61,$CG$57:$CG$59=$CG$59,$CG$59&lt;&gt;$CG$60,$CG$61&lt;&gt;$CG$62),1,0)</f>
        <v>0</v>
      </c>
      <c r="AQO60" s="487">
        <f t="array" aca="1" ref="AQO60" ca="1">IF(AND($CC$57:$CC$60=$CC$60,$CC$60&lt;&gt;$CC$61,$CC$61:$CC$62=$CC$61,$CE$57:$CE$60=$CE$60,$CE$61:$CE$62=$CE$61,$CF$57:$CF$60=$CF$60,$CF$61:$CF$62=$CF$61,$CG$57:$CG$58=$CG$58,$CG$58&lt;&gt;$CG$59,$CG$59:$CG$60=$CG$60,$CG$61:$CG$62=$CG$61),1,0)</f>
        <v>0</v>
      </c>
      <c r="AQP60" s="487">
        <f t="array" aca="1" ref="AQP60" ca="1">IF(AND($CC$57:$CC$60=$CC$60,$CC$60&lt;&gt;$CC$61,$CC$61:$CC$62=$CC$61,$CE$57:$CE$60=$CE$60,$CE$61:$CE$62=$CE$61,$CF$57:$CF$60=$CF$60,$CF$61:$CF$62=$CF$61,$CG$57:$CG$58=$CG$58,$CG$58&lt;&gt;$CG$59,$CG$59:$CG$60=$CG$60,$CG$61&lt;&gt;$CG$62),1,0)</f>
        <v>0</v>
      </c>
      <c r="AQQ60" s="487">
        <f t="array" aca="1" ref="AQQ60" ca="1">IF(AND($CC$57:$CC$60=$CC$60,$CC$60&lt;&gt;$CC$61,$CC$61:$CC$62=$CC$61,$CE$57:$CE$60=$CE$60,$CE$61:$CE$62=$CE$61,$CF$57:$CF$60=$CF$60,$CF$61:$CF$62=$CF$61,$CG$57:$CG$58=$CG$58,$CG$58&lt;&gt;$CG$59,$CG$59&lt;&gt;$CG$60,$CG$61:$CG$62=$CG$61),1,0)</f>
        <v>0</v>
      </c>
      <c r="AQR60" s="487">
        <f t="array" aca="1" ref="AQR60" ca="1">IF(AND($CC$57:$CC$60=$CC$60,$CC$60&lt;&gt;$CC$61,$CC$61:$CC$62=$CC$61,$CE$57:$CE$60=$CE$60,$CE$61:$CE$62=$CE$61,$CF$57:$CF$60=$CF$60,$CF$61:$CF$62=$CF$61,$CG$57:$CG$58=$CG$58,$CG$58&lt;&gt;$CG$59,$CG$59&lt;&gt;$CG$60,$CG$61&lt;&gt;$CG$62),1,0)</f>
        <v>0</v>
      </c>
      <c r="AQS60" s="487">
        <f t="array" aca="1" ref="AQS60" ca="1">IF(AND($CC$57:$CC$60=$CC$60,$CC$60&lt;&gt;$CC$61,$CC$61:$CC$62=$CC$61,$CE$57:$CE$60=$CE$60,$CE$61:$CE$62=$CE$61,$CF$57:$CF$60=$CF$60,$CF$61:$CF$62=$CF$61,$CG$57&lt;&gt;$CG$58,$CG$58:$CG$60=$CG$60,$CG$61:$CG$62=$CG$61),1,0)</f>
        <v>0</v>
      </c>
      <c r="AQT60" s="487">
        <f t="array" aca="1" ref="AQT60" ca="1">IF(AND($CC$57:$CC$60=$CC$60,$CC$60&lt;&gt;$CC$61,$CC$61:$CC$62=$CC$61,$CE$57:$CE$60=$CE$60,$CE$61:$CE$62=$CE$61,$CF$57:$CF$60=$CF$60,$CF$61:$CF$62=$CF$61,$CG$57&lt;&gt;$CG$58,$CG$58:$CG$60=$CG$60,$CG$61&lt;&gt;$CG$62),1,0)</f>
        <v>0</v>
      </c>
      <c r="AQU60" s="487">
        <f t="array" aca="1" ref="AQU60" ca="1">IF(AND($CC$57:$CC$60=$CC$60,$CC$60&lt;&gt;$CC$61,$CC$61:$CC$62=$CC$61,$CE$57:$CE$60=$CE$60,$CE$61:$CE$62=$CE$61,$CF$57:$CF$60=$CF$60,$CF$61:$CF$62=$CF$61,$CG$57&lt;&gt;$CG$58,$CG$58:$CG$59=$CG$59,$CG$59&lt;&gt;$CG$60,$CG$61:$CG$62=$CG$61),1,0)</f>
        <v>0</v>
      </c>
      <c r="AQV60" s="487">
        <f t="array" aca="1" ref="AQV60" ca="1">IF(AND($CC$57:$CC$60=$CC$60,$CC$60&lt;&gt;$CC$61,$CC$61:$CC$62=$CC$61,$CE$57:$CE$60=$CE$60,$CE$61:$CE$62=$CE$61,$CF$57:$CF$60=$CF$60,$CF$61:$CF$62=$CF$61,$CG$57&lt;&gt;$CG$58,$CG$58:$CG$59=$CG$59,$CG$59&lt;&gt;$CG$60,$CG$61&lt;&gt;$CG$62),1,0)</f>
        <v>0</v>
      </c>
      <c r="AQW60" s="487">
        <f t="array" aca="1" ref="AQW60" ca="1">IF(AND($CC$57:$CC$60=$CC$60,$CC$60&lt;&gt;$CC$61,$CC$61:$CC$62=$CC$61,$CE$57:$CE$60=$CE$60,$CE$61:$CE$62=$CE$61,$CF$57:$CF$60=$CF$60,$CF$61:$CF$62=$CF$61,$CG$57&lt;&gt;$CG$58,$CG$58&lt;&gt;$CG$59,$CG$59:$CG$60=$CG$60,$CG$61:$CG$62=$CG$61),1,0)</f>
        <v>0</v>
      </c>
      <c r="AQX60" s="487">
        <f t="array" aca="1" ref="AQX60" ca="1">IF(AND($CC$57:$CC$60=$CC$60,$CC$60&lt;&gt;$CC$61,$CC$61:$CC$62=$CC$61,$CE$57:$CE$60=$CE$60,$CE$61:$CE$62=$CE$61,$CF$57:$CF$60=$CF$60,$CF$61:$CF$62=$CF$61,$CG$57&lt;&gt;$CG$58,$CG$58&lt;&gt;$CG$59,$CG$59:$CG$60=$CG$60,$CG$61&lt;&gt;$CG$62),1,0)</f>
        <v>0</v>
      </c>
      <c r="AQY60" s="487">
        <f t="array" aca="1" ref="AQY60" ca="1">IF(AND($CC$57:$CC$60=$CC$60,$CC$60&lt;&gt;$CC$61,$CC$61:$CC$62=$CC$61,$CE$57:$CE$60=$CE$60,$CE$61:$CE$62=$CE$61,$CF$57:$CF$60=$CF$60,$CF$61:$CF$62=$CF$61,$CG$57&lt;&gt;$CG$58,$CG$58&lt;&gt;$CG$59,$CG$59&lt;&gt;$CG$60,$CG$61:$CG$62=$CG$61),1,0)</f>
        <v>0</v>
      </c>
      <c r="AQZ60" s="487">
        <f t="array" aca="1" ref="AQZ60" ca="1">IF(AND($CC$57:$CC$60=$CC$60,$CC$60&lt;&gt;$CC$61,$CC$61:$CC$62=$CC$61,$CE$57:$CE$60=$CE$60,$CE$61:$CE$62=$CE$61,$CF$57:$CF$60=$CF$60,$CF$61:$CF$62=$CF$61,$CG$57&lt;&gt;$CG$58,$CG$58&lt;&gt;$CG$59,$CG$59&lt;&gt;$CG$60,$CG$61&lt;&gt;$CG$62),1,0)</f>
        <v>0</v>
      </c>
      <c r="ARA60" s="487">
        <f t="array" aca="1" ref="ARA60" ca="1">IF(AND($CC$57:$CC$60=$CC$60,$CC$60&lt;&gt;$CC$61,$CC$61&lt;&gt;$CC$62,$CE$57:$CE$60=$CE$60,$CF$57:$CF$60=$CF$60,$CG$57:$CG$59=$CG$59,$CG$59&lt;&gt;$CG$60),1,0)</f>
        <v>0</v>
      </c>
      <c r="ARB60" s="487">
        <f t="array" aca="1" ref="ARB60" ca="1">IF(AND($CC$57:$CC$60=$CC$60,$CC$60&lt;&gt;$CC$61,$CC$61&lt;&gt;$CC$62,$CE$57:$CE$60=$CE$60,$CF$57:$CF$60=$CF$60,$CG$57:$CG$58=$CG$57,$CG$58&lt;&gt;$CG$59,$CG$59:$CG$60=$CG$60),1,0)</f>
        <v>0</v>
      </c>
      <c r="ARC60" s="487">
        <f t="array" aca="1" ref="ARC60" ca="1">IF(AND($CC$57:$CC$60=$CC$60,$CC$60&lt;&gt;$CC$61,$CC$61&lt;&gt;$CC$62,$CE$57:$CE$60=$CE$60,$CF$57:$CF$60=$CF$60,$CG$57:$CG$58=$CG$57,$CG$58&lt;&gt;$CG$59,$CG$59&lt;&gt;$CG$60),1,0)</f>
        <v>0</v>
      </c>
      <c r="ARD60" s="487">
        <f t="array" aca="1" ref="ARD60" ca="1">IF(AND($CC$57:$CC$60=$CC$60,$CC$60&lt;&gt;$CC$61,$CC$61&lt;&gt;$CC$62,$CE$57:$CE$60=$CE$60,$CF$57:$CF$60=$CF$60,$CG$57&lt;&gt;$CG$58,$CG$58:$CG$60=$CG$60),1,0)</f>
        <v>0</v>
      </c>
      <c r="ARE60" s="487">
        <f t="array" aca="1" ref="ARE60" ca="1">IF(AND($CC$57:$CC$60=$CC$60,$CC$60&lt;&gt;$CC$61,$CC$61&lt;&gt;$CC$62,$CE$57:$CE$60=$CE$60,$CF$57:$CF$60=$CF$60,$CG$57&lt;&gt;$CG$58,$CG$58:$CG$59=$CG$59,$CG$59&lt;&gt;$CG$60),1,0)</f>
        <v>0</v>
      </c>
      <c r="ARF60" s="487">
        <f t="array" aca="1" ref="ARF60" ca="1">IF(AND($CC$57:$CC$60=$CC$60,$CC$60&lt;&gt;$CC$61,$CC$61&lt;&gt;$CC$62,$CE$57:$CE$60=$CE$60,$CF$57:$CF$60=$CF$60,$CG$57&lt;&gt;$CG$58,$CG$58&lt;&gt;$CG$59,$CG$59:$CG$60=$CG$60),1,0)</f>
        <v>0</v>
      </c>
      <c r="ARG60" s="487">
        <f t="array" aca="1" ref="ARG60" ca="1">IF(AND($CC$57:$CC$60=$CC$60,$CC$60&lt;&gt;$CC$61,$CC$61&lt;&gt;$CC$62,$CE$57:$CE$60=$CE$60,$CF$57:$CF$60=$CF$60,$CG$57&lt;&gt;$CG$58,$CG$58&lt;&gt;$CG$59,$CG$59&lt;&gt;$CG$60),1,0)</f>
        <v>0</v>
      </c>
      <c r="ARH60" s="487">
        <f t="array" aca="1" ref="ARH60" ca="1">IF(AND($CC$57:$CC$59=$CC$59,$CC$59&lt;&gt;$CC$60,$CC$60:$CC$62=$CC$60,$CE$57:$CE$59=$CE$59,$CE$60:$CE$62=$CE$60,$CF$57:$CF$59=$CF$59,$CF$60:$CF$62=$CF$60,$CG$57:$CG$59=$CG$59,$CG$60:$CG$61=$CG$60,$CG$61&lt;&gt;$CG$62),1,0)</f>
        <v>0</v>
      </c>
      <c r="ARI60" s="487">
        <f t="array" aca="1" ref="ARI60" ca="1">IF(AND($CC$57:$CC$59=$CC$59,$CC$59&lt;&gt;$CC$60,$CC$60:$CC$62=$CC$60,$CE$57:$CE$59=$CE$59,$CE$60:$CE$62=$CE$60,$CF$57:$CF$59=$CF$59,$CF$60:$CF$62=$CF$60,$CG$57:$CG$59=$CG$59,$CG$60&lt;&gt;$CG$61,$CG$61:$CG$62=$CG$61),1,0)</f>
        <v>0</v>
      </c>
      <c r="ARJ60" s="487">
        <f t="array" aca="1" ref="ARJ60" ca="1">IF(AND($CC$57:$CC$59=$CC$59,$CC$59&lt;&gt;$CC$60,$CC$60:$CC$62=$CC$60,$CE$57:$CE$59=$CE$59,$CE$60:$CE$62=$CE$60,$CF$57:$CF$59=$CF$59,$CF$60:$CF$62=$CF$60,$CG$57:$CG$59=$CG$59,$CG$60&lt;&gt;$CG$61,$CG$61&lt;&gt;$CG$62),1,0)</f>
        <v>0</v>
      </c>
      <c r="ARK60" s="487">
        <f t="array" aca="1" ref="ARK60" ca="1">IF(AND($CC$57:$CC$59=$CC$59,$CC$59&lt;&gt;$CC$60,$CC$60:$CC$62=$CC$60,$CE$57:$CE$59=$CE$59,$CE$60:$CE$62=$CE$60,$CF$57:$CF$59=$CF$59,$CF$60:$CF$62=$CF$60,$CG$57:$CG$58=$CG$58,$CG$58&lt;&gt;$CG$59,$CG$60:$CG$62=$CG$60),1,0)</f>
        <v>0</v>
      </c>
      <c r="ARL60" s="487">
        <f t="array" aca="1" ref="ARL60" ca="1">IF(AND($CC$57:$CC$59=$CC$59,$CC$59&lt;&gt;$CC$60,$CC$60:$CC$62=$CC$60,$CE$57:$CE$59=$CE$59,$CE$60:$CE$62=$CE$60,$CF$57:$CF$59=$CF$59,$CF$60:$CF$62=$CF$60,$CG$57:$CG$58=$CG$58,$CG$58&lt;&gt;$CG$59,$CG$60&lt;&gt;$CG$61,$CG$61:$CG$62=$CG$61),1,0)</f>
        <v>0</v>
      </c>
      <c r="ARM60" s="487">
        <f t="array" aca="1" ref="ARM60" ca="1">IF(AND($CC$57:$CC$59=$CC$59,$CC$59&lt;&gt;$CC$60,$CC$60:$CC$62=$CC$60,$CE$57:$CE$59=$CE$59,$CE$60:$CE$62=$CE$60,$CF$57:$CF$59=$CF$59,$CF$60:$CF$62=$CF$60,$CG$57:$CG$58=$CG$58,$CG$58&lt;&gt;$CG$59,$CG$60:$CG$61=$CG$60,$CG$61&lt;&gt;$CG$62),1,0)</f>
        <v>0</v>
      </c>
      <c r="ARN60" s="487">
        <f t="array" aca="1" ref="ARN60" ca="1">IF(AND($CC$57:$CC$59=$CC$59,$CC$59&lt;&gt;$CC$60,$CC$60:$CC$62=$CC$60,$CE$57:$CE$59=$CE$59,$CE$60:$CE$62=$CE$60,$CF$57:$CF$59=$CF$59,$CF$60:$CF$62=$CF$60,$CG$57:$CG$58=$CG$58,$CG$58&lt;&gt;$CG$59,$CG$60&lt;&gt;$CG$61,$CG$61&lt;&gt;$CG$62),1,0)</f>
        <v>0</v>
      </c>
      <c r="ARO60" s="487">
        <f t="array" aca="1" ref="ARO60" ca="1">IF(AND($CC$57:$CC$59=$CC$59,$CC$59&lt;&gt;$CC$60,$CC$60:$CC$62=$CC$60,$CE$57:$CE$59=$CE$59,$CE$60:$CE$62=$CE$60,$CF$57:$CF$59=$CF$59,$CF$60:$CF$62=$CF$60,$CG$57&lt;&gt;$CG$58,$CG$58:$CG$59=$CG$59,$CG$60:$CG$62=$CG$60),1,0)</f>
        <v>0</v>
      </c>
      <c r="ARP60" s="487">
        <f t="array" aca="1" ref="ARP60" ca="1">IF(AND($CC$57:$CC$59=$CC$59,$CC$59&lt;&gt;$CC$60,$CC$60:$CC$62=$CC$60,$CE$57:$CE$59=$CE$59,$CE$60:$CE$62=$CE$60,$CF$57:$CF$59=$CF$59,$CF$60:$CF$62=$CF$60,$CG$57&lt;&gt;$CG$58,$CG$58:$CG$59=$CG$59,$CG$60&lt;&gt;$CG$61,$CG$61:$CG$62=$CG$61),1,0)</f>
        <v>0</v>
      </c>
      <c r="ARQ60" s="487">
        <f t="array" aca="1" ref="ARQ60" ca="1">IF(AND($CC$57:$CC$59=$CC$59,$CC$59&lt;&gt;$CC$60,$CC$60:$CC$62=$CC$60,$CE$57:$CE$59=$CE$59,$CE$60:$CE$62=$CE$60,$CF$57:$CF$59=$CF$59,$CF$60:$CF$62=$CF$60,$CG$57&lt;&gt;$CG$58,$CG$58:$CG$59=$CG$59,$CG$60:$CG$61=$CG$60,$CG$61&lt;&gt;$CG$62),1,0)</f>
        <v>0</v>
      </c>
      <c r="ARR60" s="487">
        <f t="array" aca="1" ref="ARR60" ca="1">IF(AND($CC$57:$CC$59=$CC$59,$CC$59&lt;&gt;$CC$60,$CC$60:$CC$62=$CC$60,$CE$57:$CE$59=$CE$59,$CE$60:$CE$62=$CE$60,$CF$57:$CF$59=$CF$59,$CF$60:$CF$62=$CF$60,$CG$57&lt;&gt;$CG$58,$CG$58:$CG$59=$CG$59,$CG$60&lt;&gt;$CG$61,$CG$61&lt;&gt;$CG$62),1,0)</f>
        <v>0</v>
      </c>
      <c r="ARS60" s="487">
        <f t="array" aca="1" ref="ARS60" ca="1">IF(AND($CC$57:$CC$59=$CC$59,$CC$59&lt;&gt;$CC$60,$CC$60:$CC$62=$CC$60,$CE$57:$CE$59=$CE$59,$CE$60:$CE$62=$CE$60,$CF$57:$CF$59=$CF$59,$CF$60:$CF$62=$CF$60,$CG$57&lt;&gt;$CG$58,$CG$58&lt;&gt;$CG$59,$CG$60:$CG$62=$CG$60),1,0)</f>
        <v>0</v>
      </c>
      <c r="ART60" s="487">
        <f t="array" aca="1" ref="ART60" ca="1">IF(AND($CC$57:$CC$59=$CC$59,$CC$59&lt;&gt;$CC$60,$CC$60:$CC$62=$CC$60,$CE$57:$CE$59=$CE$59,$CE$60:$CE$62=$CE$60,$CF$57:$CF$59=$CF$59,$CF$60:$CF$62=$CF$60,$CG$57&lt;&gt;$CG$58,$CG$58&lt;&gt;$CG$59,$CG$60:$CG$61=$CG$60,$CG$61&lt;&gt;$CG$62),1,0)</f>
        <v>0</v>
      </c>
      <c r="ARU60" s="487">
        <f t="array" aca="1" ref="ARU60" ca="1">IF(AND($CC$57:$CC$59=$CC$59,$CC$59&lt;&gt;$CC$60,$CC$60:$CC$62=$CC$60,$CE$57:$CE$59=$CE$59,$CE$60:$CE$62=$CE$60,$CF$57:$CF$59=$CF$59,$CF$60:$CF$62=$CF$60,$CG$57&lt;&gt;$CG$58,$CG$58&lt;&gt;$CG$59,$CG$60&lt;&gt;$CG$61,$CG$61:$CG$62=$CG$61),1,0)</f>
        <v>0</v>
      </c>
      <c r="ARV60" s="487">
        <f t="array" aca="1" ref="ARV60" ca="1">IF(AND($CC$57:$CC$59=$CC$59,$CC$59&lt;&gt;$CC$60,$CC$60:$CC$62=$CC$60,$CE$57:$CE$59=$CE$59,$CE$60:$CE$62=$CE$60,$CF$57:$CF$59=$CF$59,$CF$60:$CF$62=$CF$60,$CG$57&lt;&gt;$CG$58,$CG$58&lt;&gt;$CG$59,$CG$60&lt;&gt;$CG$61,$CG$61&lt;&gt;$CG$62),1,0)</f>
        <v>0</v>
      </c>
      <c r="ARW60" s="487">
        <f t="array" aca="1" ref="ARW60" ca="1">IF(AND($CC$57:$CC$59=$CC$59,$CC$59&lt;&gt;$CC$60,$CC$60:$CC$61=$CC$60,$CC$61&lt;&gt;$CC$62,$CE$57:$CE$59=$CE$59,$CE$60:$CE$61=$CE$60,$CF$57:$CF$59=$CF$59,$CF$60:$CF$61=$CF$60,$CG$57:$CG$59=$CG$59,$CG$60&lt;&gt;$CG$61),1,0)</f>
        <v>0</v>
      </c>
      <c r="ARX60" s="487">
        <f t="array" aca="1" ref="ARX60" ca="1">IF(AND($CC$57:$CC$59=$CC$59,$CC$59&lt;&gt;$CC$60,$CC$60:$CC$61=$CC$60,$CC$61&lt;&gt;$CC$62,$CE$57:$CE$59=$CE$59,$CE$60:$CE$61=$CE$60,$CF$57:$CF$59=$CF$59,$CF$60:$CF$61=$CF$60,$CG$57:$CG$58=$CG$58,$CG$58&lt;&gt;$CG$59,$CG$60:$CG$61=$CG$60),1,0)</f>
        <v>0</v>
      </c>
      <c r="ARY60" s="487">
        <f t="array" aca="1" ref="ARY60" ca="1">IF(AND($CC$57:$CC$59=$CC$59,$CC$59&lt;&gt;$CC$60,$CC$60:$CC$61=$CC$60,$CC$61&lt;&gt;$CC$62,$CE$57:$CE$59=$CE$59,$CE$60:$CE$61=$CE$60,$CF$57:$CF$59=$CF$59,$CF$60:$CF$61=$CF$60,$CG$57:$CG$58=$CG$58,$CG$58&lt;&gt;$CG$59,$CG$60&lt;&gt;$CG$61),1,0)</f>
        <v>0</v>
      </c>
      <c r="ARZ60" s="487">
        <f t="array" aca="1" ref="ARZ60" ca="1">IF(AND($CC$57:$CC$59=$CC$59,$CC$59&lt;&gt;$CC$60,$CC$60:$CC$61=$CC$60,$CC$61&lt;&gt;$CC$62,$CE$57:$CE$59=$CE$59,$CE$60:$CE$61=$CE$60,$CF$57:$CF$59=$CF$59,$CF$60:$CF$61=$CF$60,$CG$57&lt;&gt;$CG$58,$CG$58:$CG$59=$CG$59,$CG$60:$CG$61=$CG$60),1,0)</f>
        <v>0</v>
      </c>
      <c r="ASA60" s="487">
        <f t="array" aca="1" ref="ASA60" ca="1">IF(AND($CC$57:$CC$59=$CC$59,$CC$59&lt;&gt;$CC$60,$CC$60:$CC$61=$CC$60,$CC$61&lt;&gt;$CC$62,$CE$57:$CE$59=$CE$59,$CE$60:$CE$61=$CE$60,$CF$57:$CF$59=$CF$59,$CF$60:$CF$61=$CF$60,$CG$57&lt;&gt;$CG$58,$CG$58:$CG$59=$CG$59,$CG$60&lt;&gt;$CG$61),1,0)</f>
        <v>0</v>
      </c>
      <c r="ASB60" s="487">
        <f t="array" aca="1" ref="ASB60" ca="1">IF(AND($CC$57:$CC$59=$CC$59,$CC$59&lt;&gt;$CC$60,$CC$60:$CC$61=$CC$60,$CC$61&lt;&gt;$CC$62,$CE$57:$CE$59=$CE$59,$CE$60:$CE$61=$CE$60,$CF$57:$CF$59=$CF$59,$CF$60:$CF$61=$CF$60,$CG$57&lt;&gt;$CG$58,$CG$58&lt;&gt;$CG$59,$CG$60:$CG$61=$CG$60),1,0)</f>
        <v>0</v>
      </c>
      <c r="ASC60" s="487">
        <f t="array" aca="1" ref="ASC60" ca="1">IF(AND($CC$57:$CC$59=$CC$59,$CC$59&lt;&gt;$CC$60,$CC$60:$CC$61=$CC$60,$CC$61&lt;&gt;$CC$62,$CE$57:$CE$59=$CE$59,$CE$60:$CE$61=$CE$60,$CF$57:$CF$59=$CF$59,$CF$60:$CF$61=$CF$60,$CG$57&lt;&gt;$CG$58,$CG$58&lt;&gt;$CG$59,$CG$60&lt;&gt;$CG$61),1,0)</f>
        <v>0</v>
      </c>
      <c r="ASD60" s="487">
        <f t="array" aca="1" ref="ASD60" ca="1">IF(AND($CC$57:$CC$59=$CC$59,$CC$59&lt;&gt;$CC$60,$CC$60&lt;&gt;$CC$61,$CC$61:$CC$62=$CC$61,$CE$57:$CE$59=$CE$59,$CE$61:$CE$62=$CE$61,$CF$57:$CF$59=$CF$59,$CF$61:$CF$62=$CF$61,$CG$57:$CG$59=$CG$59,$CG$61&lt;&gt;$CG$62),1,0)</f>
        <v>0</v>
      </c>
      <c r="ASE60" s="487">
        <f t="array" aca="1" ref="ASE60" ca="1">IF(AND($CC$57:$CC$59=$CC$59,$CC$59&lt;&gt;$CC$60,$CC$60&lt;&gt;$CC$61,$CC$61:$CC$62=$CC$61,$CE$57:$CE$59=$CE$59,$CE$61:$CE$62=$CE$61,$CF$57:$CF$59=$CF$59,$CF$61:$CF$62=$CF$61,$CG$57:$CG$58=$CG$58,$CG$58&lt;&gt;$CG$59,$CG$61:$CG$62=$CG$61),1,0)</f>
        <v>0</v>
      </c>
      <c r="ASF60" s="487">
        <f t="array" aca="1" ref="ASF60" ca="1">IF(AND($CC$57:$CC$59=$CC$59,$CC$59&lt;&gt;$CC$60,$CC$60&lt;&gt;$CC$61,$CC$61:$CC$62=$CC$61,$CE$57:$CE$59=$CE$59,$CE$61:$CE$62=$CE$61,$CF$57:$CF$59=$CF$59,$CF$61:$CF$62=$CF$61,$CG$57:$CG$58=$CG$58,$CG$58&lt;&gt;$CG$59,$CG$61&lt;&gt;$CG$62),1,0)</f>
        <v>0</v>
      </c>
      <c r="ASG60" s="487">
        <f t="array" aca="1" ref="ASG60" ca="1">IF(AND($CC$57:$CC$59=$CC$59,$CC$59&lt;&gt;$CC$60,$CC$60&lt;&gt;$CC$61,$CC$61:$CC$62=$CC$61,$CE$57:$CE$59=$CE$59,$CE$61:$CE$62=$CE$61,$CF$57:$CF$59=$CF$59,$CF$61:$CF$62=$CF$61,$CG$57&lt;&gt;$CG$58,$CG$58:$CG$59=$CG$59,$CG$61:$CG$62=$CG$61),1,0)</f>
        <v>0</v>
      </c>
      <c r="ASH60" s="487">
        <f t="array" aca="1" ref="ASH60" ca="1">IF(AND($CC$57:$CC$59=$CC$59,$CC$59&lt;&gt;$CC$60,$CC$60&lt;&gt;$CC$61,$CC$61:$CC$62=$CC$61,$CE$57:$CE$59=$CE$59,$CE$61:$CE$62=$CE$61,$CF$57:$CF$59=$CF$59,$CF$61:$CF$62=$CF$61,$CG$57&lt;&gt;$CG$58,$CG$58:$CG$59=$CG$59,$CG$61&lt;&gt;$CG$62),1,0)</f>
        <v>0</v>
      </c>
      <c r="ASI60" s="487">
        <f t="array" aca="1" ref="ASI60" ca="1">IF(AND($CC$57:$CC$59=$CC$59,$CC$59&lt;&gt;$CC$60,$CC$60&lt;&gt;$CC$61,$CC$61:$CC$62=$CC$61,$CE$57:$CE$59=$CE$59,$CE$61:$CE$62=$CE$61,$CF$57:$CF$59=$CF$59,$CF$61:$CF$62=$CF$61,$CG$57&lt;&gt;$CG$58,$CG$58&lt;&gt;$CG$59,$CG$61:$CG$62=$CG$61),1,0)</f>
        <v>0</v>
      </c>
      <c r="ASJ60" s="487">
        <f t="array" aca="1" ref="ASJ60" ca="1">IF(AND($CC$57:$CC$59=$CC$59,$CC$59&lt;&gt;$CC$60,$CC$60&lt;&gt;$CC$61,$CC$61:$CC$62=$CC$61,$CE$57:$CE$59=$CE$59,$CE$61:$CE$62=$CE$61,$CF$57:$CF$59=$CF$59,$CF$61:$CF$62=$CF$61,$CG$57&lt;&gt;$CG$58,$CG$58&lt;&gt;$CG$59,$CG$61&lt;&gt;$CG$62),1,0)</f>
        <v>0</v>
      </c>
      <c r="ASK60" s="487">
        <f t="array" aca="1" ref="ASK60" ca="1">IF(AND($CC$57:$CC$59=$CC$59,$CC$59&lt;&gt;$CC$60,$CC$60&lt;&gt;$CC$61,$CC$61&lt;&gt;$CC$62,$CE$57:$CE$59=$CE$59,$CF$57:$CF$59=$CF$59,$CG$57:$CG$58=$CG$58,$CG$58&lt;&gt;$CG$59),1,0)</f>
        <v>0</v>
      </c>
      <c r="ASL60" s="487">
        <f t="array" aca="1" ref="ASL60" ca="1">IF(AND($CC$57:$CC$59=$CC$59,$CC$59&lt;&gt;$CC$60,$CC$60&lt;&gt;$CC$61,$CC$61&lt;&gt;$CC$62,$CE$57:$CE$59=$CE$59,$CF$57:$CF$59=$CF$59,$CG$57&lt;&gt;$CG$58,$CG$58:$CG$59=$CG$59),1,0)</f>
        <v>0</v>
      </c>
      <c r="ASM60" s="487">
        <f t="array" aca="1" ref="ASM60" ca="1">IF(AND($CC$57:$CC$59=$CC$59,$CC$59&lt;&gt;$CC$60,$CC$60&lt;&gt;$CC$61,$CC$61&lt;&gt;$CC$62,$CE$57:$CE$59=$CE$59,$CF$57:$CF$59=$CF$59,$CG$57&lt;&gt;$CG$58,$CG$58&lt;&gt;$CG$59),1,0)</f>
        <v>0</v>
      </c>
      <c r="ASN60" s="487">
        <f t="array" aca="1" ref="ASN60" ca="1">IF(AND($CC$57:$CC$58=$CC$58,$CC$58&lt;&gt;$CC$59,$CC$59:$CC$62=$CC$60,$CE$57:$CE$58=$CE$58,$CE$59:$CE$62=$CE$60,$CF$57:$CF$58=$CF$58,$CF$59:$CF$62=$CF$60,$CG$57:$CG$58=$CG$58,$CG$59:$CG$61=$CG$60,$CG$61&lt;&gt;$CG$62),1,0)</f>
        <v>0</v>
      </c>
      <c r="ASO60" s="487">
        <f t="array" aca="1" ref="ASO60" ca="1">IF(AND($CC$57:$CC$58=$CC$58,$CC$58&lt;&gt;$CC$59,$CC$59:$CC$62=$CC$60,$CE$57:$CE$58=$CE$58,$CE$59:$CE$62=$CE$60,$CF$57:$CF$58=$CF$58,$CF$59:$CF$62=$CF$60,$CG$57:$CG$58=$CG$58,$CG$59:$CG$60=$CG$60,$CG$60&lt;&gt;$CG$61,$CG$61:$CG$62=$CG$61),1,0)</f>
        <v>0</v>
      </c>
      <c r="ASP60" s="487">
        <f t="array" aca="1" ref="ASP60" ca="1">IF(AND($CC$57:$CC$58=$CC$58,$CC$58&lt;&gt;$CC$59,$CC$59:$CC$62=$CC$60,$CE$57:$CE$58=$CE$58,$CE$59:$CE$62=$CE$60,$CF$57:$CF$58=$CF$58,$CF$59:$CF$62=$CF$60,$CG$57:$CG$58=$CG$58,$CG$59:$CG$60=$CG$60,$CG$60&lt;&gt;$CG$61,$CG$61&lt;&gt;$CG$62),1,0)</f>
        <v>0</v>
      </c>
      <c r="ASQ60" s="487">
        <f t="array" aca="1" ref="ASQ60" ca="1">IF(AND($CC$57:$CC$58=$CC$58,$CC$58&lt;&gt;$CC$59,$CC$59:$CC$62=$CC$60,$CE$57:$CE$58=$CE$58,$CE$59:$CE$62=$CE$60,$CF$57:$CF$58=$CF$58,$CF$59:$CF$62=$CF$60,$CG$57:$CG$58=$CG$58,$CG$59&lt;&gt;$CG$60,$CG$60:$CG$62=$CG$60),1,0)</f>
        <v>0</v>
      </c>
      <c r="ASR60" s="487">
        <f t="array" aca="1" ref="ASR60" ca="1">IF(AND($CC$57:$CC$58=$CC$58,$CC$58&lt;&gt;$CC$59,$CC$59:$CC$62=$CC$60,$CE$57:$CE$58=$CE$58,$CE$59:$CE$62=$CE$60,$CF$57:$CF$58=$CF$58,$CF$59:$CF$62=$CF$60,$CG$57:$CG$58=$CG$58,$CG$59&lt;&gt;$CG$60,$CG$60&lt;&gt;$CG$61,$CG$61:$CG$62=$CG$61),1,0)</f>
        <v>0</v>
      </c>
      <c r="ASS60" s="487">
        <f t="array" aca="1" ref="ASS60" ca="1">IF(AND($CC$57:$CC$58=$CC$58,$CC$58&lt;&gt;$CC$59,$CC$59:$CC$62=$CC$60,$CE$57:$CE$58=$CE$58,$CE$59:$CE$62=$CE$60,$CF$57:$CF$58=$CF$58,$CF$59:$CF$62=$CF$60,$CG$57:$CG$58=$CG$58,$CG$59&lt;&gt;$CG$60,$CG$60:$CG$61=$CG$60,$CG$61&lt;&gt;$CG$62),1,0)</f>
        <v>0</v>
      </c>
      <c r="AST60" s="487">
        <f t="array" aca="1" ref="AST60" ca="1">IF(AND($CC$57:$CC$58=$CC$58,$CC$58&lt;&gt;$CC$59,$CC$59:$CC$62=$CC$60,$CE$57:$CE$58=$CE$58,$CE$59:$CE$62=$CE$60,$CF$57:$CF$58=$CF$58,$CF$59:$CF$62=$CF$60,$CG$57:$CG$58=$CG$58,$CG$59&lt;&gt;$CG$60,$CG$60&lt;&gt;$CG$61,$CG$61&lt;&gt;$CG$62),1,0)</f>
        <v>0</v>
      </c>
      <c r="ASU60" s="487">
        <f t="array" aca="1" ref="ASU60" ca="1">IF(AND($CC$57:$CC$58=$CC$58,$CC$58&lt;&gt;$CC$59,$CC$59:$CC$62=$CC$60,$CE$57:$CE$58=$CE$58,$CE$59:$CE$62=$CE$60,$CF$57:$CF$58=$CF$58,$CF$59:$CF$62=$CF$60,$CG$57&gt;$CG$58,$CG$59:$CG$62=$CG$60),1,0)</f>
        <v>0</v>
      </c>
      <c r="ASV60" s="487">
        <f t="array" aca="1" ref="ASV60" ca="1">IF(AND($CC$57:$CC$58=$CC$58,$CC$58&lt;&gt;$CC$59,$CC$59:$CC$62=$CC$60,$CE$57:$CE$58=$CE$58,$CE$59:$CE$62=$CE$60,$CF$57:$CF$58=$CF$58,$CF$59:$CF$62=$CF$60,$CG$57&lt;&gt;$CG$58,$CG$59:$CG$61=$CG$60,$CG$61&lt;&gt;$CG$62),1,0)</f>
        <v>0</v>
      </c>
      <c r="ASW60" s="487">
        <f t="array" aca="1" ref="ASW60" ca="1">IF(AND($CC$57:$CC$58=$CC$58,$CC$58&lt;&gt;$CC$59,$CC$59:$CC$62=$CC$60,$CE$57:$CE$58=$CE$58,$CE$59:$CE$62=$CE$60,$CF$57:$CF$58=$CF$58,$CF$59:$CF$62=$CF$60,$CG$57&lt;&gt;$CG$58,$CG$59:$CG$60=$CG$60,$CG$60&lt;&gt;$CG$61,$CG$61:$CG$62=$CG$61),1,0)</f>
        <v>0</v>
      </c>
      <c r="ASX60" s="487">
        <f t="array" aca="1" ref="ASX60" ca="1">IF(AND($CC$57:$CC$58=$CC$58,$CC$58&lt;&gt;$CC$59,$CC$59:$CC$62=$CC$60,$CE$57:$CE$58=$CE$58,$CE$59:$CE$62=$CE$60,$CF$57:$CF$58=$CF$58,$CF$59:$CF$62=$CF$60,$CG$57&lt;&gt;$CG$58,$CG$59:$CG$60=$CG$60,$CG$60&lt;&gt;$CG$61,$CG$61&lt;&gt;$CG$62),1,0)</f>
        <v>0</v>
      </c>
      <c r="ASY60" s="487">
        <f t="array" aca="1" ref="ASY60" ca="1">IF(AND($CC$57:$CC$58=$CC$58,$CC$58&lt;&gt;$CC$59,$CC$59:$CC$62=$CC$60,$CE$57:$CE$58=$CE$58,$CE$59:$CE$62=$CE$60,$CF$57:$CF$58=$CF$58,$CF$59:$CF$62=$CF$60,$CG$57&lt;&gt;$CG$58,$CG$59&lt;&gt;$CG$60,$CG$60:$CG$62=$CG$60),1,0)</f>
        <v>0</v>
      </c>
      <c r="ASZ60" s="487">
        <f t="array" aca="1" ref="ASZ60" ca="1">IF(AND($CC$57:$CC$58=$CC$58,$CC$58&lt;&gt;$CC$59,$CC$59:$CC$62=$CC$60,$CE$57:$CE$58=$CE$58,$CE$59:$CE$62=$CE$60,$CF$57:$CF$58=$CF$58,$CF$59:$CF$62=$CF$60,$CG$57&lt;&gt;$CG$58,$CG$59&lt;&gt;$CG$60,$CG$60:$CG$61=$CG$60,$CG$61&lt;&gt;$CG$62),1,0)</f>
        <v>0</v>
      </c>
      <c r="ATA60" s="487">
        <f t="array" aca="1" ref="ATA60" ca="1">IF(AND($CC$57:$CC$58=$CC$58,$CC$58&lt;&gt;$CC$59,$CC$59:$CC$62=$CC$60,$CE$57:$CE$58=$CE$58,$CE$59:$CE$62=$CE$60,$CF$57:$CF$58=$CF$58,$CF$59:$CF$62=$CF$60,$CG$57&lt;&gt;$CG$58,$CG$59&lt;&gt;$CG$60,$CG$60&lt;&gt;$CG$61,$CG$61:$CG$62=$CG$61),1,0)</f>
        <v>0</v>
      </c>
      <c r="ATB60" s="487">
        <f t="array" aca="1" ref="ATB60" ca="1">IF(AND($CC$57:$CC$58=$CC$58,$CC$58&lt;&gt;$CC$59,$CC$59:$CC$62=$CC$60,$CE$57:$CE$58=$CE$58,$CE$59:$CE$62=$CE$60,$CF$57:$CF$58=$CF$58,$CF$59:$CF$62=$CF$60,$CG$57&lt;&gt;$CG$58,$CG$59&lt;&gt;$CG$60,$CG$60&lt;&gt;$CG$61,$CG$61&lt;&gt;$CG$62),1,0)</f>
        <v>0</v>
      </c>
      <c r="ATC60" s="487">
        <f t="array" aca="1" ref="ATC60" ca="1">IF(AND($CC$57:$CC$58=$CC$58,$CC$58&lt;&gt;$CC$59,$CC$59:$CC$61=$CC$60,$CC$61&lt;&gt;$CC$62,$CE$57:$CE$58=$CE$58,$CE$59:$CE$61=$CE$60,$CF$57:$CF$58=$CF$58,$CF$59:$CF$61=$CF$60,$CG$57:$CG$58=$CG$58,$CG$59:$CG$60=$CG$60,$CG$60&lt;&gt;$CG$61),1,0)</f>
        <v>0</v>
      </c>
      <c r="ATD60" s="487">
        <f t="array" aca="1" ref="ATD60" ca="1">IF(AND($CC$57:$CC$58=$CC$58,$CC$58&lt;&gt;$CC$59,$CC$59:$CC$61=$CC$60,$CC$61&lt;&gt;$CC$62,$CE$57:$CE$58=$CE$58,$CE$59:$CE$61=$CE$60,$CF$57:$CF$58=$CF$58,$CF$59:$CF$61=$CF$60,$CG$57:$CG$58=$CG$58,$CG$59&lt;&gt;$CG$60,$CG$60:$CG$61=$CG$60),1,0)</f>
        <v>0</v>
      </c>
      <c r="ATE60" s="487">
        <f t="array" aca="1" ref="ATE60" ca="1">IF(AND($CC$57:$CC$58=$CC$58,$CC$58&lt;&gt;$CC$59,$CC$59:$CC$61=$CC$60,$CC$61&lt;&gt;$CC$62,$CE$57:$CE$58=$CE$58,$CE$59:$CE$61=$CE$60,$CF$57:$CF$58=$CF$58,$CF$59:$CF$61=$CF$60,$CG$57:$CG$58=$CG$58,$CG$59&lt;&gt;$CG$60,$CG$60&lt;&gt;$CG$61),1,0)</f>
        <v>0</v>
      </c>
      <c r="ATF60" s="487">
        <f t="array" aca="1" ref="ATF60" ca="1">IF(AND($CC$57:$CC$58=$CC$58,$CC$58&lt;&gt;$CC$59,$CC$59:$CC$61=$CC$60,$CC$61&lt;&gt;$CC$62,$CE$57:$CE$58=$CE$58,$CE$59:$CE$61=$CE$60,$CF$57:$CF$58=$CF$58,$CF$59:$CF$61=$CF$60,$CG$57&lt;&gt;$CG$58,$CG$59:$CG$61=$CG$60),1,0)</f>
        <v>0</v>
      </c>
      <c r="ATG60" s="487">
        <f t="array" aca="1" ref="ATG60" ca="1">IF(AND($CC$57:$CC$58=$CC$58,$CC$58&lt;&gt;$CC$59,$CC$59:$CC$61=$CC$60,$CC$61&lt;&gt;$CC$62,$CE$57:$CE$58=$CE$58,$CE$59:$CE$61=$CE$60,$CF$57:$CF$58=$CF$58,$CF$59:$CF$61=$CF$60,$CG$57&lt;&gt;$CG$58,$CG$59:$CG$60=$CG$60,$CG$60&lt;&gt;$CG$61),1,0)</f>
        <v>0</v>
      </c>
      <c r="ATH60" s="487">
        <f t="array" aca="1" ref="ATH60" ca="1">IF(AND($CC$57:$CC$58=$CC$58,$CC$58&lt;&gt;$CC$59,$CC$59:$CC$61=$CC$60,$CC$61&lt;&gt;$CC$62,$CE$57:$CE$58=$CE$58,$CE$59:$CE$61=$CE$60,$CF$57:$CF$58=$CF$58,$CF$59:$CF$61=$CF$60,$CG$57&lt;&gt;$CG$58,$CG$59&lt;&gt;$CG$60,$CG$60:$CG$61=$CG$60),1,0)</f>
        <v>0</v>
      </c>
      <c r="ATI60" s="487">
        <f t="array" aca="1" ref="ATI60" ca="1">IF(AND($CC$57:$CC$58=$CC$58,$CC$58&lt;&gt;$CC$59,$CC$59:$CC$61=$CC$60,$CC$61&lt;&gt;$CC$62,$CE$57:$CE$58=$CE$58,$CE$59:$CE$61=$CE$60,$CF$57:$CF$58=$CF$58,$CF$59:$CF$61=$CF$60,$CG$57&lt;&gt;$CG$58,$CG$59&lt;&gt;$CG$60,$CG$60&lt;&gt;$CG$61),1,0)</f>
        <v>0</v>
      </c>
      <c r="ATJ60" s="487">
        <f t="array" aca="1" ref="ATJ60" ca="1">IF(AND($CC$57:$CC$58=$CC$58,$CC$58&lt;&gt;$CC$59,$CC$59:$CC$60=$CC$60,$CC$60&lt;&gt;$CC$61,$CC$61:$CC$62=$CC$61,$CE$57:$CE$58=$CE$58,$CE$59:$CE$60=$CE$60,$CE$61:$CE$62=$CE$61,$CF$57:$CF$58=$CF$58,$CF$59:$CF$60=$CF$60,$CF$61:$CF$62=$CF$61,$CG$57:$CG$58=$CG$58,$CG$59:$CG$60=$CG$60,$CG$61&lt;&gt;$CG$62),1,0)</f>
        <v>0</v>
      </c>
      <c r="ATK60" s="487">
        <f t="array" aca="1" ref="ATK60" ca="1">IF(AND($CC$57:$CC$58=$CC$58,$CC$58&lt;&gt;$CC$59,$CC$59:$CC$60=$CC$60,$CC$60&lt;&gt;$CC$61,$CC$61:$CC$62=$CC$61,$CE$57:$CE$58=$CE$58,$CE$59:$CE$60=$CE$60,$CE$61:$CE$62=$CE$61,$CF$57:$CF$58=$CF$58,$CF$59:$CF$60=$CF$60,$CF$61:$CF$62=$CF$61,$CG$57:$CG$58=$CG$58,$CG$59&lt;&gt;$CG$60,$CG$61:$CG$62=$CG$61),1,0)</f>
        <v>0</v>
      </c>
      <c r="ATL60" s="487">
        <f t="array" aca="1" ref="ATL60" ca="1">IF(AND($CC$57:$CC$58=$CC$58,$CC$58&lt;&gt;$CC$59,$CC$59:$CC$60=$CC$60,$CC$60&lt;&gt;$CC$61,$CC$61:$CC$62=$CC$61,$CE$57:$CE$58=$CE$58,$CE$59:$CE$60=$CE$60,$CE$61:$CE$62=$CE$61,$CF$57:$CF$58=$CF$58,$CF$59:$CF$60=$CF$60,$CF$61:$CF$62=$CF$61,$CG$57:$CG$58=$CG$58,$CG$59&lt;&gt;$CG$60,$CG$61&lt;&gt;$CG$62),1,0)</f>
        <v>0</v>
      </c>
      <c r="ATM60" s="487">
        <f t="array" aca="1" ref="ATM60" ca="1">IF(AND($CC$57:$CC$58=$CC$58,$CC$58&lt;&gt;$CC$59,$CC$59:$CC$60=$CC$60,$CC$60&lt;&gt;$CC$61,$CC$61:$CC$62=$CC$61,$CE$57:$CE$58=$CE$58,$CE$59:$CE$60=$CE$60,$CE$61:$CE$62=$CE$61,$CF$57:$CF$58=$CF$58,$CF$59:$CF$60=$CF$60,$CF$61:$CF$62=$CF$61,$CG$57&lt;&gt;$CG$58,$CG$59:$CG$60=$CG$60,$CG$61:$CG$62=$CG$61),1,0)</f>
        <v>0</v>
      </c>
      <c r="ATN60" s="487">
        <f t="array" aca="1" ref="ATN60" ca="1">IF(AND($CC$57:$CC$58=$CC$58,$CC$58&lt;&gt;$CC$59,$CC$59:$CC$60=$CC$60,$CC$60&lt;&gt;$CC$61,$CC$61:$CC$62=$CC$61,$CE$57:$CE$58=$CE$58,$CE$59:$CE$60=$CE$60,$CE$61:$CE$62=$CE$61,$CF$57:$CF$58=$CF$58,$CF$59:$CF$60=$CF$60,$CF$61:$CF$62=$CF$61,$CG$57&lt;&gt;$CG$58,$CG$59:$CG$60=$CG$60,$CG$61&lt;&gt;$CG$62),1,0)</f>
        <v>0</v>
      </c>
      <c r="ATO60" s="487">
        <f t="array" aca="1" ref="ATO60" ca="1">IF(AND($CC$57:$CC$58=$CC$58,$CC$58&lt;&gt;$CC$59,$CC$59:$CC$60=$CC$60,$CC$60&lt;&gt;$CC$61,$CC$61:$CC$62=$CC$61,$CE$57:$CE$58=$CE$58,$CE$59:$CE$60=$CE$60,$CE$61:$CE$62=$CE$61,$CF$57:$CF$58=$CF$58,$CF$59:$CF$60=$CF$60,$CF$61:$CF$62=$CF$61,$CG$57&lt;&gt;$CG$58,$CG$59&lt;&gt;$CG$60,$CG$61:$CG$62=$CG$61),1,0)</f>
        <v>0</v>
      </c>
      <c r="ATP60" s="487">
        <f t="array" aca="1" ref="ATP60" ca="1">IF(AND($CC$57:$CC$58=$CC$58,$CC$58&lt;&gt;$CC$59,$CC$59:$CC$60=$CC$60,$CC$60&lt;&gt;$CC$61,$CC$61:$CC$62=$CC$61,$CE$57:$CE$58=$CE$58,$CE$59:$CE$60=$CE$60,$CE$61:$CE$62=$CE$61,$CF$57:$CF$58=$CF$58,$CF$59:$CF$60=$CF$60,$CF$61:$CF$62=$CF$61,$CG$57&lt;&gt;$CG$58,$CG$59&lt;&gt;$CG$60,$CG$61&lt;&gt;$CG$62),1,0)</f>
        <v>0</v>
      </c>
      <c r="ATQ60" s="487">
        <f t="array" aca="1" ref="ATQ60" ca="1">IF(AND($CC$57:$CC$58=$CC$58,$CC$58&lt;&gt;$CC$59,$CC$59:$CC$60=$CC$60,$CC$60&lt;&gt;$CC$61,$CC$61&lt;&gt;$CC$62,$CE$57:$CE$58=$CE$58,$CE$59:$CE$60=$CE$60,$CF$57:$CF$58=$CF$58,$CF$59:$CF$60=$CF$60,$CG$57:$CG$58=$CG$58,$CG$59&lt;&gt;$CG$60),1,0)</f>
        <v>0</v>
      </c>
      <c r="ATR60" s="487">
        <f t="array" aca="1" ref="ATR60" ca="1">IF(AND($CC$57:$CC$58=$CC$58,$CC$58&lt;&gt;$CC$59,$CC$59:$CC$60=$CC$60,$CC$60&lt;&gt;$CC$61,$CC$61&lt;&gt;$CC$62,$CE$57:$CE$58=$CE$58,$CE$59:$CE$60=$CE$60,$CF$57:$CF$58=$CF$58,$CF$59:$CF$60=$CF$60,$CG$57&lt;&gt;$CG$58,$CG$59:$CG$60=$CG$60),1,0)</f>
        <v>0</v>
      </c>
      <c r="ATS60" s="487">
        <f t="array" aca="1" ref="ATS60" ca="1">IF(AND($CC$57:$CC$58=$CC$58,$CC$58&lt;&gt;$CC$59,$CC$59:$CC$60=$CC$60,$CC$60&lt;&gt;$CC$61,$CC$61&lt;&gt;$CC$62,$CE$57:$CE$58=$CE$58,$CE$59:$CE$60=$CE$60,$CF$57:$CF$58=$CF$58,$CF$59:$CF$60=$CF$60,$CG$57&lt;&gt;$CG$58,$CG$59&lt;&gt;$CG$60),1,0)</f>
        <v>0</v>
      </c>
      <c r="ATT60" s="487">
        <f t="array" aca="1" ref="ATT60" ca="1">IF(AND($CC$57:$CC$58=$CC$58,$CC$58&lt;&gt;$CC$59,$CC$59&lt;&gt;$CC$60,$CC$60:$CC$62=$CC$60,$CE$57:$CE$58=$CE$58,$CE$60:$CE$62=$CE$60,$CF$57:$CF$58=$CF$58,$CF$60:$CF$62=$CF$60,$CG$57:$CG$58=$CG$58,$CG$60&lt;&gt;$CG$61,$CG$61:$CG$62=$CG$61),1,0)</f>
        <v>0</v>
      </c>
      <c r="ATU60" s="487">
        <f t="array" aca="1" ref="ATU60" ca="1">IF(AND($CC$57:$CC$58=$CC$58,$CC$58&lt;&gt;$CC$59,$CC$59&lt;&gt;$CC$60,$CC$60:$CC$62=$CC$60,$CE$57:$CE$58=$CE$58,$CE$60:$CE$62=$CE$60,$CF$57:$CF$58=$CF$58,$CF$60:$CF$62=$CF$60,$CG$57:$CG$58=$CG$58,$CG$60:$CG$61=$CG$60,$CG$61&lt;&gt;$CG$62),1,0)</f>
        <v>0</v>
      </c>
      <c r="ATV60" s="487">
        <f t="array" aca="1" ref="ATV60" ca="1">IF(AND($CC$57:$CC$58=$CC$58,$CC$58&lt;&gt;$CC$59,$CC$59&lt;&gt;$CC$60,$CC$60:$CC$62=$CC$60,$CE$57:$CE$58=$CE$58,$CE$60:$CE$62=$CE$60,$CF$57:$CF$58=$CF$58,$CF$60:$CF$62=$CF$60,$CG$57:$CG$58=$CG$58,$CG$60&lt;&gt;$CG$61,$CG$61&lt;&gt;$CG$62),1,0)</f>
        <v>0</v>
      </c>
      <c r="ATW60" s="487">
        <f t="array" aca="1" ref="ATW60" ca="1">IF(AND($CC$57:$CC$58=$CC$58,$CC$58&lt;&gt;$CC$59,$CC$59&lt;&gt;$CC$60,$CC$60:$CC$62=$CC$60,$CE$57:$CE$58=$CE$58,$CE$60:$CE$62=$CE$60,$CF$57:$CF$58=$CF$58,$CF$60:$CF$62=$CF$60,$CG$57&lt;&gt;$CG$58,$CG$60:$CG$62=$CG$60),1,0)</f>
        <v>0</v>
      </c>
      <c r="ATX60" s="487">
        <f t="array" aca="1" ref="ATX60" ca="1">IF(AND($CC$57:$CC$58=$CC$58,$CC$58&lt;&gt;$CC$59,$CC$59&lt;&gt;$CC$60,$CC$60:$CC$62=$CC$60,$CE$57:$CE$58=$CE$58,$CE$60:$CE$62=$CE$60,$CF$57:$CF$58=$CF$58,$CF$60:$CF$62=$CF$60,$CG$57&lt;&gt;$CG$58,$CG$60:$CG$61=$CG$60,$CG$61&lt;&gt;$CG$62),1,0)</f>
        <v>0</v>
      </c>
      <c r="ATY60" s="487">
        <f t="array" aca="1" ref="ATY60" ca="1">IF(AND($CC$57:$CC$58=$CC$58,$CC$58&lt;&gt;$CC$59,$CC$59&lt;&gt;$CC$60,$CC$60:$CC$62=$CC$60,$CE$57:$CE$58=$CE$58,$CE$60:$CE$62=$CE$60,$CF$57:$CF$58=$CF$58,$CF$60:$CF$62=$CF$60,$CG$57&lt;&gt;$CG$58,$CG$60&lt;&gt;$CG$61,$CG$61:$CG$62=$CG$61),1,0)</f>
        <v>0</v>
      </c>
      <c r="ATZ60" s="487">
        <f t="array" aca="1" ref="ATZ60" ca="1">IF(AND($CC$57:$CC$58=$CC$58,$CC$58&lt;&gt;$CC$59,$CC$59&lt;&gt;$CC$60,$CC$60:$CC$62=$CC$60,$CE$57:$CE$58=$CE$58,$CE$60:$CE$62=$CE$60,$CF$57:$CF$58=$CF$58,$CF$60:$CF$62=$CF$60,$CG$57&lt;&gt;$CG$58,$CG$60&lt;&gt;$CG$61,$CG$61&lt;&gt;$CG$62),1,0)</f>
        <v>0</v>
      </c>
      <c r="AUA60" s="487">
        <f t="array" aca="1" ref="AUA60" ca="1">IF(AND($CC$57:$CC$58=$CC$58,$CC$58&lt;&gt;$CC$59,$CC$59&lt;&gt;$CC$60,$CC$60&lt;&gt;$CC$61,$CC$61:$CC$62=$CC$61,$CE$57:$CE$58=$CE$58,$CE$61:$CE$62=$CE$61,$CF$57:$CF$58=$CF$58,$CF$61:$CF$62=$CF$61,$CG$57:$CG$58=$CG$58,$CG$61&lt;&gt;$CG$62),1,0)</f>
        <v>0</v>
      </c>
      <c r="AUB60" s="487">
        <f t="array" aca="1" ref="AUB60" ca="1">IF(AND($CC$57:$CC$58=$CC$58,$CC$58&lt;&gt;$CC$59,$CC$59&lt;&gt;$CC$60,$CC$60&lt;&gt;$CC$61,$CC$61:$CC$62=$CC$61,$CE$57:$CE$58=$CE$58,$CE$61:$CE$62=$CE$61,$CF$57:$CF$58=$CF$58,$CF$61:$CF$62=$CF$61,$CG$57&lt;&gt;$CG$58,$CG$61:$CG$62=$CG$61),1,0)</f>
        <v>0</v>
      </c>
      <c r="AUC60" s="487">
        <f t="array" aca="1" ref="AUC60" ca="1">IF(AND($CC$57:$CC$58=$CC$58,$CC$58&lt;&gt;$CC$59,$CC$59&lt;&gt;$CC$60,$CC$60&lt;&gt;$CC$61,$CC$61:$CC$62=$CC$61,$CE$57:$CE$58=$CE$58,$CE$61:$CE$62=$CE$61,$CF$57:$CF$58=$CF$58,$CF$61:$CF$62=$CF$61,$CG$57&lt;&gt;$CG$58,$CG$61&lt;&gt;$CG$62),1,0)</f>
        <v>0</v>
      </c>
      <c r="AUD60" s="487">
        <f t="array" aca="1" ref="AUD60" ca="1">IF(AND($CC$57:$CC$58=$CC$58,$CC$58&lt;&gt;$CC$59,$CC$59&lt;&gt;$CC$60,$CC$60:$CC$61=$CC$60,$CC$61&lt;&gt;$CC$62,$CE$57:$CE$58=$CE$58,$CE$60:$CE$61=$CE$60,$CF$57:$CF$58=$CF$58,$CF$60:$CF$61=$CF$60,$CG$57:$CG$58=$CG$58,$CG$60&lt;&gt;$CG$61),1,0)</f>
        <v>0</v>
      </c>
      <c r="AUE60" s="487">
        <f t="array" aca="1" ref="AUE60" ca="1">IF(AND($CC$57:$CC$58=$CC$58,$CC$58&lt;&gt;$CC$59,$CC$59&lt;&gt;$CC$60,$CC$60:$CC$61=$CC$60,$CC$61&lt;&gt;$CC$62,$CE$57:$CE$58=$CE$58,$CE$60:$CE$61=$CE$60,$CF$57:$CF$58=$CF$58,$CF$60:$CF$61=$CF$60,$CG$57&lt;&gt;$CG$58,$CG$60:$CG$61=$CG$60),1,0)</f>
        <v>0</v>
      </c>
      <c r="AUF60" s="487">
        <f t="array" aca="1" ref="AUF60" ca="1">IF(AND($CC$57:$CC$58=$CC$58,$CC$58&lt;&gt;$CC$59,$CC$59&lt;&gt;$CC$60,$CC$60:$CC$61=$CC$60,$CC$61&lt;&gt;$CC$62,$CE$57:$CE$58=$CE$58,$CE$60:$CE$61=$CE$60,$CF$57:$CF$58=$CF$58,$CF$60:$CF$61=$CF$60,$CG$57&lt;&gt;$CG$58,$CG$60&lt;&gt;$CG$61),1,0)</f>
        <v>0</v>
      </c>
      <c r="AUG60" s="487">
        <f t="array" aca="1" ref="AUG60" ca="1">IF(AND($CC$57:$CC$58=$CC$58,$CC$58&lt;&gt;$CC$59,$CC$59&lt;&gt;$CC$60,$CC$60&lt;&gt;$CC$61,$CC$61&lt;&gt;$CC$62,$CE$57:$CE$58=$CE$58,$CF$57:$CF$58=$CF$58,$CG$57&lt;&gt;$CG$58),1,0)</f>
        <v>0</v>
      </c>
      <c r="AUH60" s="487">
        <f t="array" aca="1" ref="AUH60" ca="1">IF(AND($CC$57&lt;&gt;$CC$58,$CC$58:$CC$62=$CC$60,$CE$58:$CE$62=$CE$60,$CF$58:$CF$62=$CF$60,$CG$58:$CG$61=$CG$60,$CG$61&lt;&gt;$CG$62),1,0)</f>
        <v>0</v>
      </c>
      <c r="AUI60" s="487">
        <f t="array" aca="1" ref="AUI60" ca="1">IF(AND($CC$57&lt;&gt;$CC$58,$CC$58:$CC$62=$CC$60,$CE$58:$CE$62=$CE$60,$CF$58:$CF$62=$CF$60,$CG$58:$CG$60=$CG$60,$CG$60&lt;&gt;$CG$61,$CG$61:$CG$62=$CG$61),1,0)</f>
        <v>0</v>
      </c>
      <c r="AUJ60" s="487">
        <f t="array" aca="1" ref="AUJ60" ca="1">IF(AND($CC$57&lt;&gt;$CC$58,$CC$58:$CC$62=$CC$60,$CE$58:$CE$62=$CE$60,$CF$58:$CF$62=$CF$60,$CG$58:$CG$60=$CG$60,$CG$60&lt;&gt;$CG$61,$CG$61&lt;&gt;$CG$62),1,0)</f>
        <v>0</v>
      </c>
      <c r="AUK60" s="487">
        <f t="array" aca="1" ref="AUK60" ca="1">IF(AND($CC$57&lt;&gt;$CC$58,$CC$58:$CC$62=$CC$60,$CE$58:$CE$62=$CE$60,$CF$58:$CF$62=$CF$60,$CG$58:$CG$59=$CG$59,$CG$59&lt;&gt;$CG$60,$CG$60:$CG$62=$CG$60),1,0)</f>
        <v>0</v>
      </c>
      <c r="AUL60" s="487">
        <f t="array" aca="1" ref="AUL60" ca="1">IF(AND($CC$57&lt;&gt;$CC$58,$CC$58:$CC$62=$CC$60,$CE$58:$CE$62=$CE$60,$CF$58:$CF$62=$CF$60,$CG$58:$CG$59=$CG$59,$CG$59&lt;&gt;$CG$60,$CG$60&lt;&gt;$CG$61,$CG$61:$CG$62=$CG$61),1,0)</f>
        <v>0</v>
      </c>
      <c r="AUM60" s="487">
        <f t="array" aca="1" ref="AUM60" ca="1">IF(AND($CC$57&lt;&gt;$CC$58,$CC$58:$CC$62=$CC$60,$CE$58:$CE$62=$CE$60,$CF$58:$CF$62=$CF$60,$CG$58:$CG$59=$CG$59,$CG$59&lt;&gt;$CG$60,$CG$60:$CG$61=$CG$60,$CG$61&lt;&gt;$CG$62),1,0)</f>
        <v>0</v>
      </c>
      <c r="AUN60" s="487">
        <f t="array" aca="1" ref="AUN60" ca="1">IF(AND($CC$57&lt;&gt;$CC$58,$CC$58:$CC$62=$CC$60,$CE$58:$CE$62=$CE$60,$CF$58:$CF$62=$CF$60,$CG$58:$CG$59=$CG$59,$CG$59&lt;&gt;$CG$60,$CG$60&lt;&gt;$CG$61,$CG$61&lt;&gt;$CG$62),1,0)</f>
        <v>0</v>
      </c>
      <c r="AUO60" s="487">
        <f t="array" aca="1" ref="AUO60" ca="1">IF(AND($CC$57&lt;&gt;$CC$58,$CC$58:$CC$62=$CC$60,$CE$58:$CE$62=$CE$60,$CF$58:$CF$62=$CF$60,$CG$58&lt;&gt;$CG$59,$CG$59:$CG$62=$CG$60),1,0)</f>
        <v>0</v>
      </c>
      <c r="AUP60" s="487">
        <f t="array" aca="1" ref="AUP60" ca="1">IF(AND($CC$57&lt;&gt;$CC$58,$CC$58:$CC$62=$CC$60,$CE$58:$CE$62=$CE$60,$CF$58:$CF$62=$CF$60,$CG$58&lt;&gt;$CG$59,$CG$59:$CG$61=$CG$60,$CG$61&lt;&gt;$CG$62),1,0)</f>
        <v>0</v>
      </c>
      <c r="AUQ60" s="487">
        <f t="array" aca="1" ref="AUQ60" ca="1">IF(AND($CC$57&lt;&gt;$CC$58,$CC$58:$CC$62=$CC$60,$CE$58:$CE$62=$CE$60,$CF$58:$CF$62=$CF$60,$CG$58&lt;&gt;$CG$59,$CG$59:$CG$60=$CG$60,$CG$60&lt;&gt;$CG$61,$CG$61:$CG$62=$CG$61),1,0)</f>
        <v>0</v>
      </c>
      <c r="AUR60" s="487">
        <f t="array" aca="1" ref="AUR60" ca="1">IF(AND($CC$57&lt;&gt;$CC$58,$CC$58:$CC$62=$CC$60,$CE$58:$CE$62=$CE$60,$CF$58:$CF$62=$CF$60,$CG$58&lt;&gt;$CG$59,$CG$59:$CG$60=$CG$60,$CG$60&lt;&gt;$CG$61,$CG$61&lt;&gt;$CG$62),1,0)</f>
        <v>0</v>
      </c>
      <c r="AUS60" s="487">
        <f t="array" aca="1" ref="AUS60" ca="1">IF(AND($CC$57&lt;&gt;$CC$58,$CC$58:$CC$62=$CC$60,$CE$58:$CE$62=$CE$60,$CF$58:$CF$62=$CF$60,$CG$58&lt;&gt;$CG$59,$CG$59&lt;&gt;$CG$60,$CG$60:$CG$62=$CG$60),1,0)</f>
        <v>0</v>
      </c>
      <c r="AUT60" s="487">
        <f t="array" aca="1" ref="AUT60" ca="1">IF(AND($CC$57&lt;&gt;$CC$58,$CC$58:$CC$62=$CC$60,$CE$58:$CE$62=$CE$60,$CF$58:$CF$62=$CF$60,$CG$58&lt;&gt;$CG$59,$CG$59&lt;&gt;$CG$60,$CG$60:$CG$61=$CG$60,$CG$61&lt;&gt;$CG$62),1,0)</f>
        <v>0</v>
      </c>
      <c r="AUU60" s="487">
        <f t="array" aca="1" ref="AUU60" ca="1">IF(AND($CC$57&lt;&gt;$CC$58,$CC$58:$CC$62=$CC$60,$CE$58:$CE$62=$CE$60,$CF$58:$CF$62=$CF$60,$CG$58&lt;&gt;$CG$59,$CG$59&lt;&gt;$CG$60,$CG$60&lt;&gt;$CG$61,$CG$61:$CG$62=$CG$61),1,0)</f>
        <v>0</v>
      </c>
      <c r="AUV60" s="487">
        <f t="array" aca="1" ref="AUV60" ca="1">IF(AND($CC$57&lt;&gt;$CC$58,$CC$58:$CC$62=$CC$60,$CE$58:$CE$62=$CE$60,$CF$58:$CF$62=$CF$60,$CG$58&lt;&gt;$CG$59,$CG$59&lt;&gt;$CG$60,$CG$60&lt;&gt;$CG$61,$CG$61&lt;&gt;$CG$62),1,0)</f>
        <v>0</v>
      </c>
      <c r="AUW60" s="487">
        <f t="array" aca="1" ref="AUW60" ca="1">IF(AND($CC$57&lt;&gt;$CC$58,$CC$58:$CC$61=$CC$60,$CC$61&lt;&gt;$CC$62,$CE$58:$CE$61=$CE$60,$CF$58:$CF$61=$CF$60,$CG$58:$CG$60=$CG$60,$CG$60&lt;&gt;$CG$61),1,0)</f>
        <v>0</v>
      </c>
      <c r="AUX60" s="487">
        <f t="array" aca="1" ref="AUX60" ca="1">IF(AND($CC$57&lt;&gt;$CC$58,$CC$58:$CC$61=$CC$60,$CC$61&lt;&gt;$CC$62,$CE$58:$CE$61=$CE$60,$CF$58:$CF$61=$CF$60,$CG$58:$CG$59=$CG$59,$CG$59&lt;&gt;$CG$60,$CG$60:$CG$61=$CG$60),1,0)</f>
        <v>0</v>
      </c>
      <c r="AUY60" s="487">
        <f t="array" aca="1" ref="AUY60" ca="1">IF(AND($CC$57&lt;&gt;$CC$58,$CC$58:$CC$61=$CC$60,$CC$61&lt;&gt;$CC$62,$CE$58:$CE$61=$CE$60,$CF$58:$CF$61=$CF$60,$CG$58:$CG$59=$CG$59,$CG$59&lt;&gt;$CG$60,$CG$60&lt;&gt;$CG$61),1,0)</f>
        <v>0</v>
      </c>
      <c r="AUZ60" s="487">
        <f t="array" aca="1" ref="AUZ60" ca="1">IF(AND($CC$57&lt;&gt;$CC$58,$CC$58:$CC$61=$CC$60,$CC$61&lt;&gt;$CC$62,$CE$58:$CE$61=$CE$60,$CF$58:$CF$61=$CF$60,$CG$58&lt;&gt;$CG$59,$CG$59:$CG$61=$CG$60),1,0)</f>
        <v>0</v>
      </c>
      <c r="AVA60" s="487">
        <f t="array" aca="1" ref="AVA60" ca="1">IF(AND($CC$57&lt;&gt;$CC$58,$CC$58:$CC$61=$CC$60,$CC$61&lt;&gt;$CC$62,$CE$58:$CE$61=$CE$60,$CF$58:$CF$61=$CF$60,$CG$58&lt;&gt;$CG$59,$CG$59:$CG$60=$CG$60,$CG$60&lt;&gt;$CG$61),1,0)</f>
        <v>0</v>
      </c>
      <c r="AVB60" s="487">
        <f t="array" aca="1" ref="AVB60" ca="1">IF(AND($CC$57&lt;&gt;$CC$58,$CC$58:$CC$61=$CC$60,$CC$61&lt;&gt;$CC$62,$CE$58:$CE$61=$CE$60,$CF$58:$CF$61=$CF$60,$CG$58&lt;&gt;$CG$59,$CG$59&lt;&gt;$CG$60,$CG$60:$CG$61=$CG$60),1,0)</f>
        <v>0</v>
      </c>
      <c r="AVC60" s="487">
        <f t="array" aca="1" ref="AVC60" ca="1">IF(AND($CC$57&lt;&gt;$CC$58,$CC$58:$CC$61=$CC$60,$CC$61&lt;&gt;$CC$62,$CE$58:$CE$61=$CE$60,$CF$58:$CF$61=$CF$60,$CG$58&lt;&gt;$CG$59,$CG$59&lt;&gt;$CG$60,$CG$60&lt;&gt;$CG$61),1,0)</f>
        <v>0</v>
      </c>
      <c r="AVD60" s="487">
        <f t="array" aca="1" ref="AVD60" ca="1">IF(AND($CC$57&lt;&gt;$CC$58,$CC$58:$CC$60=$CC$60,$CC$60&lt;&gt;$CC$61,$CC$61:$CC$62=$CC$61,$CE$58:$CE$60=$CE$60,$CE$61:$CE$62=$CE$61,$CF$58:$CF$60=$CF$60,$CF$61:$CF$62=$CF$61,$CG$58:$CG$60=$CG$60,$CG$61&lt;&gt;$CG$62),1,0)</f>
        <v>0</v>
      </c>
      <c r="AVE60" s="487">
        <f t="array" aca="1" ref="AVE60" ca="1">IF(AND($CC$57&lt;&gt;$CC$58,$CC$58:$CC$60=$CC$60,$CC$60&lt;&gt;$CC$61,$CC$61:$CC$62=$CC$61,$CE$58:$CE$60=$CE$60,$CE$61:$CE$62=$CE$61,$CF$58:$CF$60=$CF$60,$CF$61:$CF$62=$CF$61,$CG$58:$CG$59=$CG$59,$CG$59&lt;&gt;$CG$60,$CG$61:$CG$62=$CG$61),1,0)</f>
        <v>0</v>
      </c>
      <c r="AVF60" s="487">
        <f t="array" aca="1" ref="AVF60" ca="1">IF(AND($CC$57&lt;&gt;$CC$58,$CC$58:$CC$60=$CC$60,$CC$60&lt;&gt;$CC$61,$CC$61:$CC$62=$CC$61,$CE$58:$CE$60=$CE$60,$CE$61:$CE$62=$CE$61,$CF$58:$CF$60=$CF$60,$CF$61:$CF$62=$CF$61,$CG$58:$CG$59=$CG$59,$CG$59&lt;&gt;$CG$60,$CG$61&lt;&gt;$CG$62),1,0)</f>
        <v>0</v>
      </c>
      <c r="AVG60" s="487">
        <f t="array" aca="1" ref="AVG60" ca="1">IF(AND($CC$57&lt;&gt;$CC$58,$CC$58:$CC$60=$CC$60,$CC$60&lt;&gt;$CC$61,$CC$61:$CC$62=$CC$61,$CE$58:$CE$60=$CE$60,$CE$61:$CE$62=$CE$61,$CF$58:$CF$60=$CF$60,$CF$61:$CF$62=$CF$61,$CG$58&lt;&gt;$CG$59,$CG$59:$CG$60=$CG$60,$CG$61:$CG$62=$CG$61),1,0)</f>
        <v>0</v>
      </c>
      <c r="AVH60" s="487">
        <f t="array" aca="1" ref="AVH60" ca="1">IF(AND($CC$57&lt;&gt;$CC$58,$CC$58:$CC$60=$CC$60,$CC$60&lt;&gt;$CC$61,$CC$61:$CC$62=$CC$61,$CE$58:$CE$60=$CE$60,$CE$61:$CE$62=$CE$61,$CF$58:$CF$60=$CF$60,$CF$61:$CF$62=$CF$61,$CG$58&lt;&gt;$CG$59,$CG$59:$CG$60=$CG$60,$CG$61&lt;&gt;$CG$62),1,0)</f>
        <v>0</v>
      </c>
      <c r="AVI60" s="487">
        <f t="array" aca="1" ref="AVI60" ca="1">IF(AND($CC$57&lt;&gt;$CC$58,$CC$58:$CC$60=$CC$60,$CC$60&lt;&gt;$CC$61,$CC$61:$CC$62=$CC$61,$CE$58:$CE$60=$CE$60,$CE$61:$CE$62=$CE$61,$CF$58:$CF$60=$CF$60,$CF$61:$CF$62=$CF$61,$CG$58&lt;&gt;$CG$59,$CG$59&lt;&gt;$CG$60,$CG$61:$CG$62=$CG$61),1,0)</f>
        <v>0</v>
      </c>
      <c r="AVJ60" s="487">
        <f t="array" aca="1" ref="AVJ60" ca="1">IF(AND($CC$57&lt;&gt;$CC$58,$CC$58:$CC$60=$CC$60,$CC$60&lt;&gt;$CC$61,$CC$61:$CC$62=$CC$61,$CE$58:$CE$60=$CE$60,$CE$61:$CE$62=$CE$61,$CF$58:$CF$60=$CF$60,$CF$61:$CF$62=$CF$61,$CG$58&lt;&gt;$CG$59,$CG$59&lt;&gt;$CG$60,$CG$61&lt;&gt;$CG$62),1,0)</f>
        <v>0</v>
      </c>
      <c r="AVK60" s="487">
        <f t="array" aca="1" ref="AVK60" ca="1">IF(AND($CC$57&lt;&gt;$CC$58,$CC$58:$CC$60=$CC$60,$CC$60&lt;&gt;$CC$61,$CC$61&lt;&gt;$CC$62,$CE$58:$CE$60=$CE$60,$CF$58:$CF$60=$CF$60,$CG$58:$CG$59=$CG$59,$CG$59&lt;&gt;$CG$60),1,0)</f>
        <v>0</v>
      </c>
      <c r="AVL60" s="487">
        <f t="array" aca="1" ref="AVL60" ca="1">IF(AND($CC$57&lt;&gt;$CC$58,$CC$58:$CC$60=$CC$60,$CC$60&lt;&gt;$CC$61,$CC$61&lt;&gt;$CC$62,$CE$58:$CE$60=$CE$60,$CF$58:$CF$60=$CF$60,$CG$58&lt;&gt;$CG$59,$CG$59:$CG$60=$CG$60),1,0)</f>
        <v>0</v>
      </c>
      <c r="AVM60" s="487">
        <f t="array" aca="1" ref="AVM60" ca="1">IF(AND($CC$57&lt;&gt;$CC$58,$CC$58:$CC$60=$CC$60,$CC$60&lt;&gt;$CC$61,$CC$61&lt;&gt;$CC$62,$CE$58:$CE$60=$CE$60,$CF$58:$CF$60=$CF$60,$CG$58&lt;&gt;$CG$59,$CG$59&lt;&gt;$CG$60),1,0)</f>
        <v>0</v>
      </c>
      <c r="AVN60" s="487">
        <f t="array" aca="1" ref="AVN60" ca="1">IF(AND($CC$57&lt;&gt;$CC$58,$CC$58:$CC$59=$CC$59,$CC$59&lt;&gt;$CC$60,$CC$60:$CC$62=$CC$60,$CE$58:$CE$59=$CE$59,$CE$60:$CE$62=$CE$60,$CF$58:$CF$59=$CF$59,$CF$60:$CF$62=$CF$60,$CG$58:$CG$59=$CG$59,$CG$60&lt;&gt;$CG$61,$CG$61:$CG$62=$CG$61),1,0)</f>
        <v>0</v>
      </c>
      <c r="AVO60" s="487">
        <f t="array" aca="1" ref="AVO60" ca="1">IF(AND($CC$57&lt;&gt;$CC$58,$CC$58:$CC$59=$CC$59,$CC$59&lt;&gt;$CC$60,$CC$60:$CC$62=$CC$60,$CE$58:$CE$59=$CE$59,$CE$60:$CE$62=$CE$60,$CF$58:$CF$59=$CF$59,$CF$60:$CF$62=$CF$60,$CG$58:$CG$59=$CG$59,$CG$60:$CG$61=$CG$60,$CG$61&lt;&gt;$CG$62),1,0)</f>
        <v>0</v>
      </c>
      <c r="AVP60" s="487">
        <f t="array" aca="1" ref="AVP60" ca="1">IF(AND($CC$57&lt;&gt;$CC$58,$CC$58:$CC$59=$CC$59,$CC$59&lt;&gt;$CC$60,$CC$60:$CC$62=$CC$60,$CE$58:$CE$59=$CE$59,$CE$60:$CE$62=$CE$60,$CF$58:$CF$59=$CF$59,$CF$60:$CF$62=$CF$60,$CG$58:$CG$59=$CG$59,$CG$60&lt;&gt;$CG$61,$CG$61&lt;&gt;$CG$62),1,0)</f>
        <v>0</v>
      </c>
      <c r="AVQ60" s="487">
        <f t="array" aca="1" ref="AVQ60" ca="1">IF(AND($CC$57&lt;&gt;$CC$58,$CC$58:$CC$59=$CC$59,$CC$59&lt;&gt;$CC$60,$CC$60:$CC$62=$CC$60,$CE$58:$CE$59=$CE$59,$CE$60:$CE$62=$CE$60,$CF$58:$CF$59=$CF$59,$CF$60:$CF$62=$CF$60,$CG$58&lt;&gt;$CG$59,$CG$60:$CG$62=$CG$60),1,0)</f>
        <v>0</v>
      </c>
      <c r="AVR60" s="487">
        <f t="array" aca="1" ref="AVR60" ca="1">IF(AND($CC$57&lt;&gt;$CC$58,$CC$58:$CC$59=$CC$59,$CC$59&lt;&gt;$CC$60,$CC$60:$CC$62=$CC$60,$CE$58:$CE$59=$CE$59,$CE$60:$CE$62=$CE$60,$CF$58:$CF$59=$CF$59,$CF$60:$CF$62=$CF$60,$CG$58&lt;&gt;$CG$59,$CG$60:$CG$61=$CG$60,$CG$61&lt;&gt;$CG$62),1,0)</f>
        <v>0</v>
      </c>
      <c r="AVS60" s="487">
        <f t="array" aca="1" ref="AVS60" ca="1">IF(AND($CC$57&lt;&gt;$CC$58,$CC$58:$CC$59=$CC$59,$CC$59&lt;&gt;$CC$60,$CC$60:$CC$62=$CC$60,$CE$58:$CE$59=$CE$59,$CE$60:$CE$62=$CE$60,$CF$58:$CF$59=$CF$59,$CF$60:$CF$62=$CF$60,$CG$58&lt;&gt;$CG$59,$CG$60&lt;&gt;$CG$61,$CG$61:$CG$62=$CG$61),1,0)</f>
        <v>0</v>
      </c>
      <c r="AVT60" s="487">
        <f t="array" aca="1" ref="AVT60" ca="1">IF(AND($CC$57&lt;&gt;$CC$58,$CC$58:$CC$59=$CC$59,$CC$59&lt;&gt;$CC$60,$CC$60:$CC$62=$CC$60,$CE$58:$CE$59=$CE$59,$CE$60:$CE$62=$CE$60,$CF$58:$CF$59=$CF$59,$CF$60:$CF$62=$CF$60,$CG$58&lt;&gt;$CG$59,$CG$60&lt;&gt;$CG$61,$CG$61&lt;&gt;$CG$62),1,0)</f>
        <v>0</v>
      </c>
      <c r="AVU60" s="487">
        <f t="array" aca="1" ref="AVU60" ca="1">IF(AND($CC$57&lt;&gt;$CC$58,$CC$58:$CC$59=$CC$59,$CC$59&lt;&gt;$CC$60,$CC$60&lt;&gt;$CC$61,$CC$61:$CC$62=$CC$61,$CE$58:$CE$59=$CE$59,$CE$61:$CE$62=$CE$61,$CF$58:$CF$59=$CF$59,$CF$61:$CF$62=$CF$61,$CG$58:$CG$59=$CG$59,$CG$61&lt;&gt;$CG$62),1,0)</f>
        <v>0</v>
      </c>
      <c r="AVV60" s="487">
        <f t="array" aca="1" ref="AVV60" ca="1">IF(AND($CC$57&lt;&gt;$CC$58,$CC$58:$CC$59=$CC$59,$CC$59&lt;&gt;$CC$60,$CC$60&lt;&gt;$CC$61,$CC$61:$CC$62=$CC$61,$CE$58:$CE$59=$CE$59,$CE$61:$CE$62=$CE$61,$CF$58:$CF$59=$CF$59,$CF$61:$CF$62=$CF$61,$CG$58&lt;&gt;$CG$59,$CG$61:$CG$62=$CG$61),1,0)</f>
        <v>0</v>
      </c>
      <c r="AVW60" s="487">
        <f t="array" aca="1" ref="AVW60" ca="1">IF(AND($CC$57&lt;&gt;$CC$58,$CC$58:$CC$59=$CC$59,$CC$59&lt;&gt;$CC$60,$CC$60&lt;&gt;$CC$61,$CC$61:$CC$62=$CC$61,$CE$58:$CE$59=$CE$59,$CE$61:$CE$62=$CE$61,$CF$58:$CF$59=$CF$59,$CF$61:$CF$62=$CF$61,$CG$58&lt;&gt;$CG$59,$CG$61&lt;&gt;$CG$62),1,0)</f>
        <v>0</v>
      </c>
      <c r="AVX60" s="487">
        <f t="array" aca="1" ref="AVX60" ca="1">IF(AND($CC$57&lt;&gt;$CC$58,$CC$58:$CC$59=$CC$59,$CC$59&lt;&gt;$CC$60,$CC$60:$CC$61=$CC$60,$CC$61&lt;&gt;$CC$62,$CE$58:$CE$59=$CE$59,$CE$60:$CE$61=$CE$60,$CF$58:$CF$59=$CF$59,$CF$60:$CF$61=$CF$60,$CG$58:$CG$59=$CG$59,$CG$60&lt;&gt;$CG$61),1,0)</f>
        <v>0</v>
      </c>
      <c r="AVY60" s="487">
        <f t="array" aca="1" ref="AVY60" ca="1">IF(AND($CC$57&lt;&gt;$CC$58,$CC$58:$CC$59=$CC$59,$CC$59&lt;&gt;$CC$60,$CC$60:$CC$61=$CC$60,$CC$61&lt;&gt;$CC$62,$CE$58:$CE$59=$CE$59,$CE$60:$CE$61=$CE$60,$CF$58:$CF$59=$CF$59,$CF$60:$CF$61=$CF$60,$CG$58&lt;&gt;$CG$59,$CG$60:$CG$61=$CG$60),1,0)</f>
        <v>0</v>
      </c>
      <c r="AVZ60" s="487">
        <f t="array" aca="1" ref="AVZ60" ca="1">IF(AND($CC$57&lt;&gt;$CC$58,$CC$58:$CC$59=$CC$59,$CC$59&lt;&gt;$CC$60,$CC$60:$CC$61=$CC$60,$CC$61&lt;&gt;$CC$62,$CE$58:$CE$59=$CE$59,$CE$60:$CE$61=$CE$60,$CF$58:$CF$59=$CF$59,$CF$60:$CF$61=$CF$60,$CG$58&lt;&gt;$CG$59,$CG$60&lt;&gt;$CG$61),1,0)</f>
        <v>0</v>
      </c>
      <c r="AWA60" s="487">
        <f t="array" aca="1" ref="AWA60" ca="1">IF(AND($CC$57&lt;&gt;$CC$58,$CC$58:$CC$59=$CC$59,$CC$59&lt;&gt;$CC$60,$CC$60&lt;&gt;$CC$61,$CC$61&lt;&gt;$CC$62,$CE$58:$CE$59=$CE$59,$CF$58:$CF$59=$CF$59,$CG$58&lt;&gt;$CG$59),1,0)</f>
        <v>0</v>
      </c>
      <c r="AWB60" s="487">
        <f t="array" aca="1" ref="AWB60" ca="1">IF(AND($CC$57&lt;&gt;$CC$58,$CC$58&lt;&gt;$CC$59,$CC$59:$CC$62=$CC$60,$CE$59:$CE$62=$CE$60,$CF$59:$CF$62=$CF$60,$CG$59:$CG$61=$CG$60,$CG$61&lt;&gt;$CG$62),1,0)</f>
        <v>0</v>
      </c>
      <c r="AWC60" s="487">
        <f t="array" aca="1" ref="AWC60" ca="1">IF(AND($CC$57&lt;&gt;$CC$58,$CC$58&lt;&gt;$CC$59,$CC$59:$CC$62=$CC$60,$CE$59:$CE$62=$CE$60,$CF$59:$CF$62=$CF$60,$CG$59:$CG$60=$CG$60,$CG$60&lt;&gt;$CG$61,$CG$61:$CG$62=$CG$61),1,0)</f>
        <v>0</v>
      </c>
      <c r="AWD60" s="487">
        <f t="array" aca="1" ref="AWD60" ca="1">IF(AND($CC$57&lt;&gt;$CC$58,$CC$58&lt;&gt;$CC$59,$CC$59:$CC$62=$CC$60,$CE$59:$CE$62=$CE$60,$CF$59:$CF$62=$CF$60,$CG$59:$CG$60=$CG$60,$CG$60&lt;&gt;$CG$61,$CG$61&lt;&gt;$CG$62),1,0)</f>
        <v>0</v>
      </c>
      <c r="AWE60" s="487">
        <f t="array" aca="1" ref="AWE60" ca="1">IF(AND($CC$57&lt;&gt;$CC$58,$CC$58&lt;&gt;$CC$59,$CC$59:$CC$62=$CC$60,$CE$59:$CE$62=$CE$60,$CF$59:$CF$62=$CF$60,$CG$59&lt;&gt;$CG$60,$CG$60:$CG$62=$CG$60),1,0)</f>
        <v>0</v>
      </c>
      <c r="AWF60" s="487">
        <f t="array" aca="1" ref="AWF60" ca="1">IF(AND($CC$57&lt;&gt;$CC$58,$CC$58&lt;&gt;$CC$59,$CC$59:$CC$62=$CC$60,$CE$59:$CE$62=$CE$60,$CF$59:$CF$62=$CF$60,$CG$59&lt;&gt;$CG$60,$CG$60:$CG$61=$CG$60,$CG$61&lt;&gt;$CG$62),1,0)</f>
        <v>0</v>
      </c>
      <c r="AWG60" s="487">
        <f t="array" aca="1" ref="AWG60" ca="1">IF(AND($CC$57&lt;&gt;$CC$58,$CC$58&lt;&gt;$CC$59,$CC$59:$CC$62=$CC$60,$CE$59:$CE$62=$CE$60,$CF$59:$CF$62=$CF$60,$CG$59&lt;&gt;$CG$60,$CG$60&lt;&gt;$CG$61,$CG$61:$CG$62=$CG$61),1,0)</f>
        <v>0</v>
      </c>
      <c r="AWH60" s="487">
        <f t="array" aca="1" ref="AWH60" ca="1">IF(AND($CC$57&lt;&gt;$CC$58,$CC$58&lt;&gt;$CC$59,$CC$59:$CC$62=$CC$60,$CE$59:$CE$62=$CE$60,$CF$59:$CF$62=$CF$60,$CG$59&lt;&gt;$CG$60,$CG$60&lt;&gt;$CG$61,$CG$61&lt;&gt;$CG$62),1,0)</f>
        <v>0</v>
      </c>
      <c r="AWI60" s="487">
        <f t="array" aca="1" ref="AWI60" ca="1">IF(AND($CC$57&lt;&gt;$CC$58,$CC$58&lt;&gt;$CC$59,$CC$59:$CC$61=$CC$60,$CC$61&lt;&gt;$CC$62,$CE$59:$CE$61=$CE$60,$CF$59:$CF$61=$CF$60,$CG$59:$CG$60=$CG$60,$CG$60&lt;&gt;$CG$61),1,0)</f>
        <v>0</v>
      </c>
      <c r="AWJ60" s="487">
        <f t="array" aca="1" ref="AWJ60" ca="1">IF(AND($CC$57&lt;&gt;$CC$58,$CC$58&lt;&gt;$CC$59,$CC$59:$CC$61=$CC$60,$CC$61&lt;&gt;$CC$62,$CE$59:$CE$61=$CE$60,$CF$59:$CF$61=$CF$60,$CG$59&lt;&gt;$CG$60,$CG$60:$CG$61=$CG$60),1,0)</f>
        <v>0</v>
      </c>
      <c r="AWK60" s="487">
        <f t="array" aca="1" ref="AWK60" ca="1">IF(AND($CC$57&lt;&gt;$CC$58,$CC$58&lt;&gt;$CC$59,$CC$59:$CC$61=$CC$60,$CC$61&lt;&gt;$CC$62,$CE$59:$CE$61=$CE$60,$CF$59:$CF$61=$CF$60,$CG$59&lt;&gt;$CG$60,$CG$60&lt;&gt;$CG$61),1,0)</f>
        <v>0</v>
      </c>
      <c r="AWL60" s="487">
        <f t="array" aca="1" ref="AWL60" ca="1">IF(AND($CC$57&lt;&gt;$CC$58,$CC$58&lt;&gt;$CC$59,$CC$59:$CC$60=$CC$60,$CC$60&lt;&gt;$CC$61,$CC$61:$CC$62=$CC$61,$CE$59:$CE$60=$CE$60,$CE$61:$CE$62=$CE$61,$CF$59:$CF$60=$CF$60,$CF$61:$CF$62=$CF$61,$CG$59:$CG$60=$CG$60,$CG$61&lt;&gt;$CG$62),1,0)</f>
        <v>0</v>
      </c>
      <c r="AWM60" s="487">
        <f t="array" aca="1" ref="AWM60" ca="1">IF(AND($CC$57&lt;&gt;$CC$58,$CC$58&lt;&gt;$CC$59,$CC$59:$CC$60=$CC$60,$CC$60&lt;&gt;$CC$61,$CC$61:$CC$62=$CC$61,$CE$59:$CE$60=$CE$60,$CE$61:$CE$62=$CE$61,$CF$59:$CF$60=$CF$60,$CF$61:$CF$62=$CF$61,$CG$59&lt;&gt;$CG$60,$CG$61:$CG$62=$CG$61),1,0)</f>
        <v>0</v>
      </c>
      <c r="AWN60" s="487">
        <f t="array" aca="1" ref="AWN60" ca="1">IF(AND($CC$57&lt;&gt;$CC$58,$CC$58&lt;&gt;$CC$59,$CC$59:$CC$60=$CC$60,$CC$60&lt;&gt;$CC$61,$CC$61:$CC$62=$CC$61,$CE$59:$CE$60=$CE$60,$CE$61:$CE$62=$CE$61,$CF$59:$CF$60=$CF$60,$CF$61:$CF$62=$CF$61,$CG$59&lt;&gt;$CG$60,$CG$61&lt;&gt;$CG$62),1,0)</f>
        <v>0</v>
      </c>
      <c r="AWO60" s="487">
        <f t="array" aca="1" ref="AWO60" ca="1">IF(AND($CC$57&lt;&gt;$CC$58,$CC$58&lt;&gt;$CC$59,$CC$59:$CC$60=$CC$60,$CC$60&lt;&gt;$CC$61,$CC$61&lt;&gt;$CC$62,$CE$59:$CE$60=$CE$60,$CF$59:$CF$60=$CF$59,$CG$59&lt;&gt;$CG$60),1,0)</f>
        <v>0</v>
      </c>
      <c r="AWP60" s="487">
        <f t="array" aca="1" ref="AWP60" ca="1">IF(AND($CC$57&lt;&gt;$CC$58,$CC$58&lt;&gt;$CC$59,$CC$59&lt;&gt;$CC$60,$CC$60:$CC$62=$CC$60,$CE$60:$CE$62=$CE$60,$CF$60:$CF$62=$CF$60,$CG$60:$CG$61=$CG$60,$CG$61&lt;&gt;$CG$62),1,0)</f>
        <v>0</v>
      </c>
      <c r="AWQ60" s="487">
        <f t="array" aca="1" ref="AWQ60" ca="1">IF(AND($CC$57&lt;&gt;$CC$58,$CC$58&lt;&gt;$CC$59,$CC$59&lt;&gt;$CC$60,$CC$60:$CC$62=$CC$60,$CE$60:$CE$62=$CE$60,$CF$60:$CF$62=$CF$60,$CG$60&lt;&gt;$CG$61,$CG$61:$CG$62=$CG$61),1,0)</f>
        <v>0</v>
      </c>
      <c r="AWR60" s="487">
        <f t="array" aca="1" ref="AWR60" ca="1">IF(AND($CC$57&lt;&gt;$CC$58,$CC$58&lt;&gt;$CC$59,$CC$59&lt;&gt;$CC$60,$CC$60:$CC$62=$CC$60,$CE$60:$CE$62=$CE$60,$CF$60:$CF$62=$CF$60,$CG$60&lt;&gt;$CG$61,$CG$61&lt;&gt;$CG$62),1,0)</f>
        <v>0</v>
      </c>
      <c r="AWS60" s="487">
        <f t="array" aca="1" ref="AWS60" ca="1">IF(AND($CC$57&lt;&gt;$CC$58,$CC$58&lt;&gt;$CC$59,$CC$59&lt;&gt;$CC$60,$CC$60:$CC$61=$CC$60,$CC$61&lt;&gt;$CC$62,$CE$60:$CE$61=$CE$60,$CF$60:$CF$61=$CF$60,$CG$60&lt;&gt;$CG$61),1,0)</f>
        <v>0</v>
      </c>
      <c r="AWT60" s="487">
        <f t="array" aca="1" ref="AWT60" ca="1">IF(AND($CC$57&lt;&gt;$CC$58,$CC$58&lt;&gt;$CC$59,$CC$59&lt;&gt;$CC$60,$CC$60&lt;&gt;$CC$61,$CC$61:$CC$62=$CC$61,$CE$61:$CE$62=$CE$61,$CF$61:$CF$62=$CF$61,$CG$61&lt;&gt;$CG$62),1,0)</f>
        <v>0</v>
      </c>
      <c r="AWU60" s="487">
        <f t="array" aca="1" ref="AWU60" ca="1">IF(AND($CC$57:$CC$62=$CC$60,$CE$57:$CE$61=$CE$60,$CE$61&lt;&gt;$CE$62,$CF$57:$CF$59=$CF$59,$CF$59&lt;&gt;$CF$60,$CF$60:$CF$61=$CF$60,$CG$57:$CG$59=$CG$59,$CG$60&lt;&gt;$CG$61),1,0)</f>
        <v>0</v>
      </c>
      <c r="AWV60" s="487">
        <f t="array" aca="1" ref="AWV60" ca="1">IF(AND($CC$57:$CC$62=$CC$60,$CE$57:$CE$61=$CE$60,$CE$61&lt;&gt;$CE$62,$CF$57:$CF$60=$CF$60,$CF$60&lt;&gt;$CF$61,$CG$57:$CG$59=$CG$59,$CG$59&lt;&gt;$CG$60),1,0)</f>
        <v>0</v>
      </c>
      <c r="AWW60" s="487">
        <f t="array" aca="1" ref="AWW60" ca="1">IF(AND($CC$57:$CC$62=$CC$60,$CE$57:$CE$60=$CE$60,$CE$60&lt;&gt;$CE$61,$CE$61:$CE$62=$CE$61,$CF$57:$CF$59=$CF$59,$CF$59&lt;&gt;$CF$60,$CF$61:$CF$62=$CF$61,$CG$57:$CG$59=$CG$59,$CG$61&lt;&gt;$CG$62),1,0)</f>
        <v>0</v>
      </c>
      <c r="AWX60" s="487">
        <f t="array" aca="1" ref="AWX60" ca="1">IF(AND($CC$57:$CC$62=$CC$60,$CE$57:$CE$60=$CE$60,$CE$60&lt;&gt;$CE$61,$CE$61:$CE$62=$CE$61,$CF$57:$CF$60=$CF$60,$CF$61&lt;&gt;$CF$62,$CG$57:$CG$59=$CG$59,$CG$59&lt;&gt;$CG$60),1,0)</f>
        <v>0</v>
      </c>
      <c r="AWY60" s="487">
        <f t="array" aca="1" ref="AWY60" ca="1">IF(AND($CC$57:$CC$62=$CC$60,$CE$57:$CE$59=$CE$59,$CE$59&lt;&gt;$CE$60,$CE$60:$CE$62=$CE$60,$CF$57:$CF$59=$CF$59,$CF$60:$CF$61=$CF$60,$CF$61&lt;&gt;$CF$62,$CG$57:$CG$59=$CG$59,$CG$60&lt;&gt;$CG$61),1,0)</f>
        <v>0</v>
      </c>
      <c r="AWZ60" s="487">
        <f t="array" aca="1" ref="AWZ60" ca="1">IF(AND($CC$57:$CC$62=$CC$60,$CE$57:$CE$59=$CE$59,$CE$59&lt;&gt;$CE$60,$CE$60:$CE$62=$CE$60,$CF$57:$CF$59=$CF$59,$CF$60&lt;&gt;$CF$61,$CF$61:$CF$62=$CF$61,$CG$57:$CG$59=$CG$59,$CG$61&lt;&gt;$CG$62),1,0)</f>
        <v>0</v>
      </c>
      <c r="AXA60" s="487">
        <f t="array" aca="1" ref="AXA60" ca="1">IF(AND($CC$57:$CC$61=$CC$60,$CC$61&lt;&gt;$CC$62,$CE$57:$CE$59=$CE$59,$CE$59&lt;&gt;$CE$60,$CE$60:$CE$61=$CE$60,$CF$57:$CF$59=$CF$59,$CF$60&lt;&gt;$CF$61,$CG$57:$CG$59=$CG$59),1,0)</f>
        <v>0</v>
      </c>
      <c r="AXB60" s="487">
        <f t="array" aca="1" ref="AXB60" ca="1">IF(AND($CC$57:$CC$61=$CC$60,$CC$61&lt;&gt;$CC$62,$CE$57:$CE$61=$CE$60,$CF$57:$CF$59=$CF$59,$CF$59&lt;&gt;$CF$60,$CF$60:$CF$61=$CF$60,$CG$57:$CG$59=$CG$59,$CG$60&lt;&gt;$CG$61),1,0)</f>
        <v>0</v>
      </c>
      <c r="AXC60" s="487">
        <f t="array" aca="1" ref="AXC60" ca="1">IF(AND($CC$57:$CC$61=$CC$60,$CC$61&lt;&gt;$CC$62,$CE$57:$CE$59=$CE$59,$CE$59&lt;&gt;$CE$60,$CE$60:$CE$61=$CE$60,$CF$57:$CF$59=$CF$59,$CF$60:$CF$61=$CF$60,$CG$57:$CG$59=$CG$59,$CG$60&lt;&gt;$CG$61),1,0)</f>
        <v>0</v>
      </c>
      <c r="AXD60" s="487">
        <f t="array" aca="1" ref="AXD60" ca="1">IF(AND($CC$57:$CC$61=$CC$60,$CC$61&lt;&gt;$CC$62,$CE$57:$CE$60=$CE$60,$CE$60&lt;&gt;$CE$61,$CF$57:$CF$59=$CF$59,$CF$59&lt;&gt;$CF$60,$CG$57:$CG$59=$CG$59),1,0)</f>
        <v>0</v>
      </c>
      <c r="AXE60" s="487">
        <f t="array" aca="1" ref="AXE60" ca="1">IF(AND($CC$57:$CC$61=$CC$60,$CC$61&lt;&gt;$CC$62,$CE$57:$CE$61=$CE$60,$CF$57:$CF$60=$CF$60,$CF$60&lt;&gt;$CF$61,$CG$57:$CG$59=$CG$59,$CG$59&lt;&gt;$CG$60),1,0)</f>
        <v>0</v>
      </c>
      <c r="AXF60" s="487">
        <f t="array" aca="1" ref="AXF60" ca="1">IF(AND($CC$57:$CC$61=$CC$60,$CC$61&lt;&gt;$CC$62,$CE$57:$CE$60=$CE$60,$CE$60&lt;&gt;$CE$61,$CF$57:$CF$60=$CF$60,$CG$57:$CG$59=$CG$59,$CG$59&lt;&gt;$CG$60),1,0)</f>
        <v>0</v>
      </c>
      <c r="AXG60" s="487">
        <f t="array" aca="1" ref="AXG60" ca="1">IF(AND($CC$57:$CC$60=$CC$60,$CC$60&lt;&gt;$CC$61,$CC$61:$CC$62=$CC$61,$CE$57:$CE$59=$CE$59,$CE$59&lt;&gt;$CE$60,$CE$61:$CE$62=$CE$61,$CF$57:$CF$59=$CF$59,$CF$61&lt;&gt;$CF$62,$CG$57:$CG$59=$CG$59),1,0)</f>
        <v>0</v>
      </c>
      <c r="AXH60" s="487">
        <f t="array" aca="1" ref="AXH60" ca="1">IF(AND($CC$57:$CC$60=$CC$60,$CC$60&lt;&gt;$CC$61,$CC$61:$CC$62=$CC$61,$CE$57:$CE$60=$CE$60,$CE$61:$CE$62=$CE$61,$CF$57:$CF$59=$CF$59,$CF$59&lt;&gt;$CF$60,$CF$61:$CF$62=$CF$61,$CG$57:$CG$59=$CG$59,$CG$61&lt;&gt;$CG$62),1,0)</f>
        <v>0</v>
      </c>
      <c r="AXI60" s="487">
        <f t="array" aca="1" ref="AXI60" ca="1">IF(AND($CC$57:$CC$60=$CC$60,$CC$60&lt;&gt;$CC$61,$CC$61:$CC$62=$CC$61,$CE$57:$CE$59=$CE$59,$CE$59&lt;&gt;$CE$60,$CE$61:$CE$62=$CE$61,$CF$57:$CF$59=$CF$59,$CF$61:$CF$62=$CF$61,$CG$57:$CG$59=$CG$59,$CG$61&lt;&gt;$CG$62),1,0)</f>
        <v>0</v>
      </c>
      <c r="AXJ60" s="487">
        <f t="array" aca="1" ref="AXJ60" ca="1">IF(AND($CC$57:$CC$60=$CC$60,$CC$60&lt;&gt;$CC$61,$CC$61:$CC$62=$CC$61,$CE$57:$CE$60=$CE$60,$CE$61&lt;&gt;$CE$62,$CF$57:$CF$59=$CF$59,$CF$59&lt;&gt;$CF$60,$CG$57:$CG$59=$CG$59),1,0)</f>
        <v>0</v>
      </c>
      <c r="AXK60" s="487">
        <f t="array" aca="1" ref="AXK60" ca="1">IF(AND($CC$57:$CC$60=$CC$60,$CC$60&lt;&gt;$CC$61,$CC$61:$CC$62=$CC$61,$CE$57:$CE$60=$CE$60,$CE$61:$CE$62=$CE$61,$CF$57:$CF$60=$CF$60,$CF$61&lt;&gt;$CF$62,$CG$57:$CG$59=$CG$59,$CG$59&lt;&gt;$CG$60),1,0)</f>
        <v>0</v>
      </c>
      <c r="AXL60" s="487">
        <f t="array" aca="1" ref="AXL60" ca="1">IF(AND($CC$57:$CC$60=$CC$60,$CC$60&lt;&gt;$CC$61,$CC$61:$CC$62=$CC$61,$CE$57:$CE$60=$CE$60,$CE$61&lt;&gt;$CE$62,$CF$57:$CF$60=$CF$60,$CG$57:$CG$59=$CG$59,$CG$59&lt;&gt;$CG$60),1,0)</f>
        <v>0</v>
      </c>
      <c r="AXM60" s="487">
        <f t="array" aca="1" ref="AXM60" ca="1">IF(AND($CC$57:$CC$59=$CC$59,$CC$59&lt;&gt;$CC$60,$CC$60:$CC$62=$CC$60,$CE$57:$CE$59=$CE$59,$CE$60:$CE$61=$CE$60,$CE$61&lt;&gt;$CE$62,$CF$57:$CF$59=$CF$59,$CF$60&lt;&gt;$CF$61,$CG$57:$CG$59=$CG$59),1,0)</f>
        <v>0</v>
      </c>
      <c r="AXN60" s="487">
        <f t="array" aca="1" ref="AXN60" ca="1">IF(AND($CC$57:$CC$59=$CC$59,$CC$59&lt;&gt;$CC$60,$CC$60:$CC$62=$CC$60,$CE$57:$CE$59=$CE$59,$CE$60:$CE$62=$CE$60,$CF$57:$CF$59=$CF$59,$CF$60:$CF$61=$CF$60,$CF$61&lt;&gt;$CF$62,$CG$57:$CG$59=$CG$59,$CG$60&lt;&gt;$CG$61),1,0)</f>
        <v>0</v>
      </c>
      <c r="AXO60" s="487">
        <f t="array" aca="1" ref="AXO60" ca="1">IF(AND($CC$57:$CC$59=$CC$59,$CC$59&lt;&gt;$CC$60,$CC$60:$CC$62=$CC$60,$CE$57:$CE$59=$CE$59,$CE$60:$CE$61=$CE$60,$CE$61&lt;&gt;$CE$62,$CF$57:$CF$59=$CF$59,$CF$60:$CF$61=$CF$60,$CG$57:$CG$59=$CG$59,$CG$60&lt;&gt;$CG$61),1,0)</f>
        <v>0</v>
      </c>
      <c r="AXP60" s="487">
        <f t="array" aca="1" ref="AXP60" ca="1">IF(AND($CC$57:$CC$59=$CC$59,$CC$59&lt;&gt;$CC$60,$CC$60:$CC$62=$CC$60,$CE$57:$CE$59=$CE$59,$CE$60&lt;&gt;$CE$61,$CE$61:$CE$62=$CE$61,$CF$57:$CF$59=$CF$59,$CF$61&lt;&gt;$CF$62,$CG$57:$CG$59=$CG$59),1,0)</f>
        <v>0</v>
      </c>
      <c r="AXQ60" s="487">
        <f t="array" aca="1" ref="AXQ60" ca="1">IF(AND($CC$57:$CC$59=$CC$59,$CC$59&lt;&gt;$CC$60,$CC$60:$CC$62=$CC$60,$CE$57:$CE$59=$CE$59,$CE$60:$CE$62=$CE$60,$CF$57:$CF$59=$CF$59,$CF$60&lt;&gt;$CF$61,$CF$61:$CF$62=$CF$61,$CG$57:$CG$59=$CG$59,$CG$61&lt;&gt;$CG$62),1,0)</f>
        <v>0</v>
      </c>
      <c r="AXR60" s="487">
        <f t="array" aca="1" ref="AXR60" ca="1">IF(AND($CC$57:$CC$59=$CC$59,$CC$59&lt;&gt;$CC$60,$CC$60:$CC$62=$CC$60,$CE$57:$CE$59=$CE$59,$CE$60&lt;&gt;$CE$61,$CE$61:$CE$62=$CE$61,$CF$57:$CF$59=$CF$59,$CF$61:$CF$62=$CF$61,$CG$57:$CG$59=$CG$59,$CG$61&lt;&gt;$CG$62),1,0)</f>
        <v>0</v>
      </c>
      <c r="AXS60" s="487">
        <f t="array" aca="1" ref="AXS60" ca="1">IF(AND($CC$57:$CC$62=$CC$60,$CE$57:$CE$61=$CE$60,$CE$61&lt;&gt;$CE$62,$CF$57:$CF$60=$CF$60,$CF$60&lt;&gt;$CF$61,$CG$57:$CG$58=$CG$58,$CG$58&lt;&gt;$CG$59,$CG$59:$CG$60=$CG$60),1,0)</f>
        <v>0</v>
      </c>
      <c r="AXT60" s="487">
        <f t="array" aca="1" ref="AXT60" ca="1">IF(AND($CC$57:$CC$62=$CC$60,$CE$57:$CE$61=$CE$60,$CE$61&lt;&gt;$CE$62,$CF$57:$CF$58=$CF$58,$CF$58&lt;&gt;$CF$59,$CF$59:$CF$61=$CF$60,$CG$57:$CG$58=$CG$58,$CG$59:$CG$60=$CG$60,$CG$60&lt;&gt;$CG$61),1,0)</f>
        <v>0</v>
      </c>
      <c r="AXU60" s="487">
        <f t="array" aca="1" ref="AXU60" ca="1">IF(AND($CC$57:$CC$62=$CC$60,$CE$57:$CE$60=$CE$60,$CE$60&lt;&gt;$CE$61,$CE$61:$CE$62=$CE$61,$CF$57:$CF$60=$CF$60,$CF$61&lt;&gt;$CF$62,$CG$57:$CG$58=$CG$58,$CG$58&lt;&gt;$CG$59,$CG$59:$CG$60=$CG$60),1,0)</f>
        <v>0</v>
      </c>
      <c r="AXV60" s="487">
        <f t="array" aca="1" ref="AXV60" ca="1">IF(AND($CC$57:$CC$62=$CC$60,$CE$57:$CE$60=$CE$60,$CE$60&lt;&gt;$CE$61,$CE$61:$CE$62=$CE$61,$CF$57:$CF$58=$CF$58,$CF$58&lt;&gt;$CF$59,$CF$59:$CF$60=$CF$60,$CF$61:$CF$62=$CF$61,$CG$57:$CG$58=$CG$58,$CG$59:$CG$60=$CG$60,$CG$61&lt;&gt;$CG$62),1,0)</f>
        <v>0</v>
      </c>
      <c r="AXW60" s="487">
        <f t="array" aca="1" ref="AXW60" ca="1">IF(AND($CC$57:$CC$62=$CC$60,$CE$57:$CE$58=$CE$58,$CE$58&lt;&gt;$CE$59,$CE$59:$CE$62=$CE$60,$CF$57:$CF$58=$CF$58,$CF$59:$CF$60=$CF$60,$CF$60&lt;&gt;$CF$61,$CF$61:$CF$62=$CF$61,$CG$57:$CG$58=$CG$58,$CG$59:$CG$60=$CG$60,$CG$61&lt;&gt;$CG$62),1,0)</f>
        <v>0</v>
      </c>
      <c r="AXX60" s="487">
        <f t="array" aca="1" ref="AXX60" ca="1">IF(AND($CC$57:$CC$62=$CC$60,$CE$57:$CE$58=$CE$58,$CE$58&lt;&gt;$CE$59,$CE$59:$CE$62=$CE$60,$CF$57:$CF$58=$CF$58,$CF$59:$CF$61=$CF$60,$CF$61&lt;&gt;$CF$62,$CG$57:$CG$58=$CG$58,$CG$59:$CG$60=$CG$60,$CG$60&lt;&gt;$CG$61),1,0)</f>
        <v>0</v>
      </c>
      <c r="AXY60" s="487">
        <f t="array" aca="1" ref="AXY60" ca="1">IF(AND($CC$57:$CC$61=$CC$60,$CC$61&lt;&gt;$CC$62,$CE$57:$CE$60=$CE$60,$CE$60&lt;&gt;$CE$61,$CF$57:$CF$58=$CF$58,$CF$58&lt;&gt;$CF$59,$CF$59:$CF$60=$CF$60,$CG$57:$CG$58=$CG$58,$CG$59:$CG$60=$CG$60),1,0)</f>
        <v>0</v>
      </c>
      <c r="AXZ60" s="487">
        <f t="array" aca="1" ref="AXZ60" ca="1">IF(AND($CC$57:$CC$61=$CC$60,$CC$61&lt;&gt;$CC$62,$CE$57:$CE$61=$CE$60,$CF$57:$CF$60=$CF$60,$CF$60&lt;&gt;$CF$61,$CG$57:$CG$58=$CG$58,$CG$58&lt;&gt;$CG$59,$CG$59:$CG$60=$CG$60),1,0)</f>
        <v>0</v>
      </c>
      <c r="AYA60" s="487">
        <f t="array" aca="1" ref="AYA60" ca="1">IF(AND($CC$57:$CC$61=$CC$60,$CC$61&lt;&gt;$CC$62,$CE$57:$CE$60=$CE$60,$CE$60&lt;&gt;$CE$61,$CF$57:$CF$60=$CF$60,$CG$57:$CG$58=$CG$58,$CG$58&lt;&gt;$CG$59,$CG$59:$CG$60=$CG$60),1,0)</f>
        <v>0</v>
      </c>
      <c r="AYB60" s="487">
        <f t="array" aca="1" ref="AYB60" ca="1">IF(AND($CC$57:$CC$61=$CC$60,$CC$61&lt;&gt;$CC$62,$CE$57:$CE$58=$CE$58,$CE$58&lt;&gt;$CE$59,$CE$59:$CE$61=$CE$60,$CF$57:$CF$58=$CF$58,$CF$59:$CF$60=$CF$60,$CF$60&lt;&gt;$CF$61,$CG$57:$CG$58=$CG$58,$CG$59:$CG$60=$CG$60),1,0)</f>
        <v>0</v>
      </c>
      <c r="AYC60" s="487">
        <f t="array" aca="1" ref="AYC60" ca="1">IF(AND($CC$57:$CC$61=$CC$60,$CC$61&lt;&gt;$CC$62,$CE$57:$CE$61=$CE$60,$CF$57:$CF$58=$CF$58,$CF$58&lt;&gt;$CF$59,$CF$59:$CF$61=$CF$60,$CG$57:$CG$58=$CG$58,$CG$59:$CG$60=$CG$60,$CG$60&lt;&gt;$CG$61),1,0)</f>
        <v>0</v>
      </c>
      <c r="AYD60" s="487">
        <f t="array" aca="1" ref="AYD60" ca="1">IF(AND($CC$57:$CC$61=$CC$60,$CC$61&lt;&gt;$CC$62,$CE$57:$CE$58=$CE$58,$CE$58&lt;&gt;$CE$59,$CE$59:$CE$61=$CE$60,$CF$57:$CF$58=$CF$58,$CF$59:$CF$61=$CF$60,$CG$57:$CG$58=$CG$58,$CG$59:$CG$60=$CG$60,$CG$60&lt;&gt;$CG$61),1,0)</f>
        <v>0</v>
      </c>
      <c r="AYE60" s="487">
        <f t="array" aca="1" ref="AYE60" ca="1">IF(AND($CC$57:$CC$58=$CC$58,$CC$58&lt;&gt;$CC$59,$CC$59:$CC$62=$CC$60,$CE$57:$CE$58=$CE$58,$CE$59:$CE$60=$CE$60,$CE$60&lt;&gt;$CE$61,$CE$61:$CE$62=$CE$61,$CF$57:$CF$58=$CF$58,$CF$59:$CF$60=$CF$60,$CF$61&lt;&gt;$CF$62,$CG$57:$CG$58=$CG$58,$CG$59:$CG$60=$CG$60),1,0)</f>
        <v>0</v>
      </c>
      <c r="AYF60" s="487">
        <f t="array" aca="1" ref="AYF60" ca="1">IF(AND($CC$57:$CC$58=$CC$58,$CC$58&lt;&gt;$CC$59,$CC$59:$CC$62=$CC$60,$CE$57:$CE$58=$CE$58,$CE$59:$CE$62=$CE$60,$CF$57:$CF$58=$CF$58,$CF$59:$CF$60=$CF$60,$CF$60&lt;&gt;$CF$61,$CF$61:$CF$62=$CF$61,$CG$57:$CG$58=$CG$58,$CG$59:$CG$60=$CG$60,$CG$61&lt;&gt;$CG$62),1,0)</f>
        <v>0</v>
      </c>
      <c r="AYG60" s="487">
        <f t="array" aca="1" ref="AYG60" ca="1">IF(AND($CC$57:$CC$58=$CC$58,$CC$58&lt;&gt;$CC$59,$CC$59:$CC$62=$CC$60,$CE$57:$CE$58=$CE$58,$CE$59:$CE$60=$CE$60,$CE$60&lt;&gt;$CE$61,$CE$61:$CE$62=$CE$61,$CF$57:$CF$58=$CF$58,$CF$59:$CF$60=$CF$60,$CF$61:$CF$62=$CF$61,$CG$57:$CG$58=$CG$58,$CG$59:$CG$60=$CG$60,$CG$61&lt;&gt;$CG$62),1,0)</f>
        <v>0</v>
      </c>
      <c r="AYH60" s="487">
        <f t="array" aca="1" ref="AYH60" ca="1">IF(AND($CC$57:$CC$58=$CC$58,$CC$58&lt;&gt;$CC$59,$CC$59:$CC$62=$CC$60,$CE$57:$CE$58=$CE$58,$CE$59:$CE$61=$CE$60,$CE$61&lt;&gt;$CE$62,$CF$57:$CF$58=$CF$58,$CF$59:$CF$60=$CF$60,$CF$60&lt;&gt;$CF$61,$CG$57:$CG$58=$CG$58,$CG$59:$CG$60=$CG$60),1,0)</f>
        <v>0</v>
      </c>
      <c r="AYI60" s="487">
        <f t="array" aca="1" ref="AYI60" ca="1">IF(AND($CC$57:$CC$58=$CC$58,$CC$58&lt;&gt;$CC$59,$CC$59:$CC$62=$CC$60,$CE$57:$CE$58=$CE$58,$CE$59:$CE$62=$CE$60,$CF$57:$CF$58=$CF$58,$CF$59:$CF$61=$CF$60,$CF$61&lt;&gt;$CF$62,$CG$57:$CG$58=$CG$58,$CG$59:$CG$60=$CG$60,$CG$60&lt;&gt;$CG$61),1,0)</f>
        <v>0</v>
      </c>
      <c r="AYJ60" s="487">
        <f t="array" aca="1" ref="AYJ60" ca="1">IF(AND($CC$57:$CC$58=$CC$58,$CC$58&lt;&gt;$CC$59,$CC$59:$CC$62=$CC$60,$CE$57:$CE$58=$CE$58,$CE$59:$CE$61=$CE$60,$CE$61&lt;&gt;$CE$62,$CF$57:$CF$58=$CF$58,$CF$59:$CF$61=$CF$60,$CG$57:$CG$58=$CG$58,$CG$59:$CG$60=$CG$60,$CG$60&lt;&gt;$CG$61),1,0)</f>
        <v>0</v>
      </c>
      <c r="AYK60" s="487">
        <f t="array" aca="1" ref="AYK60" ca="1">IF(AND($CC$57:$CC$60=$CC$60,$CC$60&lt;&gt;$CC$61,$CC$61:$CC$62=$CC$61,$CE$57:$CE$60=$CE$60,$CE$61&lt;&gt;$CE$62,$CF$57:$CF$58=$CF$58,$CF$58&lt;&gt;$CF$59,$CF$59:$CF$60=$CF$60,$CG$57:$CG$58=$CG$58,$CG$59:$CG$60=$CG$60),1,0)</f>
        <v>0</v>
      </c>
      <c r="AYL60" s="487">
        <f t="array" aca="1" ref="AYL60" ca="1">IF(AND($CC$57:$CC$60=$CC$60,$CC$60&lt;&gt;$CC$61,$CC$61:$CC$62=$CC$61,$CE$57:$CE$60=$CE$60,$CE$61:$CE$62=$CE$61,$CF$57:$CF$60=$CF$60,$CF$61&lt;&gt;$CF$62,$CG$57:$CG$58=$CG$58,$CG$58&lt;&gt;$CG$59,$CG$59:$CG$60=$CG$60),1,0)</f>
        <v>0</v>
      </c>
      <c r="AYM60" s="487">
        <f t="array" aca="1" ref="AYM60" ca="1">IF(AND($CC$57:$CC$60=$CC$60,$CC$60&lt;&gt;$CC$61,$CC$61:$CC$62=$CC$61,$CE$57:$CE$60=$CE$60,$CE$61&lt;&gt;$CE$62,$CF$57:$CF$60=$CF$60,$CG$57:$CG$58=$CG$58,$CG$58&lt;&gt;$CG$59,$CG$59:$CG$60=$CG$60),1,0)</f>
        <v>0</v>
      </c>
      <c r="AYN60" s="487">
        <f t="array" aca="1" ref="AYN60" ca="1">IF(AND($CC$57:$CC$60=$CC$60,$CC$60&lt;&gt;$CC$61,$CC$61:$CC$62=$CC$61,$CE$57:$CE$58=$CE$58,$CE$58&lt;&gt;$CE$59,$CE$59:$CE$60=$CE$60,$CE$61:$CE$62=$CE$61,$CF$57:$CF$58=$CF$58,$CF$59:$CF$60=$CF$60,$CF$61&lt;&gt;$CF$62,$CG$57:$CG$58=$CG$58,$CG$59:$CG$60=$CG$60),1,0)</f>
        <v>0</v>
      </c>
      <c r="AYO60" s="487">
        <f t="array" aca="1" ref="AYO60" ca="1">IF(AND($CC$57:$CC$60=$CC$60,$CC$60&lt;&gt;$CC$61,$CC$61:$CC$62=$CC$61,$CE$57:$CE$60=$CE$60,$CE$61:$CE$62=$CE$61,$CF$57:$CF$58=$CF$58,$CF$58&lt;&gt;$CF$59,$CF$59:$CF$60=$CF$60,$CF$61:$CF$62=$CF$61,$CG$57:$CG$58=$CG$58,$CG$59:$CG$60=$CG$60,$CG$61&lt;&gt;$CG$62),1,0)</f>
        <v>0</v>
      </c>
      <c r="AYP60" s="487">
        <f t="array" aca="1" ref="AYP60" ca="1">IF(AND($CC$57:$CC$60=$CC$60,$CC$60&lt;&gt;$CC$61,$CC$61:$CC$62=$CC$61,$CE$57:$CE$58=$CE$58,$CE$58&lt;&gt;$CE$59,$CE$59:$CE$60=$CE$60,$CE$61:$CE$62=$CE$61,$CF$57:$CF$58=$CF$58,$CF$59:$CF$60=$CF$60,$CF$61:$CF$62=$CF$61,$CF$57:$CF$58=$CF$58,$CF$59:$CF$60=$CF$60,$CF$61:$CF$62=$CF$61,$CG$57:$CG$58=$CG$58,$CG$59:$CG$60=$CG$60,$CG$61&lt;&gt;$CG$62),1,0)</f>
        <v>0</v>
      </c>
      <c r="AYQ60" s="487">
        <f t="array" aca="1" ref="AYQ60" ca="1">IF(AND($CC$57:$CC$62=$CC$60,$CE$57:$CE$60=$CE$60,$CE$60&lt;&gt;$CE$61,$CE$61:$CE$62=$CE$61,$CF$57:$CF$59=$CF$59,$CF$59&lt;&gt;$CF$60,$CF$61:$CF$62=$CF$61,$CG$57:$CG$58=$CG$58,$CG$58&lt;&gt;$CG$59,$CG$61:$CG$62=$CG$61),1,0)</f>
        <v>0</v>
      </c>
      <c r="AYR60" s="487">
        <f t="array" aca="1" ref="AYR60" ca="1">IF(AND($CC$57:$CC$62=$CC$60,$CE$57:$CE$60=$CE$60,$CE$60&lt;&gt;$CE$61,$CE$61:$CE$62=$CE$61,$CF$57:$CF$58=$CF$58,$CF$58&lt;&gt;$CF$59,$CF$59:$CF$60=$CF$60,$CF$61:$CF$62=$CF$61,$CG$57:$CG$58=$CG$58,$CG$59&lt;&gt;$CG$60,$CG$61:$CG$62=$CG$61),1,0)</f>
        <v>0</v>
      </c>
      <c r="AYS60" s="487">
        <f t="array" aca="1" ref="AYS60" ca="1">IF(AND($CC$57:$CC$62=$CC$60,$CE$57:$CE$58=$CE$58,$CE$58&lt;&gt;$CE$59,$CE$59:$CE$62=$CE$60,$CF$57:$CF$58=$CF$58,$CF$59&lt;&gt;$CF$60,$CF$60:$CF$62=$CF$60,$CG$57:$CG$58=$CG$58,$CG$60&lt;&gt;$CG$61,$CG$61:$CG$62=$CG$61),1,0)</f>
        <v>0</v>
      </c>
      <c r="AYT60" s="487">
        <f t="array" aca="1" ref="AYT60" ca="1">IF(AND($CC$57:$CC$62=$CC$60,$CE$57:$CE$58=$CE$58,$CE$58&lt;&gt;$CE$59,$CE$59:$CE$62=$CE$60,$CF$57:$CF$58=$CF$58,$CF$59:$CF$60=$CF$60,$CF$60&lt;&gt;$CF$61,$CF$61:$CF$62=$CF$61,$CG$57:$CG$58=$CG$58,$CG$59&lt;&gt;$CG$60,$CG$61:$CG$62=$CG$61),1,0)</f>
        <v>0</v>
      </c>
      <c r="AYU60" s="487">
        <f t="array" aca="1" ref="AYU60" ca="1">IF(AND($CC$57:$CC$62=$CC$60,$CE$57:$CE$59=$CE$59,$CE$59&lt;&gt;$CE$60,$CE$60:$CE$62=$CE$60,$CF$57:$CF$58=$CF$58,$CF$58&lt;&gt;$CF$59,$CF$60:$CF$62=$CF$60,$CG$57:$CG$58=$CG$58,$CG$60&lt;&gt;$CG$61,$CG$61:$CG$62=$CG$61),1,0)</f>
        <v>0</v>
      </c>
      <c r="AYV60" s="487">
        <f t="array" aca="1" ref="AYV60" ca="1">IF(AND($CC$57:$CC$62=$CC$60,$CE$57:$CE$59=$CE$59,$CE$59&lt;&gt;$CE$60,$CE$60:$CE$62=$CE$60,$CF$57:$CF$59=$CF$59,$CF$60&lt;&gt;$CF$61,$CF$61:$CF$62=$CF$61,$CG$57:$CG$58=$CG$58,$CG$58&lt;&gt;$CG$59,$CG$61:$CG$62=$CG$61),1,0)</f>
        <v>0</v>
      </c>
      <c r="AYW60" s="487">
        <f t="array" aca="1" ref="AYW60" ca="1">IF(AND($CC$57:$CC$60=$CC$60,$CC$60&lt;&gt;$CC$61,$CC$61:$CC$62=$CC$61,$CE$57:$CE$59=$CE$59,$CE$59&lt;&gt;$CE$60,$CE$61:$CE$62=$CE$61,$CF$57:$CF$58=$CF$58,$CF$58&lt;&gt;$CF$59,$CF$61:$CF$62=$CF$61,$CG$57:$CG$58=$CG$58,$CG$61:$CG$62=$CG$61),1,0)</f>
        <v>0</v>
      </c>
      <c r="AYX60" s="487">
        <f t="array" aca="1" ref="AYX60" ca="1">IF(AND($CC$57:$CC$60=$CC$60,$CC$60&lt;&gt;$CC$61,$CC$61:$CC$62=$CC$61,$CE$57:$CE$60=$CE$60,$CE$61:$CE$62=$CE$61,$CF$57:$CF$59=$CF$59,$CF$59&lt;&gt;$CF$60,$CF$61:$CF$62=$CF$61,$CG$57:$CG$58=$CG$58,$CG$58&lt;&gt;$CG$59,$CG$61:$CG$62=$CG$61),1,0)</f>
        <v>0</v>
      </c>
      <c r="AYY60" s="487">
        <f t="array" aca="1" ref="AYY60" ca="1">IF(AND($CC$57:$CC$60=$CC$60,$CC$60&lt;&gt;$CC$61,$CC$61:$CC$62=$CC$61,$CE$57:$CE$58=$CE$58,$CE$58&lt;&gt;$CE$59,$CE$59:$CE$60=$CE$60,$CE$61:$CE$62=$CE$61,$CF$57:$CF$58=$CF$58,$CF$59&lt;&gt;$CF$60,$CF$61:$CF$62=$CF$61,$CG$57:$CG$58=$CG$58,$CG$61:$CG$62=$CG$61),1,0)</f>
        <v>0</v>
      </c>
      <c r="AYZ60" s="487">
        <f t="array" aca="1" ref="AYZ60" ca="1">IF(AND($CC$57:$CC$60=$CC$60,$CC$60&lt;&gt;$CC$61,$CC$61:$CC$62=$CC$61,$CE$57:$CE$60=$CE$60,$CE$61:$CE$62=$CE$61,$CF$57:$CF$58=$CF$58,$CF$58&lt;&gt;$CF$59,$CF$59:$CF$60=$CF$60,$CF$61:$CF$62=$CF$61,$CG$57:$CG$58=$CG$58,$CG$59&lt;&gt;$CG$60,$CG$61:$CG$62=$CG$61),1,0)</f>
        <v>0</v>
      </c>
      <c r="AZA60" s="487">
        <f t="array" aca="1" ref="AZA60" ca="1">IF(AND($CC$57:$CC$60=$CC$60,$CC$60&lt;&gt;$CC$61,$CC$61:$CC$62=$CC$61,$CE$57:$CE$59=$CE$59,$CE$59&lt;&gt;$CE$60,$CE$61:$CE$62=$CE$61,$CF$57:$CF$59=$CF$59,$CF$61:$CF$62=$CF$61,$CG$57:$CG$58=$CG$58,$CG$58&lt;&gt;$CG$59,$CG$61:$CG$62=$CG$61),1,0)</f>
        <v>0</v>
      </c>
      <c r="AZB60" s="487">
        <f t="array" aca="1" ref="AZB60" ca="1">IF(AND($CC$57:$CC$60=$CC$60,$CC$60&lt;&gt;$CC$61,$CC$61:$CC$62=$CC$61,$CE$57:$CE$58=$CE$58,$CE$58&lt;&gt;$CE$59,$CE$59:$CE$60=$CE$60,$CE$61:$CE$62=$CE$61,$CF$57:$CF$58=$CF$58,$CF$59:$CF$60=$CF$60,$CF$61:$CF$62=$CF$61,$CG$57:$CG$58=$CG$58,$CG$59&lt;&gt;$CG$60,$CG$61:$CG$62=$CG$61),1,0)</f>
        <v>0</v>
      </c>
      <c r="AZC60" s="487">
        <f t="array" aca="1" ref="AZC60" ca="1">IF(AND($CC$57:$CC$58=$CC$58,$CC$58&lt;&gt;$CC$59,$CC$59:$CC$62=$CC$60,$CE$57:$CE$58=$CE$58,$CE$59&lt;&gt;$CE$60,$CE$60:$CE$62=$CE$60,$CF$57:$CF$58=$CF$58,$CF$60&lt;&gt;$CF$61,$CF$61:$CF$62=$CF$61,$CG$57:$CG$58=$CG$58,$CG$61:$CG$62=$CG$61),1,0)</f>
        <v>0</v>
      </c>
      <c r="AZD60" s="487">
        <f t="array" aca="1" ref="AZD60" ca="1">IF(AND($CC$57:$CC$58=$CC$58,$CC$58&lt;&gt;$CC$59,$CC$59:$CC$62=$CC$60,$CE$57:$CE$58=$CE$58,$CE$59:$CE$62=$CE$60,$CF$57:$CF$58=$CF$58,$CF$59&lt;&gt;$CF$60,$CF$60:$CF$62=$CF$60,$CG$57:$CG$58=$CG$58,$CG$60&lt;&gt;$CG$61,$CG$61:$CG$62=$CG$61),1,0)</f>
        <v>0</v>
      </c>
      <c r="AZE60" s="487">
        <f t="array" aca="1" ref="AZE60" ca="1">IF(AND($CC$57:$CC$58=$CC$58,$CC$58&lt;&gt;$CC$59,$CC$59:$CC$62=$CC$60,$CE$57:$CE$58=$CE$58,$CE$59:$CE$62=$CE$60,$CF$57:$CF$58=$CF$58,$CF$59:$CF$60=$CF$60,$CF$60&lt;&gt;$CF$61,$CF$61:$CF$62=$CF$61,$CG$57:$CG$58=$CG$58,$CG$59&lt;&gt;$CG$60,$CG$61:$CG$62=$CG$61),1,0)</f>
        <v>0</v>
      </c>
      <c r="AZF60" s="487">
        <f t="array" aca="1" ref="AZF60" ca="1">IF(AND($CC$57:$CC$58=$CC$58,$CC$58&lt;&gt;$CC$59,$CC$59:$CC$62=$CC$60,$CE$57:$CE$58=$CE$58,$CE$59:$CE$60=$CE$60,$CE$60&lt;&gt;$CE$61,$CE$61:$CE$62=$CE$61,$CF$57:$CF$58=$CF$58,$CF$59&lt;&gt;$CF$60,$CF$61:$CF$62=$CF$61,$CG$57:$CG$58=$CG$58,$CG$61:$CG$62=$CG$61),1,0)</f>
        <v>0</v>
      </c>
      <c r="AZG60" s="487">
        <f t="array" aca="1" ref="AZG60" ca="1">IF(AND($CC$57:$CC$58=$CC$58,$CC$58&lt;&gt;$CC$59,$CC$59:$CC$62=$CC$60,$CE$57:$CE$58=$CE$58,$CE$59&lt;&gt;$CE$60,$CE$60:$CE$62=$CE$60,$CF$57:$CF$58=$CF$58,$CF$60:$CF$62=$CF$60,$CG$57:$CG$58=$CG$58,$CG$60&lt;&gt;$CG$61,$CG$61:$CG$62=$CG$61),1,0)</f>
        <v>0</v>
      </c>
      <c r="AZH60" s="487">
        <f t="array" aca="1" ref="AZH60" ca="1">IF(AND($CC$57:$CC$58=$CC$58,$CC$58&lt;&gt;$CC$59,$CC$59:$CC$62=$CC$60,$CE$57:$CE$58=$CE$58,$CE$59:$CE$60=$CE$60,$CE$60&lt;&gt;$CE$61,$CE$61:$CE$62=$CE$61,$CF$57:$CF$58=$CF$58,$CF$59:$CF$60=$CF$60,$CF$61:$CF$62=$CF$61,$CG$57:$CG$58=$CG$58,$CG$59&lt;&gt;$CG$60,$CG$61:$CG$62=$CG$61),1,0)</f>
        <v>0</v>
      </c>
      <c r="AZI60" s="487">
        <f t="array" aca="1" ref="AZI60" ca="1">IF(AND($CC$57:$CC$59=$CC$59,$CC$59&lt;&gt;$CC$60,$CC$60:$CC$62=$CC$60,$CE$57:$CE$58=$CE$58,$CE$58&lt;&gt;$CE$59,$CE$60:$CE$62=$CE$60,$CF$57:$CF$58=$CF$58,$CF$60&lt;&gt;$CF$61,$CF$61:$CF$62=$CF$61,$CG$57:$CG$58=$CG$58,$CG$61:$CG$62=$CG$61),1,0)</f>
        <v>0</v>
      </c>
      <c r="AZJ60" s="487">
        <f t="array" aca="1" ref="AZJ60" ca="1">IF(AND($CC$57:$CC$59=$CC$59,$CC$59&lt;&gt;$CC$60,$CC$60:$CC$62=$CC$60,$CE$57:$CE$59=$CE$59,$CE$60:$CE$62=$CE$60,$CF$57:$CF$58=$CF$58,$CF$58&lt;&gt;$CF$59,$CF$60:$CF$62=$CF$60,$CG$57:$CG$58=$CG$58,$CG$60&lt;&gt;$CG$61,$CG$61:$CG$62=$CG$61),1,0)</f>
        <v>0</v>
      </c>
      <c r="AZK60" s="487">
        <f t="array" aca="1" ref="AZK60" ca="1">IF(AND($CC$57:$CC$59=$CC$59,$CC$59&lt;&gt;$CC$60,$CC$60:$CC$62=$CC$60,$CE$57:$CE$59=$CE$59,$CE$60&lt;&gt;$CE$61,$CE$61:$CE$62=$CE$61,$CF$57:$CF$58=$CF$58,$CF$58&lt;&gt;$CF$59,$CF$61:$CF$62=$CF$61,$CG$57:$CG$58=$CG$58,$CG$61:$CG$62=$CG$61),1,0)</f>
        <v>0</v>
      </c>
      <c r="AZL60" s="487">
        <f t="array" aca="1" ref="AZL60" ca="1">IF(AND($CC$57:$CC$59=$CC$59,$CC$59&lt;&gt;$CC$60,$CC$60:$CC$62=$CC$60,$CE$57:$CE$59=$CE$59,$CE$60:$CE$62=$CE$60,$CF$57:$CF$59=$CF$59,$CF$60&lt;&gt;$CF$61,$CF$61:$CF$62=$CF$61,$CG$57:$CG$58=$CG$58,$CG$58&lt;&gt;$CG$59,$CG$61:$CG$62=$CG$61),1,0)</f>
        <v>0</v>
      </c>
      <c r="AZM60" s="487">
        <f t="array" aca="1" ref="AZM60" ca="1">IF(AND($CC$57:$CC$59=$CC$59,$CC$59&lt;&gt;$CC$60,$CC$60:$CC$62=$CC$60,$CE$57:$CE$58=$CE$58,$CE$58&lt;&gt;$CE$59,$CE$60:$CE$62=$CE$60,$CF$57:$CF$58=$CF$58,$CF$60:$CF$62=$CF$60,$CG$57:$CG$58=$CG$58,$CG$60&lt;&gt;$CG$61,$CG$61:$CG$62=$CG$61),1,0)</f>
        <v>0</v>
      </c>
      <c r="AZN60" s="487">
        <f t="array" aca="1" ref="AZN60" ca="1">IF(AND($CC$57:$CC$59=$CC$59,$CC$59&lt;&gt;$CC$60,$CC$60:$CC$62=$CC$60,$CE$57:$CE$59=$CE$59,$CE$60&lt;&gt;$CE$61,$CE$61:$CE$62=$CE$61,$CF$57:$CF$59=$CF$59,$CF$61:$CF$62=$CF$61,$CG$57:$CG$58=$CG$58,$CG$58&lt;&gt;$CG$59,$CG$61:$CG$62=$CG$61),1,0)</f>
        <v>0</v>
      </c>
      <c r="AZO60" s="487">
        <f t="array" aca="1" ref="AZO60" ca="1">IF(AND($CC$57:$CC$62=$CC$60,$CE$57:$CE$58=$CE$58,$CE$58&lt;&gt;$CE$59,$CE$59:$CE$62=$CE$60,$CF$57:$CF$58=$CF$58,$CF$59&lt;&gt;$CF$60,$CF$60:$CF$62=$CF$60,$CG$57:$CG$58=$CG$58,$CG$60:$CG$61=$CG$60,$CG$61&lt;&gt;$CG$62),1,0)</f>
        <v>0</v>
      </c>
      <c r="AZP60" s="487">
        <f t="array" aca="1" ref="AZP60" ca="1">IF(AND($CC$57:$CC$62=$CC$60,$CE$57:$CE$58=$CE$58,$CE$58&lt;&gt;$CE$59,$CE$59:$CE$62=$CE$60,$CF$57:$CF$58=$CF$58,$CF$59:$CF$61=$CF$60,$CF$61&lt;&gt;$CF$62,$CG$57:$CG$58=$CG$58,$CG$59&lt;&gt;$CG$60,$CG$60:$CG$61=$CG$60),1,0)</f>
        <v>0</v>
      </c>
      <c r="AZQ60" s="487">
        <f t="array" aca="1" ref="AZQ60" ca="1">IF(AND($CC$57:$CC$62=$CC$60,$CE$57:$CE$61=$CE$60,$CE$61&lt;&gt;$CE$62,$CF$57:$CF$59=$CF$59,$CF$59&lt;&gt;$CF$60,$CF$60:$CF$61=$CF$60,$CG$57:$CG$58=$CG$58,$CG$58&lt;&gt;$CG$59,$CG$60:$CG$61=$CG$60),1,0)</f>
        <v>0</v>
      </c>
      <c r="AZR60" s="487">
        <f t="array" aca="1" ref="AZR60" ca="1">IF(AND($CC$57:$CC$62=$CC$60,$CE$57:$CE$61=$CE$60,$CE$61&lt;&gt;$CE$62,$CF$57:$CF$58=$CF$58,$CF$58&lt;&gt;$CF$59,$CF$59:$CF$61=$CF$60,$CG$57:$CG$58=$CG$58,$CG$59&lt;&gt;$CG$60,$CG$60:$CG$61=$CG$60),1,0)</f>
        <v>0</v>
      </c>
      <c r="AZS60" s="487">
        <f t="array" aca="1" ref="AZS60" ca="1">IF(AND($CC$57:$CC$62=$CC$60,$CE$57:$CE$59=$CE$59,$CE$59&lt;&gt;$CE$60,$CE$60:$CE$62=$CE$60,$CF$57:$CF$58=$CF$58,$CF$58&lt;&gt;$CF$59,$CF$60:$CF$62=$CF$60,$CG$57:$CG$58=$CG$58,$CG$60:$CG$61=$CG$60,$CG$61&lt;&gt;$CG$62),1,0)</f>
        <v>0</v>
      </c>
      <c r="AZT60" s="487">
        <f t="array" aca="1" ref="AZT60" ca="1">IF(AND($CC$57:$CC$62=$CC$60,$CE$57:$CE$59=$CE$59,$CE$59&lt;&gt;$CE$60,$CE$60:$CE$62=$CE$60,$CF$57:$CF$59=$CF$59,$CF$60:$CF$61=$CF$60,$CF$61&lt;&gt;$CF$62,$CG$57:$CG$58=$CG$58,$CG$58&lt;&gt;$CG$59,$CG$60:$CG$61=$CG$60),1,0)</f>
        <v>0</v>
      </c>
      <c r="AZU60" s="487">
        <f t="array" aca="1" ref="AZU60" ca="1">IF(AND($CC$57:$CC$59=$CC$59,$CC$59&lt;&gt;$CC$60,$CC$60:$CC$62=$CC$60,$CE$57:$CE$59=$CE$59,$CE$60:$CE$62=$CE$60,$CF$57:$CF$58=$CF$58,$CF$58&lt;&gt;$CF$59,$CF$60:$CF$62=$CF$60,$CG$57:$CG$58=$CG$58,$CG$60:$CG$61=$CG$60,$CG$61&lt;&gt;$CG$62),1,0)</f>
        <v>0</v>
      </c>
      <c r="AZV60" s="487">
        <f t="array" aca="1" ref="AZV60" ca="1">IF(AND($CC$57:$CC$59=$CC$59,$CC$59&lt;&gt;$CC$60,$CC$60:$CC$62=$CC$60,$CE$57:$CE$59=$CE$59,$CE$60:$CE$62=$CE$60,$CF$57:$CF$59=$CF$59,$CF$60:$CF$61=$CF$60,$CF$61&lt;&gt;$CF$62,$CG$57:$CG$58=$CG$58,$CG$58&lt;&gt;$CG$59,$CG$60:$CG$61=$CG$60),1,0)</f>
        <v>0</v>
      </c>
      <c r="AZW60" s="487">
        <f t="array" aca="1" ref="AZW60" ca="1">IF(AND($CC$57:$CC$59=$CC$59,$CC$59&lt;&gt;$CC$60,$CC$60:$CC$62=$CC$60,$CE$57:$CE$58=$CE$58,$CE$58&lt;&gt;$CE$59,$CE$60:$CE$62=$CE$60,$CF$57:$CF$58=$CF$58,$CF$60:$CF$62=$CF$60,$CG$57:$CG$58=$CG$58,$CG$60:$CG$61=$CG$60,$CG$61&lt;&gt;$CG$62),1,0)</f>
        <v>0</v>
      </c>
      <c r="AZX60" s="487">
        <f t="array" aca="1" ref="AZX60" ca="1">IF(AND($CC$57:$CC$59=$CC$59,$CC$59&lt;&gt;$CC$60,$CC$60:$CC$62=$CC$60,$CE$57:$CE$59=$CE$59,$CE$60:$CE$61=$CE$60,$CE$61&lt;&gt;$CE$62,$CF$57:$CF$59=$CF$59,$CF$60:$CF$61=$CF$60,$CG$57:$CG$58=$CG$58,$CG$58&lt;&gt;$CG$59,$CG$60:$CG$61=$CG$60),1,0)</f>
        <v>0</v>
      </c>
      <c r="AZY60" s="487">
        <f t="array" aca="1" ref="AZY60" ca="1">IF(AND($CC$57:$CC$59=$CC$59,$CC$59&lt;&gt;$CC$60,$CC$60:$CC$62=$CC$60,$CE$57:$CE$58=$CE$58,$CE$58&lt;&gt;$CE$59,$CE$60:$CE$62=$CE$60,$CF$57:$CF$58=$CF$58,$CF$60:$CF$61=$CF$60,$CF$61&lt;&gt;$CF$62,$CG$57:$CG$58=$CG$58,$CG$60:$CG$61=$CG$60),1,0)</f>
        <v>0</v>
      </c>
      <c r="AZZ60" s="487">
        <f t="array" aca="1" ref="AZZ60" ca="1">IF(AND($CC$57:$CC$59=$CC$59,$CC$59&lt;&gt;$CC$60,$CC$60:$CC$62=$CC$60,$CE$57:$CE$59=$CE$59,$CE$60:$CE$61=$CE$60,$CE$61&lt;&gt;$CE$62,$CF$57:$CF$58=$CF$58,$CF$58&lt;&gt;$CF$59,$CF$60:$CF$61=$CF$60,$CG$57:$CG$58=$CG$58,$CG$60:$CG$61=$CG$60),1,0)</f>
        <v>0</v>
      </c>
      <c r="BAA60" s="487">
        <f t="array" aca="1" ref="BAA60" ca="1">IF(AND($CC$57:$CC$58=$CC$58,$CC$58&lt;&gt;$CC$59,$CC$59:$CC$62=$CC$60,$CE$57:$CE$58=$CE$58,$CE$59:$CE$61=$CE$60,$CE$61&lt;&gt;$CE$62,$CF$57:$CF$58=$CF$58,$CF$59:$CF$61=$CF$60,$CG$57:$CG$58=$CG$58,$CG$59&lt;&gt;$CG$60,$CG$60:$CG$61=$CG$60),1,0)</f>
        <v>0</v>
      </c>
      <c r="BAB60" s="487">
        <f t="array" aca="1" ref="BAB60" ca="1">IF(AND($CC$57:$CC$58=$CC$58,$CC$58&lt;&gt;$CC$59,$CC$59:$CC$62=$CC$60,$CE$57:$CE$58=$CE$58,$CE$59&lt;&gt;$CE$60,$CE$60:$CE$62=$CE$60,$CF$57:$CF$58=$CF$58,$CF$60:$CF$62=$CF$60,$CG$57:$CG$58=$CG$58,$CG$60:$CG$61=$CG$60,$CG$61&lt;&gt;$CG$62),1,0)</f>
        <v>0</v>
      </c>
      <c r="BAC60" s="487">
        <f t="array" aca="1" ref="BAC60" ca="1">IF(AND($CC$57:$CC$58=$CC$58,$CC$58&lt;&gt;$CC$59,$CC$59:$CC$62=$CC$60,$CE$57:$CE$58=$CE$58,$CE$59&lt;&gt;$CE$60,$CE$60:$CE$62=$CE$60,$CF$57:$CF$58=$CF$58,$CF$60:$CF$61=$CF$60,$CF$61&lt;&gt;$CF$62,$CG$57:$CG$58=$CG$58,$CG$60:$CG$61=$CG$60),1,0)</f>
        <v>0</v>
      </c>
      <c r="BAD60" s="487">
        <f t="array" aca="1" ref="BAD60" ca="1">IF(AND($CC$57:$CC$58=$CC$58,$CC$58&lt;&gt;$CC$59,$CC$59:$CC$62=$CC$60,$CE$57:$CE$58=$CE$58,$CE$59:$CE$62=$CE$60,$CF$57:$CF$58=$CF$58,$CF$59&lt;&gt;$CF$60,$CF$60:$CF$62=$CF$60,$CG$57:$CG$58=$CG$58,$CG$60:$CG$61=$CG$60,$CG$61&lt;&gt;$CG$62),1,0)</f>
        <v>0</v>
      </c>
      <c r="BAE60" s="487">
        <f t="array" aca="1" ref="BAE60" ca="1">IF(AND($CC$57:$CC$58=$CC$58,$CC$58&lt;&gt;$CC$59,$CC$59:$CC$62=$CC$60,$CE$57:$CE$58=$CE$58,$CE$59:$CE$61=$CE$60,$CE$61&lt;&gt;$CE$62,$CF$57:$CF$58=$CF$58,$CF$59&lt;&gt;$CF$60,$CF$60:$CF$61=$CF$60,$CG$57:$CG$58=$CG$58,$CG$60:$CG$61=$CG$60),1,0)</f>
        <v>0</v>
      </c>
      <c r="BAF60" s="487">
        <f t="array" aca="1" ref="BAF60" ca="1">IF(AND($CC$57:$CC$58=$CC$58,$CC$58&lt;&gt;$CC$59,$CC$59:$CC$62=$CC$60,$CE$57:$CE$58=$CE$58,$CE$59:$CE$62=$CE$60,$CF$57:$CF$58=$CF$58,$CF$59:$CF$61=$CF$60,$CF$61&lt;&gt;$CF$62,$CG$57:$CG$58=$CG$58,$CG$59&lt;&gt;$CG$60,$CG$60:$CG$61=$CG$60),1,0)</f>
        <v>0</v>
      </c>
      <c r="BAG60" s="487">
        <f t="array" aca="1" ref="BAG60" ca="1">IF(AND($CC$57:$CC$61=$CC$60,$CC$61&lt;&gt;$CC$62,$CE$57:$CE$59=$CE$59,$CE$59&lt;&gt;$CE$60,$CE$60:$CE$61=$CE$60,$CF$57:$CF$58=$CF$58,$CF$58&lt;&gt;$CF$59,$CF$60:$CF$61=$CF$60,$CG$57:$CG$58=$CG$58,$CG$60:$CG$61=$CG$60),1,0)</f>
        <v>0</v>
      </c>
      <c r="BAH60" s="487">
        <f t="array" aca="1" ref="BAH60" ca="1">IF(AND($CC$57:$CC$61=$CC$60,$CC$61&lt;&gt;$CC$62,$CE$57:$CE$61=$CE$60,$CF$57:$CF$59=$CF$59,$CF$59&lt;&gt;$CF$60,$CF$60:$CF$61=$CF$60,$CG$57:$CG$58=$CG$58,$CG$58&lt;&gt;$CG$59,$CG$60:$CG$61=$CG$60),1,0)</f>
        <v>0</v>
      </c>
      <c r="BAI60" s="487">
        <f t="array" aca="1" ref="BAI60" ca="1">IF(AND($CC$57:$CC$61=$CC$60,$CC$61&lt;&gt;$CC$62,$CE$57:$CE$58=$CE$58,$CE$58&lt;&gt;$CE$59,$CE$59:$CE$61=$CE$60,$CF$57:$CF$58=$CF$58,$CF$59&lt;&gt;$CF$60,$CF$60:$CF$61=$CF$60,$CG$57:$CG$58=$CG$58,$CG$60:$CG$61=$CG$60),1,0)</f>
        <v>0</v>
      </c>
      <c r="BAJ60" s="487">
        <f t="array" aca="1" ref="BAJ60" ca="1">IF(AND($CC$57:$CC$61=$CC$60,$CC$61&lt;&gt;$CC$62,$CE$57:$CE$61=$CE$60,$CF$57:$CF$58=$CF$58,$CF$58&lt;&gt;$CF$59,$CF$59:$CF$61=$CF$60,$CG$57:$CG$58=$CG$58,$CG$59&lt;&gt;$CG$60,$CG$60:$CG$61=$CG$60),1,0)</f>
        <v>0</v>
      </c>
      <c r="BAK60" s="487">
        <f t="array" aca="1" ref="BAK60" ca="1">IF(AND($CC$57:$CC$61=$CC$60,$CC$61&lt;&gt;$CC$62,$CE$57:$CE$59=$CE$59,$CE$59&lt;&gt;$CE$60,$CE$60:$CE$61=$CE$60,$CF$57:$CF$59=$CF$59,$CF$60:$CF$61=$CF$60,$CG$57:$CG$58=$CG$58,$CG$58&lt;&gt;$CG$59,$CG$60:$CG$61=$CG$60),1,0)</f>
        <v>0</v>
      </c>
      <c r="BAL60" s="487">
        <f t="array" aca="1" ref="BAL60" ca="1">IF(AND($CC$57:$CC$61=$CC$60,$CC$61&lt;&gt;$CC$62,$CE$57:$CE$58=$CE$58,$CE$58&lt;&gt;$CE$59,$CE$59:$CE$61=$CE$60,$CF$57:$CF$58=$CF$58,$CF$59:$CF$61=$CF$60,$CG$57:$CG$58=$CG$58,$CG$59&lt;&gt;$CG$60,$CG$60:$CG$61=$CG$60),1,0)</f>
        <v>0</v>
      </c>
      <c r="BAM60" s="487">
        <f t="array" aca="1" ref="BAM60" ca="1">IF(AND($CC$57:$CC$62=$CC$60,$CE$57:$CE$61=$CE$60,$CE$61&lt;&gt;$CE$62,$CF$57:$CF$60=$CF$60,$CF$60&lt;&gt;$CF$61,$CG$57:$CG$58=$CG$58,$CG$58&lt;&gt;$CG$59,$CG$59&lt;&gt;$CG$60),1,0)</f>
        <v>0</v>
      </c>
      <c r="BAN60" s="487">
        <f t="array" aca="1" ref="BAN60" ca="1">IF(AND($CC$57:$CC$62=$CC$60,$CE$57:$CE$61=$CE$60,$CE$61&lt;&gt;$CE$62,$CF$57:$CF$59=$CF$59,$CF$59&lt;&gt;$CF$60,$CF$60:$CF$61=$CF$60,$CG$57:$CG$58=$CG$58,$CG$58&lt;&gt;$CG$59,$CG$60&lt;&gt;$CG$61),1,0)</f>
        <v>0</v>
      </c>
      <c r="BAO60" s="487">
        <f t="array" aca="1" ref="BAO60" ca="1">IF(AND($CC$57:$CC$62=$CC$60,$CE$57:$CE$61=$CE$60,$CE$61&lt;&gt;$CE$62,$CF$57:$CF$59=$CF$59,$CF$59&lt;&gt;$CF$60,$CF$60&lt;&gt;$CF$61,$CG$57:$CG$58=$CG$58,$CG$58&lt;&gt;$CG$59),1,0)</f>
        <v>0</v>
      </c>
      <c r="BAP60" s="487">
        <f t="array" aca="1" ref="BAP60" ca="1">IF(AND($CC$57:$CC$62=$CC$60,$CE$57:$CE$61=$CE$60,$CE$61&lt;&gt;$CE$62,$CF$57:$CF$58=$CF$58,$CF$58&lt;&gt;$CF$59,$CF$59:$CF$61=$CF$60,$CG$57:$CG$58=$CG$58,$CG$59&lt;&gt;$CG$60,$CG$60&lt;&gt;$CG$61),1,0)</f>
        <v>0</v>
      </c>
      <c r="BAQ60" s="487">
        <f t="array" aca="1" ref="BAQ60" ca="1">IF(AND($CC$57:$CC$62=$CC$60,$CE$57:$CE$61=$CE$60,$CE$61&lt;&gt;$CE$62,$CF$57:$CF$58=$CF$58,$CF$58&lt;&gt;$CF$59,$CF$59&lt;&gt;$CF$60,$CF$60:$CF$61=$CF$60,$CG$57:$CG$58=$CG$58,$CG$60&lt;&gt;$CG$61),1,0)</f>
        <v>0</v>
      </c>
      <c r="BAR60" s="487">
        <f t="array" aca="1" ref="BAR60" ca="1">IF(AND($CC$57:$CC$62=$CC$60,$CE$57:$CE$61=$CE$60,$CE$61&lt;&gt;$CE$62,$CF$57:$CF$58=$CF$58,$CF$58&lt;&gt;$CF$59,$CF$59:$CF$60=$CF$60,$CF$60&lt;&gt;$CF$61,$CG$57:$CG$58=$CG$57,$CG$59&lt;&gt;$CG$60),1,0)</f>
        <v>0</v>
      </c>
      <c r="BAS60" s="487">
        <f t="array" aca="1" ref="BAS60" ca="1">IF(AND($CC$57:$CC$62=$CC$60,$CE$57:$CE$60=$CE$60,$CE$60&lt;&gt;$CE$61,$CE$61:$CE$62=$CE$61,$CF$57:$CF$59=$CF$59,$CF$59&lt;&gt;$CF$60,$CF$61:$CF$62=$CF$61,$CG$57:$CG$58=$CG$58,$CG$58&lt;&gt;$CG$59,$CG$61&lt;&gt;$CG$62),1,0)</f>
        <v>0</v>
      </c>
      <c r="BAT60" s="487">
        <f t="array" aca="1" ref="BAT60" ca="1">IF(AND($CC$57:$CC$62=$CC$60,$CE$57:$CE$60=$CE$60,$CE$60&lt;&gt;$CE$61,$CE$61:$CE$62=$CE$61,$CF$57:$CF$59=$CF$59,$CF$59&lt;&gt;$CF$60,$CF$61&lt;&gt;$CF$62,$CG$57:$CG$58=$CG$58,$CG$58&lt;&gt;$CG$59),1,0)</f>
        <v>0</v>
      </c>
      <c r="BAU60" s="487">
        <f t="array" aca="1" ref="BAU60" ca="1">IF(AND($CC$57:$CC$62=$CC$60,$CE$57:$CE$60=$CE$60,$CE$60&lt;&gt;$CE$61,$CE$61:$CE$62=$CE$61,$CF$57:$CF$58=$CF$58,$CF$58&lt;&gt;$CF$59,$CF$59:$CF$60=$CF$60,$CF$61:$CF$62=$CF$61,$CG$57:$CG$58=$CG$58,$CG$59&lt;&gt;$CG$60,$CG$61&lt;&gt;$CG$62),1,0)</f>
        <v>0</v>
      </c>
      <c r="BAV60" s="487">
        <f t="array" aca="1" ref="BAV60" ca="1">IF(AND($CC$57:$CC$62=$CC$60,$CE$57:$CE$60=$CE$60,$CE$60&lt;&gt;$CE$61,$CE$61:$CE$62=$CE$61,$CF$57:$CF$58=$CF$58,$CF$58&lt;&gt;$CF$59,$CF$59:$CF$60=$CF$60,$CF$61&lt;&gt;$CF$62,$CG$57:$CG$58=$CG$58,$CG$59&lt;&gt;$CG$60),1,0)</f>
        <v>0</v>
      </c>
      <c r="BAW60" s="487">
        <f t="array" aca="1" ref="BAW60" ca="1">IF(AND($CC$57:$CC$62=$CC$60,$CE$57:$CE$60=$CE$60,$CE$60&lt;&gt;$CE$61,$CE$61:$CE$62=$CE$61,$CF$57:$CF$58=$CF$58,$CF$58&lt;&gt;$CF$59,$CF$59&lt;&gt;$CF$60,$CF$61:$CF$62=$CF$61,$CG$57:$CG$58=$CG$58,$CG$61&lt;&gt;$CG$62),1,0)</f>
        <v>0</v>
      </c>
      <c r="BAX60" s="487">
        <f t="array" aca="1" ref="BAX60" ca="1">IF(AND($CC$57:$CC$62=$CC$60,$CE$57:$CE$60=$CE$60,$CE$60&lt;&gt;$CE$61,$CE$61:$CE$62=$CE$61,$CF$57:$CF$60=$CF$60,$CF$61&lt;&gt;$CF$62,$CG$57:$CG$58=$CG$58,$CG$58&lt;&gt;$CG$59,$CG$59&lt;&gt;$CG$60),1,0)</f>
        <v>0</v>
      </c>
      <c r="BAY60" s="487">
        <f t="array" aca="1" ref="BAY60" ca="1">IF(AND($CC$57:$CC$62=$CC$60,$CE$57:$CE$59=$CE$59,$CE$59&lt;&gt;$CE$60,$CE$60:$CE$62=$CE$60,$CF$57:$CF$58=$CF$58,$CF$58&lt;&gt;$CF$59,$CF$60:$CF$62=$CF$60,$CG$57:$CG$58=$CG$58,$CG$60&lt;&gt;$CG$61,$CG$61&lt;&gt;$CG$62),1,0)</f>
        <v>0</v>
      </c>
      <c r="BAZ60" s="487">
        <f t="array" aca="1" ref="BAZ60" ca="1">IF(AND($CC$57:$CC$62=$CC$60,$CE$57:$CE$59=$CE$59,$CE$59&lt;&gt;$CE$60,$CE$60:$CE$62=$CE$60,$CF$57:$CF$58=$CF$58,$CF$58&lt;&gt;$CF$59,$CF$60:$CF$61=$CF$60,$CF$61&lt;&gt;$CF$62,$CG$57:$CG$58=$CG$58,$CG$60&lt;&gt;$CG$61),1,0)</f>
        <v>0</v>
      </c>
      <c r="BBA60" s="487">
        <f t="array" aca="1" ref="BBA60" ca="1">IF(AND($CC$57:$CC$62=$CC$60,$CE$57:$CE$59=$CE$59,$CE$59&lt;&gt;$CE$60,$CE$60:$CE$62=$CE$60,$CF$57:$CF$58=$CF$58,$CF$58&lt;&gt;$CF$59,$CF$60&lt;&gt;$CF$61,$CF$61:$CF$62=$CF$61,$CG$57:$CG$58=$CG$58,$CG$61&lt;&gt;$CG$62),1,0)</f>
        <v>0</v>
      </c>
      <c r="BBB60" s="487">
        <f t="array" aca="1" ref="BBB60" ca="1">IF(AND($CC$57:$CC$62=$CC$60,$CE$57:$CE$59=$CE$59,$CE$59&lt;&gt;$CE$60,$CE$60:$CE$62=$CE$60,$CF$57:$CF$59=$CF$59,$CF$60:$CF$61=$CF$60,$CF$61&lt;&gt;$CF$62,$CG$57:$CG$58=$CG$58,$CG$58&lt;&gt;$CG$59,$CG$60&lt;&gt;$CG$61),1,0)</f>
        <v>0</v>
      </c>
      <c r="BBC60" s="487">
        <f t="array" aca="1" ref="BBC60" ca="1">IF(AND($CC$57:$CC$62=$CC$60,$CE$57:$CE$59=$CE$59,$CE$59&lt;&gt;$CE$60,$CE$60:$CE$62=$CE$60,$CF$57:$CF$59=$CF$59,$CF$60&lt;&gt;$CF$61,$CF$61:$CF$62=$CF$61,$CG$57:$CG$58=$CG$58,$CG$58&lt;&gt;$CG$59,$CG$61&lt;&gt;$CG$62),1,0)</f>
        <v>0</v>
      </c>
      <c r="BBD60" s="487">
        <f t="array" aca="1" ref="BBD60" ca="1">IF(AND($CC$57:$CC$62=$CC$60,$CE$57:$CE$59=$CE$59,$CE$59&lt;&gt;$CE$60,$CE$60:$CE$62=$CE$60,$CF$57:$CF$59=$CF$59,$CF$60&lt;&gt;$CF$61,$CF$61&lt;&gt;$CF$62,$CG$57:$CG$58=$CG$58,$CG$58&lt;&gt;$CG$59),1,0)</f>
        <v>0</v>
      </c>
      <c r="BBE60" s="487">
        <f t="array" aca="1" ref="BBE60" ca="1">IF(AND($CC$57:$CC$62=$CC$60,$CE$57:$CE$60=$CE$60,$CE$60&lt;&gt;$CE$61,$CE$61&lt;&gt;$CE$62,$CF$57:$CF$59=$CF$59,$CF$59&lt;&gt;$CF$60,$CG$57:$CG$58=$CG$58,$CG$58&lt;&gt;$CG$59),1,0)</f>
        <v>0</v>
      </c>
      <c r="BBF60" s="487">
        <f t="array" aca="1" ref="BBF60" ca="1">IF(AND($CC$57:$CC$62=$CC$60,$CE$57:$CE$60=$CE$60,$CE$60&lt;&gt;$CE$61,$CE$61&lt;&gt;$CE$62,$CF$57:$CF$58=$CF$58,$CF$58&lt;&gt;$CF$59,$CF$59:$CF$60=$CF$60,$CG$57:$CG$58=$CG$58,$CG$59&lt;&gt;$CG$60),1,0)</f>
        <v>0</v>
      </c>
      <c r="BBG60" s="487">
        <f t="array" aca="1" ref="BBG60" ca="1">IF(AND($CC$57:$CC$62=$CC$60,$CE$57:$CE$59=$CE$59,$CE$59&lt;&gt;$CE$60,$CE$60:$CE$61=$CE$60,$CE$61&lt;&gt;$CE$62,$CF$57:$CF$59=$CF$59,$CF$60&lt;&gt;$CF$61,$CG$57:$CG$58=$CG$58,$CG$58&lt;&gt;$CG$59),1,0)</f>
        <v>0</v>
      </c>
      <c r="BBH60" s="487">
        <f t="array" aca="1" ref="BBH60" ca="1">IF(AND($CC$57:$CC$62=$CC$60,$CE$57:$CE$59=$CE$59,$CE$59&lt;&gt;$CE$60,$CE$60:$CE$61=$CE$60,$CE$61&lt;&gt;$CE$62,$CF$57:$CF$58=$CF$58,$CF$58&lt;&gt;$CF$59,$CF$60:$CF$61=$CF$60,$CG$57:$CG$58=$CG$58,$CG$60&lt;&gt;$CG$61),1,0)</f>
        <v>0</v>
      </c>
      <c r="BBI60" s="487">
        <f t="array" aca="1" ref="BBI60" ca="1">IF(AND($CC$57:$CC$62=$CC$60,$CE$57:$CE$59=$CE$59,$CE$59&lt;&gt;$CE$60,$CE$60&lt;&gt;$CE$61,$CE$61:$CE$62=$CE$61,$CF$57:$CF$59=$CF$59,$CF$61&lt;&gt;$CF$62,$CG$57:$CG$58=$CG$58,$CG$58&lt;&gt;$CG$59),1,0)</f>
        <v>0</v>
      </c>
      <c r="BBJ60" s="487">
        <f t="array" aca="1" ref="BBJ60" ca="1">IF(AND($CC$57:$CC$62=$CC$60,$CE$57:$CE$59=$CE$59,$CE$59&lt;&gt;$CE$60,$CE$60&lt;&gt;$CE$61,$CE$61:$CE$62=$CE$61,$CF$57:$CF$58=$CF$58,$CF$58&lt;&gt;$CF$59,$CF$61:$CF$62=$CF$61,$CG$57:$CG$58=$CG$58,$CG$61&lt;&gt;$CG$62),1,0)</f>
        <v>0</v>
      </c>
      <c r="BBK60" s="487">
        <f t="array" aca="1" ref="BBK60" ca="1">IF(AND($CC$57:$CC$62=$CC$60,$CE$57:$CE$58=$CE$58,$CE$58&lt;&gt;$CE$59,$CE$59:$CE$62=$CE$60,$CF$57:$CF$58=$CF$58,$CF$59&lt;&gt;$CF$60,$CF$60:$CF$62=$CF$60,$CG$57:$CG$58=$CG$58,$CG$60&lt;&gt;$CG$61,$CG$61&lt;&gt;$CG$62),1,0)</f>
        <v>0</v>
      </c>
      <c r="BBL60" s="487">
        <f t="array" aca="1" ref="BBL60" ca="1">IF(AND($CC$57:$CC$62=$CC$60,$CE$57:$CE$58=$CE$58,$CE$58&lt;&gt;$CE$59,$CE$59:$CE$62=$CE$60,$CF$57:$CF$58=$CF$58,$CF$59:$CF$60=$CF$60,$CF$60&lt;&gt;$CF$61,$CF$61:$CF$62=$CF$61,$CG$57:$CG$58=$CG$58,$CG$59&lt;&gt;$CG$60,$CG$61&lt;&gt;$CG$62),1,0)</f>
        <v>0</v>
      </c>
      <c r="BBM60" s="487">
        <f t="array" aca="1" ref="BBM60" ca="1">IF(AND($CC$57:$CC$62=$CC$60,$CE$57:$CE$58=$CE$58,$CE$58&lt;&gt;$CE$59,$CE$59:$CE$62=$CE$60,$CF$57:$CF$58=$CF$58,$CF$59:$CF$61=$CF$60,$CF$61&lt;&gt;$CF$62,$CG$57:$CG$58=$CG$58,$CG$59&lt;&gt;$CG$60,$CG$60&lt;&gt;$CG$61),1,0)</f>
        <v>0</v>
      </c>
      <c r="BBN60" s="487">
        <f t="array" aca="1" ref="BBN60" ca="1">IF(AND($CC$57:$CC$62=$CC$60,$CE$57:$CE$58=$CE$58,$CE$58&lt;&gt;$CE$59,$CE$59:$CE$62=$CE$60,$CF$57:$CF$58=$CF$58,$CF$59:$CF$60=$CF$60,$CF$60&lt;&gt;$CF$61,$CF$61&lt;&gt;$CF$62,$CG$57:$CG$58=$CG$58,$CG$59&lt;&gt;$CG$60),1,0)</f>
        <v>0</v>
      </c>
      <c r="BBO60" s="487">
        <f t="array" aca="1" ref="BBO60" ca="1">IF(AND($CC$57:$CC$62=$CC$60,$CE$57:$CE$58=$CE$58,$CE$58&lt;&gt;$CE$59,$CE$59:$CE$62=$CE$60,$CF$57:$CF$58=$CF$58,$CF$59&lt;&gt;$CF$60,$CF$60&lt;&gt;$CF$61,$CF$61:$CF$62=$CF$61,$CG$57:$CG$58=$CG$58,$CG$61&lt;&gt;$CG$62),1,0)</f>
        <v>0</v>
      </c>
      <c r="BBP60" s="487">
        <f t="array" aca="1" ref="BBP60" ca="1">IF(AND($CC$57:$CC$62=$CC$60,$CE$57:$CE$58=$CE$58,$CE$58&lt;&gt;$CE$59,$CE$59:$CE$62=$CE$60,$CF$57:$CF$58=$CF$58,$CF$59&lt;&gt;$CF$60,$CF$60:$CF$61=$CF$60,$CF$61&lt;&gt;$CF$62,$CG$57:$CG$58=$CG$58,$CG$60&lt;&gt;$CG$61),1,0)</f>
        <v>0</v>
      </c>
      <c r="BBQ60" s="487">
        <f t="array" aca="1" ref="BBQ60" ca="1">IF(AND($CC$57:$CC$62=$CC$60,$CE$57:$CE$58=$CE$58,$CE$58&lt;&gt;$CE$59,$CE$59:$CE$61=$CE$60,$CE$61&lt;&gt;$CE$62,$CF$57:$CF$58=$CF$58,$CF$59&lt;&gt;$CF$60,$CF$60:$CF$61=$CF$60,$CG$57:$CG$58=$CG$58,$CG$60&lt;&gt;$CG$61),1,0)</f>
        <v>0</v>
      </c>
      <c r="BBR60" s="487">
        <f t="array" aca="1" ref="BBR60" ca="1">IF(AND($CC$57:$CC$62=$CC$60,$CE$57:$CE$58=$CE$58,$CE$58&lt;&gt;$CE$59,$CE$59:$CE$61=$CE$60,$CE$61&lt;&gt;$CE$62,$CF$57:$CF$58=$CF$58,$CF$59:$CF$60=$CF$60,$CF$60&lt;&gt;$CF$61,$CG$57:$CG$58=$CG$58,$CG$59&lt;&gt;$CG$60),1,0)</f>
        <v>0</v>
      </c>
      <c r="BBS60" s="487">
        <f t="array" aca="1" ref="BBS60" ca="1">IF(AND($CC$57:$CC$62=$CC$60,$CE$57:$CE$58=$CE$58,$CE$58&lt;&gt;$CE$59,$CE$59:$CE$60=$CE$60,$CE$60&lt;&gt;$CE$61,$CE$61:$CE$62=$CE$61,$CF$57:$CF$58=$CF$58,$CF$59&lt;&gt;$CF$60,$CF$61:$CF$62=$CF$61,$CG$57:$CG$58=$CG$58,$CG$61&lt;&gt;$CG$62),1,0)</f>
        <v>0</v>
      </c>
      <c r="BBT60" s="487">
        <f t="array" aca="1" ref="BBT60" ca="1">IF(AND($CC$57:$CC$62=$CC$60,$CE$57:$CE$58=$CE$58,$CE$58&lt;&gt;$CE$59,$CE$59:$CE$60=$CE$60,$CE$60&lt;&gt;$CE$61,$CE$61:$CE$62=$CE$61,$CF$57:$CF$58=$CF$58,$CF$59:$CF$60=$CF$60,$CF$61&lt;&gt;$CF$62,$CG$57:$CG$58=$CG$58,$CG$59&lt;&gt;$CG$60),1,0)</f>
        <v>0</v>
      </c>
      <c r="BBU60" s="487">
        <f t="array" aca="1" ref="BBU60" ca="1">IF(AND($CC$57:$CC$62=$CC$60,$CE$57:$CE$58=$CE$58,$CE$58&lt;&gt;$CE$59,$CE$59&lt;&gt;$CE$60,$CE$60:$CE$62=$CE$60,$CF$57:$CF$58=$CF$58,$CF$60&lt;&gt;$CF$61,$CF$61:$CF$62=$CF$61,$CG$57:$CG$58=$CG$58,$CG$61&lt;&gt;$CG$62),1,0)</f>
        <v>0</v>
      </c>
      <c r="BBV60" s="487">
        <f t="array" aca="1" ref="BBV60" ca="1">IF(AND($CC$57:$CC$62=$CC$60,$CE$57:$CE$58=$CE$58,$CE$58&lt;&gt;$CE$59,$CE$59&lt;&gt;$CE$60,$CE$60:$CE$62=$CE$60,$CF$57:$CF$58=$CF$58,$CF$60:$CF$61=$CF$60,$CF$61&lt;&gt;$CF$62,$CG$57:$CG$58=$CG$58,$CG$60&lt;&gt;$CG$61),1,0)</f>
        <v>0</v>
      </c>
      <c r="BBW60" s="487">
        <f t="array" aca="1" ref="BBW60" ca="1">IF(AND($CC$57:$CC$61=$CC$60,$CC$61&lt;&gt;$CC$62,$CE$57:$CE$61=$CE$60,$CF$57:$CF$60=$CF$60,$CF$60&lt;&gt;$CF$61,$CG$57:$CG$58=$CG$58,$CG$58&lt;&gt;$CG$59,$CG$59&lt;&gt;$CG$60),1,0)</f>
        <v>0</v>
      </c>
      <c r="BBX60" s="487">
        <f t="array" aca="1" ref="BBX60" ca="1">IF(AND($CC$57:$CC$61=$CC$60,$CC$61&lt;&gt;$CC$62,$CE$57:$CE$61=$CE$60,$CF$57:$CF$59=$CF$59,$CF$59&lt;&gt;$CF$60,$CF$60:$CF$61=$CF$60,$CG$57:$CG$58=$CG$58,$CG$58&lt;&gt;$CG$59,$CG$60&lt;&gt;$CG$61),1,0)</f>
        <v>0</v>
      </c>
      <c r="BBY60" s="487">
        <f t="array" aca="1" ref="BBY60" ca="1">IF(AND($CC$57:$CC$61=$CC$60,$CC$61&lt;&gt;$CC$62,$CE$57:$CE$61=$CE$60,$CF$57:$CF$59=$CF$59,$CF$59&lt;&gt;$CF$60,$CF$60&lt;&gt;$CF$61,$CG$57:$CG$58=$CG$58,$CG$58&lt;&gt;$CG$59),1,0)</f>
        <v>0</v>
      </c>
      <c r="BBZ60" s="487">
        <f t="array" aca="1" ref="BBZ60" ca="1">IF(AND($CC$57:$CC$61=$CC$60,$CC$61&lt;&gt;$CC$62,$CE$57:$CE$61=$CE$60,$CF$57:$CF$58=$CF$58,$CF$58&lt;&gt;$CF$59,$CF$59:$CF$61=$CF$60,$CG$57:$CG$58=$CG$58,$CG$59&lt;&gt;$CG$60,$CG$60&lt;&gt;$CG$61),1,0)</f>
        <v>0</v>
      </c>
      <c r="BCA60" s="487">
        <f t="array" aca="1" ref="BCA60" ca="1">IF(AND($CC$57:$CC$61=$CC$60,$CC$61&lt;&gt;$CC$62,$CE$57:$CE$61=$CE$60,$CF$57:$CF$58=$CF$58,$CF$58&lt;&gt;$CF$59,$CF$59&lt;&gt;$CF$60,$CF$60:$CF$61=$CF$60,$CG$57:$CG$58=$CG$58,$CG$60&lt;&gt;$CG$61),1,0)</f>
        <v>0</v>
      </c>
      <c r="BCB60" s="487">
        <f t="array" aca="1" ref="BCB60" ca="1">IF(AND($CC$57:$CC$61=$CC$60,$CC$61&lt;&gt;$CC$62,$CE$57:$CE$61=$CE$60,$CF$57:$CF$58=$CF$58,$CF$58&lt;&gt;$CF$59,$CF$59:$CF$60=$CF$60,$CF$60&lt;&gt;$CF$61,$CG$57:$CG$58=$CG$58,$CG$59&lt;&gt;$CG$60),1,0)</f>
        <v>0</v>
      </c>
      <c r="BCC60" s="487">
        <f t="array" aca="1" ref="BCC60" ca="1">IF(AND($CC$57:$CC$61=$CC$60,$CC$61&lt;&gt;$CC$62,$CE$57:$CE$60=$CE$60,$CE$60&lt;&gt;$CE$61,$CF$57:$CF$58=$CF$58,$CF$58&lt;&gt;$CF$59,$CF$59&lt;&gt;$CF$60,$CG$57:$CG$58=$CG$58),1,0)</f>
        <v>0</v>
      </c>
      <c r="BCD60" s="487">
        <f t="array" aca="1" ref="BCD60" ca="1">IF(AND($CC$57:$CC$61=$CC$60,$CC$61&lt;&gt;$CC$62,$CE$57:$CE$60=$CE$60,$CE$60&lt;&gt;$CE$61,$CF$57:$CF$60=$CF$60,$CG$57:$CG$58=$CG$58,$CG$58&lt;&gt;$CG$59,$CG$59&lt;&gt;$CG$60),1,0)</f>
        <v>0</v>
      </c>
      <c r="BCE60" s="487">
        <f t="array" aca="1" ref="BCE60" ca="1">IF(AND($CC$57:$CC$61=$CC$60,$CC$61&lt;&gt;$CC$62,$CE$57:$CE$59=$CE$59,$CE$59&lt;&gt;$CE$60,$CE$60:$CE$61=$CE$60,$CF$57:$CF$58=$CF$58,$CF$58&lt;&gt;$CF$59,$CF$60&lt;&gt;$CF$61,$CG$57:$CG$58=$CG$58),1,0)</f>
        <v>0</v>
      </c>
      <c r="BCF60" s="487">
        <f t="array" aca="1" ref="BCF60" ca="1">IF(AND($CC$57:$CC$61=$CC$60,$CC$61&lt;&gt;$CC$62,$CE$57:$CE$59=$CE$59,$CE$59&lt;&gt;$CE$60,$CE$60:$CE$61=$CE$60,$CF$57:$CF$59=$CF$59,$CF$60:$CF$61=$CF$60,$CG$57:$CG$58=$CG$58,$CG$58&lt;&gt;$CG$59,$CG$60&lt;&gt;$CG$61),1,0)</f>
        <v>0</v>
      </c>
      <c r="BCG60" s="487">
        <f t="array" aca="1" ref="BCG60" ca="1">IF(AND($CC$57:$CC$61=$CC$60,$CC$61&lt;&gt;$CC$62,$CE$57:$CE$59=$CE$59,$CE$59&lt;&gt;$CE$60,$CE$60&lt;&gt;$CE$61,$CF$57:$CF$58=$CF$58,$CF$58&lt;&gt;$CF$59,$CG$57:$CG$58=$CG$58),1,0)</f>
        <v>0</v>
      </c>
      <c r="BCH60" s="487">
        <f t="array" aca="1" ref="BCH60" ca="1">IF(AND($CC$57:$CC$61=$CC$60,$CC$61&lt;&gt;$CC$62,$CE$57:$CE$59=$CE$59,$CE$59&lt;&gt;$CE$60,$CE$60&lt;&gt;$CE$61,$CF$57:$CF$59=$CF$59,$CG$57:$CG$58=$CG$58,$CG$58&lt;&gt;$CG$59),1,0)</f>
        <v>0</v>
      </c>
      <c r="BCI60" s="487">
        <f t="array" aca="1" ref="BCI60" ca="1">IF(AND($CC$57:$CC$61=$CC$60,$CC$61&lt;&gt;$CC$62,$CE$57:$CE$58=$CE$58,$CE$58&lt;&gt;$CE$59,$CE$59:$CE$61=$CE$60,$CF$57:$CF$58=$CF$58,$CF$59&lt;&gt;$CF$60,$CF$60&lt;&gt;$CF$61,$CG$57:$CG$58=$CG$58),1,0)</f>
        <v>0</v>
      </c>
      <c r="BCJ60" s="487">
        <f t="array" aca="1" ref="BCJ60" ca="1">IF(AND($CC$57:$CC$61=$CC$60,$CC$61&lt;&gt;$CC$62,$CE$57:$CE$58=$CE$58,$CE$58&lt;&gt;$CE$59,$CE$59:$CE$61=$CE$60,$CF$57:$CF$58=$CF$58,$CF$59:$CF$61=$CF$60,$CG$57:$CG$58=$CG$58,$CG$59&lt;&gt;$CG$60,$CG$60&lt;&gt;$CG$61),1,0)</f>
        <v>0</v>
      </c>
      <c r="BCK60" s="487">
        <f t="array" aca="1" ref="BCK60" ca="1">IF(AND($CC$57:$CC$61=$CC$60,$CC$61&lt;&gt;$CC$62,$CE$57:$CE$58=$CE$58,$CE$58&lt;&gt;$CE$59,$CE$59&lt;&gt;$CE$60,$CE$60:$CE$61=$CE$60,$CF$57:$CF$58=$CF$58,$CF$60&lt;&gt;$CF$61,$CG$57:$CG$58=$CG$57),1,0)</f>
        <v>0</v>
      </c>
      <c r="BCL60" s="487">
        <f t="array" aca="1" ref="BCL60" ca="1">IF(AND($CC$57:$CC$61=$CC$60,$CC$61&lt;&gt;$CC$62,$CE$57:$CE$58=$CE$58,$CE$58&lt;&gt;$CE$59,$CE$59&lt;&gt;$CE$60,$CE$60:$CE$61=$CE$60,$CF$57:$CF$58=$CF$58,$CF$60:$CF$61=$CF$60,$CG$57:$CG$58=$CG$58,$CG$60&lt;&gt;$CG$61),1,0)</f>
        <v>0</v>
      </c>
      <c r="BCM60" s="487">
        <f t="array" aca="1" ref="BCM60" ca="1">IF(AND($CC$57:$CC$61=$CC$60,$CC$61&lt;&gt;$CC$62,$CE$57:$CE$58=$CE$58,$CE$58&lt;&gt;$CE$59,$CE$59:$CE$60=$CE$60,$CE$60&lt;&gt;$CE$61,$CF$57:$CF$58=$CF$58,$CF$59&lt;&gt;$CF$60,$CG$57:$CG$58=$CG$57),1,0)</f>
        <v>0</v>
      </c>
      <c r="BCN60" s="487">
        <f t="array" aca="1" ref="BCN60" ca="1">IF(AND($CC$57:$CC$61=$CC$60,$CC$61&lt;&gt;$CC$62,$CE$57:$CE$58=$CE$58,$CE$58&lt;&gt;$CE$59,$CE$59:$CE$60=$CE$60,$CE$60&lt;&gt;$CE$61,$CF$57:$CF$58=$CF$58,$CF$59:$CF$60=$CF$60,$CG$57:$CG$58=$CG$58,$CG$59&lt;&gt;$CG$60),1,0)</f>
        <v>0</v>
      </c>
      <c r="BCO60" s="487">
        <f t="array" aca="1" ref="BCO60" ca="1">IF(AND($CC$57:$CC$60=$CC$60,$CC$60&lt;&gt;$CC$61,$CC$61:$CC$62=$CC$61,$CE$57:$CE$60=$CE$60,$CE$61:$CE$62=$CE$61,$CF$57:$CF$59=$CF$59,$CF$59&lt;&gt;$CF$60,$CF$61:$CF$62=$CF$61,$CG$57:$CG$58=$CG$58,$CG$58&lt;&gt;$CG$59,$CG$61&lt;&gt;$CG$62),1,0)</f>
        <v>0</v>
      </c>
      <c r="BCP60" s="487">
        <f t="array" aca="1" ref="BCP60" ca="1">IF(AND($CC$57:$CC$60=$CC$60,$CC$60&lt;&gt;$CC$61,$CC$61:$CC$62=$CC$61,$CE$57:$CE$60=$CE$60,$CE$61:$CE$62=$CE$61,$CF$57:$CF$59=$CF$59,$CF$59&lt;&gt;$CF$60,$CF$61&lt;&gt;$CF$62,$CG$57:$CG$58=$CG$58,$CG$58&lt;&gt;$CG$59),1,0)</f>
        <v>0</v>
      </c>
      <c r="BCQ60" s="487">
        <f t="array" aca="1" ref="BCQ60" ca="1">IF(AND($CC$57:$CC$60=$CC$60,$CC$60&lt;&gt;$CC$61,$CC$61:$CC$62=$CC$61,$CE$57:$CE$60=$CE$60,$CE$61:$CE$62=$CE$61,$CF$57:$CF$58=$CF$58,$CF$58&lt;&gt;$CF$59,$CF$59:$CF$60=$CF$60,$CF$61:$CF$62=$CF$61,$CG$57:$CG$58=$CG$58,$CG$59&lt;&gt;$CG$60,$CG$61&lt;&gt;$CG$62),1,0)</f>
        <v>0</v>
      </c>
      <c r="BCR60" s="487">
        <f t="array" aca="1" ref="BCR60" ca="1">IF(AND($CC$57:$CC$60=$CC$60,$CC$60&lt;&gt;$CC$61,$CC$61:$CC$62=$CC$61,$CE$57:$CE$60=$CE$60,$CE$61:$CE$62=$CE$61,$CF$57:$CF$58=$CF$58,$CF$58&lt;&gt;$CF$59,$CF$59:$CF$60=$CF$60,$CF$61&lt;&gt;$CF$62,$CG$57:$CG$58=$CG$58,$CG$59&lt;&gt;$CG$60),1,0)</f>
        <v>0</v>
      </c>
      <c r="BCS60" s="487">
        <f t="array" aca="1" ref="BCS60" ca="1">IF(AND($CC$57:$CC$60=$CC$60,$CC$60&lt;&gt;$CC$61,$CC$61:$CC$62=$CC$61,$CE$57:$CE$60=$CE$60,$CE$61:$CE$62=$CE$61,$CF$57:$CF$58=$CF$58,$CF$58&lt;&gt;$CF$59,$CF$59&lt;&gt;$CF$60,$CF$61:$CF$62=$CF$61,$CG$57:$CG$58=$CG$58,$CG$61&lt;&gt;$CG$62),1,0)</f>
        <v>0</v>
      </c>
      <c r="BCT60" s="487">
        <f t="array" aca="1" ref="BCT60" ca="1">IF(AND($CC$57:$CC$60=$CC$60,$CC$60&lt;&gt;$CC$61,$CC$61:$CC$62=$CC$61,$CE$57:$CE$60=$CE$60,$CE$61:$CE$62=$CE$61,$CF$57:$CF$60=$CF$60,$CF$61&lt;&gt;$CF$62,$CG$57:$CG$58=$CG$58,$CG$58&lt;&gt;$CG$59,$CG$59&lt;&gt;$CG$60),1,0)</f>
        <v>0</v>
      </c>
      <c r="BCU60" s="487">
        <f t="array" aca="1" ref="BCU60" ca="1">IF(AND($CC$57:$CC$60=$CC$60,$CC$60&lt;&gt;$CC$61,$CC$61:$CC$62=$CC$61,$CE$57:$CE$59=$CE$59,$CE$59&lt;&gt;$CE$60,$CE$61:$CE$62=$CE$61,$CF$57:$CF$58=$CF$58,$CF$58&lt;&gt;$CF$59,$CF$61&lt;&gt;$CF$62,$CG$57:$CG$58=$CG$58),1,0)</f>
        <v>0</v>
      </c>
      <c r="BCV60" s="487">
        <f t="array" aca="1" ref="BCV60" ca="1">IF(AND($CC$57:$CC$60=$CC$60,$CC$60&lt;&gt;$CC$61,$CC$61:$CC$62=$CC$61,$CE$57:$CE$59=$CE$59,$CE$59&lt;&gt;$CE$60,$CE$61:$CE$62=$CE$61,$CF$57:$CF$59=$CF$59,$CF$61:$CF$62=$CF$61,$CG$57:$CG$58=$CG$58,$CG$58&lt;&gt;$CG$59,$CG$61&lt;&gt;$CG$62),1,0)</f>
        <v>0</v>
      </c>
      <c r="BCW60" s="487">
        <f t="array" aca="1" ref="BCW60" ca="1">IF(AND($CC$57:$CC$60=$CC$60,$CC$60&lt;&gt;$CC$61,$CC$61:$CC$62=$CC$61,$CE$57:$CE$59=$CE$59,$CE$59&lt;&gt;$CE$60,$CE$61&lt;&gt;$CE$62,$CF$57:$CF$58=$CF$58,$CF$58&lt;&gt;$CF$59,$CG$57:$CG$58=$CG$57),1,0)</f>
        <v>0</v>
      </c>
      <c r="BCX60" s="487">
        <f t="array" aca="1" ref="BCX60" ca="1">IF(AND($CC$57:$CC$60=$CC$60,$CC$60&lt;&gt;$CC$61,$CC$61:$CC$62=$CC$61,$CE$57:$CE$59=$CE$59,$CE$59&lt;&gt;$CE$60,$CE$61&lt;&gt;$CE$62,$CF$57:$CF$59=$CF$59,$CG$57:$CG$58=$CG$58,$CG$58&lt;&gt;$CG$59),1,0)</f>
        <v>0</v>
      </c>
      <c r="BCY60" s="487">
        <f t="array" aca="1" ref="BCY60" ca="1">IF(AND($CC$57:$CC$60=$CC$60,$CC$60&lt;&gt;$CC$61,$CC$61:$CC$62=$CC$61,$CE$57:$CE$58=$CE$58,$CE$58&lt;&gt;$CE$59,$CE$59:$CE$60=$CE$60,$CE$61:$CE$62=$CE$61,$CF$57:$CF$58=$CF$58,$CF$59&lt;&gt;$CF$60,$CF$61&lt;&gt;$CF$62,$CG$57:$CG$58=$CG$58),1,0)</f>
        <v>0</v>
      </c>
      <c r="BCZ60" s="487">
        <f t="array" aca="1" ref="BCZ60" ca="1">IF(AND($CC$57:$CC$60=$CC$60,$CC$60&lt;&gt;$CC$61,$CC$61:$CC$62=$CC$61,$CE$57:$CE$58=$CE$58,$CE$58&lt;&gt;$CE$59,$CE$59:$CE$60=$CE$60,$CE$61:$CE$62=$CE$61,$CF$57:$CF$58=$CF$58,$CF$59:$CF$60=$CF$60,$CF$61:$CF$62=$CF$61,$CG$57:$CG$58=$CG$58,$CG$59&lt;&gt;$CG$60,$CG$61&lt;&gt;$CG$62),1,0)</f>
        <v>0</v>
      </c>
      <c r="BDA60" s="487">
        <f t="array" aca="1" ref="BDA60" ca="1">IF(AND($CC$57:$CC$60=$CC$60,$CC$60&lt;&gt;$CC$61,$CC$61:$CC$62=$CC$61,$CE$57:$CE$58=$CE$58,$CE$58&lt;&gt;$CE$59,$CE$59:$CE$60=$CE$60,$CE$61&lt;&gt;$CE$62,$CF$57:$CF$58=$CF$58,$CF$59&lt;&gt;$CF$60,$CG$57:$CG$58=$CG$58),1,0)</f>
        <v>0</v>
      </c>
      <c r="BDB60" s="487">
        <f t="array" aca="1" ref="BDB60" ca="1">IF(AND($CC$57:$CC$60=$CC$60,$CC$60&lt;&gt;$CC$61,$CC$61:$CC$62=$CC$61,$CE$57:$CE$58=$CE$58,$CE$58&lt;&gt;$CE$59,$CE$59:$CE$60=$CE$60,$CE$61&lt;&gt;$CE$62,$CF$57:$CF$58=$CF$58,$CF$59:$CF$60=$CF$60,$CG$57:$CG$58=$CG$58,$CG$59&lt;&gt;$CG$60),1,0)</f>
        <v>0</v>
      </c>
      <c r="BDC60" s="487">
        <f t="array" aca="1" ref="BDC60" ca="1">IF(AND($CC$57:$CC$60=$CC$60,$CC$60&lt;&gt;$CC$61,$CC$61:$CC$62=$CC$61,$CE$57:$CE$58=$CE$58,$CE$58&lt;&gt;$CE$59,$CE$59&lt;&gt;$CE$60,$CE$61:$CE$62=$CE$61,$CF$57:$CF$58=$CF$58,$CF$61&lt;&gt;$CF$62,$CG$57:$CG$58=$CG$58),1,0)</f>
        <v>0</v>
      </c>
      <c r="BDD60" s="487">
        <f t="array" aca="1" ref="BDD60" ca="1">IF(AND($CC$57:$CC$60=$CC$60,$CC$60&lt;&gt;$CC$61,$CC$61:$CC$62=$CC$61,$CE$57:$CE$58=$CE$58,$CE$58&lt;&gt;$CE$59,$CE$59&lt;&gt;$CE$60,$CE$61:$CE$62=$CE$61,$CF$57:$CF$58=$CF$58,$CF$61:$CF$62=$CF$61,$CG$57:$CG$58=$CG$58,$CG$61&lt;&gt;$CG$62),1,0)</f>
        <v>0</v>
      </c>
      <c r="BDE60" s="487">
        <f t="array" aca="1" ref="BDE60" ca="1">IF(AND($CC$57:$CC$60=$CC$60,$CC$60&lt;&gt;$CC$61,$CC$61:$CC$62=$CC$61,$CE$57:$CE$60=$CE$60,$CE$61&lt;&gt;$CE$62,$CF$57:$CF$58=$CF$58,$CF$58&lt;&gt;$CF$59,$CF$59&lt;&gt;$CF$60,$CG$57:$CG$58=$CG$58),1,0)</f>
        <v>0</v>
      </c>
      <c r="BDF60" s="487">
        <f t="array" aca="1" ref="BDF60" ca="1">IF(AND($CC$57:$CC$60=$CC$60,$CC$60&lt;&gt;$CC$61,$CC$61:$CC$62=$CC$61,$CE$57:$CE$60=$CE$60,$CE$61&lt;&gt;$CE$62,$CF$57:$CF$60=$CF$60,$CG$57:$CG$58=$CG$58,$CG$58&lt;&gt;$CG$59,$CG$59&lt;&gt;$CG$60),1,0)</f>
        <v>0</v>
      </c>
      <c r="BDG60" s="487">
        <f t="array" aca="1" ref="BDG60" ca="1">IF(AND($CC$57:$CC$59=$CC$59,$CC$59&lt;&gt;$CC$60,$CC$60:$CC$62=$CC$60,$CE$57:$CE$59=$CE$59,$CE$60:$CE$62=$CE$60,$CF$57:$CF$58=$CF$58,$CF$58&lt;&gt;$CF$59,$CF$60:$CF$62=$CF$60,$CG$57:$CG$58=$CG$58,$CG$60&lt;&gt;$CG$61,$CG$61&lt;&gt;$CG$62),1,0)</f>
        <v>0</v>
      </c>
      <c r="BDH60" s="487">
        <f t="array" aca="1" ref="BDH60" ca="1">IF(AND($CC$57:$CC$59=$CC$59,$CC$59&lt;&gt;$CC$60,$CC$60:$CC$62=$CC$60,$CE$57:$CE$59=$CE$59,$CE$60:$CE$62=$CE$60,$CF$57:$CF$58=$CF$58,$CF$58&lt;&gt;$CF$59,$CF$60:$CF$61=$CF$60,$CF$61&lt;&gt;$CF$62,$CG$57:$CG$58=$CG$58,$CG$60&lt;&gt;$CG$61),1,0)</f>
        <v>0</v>
      </c>
      <c r="BDI60" s="487">
        <f t="array" aca="1" ref="BDI60" ca="1">IF(AND($CC$57:$CC$59=$CC$59,$CC$59&lt;&gt;$CC$60,$CC$60:$CC$62=$CC$60,$CE$57:$CE$59=$CE$59,$CE$60:$CE$62=$CE$60,$CF$57:$CF$58=$CF$58,$CF$58&lt;&gt;$CF$59,$CF$60&lt;&gt;$CF$61,$CF$61:$CF$62=$CF$61,$CG$57:$CG$58=$CG$58,$CG$61&lt;&gt;$CG$62),1,0)</f>
        <v>0</v>
      </c>
      <c r="BDJ60" s="487">
        <f t="array" aca="1" ref="BDJ60" ca="1">IF(AND($CC$57:$CC$59=$CC$59,$CC$59&lt;&gt;$CC$60,$CC$60:$CC$62=$CC$60,$CE$57:$CE$59=$CE$59,$CE$60:$CE$62=$CE$60,$CF$57:$CF$59=$CF$59,$CF$60:$CF$61=$CF$60,$CF$61&lt;&gt;$CF$62,$CG$57:$CG$58=$CG$58,$CG$58&lt;&gt;$CG$59,$CG$60&lt;&gt;$CG$61),1,0)</f>
        <v>0</v>
      </c>
      <c r="BDK60" s="487">
        <f t="array" aca="1" ref="BDK60" ca="1">IF(AND($CC$57:$CC$59=$CC$59,$CC$59&lt;&gt;$CC$60,$CC$60:$CC$62=$CC$60,$CE$57:$CE$59=$CE$59,$CE$60:$CE$62=$CE$60,$CF$57:$CF$59=$CF$59,$CF$60&lt;&gt;$CF$61,$CF$61:$CF$62=$CF$61,$CG$57:$CG$58=$CG$58,$CG$58&lt;&gt;$CG$59,$CG$61&lt;&gt;$CG$62),1,0)</f>
        <v>0</v>
      </c>
      <c r="BDL60" s="487">
        <f t="array" aca="1" ref="BDL60" ca="1">IF(AND($CC$57:$CC$59=$CC$59,$CC$59&lt;&gt;$CC$60,$CC$60:$CC$62=$CC$60,$CE$57:$CE$59=$CE$59,$CE$60:$CE$62=$CE$60,$CF$57:$CF$59=$CF$59,$CF$60&lt;&gt;$CF$61,$CF$61&lt;&gt;$CF$62,$CG$57:$CG$58=$CG$58,$CG$58&lt;&gt;$CG$59),1,0)</f>
        <v>0</v>
      </c>
      <c r="BDM60" s="487">
        <f t="array" aca="1" ref="BDM60" ca="1">IF(AND($CC$57:$CC$59=$CC$59,$CC$59&lt;&gt;$CC$60,$CC$60:$CC$62=$CC$60,$CE$57:$CE$58=$CE$58,$CE$58&lt;&gt;$CE$59,$CE$60:$CE$62=$CE$60,$CF$57:$CF$58=$CF$58,$CF$60&lt;&gt;$CF$61,$CF$61&lt;&gt;$CF$62,$CG$57:$CG$58=$CG$58),1,0)</f>
        <v>0</v>
      </c>
      <c r="BDN60" s="487">
        <f t="array" aca="1" ref="BDN60" ca="1">IF(AND($CC$57:$CC$59=$CC$59,$CC$59&lt;&gt;$CC$60,$CC$60:$CC$62=$CC$60,$CE$57:$CE$58=$CE$58,$CE$58&lt;&gt;$CE$59,$CE$60:$CE$62=$CE$60,$CF$57:$CF$58=$CF$58,$CF$60:$CF$62=$CF$60,$CG$57:$CG$58=$CG$58,$CG$60&lt;&gt;$CG$61,$CG$61&lt;&gt;$CG$62),1,0)</f>
        <v>0</v>
      </c>
      <c r="BDO60" s="487">
        <f t="array" aca="1" ref="BDO60" ca="1">IF(AND($CC$57:$CC$59=$CC$59,$CC$59&lt;&gt;$CC$60,$CC$60:$CC$62=$CC$60,$CE$57:$CE$58=$CE$58,$CE$58&lt;&gt;$CE$59,$CE$60:$CE$61=$CE$60,$CE$61&lt;&gt;$CE$62,$CF$57:$CF$58=$CF$58,$CF$60&lt;&gt;$CF$61,$CG$57:$CG$58=$CG$58),1,0)</f>
        <v>0</v>
      </c>
      <c r="BDP60" s="487">
        <f t="array" aca="1" ref="BDP60" ca="1">IF(AND($CC$57:$CC$59=$CC$59,$CC$59&lt;&gt;$CC$60,$CC$60:$CC$62=$CC$60,$CE$57:$CE$58=$CE$58,$CE$58&lt;&gt;$CE$59,$CE$60:$CE$61=$CE$60,$CE$61&lt;&gt;$CE$62,$CF$57:$CF$58=$CF$58,$CF$60:$CF$61=$CF$60,$CG$57:$CG$58=$CG$58,$CG$60&lt;&gt;$CG$61),1,0)</f>
        <v>0</v>
      </c>
      <c r="BDQ60" s="487">
        <f t="array" aca="1" ref="BDQ60" ca="1">IF(AND($CC$57:$CC$59=$CC$58,$CC$59&lt;&gt;$CC$60,$CC$60:$CC$62=$CC$60,$CE$57:$CE$58=$CE$58,$CE$58&lt;&gt;$CE$59,$CE$60&lt;&gt;$CE$61,$CE$61:$CE$62=$CE$61,$CF$57:$CF$58=$CF$58,$CF$61&lt;&gt;$CF$62,$CG$57:$CG$58=$CG$58),1,0)</f>
        <v>0</v>
      </c>
      <c r="BDR60" s="487">
        <f t="array" aca="1" ref="BDR60" ca="1">IF(AND($CC$57:$CC$59=$CC$59,$CC$59&lt;&gt;$CC$60,$CC$60:$CC$62=$CC$60,$CE$57:$CE$58=$CE$58,$CE$58&lt;&gt;$CE$59,$CE$60&lt;&gt;$CE$61,$CE$61:$CE$62=$CE$61,$CF$57:$CF$58=$CF$58,$CF$61:$CF$62=$CF$61,$CG$57:$CG$58=$CG$58,$CG$61&lt;&gt;$CG$62),1,0)</f>
        <v>0</v>
      </c>
      <c r="BDS60" s="487">
        <f t="array" aca="1" ref="BDS60" ca="1">IF(AND($CC$57:$CC$59=$CC$59,$CC$59&lt;&gt;$CC$60,$CC$60:$CC$62=$CC$60,$CE$57:$CE$59=$CE$59,$CE$60:$CE$61=$CE$60,$CE$61&lt;&gt;$CE$62,$CF$57:$CF$58=$CF$58,$CF$58&lt;&gt;$CF$59,$CF$60&lt;&gt;$CF$61,$CG$57:$CG$58=$CG$58),1,0)</f>
        <v>0</v>
      </c>
      <c r="BDT60" s="487">
        <f t="array" aca="1" ref="BDT60" ca="1">IF(AND($CC$57:$CC$59=$CC$59,$CC$59&lt;&gt;$CC$60,$CC$60:$CC$62=$CC$60,$CE$57:$CE$59=$CE$59,$CE$60:$CE$61=$CE$60,$CE$61&lt;&gt;$CE$62,$CF$57:$CF$59=$CF$59,$CF$60:$CF$61=$CF$60,$CG$57:$CG$58=$CG$58,$CG$58&lt;&gt;$CG$59,$CG$60&lt;&gt;$CG$61),1,0)</f>
        <v>0</v>
      </c>
      <c r="BDU60" s="487">
        <f t="array" aca="1" ref="BDU60" ca="1">IF(AND($CC$57:$CC$59=$CC$59,$CC$59&lt;&gt;$CC$60,$CC$60:$CC$62=$CC$60,$CE$57:$CE$59=$CE$59,$CE$60&lt;&gt;$CE$61,$CE$61:$CE$62=$CE$61,$CF$57:$CF$58=$CF$58,$CF$58&lt;&gt;$CF$59,$CF$61&lt;&gt;$CF$62,$CG$57:$CG$58=$CG$58),1,0)</f>
        <v>0</v>
      </c>
      <c r="BDV60" s="487">
        <f t="array" aca="1" ref="BDV60" ca="1">IF(AND($CC$57:$CC$59=$CC$59,$CC$59&lt;&gt;$CC$60,$CC$60:$CC$62=$CC$60,$CE$57:$CE$59=$CE$59,$CE$60&lt;&gt;$CE$61,$CE$61:$CE$62=$CE$61,$CF$57:$CF$59=$CF$59,$CF$61:$CF$62=$CF$61,$CG$57:$CG$58=$CG$58,$CG$58&lt;&gt;$CG$59,$CG$61&lt;&gt;$CG$62),1,0)</f>
        <v>0</v>
      </c>
      <c r="BDW60" s="487">
        <f t="array" aca="1" ref="BDW60" ca="1">IF(AND($CC$57:$CC$59=$CC$59,$CC$59&lt;&gt;$CC$60,$CC$60:$CC$62=$CC$60,$CE$57:$CE$59=$CE$59,$CE$60&lt;&gt;$CE$61,$CE$61&lt;&gt;$CE$62,$CF$57:$CF$58=$CF$58,$CF$58&lt;&gt;$CF$59,$CG$57:$CG$58=$CG$58),1,0)</f>
        <v>0</v>
      </c>
      <c r="BDX60" s="487">
        <f t="array" aca="1" ref="BDX60" ca="1">IF(AND($CC$57:$CC$59=$CC$59,$CC$59&lt;&gt;$CC$60,$CC$60:$CC$62=$CC$60,$CE$57:$CE$59=$CE$59,$CE$60&lt;&gt;$CE$61,$CE$61&lt;&gt;$CE$62,$CF$57:$CF$59=$CF$59,$CG$57:$CG$58=$CG$58,$CG$58&lt;&gt;$CG$59),1,0)</f>
        <v>0</v>
      </c>
      <c r="BDY60" s="487">
        <f t="array" aca="1" ref="BDY60" ca="1">IF(AND($CC$57:$CC$60=$CC$60,$CC$60&lt;&gt;$CC$61,$CC$61&lt;&gt;$CC$62,$CE$57:$CE$60=$CE$60,$CF$57:$CF$59=$CF$58,$CF$59&lt;&gt;$CF$60,$CG$57:$CG$58=$CG$58,$CG$58&lt;&gt;$CG$59),1,0)</f>
        <v>0</v>
      </c>
      <c r="BDZ60" s="487">
        <f t="array" aca="1" ref="BDZ60" ca="1">IF(AND($CC$57:$CC$60=$CC$60,$CC$60&lt;&gt;$CC$61,$CC$61&lt;&gt;$CC$62,$CE$57:$CE$60=$CE$60,$CF$57:$CF$58=$CF$58,$CF$58&lt;&gt;$CF$59,$CF$59:$CF$60=$CF$60,$CG$57:$CG$58=$CG$58,$CG$59&lt;&gt;$CG$60),1,0)</f>
        <v>0</v>
      </c>
      <c r="BEA60" s="487">
        <f t="array" aca="1" ref="BEA60" ca="1">IF(AND($CC$57:$CC$60=$CC$60,$CC$60&lt;&gt;$CC$61,$CC$61&lt;&gt;$CC$62,$CE$57:$CE$59=$CE$59,$CE$59&lt;&gt;$CE$60,$CF$57:$CF$58=$CF$58,$CF$58&lt;&gt;$CF$59,$CG$57:$CG$58=$CG$58),1,0)</f>
        <v>0</v>
      </c>
      <c r="BEB60" s="487">
        <f t="array" aca="1" ref="BEB60" ca="1">IF(AND($CC$57:$CC$60=$CC$60,$CC$60&lt;&gt;$CC$61,$CC$61&lt;&gt;$CC$62,$CE$57:$CE$59=$CE$59,$CE$59&lt;&gt;$CE$60,$CF$57:$CF$59=$CF$59,$CG$57:$CG$58=$CG$58,$CG$58&lt;&gt;$CG$59),1,0)</f>
        <v>0</v>
      </c>
      <c r="BEC60" s="487">
        <f t="array" aca="1" ref="BEC60" ca="1">IF(AND($CC$57:$CC$60=$CC$60,$CC$60&lt;&gt;$CC$61,$CC$61&lt;&gt;$CC$62,$CE$57:$CE$58=$CE$58,$CE$58&lt;&gt;$CE$59,$CE$59:$CE$60=$CE$60,$CF$57:$CF$58=$CF$58,$CF$59&lt;&gt;$CF$60,$CG$57:$CG$58=$CG$58),1,0)</f>
        <v>0</v>
      </c>
      <c r="BED60" s="487">
        <f t="array" aca="1" ref="BED60" ca="1">IF(AND($CC$57:$CC$60=$CC$60,$CC$60&lt;&gt;$CC$61,$CC$61&lt;&gt;$CC$62,$CE$57:$CE$58=$CE$58,$CE$58&lt;&gt;$CE$59,$CE$59:$CE$60=$CE$60,$CF$57:$CF$58=$CF$58,$CF$59:$CF$60=$CF$60,$CG$57:$CG$58=$CG$58,$CG$59&lt;&gt;$CG$60),1,0)</f>
        <v>0</v>
      </c>
      <c r="BEE60" s="487">
        <f t="array" aca="1" ref="BEE60" ca="1">IF(AND($CC$57:$CC$59=$CC$59,$CC$59&lt;&gt;$CC$60,$CC$60:$CC$61=$CC$60,$CC$61&lt;&gt;$CC$62,$CE$57:$CE$59=$CE$59,$CE$60:$CE$61=$CE$60,$CF$57:$CF$59=$CF$59,$CF$60&lt;&gt;$CF$61,$CG$57:$CG$58=$CG$58,$CG$58&lt;&gt;$CG$59),1,0)</f>
        <v>0</v>
      </c>
      <c r="BEF60" s="487">
        <f t="array" aca="1" ref="BEF60" ca="1">IF(AND($CC$57:$CC$59=$CC$59,$CC$59&lt;&gt;$CC$60,$CC$60:$CC$61=$CC$60,$CC$61&lt;&gt;$CC$62,$CE$57:$CE$59=$CE$59,$CE$60:$CE$61=$CE$60,$CF$57:$CF$58=$CF$58,$CF$58&lt;&gt;$CF$59,$CF$60:$CF$61=$CF$60,$CG$57:$CG$58=$CG$58,$CG$60&lt;&gt;$CG$61),1,0)</f>
        <v>0</v>
      </c>
      <c r="BEG60" s="487">
        <f t="array" aca="1" ref="BEG60" ca="1">IF(AND($CC$57:$CC$59=$CC$59,$CC$59&lt;&gt;$CC$60,$CC$60:$CC$61=$CC$60,$CC$61&lt;&gt;$CC$62,$CE$57:$CE$59=$CE$59,$CE$60&lt;&gt;$CE$61,$CF$57:$CF$58=$CF$58,$CF$58&lt;&gt;$CF$59,$CG$57:$CG$58=$CG$58),1,0)</f>
        <v>0</v>
      </c>
      <c r="BEH60" s="487">
        <f t="array" aca="1" ref="BEH60" ca="1">IF(AND($CC$57:$CC$59=$CC$59,$CC$59&lt;&gt;$CC$60,$CC$60:$CC$61=$CC$60,$CC$61&lt;&gt;$CC$62,$CE$57:$CE$59=$CE$59,$CE$60&lt;&gt;$CE$61,$CF$57:$CF$59=$CF$59,$CG$57:$CG$58=$CG$58,$CG$58&lt;&gt;$CG$59),1,0)</f>
        <v>0</v>
      </c>
      <c r="BEI60" s="487">
        <f t="array" aca="1" ref="BEI60" ca="1">IF(AND($CC$57:$CC$59=$CC$59,$CC$59&lt;&gt;$CC$60,$CC$60:$CC$61=$CC$60,$CC$61&lt;&gt;$CC$62,$CE$57:$CE$58=$CE$58,$CE$58&lt;&gt;$CE$59,$CE$60:$CE$61=$CE$60,$CF$57:$CF$58=$CF$58,$CF$60&lt;&gt;$CF$61,$CG$57:$CG$58=$CG$58),1,0)</f>
        <v>0</v>
      </c>
      <c r="BEJ60" s="487">
        <f t="array" aca="1" ref="BEJ60" ca="1">IF(AND($CC$57:$CC$59=$CC$59,$CC$59&lt;&gt;$CC$60,$CC$60:$CC$61=$CC$60,$CC$61&lt;&gt;$CC$62,$CE$57:$CE$58=$CE$58,$CE$58&lt;&gt;$CE$59,$CE$60:$CE$61=$CE$60,$CF$57:$CF$58=$CF$58,$CF$60:$CF$61=$CF$60,$CG$57:$CG$58=$CG$58,$CG$60&lt;&gt;$CG$61),1,0)</f>
        <v>0</v>
      </c>
      <c r="BEK60" s="487">
        <f t="array" aca="1" ref="BEK60" ca="1">IF(AND($CC$57:$CC$59=$CC$59,$CC$59&lt;&gt;$CC$60,$CC$60&lt;&gt;$CC$61,$CC$61:$CC$62=$CC$61,$CE$57:$CE$59=$CE$59,$CE$61:$CE$62=$CE$61,$CF$57:$CF$59=$CF$59,$CF$61&lt;&gt;$CF$62,$CG$57:$CG$58=$CG$58,$CG$58&lt;&gt;$CG$59),1,0)</f>
        <v>0</v>
      </c>
      <c r="BEL60" s="487">
        <f t="array" aca="1" ref="BEL60" ca="1">IF(AND($CC$57:$CC$59=$CC$59,$CC$59&lt;&gt;$CC$60,$CC$60&lt;&gt;$CC$61,$CC$61:$CC$62=$CC$61,$CE$57:$CE$59=$CE$59,$CE$61:$CE$62=$CE$61,$CF$57:$CF$58=$CF$58,$CF$58&lt;&gt;$CF$59,$CF$61:$CF$62=$CF$61,$CG$57:$CG$58=$CG$58,$CG$61&lt;&gt;$CG$62),1,0)</f>
        <v>0</v>
      </c>
      <c r="BEM60" s="487">
        <f t="array" aca="1" ref="BEM60" ca="1">IF(AND($CC$57:$CC$59=$CC$59,$CC$59&lt;&gt;$CC$60,$CC$60&lt;&gt;$CC$61,$CC$61:$CC$62=$CC$61,$CE$57:$CE$59=$CE$59,$CE$61&lt;&gt;$CE$62,$CF$57:$CF$58=$CF$58,$CF$58&lt;&gt;$CF$59,$CG$57:$CG$58=$CG$58),1,0)</f>
        <v>0</v>
      </c>
      <c r="BEN60" s="487">
        <f t="array" aca="1" ref="BEN60" ca="1">IF(AND($CC$57:$CC$59=$CC$59,$CC$59&lt;&gt;$CC$60,$CC$60&lt;&gt;$CC$61,$CC$61:$CC$62=$CC$61,$CE$57:$CE$59=$CE$59,$CE$61&lt;&gt;$CE$62,$CF$57:$CF$59=$CF$59,$CG$57:$CG$58=$CG$58,$CG$58&lt;&gt;$CG$59),1,0)</f>
        <v>0</v>
      </c>
      <c r="BEO60" s="487">
        <f t="array" aca="1" ref="BEO60" ca="1">IF(AND($CC$57:$CC$59=$CC$59,$CC$59&lt;&gt;$CC$60,$CC$60&lt;&gt;$CC$61,$CC$61:$CC$62=$CC$61,$CE$57:$CE$58=$CE$58,$CE$58&lt;&gt;$CE$59,$CE$61:$CE$62=$CE$61,$CF$57:$CF$58=$CF$58,$CF$61&lt;&gt;$CF$62,$CG$57:$CG$58=$CG$58),1,0)</f>
        <v>0</v>
      </c>
      <c r="BEP60" s="487">
        <f t="array" aca="1" ref="BEP60" ca="1">IF(AND($CC$57:$CC$59=$CC$59,$CC$59&lt;&gt;$CC$60,$CC$60&lt;&gt;$CC$61,$CC$61:$CC$62=$CC$61,$CE$57:$CE$58=$CE$58,$CE$58&lt;&gt;$CE$59,$CE$61:$CE$62=$CE$61,$CF$57:$CF$58=$CF$58,$CF$61:$CF$62=$CF$61,$CG$57:$CG$58=$CG$58,$CG$61&lt;&gt;$CG$62),1,0)</f>
        <v>0</v>
      </c>
      <c r="BEQ60" s="487">
        <f t="array" aca="1" ref="BEQ60" ca="1">IF(AND($CC$57:$CC$58=$CC$58,$CC$58&lt;&gt;$CC$59,$CC$59:$CC$62=$CC$60,$CE$57:$CE$58=$CE$58,$CE$59:$CE$62=$CE$60,$CF$57:$CF$58=$CF$58,$CF$59&lt;&gt;$CF$60,$CF$60:$CF$62=$CF$60,$CG$57:$CG$58=$CG$58,$CG$60&lt;&gt;$CG$61,$CG$61&lt;&gt;$CG$62),1,0)</f>
        <v>0</v>
      </c>
      <c r="BER60" s="487">
        <f t="array" aca="1" ref="BER60" ca="1">IF(AND($CC$57:$CC$58=$CC$58,$CC$58&lt;&gt;$CC$59,$CC$59:$CC$62=$CC$60,$CE$57:$CE$58=$CE$58,$CE$59:$CE$62=$CE$60,$CF$57:$CF$58=$CF$58,$CF$59:$CF$60=$CF$60,$CF$60&lt;&gt;$CF$61,$CF$61:$CF$62=$CF$61,$CG$57:$CG$58=$CG$58,$CG$59&lt;&gt;$CG$60,$CG$61&lt;&gt;$CG$62),1,0)</f>
        <v>0</v>
      </c>
      <c r="BES60" s="487">
        <f t="array" aca="1" ref="BES60" ca="1">IF(AND($CC$57:$CC$58=$CC$58,$CC$58&lt;&gt;$CC$59,$CC$59:$CC$62=$CC$60,$CE$57:$CE$58=$CE$58,$CE$59:$CE$62=$CE$60,$CF$57:$CF$58=$CF$58,$CF$59:$CF$61=$CF$60,$CF$61&lt;&gt;$CF$62,$CG$57:$CG$58=$CG$58,$CG$59&lt;&gt;$CG$60,$CG$60&lt;&gt;$CG$61),1,0)</f>
        <v>0</v>
      </c>
      <c r="BET60" s="487">
        <f t="array" aca="1" ref="BET60" ca="1">IF(AND($CC$57:$CC$58=$CC$58,$CC$58&lt;&gt;$CC$59,$CC$59:$CC$62=$CC$60,$CE$57:$CE$58=$CE$58,$CE$59:$CE$62=$CE$60,$CF$57:$CF$58=$CF$58,$CF$59:$CF$60=$CF$60,$CF$60&lt;&gt;$CF$61,$CF$61&lt;&gt;$CF$62,$CG$57:$CG$58=$CG$58,$CG$59&lt;&gt;$CG$60),1,0)</f>
        <v>0</v>
      </c>
      <c r="BEU60" s="487">
        <f t="array" aca="1" ref="BEU60" ca="1">IF(AND($CC$57:$CC$58=$CC$58,$CC$58&lt;&gt;$CC$59,$CC$59:$CC$62=$CC$60,$CE$57:$CE$58=$CE$58,$CE$59:$CE$62=$CE$60,$CF$57:$CF$58=$CF$58,$CF$59&lt;&gt;$CF$60,$CF$60&lt;&gt;$CF$61,$CF$61:$CF$62=$CF$61,$CG$57:$CG$58=$CG$58,$CG$61&lt;&gt;$CG$62),1,0)</f>
        <v>0</v>
      </c>
      <c r="BEV60" s="487">
        <f t="array" aca="1" ref="BEV60" ca="1">IF(AND($CC$57:$CC$58=$CC$58,$CC$58&lt;&gt;$CC$59,$CC$59:$CC$62=$CC$60,$CE$57:$CE$58=$CE$58,$CE$59:$CE$62=$CE$60,$CF$57:$CF$58=$CF$58,$CF$59&lt;&gt;$CF$60,$CF$60:$CF$61=$CF$60,$CF$61&lt;&gt;$CF$62,$CG$57:$CG$58=$CG$58,$CG$60&lt;&gt;$CG$61),1,0)</f>
        <v>0</v>
      </c>
      <c r="BEW60" s="487">
        <f t="array" aca="1" ref="BEW60" ca="1">IF(AND($CC$57:$CC$58=$CC$58,$CC$58&lt;&gt;$CC$59,$CC$59:$CC$62=$CC$60,$CE$57:$CE$58=$CE$58,$CE$59&lt;&gt;$CE$60,$CE$60:$CE$62=$CE$60,$CF$57:$CF$58=$CF$58,$CF$60&lt;&gt;$CF$61,$CF$61&lt;&gt;$CF$62,$CG$57:$CG$58=$CG$58),1,0)</f>
        <v>0</v>
      </c>
      <c r="BEX60" s="487">
        <f t="array" aca="1" ref="BEX60" ca="1">IF(AND($CC$57:$CC$58=$CC$58,$CC$58&lt;&gt;$CC$59,$CC$59:$CC$62=$CC$60,$CE$57:$CE$58=$CE$58,$CE$59&lt;&gt;$CE$60,$CE$60:$CE$62=$CE$60,$CF$57:$CF$58=$CF$58,$CF$60:$CF$62=$CF$60,$CG$57:$CG$58=$CG$58,$CG$60&lt;&gt;$CG$61,$CG$61&lt;&gt;$CG$62),1,0)</f>
        <v>0</v>
      </c>
      <c r="BEY60" s="487">
        <f t="array" aca="1" ref="BEY60" ca="1">IF(AND($CC$57:$CC$58=$CC$58,$CC$58&lt;&gt;$CC$59,$CC$59:$CC$62=$CC$60,$CE$57:$CE$58=$CE$58,$CE$59:$CE$60=$CE$60,$CE$60&lt;&gt;$CE$61,$CE$61:$CE$62=$CE$61,$CF$57:$CF$58=$CF$58,$CF$59&lt;&gt;$CF$60,$CF$61&lt;&gt;$CF$62,$CG$57:$CG$58=$CG$58),1,0)</f>
        <v>0</v>
      </c>
      <c r="BEZ60" s="487">
        <f t="array" aca="1" ref="BEZ60" ca="1">IF(AND($CC$57:$CC$58=$CC$58,$CC$58&lt;&gt;$CC$59,$CC$59:$CC$62=$CC$60,$CE$57:$CE$58=$CE$58,$CE$59:$CE$60=$CE$60,$CE$60&lt;&gt;$CE$61,$CE$61:$CE$62=$CE$61,$CF$57:$CF$58=$CF$58,$CF$59:$CF$60=$CF$60,$CF$61:$CF$62=$CF$61,$CG$57:$CG$58=$CG$58,$CG$59&lt;&gt;$CG$60,$CG$61&lt;&gt;$CG$62),1,0)</f>
        <v>0</v>
      </c>
      <c r="BFA60" s="487">
        <f t="array" aca="1" ref="BFA60" ca="1">IF(AND($CC$57:$CC$58=$CC$58,$CC$58&lt;&gt;$CC$59,$CC$59:$CC$62=$CC$60,$CE$57:$CE$58=$CE$58,$CE$59:$CE$61=$CE$60,$CE$61&lt;&gt;$CE$62,$CF$57:$CF$58=$CF$58,$CF$59&lt;&gt;$CF$60,$CF$60&lt;&gt;$CF$61,$CG$57:$CG$58=$CG$58),1,0)</f>
        <v>0</v>
      </c>
      <c r="BFB60" s="487">
        <f t="array" aca="1" ref="BFB60" ca="1">IF(AND($CC$57:$CC$58=$CC$58,$CC$58&lt;&gt;$CC$59,$CC$59:$CC$62=$CC$60,$CE$57:$CE$58=$CE$58,$CE$59:$CE$61=$CE$60,$CE$61&lt;&gt;$CE$62,$CF$57:$CF$58=$CF$58,$CF$59:$CF$61=$CF$60,$CG$57:$CG$58=$CG$58,$CG$59&lt;&gt;$CG$60,$CG$60&lt;&gt;$CG$61),1,0)</f>
        <v>0</v>
      </c>
      <c r="BFC60" s="487">
        <f t="array" aca="1" ref="BFC60" ca="1">IF(AND($CC$57:$CC$58=$CC$58,$CC$58&lt;&gt;$CC$59,$CC$59:$CC$62=$CC$60,$CE$57:$CE$58=$CE$58,$CE$59:$CE$60=$CE$60,$CE$60&lt;&gt;$CE$61,$CE$61&lt;&gt;$CE$62,$CF$57:$CF$58=$CF$58,$CF$59&lt;&gt;$CF$60,$CG$57:$CG$58=$CG$58),1,0)</f>
        <v>0</v>
      </c>
      <c r="BFD60" s="487">
        <f t="array" aca="1" ref="BFD60" ca="1">IF(AND($CC$57:$CC$58=$CC$58,$CC$58&lt;&gt;$CC$59,$CC$59:$CC$62=$CC$60,$CE$57:$CE$58=$CE$58,$CE$59:$CE$60=$CE$60,$CE$60&lt;&gt;$CE$61,$CE$61&lt;&gt;$CE$62,$CF$57:$CF$58=$CF$58,$CF$59:$CF$60=$CF$59,$CG$57:$CG$58=$CG$58,$CG$59&lt;&gt;$CG$60),1,0)</f>
        <v>0</v>
      </c>
      <c r="BFE60" s="487">
        <f t="array" aca="1" ref="BFE60" ca="1">IF(AND($CC$57:$CC$58=$CC$58,$CC$58&lt;&gt;$CC$59,$CC$59:$CC$62=$CC$60,$CE$57:$CE$58=$CE$58,$CE$59&lt;&gt;$CE$60,$CE$60&lt;&gt;$CE$61,$CE$61:$CE$62=$CE$61,$CF$57:$CF$58=$CF$58,$CF$61&lt;&gt;$CF$62,$CG$57:$CG$58=$CG$58),1,0)</f>
        <v>0</v>
      </c>
      <c r="BFF60" s="487">
        <f t="array" aca="1" ref="BFF60" ca="1">IF(AND($CC$57:$CC$58=$CC$58,$CC$58&lt;&gt;$CC$59,$CC$59:$CC$62=$CC$60,$CE$57:$CE$58=$CE$58,$CE$59&lt;&gt;$CE$60,$CE$60&lt;&gt;$CE$61,$CE$61:$CE$62=$CE$61,$CF$57:$CF$58=$CF$58,$CF$61:$CF$62=$CF$61,$CG$57:$CG$58=$CG$58,$CG$61&lt;&gt;$CG$62),1,0)</f>
        <v>0</v>
      </c>
      <c r="BFG60" s="487">
        <f t="array" aca="1" ref="BFG60" ca="1">IF(AND($CC$57:$CC$58=$CC$58,$CC$58&lt;&gt;$CC$59,$CC$59:$CC$62=$CC$60,$CE$57:$CE$58=$CE$58,$CE$59&lt;&gt;$CE$60,$CE$60:$CE$61=$CE$60,$CE$61&lt;&gt;$CE$62,$CF$57:$CF$58=$CF$58,$CF$60&lt;&gt;$CF$61,$CG$57:$CG$58=$CG$58),1,0)</f>
        <v>0</v>
      </c>
      <c r="BFH60" s="487">
        <f t="array" aca="1" ref="BFH60" ca="1">IF(AND($CC$57:$CC$58=$CC$58,$CC$58&lt;&gt;$CC$59,$CC$59:$CC$62=$CC$60,$CE$57:$CE$58=$CE$58,$CE$59&lt;&gt;$CE$60,$CE$60:$CE$61=$CE$60,$CE$61&lt;&gt;$CE$62,$CF$57:$CF$58=$CF$58,$CF$60:$CF$61=$CF$60,$CG$57:$CG$58=$CG$58,$CG$60&lt;&gt;$CG$61),1,0)</f>
        <v>0</v>
      </c>
      <c r="BFI60" s="487">
        <f t="array" aca="1" ref="BFI60" ca="1">IF(AND($CC$57:$CC$58=$CC$58,$CC$58&lt;&gt;$CC$59,$CC$59:$CC$61=$CC$60,$CC$61&lt;&gt;$CC$62,$CE$57:$CE$58=$CE$58,$CE$59:$CE$61=$CE$60,$CF$57:$CF$58=$CF$58,$CF$59&lt;&gt;$CF$60,$CF$60:$CF$61=$CF$60,$CG$57:$CG$58=$CG$58,$CG$60&lt;&gt;$CG$61),1,0)</f>
        <v>0</v>
      </c>
      <c r="BFJ60" s="487">
        <f t="array" aca="1" ref="BFJ60" ca="1">IF(AND($CC$57:$CC$58=$CC$58,$CC$58&lt;&gt;$CC$59,$CC$59:$CC$61=$CC$60,$CC$61&lt;&gt;$CC$62,$CE$57:$CE$58=$CE$58,$CE$59:$CE$61=$CE$60,$CF$57:$CF$58=$CF$58,$CF$59:$CF$60=$CF$60,$CF$60&lt;&gt;$CF$61,$CG$57:$CG$58=$CG$58,$CG$59&lt;&gt;$CG$60),1,0)</f>
        <v>0</v>
      </c>
      <c r="BFK60" s="487">
        <f t="array" aca="1" ref="BFK60" ca="1">IF(AND($CC$57:$CC$58=$CC$58,$CC$58&lt;&gt;$CC$59,$CC$59:$CC$61=$CC$60,$CC$61&lt;&gt;$CC$62,$CE$57:$CE$58=$CE$58,$CE$59&lt;&gt;$CE$60,$CE$60:$CE$61=$CE$60,$CF$57:$CF$58=$CF$58,$CF$60&lt;&gt;$CF$61,$CG$57:$CG$58=$CG$58),1,0)</f>
        <v>0</v>
      </c>
      <c r="BFL60" s="487">
        <f t="array" aca="1" ref="BFL60" ca="1">IF(AND($CC$57:$CC$58=$CC$58,$CC$58&lt;&gt;$CC$59,$CC$59:$CC$61=$CC$60,$CC$61&lt;&gt;$CC$62,$CE$57:$CE$58=$CE$58,$CE$59&lt;&gt;$CE$60,$CE$60:$CE$61=$CE$60,$CF$57:$CF$58=$CF$58,$CF$60:$CF$61=$CF$60,$CG$57:$CG$58=$CG$58,$CG$60&lt;&gt;$CG$61),1,0)</f>
        <v>0</v>
      </c>
      <c r="BFM60" s="487">
        <f t="array" aca="1" ref="BFM60" ca="1">IF(AND($CC$57:$CC$58=$CC$58,$CC$58&lt;&gt;$CC$59,$CC$59:$CC$61=$CC$60,$CC$61&lt;&gt;$CC$62,$CE$57:$CE$58=$CE$58,$CE$59:$CE$60=$CE$60,$CE$60&lt;&gt;$CE$61,$CF$57:$CF$58=$CF$58,$CF$59&lt;&gt;$CF$60,$CG$57:$CG$58=$CG$58),1,0)</f>
        <v>0</v>
      </c>
      <c r="BFN60" s="487">
        <f t="array" aca="1" ref="BFN60" ca="1">IF(AND($CC$57:$CC$58=$CC$58,$CC$58&lt;&gt;$CC$59,$CC$59:$CC$61=$CC$60,$CC$61&lt;&gt;$CC$62,$CE$57:$CE$58=$CE$58,$CE$59:$CE$60=$CE$60,$CE$60&lt;&gt;$CE$61,$CF$57:$CF$58=$CF$58,$CF$59:$CF$60=$CF$60,$CG$57:$CG$58=$CG$58,$CG$59&lt;&gt;$CG$60),1,0)</f>
        <v>0</v>
      </c>
      <c r="BFO60" s="487">
        <f t="array" aca="1" ref="BFO60" ca="1">IF(AND($CC$57:$CC$58=$CC$58,$CC$58&lt;&gt;$CC$59,$CC$59:$CC$60=$CC$60,$CC$60&lt;&gt;$CC$61,$CC$61:$CC$62=$CC$61,$CE$57:$CE$58=$CE$58,$CE$59:$CE$60=$CE$60,$CE$61:$CE$62=$CE$61,$CF$57:$CF$58=$CF$58,$CF$59&lt;&gt;$CF$60,$CF$61:$CF$62=$CF$61,$CG$57:$CG$58=$CG$58,$CG$61&lt;&gt;$CG$62),1,0)</f>
        <v>0</v>
      </c>
      <c r="BFP60" s="487">
        <f t="array" aca="1" ref="BFP60" ca="1">IF(AND($CC$57:$CC$58=$CC$58,$CC$58&lt;&gt;$CC$59,$CC$59:$CC$60=$CC$60,$CC$60&lt;&gt;$CC$61,$CC$61:$CC$62=$CC$61,$CE$57:$CE$58=$CE$58,$CE$59:$CE$60=$CE$60,$CE$61:$CE$62=$CE$61,$CF$57:$CF$58=$CF$58,$CF$59:$CF$60=$CF$60,$CF$61&lt;&gt;$CF$62,$CG$57:$CG$58=$CG$58,$CG$59&lt;&gt;$CG$60),1,0)</f>
        <v>0</v>
      </c>
      <c r="BFQ60" s="487">
        <f t="array" aca="1" ref="BFQ60" ca="1">IF(AND($CC$57:$CC$58=$CC$58,$CC$58&lt;&gt;$CC$59,$CC$59:$CC$60=$CC$60,$CC$60&lt;&gt;$CC$61,$CC$61:$CC$62=$CC$61,$CE$57:$CE$58=$CE$58,$CE$59&lt;&gt;$CE$60,$CE$61:$CE$62=$CE$61,$CF$57:$CF$58=$CF$58,$CF$61&lt;&gt;$CF$62,$CG$57:$CG$58=$CG$58),1,0)</f>
        <v>0</v>
      </c>
      <c r="BFR60" s="487">
        <f t="array" aca="1" ref="BFR60" ca="1">IF(AND($CC$57:$CC$58=$CC$58,$CC$58&lt;&gt;$CC$59,$CC$59:$CC$60=$CC$60,$CC$60&lt;&gt;$CC$61,$CC$61:$CC$62=$CC$61,$CE$57:$CE$58=$CE$58,$CE$59&lt;&gt;$CE$60,$CE$61:$CE$62=$CE$61,$CF$57:$CF$58=$CF$58,$CF$61:$CF$62=$CF$61,$CG$57:$CG$58=$CG$58,$CG$61&lt;&gt;$CG$62),1,0)</f>
        <v>0</v>
      </c>
      <c r="BFS60" s="487">
        <f t="array" aca="1" ref="BFS60" ca="1">IF(AND($CC$57:$CC$58=$CC$58,$CC$58&lt;&gt;$CC$59,$CC$59:$CC$60=$CC$60,$CC$60&lt;&gt;$CC$61,$CC$61:$CC$62=$CC$61,$CE$57:$CE$58=$CE$58,$CE$59:$CE$60=$CE$60,$CE$61&lt;&gt;$CE$62,$CF$57:$CF$58=$CF$58,$CF$59&lt;&gt;$CF$60,$CG$57:$CG$58=$CG$58),1,0)</f>
        <v>0</v>
      </c>
      <c r="BFT60" s="487">
        <f t="array" aca="1" ref="BFT60" ca="1">IF(AND($CC$57:$CC$58=$CC$58,$CC$58&lt;&gt;$CC$59,$CC$59:$CC$60=$CC$60,$CC$60&lt;&gt;$CC$61,$CC$61:$CC$62=$CC$61,$CE$57:$CE$58=$CE$58,$CE$59:$CE$60=$CE$60,$CE$61&lt;&gt;$CE$62,$CF$57:$CF$58=$CF$58,$CF$59:$CF$60=$CF$60,$CG$57:$CG$58=$CG$58,$CG$59&lt;&gt;$CG$60),1,0)</f>
        <v>0</v>
      </c>
      <c r="BFU60" s="487">
        <f t="array" aca="1" ref="BFU60" ca="1">IF(AND($CC$57:$CC$58=$CC$58,$CC$58&lt;&gt;$CC$59,$CC$59&lt;&gt;$CC$60,$CC$60:$CC$62=$CC$60,$CE$57:$CE$58=$CE$58,$CE$60:$CE$62=$CE$60,$CF$57:$CF$58=$CF$58,$CF$60&lt;&gt;$CF$61,$CF$61:$CF$62=$CF$61,$CG$57:$CG$58=$CG$58,$CG$61&lt;&gt;$CG$62),1,0)</f>
        <v>0</v>
      </c>
      <c r="BFV60" s="487">
        <f t="array" aca="1" ref="BFV60" ca="1">IF(AND($CC$57:$CC$58=$CC$58,$CC$58&lt;&gt;$CC$59,$CC$59&lt;&gt;$CC$60,$CC$60:$CC$62=$CC$60,$CE$57:$CE$58=$CE$58,$CE$60:$CE$62=$CE$60,$CF$57:$CF$58=$CF$58,$CF$60:$CF$61=$CF$60,$CF$61&lt;&gt;$CF$62,$CG$57:$CG$58=$CG$58,$CG$60&lt;&gt;$CG$61),1,0)</f>
        <v>0</v>
      </c>
      <c r="BFW60" s="487">
        <f t="array" aca="1" ref="BFW60" ca="1">IF(AND($CC$57:$CC$58=$CC$58,$CC$58&lt;&gt;$CC$59,$CC$59&lt;&gt;$CC$60,$CC$60:$CC$62=$CC$60,$CE$57:$CE$58=$CE$58,$CE$60&lt;&gt;$CE$61,$CE$61:$CE$62=$CE$61,$CF$57:$CF$58=$CF$58,$CF$61&lt;&gt;$CF$62,$CG$57:$CG$58=$CG$58),1,0)</f>
        <v>0</v>
      </c>
      <c r="BFX60" s="487">
        <f t="array" aca="1" ref="BFX60" ca="1">IF(AND($CC$57:$CC$58=$CC$58,$CC$58&lt;&gt;$CC$59,$CC$59&lt;&gt;$CC$60,$CC$60:$CC$62=$CC$60,$CE$57:$CE$58=$CE$58,$CE$60&lt;&gt;$CE$61,$CE$61:$CE$62=$CE$61,$CF$57:$CF$58=$CF$58,$CF$61:$CF$62=$CF$61,$CG$57:$CG$58=$CG$58,$CG$61&lt;&gt;$CG$62),1,0)</f>
        <v>0</v>
      </c>
      <c r="BFY60" s="487">
        <f t="array" aca="1" ref="BFY60" ca="1">IF(AND($CC$57:$CC$58=$CC$58,$CC$58&lt;&gt;$CC$59,$CC$59&lt;&gt;$CC$60,$CC$60:$CC$62=$CC$60,$CE$57:$CE$58=$CE$58,$CE$60:$CE$61=$CE$60,$CE$61&lt;&gt;$CE$62,$CF$57:$CF$58=$CF$58,$CF$60&lt;&gt;$CF$61,$CG$57:$CG$58=$CG$58),1,0)</f>
        <v>0</v>
      </c>
      <c r="BFZ60" s="487">
        <f t="array" aca="1" ref="BFZ60" ca="1">IF(AND($CC$57:$CC$58=$CC$58,$CC$58&lt;&gt;$CC$59,$CC$59&lt;&gt;$CC$60,$CC$60:$CC$62=$CC$60,$CE$57:$CE$58=$CE$58,$CE$60:$CE$61=$CE$60,$CE$61&lt;&gt;$CE$62,$CF$57:$CF$58=$CF$58,$CF$60:$CF$61=$CF$60,$CG$57:$CG$58=$CG$58,$CG$60&lt;&gt;$CG$61),1,0)</f>
        <v>0</v>
      </c>
      <c r="BGA60" s="487">
        <f t="array" aca="1" ref="BGA60" ca="1">IF(AND($CC$57:$CC$62=$CC$60,$CE$57:$CE$61=$CE$60,$CE$61&lt;&gt;$CE$62,$CF$57&lt;&gt;$CF$58,$CF$58:$CF$61=$CF$60,$CG$58:$CG$60=$CG$60,$CG$60&lt;&gt;$CG$61),1,0)</f>
        <v>0</v>
      </c>
      <c r="BGB60" s="487">
        <f t="array" aca="1" ref="BGB60" ca="1">IF(AND($CC$57:$CC$62=$CC$60,$CE$57:$CE$61=$CE$60,$CE$61&lt;&gt;$CE$62,$CF$57:$CF$60=$CF$60,$CF$60&lt;&gt;$CF$61,$CG$57&lt;&gt;$CG$58,$CG$58:$CG$60=$CG$60),1,0)</f>
        <v>0</v>
      </c>
      <c r="BGC60" s="487">
        <f t="array" aca="1" ref="BGC60" ca="1">IF(AND($CC$57:$CC$62=$CC$60,$CE$57:$CE$60=$CE$60,$CE$60&lt;&gt;$CE$61,$CE$61:$CE$62=$CE$61,$CF$57&lt;&gt;$CF$58,$CF$58:$CF$60=$CF$60,$CF$61:$CF$62=$CF$61,$CG$58:$CG$60=$CG$60,$CG$61&lt;&gt;$CG$62),1,0)</f>
        <v>0</v>
      </c>
      <c r="BGD60" s="487">
        <f t="array" aca="1" ref="BGD60" ca="1">IF(AND($CC$57:$CC$62=$CC$60,$CE$57:$CE$60=$CE$60,$CE$60&lt;&gt;$CE$61,$CE$61:$CE$62=$CE$61,$CF$57:$CF$60=$CF$60,$CF$61&lt;&gt;$CF$62,$CG$57&lt;&gt;$CG$58,$CG$58:$CG$60=$CG$60),1,0)</f>
        <v>0</v>
      </c>
      <c r="BGE60" s="487">
        <f t="array" aca="1" ref="BGE60" ca="1">IF(AND($CC$57:$CC$62=$CC$60,$CE$57&lt;&gt;$CE$58,$CE$58:$CE$62=$CE$60,$CF$58:$CF$60=$CF$60,$CF$60&lt;&gt;$CF$61,$CF$61:$CF$62=$CF$61,$CG$58:$CG$60=$CG$60,$CG$61&lt;&gt;$CG$62),1,0)</f>
        <v>0</v>
      </c>
      <c r="BGF60" s="487">
        <f t="array" aca="1" ref="BGF60" ca="1">IF(AND($CC$57:$CC$62=$CC$60,$CE$57&lt;&gt;$CE$58,$CE$58:$CE$62=$CE$60,$CF$58:$CF$61=$CF$60,$CF$61&lt;&gt;$CF$62,$CG$58:$CG$60=$CG$60,$CG$60&lt;&gt;$CG$61),1,0)</f>
        <v>0</v>
      </c>
      <c r="BGG60" s="487">
        <f t="array" aca="1" ref="BGG60" ca="1">IF(AND($CC$57:$CC$61=$CC$60,$CC$61&lt;&gt;$CC$62,$CE$57:$CE$61=$CE$60,$CF$57&lt;&gt;$CF$58,$CF$58:$CF$61=$CF$60,$CG$58:$CG$60=$CG$60,$CG$60&lt;&gt;$CG$61),1,0)</f>
        <v>0</v>
      </c>
      <c r="BGH60" s="487">
        <f t="array" aca="1" ref="BGH60" ca="1">IF(AND($CC$57:$CC$61=$CC$60,$CC$61&lt;&gt;$CC$62,$CE$57:$CE$61=$CE$60,$CF$57:$CF$60=$CF$60,$CF$60&lt;&gt;$CF$61,$CG$57&lt;&gt;$CG$58,$CG$58:$CG$60=$CG$60),1,0)</f>
        <v>0</v>
      </c>
      <c r="BGI60" s="487">
        <f t="array" aca="1" ref="BGI60" ca="1">IF(AND($CC$57:$CC$61=$CC$60,$CC$61&lt;&gt;$CC$62,$CE$57&lt;&gt;$CE$58,$CE$58:$CE$61=$CE$60,$CF$58:$CF$61=$CF$60,$CG$58:$CG$60=$CG$60,$CG$60&lt;&gt;$CG$61),1,0)</f>
        <v>0</v>
      </c>
      <c r="BGJ60" s="487">
        <f t="array" aca="1" ref="BGJ60" ca="1">IF(AND($CC$57:$CC$61=$CC$60,$CC$61&lt;&gt;$CC$62,$CE$57&lt;&gt;$CE$58,$CE$58:$CE$61=$CE$60,$CF$58:$CF$60=$CF$60,$CF$60&lt;&gt;$CF$61,$CG$58:$CG$60=$CG$60),1,0)</f>
        <v>0</v>
      </c>
      <c r="BGK60" s="487">
        <f t="array" aca="1" ref="BGK60" ca="1">IF(AND($CC$57:$CC$61=$CC$60,$CC$61&lt;&gt;$CC$62,$CE$57:$CE$60=$CE$60,$CE$60&lt;&gt;$CE$61,$CF$57:$CF$60=$CF$60,$CG$57&lt;&gt;$CG$58,$CG$58:$CG$60=$CG$60),1,0)</f>
        <v>0</v>
      </c>
      <c r="BGL60" s="487">
        <f t="array" aca="1" ref="BGL60" ca="1">IF(AND($CC$57:$CC$61=$CC$60,$CC$61&lt;&gt;$CC$62,$CE$57:$CE$60=$CE$60,$CE$60&lt;&gt;$CE$61,$CF$57&lt;&gt;$CF$58,$CF$58:$CF$60=$CF$60,$CG$58:$CG$60=$CG$60),1,0)</f>
        <v>0</v>
      </c>
      <c r="BGM60" s="487">
        <f t="array" aca="1" ref="BGM60" ca="1">IF(AND($CC$57:$CC$60=$CC$60,$CC$60&lt;&gt;$CC$61,$CC$61:$CC$62=$CC$61,$CE$57:$CE$60=$CE$60,$CE$61:$CE$62=$CE$61,$CF$57&lt;&gt;$CF$58,$CF$58:$CF$60=$CF$60,$CF$61:$CF$62=$CF$61,$CG$58:$CG$60=$CG$60,$CG$61&lt;&gt;$CG$62),1,0)</f>
        <v>0</v>
      </c>
      <c r="BGN60" s="487">
        <f t="array" aca="1" ref="BGN60" ca="1">IF(AND($CC$57:$CC$60=$CC$60,$CC$60&lt;&gt;$CC$61,$CC$61:$CC$62=$CC$61,$CE$57:$CE$60=$CE$60,$CE$61:$CE$62=$CE$61,$CF$57:$CF$60=$CF$60,$CF$61&lt;&gt;$CF$62,$CG$57&lt;&gt;$CG$58,$CG$58:$CG$60=$CG$60),1,0)</f>
        <v>0</v>
      </c>
      <c r="BGO60" s="487">
        <f t="array" aca="1" ref="BGO60" ca="1">IF(AND($CC$57:$CC$60=$CC$60,$CC$60&lt;&gt;$CC$61,$CC$61:$CC$62=$CC$61,$CE$57&lt;&gt;$CE$58,$CE$58:$CE$60=$CE$60,$CE$61:$CE$62=$CE$61,$CF$58:$CF$60=$CF$60,$CF$61:$CF$62=$CF$61,$CG$58:$CG$60=$CG$60,$CG$61&lt;&gt;$CG$62),1,0)</f>
        <v>0</v>
      </c>
      <c r="BGP60" s="487">
        <f t="array" aca="1" ref="BGP60" ca="1">IF(AND($CC$57:$CC$60=$CC$60,$CC$60&lt;&gt;$CC$61,$CC$61:$CC$62=$CC$61,$CE$57&lt;&gt;$CE$58,$CE$58:$CE$60=$CE$60,$CE$61:$CE$62=$CE$61,$CF$58:$CF$60=$CF$60,$CF$61&lt;&gt;$CF$62,$CG$58:$CG$60=$CG$60),1,0)</f>
        <v>0</v>
      </c>
      <c r="BGQ60" s="487">
        <f t="array" aca="1" ref="BGQ60" ca="1">IF(AND($CC$57:$CC$60=$CC$60,$CC$60&lt;&gt;$CC$61,$CC$61:$CC$62=$CC$61,$CE$57:$CE$60=$CE$60,$CE$61&lt;&gt;$CE$62,$CF$57:$CF$60=$CF$60,$CG$57&lt;&gt;$CG$58,$CG$58:$CG$60=$CG$60),1,0)</f>
        <v>0</v>
      </c>
      <c r="BGR60" s="487">
        <f t="array" aca="1" ref="BGR60" ca="1">IF(AND($CC$57:$CC$60=$CC$60,$CC$60&lt;&gt;$CC$61,$CC$61:$CC$62=$CC$61,$CE$57:$CE$60=$CE$60,$CE$61&lt;&gt;$CE$62,$CF$57&lt;&gt;$CF$58,$CF$58:$CF$60=$CF$60,$CG$58:$CG$60=$CG$60),1,0)</f>
        <v>0</v>
      </c>
      <c r="BGS60" s="487">
        <f t="array" aca="1" ref="BGS60" ca="1">IF(AND($CC$57&lt;&gt;$CC$58,$CC$58:$CC$62=$CC$60,$CE$58:$CE$62=$CE$60,$CF$58:$CF$60=$CF$60,$CF$60&lt;&gt;$CF$61,$CF$61:$CF$62=$CF$61,$CG$58:$CG$60=$CG$60,$CG$61&lt;&gt;$CG$62),1,0)</f>
        <v>0</v>
      </c>
      <c r="BGT60" s="487">
        <f t="array" aca="1" ref="BGT60" ca="1">IF(AND($CC$57&lt;&gt;$CC$58,$CC$58:$CC$62=$CC$60,$CE$58:$CE$62=$CE$60,$CF$58:$CF$61=$CF$60,$CF$61&lt;&gt;$CF$62,$CG$58:$CG$60=$CG$60,$CG$60&lt;&gt;$CG$61),1,0)</f>
        <v>0</v>
      </c>
      <c r="BGU60" s="487">
        <f t="array" aca="1" ref="BGU60" ca="1">IF(AND($CC$57&lt;&gt;$CC$58,$CC$58:$CC$62=$CC$60,$CE$58:$CE$60=$CE$60,$CE$60&lt;&gt;$CE$61,$CE$61:$CE$62=$CE$61,$CF$58:$CF$60=$CF$60,$CF$61:$CF$62=$CF$61,$CG$58:$CG$60=$CG$60,$CG$61&lt;&gt;$CG$62),1,0)</f>
        <v>0</v>
      </c>
      <c r="BGV60" s="487">
        <f t="array" aca="1" ref="BGV60" ca="1">IF(AND($CC$57&lt;&gt;$CC$58,$CC$58:$CC$62=$CC$60,$CE$58:$CE$60=$CE$60,$CE$60&lt;&gt;$CE$61,$CE$61:$CE$62=$CE$61,$CF$58:$CF$60=$CF$60,$CF$61&lt;&gt;$CF$62,$CG$58:$CG$60=$CG$60),1,0)</f>
        <v>0</v>
      </c>
      <c r="BGW60" s="487">
        <f t="array" aca="1" ref="BGW60" ca="1">IF(AND($CC$57&lt;&gt;$CC$58,$CC$58:$CC$62=$CC$60,$CE$58:$CE$61=$CE$60,$CE$61&lt;&gt;$CE$62,$CF$58:$CF$61=$CF$60,$CG$58:$CG$60=$CG$60,$CG$60&lt;&gt;$CG$61),1,0)</f>
        <v>0</v>
      </c>
      <c r="BGX60" s="487">
        <f t="array" aca="1" ref="BGX60" ca="1">IF(AND($CC$57&lt;&gt;$CC$58,$CC$58:$CC$62=$CC$60,$CE$58:$CE$61=$CE$60,$CE$61&lt;&gt;$CE$62,$CF$58:$CF$60=$CF$60,$CF$60&lt;&gt;$CF$61,$CG$58:$CG$60=$CG$60),1,0)</f>
        <v>0</v>
      </c>
      <c r="BGY60" s="487">
        <f t="array" aca="1" ref="BGY60" ca="1">IF(AND($CC$57:$CC$62=$CC$60,$CE$57:$CE$60=$CE$60,$CE$60&lt;&gt;$CE$61,$CE$61:$CE$62=$CE$61,$CF$57:$CF$59=$CF$59,$CF$59&lt;&gt;CF$60,$CF$61:$CF$62=$CF$61,$CG$57&lt;&gt;$CG$58,$CG$58:$CG$59=$CG$59,$CG$61:$CG$62=$CG$61),1,0)</f>
        <v>0</v>
      </c>
      <c r="BGZ60" s="487">
        <f t="array" aca="1" ref="BGZ60" ca="1">IF(AND($CC$57:$CC$62=$CC$60,$CE$57:$CE$60=$CE$60,$CE$60&lt;&gt;$CE$61,$CE$61:$CE$62=$CE$61,$CF$57&lt;&gt;$CF$58,$CF$58:$CF$60=$CF$60,$CF$61:$CF$62=$CF$61,$CG$58:$CG$59=$CG$59,$CG$59&lt;&gt;$CG$60,$CG$61:$CG$62=$CG$61),1,0)</f>
        <v>0</v>
      </c>
      <c r="BHA60" s="487">
        <f t="array" aca="1" ref="BHA60" ca="1">IF(AND($CC$57:$CC$62=$CC$60,$CE$57:$CE$59=$CE$59,$CE$59&lt;&gt;$CE$60,$CE$60:$CE$62=$CE$60,$CF$57:$CF$59=$CF$59,$CF$60&lt;&gt;$CF$61,$CF$61:$CF$62=$CF$61,$CG$57&lt;&gt;$CG$58,$CG$58:$CG$59=$CG$59,$CG$61:$CG$62=$CG$61),1,0)</f>
        <v>0</v>
      </c>
      <c r="BHB60" s="487">
        <f t="array" aca="1" ref="BHB60" ca="1">IF(AND($CC$57:$CC$62=$CC$60,$CE$57:$CE$59=$CE$59,$CE$59&lt;&gt;$CE$60,$CE$60:$CE$62=$CE$60,$CF$57&lt;&gt;$CF$58,$CF$58:$CF$59=$CF$59,$CF$60:$CF$62=$CF$60,$CG$58:$CG$59=$CG$59,$CG$60&lt;&gt;$CG$61,$CG$61:$CG$62=$CG$61),1,0)</f>
        <v>0</v>
      </c>
      <c r="BHC60" s="487">
        <f t="array" aca="1" ref="BHC60" ca="1">IF(AND($CC$57:$CC$62=$CC$60,$CE$57&lt;&gt;$CE$58,$CE$58:$CE$62=$CE$60,$CF$58:$CF$60=$CF$60,$CF$60&lt;&gt;$CF$61,$CF$61:$CF$62=$CF$61,$CG$58:$CG$59=$CG$59,$CG$59&lt;&gt;$CG$60,$CG$61:$CG$62=$CG$61),1,0)</f>
        <v>0</v>
      </c>
      <c r="BHD60" s="487">
        <f t="array" aca="1" ref="BHD60" ca="1">IF(AND($CC$57:$CC$62=$CC$60,$CE$57&lt;&gt;$CE$58,$CE$58:$CE$62=$CE$60,$CF$58:$CF$59=$CF$59,$CF$59&lt;&gt;$CF$60,$CF$60:$CF$62=$CF$60,$CG$58:$CG$59=$CG$59,$CG$60&lt;&gt;$CG$61,$CG$61:$CG$62=$CG$61),1,0)</f>
        <v>0</v>
      </c>
      <c r="BHE60" s="487">
        <f t="array" aca="1" ref="BHE60" ca="1">IF(AND($CC$57:$CC$60=$CC$60,$CC$60&lt;&gt;$CC$61,$CC$61:$CC$62=$CC$61,$CE$57:$CE$60=$CE$60,$CE$61:$CE$62=$CE$61,$CF$57:$CF$59=$CF$59,$CF$59&lt;&gt;$CF$60,$CF$61:$CF$62=$CF$61,$CG$57&lt;&gt;$CG$58,$CG$58:$CG$59=$CG$59,$CG$61:$CG$62=$CG$61),1,0)</f>
        <v>0</v>
      </c>
      <c r="BHF60" s="487">
        <f t="array" aca="1" ref="BHF60" ca="1">IF(AND($CC$57:$CC$60=$CC$60,$CC$60&lt;&gt;$CC$61,$CC$61:$CC$62=$CC$61,$CE$57:$CE$60=$CE$60,$CE$61:$CE$62=$CE$61,$CF$57&lt;&gt;$CF$58,$CF$58:$CF$60=$CF$60,$CF$61:$CF$62=$CF$61,$CG$58:$CG$59=$CG$59,$CG$59&lt;&gt;$CG$60,$CG$61:$CG$62=$CG$61),1,0)</f>
        <v>0</v>
      </c>
      <c r="BHG60" s="487">
        <f t="array" aca="1" ref="BHG60" ca="1">IF(AND($CC$57:$CC$60=$CC$60,$CC$60&lt;&gt;$CC$61,$CC$61:$CC$62=$CC$61,$CE$57:$CE$59=$CE$59,$CE$59&lt;&gt;$CE$60,$CE$61:$CE$62=$CE$61,$CF$57:$CF$59=$CF$59,$CF$61:$CF$62=$CF$61,$CG$57&lt;&gt;$CG$58,$CG$58:$CG$59=$CG$59,$CG$61:$CG$62=$CG$61),1,0)</f>
        <v>0</v>
      </c>
      <c r="BHH60" s="487">
        <f t="array" aca="1" ref="BHH60" ca="1">IF(AND($CC$57:$CC$60=$CC$60,$CC$60&lt;&gt;$CC$61,$CC$61:$CC$62=$CC$61,$CE$57:$CE$59=$CE$59,$CE$59&lt;&gt;$CE$60,$CE$61:$CE$62=$CE$61,$CF$57&lt;&gt;$CF$58,$CF$58:$CF$59=$CF$59,$CF$61:$CF$62=$CF$61,$CG$58:$CG$59=$CG$59,$CG$61:$CG$62=$CG$61),1,0)</f>
        <v>0</v>
      </c>
      <c r="BHI60" s="487">
        <f t="array" aca="1" ref="BHI60" ca="1">IF(AND($CC$57:$CC$60=$CC$60,$CC$60&lt;&gt;$CC$61,$CC$61:$CC$62=$CC$61,$CE$57&lt;&gt;$CE$58,$CE$58:$CE$60=$CE$60,$CE$61:$CE$62=$CE$61,$CF$58:$CF$60=$CF$60,$CF$61:$CF$62=$CF$61,$CG$58:$CG$59=$CG$59,$CG$59&lt;&gt;$CG$60,$CG$61:$CG$62=$CG$61),1,0)</f>
        <v>0</v>
      </c>
      <c r="BHJ60" s="487">
        <f t="array" aca="1" ref="BHJ60" ca="1">IF(AND($CC$57:$CC$60=$CC$60,$CC$60&lt;&gt;$CC$61,$CC$61:$CC$62=$CC$61,$CE$57&lt;&gt;$CE$58,$CE$58:$CE$60=$CE$60,$CE$61:$CE$62=$CE$61,$CF$58:$CF$59=$CF$59,$CF$59&lt;&gt;$CF$60,$CF$61:$CF$62=$CF$61,$CG$58:$CG$59=$CG$59,$CG$61:$CG$62=$CG$61),1,0)</f>
        <v>0</v>
      </c>
      <c r="BHK60" s="487">
        <f t="array" aca="1" ref="BHK60" ca="1">IF(AND($CC$57:$CC$59=$CC$59,$CC$59&lt;&gt;$CC$60,$CC$60:$CC$62=$CC$60,$CE$57:$CE$59=$CE$59,$CE$60:$CE$62=$CE$60,$CF$57:$CF$59=$CF$59,$CF$60&lt;&gt;$CF$61,$CF$61:$CF$62=$CF$61,$CG$57&lt;&gt;$CG$58,$CG$58:$CG$59=$CG$59,$CG$61:$CG$62=$CG$61),1,0)</f>
        <v>0</v>
      </c>
      <c r="BHL60" s="487">
        <f t="array" aca="1" ref="BHL60" ca="1">IF(AND($CC$57:$CC$59=$CC$59,$CC$59&lt;&gt;$CC$60,$CC$60:$CC$62=$CC$60,$CE$57:$CE$59=$CE$59,$CE$60:$CE$62=$CE$60,$CF$57&lt;&gt;$CF$58,$CF$58:$CF$59=$CF$59,$CF$60:$CF$62=$CF$60,$CG$58:$CG$59=$CG$59,$CG$60&lt;&gt;$CG$61,$CG$61:$CG$62=$CG$61),1,0)</f>
        <v>0</v>
      </c>
      <c r="BHM60" s="487">
        <f t="array" aca="1" ref="BHM60" ca="1">IF(AND($CC$57:$CC$59=$CC$59,$CC$59&lt;&gt;$CC$60,$CC$60:$CC$62=$CC$60,$CE$57:$CE$59=$CE$59,$CE$60&lt;&gt;$CE$61,$CE$61:$CE$62=$CE$61,$CF$57:$CF$59=$CF$59,$CF$61:$CF$62=$CF$61,$CG$57&lt;&gt;$CG$58,$CG$58:$CG$59=$CG$59,$CG$61:$CG$62=$CG$61),1,0)</f>
        <v>0</v>
      </c>
      <c r="BHN60" s="487">
        <f t="array" aca="1" ref="BHN60" ca="1">IF(AND($CC$57:$CC$59=$CC$59,$CC$59&lt;&gt;$CC$60,$CC$60:$CC$62=$CC$60,$CE$57:$CE$59=$CE$59,$CE$60&lt;&gt;$CE$61,$CE$61:$CE$62=$CE$61,$CF$57&lt;&gt;$CF$58,$CF$58:$CF$59=$CF$59,$CF$61:$CF$62=$CF$61,$CG$58:$CG$59=$CG$59,$CG$61:$CG$62=$CG$61),1,0)</f>
        <v>0</v>
      </c>
      <c r="BHO60" s="487">
        <f t="array" aca="1" ref="BHO60" ca="1">IF(AND($CC$57:$CC$59=$CC$59,$CC$59&lt;&gt;$CC$60,$CC$60:$CC$62=$CC$60,$CE$57&lt;&gt;$CE$58,$CE$58:$CE$59=$CE$59,$CE$60:$CE$62=$CE$60,$CF$58:$CF$59=$CF$59,$CF$60:$CF$62=$CF$60,$CG$58:$CG$59=$CG$59,$CG$60&lt;&gt;$CG$61,$CG$61:$CG$62=$CG$61),1,0)</f>
        <v>0</v>
      </c>
      <c r="BHP60" s="487">
        <f t="array" aca="1" ref="BHP60" ca="1">IF(AND($CC$57:$CC$59=$CC$59,$CC$59&lt;&gt;$CC$60,$CC$60:$CC$62=$CC$60,$CE$57&lt;&gt;$CE$58,$CE$58:$CE$59=$CE$59,$CE$60:$CE$62=$CE$60,$CF$58:$CF$59=$CF$59,$CF$60&lt;&gt;$CF$61,$CF$61:$CF$62=$CF$61,$CG$58:$CG$59=$CG$59,$CG$61:$CG$62=$CG$61),1,0)</f>
        <v>0</v>
      </c>
      <c r="BHQ60" s="487">
        <f t="array" aca="1" ref="BHQ60" ca="1">IF(AND($CC$57&lt;&gt;$CC$58,$CC$58:$CC$62=$CC$60,$CE$58:$CE$62=$CE$60,$CF$58:$CF$60=$CF$60,$CF$60&lt;&gt;$CF$61,$CF$61:$CF$62=$CF$61,$CG$58:$CG$59=$CG$59,$CG$59&lt;&gt;$CG$60,$CG$61:$CG$62=$CG$61),1,0)</f>
        <v>0</v>
      </c>
      <c r="BHR60" s="487">
        <f t="array" aca="1" ref="BHR60" ca="1">IF(AND($CC$57&lt;&gt;$CC$58,$CC$58:$CC$62=$CC$60,$CE$58:$CE$62=$CE$60,$CF$58:$CF$59=$CF$59,$CF$59&lt;&gt;$CF$60,$CF$60:$CF$62=$CF$60,$CG$58:$CG$59=$CG$59,$CG$60&lt;&gt;$CG$61,$CG$61:$CG$62=$CG$61),1,0)</f>
        <v>0</v>
      </c>
      <c r="BHS60" s="487">
        <f t="array" aca="1" ref="BHS60" ca="1">IF(AND($CC$57&lt;&gt;$CC$58,$CC$58:$CC$62=$CC$60,$CE$58:$CE$60=$CE$60,$CE$60&lt;&gt;$CE$61,$CE$61:$CE$62=$CE$61,$CF$58:$CF$60=$CF$60,$CF$61:$CF$62=$CF$61,$CG$58:$CG$59=$CG$59,$CG$59&lt;&gt;$CG$60,$CG$61:$CG$62=$CG$61),1,0)</f>
        <v>0</v>
      </c>
      <c r="BHT60" s="487">
        <f t="array" aca="1" ref="BHT60" ca="1">IF(AND($CC$57&lt;&gt;$CC$58,$CC$58:$CC$62=$CC$60,$CE$58:$CE$60=$CE$60,$CE$60&lt;&gt;$CE$61,$CE$61:$CE$62=$CE$61,$CF$58:$CF$59=$CF$59,$CF$59&lt;&gt;$CF$60,$CF$61:$CF$62=$CF$61,$CG$58:$CG$59=$CG$59,$CG$61:$CG$62=$CG$61),1,0)</f>
        <v>0</v>
      </c>
      <c r="BHU60" s="487">
        <f t="array" aca="1" ref="BHU60" ca="1">IF(AND($CC$57&lt;&gt;$CC$58,$CC$58:$CC$62=$CC$60,$CE$58:$CE$59=$CE$59,$CE$59&lt;&gt;$CE$60,$CE$60:$CE$62=$CE$60,$CF$58:$CF$59=$CF$59,$CF$60:$CF$62=$CF$60,$CG$58:$CG$59=$CG$59,$CG$60&lt;&gt;$CG$61,$CG$61:$CG$62=$CG$61),1,0)</f>
        <v>0</v>
      </c>
      <c r="BHV60" s="487">
        <f t="array" aca="1" ref="BHV60" ca="1">IF(AND($CC$57&lt;&gt;$CC$58,$CC$58:$CC$62=$CC$60,$CE$58:$CE$59=$CE$59,$CE$59&lt;&gt;$CE$60,$CE$60:$CE$62=$CE$60,$CF$58:$CF$59=$CF$59,$CF$60&lt;&gt;$CF$61,$CF$61:$CF$62=$CF$61,$CG$58:$CG$59=$CG$59,$CG$61:$CG$62=$CG$61),1,0)</f>
        <v>0</v>
      </c>
      <c r="BHW60" s="487">
        <f t="array" aca="1" ref="BHW60" ca="1">IF(AND($CC$57:$CC$62=$CC$60,$CE$57:$CE$61=$CE$60,$CE$61&lt;&gt;$CE$62,$CF$57&lt;&gt;$CF$58,$CF$58:$CF$61=$CF$60,$CG$58:$CG$59=$CG$59,$CG$59&lt;&gt;$CG$60,$CG$60:$CG$61=$CG$60),1,0)</f>
        <v>0</v>
      </c>
      <c r="BHX60" s="487">
        <f t="array" aca="1" ref="BHX60" ca="1">IF(AND($CC$57:$CC$62=$CC$60,$CE$57:$CE$61=$CE$60,$CE$61&lt;&gt;$CE$62,$CF$57:$CF$59=$CF$59,$CF$59&lt;&gt;$CF$60,$CF$60:$CF$61=$CF$60,$CG$57&lt;&gt;$CG$58,$CG$58:$CG$59=$CG$59,$CG$60:$CG$61=$CG$60),1,0)</f>
        <v>0</v>
      </c>
      <c r="BHY60" s="487">
        <f t="array" aca="1" ref="BHY60" ca="1">IF(AND($CC$57:$CC$62=$CC$60,$CE$57:$CE$59=$CE$59,$CE$59&lt;&gt;$CE$60,$CE$60:$CE$62=$CE$60,$CF$57:$CF$59=$CF$59,$CF$60:$CF$61=$CF$60,$CF$61&lt;&gt;$CF$62,$CG$57&lt;&gt;$CG$58,$CG$58:$CG$59=$CG$59,$CG$60:$CG$61=$CG$60),1,0)</f>
        <v>0</v>
      </c>
      <c r="BHZ60" s="487">
        <f t="array" aca="1" ref="BHZ60" ca="1">IF(AND($CC$57:$CC$62=$CC$60,$CE$57:$CE$59=$CE$59,$CE$59&lt;&gt;$CE$60,$CE$60:$CE$62=$CE$60,$CF$57&lt;&gt;$CF$58,$CF$58:$CF$59=$CF$59,$CF$60:$CF$62=$CF$60,$CG$58:$CG$59=$CG$59,$CG$60:$CG$61=$CG$60,$CG$61&lt;&gt;$CG$62),1,0)</f>
        <v>0</v>
      </c>
      <c r="BIA60" s="487">
        <f t="array" aca="1" ref="BIA60" ca="1">IF(AND($CC$57:$CC$62=$CC$60,$CE$57&lt;&gt;$CE$58,$CE$58:$CE$62=$CE$60,$CF$58:$CF$61=$CF$60,$CF$61&lt;&gt;$CF$62,$CG$58:$CG$59=$CG$59,$CG$59&lt;&gt;$CG$60,$CG$60:$CG$61=$CG$60),1,0)</f>
        <v>0</v>
      </c>
      <c r="BIB60" s="487">
        <f t="array" aca="1" ref="BIB60" ca="1">IF(AND($CC$57:$CC$62=$CC$60,$CE$57&lt;&gt;$CE$58,$CE$58:$CE$62=$CE$60,$CF$58:$CF$59=$CF$59,$CF$59&lt;&gt;$CF$60,$CF$60:$CF$62=$CF$60,$CG$58:$CG$59=$CG$59,$CG$60:$CG$61=$CG$60,$CG$61&lt;&gt;$CG$62),1,0)</f>
        <v>0</v>
      </c>
      <c r="BIC60" s="487">
        <f t="array" aca="1" ref="BIC60" ca="1">IF(AND($CC$57:$CC$61=$CC$60,$CC$61&lt;&gt;$CC$62,$CE$57:$CE$61=$CE$60,$CF$57&lt;&gt;$CF$58,$CF$58:$CF$61=$CF$60,$CG$58:$CG$59=$CG$59,$CG$59&lt;&gt;$CG$60,$CG$60:$CG$61=$CG$60),1,0)</f>
        <v>0</v>
      </c>
      <c r="BID60" s="487">
        <f t="array" aca="1" ref="BID60" ca="1">IF(AND($CC$57:$CC$61=$CC$60,$CC$61&lt;&gt;$CC$62,$CE$57:$CE$61=$CE$60,$CF$57:$CF$59=$CF$59,$CF$59&lt;&gt;$CF$60,$CF$60:$CF$61=$CF$60,$CG$57&lt;&gt;$CG$58,$CG$58:$CG$59=$CG$59,$CG$60:$CG$61=$CG$60),1,0)</f>
        <v>0</v>
      </c>
      <c r="BIE60" s="487">
        <f t="array" aca="1" ref="BIE60" ca="1">IF(AND($CC$57:$CC$61=$CC$60,$CC$61&lt;&gt;$CC$62,$CE$57&lt;&gt;$CE$58,$CE$58:$CE$61=$CE$60,$CF$58:$CF$59=$CF$59,$CF$59&lt;&gt;$CF$60,$CF$60:$CF$61=$CF$60,$CG$58:$CG$59=$CG$59,$CG$60:$CG$61=$CG$60),1,0)</f>
        <v>0</v>
      </c>
      <c r="BIF60" s="487">
        <f t="array" aca="1" ref="BIF60" ca="1">IF(AND($CC$57:$CC$61=$CC$60,$CC$61&lt;&gt;$CC$62,$CE$57&lt;&gt;$CE$58,$CE$58:$CE$61=$CE$60,$CF$58:$CF$61=$CF$60,$CG$58:$CG$59=$CG$59,$CG$59&lt;&gt;$CG$60,$CG$60:$CG$61=$CG$60),1,0)</f>
        <v>0</v>
      </c>
      <c r="BIG60" s="487">
        <f t="array" aca="1" ref="BIG60" ca="1">IF(AND($CC$57:$CC$61=$CC$60,$CC$61&lt;&gt;$CC$62,$CE$57:$CE$59=$CE$59,$CE$59&lt;&gt;$CE$60,$CE$60:$CE$61=$CE$60,$CF$57&lt;&gt;$CF$58,$CF$58:$CF$59=$CF$59,$CF$60:$CF$61=$CF$60,$CG$58:$CG$59=$CG$59,$CG$60:$CG$61=$CG$60),1,0)</f>
        <v>0</v>
      </c>
      <c r="BIH60" s="487">
        <f t="array" aca="1" ref="BIH60" ca="1">IF(AND($CC$57:$CC$61=$CC$60,$CC$61&lt;&gt;$CC$62,$CE$57:$CE$59=$CE$59,$CE$59&lt;&gt;$CE$60,$CE$60:$CE$61=$CE$60,$CF$57:$CF$59=$CF$59,$CF$60:$CF$61=$CF$60,$CG$57&lt;&gt;$CG$58,$CG$58:$CG$59=$CG$59,$CG$60:$CG$61=$CG$60),1,0)</f>
        <v>0</v>
      </c>
      <c r="BII60" s="487">
        <f t="array" aca="1" ref="BII60" ca="1">IF(AND($CC$57:$CC$59=$CC$59,$CC$59&lt;&gt;$CC$60,$CC$60:$CC$62=$CC$60,$CE$57:$CE$59=$CE$59,$CE$60:$CE$62=$CE$60,$CF$57:$CF$59=$CF$59,$CF$60:$CF$61=$CF$60,$CF$61&lt;&gt;$CF$62,$CG$57&lt;&gt;$CG$58,$CG$58:$CG$59=$CG$59,$CG$60:$CG$61=$CG$60),1,0)</f>
        <v>0</v>
      </c>
      <c r="BIJ60" s="487">
        <f t="array" aca="1" ref="BIJ60" ca="1">IF(AND($CC$57:$CC$59=$CC$59,$CC$59&lt;&gt;$CC$60,$CC$60:$CC$62=$CC$60,$CE$57:$CE$59=$CE$59,$CE$60:$CE$62=$CE$60,$CF$57&lt;&gt;$CF$58,$CF$58:$CF$59=$CF$59,$CF$60:$CF$62=$CF$60,$CG$58:$CG$59=$CG$59,$CG$60:$CG$61=$CG$60,$CG$61&lt;&gt;$CG$62),1,0)</f>
        <v>0</v>
      </c>
      <c r="BIK60" s="487">
        <f t="array" aca="1" ref="BIK60" ca="1">IF(AND($CC$57:$CC$59=$CC$59,$CC$59&lt;&gt;$CC$60,$CC$60:$CC$62=$CC$60,$CE$57:$CE$59=$CE$59,$CE$60:$CE$61=$CE$60,$CE$61&lt;&gt;$CE$62,$CF$57&lt;&gt;$CF$58,$CF$58:$CF$59=$CF$59,$CF$60:$CF$61=$CF$60,$CG$58:$CG$59=$CG$59,$CG$60:$CG$61=$CG$60),1,0)</f>
        <v>0</v>
      </c>
      <c r="BIL60" s="487">
        <f t="array" aca="1" ref="BIL60" ca="1">IF(AND($CC$57:$CC$59=$CC$59,$CC$59&lt;&gt;$CC$60,$CC$60:$CC$62=$CC$60,$CE$57:$CE$59=$CE$59,$CE$60:$CE$61=$CE$60,$CE$61&lt;&gt;$CE$62,$CF$57:$CF$59=$CF$59,$CF$60:$CF$61=$CF$60,$CG$57&lt;&gt;$CG$58,$CG$58:$CG$59=$CG$59,$CG$60:$CG$61=$CG$60),1,0)</f>
        <v>0</v>
      </c>
      <c r="BIM60" s="487">
        <f t="array" aca="1" ref="BIM60" ca="1">IF(AND($CC$57:$CC$59=$CC$59,$CC$59&lt;&gt;$CC$60,$CC$60:$CC$62=$CC$60,$CE$57&lt;&gt;$CE$58,$CE$58:$CE$59=$CE$59,$CE$60:$CE$62=$CE$60,$CF$58:$CF$59=$CF$59,$CF$60:$CF$61=$CF$60,$CF$61&lt;&gt;$CF$62,$CG$58:$CG$59=$CG$59,$CG$60:$CG$61=$CG$60),1,0)</f>
        <v>0</v>
      </c>
      <c r="BIN60" s="487">
        <f t="array" aca="1" ref="BIN60" ca="1">IF(AND($CC$57:$CC$59=$CC$59,$CC$59&lt;&gt;$CC$60,$CC$60:$CC$62=$CC$60,$CE$57&lt;&gt;$CE$58,$CE$58:$CE$59=$CE$59,$CE$60:$CE$62=$CE$60,$CF$58:$CF$59=$CF$59,$CF$60:$CF$62=$CF$60,$CG$58:$CG$59=$CG$59,$CG$60:$CG$61=$CG$60,$CG$61&lt;&gt;$CG$62),1,0)</f>
        <v>0</v>
      </c>
      <c r="BIO60" s="487">
        <f t="array" aca="1" ref="BIO60" ca="1">IF(AND($CC$57&lt;&gt;$CC$58,$CC$58:$CC$62=$CC$60,$CE$58:$CE$62=$CE$60,$CF$58:$CF$61=$CF$60,$CF$61&lt;&gt;$CF$62,$CG$58:$CG$59=$CG$59,$CG$59&lt;&gt;$CG$60,$CG$60:$CG$61=$CG$60),1,0)</f>
        <v>0</v>
      </c>
      <c r="BIP60" s="487">
        <f t="array" aca="1" ref="BIP60" ca="1">IF(AND($CC$57&lt;&gt;$CC$58,$CC$58:$CC$62=$CC$60,$CE$58:$CE$62=$CE$60,$CF$58:$CF$59=$CF$59,$CF$59&lt;&gt;$CF$60,$CF$60:$CF$62=$CF$60,$CG$58:$CG$59=$CG$59,$CG$60:$CG$61=$CG$60,$CG$61&lt;&gt;$CG$62),1,0)</f>
        <v>0</v>
      </c>
      <c r="BIQ60" s="487">
        <f t="array" aca="1" ref="BIQ60" ca="1">IF(AND($CC$57&lt;&gt;$CC$58,$CC$58:$CC$62=$CC$60,$CE$58:$CE$61=$CE$60,$CE$61&lt;&gt;$CE$62,$CF$58:$CF$59=$CF$59,$CF$59&lt;&gt;$CF$60,$CF$60:$CF$61=$CF$60,$CG$58:$CG$59=$CG$59,$CG$60:$CG$61=$CG$60),1,0)</f>
        <v>0</v>
      </c>
      <c r="BIR60" s="487">
        <f t="array" aca="1" ref="BIR60" ca="1">IF(AND($CC$57&lt;&gt;$CC$58,$CC$58:$CC$62=$CC$60,$CE$58:$CE$61=$CE$60,$CE$61&lt;&gt;$CE$62,$CF$58:$CF$61=$CF$60,$CG$58:$CG$59=$CG$59,$CG$59&lt;&gt;$CG$60,$CG$60:$CG$61=$CG$60),1,0)</f>
        <v>0</v>
      </c>
      <c r="BIS60" s="487">
        <f t="array" aca="1" ref="BIS60" ca="1">IF(AND($CC$57&lt;&gt;$CC$58,$CC$58:$CC$62=$CC$60,$CE$58:$CE$59=$CE$59,$CE$59&lt;&gt;$CE$60,$CE$60:$CE$62=$CE$60,$CF$58:$CF$59=$CF$59,$CF$60:$CF$61=$CF$60,$CF$61&lt;&gt;$CF$62,$CG$58:$CG$59=$CG$59,$CG$60:$CG$61=$CG$60),1,0)</f>
        <v>0</v>
      </c>
      <c r="BIT60" s="487">
        <f t="array" aca="1" ref="BIT60" ca="1">IF(AND($CC$57&lt;&gt;$CC$58,$CC$58:$CC$62=$CC$60,$CE$58:$CE$59=$CE$59,$CE$59&lt;&gt;$CE$60,$CE$60:$CE$62=$CE$60,$CF$58:$CF$59=$CF$59,$CF$60:$CF$62=$CF$60,$CG$58:$CG$59=$CG$59,$CG$60:$CG$61=$CG$60,$CG$61&lt;&gt;$CG$62),1,0)</f>
        <v>0</v>
      </c>
      <c r="BIU60" s="487">
        <f t="array" aca="1" ref="BIU60" ca="1">IF(AND($CC$57:$CC$62=$CC$60,$CE$57:$CE$61=$CE$60,$CE$61&lt;&gt;$CE$62,$CF$57:$CF$60=$CF$60,$CF$60&lt;&gt;$CF$61,$CG$57&lt;&gt;$CG$58,$CG$58:$CG$59=$CG$59,$CG$59&lt;&gt;$CG$60),1,0)</f>
        <v>0</v>
      </c>
      <c r="BIV60" s="487">
        <f t="array" aca="1" ref="BIV60" ca="1">IF(AND($CC$57:$CC$62=$CC$60,$CE$57:$CE$61=$CE$60,$CE$61&lt;&gt;$CE$62,$CF$57:$CF$59=$CF$59,$CF$59&lt;&gt;$CF$60,$CF$60:$CF$61=$CF$60,$CG$57&lt;&gt;$CG$58,$CG$58:$CG$59=$CG$58,$CG$60&lt;&gt;$CG$61),1,0)</f>
        <v>0</v>
      </c>
      <c r="BIW60" s="487">
        <f t="array" aca="1" ref="BIW60" ca="1">IF(AND($CC$57:$CC$62=$CC$60,$CE$57:$CE$61=$CE$60,$CE$61&lt;&gt;$CE$62,$CF$57:$CF$59=$CF$59,$CF$59&lt;&gt;$CF$60,$CF$60&lt;&gt;$CF$61,$CG$57&lt;&gt;$CG$58,$CG$58:$CG$59=$CG$58),1,0)</f>
        <v>0</v>
      </c>
      <c r="BIX60" s="487">
        <f t="array" aca="1" ref="BIX60" ca="1">IF(AND($CC$57:$CC$62=$CC$60,$CE$57:$CE$61=$CE$60,$CE$61&lt;&gt;$CE$62,$CF$57&lt;&gt;$CF$58,$CF$58:$CF$61=$CF$60,$CG$58:$CG$59=$CG$59,$CG$59&lt;&gt;$CG$60,$CG$60&lt;&gt;$CG$61),1,0)</f>
        <v>0</v>
      </c>
      <c r="BIY60" s="487">
        <f t="array" aca="1" ref="BIY60" ca="1">IF(AND($CC$57:$CC$62=$CC$60,$CE$57:$CE$61=$CE$60,$CE$61&lt;&gt;$CE$62,$CF$57&lt;&gt;$CF$58,$CF$58:$CF$60=$CF$60,$CF$60&lt;&gt;$CF$61,$CG$58:$CG$59=$CG$59,$CG$59&lt;&gt;$CG$60),1,0)</f>
        <v>0</v>
      </c>
      <c r="BIZ60" s="487">
        <f t="array" aca="1" ref="BIZ60" ca="1">IF(AND($CC$57:$CC$62=$CC$60,$CE$57:$CE$61=$CE$60,$CE$61&lt;&gt;$CE$62,$CF$57&lt;&gt;$CF$58,$CF$58:$CF$59=$CF$59,$CF$59&lt;&gt;$CF$60,$CF$60:$CF$61=$CF$60,$CG$58:$CG$59=$CG$59,$CG$60&lt;&gt;$CG$61),1,0)</f>
        <v>0</v>
      </c>
      <c r="BJA60" s="487">
        <f t="array" aca="1" ref="BJA60" ca="1">IF(AND($CC$57:$CC$62=$CC$60,$CE$57:$CE$60=$CE$60,$CE$60&lt;&gt;$CE$61,$CE$61:$CE$62=$CE$61,$CF$57:$CF$60=$CF$60,$CF$61&lt;&gt;$CF$62,$CG$57&lt;&gt;$CG$58,$CG$58:$CG$59=$CG$59,$CG$59&lt;&gt;$CG$60),1,0)</f>
        <v>0</v>
      </c>
      <c r="BJB60" s="487">
        <f t="array" aca="1" ref="BJB60" ca="1">IF(AND($CC$57:$CC$62=$CC$60,$CE$57:$CE$60=$CE$60,$CE$60&lt;&gt;$CE$61,$CE$61:$CE$62=$CE$61,$CF$57:$CF$59=$CF$59,$CF$59&lt;&gt;$CF$60,$CF$61:$CF$62=$CF$61,$CG$57&lt;&gt;$CG$58,$CG$58:$CG$59=$CG$59,$CG$61&lt;&gt;$CG$62),1,0)</f>
        <v>0</v>
      </c>
      <c r="BJC60" s="487">
        <f t="array" aca="1" ref="BJC60" ca="1">IF(AND($CC$57:$CC$62=$CC$60,$CE$57:$CE$60=$CE$60,$CE$60&lt;&gt;$CE$61,$CE$61:$CE$62=$CE$61,$CF$57:$CF$59=$CF$59,$CF$59&lt;&gt;$CF$60,$CF$61&lt;&gt;$CF$62,$CG$57&lt;&gt;$CG$58,$CG$58:$CG$59=$CG$59),1,0)</f>
        <v>0</v>
      </c>
      <c r="BJD60" s="487">
        <f t="array" aca="1" ref="BJD60" ca="1">IF(AND($CC$57:$CC$62=$CC$60,$CE$57:$CE$60=$CE$60,$CE$60&lt;&gt;$CE$61,$CE$61:$CE$62=$CE$61,$CF$57&lt;&gt;$CF$58,$CF$58:$CF$60=$CF$60,$CF$61:$CF$62=$CF$61,$CG$58:$CG$59=$CG$59,$CG$59&lt;&gt;$CG$60,$CG$61&lt;&gt;$CG$62),1,0)</f>
        <v>0</v>
      </c>
      <c r="BJE60" s="487">
        <f t="array" aca="1" ref="BJE60" ca="1">IF(AND($CC$57:$CC$62=$CC$60,$CE$57:$CE$60=$CE$60,$CE$60&lt;&gt;$CE$61,$CE$61:$CE$62=$CE$61,$CF$57&lt;&gt;$CF$58,$CF$58:$CF$60=$CF$60,$CF$61&lt;&gt;$CF$62,$CG$58:$CG$59=$CG$59,$CG$59&lt;&gt;$CG$60),1,0)</f>
        <v>0</v>
      </c>
      <c r="BJF60" s="487">
        <f t="array" aca="1" ref="BJF60" ca="1">IF(AND($CC$57:$CC$62=$CC$60,$CE$57:$CE$60=$CE$60,$CE$60&lt;&gt;$CE$61,$CE$61:$CE$62=$CE$61,$CF$57&lt;&gt;$CF$58,$CF$58:$CF$59=$CF$59,$CF$59&lt;&gt;$CF$60,$CF$61:$CF$62=$CF$61,$CG$58:$CG$59=$CG$59,$CG$61&lt;&gt;$CG$62),1,0)</f>
        <v>0</v>
      </c>
      <c r="BJG60" s="487">
        <f t="array" aca="1" ref="BJG60" ca="1">IF(AND($CC$57:$CC$62=$CC$60,$CE$57:$CE$59=$CE$59,$CE$59&lt;&gt;$CE$60,$CE$60:$CE$62=$CE$60,$CF$57&lt;&gt;$CF$58,$CF$58:$CF$59=$CF$59,$CF$60:$CF$62=$CF$60,$CG$58:$CG$59=$CG$59,$CG$60&lt;&gt;$CG$61,$CG$61&lt;&gt;$CG$62),1,0)</f>
        <v>0</v>
      </c>
      <c r="BJH60" s="487">
        <f t="array" aca="1" ref="BJH60" ca="1">IF(AND($CC$57:$CC$62=$CC$60,$CE$57:$CE$59=$CE$59,$CE$59&lt;&gt;$CE$60,$CE$60:$CE$62=$CE$60,$CF$57&lt;&gt;$CF$58,$CF$58:$CF$59=$CF$59,$CF$60&lt;&gt;$CF$61,$CF$61:$CF$62=$CF$61,$CG$58:$CG$59=$CG$59,$CG$61&lt;&gt;$CG$62),1,0)</f>
        <v>0</v>
      </c>
      <c r="BJI60" s="487">
        <f t="array" aca="1" ref="BJI60" ca="1">IF(AND($CC$57:$CC$62=$CC$60,$CE$57:$CE$59=$CE$59,$CE$59&lt;&gt;$CE$60,$CE$60:$CE$62=$CE$60,$CF$57&lt;&gt;$CF$58,$CF$58:$CF$59=$CF$59,$CF$60:$CF$61=$CF$60,$CF$61&lt;&gt;$CF$62,$CG$58:$CG$59=$CG$59,$CG$60&lt;&gt;$CG$61),1,0)</f>
        <v>0</v>
      </c>
      <c r="BJJ60" s="487">
        <f t="array" aca="1" ref="BJJ60" ca="1">IF(AND($CC$57:$CC$62=$CC$60,$CE$57:$CE$59=$CE$59,$CE$59&lt;&gt;$CE$60,$CE$60:$CE$62=$CE$60,$CF$57:$CF$59=$CF$59,$CF$60&lt;&gt;$CF$61,$CF$61:$CF$62=$CF$61,$CG$57&lt;&gt;$CG$58,$CG$58:$CG$59=$CG$59,$CG$61&lt;&gt;$CG$62),1,0)</f>
        <v>0</v>
      </c>
      <c r="BJK60" s="487">
        <f t="array" aca="1" ref="BJK60" ca="1">IF(AND($CC$57:$CC$62=$CC$60,$CE$57:$CE$59=$CE$59,$CE$59&lt;&gt;$CE$60,$CE$60:$CE$62=$CE$60,$CF$57:$CF$59=$CF$59,$CF$60:$CF$61=$CF$60,$CF$61&lt;&gt;$CF$62,$CG$57&lt;&gt;$CG$58,$CG$58:$CG$59=$CG$59,$CG$60&lt;&gt;$CG$61),1,0)</f>
        <v>0</v>
      </c>
      <c r="BJL60" s="487">
        <f t="array" aca="1" ref="BJL60" ca="1">IF(AND($CC$57:$CC$62=$CC$60,$CE$57:$CE$59=$CE$59,$CE$59&lt;&gt;$CE$60,$CE$60:$CE$62=$CE$60,$CF$57:$CF$59=$CF$59,$CF$60&lt;&gt;$CF$61,$CF$61&lt;&gt;$CF$62,$CG$57&lt;&gt;$CG$58,$CG$58:$CG$59=$CG$59),1,0)</f>
        <v>0</v>
      </c>
      <c r="BJM60" s="487">
        <f t="array" aca="1" ref="BJM60" ca="1">IF(AND($CC$57:$CC$62=$CC$60,$CE$57:$CE$60=$CE$60,$CE$60&lt;&gt;$CE$61,$CE$61&lt;&gt;$CE$62,$CF$57&lt;&gt;$CF$58,$CF$58:$CF$60=$CF$60,$CG$58:$CG$59=$CG$59,$CG$59&lt;&gt;$CG$60),1,0)</f>
        <v>0</v>
      </c>
      <c r="BJN60" s="487">
        <f t="array" aca="1" ref="BJN60" ca="1">IF(AND($CC$57:$CC$62=$CC$60,$CE$57:$CE$60=$CE$60,$CE$60&lt;&gt;$CE$61,$CE$61&lt;&gt;$CE$62,$CF$57:$CF$59=$CF$59,$CF$59&lt;&gt;$CF$60,$CG$57&lt;&gt;$CG$58,$CG$58:$CG$59=$CG$59),1,0)</f>
        <v>0</v>
      </c>
      <c r="BJO60" s="487">
        <f t="array" aca="1" ref="BJO60" ca="1">IF(AND($CC$57:$CC$62=$CC$60,$CE$57:$CE$59=$CE$59,$CE$59&lt;&gt;$CE$60,$CE$60:$CE$61=$CE$60,$CE$61&lt;&gt;$CE$62,$CF$57:$CF$59=$CF$59,$CF$60&lt;&gt;$CF$61,$CG$57&lt;&gt;$CG$58,$CG$58:$CG$59=$CG$59),1,0)</f>
        <v>0</v>
      </c>
      <c r="BJP60" s="487">
        <f t="array" aca="1" ref="BJP60" ca="1">IF(AND($CC$57:$CC$62=$CC$60,$CE$57:$CE$59=$CE$59,$CE$59&lt;&gt;$CE$60,$CE$60:$CE$61=$CE$60,$CE$61&lt;&gt;$CE$62,$CF$57&lt;&gt;$CF$58,$CF$58:$CF$59=$CF$59,$CF$60:$CF$61=$CF$60,$CG$58:$CG$59=$CG$59,$CG$60&lt;&gt;$CG$61),1,0)</f>
        <v>0</v>
      </c>
      <c r="BJQ60" s="487">
        <f t="array" aca="1" ref="BJQ60" ca="1">IF(AND($CC$57:$CC$62=$CC$60,$CE$57:$CE$59=$CE$59,$CE$59&lt;&gt;$CE$60,$CE$60&lt;&gt;$CE$61,$CE$61:$CE$62=$CE$61,$CF$57&lt;&gt;$CF$58,$CF$58:$CF$59=$CF$59,$CF$61:$CF$62=$CF$61,$CG$58:$CG$59=$CG$59,$CG$61&lt;&gt;$CG$62),1,0)</f>
        <v>0</v>
      </c>
      <c r="BJR60" s="487">
        <f t="array" aca="1" ref="BJR60" ca="1">IF(AND($CC$57:$CC$62=$CC$60,$CE$57:$CE$59=$CE$59,$CE$59&lt;&gt;$CE$60,$CE$60&lt;&gt;$CE$61,$CE$61:$CE$62=$CE$61,$CF$57:$CF$59=$CF$59,$CF$61&lt;&gt;$CF$62,$CG$57&lt;&gt;$CG$58,$CG$58:$CG$59=$CG$59),1,0)</f>
        <v>0</v>
      </c>
      <c r="BJS60" s="487">
        <f t="array" aca="1" ref="BJS60" ca="1">IF(AND($CC$57:$CC$62=$CC$60,$CE$57&lt;&gt;$CE$58,$CE$58:$CE$62=$CE$60,$CF$58:$CF$61=$CF$60,$CF$61&lt;&gt;$CF$62,$CG$58:$CG$59=$CG$59,$CG$59&lt;&gt;$CG$60,$CG$60&lt;&gt;$CG$61),1,0)</f>
        <v>0</v>
      </c>
      <c r="BJT60" s="487">
        <f t="array" aca="1" ref="BJT60" ca="1">IF(AND($CC$57:$CC$62=$CC$60,$CE$57&lt;&gt;$CE$58,$CE$58:$CE$62=$CE$60,$CF$58:$CF$60=$CF$60,$CF$60&lt;&gt;$CF$61,$CF$61:$CF$62=$CF$61,$CG$58:$CG$59=$CG$59,$CG$59&lt;&gt;$CG$60,$CG$61&lt;&gt;$CG$62),1,0)</f>
        <v>0</v>
      </c>
      <c r="BJU60" s="487">
        <f t="array" aca="1" ref="BJU60" ca="1">IF(AND($CC$57:$CC$62=$CC$60,$CE$57&lt;&gt;$CE$58,$CE$58:$CE$62=$CE$60,$CF$58:$CF$60=$CF$60,$CF$60&lt;&gt;$CF$61,$CF$61&lt;&gt;$CF$62,$CG$58:$CG$59=$CG$59,$CG$59&lt;&gt;$CG$60),1,0)</f>
        <v>0</v>
      </c>
      <c r="BJV60" s="487">
        <f t="array" aca="1" ref="BJV60" ca="1">IF(AND($CC$57:$CC$62=$CC$60,$CE$57&lt;&gt;$CE$58,$CE$58:$CE$62=$CE$60,$CF$58:$CF$59=$CF$59,$CF$59&lt;&gt;$CF$60,$CF$60:$CF$62=$CF$60,$CG$58:$CG$59=$CG$59,$CG$60&lt;&gt;$CG$61,$CG$61&lt;&gt;$CG$62),1,0)</f>
        <v>0</v>
      </c>
      <c r="BJW60" s="487">
        <f t="array" aca="1" ref="BJW60" ca="1">IF(AND($CC$57:$CC$62=$CC$60,$CE$57&lt;&gt;$CE$58,$CE$58:$CE$62=$CE$60,$CF$58:$CF$59=$CF$59,$CF$59&lt;&gt;$CF$60,$CF$60&lt;&gt;$CF$61,$CF$61:$CF$62=$CF$61,$CG$58:$CG$59=$CG$59,$CG$61&lt;&gt;$CG$62),1,0)</f>
        <v>0</v>
      </c>
      <c r="BJX60" s="487">
        <f t="array" aca="1" ref="BJX60" ca="1">IF(AND($CC$57:$CC$62=$CC$60,$CE$57&lt;&gt;$CE$58,$CE$58:$CE$62=$CE$60,$CF$58:$CF$59=$CF$59,$CF$59&lt;&gt;$CF$60,$CF$60:$CF$61=$CF$60,$CF$61&lt;&gt;$CF$62,$CG$58:$CG$59=$CG$59,$CG$60&lt;&gt;$CG$61),1,0)</f>
        <v>0</v>
      </c>
      <c r="BJY60" s="487">
        <f t="array" aca="1" ref="BJY60" ca="1">IF(AND($CC$57:$CC$62=$CC$60,$CE$57&lt;&gt;$CE$58,$CE$58:$CE$61=$CE$60,$CE$61&lt;&gt;$CE$62,$CF$58:$CF$59=$CF$59,$CF$59&lt;&gt;$CF$60,$CF$60:$CF$61=$CF$60,$CG$58:$CG$59=$CG$59,$CG$60&lt;&gt;$CG$61),1,0)</f>
        <v>0</v>
      </c>
      <c r="BJZ60" s="487">
        <f t="array" aca="1" ref="BJZ60" ca="1">IF(AND($CC$57:$CC$62=$CC$60,$CE$57&lt;&gt;$CE$58,$CE$58:$CE$61=$CE$60,$CE$61&lt;&gt;$CE$62,$CF$58:$CF$60=$CF$60,$CF$60&lt;&gt;$CF$61,$CG$58:$CG$59=$CG$59,$CG$59&lt;&gt;$CG$60),1,0)</f>
        <v>0</v>
      </c>
      <c r="BKA60" s="487">
        <f t="array" aca="1" ref="BKA60" ca="1">IF(AND($CC$57:$CC$62=$CC$60,$CE$57&lt;&gt;$CE$58,$CE$58:$CE$60=$CE$60,$CE$60&lt;&gt;$CE$61,$CE$61:$CE$62=$CE$61,$CF$58:$CF$59=$CF$59,$CF$59&lt;&gt;$CF$60,$CF$61:$CF$62=$CF$61,$CG$58:$CG$59=$CG$59,$CG$61&lt;&gt;$CG$62),1,0)</f>
        <v>0</v>
      </c>
      <c r="BKB60" s="487">
        <f t="array" aca="1" ref="BKB60" ca="1">IF(AND($CC$57:$CC$62=$CC$60,$CE$57&lt;&gt;$CE$58,$CE$58:$CE$60=$CE$60,$CE$60&lt;&gt;$CE$61,$CE$61:$CE$62=$CE$61,$CF$58:$CF$60=$CF$60,$CF$61&lt;&gt;$CF$62,$CG$58:$CG$59=$CG$59,$CG$59&lt;&gt;$CG$60),1,0)</f>
        <v>0</v>
      </c>
      <c r="BKC60" s="487">
        <f t="array" aca="1" ref="BKC60" ca="1">IF(AND($CC$57:$CC$62=$CC$60,$CE$57&lt;&gt;$CE$58,$CE$58:$CE$59=$CE$59,$CE$59&lt;&gt;$CE$60,$CE$60:$CE$62=$CE$60,$CF$58:$CF$59=$CF$59,$CF$60&lt;&gt;$CF$61,$CF$61:$CF$62=$CF$61,$CG$58:$CG$59=$CG$59,$CG$61&lt;&gt;$CG$62),1,0)</f>
        <v>0</v>
      </c>
      <c r="BKD60" s="487">
        <f t="array" aca="1" ref="BKD60" ca="1">IF(AND($CC$57:$CC$62=$CC$60,$CE$57&lt;&gt;$CE$58,$CE$58:$CE$59=$CE$59,$CE$59&lt;&gt;$CE$60,$CE$60:$CE$62=$CE$60,$CF$58:$CF$59=$CF$59,$CF$60:$CF$61=$CF$60,$CF$61&lt;&gt;$CF$62,$CG$58:$CG$59=$CG$59,$CG$60&lt;&gt;$CG$61),1,0)</f>
        <v>0</v>
      </c>
      <c r="BKE60" s="487">
        <f t="array" aca="1" ref="BKE60" ca="1">IF(AND($CC$57:$CC$61=$CC$60,$CC$61&lt;&gt;$CC$62,$CE$57:$CE$61=$CE$60,$CF$57:$CF$60=$CF$60,$CF$60&lt;&gt;$CF$61,$CG$57&lt;&gt;$CG$58,$CG$58:$CG$59=$CG$59,$CG$59&lt;&gt;$CG$60),1,0)</f>
        <v>0</v>
      </c>
      <c r="BKF60" s="487">
        <f t="array" aca="1" ref="BKF60" ca="1">IF(AND($CC$57:$CC$61=$CC$60,$CC$61&lt;&gt;$CC$62,$CE$57:$CE$61=$CE$60,$CF$57:$CF$59=$CF$59,$CF$59&lt;&gt;$CF$60,$CF$60:$CF$61=$CF$60,$CG$57&lt;&gt;$CG$58,$CG$58:$CG$59=$CG$58,$CG$60&lt;&gt;$CG$61),1,0)</f>
        <v>0</v>
      </c>
      <c r="BKG60" s="487">
        <f t="array" aca="1" ref="BKG60" ca="1">IF(AND($CC$57:$CC$61=$CC$60,$CC$61&lt;&gt;$CC$62,$CE$57:$CE$61=$CE$60,$CF$57:$CF$59=$CF$59,$CF$59&lt;&gt;$CF$60,$CF$60&lt;&gt;$CF$61,$CG$57&lt;&gt;$CG$58,$CG$58:$CG$59=$CG$58),1,0)</f>
        <v>0</v>
      </c>
      <c r="BKH60" s="487">
        <f t="array" aca="1" ref="BKH60" ca="1">IF(AND($CC$57:$CC$61=$CC$60,$CC$61&lt;&gt;$CC$62,$CE$57:$CE$61=$CE$60,$CF$57&lt;&gt;$CF$58,$CF$58:$CF$61=$CF$60,$CG$58:$CG$59=$CG$59,$CG$59&lt;&gt;$CG$60,$CG$60&lt;&gt;$CG$61),1,0)</f>
        <v>0</v>
      </c>
      <c r="BKI60" s="487">
        <f t="array" aca="1" ref="BKI60" ca="1">IF(AND($CC$57:$CC$61=$CC$60,$CC$61&lt;&gt;$CC$62,$CE$57:$CE$61=$CE$60,$CF$57&lt;&gt;$CF$58,$CF$58:$CF$60=$CF$60,$CF$60&lt;&gt;$CF$61,$CG$58:$CG$59=$CG$59,$CG$59&lt;&gt;$CG$60),1,0)</f>
        <v>0</v>
      </c>
      <c r="BKJ60" s="487">
        <f t="array" aca="1" ref="BKJ60" ca="1">IF(AND($CC$57:$CC$61=$CC$60,$CC$61&lt;&gt;$CC$62,$CE$57:$CE$61=$CE$60,$CF$57&lt;&gt;$CF$58,$CF$58:$CF$59=$CF$59,$CF$59&lt;&gt;$CF$60,$CF$60:$CF$61=$CF$60,$CG$58:$CG$59=$CG$59,$CG$60&lt;&gt;$CG$61),1,0)</f>
        <v>0</v>
      </c>
      <c r="BKK60" s="487">
        <f t="array" aca="1" ref="BKK60" ca="1">IF(AND($CC$57:$CC$61=$CC$60,$CC$61&lt;&gt;$CC$62,$CE$57:$CE$60=$CE$60,$CE$60&lt;&gt;$CE$61,$CF$57:$CF$60=$CF$60,$CG$57&lt;&gt;$CG$58,$CG$58:$CG$59=$CG$59,$CG$59&lt;&gt;$CG$60),1,0)</f>
        <v>0</v>
      </c>
      <c r="BKL60" s="487">
        <f t="array" aca="1" ref="BKL60" ca="1">IF(AND($CC$57:$CC$61=$CC$60,$CC$61&lt;&gt;$CC$62,$CE$57:$CE$60=$CE$60,$CE$60&lt;&gt;$CE$61,$CF$57&lt;&gt;$CF$58,$CF$58:$CF$59=$CF$59,$CF$59&lt;&gt;$CF$60,$CG$58:$CG$59=$CG$59),1,0)</f>
        <v>0</v>
      </c>
      <c r="BKM60" s="487">
        <f t="array" aca="1" ref="BKM60" ca="1">IF(AND($CC$57:$CC$61=$CC$60,$CC$61&lt;&gt;$CC$62,$CE$57:$CE$59=$CE$59,$CE$59&lt;&gt;$CE$60,$CE$60:$CE$61=$CE$60,$CF$57:$CF$59=$CF$59,$CF$60:$CF$61=$CF$60,$CG$57&lt;&gt;$CG$58,$CG$58:$CG$59=$CG$59,$CG$60&lt;&gt;$CG$61),1,0)</f>
        <v>0</v>
      </c>
      <c r="BKN60" s="487">
        <f t="array" aca="1" ref="BKN60" ca="1">IF(AND($CC$57:$CC$61=$CC$60,$CC$61&lt;&gt;$CC$62,$CE$57:$CE$59=$CE$59,$CE$59&lt;&gt;$CE$60,$CE$60:$CE$61=$CE$60,$CF$57&lt;&gt;$CF$58,$CF$58:$CF$59=$CF$59,$CF$60&lt;&gt;$CF$61,$CG$58:$CG$59=$CG$59),1,0)</f>
        <v>0</v>
      </c>
      <c r="BKO60" s="487">
        <f t="array" aca="1" ref="BKO60" ca="1">IF(AND($CC$57:$CC$61=$CC$60,$CC$61&lt;&gt;$CC$62,$CE$57:$CE$59=$CE$59,$CE$59&lt;&gt;$CE$60,$CE$60&lt;&gt;$CE$61,$CF$57:$CF$59=$CF$59,$CG$57&lt;&gt;$CG$58,$CG$58:$CG$59=$CG$59),1,0)</f>
        <v>0</v>
      </c>
      <c r="BKP60" s="487">
        <f t="array" aca="1" ref="BKP60" ca="1">IF(AND($CC$57:$CC$61=$CC$60,$CC$61&lt;&gt;$CC$62,$CE$57:$CE$59=$CE$59,$CE$59&lt;&gt;$CE$60,$CE$60&lt;&gt;$CE$61,$CF$57&lt;&gt;$CF$58,$CF$58:$CF$59=$CF$59,$CG$58:$CG$59=$CG$59),1,0)</f>
        <v>0</v>
      </c>
      <c r="BKQ60" s="487">
        <f t="array" aca="1" ref="BKQ60" ca="1">IF(AND($CC$57:$CC$61=$CC$60,$CC$61&lt;&gt;$CC$62,$CE$57&lt;&gt;$CE$58,$CE$58:$CE$61=$CE$60,$CF$58:$CF$61=$CF$60,$CG$58:$CG$59=$CG$59,$CG$59&lt;&gt;$CG$60,$CG$60&lt;&gt;$CG$61),1,0)</f>
        <v>0</v>
      </c>
      <c r="BKR60" s="487">
        <f t="array" aca="1" ref="BKR60" ca="1">IF(AND($CC$57:$CC$61=$CC$60,$CC$61&lt;&gt;$CC$62,$CE$57&lt;&gt;$CE$58,$CE$58:$CE$61=$CE$60,$CF$58:$CF$59=$CF$59,CF$59&lt;&gt;$CF$60,$CF$60&lt;&gt;$CF$61,$CG$58:$CG$59=$CG$59),1,0)</f>
        <v>0</v>
      </c>
      <c r="BKS60" s="487">
        <f t="array" aca="1" ref="BKS60" ca="1">IF(AND($CC$57:$CC$61=$CC$60,$CC$61&lt;&gt;$CC$62,$CE$57&lt;&gt;$CE$58,$CE$58:$CE$60=$CE$60,$CE$60&lt;&gt;$CE$61,$CF$58:$CF$60=$CF$60,$CG$58:$CG$59=$CG$59,$CG$59&lt;&gt;$CG$60),1,0)</f>
        <v>0</v>
      </c>
      <c r="BKT60" s="487">
        <f t="array" aca="1" ref="BKT60" ca="1">IF(AND($CC$57:$CC$61=$CC$60,$CC$61&lt;&gt;$CC$62,$CE$57&lt;&gt;$CE$58,$CE$58:$CE$60=$CE$60,$CE$60&lt;&gt;$CE$61,$CF$58:$CF$59=$CF$59,$CF$59&lt;&gt;$CF$60,$CG$58:$CG$59=$CG$59),1,0)</f>
        <v>0</v>
      </c>
      <c r="BKU60" s="487">
        <f t="array" aca="1" ref="BKU60" ca="1">IF(AND($CC$57:$CC$61=$CC$60,$CC$61&lt;&gt;$CC$62,$CE$57&lt;&gt;$CE$58,$CE$58:$CE$59=$CE$59,$CE$59&lt;&gt;$CE$60,$CE$60:$CE$61=$CE$60,$CF$58:$CF$59=$CF$59,$CF$60:$CF$61=$CF$60,$CG$58:$CG$59=$CG$59,$CG$60&lt;&gt;$CG$61),1,0)</f>
        <v>0</v>
      </c>
      <c r="BKV60" s="487">
        <f t="array" aca="1" ref="BKV60" ca="1">IF(AND($CC$57:$CC$61=$CC$60,$CC$61&lt;&gt;$CC$62,$CE$57&lt;&gt;$CE$58,$CE$58:$CE$59=$CE$59,$CE$59&lt;&gt;$CE$60,$CE$60:$CE$61=$CE$60,$CF$58:$CF$59=$CF$59,$CF$60&lt;&gt;$CF$61,$CG$58:$CG$59=$CG$59),1,0)</f>
        <v>0</v>
      </c>
      <c r="BKW60" s="487">
        <f t="array" aca="1" ref="BKW60" ca="1">IF(AND($CC$57:$CC$60=$CC$60,$CC$60&lt;&gt;$CC$61,$CC$61:$CC$62=$CC$61,$CE$57:$CE$60=$CE$60,$CE$61:$CE$62=$CE$61,$CF$57:$CF$60=$CF$60,$CF$61&lt;&gt;$CF$62,$CG$57&lt;&gt;$CG$58,$CG$58:$CG$59=$CG$59,$CG$59&lt;&gt;$CG$60),1,0)</f>
        <v>0</v>
      </c>
      <c r="BKX60" s="487">
        <f t="array" aca="1" ref="BKX60" ca="1">IF(AND($CC$57:$CC$60=$CC$60,$CC$60&lt;&gt;$CC$61,$CC$61:$CC$62=$CC$61,$CE$57:$CE$60=$CE$60,$CE$61:$CE$62=$CE$61,$CF$57:$CF$59=$CF$59,$CF$59&lt;&gt;$CF$60,$CF$61:$CF$62=$CF$61,$CG$57&lt;&gt;$CG$58,$CG$58:$CG$59=$CG$59,$CG$61&lt;&gt;$CG$62),1,0)</f>
        <v>0</v>
      </c>
      <c r="BKY60" s="487">
        <f t="array" aca="1" ref="BKY60" ca="1">IF(AND($CC$57:$CC$60=$CC$60,$CC$60&lt;&gt;$CC$61,$CC$61:$CC$62=$CC$61,$CE$57:$CE$60=$CE$60,$CE$61:$CE$62=$CE$61,$CF$57:$CF$59=$CF$59,$CF$59&lt;&gt;$CF$60,$CF$61&lt;&gt;$CF$62,$CG$57&lt;&gt;$CG$58,$CG$58:$CG$59=$CG$59),1,0)</f>
        <v>0</v>
      </c>
      <c r="BKZ60" s="487">
        <f t="array" aca="1" ref="BKZ60" ca="1">IF(AND($CC$57:$CC$60=$CC$60,$CC$60&lt;&gt;$CC$61,$CC$61:$CC$62=$CC$61,$CE$57:$CE$60=$CE$60,$CE$61:$CE$62=$CE$61,$CF$57&lt;&gt;$CF$58,$CF$58:$CF$60=$CF$60,$CF$61:$CF$62=$CF$61,$CG$58:$CG$59=$CG$59,$CG$59&lt;&gt;$CG$60,$CG$61&lt;&gt;$CG$62),1,0)</f>
        <v>0</v>
      </c>
      <c r="BLA60" s="487">
        <f t="array" aca="1" ref="BLA60" ca="1">IF(AND($CC$57:$CC$60=$CC$60,$CC$60&lt;&gt;$CC$61,$CC$61:$CC$62=$CC$61,$CE$57:$CE$60=$CE$60,$CE$61:$CE$62=$CE$61,$CF$57&lt;&gt;$CF$58,$CF$58:$CF$60=$CF$60,$CF$61&lt;&gt;$CF$62,$CG$58:$CG$59=$CG$59,$CG$59&lt;&gt;$CG$60),1,0)</f>
        <v>0</v>
      </c>
      <c r="BLB60" s="487">
        <f t="array" aca="1" ref="BLB60" ca="1">IF(AND($CC$57:$CC$60=$CC$60,$CC$60&lt;&gt;$CC$61,$CC$61:$CC$62=$CC$61,$CE$57:$CE$60=$CE$60,$CE$61:$CE$62=$CE$61,$CF$57&lt;&gt;$CF$58,$CF$58:$CF$59=$CF$59,$CF$59&lt;&gt;$CF$60,$CF$61:$CF$62=$CF$61,$CG$58:$CG$59=$CG$59,$CG$61&lt;&gt;$CG$62),1,0)</f>
        <v>0</v>
      </c>
      <c r="BLC60" s="487">
        <f t="array" aca="1" ref="BLC60" ca="1">IF(AND($CC$57:$CC$60=$CC$60,$CC$60&lt;&gt;$CC$61,$CC$61:$CC$62=$CC$61,$CE$57:$CE$60=$CE$60,$CE$61&lt;&gt;$CE$62,$CF$57:$CF$60=$CF$60,$CG$57&lt;&gt;$CG$58,$CG$58:$CG$59=$CG$59,$CG$59&lt;&gt;$CG$60),1,0)</f>
        <v>0</v>
      </c>
      <c r="BLD60" s="487">
        <f t="array" aca="1" ref="BLD60" ca="1">IF(AND($CC$57:$CC$60=$CC$60,$CC$60&lt;&gt;$CC$61,$CC$61:$CC$62=$CC$61,$CE$57:$CE$60=$CE$60,$CE$61&lt;&gt;$CE$62,$CF$57&lt;&gt;$CF$58,$CF$58:$CF$59=$CF$59,$CF$59&lt;&gt;$CF$60,$CG$58:$CG$59=$CG$59),1,0)</f>
        <v>0</v>
      </c>
      <c r="BLE60" s="487">
        <f t="array" aca="1" ref="BLE60" ca="1">IF(AND($CC$57:$CC$60=$CC$60,$CC$60&lt;&gt;$CC$61,$CC$61:$CC$62=$CC$61,$CE$57:$CE$59=$CE$59,$CE$59&lt;&gt;$CE$60,$CE$61:$CE$62=$CE$61,$CF$57:$CF$59=$CF$59,$CF$61:$CF$62=$CF$61,$CG$57&lt;&gt;$CG$58,$CG$58:$CG$59=$CG$59,$CG$61&lt;&gt;$CG$62),1,0)</f>
        <v>0</v>
      </c>
      <c r="BLF60" s="487">
        <f t="array" aca="1" ref="BLF60" ca="1">IF(AND($CC$57:$CC$60=$CC$60,$CC$60&lt;&gt;$CC$61,$CC$61:$CC$62=$CC$61,$CE$57:$CE$59=$CE$59,$CE$59&lt;&gt;$CE$60,$CE$61:$CE$62=$CE$61,$CF$57&lt;&gt;$CF$58,$CF$58:$CF$59=$CF$59,$CF$61&lt;&gt;$CF$62,$CG$58:$CG$59=$CG$59),1,0)</f>
        <v>0</v>
      </c>
      <c r="BLG60" s="487">
        <f t="array" aca="1" ref="BLG60" ca="1">IF(AND($CC$57:$CC$60=$CC$60,$CC$60&lt;&gt;$CC$61,$CC$61:$CC$62=$CC$61,$CE$57:$CE$59=$CE$59,$CE$59&lt;&gt;$CE$60,$CE$61&lt;&gt;$CE$62,$CF$57:$CF$59=$CF$59,$CG$57&lt;&gt;$CG$58,$CG$58:$CG$59=$CG$59),1,0)</f>
        <v>0</v>
      </c>
      <c r="BLH60" s="487">
        <f t="array" aca="1" ref="BLH60" ca="1">IF(AND($CC$57:$CC$60=$CC$60,$CC$60&lt;&gt;$CC$61,$CC$61:$CC$62=$CC$61,$CE$57:$CE$59=$CE$59,$CE$59&lt;&gt;$CE$60,$CE$61&lt;&gt;$CE$62,$CF$57&lt;&gt;$CF$58,$CF$58:$CF$59=$CF$59,$CG$58:$CG$59=$CG$59),1,0)</f>
        <v>0</v>
      </c>
      <c r="BLI60" s="487">
        <f t="array" aca="1" ref="BLI60" ca="1">IF(AND($CC$57:$CC$60=$CC$60,$CC$60&lt;&gt;$CC$61,$CC$61:$CC$62=$CC$61,$CE$57&lt;&gt;$CE$58,$CE$58:$CE$60=$CE$60,$CE$61:$CE$62=$CE$61,$CF$58:$CF$60=$CF$60,$CF$61:$CF$62=$CF$61,$CG$58:$CG$59=$CG$59,$CG$59&lt;&gt;$CG$60,$CG$61&lt;&gt;$CG$62),1,0)</f>
        <v>0</v>
      </c>
      <c r="BLJ60" s="487">
        <f t="array" aca="1" ref="BLJ60" ca="1">IF(AND($CC$57:$CC$60=$CC$60,$CC$60&lt;&gt;$CC$61,$CC$61:$CC$62=$CC$61,$CE$57&lt;&gt;$CE$58,$CE$58:$CE$60=$CE$60,$CE$61:$CE$62=$CE$61,$CF$58:$CF$59=$CF$59,$CF$59&lt;&gt;$CF$60,$CF$61&lt;&gt;$CF$62,$CG$58:$CG$59=$CG$59),1,0)</f>
        <v>0</v>
      </c>
      <c r="BLK60" s="487">
        <f t="array" aca="1" ref="BLK60" ca="1">IF(AND($CC$57:$CC$60=$CC$60,$CC$60&lt;&gt;$CC$61,$CC$61:$CC$62=$CC$61,$CE$57&lt;&gt;$CE$58,$CE$58:$CE$60=$CE$60,$CE$61&lt;&gt;$CE$62,$CF$58:$CF$60=$CF$60,$CG$58:$CG$59=$CG$59,$CG$59&lt;&gt;$CG$60),1,0)</f>
        <v>0</v>
      </c>
      <c r="BLL60" s="487">
        <f t="array" aca="1" ref="BLL60" ca="1">IF(AND($CC$57:$CC$60=$CC$60,$CC$60&lt;&gt;$CC$61,$CC$61:$CC$62=$CC$61,$CE$57&lt;&gt;$CE$58,$CE$58:$CE$60=$CE$60,$CE$61&lt;&gt;$CE$62,$CF$58:$CF$59=$CF$59,$CF$59&lt;&gt;$CF$60,$CG$58:$CG$59=$CG$59),1,0)</f>
        <v>0</v>
      </c>
      <c r="BLM60" s="487">
        <f t="array" aca="1" ref="BLM60" ca="1">IF(AND($CC$57:$CC$60=$CC$60,$CC$60&lt;&gt;$CC$61,$CC$61:$CC$62=$CC$61,$CE$57&lt;&gt;$CE$58,$CE$58:$CE$59=$CE$59,$CE$59&lt;&gt;$CE$60,$CE$61:$CE$62=$CE$61,$CF$58:$CF$59=$CF$59,$CF$61:$CF$62=$CF$61,$CG$58:$CG$59=$CG$59,$CG$61&lt;&gt;$CG$62),1,0)</f>
        <v>0</v>
      </c>
      <c r="BLN60" s="487">
        <f t="array" aca="1" ref="BLN60" ca="1">IF(AND($CC$57:$CC$60=$CC$60,$CC$60&lt;&gt;$CC$61,$CC$61:$CC$62=$CC$61,$CE$57&lt;&gt;$CE$58,$CE$58:$CE$59=$CE$59,$CE$59&lt;&gt;$CE$60,$CE$61:$CE$62=$CE$61,$CF$58:$CF$59=$CF$59,$CF$61&lt;&gt;$CF$62,$CG$58:$CG$59=$CG$59),1,0)</f>
        <v>0</v>
      </c>
      <c r="BLO60" s="487">
        <f t="array" aca="1" ref="BLO60" ca="1">IF(AND($CC$57:$CC$59=$CC$59,$CC$59&lt;&gt;$CC$60,$CC$60:$CC$62=$CC$60,$CE$57:$CE$59=$CE$59,$CE$60:$CE$62=$CE$60,$CF$57&lt;&gt;$CF$58,$CF$58:$CF$59=$CF$59,$CF$60:$CF$62=$CF$60,$CG$58:$CG$59=$CG$59,$CG$60&lt;&gt;$CG$61,$CG$61&lt;&gt;$CG$62),1,0)</f>
        <v>0</v>
      </c>
      <c r="BLP60" s="487">
        <f t="array" aca="1" ref="BLP60" ca="1">IF(AND($CC$57:$CC$59=$CC$59,$CC$59&lt;&gt;$CC$60,$CC$60:$CC$62=$CC$60,$CE$57:$CE$59=$CE$59,$CE$60:$CE$62=$CE$60,$CF$57&lt;&gt;$CF$58,$CF$58:$CF$59=$CF$59,$CF$60&lt;&gt;$CF$61,$CF$61:$CF$62=$CF$61,$CG$58:$CG$59=$CG$59,$CG$61&lt;&gt;$CG$62),1,0)</f>
        <v>0</v>
      </c>
      <c r="BLQ60" s="487">
        <f t="array" aca="1" ref="BLQ60" ca="1">IF(AND($CC$57:$CC$59=$CC$59,$CC$59&lt;&gt;$CC$60,$CC$60:$CC$62=$CC$60,$CE$57:$CE$59=$CE$59,$CE$60:$CE$62=$CE$60,$CF$57&lt;&gt;$CF$58,$CF$58:$CF$59=$CF$59,$CF$60:$CF$61=$CF$60,$CF$61&lt;&gt;$CF$62,$CG$58:$CG$59=$CG$59,$CG$60&lt;&gt;$CG$61),1,0)</f>
        <v>0</v>
      </c>
      <c r="BLR60" s="487">
        <f t="array" aca="1" ref="BLR60" ca="1">IF(AND($CC$57:$CC$59=$CC$59,$CC$59&lt;&gt;$CC$60,$CC$60:$CC$62=$CC$60,$CE$57:$CE$59=$CE$59,$CE$60:$CE$62=$CE$60,$CF$57:$CF$59=$CF$59,$CF$60&lt;&gt;$CF$61,$CF$61:$CF$62=$CF$61,$CG$57&lt;&gt;$CG$58,$CG$58:$CG$59=$CG$59,$CG$61&lt;&gt;$CG$62),1,0)</f>
        <v>0</v>
      </c>
      <c r="BLS60" s="487">
        <f t="array" aca="1" ref="BLS60" ca="1">IF(AND($CC$57:$CC$59=$CC$59,$CC$59&lt;&gt;$CC$60,$CC$60:$CC$62=$CC$60,$CE$57:$CE$59=$CE$59,$CE$60:$CE$62=$CE$60,$CF$57:$CF$59=$CF$59,$CF$60:$CF$61=$CF$60,$CF$61&lt;&gt;$CF$62,$CG$57&lt;&gt;$CG$58,$CG$58:$CG$59=$CG$59,$CG$60&lt;&gt;$CG$61),1,0)</f>
        <v>0</v>
      </c>
      <c r="BLT60" s="487">
        <f t="array" aca="1" ref="BLT60" ca="1">IF(AND($CC$57:$CC$59=$CC$59,$CC$59&lt;&gt;$CC$60,$CC$60:$CC$62=$CC$60,$CE$57:$CE$59=$CE$59,$CE$60:$CE$62=$CE$60,$CF$57:$CF$59=$CF$59,$CF$60&lt;&gt;$CF$61,$CF$61&lt;&gt;$CF$62,$CG$57&lt;&gt;$CG$58,$CG$58:$CG$59=$CG$59),1,0)</f>
        <v>0</v>
      </c>
      <c r="BLU60" s="487">
        <f t="array" aca="1" ref="BLU60" ca="1">IF(AND($CC$57:$CC$59=$CC$59,$CC$59&lt;&gt;$CC$60,$CC$60:$CC$62=$CC$60,$CE$57&lt;&gt;$CE$58,$CE$58:$CE$59=$CE$59,$CE$60:$CE$62=$CE$60,$CF$58:$CF$59=$CF$59,$CF$60:$CF$62=$CF$60,$CG$58:$CG$59=$CG$59,$CG$60&lt;&gt;$CG$61,$CG$61&lt;&gt;$CG$62),1,0)</f>
        <v>0</v>
      </c>
      <c r="BLV60" s="487">
        <f t="array" aca="1" ref="BLV60" ca="1">IF(AND($CC$57:$CC$59=$CC$59,$CC$59&lt;&gt;$CC$60,$CC$60:$CC$62=$CC$60,$CE$57&lt;&gt;$CE$58,$CE$58:$CE$59=$CE$59,$CE$60:$CE$62=$CE$60,$CF$58:$CF$59=$CF$59,$CF$60&lt;&gt;$CF$61,$CF$61&lt;&gt;$CF$62,$CG$58:$CG$59=$CG$59),1,0)</f>
        <v>0</v>
      </c>
      <c r="BLW60" s="487">
        <f t="array" aca="1" ref="BLW60" ca="1">IF(AND($CC$57:$CC$59=$CC$59,$CC$59&lt;&gt;$CC$60,$CC$60:$CC$62=$CC$60,$CE$57&lt;&gt;$CE$58,$CE$58:$CE$59=$CE$59,$CE$60&lt;&gt;$CE$61,$CE$61:$CE$62=$CE$61,$CF$58:$CF$59=$CF$59,$CF$61:$CF$62=$CF$61,$CG$58:$CG$59=$CG$59,$CG$61&lt;&gt;$CG$62),1,0)</f>
        <v>0</v>
      </c>
      <c r="BLX60" s="487">
        <f t="array" aca="1" ref="BLX60" ca="1">IF(AND($CC$57:$CC$59=$CC$59,$CC$59&lt;&gt;$CC$60,$CC$60:$CC$62=$CC$60,$CE$57&lt;&gt;$CE$58,$CE$58:$CE$59=$CE$59,$CE$60&lt;&gt;$CE$61,$CE$61:$CE$62=$CE$61,$CF$58:$CF$59=$CF$59,$CF$61&lt;&gt;$CF$62,$CG$58:$CG$59=$CG$59),1,0)</f>
        <v>0</v>
      </c>
      <c r="BLY60" s="487">
        <f t="array" aca="1" ref="BLY60" ca="1">IF(AND($CC$57:$CC$59=$CC$59,$CC$59&lt;&gt;$CC$60,$CC$60:$CC$62=$CC$60,$CE$57&lt;&gt;$CE$58,$CE$58:$CE$59=$CE$59,$CE$60:$CE$61=$CE$60,$CE$61&lt;&gt;$CE$62,$CF$58:$CF$59=$CF$59,$CF$60:$CF$61=$CF$60,$CG$58:$CG$59=$CG$59,$CG$60&lt;&gt;$CG$61),1,0)</f>
        <v>0</v>
      </c>
      <c r="BLZ60" s="487">
        <f t="array" aca="1" ref="BLZ60" ca="1">IF(AND($CC$57:$CC$59=$CC$59,$CC$59&lt;&gt;$CC$60,$CC$60:$CC$62=$CC$60,$CE$57&lt;&gt;$CE$58,$CE$58:$CE$59=$CE$59,$CE$60:$CE$61=$CE$60,$CE$61&lt;&gt;$CE$62,$CF$58:$CF$59=$CF$59,$CF$60&lt;&gt;$CF$61,$CG$58:$CG$59=$CG$59),1,0)</f>
        <v>0</v>
      </c>
      <c r="BMA60" s="487">
        <f t="array" aca="1" ref="BMA60" ca="1">IF(AND($CC$57:$CC$59=$CC$59,$CC$59&lt;&gt;$CC$60,$CC$60:$CC$62=$CC$60,$CE$57:$CE$59=$CE$59,$CE$60&lt;&gt;$CE$61,$CE$61:$CE$62=$CE$61,$CF$57:$CF$59=$CF$59,$CF$61:$CF$62=$CF$61,$CG$57&lt;&gt;$CG$58,$CG$58:$CG$59=$CG$59,$CG$61&lt;&gt;$CG$62),1,0)</f>
        <v>0</v>
      </c>
      <c r="BMB60" s="487">
        <f t="array" aca="1" ref="BMB60" ca="1">IF(AND($CC$57:$CC$59=$CC$59,$CC$59&lt;&gt;$CC$60,$CC$60:$CC$62=$CC$60,$CE$57:$CE$59=$CE$59,$CE$60&lt;&gt;$CE$61,$CE$61:$CE$62=$CE$61,$CF$57&lt;&gt;$CF$58,$CF$58:$CF$59=$CF$59,$CF$61&lt;&gt;$CF$62,$CG$58:$CG$59=$CG$59),1,0)</f>
        <v>0</v>
      </c>
      <c r="BMC60" s="487">
        <f t="array" aca="1" ref="BMC60" ca="1">IF(AND($CC$57:$CC$59=$CC$59,$CC$59&lt;&gt;$CC$60,$CC$60:$CC$62=$CC$60,$CE$57:$CE$59=$CE$59,$CE$60:$CE$61=$CE$60,$CE$61&lt;&gt;$CE$62,$CF$57:$CF$59=$CF$59,$CF$60:$CF$61=$CF$60,$CG$57&lt;&gt;$CG$58,$CG$58:$CG$59=$CG$59,$CG$60&lt;&gt;$CG$61),1,0)</f>
        <v>0</v>
      </c>
      <c r="BMD60" s="487">
        <f t="array" aca="1" ref="BMD60" ca="1">IF(AND($CC$57:$CC$59=$CC$59,$CC$59&lt;&gt;$CC$60,$CC$60:$CC$62=$CC$60,$CE$57:$CE$59=$CE$59,$CE$60:$CE$61=$CE$60,$CE$61&lt;&gt;$CE$62,$CF$57&lt;&gt;$CF$58,$CF$58:$CF$59=$CF$59,$CF$60&lt;&gt;$CF$61,$CG$58:$CG$59=$CG$59),1,0)</f>
        <v>0</v>
      </c>
      <c r="BME60" s="487">
        <f t="array" aca="1" ref="BME60" ca="1">IF(AND($CC$57:$CC$59=$CC$59,$CC$59&lt;&gt;$CC$60,$CC$60:$CC$62=$CC$60,$CE$57:$CE$59=$CE$59,$CE$60&lt;&gt;$CE$61,$CE$61&lt;&gt;$CE$62,$CF$57:$CF$59=$CF$59,$CG$57&lt;&gt;$CG$58,$CG$58:$CG$59=$CG$59),1,0)</f>
        <v>0</v>
      </c>
      <c r="BMF60" s="487">
        <f t="array" aca="1" ref="BMF60" ca="1">IF(AND($CC$57:$CC$59=$CC$59,$CC$59&lt;&gt;$CC$60,$CC$60:$CC$62=$CC$60,$CE$57:$CE$59=$CE$59,$CE$60&lt;&gt;$CE$61,$CE$61&lt;&gt;$CE$62,$CF$57&lt;&gt;$CF$58,$CF$58:$CF$59=$CF$59,$CG$58:$CG$59=$CG$59),1,0)</f>
        <v>0</v>
      </c>
      <c r="BMG60" s="487">
        <f t="array" aca="1" ref="BMG60" ca="1">IF(AND($CC$57:$CC$60=$CC$60,$CC$60&lt;&gt;$CC$61,$CC$61&lt;&gt;$CC$62,$CE$57:$CE$60=$CE$60,$CF$57&lt;&gt;$CF$58,$CF$58:$CF$60=$CF$60,$CG$58:$CG$59=$CG$59,$CG$59&lt;&gt;$CG$60),1,0)</f>
        <v>0</v>
      </c>
      <c r="BMH60" s="487">
        <f t="array" aca="1" ref="BMH60" ca="1">IF(AND($CC$57:$CC$60=$CC$60,$CC$60&lt;&gt;$CC$61,$CC$61&lt;&gt;$CC$62,$CE$57:$CE$60=$CE$60,$CF$57:$CF$59=$CF$59,$CF$59&lt;&gt;$CF$60,$CG$57&lt;&gt;$CG$58,$CG$58:$CG$59=$CG$59),1,0)</f>
        <v>0</v>
      </c>
      <c r="BMI60" s="487">
        <f t="array" aca="1" ref="BMI60" ca="1">IF(AND($CC$57:$CC$60=$CC$60,$CC$60&lt;&gt;$CC$61,$CC$61&lt;&gt;$CC$62,$CE$57&lt;&gt;$CE$58,$CE$58:$CE$60=$CE$60,$CF$58:$CF$60=$CF$60,$CG$58:$CG$59=$CG$59,$CG$59&lt;&gt;$CG$60),1,0)</f>
        <v>0</v>
      </c>
      <c r="BMJ60" s="487">
        <f t="array" aca="1" ref="BMJ60" ca="1">IF(AND($CC$57:$CC$60=$CC$60,$CC$60&lt;&gt;$CC$61,$CC$61&lt;&gt;$CC$62,$CE$57&lt;&gt;$CE$58,$CE$58:$CE$60=$CE$60,$CF$58:$CF$59=$CF$59,$CF$59&lt;&gt;$CF$60,$CG$58:$CG$59=$CG$59),1,0)</f>
        <v>0</v>
      </c>
      <c r="BMK60" s="487">
        <f t="array" aca="1" ref="BMK60" ca="1">IF(AND($CC$57:$CC$60=$CC$60,$CC$60&lt;&gt;$CC$61,$CC$61&lt;&gt;$CC$62,$CE$57:$CE$59=$CE$59,$CE$59&lt;&gt;$CE$60,$CF$57:$CF$59=$CF$59,$CG$57&lt;&gt;$CG$58,$CG$58:$CG$59=$CG$59),1,0)</f>
        <v>0</v>
      </c>
      <c r="BML60" s="487">
        <f t="array" aca="1" ref="BML60" ca="1">IF(AND($CC$57:$CC$60=$CC$60,$CC$60&lt;&gt;$CC$61,$CC$61&lt;&gt;$CC$62,$CE$57:$CE$59=$CE$59,$CE$59&lt;&gt;$CE$60,$CF$57&lt;&gt;$CF$58,$CF$58:$CF$59=$CF$59,$CG$58:$CG$59=$CG$59),1,0)</f>
        <v>0</v>
      </c>
      <c r="BMM60" s="487">
        <f t="array" aca="1" ref="BMM60" ca="1">IF(AND($CC$57:$CC$59=$CC$59,$CC$59&lt;&gt;$CC$60,$CC$60:$CC$61=$CC$60,$CC$61&lt;&gt;$CC$62,$CE$57:$CE$59=$CE$59,$CE$60:$CE$61=$CE$60,$CF$57:$CF$59=$CF$59,$CF$60&lt;&gt;$CF$61,$CG$57&lt;&gt;$CG$58,$CG$58:$CG$59=$CG$59),1,0)</f>
        <v>0</v>
      </c>
      <c r="BMN60" s="487">
        <f t="array" aca="1" ref="BMN60" ca="1">IF(AND($CC$57:$CC$59=$CC$59,$CC$59&lt;&gt;$CC$60,$CC$60:$CC$61=$CC$60,$CC$61&lt;&gt;$CC$62,$CE$57:$CE$59=$CE$59,$CE$60:$CE$61=$CE$60,$CF$57&lt;&gt;$CF$58,$CF$58:$CF$59=$CF$59,$CF$60:$CF$61=$CF$60,$CG$58:$CG$59=$CG$59,$CG$60&lt;&gt;$CG$61),1,0)</f>
        <v>0</v>
      </c>
      <c r="BMO60" s="487">
        <f t="array" aca="1" ref="BMO60" ca="1">IF(AND($CC$57:$CC$59=$CC$59,$CC$59&lt;&gt;$CC$60,$CC$60:$CC$61=$CC$60,$CC$61&lt;&gt;$CC$62,$CE$57:$CE$59=$CE$59,$CE$60&lt;&gt;$CE$61,$CF$57:$CF$59=$CF$59,$CG$57&lt;&gt;$CG$58,$CG$58:$CG$59=$CG$59),1,0)</f>
        <v>0</v>
      </c>
      <c r="BMP60" s="487">
        <f t="array" aca="1" ref="BMP60" ca="1">IF(AND($CC$57:$CC$59=$CC$59,$CC$59&lt;&gt;$CC$60,$CC$60:$CC$61=$CC$60,$CC$61&lt;&gt;$CC$62,$CE$57:$CE$59=$CE$59,$CE$60&lt;&gt;$CE$61,$CF$57&lt;&gt;$CF$58,$CF$58:$CF$59=$CF$59,$CG$58:$CG$59=$CG$59),1,0)</f>
        <v>0</v>
      </c>
      <c r="BMQ60" s="487">
        <f t="array" aca="1" ref="BMQ60" ca="1">IF(AND($CC$57:$CC$59=$CC$59,$CC$59&lt;&gt;$CC$60,$CC$60:$CC$61=$CC$60,$CC$61&lt;&gt;$CC$62,$CE$57&lt;&gt;$CE$58,$CE$58:$CE$59=$CE$59,$CE$60:$CE$61=$CE$60,$CF$58:$CF$59=$CF$59,$CF$60:$CF$61=$CF$60,$CG$58:$CG$59=$CG$59,$CG$60&lt;&gt;$CG$61),1,0)</f>
        <v>0</v>
      </c>
      <c r="BMR60" s="487">
        <f t="array" aca="1" ref="BMR60" ca="1">IF(AND($CC$57:$CC$59=$CC$59,$CC$59&lt;&gt;$CC$60,$CC$60:$CC$61=$CC$60,$CC$61&lt;&gt;$CC$62,$CE$57&lt;&gt;$CE$58,$CE$58:$CE$59=$CE$59,$CE$60:$CE$61=$CE$60,$CF$58:$CF$59=$CF$59,$CF$60&lt;&gt;$CF$61,$CG$58:$CG$59=$CG$59),1,0)</f>
        <v>0</v>
      </c>
      <c r="BMS60" s="487">
        <f t="array" aca="1" ref="BMS60" ca="1">IF(AND($CC$57:$CC$59=$CC$59,$CC$59&lt;&gt;$CC$60,$CC$60&lt;&gt;$CC$61,$CC$61:$CC$62=$CC$61,$CE$57:$CE$59=$CE$59,$CE$61:$CE$62=$CE$61,$CF$57&lt;&gt;$CF$58,$CF$58:$CF$59=$CF$59,$CF$61:$CF$62=$CF$61,$CG$58:$CG$59=$CG$59,$CG$61&lt;&gt;$CG$62),1,0)</f>
        <v>0</v>
      </c>
      <c r="BMT60" s="487">
        <f t="array" aca="1" ref="BMT60" ca="1">IF(AND($CC$57:$CC$59=$CC$59,$CC$59&lt;&gt;$CC$60,$CC$60&lt;&gt;$CC$61,$CC$61:$CC$62=$CC$61,$CE$57:$CE$59=$CE$59,$CE$61:$CE$62=$CE$61,$CF$57:$CF$59=$CF$59,$CF$61&lt;&gt;$CF$62,$CG$57&lt;&gt;$CG$58,$CG$58:$CG$59=$CG$59),1,0)</f>
        <v>0</v>
      </c>
      <c r="BMU60" s="487">
        <f t="array" aca="1" ref="BMU60" ca="1">IF(AND($CC$57:$CC$59=$CC$59,$CC$59&lt;&gt;$CC$60,$CC$60&lt;&gt;$CC$61,$CC$61:$CC$62=$CC$61,$CE$57&lt;&gt;$CE$58,$CE$58:$CE$59=$CE$59,$CE$61:$CE$62=$CE$61,$CF$58:$CF$59=$CF$59,$CF$61:$CF$62=$CF$61,$CG$58:$CG$59=$CG$59,$CG$61&lt;&gt;$CG$62),1,0)</f>
        <v>0</v>
      </c>
      <c r="BMV60" s="487">
        <f t="array" aca="1" ref="BMV60" ca="1">IF(AND($CC$57:$CC$59=$CC$59,$CC$59&lt;&gt;$CC$60,$CC$60&lt;&gt;$CC$61,$CC$61:$CC$62=$CC$61,$CE$57&lt;&gt;$CE$58,$CE$58:$CE$59=$CE$59,$CE$61:$CE$62=$CE$61,$CF$58:$CF$59=$CF$59,$CF$61&lt;&gt;$CF$62,$CG$58:$CG$59=$CG$59),1,0)</f>
        <v>0</v>
      </c>
      <c r="BMW60" s="487">
        <f t="array" aca="1" ref="BMW60" ca="1">IF(AND($CC$57:$CC$59=$CC$59,$CC$59&lt;&gt;$CC$60,$CC$60&lt;&gt;$CC$61,$CC$61:$CC$62=$CC$61,$CE$57:$CE$59=$CE$59,$CE$61&lt;&gt;$CE$62,$CF$57:$CF$59=$CF$59,$CG$57&lt;&gt;$CG$58,$CG$58:$CG$59=$CG$59),1,0)</f>
        <v>0</v>
      </c>
      <c r="BMX60" s="487">
        <f t="array" aca="1" ref="BMX60" ca="1">IF(AND($CC$57:$CC$59=$CC$59,$CC$59&lt;&gt;$CC$60,$CC$60&lt;&gt;$CC$61,$CC$61:$CC$62=$CC$61,$CE$57:$CE$59=$CE$59,$CE$61&lt;&gt;$CE$62,$CF$57&lt;&gt;$CF$58,$CF$58:$CF$59=$CF$59,$CG$58:$CG$59=$CG$59),1,0)</f>
        <v>0</v>
      </c>
      <c r="BMY60" s="487">
        <f t="array" aca="1" ref="BMY60" ca="1">IF(AND($CC$57&lt;&gt;$CC$58,$CC$58:$CC$62=$CC$60,$CE$58:$CE$62=$CE$60,$CF$58:$CF$61=$CF$60,$CF$61&lt;&gt;$CF$62,$CG$58:$CG$59=$CG$59,$CG$59&lt;&gt;$CG$60,$CG$60&lt;&gt;$CG$61),1,0)</f>
        <v>0</v>
      </c>
      <c r="BMZ60" s="487">
        <f t="array" aca="1" ref="BMZ60" ca="1">IF(AND($CC$57&lt;&gt;$CC$58,$CC$58:$CC$62=$CC$60,$CE$58:$CE$62=$CE$60,$CF$58:$CF$60=$CF$60,$CF$60&lt;&gt;$CF$61,$CF$61:$CF$62=$CF$61,$CG$58:$CG$59=$CG$59,$CG$59&lt;&gt;$CG$60,$CG$61&lt;&gt;$CG$62),1,0)</f>
        <v>0</v>
      </c>
      <c r="BNA60" s="487">
        <f t="array" aca="1" ref="BNA60" ca="1">IF(AND($CC$57&lt;&gt;$CC$58,$CC$58:$CC$62=$CC$60,$CE$58:$CE$62=$CE$60,$CF$58:$CF$60=$CF$60,$CF$60&lt;&gt;$CF$61,$CF$61&lt;&gt;$CF$62,$CG$58:$CG$59=$CG$59,$CG$59&lt;&gt;$CG$60),1,0)</f>
        <v>0</v>
      </c>
      <c r="BNB60" s="487">
        <f t="array" aca="1" ref="BNB60" ca="1">IF(AND($CC$57&lt;&gt;$CC$58,$CC$58:$CC$62=$CC$60,$CE$58:$CE$62=$CE$60,$CF$58:$CF$59=$CF$59,$CF$59&lt;&gt;$CF$60,$CF$60:$CF$62=$CF$60,$CG$58:$CG$59=$CG$59,$CG$60&lt;&gt;$CG$61,$CG$61&lt;&gt;$CG$62),1,0)</f>
        <v>0</v>
      </c>
      <c r="BNC60" s="487">
        <f t="array" aca="1" ref="BNC60" ca="1">IF(AND($CC$57&lt;&gt;$CC$58,$CC$58:$CC$62=$CC$60,$CE$58:$CE$62=$CE$60,$CF$58:$CF$59=$CF$59,$CF$59&lt;&gt;$CF$60,$CF$60&lt;&gt;$CF$61,$CF$61:$CF$62=$CF$61,$CG$58:$CG$59=$CG$59,$CG$61&lt;&gt;$CG$62),1,0)</f>
        <v>0</v>
      </c>
      <c r="BND60" s="487">
        <f t="array" aca="1" ref="BND60" ca="1">IF(AND($CC$57&lt;&gt;$CC$58,$CC$58:$CC$62=$CC$60,$CE$58:$CE$62=$CE$60,$CF$58:$CF$59=$CF$59,$CF$59&lt;&gt;$CF$60,$CF$60:$CF$61=$CF$60,$CF$61&lt;&gt;$CF$62,$CG$58:$CG$59=$CG$59,$CG$60&lt;&gt;$CG$61),1,0)</f>
        <v>0</v>
      </c>
      <c r="BNE60" s="487">
        <f t="array" aca="1" ref="BNE60" ca="1">IF(AND($CC$57&lt;&gt;$CC$58,$CC$58:$CC$62=$CC$60,$CE$58:$CE$61=$CE$60,$CE$61&lt;&gt;$CE$62,$CF$58:$CF$61=$CF$60,$CG$58:$CG$59=$CG$59,$CG$59&lt;&gt;$CG$60,$CG$60&lt;&gt;$CG$61),1,0)</f>
        <v>0</v>
      </c>
      <c r="BNF60" s="487">
        <f t="array" aca="1" ref="BNF60" ca="1">IF(AND($CC$57&lt;&gt;$CC$58,$CC$58:$CC$62=$CC$60,$CE$58:$CE$61=$CE$60,$CE$61&lt;&gt;$CE$62,$CF$58:$CF$59=$CF$59,$CF$59&lt;&gt;$CF$60,$CF$60&lt;&gt;$CF$61,$CG$58:$CG$59=$CG$59),1,0)</f>
        <v>0</v>
      </c>
      <c r="BNG60" s="487">
        <f t="array" aca="1" ref="BNG60" ca="1">IF(AND($CC$57&lt;&gt;$CC$58,$CC$58:$CC$62=$CC$60,$CE$58:$CE$60=$CE$60,$CE$60&lt;&gt;$CE$61,$CE$61:$CE$62=$CE$61,$CF$58:$CF$60=$CF$60,$CF$61:$CF$62=$CF$61,$CG$58:$CG$59=$CG$59,$CG$59&lt;&gt;$CG$60,$CG$61&lt;&gt;$CG$62),1,0)</f>
        <v>0</v>
      </c>
      <c r="BNH60" s="487">
        <f t="array" aca="1" ref="BNH60" ca="1">IF(AND($CC$57&lt;&gt;$CC$58,$CC$58:$CC$62=$CC$60,$CE$58:$CE$60=$CE$60,$CE$60&lt;&gt;$CE$61,$CE$61:$CE$62=$CE$61,$CF$58:$CF$59=$CF$59,$CF$59&lt;&gt;$CF$60,$CF$61&lt;&gt;$CF$62,$CG$58:$CG$59=$CG$59),1,0)</f>
        <v>0</v>
      </c>
      <c r="BNI60" s="487">
        <f t="array" aca="1" ref="BNI60" ca="1">IF(AND($CC$57&lt;&gt;$CC$58,$CC$58:$CC$62=$CC$60,$CE$58:$CE$60=$CE$60,$CE$60&lt;&gt;$CE$61,$CE$61&lt;&gt;$CE$62,$CF$58:$CF$60=$CF$60,$CG$58:$CG$59=$CG$59,$CG$59&lt;&gt;$CG$60),1,0)</f>
        <v>0</v>
      </c>
      <c r="BNJ60" s="487">
        <f t="array" aca="1" ref="BNJ60" ca="1">IF(AND($CC$57&lt;&gt;$CC$58,$CC$58:$CC$62=$CC$60,$CE$58:$CE$60=$CE$60,$CE$60&lt;&gt;$CE$61,$CE$61&lt;&gt;$CE$62,$CF$58:$CF$59=$CF$59,$CF$59&lt;&gt;$CF$60,$CG$58:$CG$59=$CG$59),1,0)</f>
        <v>0</v>
      </c>
      <c r="BNK60" s="487">
        <f t="array" aca="1" ref="BNK60" ca="1">IF(AND($CC$57&lt;&gt;$CC$58,$CC$58:$CC$62=$CC$60,$CE$58:$CE$59=$CE$59,$CE$59&lt;&gt;$CE$60,$CE$60:$CE$62=$CE$60,$CF$58:$CF$59=$CF$59,$CF$60:$CF$62=$CF$60,$CG$58:$CG$59=$CG$59,$CG$60&lt;&gt;$CG$61,$CG$61&lt;&gt;$CG$62),1,0)</f>
        <v>0</v>
      </c>
      <c r="BNL60" s="487">
        <f t="array" aca="1" ref="BNL60" ca="1">IF(AND($CC$57&lt;&gt;$CC$58,$CC$58:$CC$62=$CC$60,$CE$58:$CE$59=$CE$59,$CE$59&lt;&gt;$CE$60,$CE$60:$CE$62=$CE$60,$CF$58:$CF$59=$CF$59,$CF$60&lt;&gt;$CF$61,$CF$61&lt;&gt;$CF$62,$CG$58:$CG$59=$CG$59),1,0)</f>
        <v>0</v>
      </c>
      <c r="BNM60" s="487">
        <f t="array" aca="1" ref="BNM60" ca="1">IF(AND($CC$57&lt;&gt;$CC$58,$CC$58:$CC$62=$CC$60,$CE$58:$CE$59=$CE$59,$CE$59&lt;&gt;$CE$60,$CE$60&lt;&gt;$CE$61,$CE$61:$CE$62=$CE$61,$CF$58:$CF$59=$CF$59,$CF$61:$CF$62=$CF$61,$CG$58:$CG$59=$CG$59,$CG$61&lt;&gt;$CG$62),1,0)</f>
        <v>0</v>
      </c>
      <c r="BNN60" s="487">
        <f t="array" aca="1" ref="BNN60" ca="1">IF(AND($CC$57&lt;&gt;$CC$58,$CC$58:$CC$62=$CC$60,$CE$58:$CE$59=$CE$59,$CE$59&lt;&gt;$CE$60,$CE$60&lt;&gt;$CE$61,$CE$61:$CE$62=$CE$61,$CF$58:$CF$59=$CF$59,$CF$61&lt;&gt;$CF$62,$CG$58:$CG$59=$CG$59),1,0)</f>
        <v>0</v>
      </c>
      <c r="BNO60" s="487">
        <f t="array" aca="1" ref="BNO60" ca="1">IF(AND($CC$57&lt;&gt;$CC$58,$CC$58:$CC$62=$CC$60,$CE$58:$CE$59=$CE$59,$CE$59&lt;&gt;$CE$60,$CE$60:$CE$61=$CE$60,$CE$61&lt;&gt;$CE$62,$CF$58:$CF$59=$CF$59,$CF$60:$CF$61=$CF$60,$CG$58:$CG$59=$CG$59,$CG$60&lt;&gt;$CG$61),1,0)</f>
        <v>0</v>
      </c>
      <c r="BNP60" s="487">
        <f t="array" aca="1" ref="BNP60" ca="1">IF(AND($CC$57&lt;&gt;$CC$58,$CC$58:$CC$62=$CC$60,$CE$58:$CE$59=$CE$59,$CE$59&lt;&gt;$CE$60,$CE$60:$CE$61=$CE$60,$CE$61&lt;&gt;$CE$62,$CF$58:$CF$59=$CF$59,$CF$60&lt;&gt;$CF$61,$CG$58:$CG$59=$CG$59),1,0)</f>
        <v>0</v>
      </c>
      <c r="BNQ60" s="487">
        <f t="array" aca="1" ref="BNQ60" ca="1">IF(AND($CC$57&lt;&gt;$CC$58,$CC$58:$CC$61=$CC$60,$CC$61&lt;&gt;$CC$62,$CE$58:$CE$61=$CE$60,$CF$58:$CF$59=$CF$59,$CF$59&lt;&gt;$CF$60,$CF$60:$CF$61=$CF$60,$CG$58:$CG$59=$CG$59,$CG$60&lt;&gt;$CG$61),1,0)</f>
        <v>0</v>
      </c>
      <c r="BNR60" s="487">
        <f t="array" aca="1" ref="BNR60" ca="1">IF(AND($CC$57&lt;&gt;$CC$58,$CC$58:$CC$61=$CC$60,$CC$61&lt;&gt;$CC$62,$CE$58:$CE$61=$CE$60,$CF$58:$CF$60=$CF$60,$CF$60&lt;&gt;$CF$61,$CG$58:$CG$59=$CG$59,$CG$59&lt;&gt;$CG$60),1,0)</f>
        <v>0</v>
      </c>
      <c r="BNS60" s="487">
        <f t="array" aca="1" ref="BNS60" ca="1">IF(AND($CC$57&lt;&gt;$CC$58,$CC$58:$CC$61=$CC$60,$CC$61&lt;&gt;$CC$62,$CE$58:$CE$59=$CE$59,$CE$59&lt;&gt;$CE$60,$CE$60:$CE$61=$CE$60,$CF$58:$CF$59=$CF$59,$CF$60:$CF$61=$CF$60,$CG$58:$CG$59=$CG$59,$CG$60&lt;&gt;$CG$61),1,0)</f>
        <v>0</v>
      </c>
      <c r="BNT60" s="487">
        <f t="array" aca="1" ref="BNT60" ca="1">IF(AND($CC$57&lt;&gt;$CC$58,$CC$58:$CC$61=$CC$60,$CC$61&lt;&gt;$CC$62,$CE$58:$CE$59=$CE$59,$CE$59&lt;&gt;$CE$60,$CE$60:$CE$61=$CE$60,$CF$58:$CF$59=$CF$59,$CF$60&lt;&gt;$CF$61,$CG$58:$CG$59=$CG$59),1,0)</f>
        <v>0</v>
      </c>
      <c r="BNU60" s="487">
        <f t="array" aca="1" ref="BNU60" ca="1">IF(AND($CC$57&lt;&gt;$CC$58,$CC$58:$CC$61=$CC$60,$CC$61&lt;&gt;$CC$62,$CE$58:$CE$60=$CE$60,$CE$60&lt;&gt;$CE$61,$CF$58:$CF$60=$CF$60,$CG$58:$CG$59=$CG$59,$CG$59&lt;&gt;$CG$60),1,0)</f>
        <v>0</v>
      </c>
      <c r="BNV60" s="487">
        <f t="array" aca="1" ref="BNV60" ca="1">IF(AND($CC$57&lt;&gt;$CC$58,$CC$58:$CC$61=$CC$60,$CC$61&lt;&gt;$CC$62,$CE$58:$CE$60=$CE$60,$CE$60&lt;&gt;$CE$61,$CF$58:$CF$59=$CF$59,$CF$59&lt;&gt;$CF$60,$CG$58:$CG$59=$CG$59),1,0)</f>
        <v>0</v>
      </c>
      <c r="BNW60" s="487">
        <f t="array" aca="1" ref="BNW60" ca="1">IF(AND($CC$57&lt;&gt;$CC$58,$CC$58:$CC$60=$CC$60,$CC$60&lt;&gt;$CC$61,$CC$61:$CC$62=$CC$61,$CE$58:$CE$60=$CE$60,$CE$61:$CE$62=$CE$61,$CF$58:$CF$59=$CF$59,$CF$59&lt;&gt;$CF$60,$CF$61:$CF$62=$CF$61,$CG$58:$CG$59=$CG$59,$CG$61&lt;&gt;$CG$62),1,0)</f>
        <v>0</v>
      </c>
      <c r="BNX60" s="487">
        <f t="array" aca="1" ref="BNX60" ca="1">IF(AND($CC$57&lt;&gt;$CC$58,$CC$58:$CC$60=$CC$60,$CC$60&lt;&gt;$CC$61,$CC$61:$CC$62=$CC$61,$CE$58:$CE$60=$CE$60,$CE$61:$CE$62=$CE$61,$CF$58:$CF$60=$CF$60,$CF$61&lt;&gt;$CF$62,$CG$58:$CG$59=$CG$59,$CG$59&lt;&gt;$CG$60),1,0)</f>
        <v>0</v>
      </c>
      <c r="BNY60" s="487">
        <f t="array" aca="1" ref="BNY60" ca="1">IF(AND($CC$57&lt;&gt;$CC$58,$CC$58:$CC$60=$CC$60,$CC$60&lt;&gt;$CC$61,$CC$61:$CC$62=$CC$61,$CE$58:$CE$59=$CE$59,$CE$59&lt;&gt;$CE$60,$CE$61:$CE$62=$CE$61,$CF$58:$CF$59=$CF$59,$CF$61:$CF$62=$CF$61,$CG$58:$CG$59=$CG$59,$CG$61&lt;&gt;$CG$62),1,0)</f>
        <v>0</v>
      </c>
      <c r="BNZ60" s="487">
        <f t="array" aca="1" ref="BNZ60" ca="1">IF(AND($CC$57&lt;&gt;$CC$58,$CC$58:$CC$60=$CC$60,$CC$60&lt;&gt;$CC$61,$CC$61:$CC$62=$CC$61,$CE$58:$CE$59=$CE$59,$CE$59&lt;&gt;$CE$60,$CE$61:$CE$62=$CE$61,$CF$58:$CF$59=$CF$59,$CF$61&lt;&gt;$CF$62,$CG$58:$CG$59=$CG$59),1,0)</f>
        <v>0</v>
      </c>
      <c r="BOA60" s="487">
        <f t="array" aca="1" ref="BOA60" ca="1">IF(AND($CC$57&lt;&gt;$CC$58,$CC$58:$CC$60=$CC$60,$CC$60&lt;&gt;$CC$61,$CC$61:$CC$62=$CC$61,$CE$58:$CE$60=$CE$60,$CE$61&lt;&gt;$CE$62,$CF$58:$CF$60=$CF$60,$CG$58:$CG$59=$CG$59,$CG$59&lt;&gt;$CG$60),1,0)</f>
        <v>0</v>
      </c>
      <c r="BOB60" s="487">
        <f t="array" aca="1" ref="BOB60" ca="1">IF(AND($CC$57&lt;&gt;$CC$58,$CC$58:$CC$60=$CC$60,$CC$60&lt;&gt;$CC$61,$CC$61:$CC$62=$CC$61,$CE$58:$CE$60=$CE$60,$CE$61&lt;&gt;$CE$62,$CF$58:$CF$59=$CF$59,$CF$59&lt;&gt;$CF$60,$CG$58:$CG$59=$CG$59),1,0)</f>
        <v>0</v>
      </c>
      <c r="BOC60" s="487">
        <f t="array" aca="1" ref="BOC60" ca="1">IF(AND($CC$57&lt;&gt;$CC$58,$CC$58:$CC$59=$CC$59,$CC$59&lt;&gt;$CC$60,$CC$60:$CC$62=$CC$60,$CE$58:$CE$59=$CE$59,$CE$60:$CE$62=$CE$60,$CF$58:$CF$59=$CF$59,$CF$60&lt;&gt;$CF$61,$CF$61:$CF$62=$CF$61,$CG$58:$CG$59=$CG$59,$CG$61&lt;&gt;$CG$62),1,0)</f>
        <v>0</v>
      </c>
      <c r="BOD60" s="487">
        <f t="array" aca="1" ref="BOD60" ca="1">IF(AND($CC$57&lt;&gt;$CC$58,$CC$58:$CC$59=$CC$59,$CC$59&lt;&gt;$CC$60,$CC$60:$CC$62=$CC$60,$CE$58:$CE$59=$CE$59,$CE$60:$CE$62=$CE$60,$CF$58:$CF$59=$CF$59,$CF$60:$CF$61=$CF$60,$CF$61&lt;&gt;$CF$62,$CG$58:$CG$59=$CG$59,$CG$60&lt;&gt;$CG$61),1,0)</f>
        <v>0</v>
      </c>
      <c r="BOE60" s="487">
        <f t="array" aca="1" ref="BOE60" ca="1">IF(AND($CC$57&lt;&gt;$CC$58,$CC$58:$CC$59=$CC$59,$CC$59&lt;&gt;$CC$60,$CC$60:$CC$62=$CC$60,$CE$58:$CE$59=$CE$59,$CE$60&lt;&gt;$CE$61,$CE$61:$CE$62=$CE$61,$CF$58:$CF$59=$CF$59,$CF$61:$CF$62=$CF$61,$CG$58:$CG$59=$CG$59,$CG$61&lt;&gt;$CG$62),1,0)</f>
        <v>0</v>
      </c>
      <c r="BOF60" s="487">
        <f t="array" aca="1" ref="BOF60" ca="1">IF(AND($CC$57&lt;&gt;$CC$58,$CC$58:$CC$59=$CC$59,$CC$59&lt;&gt;$CC$60,$CC$60:$CC$62=$CC$60,$CE$58:$CE$59=$CE$59,$CE$60&lt;&gt;$CE$61,$CE$61:$CE$62=$CE$61,$CF$58:$CF$59=$CF$59,$CF$61&lt;&gt;$CF$62,$CG$58:$CG$59=$CG$59),1,0)</f>
        <v>0</v>
      </c>
      <c r="BOG60" s="487">
        <f t="array" aca="1" ref="BOG60" ca="1">IF(AND($CC$57&lt;&gt;$CC$58,$CC$58:$CC$59=$CC$59,$CC$59&lt;&gt;$CC$60,$CC$60:$CC$62=$CC$60,$CE$58:$CE$59=$CE$59,$CE$60:$CE$61=$CE$60,$CE$61&lt;&gt;$CE$62,$CF$58:$CF$59=$CF$59,$CF$60:$CF$61=$CF$60,$CG$58:$CG$59=$CG$59,$CG$60&lt;&gt;$CG$61),1,0)</f>
        <v>0</v>
      </c>
      <c r="BOH60" s="487">
        <f t="array" aca="1" ref="BOH60" ca="1">IF(AND($CC$57&lt;&gt;$CC$58,$CC$58:$CC$59=$CC$59,$CC$59&lt;&gt;$CC$60,$CC$60:$CC$62=$CC$60,$CE$58:$CE$59=$CE$59,$CE$60:$CE$61=$CE$60,$CE$61&lt;&gt;$CE$62,$CF$58:$CF$59=$CF$59,$CF$60&lt;&gt;$CF$61,$CG$58:$CG$59=$CG$59),1,0)</f>
        <v>0</v>
      </c>
      <c r="BOI60" s="487">
        <f t="array" aca="1" ref="BOI60" ca="1">IF(AND($CC$57:$CC$62=$CC$60,$CE$57:$CE$61=$CE$60,$CE$61&lt;&gt;$CE$62,$CF$57:$CF$58=$CF$58,$CF$58&lt;&gt;$CF$59,$CF$59:$CF$61=$CF$60,$CG$57&lt;&gt;$CG$58,$CG$59:$CG$61=$CG$59),1,0)</f>
        <v>0</v>
      </c>
      <c r="BOJ60" s="487">
        <f t="array" aca="1" ref="BOJ60" ca="1">IF(AND($CC$57:$CC$62=$CC$60,$CE$57:$CE$61=$CE$60,$CE$61&lt;&gt;$CE$62,$CF$57&lt;&gt;$CF$58,$CF$58:$CF$61=$CF$60,$CG$58&lt;&gt;$CG$59,$CG$59:$CG$61=$CG$60),1,0)</f>
        <v>0</v>
      </c>
      <c r="BOK60" s="487">
        <f t="array" aca="1" ref="BOK60" ca="1">IF(AND($CC$57:$CC$62=$CC$60,$CE$57:$CE$58=$CE$58,$CE$58&lt;&gt;$CE$59,$CE$59:$CE$62=$CE$60,$CF$57&lt;&gt;$CF$58,$CF$59:$CF$62=$CF$60,$CG$59:$CG$61=$CG$60,$CG$61&lt;&gt;$CG$62),1,0)</f>
        <v>0</v>
      </c>
      <c r="BOL60" s="487">
        <f t="array" aca="1" ref="BOL60" ca="1">IF(AND($CC$57:$CC$62=$CC$60,$CE$57:$CE$58=$CE$58,$CE$58&lt;&gt;$CE$59,$CE$59:$CE$62=$CE$60,$CF$57:$CF$58=$CF$58,$CF$59:$CF$61=$CF$60,$CF$61&lt;&gt;$CF$62,$CG$57&lt;&gt;$CG$58,$CG$59:$CG$61=$CG$60),1,0)</f>
        <v>0</v>
      </c>
      <c r="BOM60" s="487">
        <f t="array" aca="1" ref="BOM60" ca="1">IF(AND($CC$57:$CC$62=$CC$60,$CE$57&lt;&gt;$CE$58,$CE$58:$CE$62=$CE$60,$CF$58:$CF$61=$CF$60,$CF$61&lt;&gt;$CF$62,$CG$58&lt;&gt;$CG$59,$CG$59:$CG$61=$CG$60),1,0)</f>
        <v>0</v>
      </c>
      <c r="BON60" s="487">
        <f t="array" aca="1" ref="BON60" ca="1">IF(AND($CC$57:$CC$62=$CC$60,$CE$57&lt;&gt;$CE$58,$CE$58:$CE$62=$CE$60,$CF$58&lt;&gt;$CF$59,$CF$59:$CF$62=$CF$60,$CG$59:$CG$61=$CG$60,$CG$61&lt;&gt;$CG$62),1,0)</f>
        <v>0</v>
      </c>
      <c r="BOO60" s="487">
        <f t="array" aca="1" ref="BOO60" ca="1">IF(AND($CC$57:$CC$61=$CC$60,$CC$61&lt;&gt;$CC$62,$CE$57:$CE$61=$CE$60,$CF$57:$CF$58=$CF$58,$CF$58&lt;&gt;$CF$59,$CF$59:$CF$61=$CF$60,$CG$57&lt;&gt;$CG$58,$CG$59:$CG$61=$CG$60),1,0)</f>
        <v>0</v>
      </c>
      <c r="BOP60" s="487">
        <f t="array" aca="1" ref="BOP60" ca="1">IF(AND($CC$57:$CC$61=$CC$60,$CC$61&lt;&gt;$CC$62,$CE$57:$CE$61=$CE$60,$CF$57&lt;&gt;$CF$58,$CF$58:$CF$61=$CF$60,$CG$58&lt;&gt;$CG$59,$CG$59:$CG$61=$CG$60),1,0)</f>
        <v>0</v>
      </c>
      <c r="BOQ60" s="487">
        <f t="array" aca="1" ref="BOQ60" ca="1">IF(AND($CC$57:$CC$61=$CC$60,$CC$61&lt;&gt;$CC$62,$CE$57:$CE$58=$CE$58,$CE$58&lt;&gt;$CE$59,$CE$59:$CE$61=$CE$60,$CF$57:$CF$58=$CF$58,$CF$59:$CF$61=$CF$60,$CG$57&lt;&gt;$CG$58,$CG$59:$CG$61=$CG$60),1,0)</f>
        <v>0</v>
      </c>
      <c r="BOR60" s="487">
        <f t="array" aca="1" ref="BOR60" ca="1">IF(AND($CC$57:$CC$61=$CC$60,$CC$61&lt;&gt;$CC$62,$CE$57:$CE$58=$CE$58,$CE$58&lt;&gt;$CE$59,$CE$59:$CE$61=$CE$60,$CF$57&lt;&gt;$CF$58,$CF$59:$CF$61=$CF$60,$CG$59:$CG$61=$CG$60),1,0)</f>
        <v>0</v>
      </c>
      <c r="BOS60" s="487">
        <f t="array" aca="1" ref="BOS60" ca="1">IF(AND($CC$57:$CC$61=$CC$60,$CC$61&lt;&gt;$CC$62,$CE$57&lt;&gt;$CE$58,$CE$58:$CE$61=$CE$60,$CF$58:$CF$61=$CF$60,$CG$58&lt;&gt;$CG$59,$CG$59:$CG$61=$CG$60),1,0)</f>
        <v>0</v>
      </c>
      <c r="BOT60" s="487">
        <f t="array" aca="1" ref="BOT60" ca="1">IF(AND($CC$57:$CC$61=$CC$60,$CC$61&lt;&gt;$CC$62,$CE$57&lt;&gt;$CE$58,$CE$58:$CE$61=$CE$60,$CF$58&lt;&gt;$CF$59,$CF$59:$CF$61=$CF$60,$CG$59:$CG$61=$CG$60),1,0)</f>
        <v>0</v>
      </c>
      <c r="BOU60" s="487">
        <f t="array" aca="1" ref="BOU60" ca="1">IF(AND($CC$57:$CC$58=$CC$58,$CC$58&lt;&gt;$CC$59,$CC$59:$CC$62=$CC$60,$CE$57:$CE$58=$CE$58,$CE$59:$CE$62=$CE$60,$CF$57&lt;&gt;$CF$58,$CF$59:$CF$62=$CF$60,$CG$59:$CG$61=$CG$60,$CG$61&lt;&gt;$CG$62),1,0)</f>
        <v>0</v>
      </c>
      <c r="BOV60" s="487">
        <f t="array" aca="1" ref="BOV60" ca="1">IF(AND($CC$57:$CC$58=$CC$58,$CC$58&lt;&gt;$CC$59,$CC$59:$CC$62=$CC$60,$CE$57:$CE$58=$CE$58,$CE$59:$CE$62=$CE$60,$CF$57:$CF$58=$CF$58,$CF$59:$CF$61=$CF$60,$CF$61&lt;&gt;$CF$62,$CG$57&lt;&gt;$CG$58,$CG$59:$CG$61=$CG$60),1,0)</f>
        <v>0</v>
      </c>
      <c r="BOW60" s="487">
        <f t="array" aca="1" ref="BOW60" ca="1">IF(AND($CC$57:$CC$58=$CC$58,$CC$58&lt;&gt;$CC$59,$CC$59:$CC$62=$CC$60,$CE$57&lt;&gt;$CE$58,$CE$59:$CE$62=$CE$60,$CF$59:$CF$62=$CF$60,$CG$59:$CG$61=$CG$60,$CG$61&lt;&gt;$CG$62),1,0)</f>
        <v>0</v>
      </c>
      <c r="BOX60" s="487">
        <f t="array" aca="1" ref="BOX60" ca="1">IF(AND($CC$57:$CC$58=$CC$58,$CC$58&lt;&gt;$CC$59,$CC$59:$CC$62=$CC$60,$CE$57&lt;&gt;$CE$58,$CE$59:$CE$62=$CE$60,$CF$59:$CF$61=$CF$60,$CF$61&lt;&gt;$CF$62,$CG$59:$CG$61=$CG$60),1,0)</f>
        <v>0</v>
      </c>
      <c r="BOY60" s="487">
        <f t="array" aca="1" ref="BOY60" ca="1">IF(AND($CC$57:$CC$58=$CC$58,$CC$58&lt;&gt;$CC$59,$CC$59:$CC$62=$CC$60,$CE$57:$CE$58=$CE$58,$CE$59:$CE$61=$CE$60,$CE$61&lt;&gt;$CE$62,$CF$57:$CF$58=$CF$58,$CF$59:$CF$61=$CF$60,$CG$57&lt;&gt;$CG$58,$CG$59:$CG$61=$CG$60),1,0)</f>
        <v>0</v>
      </c>
      <c r="BOZ60" s="487">
        <f t="array" aca="1" ref="BOZ60" ca="1">IF(AND($CC$57:$CC$58=$CC$58,$CC$58&lt;&gt;$CC$59,$CC$59:$CC$62=$CC$60,$CE$57:$CE$58=$CE$58,$CE$59:$CE$61=$CE$60,$CE$61&lt;&gt;$CE$62,$CF$57&lt;&gt;$CF$58,$CF$59:$CF$61=$CF$60,$CG$59:$CG$61=$CG$60),1,0)</f>
        <v>0</v>
      </c>
      <c r="BPA60" s="487">
        <f t="array" aca="1" ref="BPA60" ca="1">IF(AND($CC$57&lt;&gt;$CC$58,$CC$58:$CC$62=$CC$60,$CE$58:$CE$62=$CE$60,$CF$58:$CF$61=$CF$60,$CF$61&lt;&gt;$CF$62,$CG$58&lt;&gt;$CG$59,$CG$59:$CG$61=$CG$60),1,0)</f>
        <v>0</v>
      </c>
      <c r="BPB60" s="487">
        <f t="array" aca="1" ref="BPB60" ca="1">IF(AND($CC$57&lt;&gt;$CC$58,$CC$58:$CC$62=$CC$60,$CE$58:$CE$62=$CE$60,$CF$58&lt;&gt;$CF$59,$CF$59:$CF$62=$CF$60,$CG$59:$CG$61=$CG$60,$CG$61&lt;&gt;$CG$62),1,0)</f>
        <v>0</v>
      </c>
      <c r="BPC60" s="487">
        <f t="array" aca="1" ref="BPC60" ca="1">IF(AND($CC$57&lt;&gt;$CC$58,$CC$58:$CC$62=$CC$60,$CE$58:$CE$61=$CE$60,$CE$61&lt;&gt;$CE$62,$CF$58:$CF$61=$CF$60,$CG$58&lt;&gt;$CG$59,$CG$59:$CG$61=$CG$60),1,0)</f>
        <v>0</v>
      </c>
      <c r="BPD60" s="487">
        <f t="array" aca="1" ref="BPD60" ca="1">IF(AND($CC$57&lt;&gt;$CC$58,$CC$58:$CC$62=$CC$60,$CE$58:$CE$61=$CE$60,$CE$61&lt;&gt;$CE$62,$CF$58&lt;&gt;$CF$59,$CF$59:$CF$61=$CF$60,$CG$59:$CG$61=$CG$60),1,0)</f>
        <v>0</v>
      </c>
      <c r="BPE60" s="487">
        <f t="array" aca="1" ref="BPE60" ca="1">IF(AND($CC$57&lt;&gt;$CC$58,$CC$58:$CC$62=$CC$60,$CE$58&lt;&gt;$CE$59,$CE$59:$CE$62=$CE$60,$CF$59:$CF$62=$CF$60,$CG$59:$CG$61=$CG$60,$CG$61&lt;&gt;$CG$62),1,0)</f>
        <v>0</v>
      </c>
      <c r="BPF60" s="487">
        <f t="array" aca="1" ref="BPF60" ca="1">IF(AND($CC$57&lt;&gt;$CC$58,$CC$58:$CC$62=$CC$60,$CE$58&lt;&gt;$CE$59,$CE$59:$CE$62=$CE$60,$CF$59:$CF$61=$CF$60,$CF$61&lt;&gt;$CF$62,$CG$59:$CG$61=$CG$60),1,0)</f>
        <v>0</v>
      </c>
      <c r="BPG60" s="487">
        <f t="array" aca="1" ref="BPG60" ca="1">IF(AND($CC$57:$CC$62=$CC$60,$CE$57:$CE$60=$CE$60,$CE$60&lt;&gt;$CE$61,$CE$61:$CE$62=$CE$61,$CF$57&lt;&gt;$CF$58,$CF$58:$CF$60=$CF$60,$CF$61:$CF$62=$CF$61,$CG$58&lt;&gt;$CG$59,$CG$59:$CG$60=$CG$60,$CG$61:$CG$62=$CG$61),1,0)</f>
        <v>0</v>
      </c>
      <c r="BPH60" s="487">
        <f t="array" aca="1" ref="BPH60" ca="1">IF(AND($CC$57:$CC$62=$CC$60,$CE$57:$CE$60=$CE$60,$CE$60&lt;&gt;$CE$61,$CE$61:$CE$62=$CE$61,$CF$57:$CF$58=$CF$58,$CF$58&lt;&gt;$CF$59,$CF$59:$CF$60=$CF$60,$CF$61:$CF$62=$CF$61,$CG$57&lt;&gt;$CG$58,$CG$59:$CG$60=$CG$60,$CG$61:$CG$62=$CG$61),1,0)</f>
        <v>0</v>
      </c>
      <c r="BPI60" s="487">
        <f t="array" aca="1" ref="BPI60" ca="1">IF(AND($CC$57:$CC$62=$CC$60,$CE$57:$CE$58=$CE$58,$CE$58&lt;&gt;$CE$59,$CE$59:$CE$62=$CE$60,$CF$57&lt;&gt;$CF$58,$CF$59:$CF$62=$CF$60,$CG$59:$CG$60=$CG$60,$CG$60&lt;&gt;$CG$61,$CG$61:$CG$62=$CG$61),1,0)</f>
        <v>0</v>
      </c>
      <c r="BPJ60" s="487">
        <f t="array" aca="1" ref="BPJ60" ca="1">IF(AND($CC$57:$CC$62=$CC$60,$CE$57:$CE$58=$CE$58,$CE$58&lt;&gt;$CE$59,$CE$59:$CE$62=$CE$60,$CF$57:$CF$58=$CF$58,$CF$59:$CF$60=$CF$60,$CF$60&lt;&gt;$CF$61,$CF$61:$CF$62=$CF$61,$CG$57&lt;&gt;$CG$58,$CG$59:$CG$60=$CG$60,$CG$61:$CG$62=$CG$61),1,0)</f>
        <v>0</v>
      </c>
      <c r="BPK60" s="487">
        <f t="array" aca="1" ref="BPK60" ca="1">IF(AND($CC$57:$CC$62=$CC$60,$CE$57&lt;&gt;$CE$58,$CE$58:$CE$62=$CE$60,$CF$58&lt;&gt;$CF$59,$CF$59:$CF$62=$CF$60,$CG$59:$CG$60=$CG$60,$CG$60&lt;&gt;$CG$61,$CG$61:$CG$62=$CG$61),1,0)</f>
        <v>0</v>
      </c>
      <c r="BPL60" s="487">
        <f t="array" aca="1" ref="BPL60" ca="1">IF(AND($CC$57:$CC$62=$CC$60,$CE$57&lt;&gt;$CE$58,$CE$58:$CE$62=$CE$60,$CF$58:$CF$60=$CF$60,$CF$60&lt;&gt;$CF$61,$CF$61:$CF$62=$CF$61,$CG$58&lt;&gt;$CG$59,$CG$59:$CG$60=$CG$60,$CG$61:$CG$62=$CG$61),1,0)</f>
        <v>0</v>
      </c>
      <c r="BPM60" s="487">
        <f t="array" aca="1" ref="BPM60" ca="1">IF(AND($CC$57:$CC$60=$CC$60,$CC$60&lt;&gt;$CC$61,$CC$61:$CC$62=$CC$61,$CE$57:$CE$60=$CE$60,$CE$61:$CE$62=$CE$61,$CF$57&lt;&gt;$CF$58,$CF$58:$CF$60=$CF$60,$CF$61:$CF$62=$CF$61,$CG$58&lt;&gt;$CG$59,$CG$59:$CG$60=$CG$60,$CG$61:$CG$62=$CG$61),1,0)</f>
        <v>0</v>
      </c>
      <c r="BPN60" s="487">
        <f t="array" aca="1" ref="BPN60" ca="1">IF(AND($CC$57:$CC$60=$CC$60,$CC$60&lt;&gt;$CC$61,$CC$61:$CC$62=$CC$61,$CE$57:$CE$60=$CE$60,$CE$61:$CE$62=$CE$61,$CF$57:$CF$58=$CF$58,$CF$58&lt;&gt;$CF$59,$CF$59:$CF$60=$CF$60,$CF$61:$CF$62=$CF$61,$CG$57&lt;&gt;$CG$58,$CG$59:$CG$60=$CG$60,$CG$61:$CG$62=$CG$61),1,0)</f>
        <v>0</v>
      </c>
      <c r="BPO60" s="487">
        <f t="array" aca="1" ref="BPO60" ca="1">IF(AND($CC$57:$CC$60=$CC$60,$CC$60&lt;&gt;$CC$61,$CC$61:$CC$62=$CC$61,$CE$57&lt;&gt;$CE$58,$CE$58:$CE$60=$CE$60,$CE$61:$CE$62=$CE$61,$CF$58:$CF$60=$CF$60,$CF$61:$CF$62=$CF$61,$CG$58&lt;&gt;$CG$59,$CG$59:$CG$60=$CG$60,$CG$61:$CG$62=$CG$61),1,0)</f>
        <v>0</v>
      </c>
      <c r="BPP60" s="487">
        <f t="array" aca="1" ref="BPP60" ca="1">IF(AND($CC$57:$CC$60=$CC$60,$CC$60&lt;&gt;$CC$61,$CC$61:$CC$62=$CC$61,$CE$57&lt;&gt;$CE$58,$CE$58:$CE$60=$CE$60,$CE$61:$CE$62=$CE$61,$CF$58&lt;&gt;$CF$59,$CF$59:$CF$60=$CF$60,$CF$61:$CF$62=$CF$61,$CG$59:$CG$60=$CG$60,$CG$61:$CG$62=$CG$61),1,0)</f>
        <v>0</v>
      </c>
      <c r="BPQ60" s="487">
        <f t="array" aca="1" ref="BPQ60" ca="1">IF(AND($CC$57:$CC$60=$CC$60,$CC$60&lt;&gt;$CC$61,$CC$61:$CC$62=$CC$61,$CE$57:$CE$58=$CE$58,$CE$58&lt;&gt;$CE$59,$CE$59:$CE$60=$CE$60,$CE$61:$CE$62=$CE$61,$CF$57:$CF$58=$CF$58,$CF$59:$CF$60=$CF$60,$CF$61:$CF$62=$CF$61,$CG$57&lt;&gt;$CG$58,$CG$59:$CG$60=$CG$60,$CG$61:$CG$62=$CG$61),1,0)</f>
        <v>0</v>
      </c>
      <c r="BPR60" s="487">
        <f t="array" aca="1" ref="BPR60" ca="1">IF(AND($CC$57:$CC$60=$CC$60,$CC$60&lt;&gt;$CC$61,$CC$61:$CC$62=$CC$61,$CE$57:$CE$58=$CE$58,$CE$58&lt;&gt;$CE$59,$CE$59:$CE$60=$CE$60,$CE$61:$CE$62=$CE$61,$CF$57&lt;&gt;$CF$58,$CF$59:$CF$60=$CF$60,$CF$61:$CF$62=$CF$61,$CG$59:$CG$60=$CG$60,$CG$61:$CG$62=$CG$61),1,0)</f>
        <v>0</v>
      </c>
      <c r="BPS60" s="487">
        <f t="array" aca="1" ref="BPS60" ca="1">IF(AND($CC$57:$CC$58=$CC$58,$CC$58&lt;&gt;$CC$59,$CC$59:$CC$62=$CC$60,$CE$57:$CE$58=$CE$58,$CE$59:$CE$62=$CE$60,$CF$57&lt;&gt;$CF$58,$CF$59:$CF$62=$CF$60,$CG$59:$CG$60=$CG$60,$CG$60&lt;&gt;$CG$61,$CG$61:$CG$62=$CG$61),1,0)</f>
        <v>0</v>
      </c>
      <c r="BPT60" s="487">
        <f t="array" aca="1" ref="BPT60" ca="1">IF(AND($CC$57:$CC$58=$CC$58,$CC$58&lt;&gt;$CC$59,$CC$59:$CC$62=$CC$60,$CE$57:$CE$58=$CE$58,$CE$59:$CE$62=$CE$60,$CF$57:$CF$58=$CF$58,$CF$59:$CF$60=$CF$60,$CF$60&lt;&gt;$CF$61,$CF$61:$CF$62=$CF$61,$CG$57&lt;&gt;$CG$58,$CG$59:$CG$60=$CG$60,$CG$61:$CG$62=$CG$61),1,0)</f>
        <v>0</v>
      </c>
      <c r="BPU60" s="487">
        <f t="array" aca="1" ref="BPU60" ca="1">IF(AND($CC$57:$CC$58=$CC$58,$CC$58&lt;&gt;$CC$59,$CC$59:$CC$62=$CC$60,$CE$57&lt;&gt;$CE$58,$CE$59:$CE$62=$CE$60,$CF$59:$CF$62=$CF$60,$CG$59:$CG$60=$CG$60,$CG$60&lt;&gt;$CG$61,$CG$61:$CG$62=$CG$61),1,0)</f>
        <v>0</v>
      </c>
      <c r="BPV60" s="487">
        <f t="array" aca="1" ref="BPV60" ca="1">IF(AND($CC$57:$CC$58=$CC$58,$CC$58&lt;&gt;$CC$59,$CC$59:$CC$62=$CC$60,$CE$57&lt;&gt;$CE$58,$CE$59:$CE$62=$CE$60,$CF$59:$CF$60=$CF$60,$CF$60&lt;&gt;$CF$61,$CF$61:$CF$62=$CF$61,$CG$59:$CG$60=$CG$60,$CG$61:$CG$62=$CG$61),1,0)</f>
        <v>0</v>
      </c>
      <c r="BPW60" s="487">
        <f t="array" aca="1" ref="BPW60" ca="1">IF(AND($CC$57:$CC$58=$CC$58,$CC$58&lt;&gt;$CC$59,$CC$59:$CC$62=$CC$60,$CE$57:$CE$58=$CE$58,$CE$59:$CE$60=$CE$60,$CE$60&lt;&gt;$CE$61,$CE$61:$CE$62=$CE$61,$CF$57:$CF$58=$CF$58,$CF$59:$CF$60=$CF$60,$CF$61:$CF$62=$CF$61,$CG$57&lt;&gt;$CG$58,$CG$59:$CG$60=$CG$60,$CG$61:$CG$62=$CG$61),1,0)</f>
        <v>0</v>
      </c>
      <c r="BPX60" s="487">
        <f t="array" aca="1" ref="BPX60" ca="1">IF(AND($CC$57:$CC$58=$CC$58,$CC$58&lt;&gt;$CC$59,$CC$59:$CC$62=$CC$60,$CE$57:$CE$58=$CE$58,$CE$59:$CE$60=$CE$60,$CE$60&lt;&gt;$CE$61,$CE$61:$CE$62=$CE$61,$CF$57&lt;&gt;$CF$58,$CF$59:$CF$60=$CF$60,$CF$61:$CF$62=$CF$61,$CG$59:$CG$60=$CG$60,$CG$61:$CG$62=$CG$61),1,0)</f>
        <v>0</v>
      </c>
      <c r="BPY60" s="487">
        <f t="array" aca="1" ref="BPY60" ca="1">IF(AND($CC$57&lt;&gt;$CC$58,$CC$58:$CC$62=$CC$60,$CE$58:$CE$62=$CE$60,$CF$58&lt;&gt;$CF$59,$CF$59:$CF$62=$CF$60,$CG$59:$CG$60=$CG$60,$CG$60&lt;&gt;$CG$61,$CG$61:$CG$62=$CG$61),1,0)</f>
        <v>0</v>
      </c>
      <c r="BPZ60" s="487">
        <f t="array" aca="1" ref="BPZ60" ca="1">IF(AND($CC$57&lt;&gt;$CC$58,$CC$58:$CC$62=$CC$60,$CE$58:$CE$62=$CE$60,$CF$58:$CF$60=$CF$60,$CF$60&lt;&gt;$CF$61,$CF$61:$CF$62=$CF$61,$CG$58&lt;&gt;$CG$59,$CG$59:$CG$60=$CG$60,$CG$61:$CG$62=$CG$61),1,0)</f>
        <v>0</v>
      </c>
      <c r="BQA60" s="487">
        <f t="array" aca="1" ref="BQA60" ca="1">IF(AND($CC$57&lt;&gt;$CC$58,$CC$58:$CC$62=$CC$60,$CE$58&lt;&gt;$CE$59,$CE$59:$CE$62=$CE$60,$CF$59:$CF$62=$CF$60,$CG$59:$CG$60=$CG$60,$CG$60&lt;&gt;$CG$61,$CG$61:$CG$62=$CG$61),1,0)</f>
        <v>0</v>
      </c>
      <c r="BQB60" s="487">
        <f t="array" aca="1" ref="BQB60" ca="1">IF(AND($CC$57&lt;&gt;$CC$58,$CC$58:$CC$62=$CC$60,$CE$58&lt;&gt;$CE$59,$CE$59:$CE$62=$CE$60,$CF$59:$CF$60=$CF$60,$CF$60&lt;&gt;$CF$61,$CF$61:$CF$62=$CF$61,$CG$59:$CG$60=$CG$60,$CG$61:$CG$62=$CG$61),1,0)</f>
        <v>0</v>
      </c>
      <c r="BQC60" s="487">
        <f t="array" aca="1" ref="BQC60" ca="1">IF(AND($CC$57&lt;&gt;$CC$58,$CC$58:$CC$62=$CC$60,$CE$58:$CE$60=$CE$60,$CE$60&lt;&gt;$CE$61,$CE$61:$CE$62=$CE$61,$CF$58:$CF$60=$CF$60,$CF$61:$CF$62=$CF$61,$CG$58&lt;&gt;$CG$59,$CG$59:$CG$60=$CG$60,$CG$61:$CG$62=$CG$61),1,0)</f>
        <v>0</v>
      </c>
      <c r="BQD60" s="487">
        <f t="array" aca="1" ref="BQD60" ca="1">IF(AND($CC$57&lt;&gt;$CC$58,$CC$58:$CC$62=$CC$60,$CE$58:$CE$60=$CE$60,$CE$60&lt;&gt;$CE$61,$CE$61:$CE$62=$CE$61,$CF$58&lt;&gt;$CF$59,$CF$59:$CF$60=$CF$60,$CF$61:$CF$62=$CF$61,$CG$59:$CG$60=$CG$60,$CG$61:$CG$62=$CG$61),1,0)</f>
        <v>0</v>
      </c>
      <c r="BQE60" s="487">
        <f t="array" aca="1" ref="BQE60" ca="1">IF(AND($CC$57:$CC$62=$CC$60,$CE$57:$CE$61=$CE$60,$CE$61&lt;&gt;$CE$62,$CF$57:$CF$60=$CF$60,$CF$60&lt;&gt;$CF$61,$CG$57&lt;&gt;$CG$58,$CG$58&lt;&gt;$CG$59,$CG$59:$CG$60=$CG$60),1,0)</f>
        <v>0</v>
      </c>
      <c r="BQF60" s="487">
        <f t="array" aca="1" ref="BQF60" ca="1">IF(AND($CC$57:$CC$62=$CC$60,$CE$57:$CE$61=$CE$60,$CE$61&lt;&gt;$CE$62,$CF$57:$CF$58=$CF$58,$CF$58&lt;&gt;$CF$59,$CF$59:$CF$61=$CF$60,$CG$57&lt;&gt;$CG$58,$CG$59:$CG$60=$CG$60,$CG$60&lt;&gt;$CG$61),1,0)</f>
        <v>0</v>
      </c>
      <c r="BQG60" s="487">
        <f t="array" aca="1" ref="BQG60" ca="1">IF(AND($CC$57:$CC$62=$CC$60,$CE$57:$CE$61=$CE$60,$CE$61&lt;&gt;$CE$62,$CF$57:$CF$58=$CF$58,$CF$58&lt;&gt;$CF$59,$CF$59:$CF$60=$CF$60,$CF$60&lt;&gt;$CF$61,$CG$57&lt;&gt;$CG$58,$CG$59:$CG$60=$CG$60),1,0)</f>
        <v>0</v>
      </c>
      <c r="BQH60" s="487">
        <f t="array" aca="1" ref="BQH60" ca="1">IF(AND($CC$57:$CC$62=$CC$60,$CE$57:$CE$61=$CE$60,$CE$61&lt;&gt;$CE$62,$CF$57&lt;&gt;$CF$58,$CF$58:$CF$61=$CF$60,$CG$58&lt;&gt;$CG$59,$CG$59:$CG$60=$CG$60,$CG$60&lt;&gt;$CG$61),1,0)</f>
        <v>0</v>
      </c>
      <c r="BQI60" s="487">
        <f t="array" aca="1" ref="BQI60" ca="1">IF(AND($CC$57:$CC$62=$CC$60,$CE$57:$CE$61=$CE$60,$CE$61&lt;&gt;$CE$62,$CF$57&lt;&gt;$CF$58,$CF$58:$CF$60=$CF$60,$CF$60&lt;&gt;$CF$61,$CG$58&lt;&gt;$CG$59,$CG$59:$CG$60=$CG$60),1,0)</f>
        <v>0</v>
      </c>
      <c r="BQJ60" s="487">
        <f t="array" aca="1" ref="BQJ60" ca="1">IF(AND($CC$57:$CC$62=$CC$60,$CE$57:$CE$61=$CE$60,$CE$61&lt;&gt;$CE$62,$CF$57&lt;&gt;$CF$58,$CF$58&lt;&gt;$CF$59,$CF$59:$CF$61=$CF$60,$CG$59:$CG$60=$CG$60,$CG$60&lt;&gt;$CG$61),1,0)</f>
        <v>0</v>
      </c>
      <c r="BQK60" s="487">
        <f t="array" aca="1" ref="BQK60" ca="1">IF(AND($CC$57:$CC$62=$CC$60,$CE$57:$CE$60=$CE$60,$CE$60&lt;&gt;$CE$61,$CE$61:$CE$62=$CE$61,$CF$57:$CF$60=$CF$60,$CF$61&lt;&gt;$CF$62,$CG$57&lt;&gt;$CG$58,$CG$58&lt;&gt;$CG$59,$CG$59:$CG$60=$CG$60),1,0)</f>
        <v>0</v>
      </c>
      <c r="BQL60" s="487">
        <f t="array" aca="1" ref="BQL60" ca="1">IF(AND($CC$57:$CC$62=$CC$60,$CE$57:$CE$60=$CE$60,$CE$60&lt;&gt;$CE$61,$CE$61:$CE$62=$CE$61,$CF$57&lt;&gt;$CF$58,$CF$58:$CF$60=$CF$60,$CF$61:$CF$62=$CF$61,$CG$58&lt;&gt;$CG$59,$CG$59:$CG$60=$CG$60,$CG$61&lt;&gt;$CG$62),1,0)</f>
        <v>0</v>
      </c>
      <c r="BQM60" s="487">
        <f t="array" aca="1" ref="BQM60" ca="1">IF(AND($CC$57:$CC$62=$CC$60,$CE$57:$CE$60=$CE$60,$CE$60&lt;&gt;$CE$61,$CE$61:$CE$62=$CE$61,$CF$57&lt;&gt;$CF$58,$CF$58:$CF$60=$CF$60,$CF$61&lt;&gt;$CF$62,$CG$58&lt;&gt;$CG$59,$CG$59:$CG$60=$CG$60),1,0)</f>
        <v>0</v>
      </c>
      <c r="BQN60" s="487">
        <f t="array" aca="1" ref="BQN60" ca="1">IF(AND($CC$57:$CC$62=$CC$60,$CE$57:$CE$60=$CE$60,$CE$60&lt;&gt;$CE$61,$CE$61:$CE$62=$CE$61,$CF$57:$CF$58=$CF$58,$CF$58&lt;&gt;$CF$59,$CF$59:$CF$60=$CF$60,$CF$61:$CF$62=$CF$61,$CG$57&lt;&gt;$CG$58,$CG$59:$CG$60=$CG$60,$CG$61&lt;&gt;$CG$62),1,0)</f>
        <v>0</v>
      </c>
      <c r="BQO60" s="487">
        <f t="array" aca="1" ref="BQO60" ca="1">IF(AND($CC$57:$CC$62=$CC$60,$CE$57:$CE$60=$CE$60,$CE$60&lt;&gt;$CE$61,$CE$61:$CE$62=$CE$61,$CF$57:$CF$58=$CF$58,$CF$58&lt;&gt;$CF$59,$CF$59:$CF$60=$CF$60,$CF$61&lt;&gt;$CF$62,$CG$57&lt;&gt;$CG$58,$CG$59:$CG$60=$CG$60),1,0)</f>
        <v>0</v>
      </c>
      <c r="BQP60" s="487">
        <f t="array" aca="1" ref="BQP60" ca="1">IF(AND($CC$57:$CC$62=$CC$60,$CE$57:$CE$60=$CE$60,$CE$60&lt;&gt;$CE$61,$CE$61:$CE$62=$CE$61,$CF$57&lt;&gt;$CF$58,$CF$58&lt;&gt;$CF$59,$CF$59:$CF$60=$CF$60,$CF$61:$CF$62=$CF$61,$CG$59:$CG$60=$CG$60,$CG$61&lt;&gt;$CG$62),1,0)</f>
        <v>0</v>
      </c>
      <c r="BQQ60" s="487">
        <f t="array" aca="1" ref="BQQ60" ca="1">IF(AND($CC$57:$CC$62=$CC$60,$CE$57:$CE$58=$CE$58,$CE$58&lt;&gt;$CE$59,$CE$59:$CE$62=$CE$60,$CF$57&lt;&gt;$CF$58,$CF$59:$CF$62=$CF$60,$CG$59:$CG$60=$CG$60,$CG$60&lt;&gt;$CG$61,$CG$61&lt;&gt;$CG$62),1,0)</f>
        <v>0</v>
      </c>
      <c r="BQR60" s="487">
        <f t="array" aca="1" ref="BQR60" ca="1">IF(AND($CC$57:$CC$62=$CC$60,$CE$57:$CE$58=$CE$58,$CE$58&lt;&gt;$CE$59,$CE$59:$CE$62=$CE$60,$CF$57:$CF$58=$CF$58,$CF$59:$CF$61=$CF$60,$CF$61&lt;&gt;$CF$62,$CG$57&lt;&gt;$CG$58,$CG$59:$CG$60=$CG$60,$CG$60&lt;&gt;$CG$61),1,0)</f>
        <v>0</v>
      </c>
      <c r="BQS60" s="487">
        <f t="array" aca="1" ref="BQS60" ca="1">IF(AND($CC$57:$CC$62=$CC$60,$CE$57:$CE$58=$CE$58,$CE$58&lt;&gt;$CE$59,$CE$59:$CE$62=$CE$60,$CF$57&lt;&gt;$CF$58,$CF$59:$CF$61=$CF$60,$CF$61&lt;&gt;$CF$62,$CG$59:$CG$60=$CG$60,$CG$60&lt;&gt;$CG$61),1,0)</f>
        <v>0</v>
      </c>
      <c r="BQT60" s="487">
        <f t="array" aca="1" ref="BQT60" ca="1">IF(AND($CC$57:$CC$62=$CC$60,$CE$57:$CE$58=$CE$58,$CE$58&lt;&gt;$CE$59,$CE$59:$CE$62=$CE$60,$CF$57:$CF$58=$CF$58,$CF$59:$CF$60=$CF$60,$CF$60&lt;&gt;$CF$61,$CF$61:$CF$62=$CF$61,$CG$57&lt;&gt;$CG$58,$CG$59:$CG$60=$CG$60,$CG$61&lt;&gt;$CG$62),1,0)</f>
        <v>0</v>
      </c>
      <c r="BQU60" s="487">
        <f t="array" aca="1" ref="BQU60" ca="1">IF(AND($CC$57:$CC$62=$CC$60,$CE$57:$CE$58=$CE$58,$CE$58&lt;&gt;$CE$59,$CE$59:$CE$62=$CE$60,$CF$57&lt;&gt;$CF$58,$CF$59:$CF$60=$CF$60,$CF$60&lt;&gt;$CF$61,$CF$61:$CF$62=$CF$61,$CG$59:$CG$60=$CG$60,$CG$61&lt;&gt;$CG$62),1,0)</f>
        <v>0</v>
      </c>
      <c r="BQV60" s="487">
        <f t="array" aca="1" ref="BQV60" ca="1">IF(AND($CC$57:$CC$62=$CC$60,$CE$57:$CE$58=$CE$58,$CE$58&lt;&gt;$CE$59,$CE$59:$CE$62=$CE$60,$CF$57:$CF$58=$CF$58,$CF$59:$CF$60=$CF$60,$CF$60&lt;&gt;$CF$61,$CF$61&lt;&gt;$CF$62,$CG$57&lt;&gt;$CG$58,$CG$59:$CG$60=$CG$60),1,0)</f>
        <v>0</v>
      </c>
      <c r="BQW60" s="487">
        <f t="array" aca="1" ref="BQW60" ca="1">IF(AND($CC$57:$CC$62=$CC$60,$CE$57:$CE$60=$CE$60,$CE$60&lt;&gt;$CE$61,$CE$61&lt;&gt;$CE$62,$CF$57:$CF$58=$CF$58,$CF$58&lt;&gt;$CF$59,$CF$59:$CF$60=$CF$59,$CG$57&lt;&gt;$CG$58,$CG$59:$CG$60=$CG$59),1,0)</f>
        <v>0</v>
      </c>
      <c r="BQX60" s="487">
        <f t="array" aca="1" ref="BQX60" ca="1">IF(AND($CC$57:$CC$62=$CC$60,$CE$57:$CE$60=$CE$60,$CE$60&lt;&gt;$CE$61,$CE$61&lt;&gt;$CE$62,$CF$57&lt;&gt;$CF$58,$CF$58:$CF$60=$CF$60,$CG$58&lt;&gt;$CG$59,$CG$59:$CG$60=$CG$60),1,0)</f>
        <v>0</v>
      </c>
      <c r="BQY60" s="487">
        <f t="array" aca="1" ref="BQY60" ca="1">IF(AND($CC$57:$CC$62=$CC$60,$CE$57:$CE$58=$CE$58,$CE$58&lt;&gt;$CE$59,$CE$59:$CE$61=$CE$60,$CE$61&lt;&gt;$CE$62,$CF$57&lt;&gt;$CF$58,$CF$59:$CF$61=$CF$60,$CG$59:$CG$60=$CG$60,$CG$60&lt;&gt;$CG$61),1,0)</f>
        <v>0</v>
      </c>
      <c r="BQZ60" s="487">
        <f t="array" aca="1" ref="BQZ60" ca="1">IF(AND($CC$57:$CC$62=$CC$60,$CE$57:$CE$58=$CE$58,$CE$58&lt;&gt;$CE$59,$CE$59:$CE$61=$CE$60,$CE$61&lt;&gt;$CE$62,$CF$57:$CF$58=$CF$58,$CF$59:$CF$60=$CF$60,$CF$60&lt;&gt;$CF$61,$CG$57&lt;&gt;$CG$58,$CG$59:$CG$60=$CG$60),1,0)</f>
        <v>0</v>
      </c>
      <c r="BRA60" s="487">
        <f t="array" aca="1" ref="BRA60" ca="1">IF(AND($CC$57:$CC$62=$CC$60,$CE$57:$CE$58=$CE$58,$CE$58&lt;&gt;$CE$59,$CE$59:$CE$60=$CE$60,$CE$60&lt;&gt;$CE$61,$CE$61:$CE$62=$CE$61,$CF$57&lt;&gt;$CF$58,$CF$59:$CF$60=$CF$60,$CF$61:$CF$62=$CF$61,$CG$59:$CG$60=$CG$60,$CG$61&lt;&gt;$CG$62),1,0)</f>
        <v>0</v>
      </c>
      <c r="BRB60" s="487">
        <f t="array" aca="1" ref="BRB60" ca="1">IF(AND($CC$57:$CC$62=$CC$60,$CE$57:$CE$58=$CE$58,$CE$58&lt;&gt;$CE$59,$CE$59:$CE$60=$CE$60,$CE$60&lt;&gt;$CE$61,$CE$61:$CE$62=$CE$61,$CF$57:$CF$58=$CF$58,$CF$59:$CF$60=$CF$60,$CF$61&lt;&gt;$CF$62,$CG$57&lt;&gt;$CG$58,$CG$59:$CG$60=$CG$60),1,0)</f>
        <v>0</v>
      </c>
      <c r="BRC60" s="487">
        <f t="array" aca="1" ref="BRC60" ca="1">IF(AND($CC$57:$CC$62=$CC$60,$CE$57&lt;&gt;$CE$58,$CE$58:$CE$62=$CE$60,$CF$58&lt;&gt;$CF$59,$CF$59:$CF$62=$CF$60,$CG$59:$CG$60=$CG$60,$CG$60&lt;&gt;$CG$61,$CG$61&lt;&gt;$CG$62),1,0)</f>
        <v>0</v>
      </c>
      <c r="BRD60" s="487">
        <f t="array" aca="1" ref="BRD60" ca="1">IF(AND($CC$57:$CC$62=$CC$60,$CE$57&lt;&gt;$CE$58,$CE$58:$CE$62=$CE$60,$CF$58:$CF$60=$CF$60,$CF$60&lt;&gt;$CF$61,$CF$61:$CF$62=$CF$61,$CG$58&lt;&gt;$CG$59,$CG$59:$CG$60=$CG$60,$CG$61&lt;&gt;$CG$62),1,0)</f>
        <v>0</v>
      </c>
      <c r="BRE60" s="487">
        <f t="array" aca="1" ref="BRE60" ca="1">IF(AND($CC$57:$CC$62=$CC$60,$CE$57&lt;&gt;$CE$58,$CE$58:$CE$62=$CE$60,$CF$58:$CF$61=$CF$60,$CF$61&lt;&gt;$CF$62,$CG$58&lt;&gt;$CG$59,$CG$59:$CG$60=$CG$60,$CG$60&lt;&gt;$CG$61),1,0)</f>
        <v>0</v>
      </c>
      <c r="BRF60" s="487">
        <f t="array" aca="1" ref="BRF60" ca="1">IF(AND($CC$57:$CC$62=$CC$60,$CE$57&lt;&gt;$CE$58,$CE$58:$CE$62=$CE$60,$CF$58&lt;&gt;$CF$59,$CF$59:$CF$60=$CF$60,$CF$60&lt;&gt;$CF$61,$CF$61:$CF$62=$CF$61,$CG$59:$CG$60=$CG$60,$CG$61&lt;&gt;$CG$62),1,0)</f>
        <v>0</v>
      </c>
      <c r="BRG60" s="487">
        <f t="array" aca="1" ref="BRG60" ca="1">IF(AND($CC$57:$CC$62=$CC$60,$CE$57&lt;&gt;$CE$58,$CE$58:$CE$62=$CE$60,$CF$58&lt;&gt;$CF$59,$CF$59:$CF$61=$CF$60,$CF$61&lt;&gt;$CF$62,$CG$59:$CG$60=$CG$60,$CG$60&lt;&gt;$CG$61),1,0)</f>
        <v>0</v>
      </c>
      <c r="BRH60" s="487">
        <f t="array" aca="1" ref="BRH60" ca="1">IF(AND($CC$57:$CC$62=$CC$60,$CE$57&lt;&gt;$CE$58,$CE$58:$CE$62=$CE$60,$CF$58:$CF$60=$CF$60,$CF$60&lt;&gt;$CF$61,$CF$61&lt;&gt;$CF$62,$CG$58&lt;&gt;$CG$59,$CG$59:$CG$60=$CG$60),1,0)</f>
        <v>0</v>
      </c>
      <c r="BRI60" s="487">
        <f t="array" aca="1" ref="BRI60" ca="1">IF(AND($CC$57:$CC$62=$CC$60,$CE$57&lt;&gt;$CE$58,$CE$58:$CE$61=$CE$60,$CE$61&lt;&gt;$CE$62,$CF$58:$CF$60=$CF$60,$CF$60&lt;&gt;$CF$61,$CG$58&lt;&gt;$CG$59,$CG$59:$CG$60=$CG$60),1,0)</f>
        <v>0</v>
      </c>
      <c r="BRJ60" s="487">
        <f t="array" aca="1" ref="BRJ60" ca="1">IF(AND($CC$57:$CC$62=$CC$60,$CE$57&lt;&gt;$CE$58,$CE$58:$CE$61=$CE$60,$CE$61&lt;&gt;$CE$62,$CF$58&lt;&gt;$CF$59,$CF$59:$CF$61=$CF$60,$CG$59:$CG$60=$CG$60,$CG$60&lt;&gt;$CG$61),1,0)</f>
        <v>0</v>
      </c>
      <c r="BRK60" s="487">
        <f t="array" aca="1" ref="BRK60" ca="1">IF(AND($CC$57:$CC$62=$CC$60,$CE$57&lt;&gt;$CE$58,$CE$58:$CE$60=$CE$60,$CE$60&lt;&gt;$CE$61,$CE$61:$CE$62=$CE$61,$CF$58&lt;&gt;$CF$59,$CF$59:$CF$60=$CF$60,$CF$61:$CF$62=$CF$61,$CG$59:$CG$60=$CG$60,$CG$61&lt;&gt;$CG$62),1,0)</f>
        <v>0</v>
      </c>
      <c r="BRL60" s="487">
        <f t="array" aca="1" ref="BRL60" ca="1">IF(AND($CC$57:$CC$62=$CC$60,$CE$57&lt;&gt;$CE$58,$CE$58:$CE$60=$CE$60,$CE$60&lt;&gt;$CE$61,$CE$61:$CE$62=$CE$61,$CF$58:$CF$60=$CF$60,$CF$61&lt;&gt;$CF$62,$CG$58&lt;&gt;$CG$59,$CG$59:$CG$60=$CG$60),1,0)</f>
        <v>0</v>
      </c>
      <c r="BRM60" s="487">
        <f t="array" aca="1" ref="BRM60" ca="1">IF(AND($CC$57:$CC$62=$CC$60,$CE$57&lt;&gt;$CE$58,$CE$58&lt;&gt;$CE$59,$CE$59:$CE$62=$CE$60,$CF$59:$CF$60=$CF$60,$CF$60&lt;&gt;$CF$61,$CF$61:$CF$62=$CF$61,$CG$59:$CG$60=$CG$60,$CG$61&lt;&gt;$CG$62),1,0)</f>
        <v>0</v>
      </c>
      <c r="BRN60" s="487">
        <f t="array" aca="1" ref="BRN60" ca="1">IF(AND($CC$57:$CC$62=$CC$60,$CE$57&lt;&gt;$CE$58,$CE$58&lt;&gt;$CE$59,$CE$59:$CE$62=$CE$60,$CF$59:$CF$61=$CF$60,$CF$61&lt;&gt;$CF$62,$CG$59:$CG$60=$CG$60,$CG$60&lt;&gt;$CG$61),1,0)</f>
        <v>0</v>
      </c>
      <c r="BRO60" s="487">
        <f t="array" aca="1" ref="BRO60" ca="1">IF(AND($CC$57:$CC$61=$CC$60,$CC$61&lt;&gt;$CC$62,$CE$57:$CE$61=$CE$60,$CF$57:$CF$60=$CF$60,$CF$60&lt;&gt;$CF$61,$CG$57&lt;&gt;$CG$58,$CG$58&lt;&gt;$CG$59,$CG$59:$CG$60=$CG$60),1,0)</f>
        <v>0</v>
      </c>
      <c r="BRP60" s="487">
        <f t="array" aca="1" ref="BRP60" ca="1">IF(AND($CC$57:$CC$61=$CC$60,$CC$61&lt;&gt;$CC$62,$CE$57:$CE$61=$CE$60,$CF$57:$CF$58=$CF$58,$CF$58&lt;&gt;$CF$59,$CF$59:$CF$61=$CF$60,$CG$57&lt;&gt;$CG$58,$CG$59:$CG$60=$CG$60,$CG$60&lt;&gt;$CG$61),1,0)</f>
        <v>0</v>
      </c>
      <c r="BRQ60" s="487">
        <f t="array" aca="1" ref="BRQ60" ca="1">IF(AND($CC$57:$CC$61=$CC$60,$CC$61&lt;&gt;$CC$62,$CE$57:$CE$61=$CE$60,$CF$57:$CF$58=$CF$58,$CF$58&lt;&gt;$CF$59,$CF$59:$CF$60=$CF$60,$CF$60&lt;&gt;$CF$61,$CG$57&lt;&gt;$CG$58,$CG$59:$CG$60=$CG$60),1,0)</f>
        <v>0</v>
      </c>
      <c r="BRR60" s="487">
        <f t="array" aca="1" ref="BRR60" ca="1">IF(AND($CC$57:$CC$61=$CC$60,$CC$61&lt;&gt;$CC$62,$CE$57:$CE$61=$CE$60,$CF$57&lt;&gt;$CF$58,$CF$58:$CF$61=$CF$60,$CG$58&lt;&gt;$CG$59,$CG$59:$CG$60=$CG$60,$CG$60&lt;&gt;$CG$61),1,0)</f>
        <v>0</v>
      </c>
      <c r="BRS60" s="487">
        <f t="array" aca="1" ref="BRS60" ca="1">IF(AND($CC$57:$CC$61=$CC$60,$CC$61&lt;&gt;$CC$62,$CE$57:$CE$61=$CE$60,$CF$57&lt;&gt;$CF$58,$CF$58:$CF$60=$CF$60,$CF$60&lt;&gt;$CF$61,$CG$58&lt;&gt;$CG$59,$CG$59:$CG$60=$CG$60),1,0)</f>
        <v>0</v>
      </c>
      <c r="BRT60" s="487">
        <f t="array" aca="1" ref="BRT60" ca="1">IF(AND($CC$57:$CC$61=$CC$60,$CC$61&lt;&gt;$CC$62,$CE$57:$CE$61=$CE$60,$CF$57&lt;&gt;$CF$58,$CF$58&lt;&gt;$CF$59,$CF$59:$CF$61=$CF$60,$CG$59:$CG$60=$CG$60,$CG$60&lt;&gt;$CG$61),1,0)</f>
        <v>0</v>
      </c>
      <c r="BRU60" s="487">
        <f t="array" aca="1" ref="BRU60" ca="1">IF(AND($CC$57:$CC$61=$CC$60,$CC$61&lt;&gt;$CC$62,$CE$57:$CE$60=$CE$60,$CE$60&lt;&gt;$CE$61,$CF$57:$CF$60=$CF$60,$CG$57&lt;&gt;$CG$58,$CG$58&lt;&gt;$CG$59,$CG$59:$CG$60=$CG$60),1,0)</f>
        <v>0</v>
      </c>
      <c r="BRV60" s="487">
        <f t="array" aca="1" ref="BRV60" ca="1">IF(AND($CC$57:$CC$61=$CC$60,$CC$61&lt;&gt;$CC$62,$CE$57:$CE$60=$CE$60,$CE$60&lt;&gt;$CE$61,$CF$57&lt;&gt;$CF$58,$CF$58&lt;&gt;$CF$59,$CF$59:$CF$60=$CF$60,$CG$59:$CG$60=$CG$60),1,0)</f>
        <v>0</v>
      </c>
      <c r="BRW60" s="487">
        <f t="array" aca="1" ref="BRW60" ca="1">IF(AND($CC$57:$CC$61=$CC$60,$CC$61&lt;&gt;$CC$62,$CE$57:$CE$58=$CE$58,$CE$58&lt;&gt;$CE$59,$CE$59:$CE$61=$CE$60,$CF$57:$CF$58=$CF$58,$CF$59:$CF$61=$CF$60,$CG$57&lt;&gt;$CG$58,$CG$59:$CG$60=$CG$60,$CG$60&lt;&gt;$CG$61),1,0)</f>
        <v>0</v>
      </c>
      <c r="BRX60" s="487">
        <f t="array" aca="1" ref="BRX60" ca="1">IF(AND($CC$57:$CC$61=$CC$60,$CC$61&lt;&gt;$CC$62,$CE$57:$CE$58=$CE$58,$CE$58&lt;&gt;$CE$59,$CE$59:$CE$61=$CE$60,$CF$57&lt;&gt;$CF$58,$CF$59:$CF$60=$CF$60,$CF$60&lt;&gt;$CF$61,$CG$59:$CG$60=$CG$60),1,0)</f>
        <v>0</v>
      </c>
      <c r="BRY60" s="487">
        <f t="array" aca="1" ref="BRY60" ca="1">IF(AND($CC$57:$CC$61=$CC$60,$CC$61&lt;&gt;$CC$62,$CE$57:$CE$58=$CE$58,$CE$58&lt;&gt;$CE$59,$CE$59:$CE$60=$CE$60,$CE$60&lt;&gt;$CE$61,$CF$57:$CF$58=$CF$58,$CF$59:$CF$60=$CF$60,$CG$57&lt;&gt;$CG$58,$CG$59:$CG$60=$CG$60),1,0)</f>
        <v>0</v>
      </c>
      <c r="BRZ60" s="487">
        <f t="array" aca="1" ref="BRZ60" ca="1">IF(AND($CC$57:$CC$61=$CC$60,$CC$61&lt;&gt;$CC$62,$CE$57:$CE$58=$CE$58,$CE$58&lt;&gt;$CE$59,$CE$59:$CE$60=$CE$60,$CE$60&lt;&gt;$CE$61,$CF$57&lt;&gt;$CF$58,$CF$59:$CF$60=$CF$60,$CG$59:$CG$60=$CG$60),1,0)</f>
        <v>0</v>
      </c>
      <c r="BSA60" s="487">
        <f t="array" aca="1" ref="BSA60" ca="1">IF(AND($CC$57:$CC$61=$CC$60,$CC$61&lt;&gt;$CC$62,$CE$57&lt;&gt;$CE$58,$CE$58:$CE$61=$CE$60,$CF$58:$CF$61=$CF$60,$CG$58&lt;&gt;$CG$59,$CG$59:$CG$60=$CG$60,$CG$60&lt;&gt;$CG$61),1,0)</f>
        <v>0</v>
      </c>
      <c r="BSB60" s="487">
        <f t="array" aca="1" ref="BSB60" ca="1">IF(AND($CC$57:$CC$61=$CC$60,$CC$61&lt;&gt;$CC$62,$CE$57&lt;&gt;$CE$58,$CE$58:$CE$61=$CE$60,$CF$58&lt;&gt;$CF$59,$CF$59:$CF$60=$CF$60,$CF$60&lt;&gt;$CF$61,$CG$59:$CG$60=$CG$60),1,0)</f>
        <v>0</v>
      </c>
      <c r="BSC60" s="487">
        <f t="array" aca="1" ref="BSC60" ca="1">IF(AND($CC$57:$CC$61=$CC$60,$CC$61&lt;&gt;$CC$62,$CE$57&lt;&gt;$CE$58,$CE$58:$CE$60=$CE$60,$CE$60&lt;&gt;$CE$61,$CF$58:$CF$60=$CF$60,$CG$58&lt;&gt;$CG$59,$CG$59:$CG$60=$CG$60),1,0)</f>
        <v>0</v>
      </c>
      <c r="BSD60" s="487">
        <f t="array" aca="1" ref="BSD60" ca="1">IF(AND($CC$57:$CC$61=$CC$60,$CC$61&lt;&gt;$CC$62,$CE$57&lt;&gt;$CE$58,$CE$58:$CE$60=$CE$60,$CE$60&lt;&gt;$CE$61,$CF$58&lt;&gt;$CF$59,$CF$59:$CF$60=$CF$60,$CG$59:$CG$60=$CG$60),1,0)</f>
        <v>0</v>
      </c>
      <c r="BSE60" s="487">
        <f t="array" aca="1" ref="BSE60" ca="1">IF(AND($CC$57:$CC$61=$CC$60,$CC$61&lt;&gt;$CC$62,$CE$57&lt;&gt;$CE$58,$CE$58&lt;&gt;$CE$59,$CE$59:$CE$61=$CE$60,$CF$59:$CF$61=$CF$60,$CG$59:$CG$60=$CG$60,$CG$60&lt;&gt;$CG$61),1,0)</f>
        <v>0</v>
      </c>
      <c r="BSF60" s="487">
        <f t="array" aca="1" ref="BSF60" ca="1">IF(AND($CC$57:$CC$61=$CC$60,$CC$61&lt;&gt;$CC$62,$CE$57&lt;&gt;$CE$58,$CE$58&lt;&gt;$CE$59,$CE$59:$CE$61=$CE$60,$CF$59:$CF$60=$CF$60,$CF$60&lt;&gt;$CF$61,$CG$59:$CG$60=$CG$60),1,0)</f>
        <v>0</v>
      </c>
      <c r="BSG60" s="487">
        <f t="array" aca="1" ref="BSG60" ca="1">IF(AND($CC$57:$CC$60=$CC$60,$CC$60&lt;&gt;$CC$61,$CC$61:$CC$62=$CC$61,$CE$57:$CE$60=$CE$60,$CE$61:$CE$62=$CE$61,$CF$57:$CF$60=$CF$60,$CF$61&lt;&gt;$CF$62,$CG$57&lt;&gt;$CG$58,$CG$58&lt;&gt;$CG$59,$CG$59:$CG$60=$CG$60),1,0)</f>
        <v>0</v>
      </c>
      <c r="BSH60" s="487">
        <f t="array" aca="1" ref="BSH60" ca="1">IF(AND($CC$57:$CC$60=$CC$60,$CC$60&lt;&gt;$CC$61,$CC$61:$CC$62=$CC$61,$CE$57:$CE$60=$CE$60,$CE$61:$CE$62=$CE$61,$CF$57&lt;&gt;$CF$58,$CF$58:$CF$60=$CF$60,$CF$61:$CF$62=$CF$61,$CG$58&lt;&gt;$CG$59,$CG$59:$CG$60=$CG$60,$CG$61&lt;&gt;$CG$62),1,0)</f>
        <v>0</v>
      </c>
      <c r="BSI60" s="487">
        <f t="array" aca="1" ref="BSI60" ca="1">IF(AND($CC$57:$CC$60=$CC$60,$CC$60&lt;&gt;$CC$61,$CC$61:$CC$62=$CC$61,$CE$57:$CE$60=$CE$60,$CE$61:$CE$62=$CE$61,$CF$57&lt;&gt;$CF$58,$CF$58:$CF$60=$CF$60,$CF$61&lt;&gt;$CF$62,$CG$58&lt;&gt;$CG$59,$CG$59:$CG$60=$CG$60),1,0)</f>
        <v>0</v>
      </c>
      <c r="BSJ60" s="487">
        <f t="array" aca="1" ref="BSJ60" ca="1">IF(AND($CC$57:$CC$60=$CC$60,$CC$60&lt;&gt;$CC$61,$CC$61:$CC$62=$CC$61,$CE$57:$CE$60=$CE$60,$CE$61:$CE$62=$CE$61,$CF$57:$CF$58=$CF$58,$CF$58&lt;&gt;$CF$59,$CF$59:$CF$60=$CF$60,$CF$61:$CF$62=$CF$61,$CG$57&lt;&gt;$CG$58,$CG$59:$CG$60=$CG$60,$CG$61&lt;&gt;$CG$62),1,0)</f>
        <v>0</v>
      </c>
      <c r="BSK60" s="487">
        <f t="array" aca="1" ref="BSK60" ca="1">IF(AND($CC$57:$CC$60=$CC$60,$CC$60&lt;&gt;$CC$61,$CC$61:$CC$62=$CC$61,$CE$57:$CE$60=$CE$60,$CE$61:$CE$62=$CE$61,$CF$57:$CF$58=$CF$58,$CF$58&lt;&gt;$CF$59,$CF$59:$CF$60=$CF$60,$CF$61&lt;&gt;$CF$62,$CG$57&lt;&gt;$CG$58,$CG$59:$CG$60=$CG$60),1,0)</f>
        <v>0</v>
      </c>
      <c r="BSL60" s="487">
        <f t="array" aca="1" ref="BSL60" ca="1">IF(AND($CC$57:$CC$60=$CC$60,$CC$60&lt;&gt;$CC$61,$CC$61:$CC$62=$CC$61,$CE$57:$CE$60=$CE$60,$CE$61:$CE$62=$CE$61,$CF$57&lt;&gt;$CF$58,$CF$58&lt;&gt;$CF$59,$CF$59:$CF$60=$CF$60,$CF$61:$CF$62=$CF$61,$CG$59:$CG$60=$CG$60,$CG$61&lt;&gt;$CG$62),1,0)</f>
        <v>0</v>
      </c>
      <c r="BSM60" s="487">
        <f t="array" aca="1" ref="BSM60" ca="1">IF(AND($CC$57:$CC$60=$CC$60,$CC$60&lt;&gt;$CC$61,$CC$61:$CC$62=$CC$61,$CE$57:$CE$60=$CE$60,$CE$61&lt;&gt;$CE$62,$CF$57:$CF$60=$CF$60,$CG$57&lt;&gt;$CG$58,$CG$58&lt;&gt;$CG$59,$CG$59:$CG$60=$CG$60),1,0)</f>
        <v>0</v>
      </c>
      <c r="BSN60" s="487">
        <f t="array" aca="1" ref="BSN60" ca="1">IF(AND($CC$57:$CC$60=$CC$60,$CC$60&lt;&gt;$CC$61,$CC$61:$CC$62=$CC$61,$CE$57:$CE$60=$CE$60,$CE$61&lt;&gt;$CE$62,$CF$57&lt;&gt;$CF$58,$CF$58&lt;&gt;$CF$59,$CF$59:$CF$60=$CF$60,$CG$59:$CG$60=$CG$60),1,0)</f>
        <v>0</v>
      </c>
      <c r="BSO60" s="487">
        <f t="array" aca="1" ref="BSO60" ca="1">IF(AND($CC$57:$CC$60=$CC$60,$CC$60&lt;&gt;$CC$61,$CC$61:$CC$62=$CC$61,$CE$57&lt;&gt;$CE$58,$CE$58:$CE$60=$CE$60,$CE$61:$CE$62=$CE$61,$CF$58:$CF$60=$CF$60,$CF$61:$CF$62=$CF$61,$CG$58&lt;&gt;$CG$59,$CG$59:$CG$60=$CG$60,$CG$61&lt;&gt;$CG$62),1,0)</f>
        <v>0</v>
      </c>
      <c r="BSP60" s="487">
        <f t="array" aca="1" ref="BSP60" ca="1">IF(AND($CC$57:$CC$60=$CC$60,$CC$60&lt;&gt;$CC$61,$CC$61:$CC$62=$CC$61,$CE$57&lt;&gt;$CE$58,$CE$58:$CE$60=$CE$60,$CE$61:$CE$62=$CE$61,$CF$58&lt;&gt;$CF$59,$CF$59:$CF$60=$CF$60,$CF$61&lt;&gt;$CF$62,$CG$59:$CG$60=$CG$60),1,0)</f>
        <v>0</v>
      </c>
      <c r="BSQ60" s="487">
        <f t="array" aca="1" ref="BSQ60" ca="1">IF(AND($CC$57:$CC$60=$CC$60,$CC$60&lt;&gt;$CC$61,$CC$61:$CC$62=$CC$61,$CE$57&lt;&gt;$CE$58,$CE$58:$CE$60=$CE$60,$CE$61&lt;&gt;$CE$62,$CF$58:$CF$60=$CF$60,$CG$58&lt;&gt;$CG$59,$CG$59:$CG$60=$CG$60),1,0)</f>
        <v>0</v>
      </c>
      <c r="BSR60" s="487">
        <f t="array" aca="1" ref="BSR60" ca="1">IF(AND($CC$57:$CC$60=$CC$60,$CC$60&lt;&gt;$CC$61,$CC$61:$CC$62=$CC$61,$CE$57&lt;&gt;$CE$58,$CE$58:$CE$60=$CE$60,$CE$61&lt;&gt;$CE$62,$CF$58&lt;&gt;$CF$59,$CF$59:$CF$60=$CF$60,$CG$59:$CG$60=$CG$60),1,0)</f>
        <v>0</v>
      </c>
      <c r="BSS60" s="487">
        <f t="array" aca="1" ref="BSS60" ca="1">IF(AND($CC$57:$CC$60=$CC$60,$CC$60&lt;&gt;$CC$61,$CC$61:$CC$62=$CC$61,$CE$57:$CE$58=$CE$58,$CE$58&lt;&gt;$CE$59,$CE$59:$CE$60=$CE$60,$CE$61:$CE$62=$CE$61,$CF$57:$CF$58=$CF$57,$CF$59:$CF$60=$CF$60,$CF$61:$CF$62=$CF$61,$CG$57&lt;&gt;$CG$58,$CG$59:$CG$60=$CG$60,$CG$61&lt;&gt;$CG$62),1,0)</f>
        <v>0</v>
      </c>
      <c r="BST60" s="487">
        <f t="array" aca="1" ref="BST60" ca="1">IF(AND($CC$57:$CC$60=$CC$60,$CC$60&lt;&gt;$CC$61,$CC$61:$CC$62=$CC$61,$CE$57:$CE$58=$CE$58,$CE$58&lt;&gt;$CE$59,$CE$59:$CE$60=$CE$60,$CE$61:$CE$62=$CE$61,$CF$57&lt;&gt;$CF$58,$CF$59:$CF$60=$CF$60,$CF$61&lt;&gt;$CF$62,$CG$59:$CG$60=$CG$60),1,0)</f>
        <v>0</v>
      </c>
      <c r="BSU60" s="487">
        <f t="array" aca="1" ref="BSU60" ca="1">IF(AND($CC$57:$CC$60=$CC$60,$CC$60&lt;&gt;$CC$61,$CC$61:$CC$62=$CC$61,$CE$57:$CE$58=$CE$58,$CE$58&lt;&gt;$CE$59,$CE$59:$CE$60=$CE$60,$CE$61&lt;&gt;$CE$62,$CF$57:$CF$58=$CF$58,$CF$59:$CF$60=$CF$60,$CG$57&lt;&gt;$CG$58,$CG$59:$CG$60=$CG$60),1,0)</f>
        <v>0</v>
      </c>
      <c r="BSV60" s="487">
        <f t="array" aca="1" ref="BSV60" ca="1">IF(AND($CC$57:$CC$60=$CC$60,$CC$60&lt;&gt;$CC$61,$CC$61:$CC$62=$CC$61,$CE$57:$CE$58=$CE$58,$CE$58&lt;&gt;$CE$59,$CE$59:$CE$60=$CE$60,$CE$61&lt;&gt;$CE$62,$CF$57&lt;&gt;$CF$58,$CF$59:$CF$60=$CF$60,$CG$59:$CG$60=$CG$60),1,0)</f>
        <v>0</v>
      </c>
      <c r="BSW60" s="487">
        <f t="array" aca="1" ref="BSW60" ca="1">IF(AND($CC$57:$CC$60=$CC$60,$CC$60&lt;&gt;$CC$61,$CC$61:$CC$62=$CC$61,$CE$57&lt;&gt;$CE$58,$CE$58&lt;&gt;$CE$59,$CE$59:$CE$60=$CE$60,$CE$61:$CE$62=$CE$61,$CF$59:$CF$60=$CF$60,$CF$61:$CF$62=$CF$61,$CG$59:$CG$60=$CG$60,$CG$61&lt;&gt;$CG$62),1,0)</f>
        <v>0</v>
      </c>
      <c r="BSX60" s="487">
        <f t="array" aca="1" ref="BSX60" ca="1">IF(AND($CC$57:$CC$60=$CC$60,$CC$60&lt;&gt;$CC$61,$CC$61:$CC$62=$CC$61,$CE$57&lt;&gt;$CE$58,$CE$58&lt;&gt;$CE$59,$CE$59:$CE$60=$CE$60,$CE$61:$CE$62=$CE$61,$CF$59:$CF$60=$CF$60,$CF$61&lt;&gt;$CF$62,$CG$59:$CG$60=$CG$60),1,0)</f>
        <v>0</v>
      </c>
      <c r="BSY60" s="487">
        <f t="array" aca="1" ref="BSY60" ca="1">IF(AND($CC$57:$CC$58=$CC$58,$CC$58&lt;&gt;$CC$59,$CC$59:$CC$62=$CC$60,$CE$57:$CE$58=$CE$58,$CE$59:$CE$62=$CE$60,$CF$57&lt;&gt;$CF$58,$CF$59:$CF$62=$CF$60,$CG$59:$CG$60=$CG$60,$CG$60&lt;&gt;$CG$61,$CG$61&lt;&gt;$CG$62),1,0)</f>
        <v>0</v>
      </c>
      <c r="BSZ60" s="487">
        <f t="array" aca="1" ref="BSZ60" ca="1">IF(AND($CC$57:$CC$58=$CC$58,$CC$58&lt;&gt;$CC$59,$CC$59:$CC$62=$CC$60,$CE$57:$CE$58=$CE$58,$CE$59:$CE$62=$CE$60,$CF$57:$CF$58=$CF$58,$CF$59:$CF$61=$CF$60,$CF$61&lt;&gt;$CF$62,$CG$57&lt;&gt;$CG$58,$CG$59:$CG$60=$CG$60,$CG$60&lt;&gt;$CG$61),1,0)</f>
        <v>0</v>
      </c>
      <c r="BTA60" s="487">
        <f t="array" aca="1" ref="BTA60" ca="1">IF(AND($CC$57:$CC$58=$CC$58,$CC$58&lt;&gt;$CC$59,$CC$59:$CC$62=$CC$60,$CE$57:$CE$58=$CE$58,$CE$59:$CE$62=$CE$60,$CF$57&lt;&gt;$CF$58,$CF$59:$CF$61=$CF$60,$CF$61&lt;&gt;$CF$62,$CG$59:$CG$60=$CG$60,$CG$60&lt;&gt;$CG$61),1,0)</f>
        <v>0</v>
      </c>
      <c r="BTB60" s="487">
        <f t="array" aca="1" ref="BTB60" ca="1">IF(AND($CC$57:$CC$58=$CC$58,$CC$58&lt;&gt;$CC$59,$CC$59:$CC$62=$CC$60,$CE$57:$CE$58=$CE$58,$CE$59:$CE$62=$CE$60,$CF$57:$CF$58=$CF$58,$CF$59:$CF$60=$CF$60,$CF$60&lt;&gt;$CF$61,$CF$61:$CF$62=$CF$61,$CG$57&lt;&gt;$CG$58,$CG$59:$CG$60=$CG$60,$CG$61&lt;&gt;$CG$62),1,0)</f>
        <v>0</v>
      </c>
      <c r="BTC60" s="487">
        <f t="array" aca="1" ref="BTC60" ca="1">IF(AND($CC$57:$CC$58=$CC$58,$CC$58&lt;&gt;$CC$59,$CC$59:$CC$62=$CC$60,$CE$57:$CE$58=$CE$58,$CE$59:$CE$62=$CE$60,$CF$57&lt;&gt;$CF$58,$CF$59:$CF$60=$CF$60,$CF$60&lt;&gt;$CF$61,$CF$61:$CF$62=$CF$61,$CG$59:$CG$60=$CG$60,$CG$61&lt;&gt;$CG$62),1,0)</f>
        <v>0</v>
      </c>
      <c r="BTD60" s="487">
        <f t="array" aca="1" ref="BTD60" ca="1">IF(AND($CC$57:$CC$58=$CC$58,$CC$58&lt;&gt;$CC$59,$CC$59:$CC$62=$CC$60,$CE$57:$CE$58=$CE$58,$CE$59:$CE$62=$CE$60,$CF$57:$CF$58=$CF$58,$CF$59:$CF$60=$CF$60,$CF$60&lt;&gt;$CF$61,$CF$61&lt;&gt;$CF$62,$CG$57&lt;&gt;$CG$58,$CG$59:$CG$60=$CG$60),1,0)</f>
        <v>0</v>
      </c>
      <c r="BTE60" s="487">
        <f t="array" aca="1" ref="BTE60" ca="1">IF(AND($CC$57:$CC$58=$CC$58,$CC$58&lt;&gt;$CC$59,$CC$59:$CC$62=$CC$60,$CE$57&lt;&gt;$CE$58,$CE$59:$CE$62=$CE$60,$CF$59:$CF$62=$CF$60,$CG$59:$CG$60=$CG$60,$CG$60&lt;&gt;$CG$61,$CG$61&lt;&gt;$CG$62),1,0)</f>
        <v>0</v>
      </c>
      <c r="BTF60" s="487">
        <f t="array" aca="1" ref="BTF60" ca="1">IF(AND($CC$57:$CC$58=$CC$58,$CC$58&lt;&gt;$CC$59,$CC$59:$CC$62=$CC$60,$CE$57&lt;&gt;$CE$58,$CE$59:$CE$62=$CE$60,$CF$59:$CF$60=$CF$60,$CF$60&lt;&gt;$CF$61,$CF$61&lt;&gt;$CF$62,$CG$59:$CG$60=$CG$60),1,0)</f>
        <v>0</v>
      </c>
      <c r="BTG60" s="487">
        <f t="array" aca="1" ref="BTG60" ca="1">IF(AND($CC$57:$CC$58=$CC$58,$CC$58&lt;&gt;$CC$59,$CC$59:$CC$62=$CC$60,$CE$57:$CE$58=$CE$58,$CE$59:$CE$61=$CE$60,$CE$61&lt;&gt;$CE$62,$CF$57:$CF$58=$CF$58,$CF$59:$CF$61=$CF$60,$CG$57&lt;&gt;$CG$58,$CG$59:$CG$60=$CG$60,$CG$60&lt;&gt;$CG$61),1,0)</f>
        <v>0</v>
      </c>
      <c r="BTH60" s="487">
        <f t="array" aca="1" ref="BTH60" ca="1">IF(AND($CC$57:$CC$58=$CC$58,$CC$58&lt;&gt;$CC$59,$CC$59:$CC$62=$CC$60,$CE$57:$CE$58=$CE$58,$CE$59:$CE$61=$CE$60,$CE$61&lt;&gt;$CE$62,$CF$57&lt;&gt;$CF$58,$CF$59:$CF$60=$CF$60,$CF$60&lt;&gt;$CF$61,$CG$59:$CG$60=$CG$60),1,0)</f>
        <v>0</v>
      </c>
      <c r="BTI60" s="487">
        <f t="array" aca="1" ref="BTI60" ca="1">IF(AND($CC$57:$CC$58=$CC$58,$CC$58&lt;&gt;$CC$59,$CC$59:$CC$62=$CC$60,$CE$57&lt;&gt;$CE$58,$CE$59:$CE$61=$CE$60,$CE$61&lt;&gt;$CE$62,$CF$59:$CF$61=$CF$60,$CG$59:$CG$60=$CG$60,$CG$60&lt;&gt;$CG$61),1,0)</f>
        <v>0</v>
      </c>
      <c r="BTJ60" s="487">
        <f t="array" aca="1" ref="BTJ60" ca="1">IF(AND($CC$57:$CC$58=$CC$57,$CC$58&lt;&gt;$CC$59,$CC$59:$CC$62=$CC$60,$CE$57&lt;&gt;$CE$58,$CE$59:$CE$61=$CE$60,$CE$61&lt;&gt;$CE$62,$CF$59:$CF$60=$CF$60,$CF$60&lt;&gt;$CF$61,$CG$59:$CG$60=$CG$60),1,0)</f>
        <v>0</v>
      </c>
      <c r="BTK60" s="487">
        <f t="array" aca="1" ref="BTK60" ca="1">IF(AND($CC$57:$CC$58=$CC$58,$CC$58&lt;&gt;$CC$59,$CC$59:$CC$62=$CC$60,$CE$57:$CE$58=$CE$58,$CE$59:$CE$60=$CE$60,$CE$60&lt;&gt;$CE$61,$CE$61:$CE$62=$CE$61,$CF$57:$CF$58=$CF$58,$CF$59:$CF$60=$CF$60,$CF$61:$CF$62=$CF$61,$CG$57&lt;&gt;$CG$58,$CG$59:$CG$60=$CG$60,$CG$61&lt;&gt;$CG$62),1,0)</f>
        <v>0</v>
      </c>
      <c r="BTL60" s="487">
        <f t="array" aca="1" ref="BTL60" ca="1">IF(AND($CC$57:$CC$58=$CC$58,$CC$58&lt;&gt;$CC$59,$CC$59:$CC$62=$CC$60,$CE$57:$CE$58=$CE$58,$CE$59:$CE$60=$CE$60,$CE$60&lt;&gt;$CE$61,$CE$61:$CE$62=$CE$61,$CF$57&lt;&gt;$CF$58,$CF$59:$CF$60=$CF$60,$CF$61&lt;&gt;$CF$62,$CG$59:$CG$60=$CG$60),1,0)</f>
        <v>0</v>
      </c>
      <c r="BTM60" s="487">
        <f t="array" aca="1" ref="BTM60" ca="1">IF(AND($CC$57:$CC$58=$CC$58,$CC$58&lt;&gt;$CC$59,$CC$59:$CC$62=$CC$60,$CE$57&lt;&gt;$CE$58,$CE$59:$CE$60=$CE$60,$CE$60&lt;&gt;$CE$61,$CE$61:$CE$62=$CE$61,$CF$59:$CF$60=$CF$60,$CF$61:$CF$62=$CF$61,$CG$59:$CG$60=$CG$60,$CG$61&lt;&gt;$CG$62),1,0)</f>
        <v>0</v>
      </c>
      <c r="BTN60" s="487">
        <f t="array" aca="1" ref="BTN60" ca="1">IF(AND($CC$57:$CC$58=$CC$58,$CC$58&lt;&gt;$CC$59,$CC$59:$CC$62=$CC$60,$CE$57&lt;&gt;$CE$58,$CE$59:$CE$60=$CE$60,$CE$60&lt;&gt;$CE$61,$CE$61:$CE$62=$CE$61,$CF$59:$CF$60=$CF$60,$CF$61&lt;&gt;$CF$62,$CG$59:$CG$60=$CG$60),1,0)</f>
        <v>0</v>
      </c>
      <c r="BTO60" s="487">
        <f t="array" aca="1" ref="BTO60" ca="1">IF(AND($CC$57:$CC$58=$CC$58,$CC$58&lt;&gt;$CC$59,$CC$59:$CC$62=$CC$60,$CE$57:$CE$58=$CE$58,$CE$59:$CE$60=$CE$60,$CE$60&lt;&gt;$CE$61,$CE$61&lt;&gt;$CE$62,$CF$57:$CF$58=$CF$58,$CF$59:$CF$60=$CF$60,$CG$57&lt;&gt;$CG$58,$CG$59:$CG$60=$CG$60),1,0)</f>
        <v>0</v>
      </c>
      <c r="BTP60" s="487">
        <f t="array" aca="1" ref="BTP60" ca="1">IF(AND($CC$57:$CC$58=$CC$58,$CC$58&lt;&gt;$CC$59,$CC$59:$CC$62=$CC$60,$CE$57:$CE$58=$CE$58,$CE$59:$CE$60=$CE$60,$CE$60&lt;&gt;$CE$61,$CE$61&lt;&gt;$CE$62,$CF$57&lt;&gt;$CF$58,$CF$59:$CF$60=$CF$60,$CG$59:$CG$60=$CG$60),1,0)</f>
        <v>0</v>
      </c>
      <c r="BTQ60" s="487">
        <f t="array" aca="1" ref="BTQ60" ca="1">IF(AND($CC$57:$CC$60=$CC$60,$CC$60&lt;&gt;$CC$61,$CC$61&lt;&gt;$CC$62,$CE$57:$CE$60=$CE$60,$CF$57:$CF$58=$CF$58,$CF$58&lt;&gt;$CF$59,$CF$59:$CF$60=$CF$60,$CG$57&lt;&gt;$CG$58,$CG$59:$CG$60=$CG$60),1,0)</f>
        <v>0</v>
      </c>
      <c r="BTR60" s="487">
        <f t="array" aca="1" ref="BTR60" ca="1">IF(AND($CC$57:$CC$60=$CC$60,$CC$60&lt;&gt;$CC$61,$CC$61&lt;&gt;$CC$62,$CE$57:$CE$60=$CE$60,$CF$57&lt;&gt;$CF$58,$CF$58:$CF$60=$CF$60,$CG$58&lt;&gt;$CG$59,$CG$59:$CG$60=$CG$60),1,0)</f>
        <v>0</v>
      </c>
      <c r="BTS60" s="487">
        <f t="array" aca="1" ref="BTS60" ca="1">IF(AND($CC$57:$CC$60=$CC$60,$CC$60&lt;&gt;$CC$61,$CC$61&lt;&gt;$CC$62,$CE$57:$CE$58=$CE$58,$CE$58&lt;&gt;$CE$59,$CE$59:$CE$60=$CE$60,$CF$57:$CF$58=$CF$58,$CF$59:$CF$60=$CF$60,$CG$57&lt;&gt;$CG$58,$CG$59:$CG$60=$CG$60),1,0)</f>
        <v>0</v>
      </c>
      <c r="BTT60" s="487">
        <f t="array" aca="1" ref="BTT60" ca="1">IF(AND($CC$57:$CC$60=$CC$60,$CC$60&lt;&gt;$CC$61,$CC$61&lt;&gt;$CC$62,$CE$57:$CE$58=$CE$58,$CE$58&lt;&gt;$CE$59,$CE$59:$CE$60=$CE$60,$CF$57&lt;&gt;$CF$58,$CF$59:$CF$60=$CF$60,$CG$59:$CG$60=$CG$60),1,0)</f>
        <v>0</v>
      </c>
      <c r="BTU60" s="487">
        <f t="array" aca="1" ref="BTU60" ca="1">IF(AND($CC$57:$CC$60=$CC$60,$CC$60&lt;&gt;$CC$61,$CC$61&lt;&gt;$CC$62,$CE$57&lt;&gt;$CE$58,$CE$58:$CE$60=$CE$60,$CF$58:$CF$60=$CF$60,$CG$58&lt;&gt;$CG$59,$CG$59:$CG$60=$CG$60),1,0)</f>
        <v>0</v>
      </c>
      <c r="BTV60" s="487">
        <f t="array" aca="1" ref="BTV60" ca="1">IF(AND($CC$57:$CC$60=$CC$60,$CC$60&lt;&gt;$CC$61,$CC$61&lt;&gt;$CC$62,$CE$57&lt;&gt;$CE$58,$CE$58:$CE$60=$CE$60,$CF$58&lt;&gt;$CF$59,$CF$59:$CF$60=$CF$60,$CG$59:$CG$60=$CG$60),1,0)</f>
        <v>0</v>
      </c>
      <c r="BTW60" s="487">
        <f t="array" aca="1" ref="BTW60" ca="1">IF(AND($CC$57:$CC$58=$CC$58,$CC$58&lt;&gt;$CC$59,$CC$59:$CC$61=$CC$60,$CC$61&lt;&gt;$CC$62,$CE$57:$CE$58=$CE$58,$CE$59:$CE$61=$CE$60,$CF$57&lt;&gt;$CF$58,$CF$59:$CF$61=$CF$60,$CG$59:$CG$60=$CG$60,$CG$60&lt;&gt;$CG$61),1,0)</f>
        <v>0</v>
      </c>
      <c r="BTX60" s="487">
        <f t="array" aca="1" ref="BTX60" ca="1">IF(AND($CC$57:$CC$58=$CC$58,$CC$58&lt;&gt;$CC$59,$CC$59:$CC$61=$CC$60,$CC$61&lt;&gt;$CC$62,$CE$57:$CE$58=$CE$58,$CE$59:$CE$61=$CE$60,$CF$57:$CF$58=$CF$58,$CF$59:$CF$60=$CF$60,$CF$60&lt;&gt;$CF$61,$CG$57&lt;&gt;$CG$58,$CG$59:$CG$60=$CG$60),1,0)</f>
        <v>0</v>
      </c>
      <c r="BTY60" s="487">
        <f t="array" aca="1" ref="BTY60" ca="1">IF(AND($CC$57:$CC$58=$CC$58,$CC$58&lt;&gt;$CC$59,$CC$59:$CC$61=$CC$60,$CC$61&lt;&gt;$CC$62,$CE$57&lt;&gt;$CE$58,$CE$59:$CE$61=$CE$60,$CF$59:$CF$61=$CF$60,$CG$59:$CG$60=$CG$60,$CG$60&lt;&gt;$CG$61),1,0)</f>
        <v>0</v>
      </c>
      <c r="BTZ60" s="487">
        <f t="array" aca="1" ref="BTZ60" ca="1">IF(AND($CC$57:$CC$58=$CC$58,$CC$58&lt;&gt;$CC$59,$CC$59:$CC$61=$CC$60,$CC$61&lt;&gt;$CC$62,$CE$57&lt;&gt;$CE$58,$CE$59:$CE$61=$CE$60,$CF$59:$CF$60=$CF$60,$CF$60&lt;&gt;$CF$61,$CG$59:$CG$60=$CG$60),1,0)</f>
        <v>0</v>
      </c>
      <c r="BUA60" s="487">
        <f t="array" aca="1" ref="BUA60" ca="1">IF(AND($CC$57:$CC$58=$CC$58,$CC$58&lt;&gt;$CC$59,$CC$59:$CC$61=$CC$60,$CC$61&lt;&gt;$CC$62,$CE$57:$CE$58=$CE$58,$CE$59:$CE$60=$CE$60,$CE$60&lt;&gt;$CE$61,$CF$57:$CF$58=$CF$58,$CF$59:$CF$60=$CF$60,$CG$57&lt;&gt;$CG$58,$CG$59:$CG$60=$CG$60),1,0)</f>
        <v>0</v>
      </c>
      <c r="BUB60" s="487">
        <f t="array" aca="1" ref="BUB60" ca="1">IF(AND($CC$57:$CC$58=$CC$58,$CC$58&lt;&gt;$CC$59,$CC$59:$CC$61=$CC$60,$CC$61&lt;&gt;$CC$62,$CE$57:$CE$58=$CE$58,$CE$59:$CE$60=$CE$60,$CE$60&lt;&gt;$CE$61,$CF$57&lt;&gt;$CF$58,$CF$59:$CF$60=$CF$60,$CG$59:$CG$60=$CG$60),1,0)</f>
        <v>0</v>
      </c>
      <c r="BUC60" s="487">
        <f t="array" aca="1" ref="BUC60" ca="1">IF(AND($CC$57:$CC$58=$CC$58,$CC$58&lt;&gt;$CC$59,$CC$59:$CC$60=$CC$60,$CC$60&lt;&gt;$CC$61,$CC$61:$CC$62=$CC$61,$CE$57:$CE$58=$CE$58,$CE$59:$CE$60=$CE$60,$CE$61:$CE$62=$CE$61,$CF$57&lt;&gt;$CF$58,$CF$59:$CF$60=$CF$60,$CF$61:$CF$62=$CF$61,$CG$59:$CG$60=$CG$60,$CG$61&lt;&gt;$CG$62),1,0)</f>
        <v>0</v>
      </c>
      <c r="BUD60" s="487">
        <f t="array" aca="1" ref="BUD60" ca="1">IF(AND($CC$57:$CC$58=$CC$58,$CC$58&lt;&gt;$CC$59,$CC$59:$CC$60=$CC$60,$CC$60&lt;&gt;$CC$61,$CC$61:$CC$62=$CC$61,$CE$57:$CE$58=$CE$58,$CE$59:$CE$60=$CE$60,$CE$61:$CE$62=$CE$61,$CF$57:$CF$58=$CF$58,$CF$59:$CF$60=$CF$60,$CF$61&lt;&gt;$CF$62,$CG$57&lt;&gt;$CG$58,$CG$59:$CG$60=$CG$60),1,0)</f>
        <v>0</v>
      </c>
      <c r="BUE60" s="487">
        <f t="array" aca="1" ref="BUE60" ca="1">IF(AND($CC$57:$CC$58=$CC$58,$CC$58&lt;&gt;$CC$59,$CC$59:$CC$60=$CC$60,$CC$60&lt;&gt;$CC$61,$CC$61:$CC$62=$CC$61,$CE$57&lt;&gt;$CE$58,$CE$59:$CE$60=$CE$60,$CE$61:$CE$62=$CE$61,$CF$59:$CF$60=$CF$60,$CF$61:$CF$62=$CF$61,$CG$59:$CG$60=$CG$60,$CG$61&lt;&gt;$CG$62),1,0)</f>
        <v>0</v>
      </c>
      <c r="BUF60" s="487">
        <f t="array" aca="1" ref="BUF60" ca="1">IF(AND($CC$57:$CC$58=$CC$58,$CC$58&lt;&gt;$CC$59,$CC$59:$CC$60=$CC$60,$CC$60&lt;&gt;$CC$61,$CC$61:$CC$62=$CC$61,$CE$57&lt;&gt;$CE$58,$CE$59:$CE$60=$CE$60,$CE$61:$CE$62=$CE$61,$CF$59:$CF$60=$CF$60,$CF$61&lt;&gt;$CF$62,$CG$59:$CG$60=$CG$60),1,0)</f>
        <v>0</v>
      </c>
      <c r="BUG60" s="487">
        <f t="array" aca="1" ref="BUG60" ca="1">IF(AND($CC$57:$CC$58=$CC$58,$CC$58&lt;&gt;$CC$59,$CC$59:$CC$60=$CC$60,$CC$60&lt;&gt;$CC$61,$CC$61:$CC$62=$CC$61,$CE$57:$CE$58=$CE$58,$CE$59:$CE$60=$CE$60,$CE$61&lt;&gt;$CE$62,$CF$57:$CF$58=$CF$58,$CF$59:$CF$60=$CF$60,$CG$57&lt;&gt;$CG$58,$CG$59:$CG$60=$CG$60),1,0)</f>
        <v>0</v>
      </c>
      <c r="BUH60" s="487">
        <f t="array" aca="1" ref="BUH60" ca="1">IF(AND($CC$57:$CC$58=$CC$58,$CC$58&lt;&gt;$CC$59,$CC$59:$CC$60=$CC$60,$CC$60&lt;&gt;$CC$61,$CC$61:$CC$62=$CC$61,$CE$57:$CE$58=$CE$58,$CE$59:$CE$60=$CE$60,$CE$61&lt;&gt;$CE$62,$CF$57&lt;&gt;$CF$58,$CF$59:$CF$60=$CF$60,$CG$59:$CG$60=$CG$60),1,0)</f>
        <v>0</v>
      </c>
      <c r="BUI60" s="487">
        <f t="array" aca="1" ref="BUI60" ca="1">IF(AND($CC$57&lt;&gt;$CC$58,$CC$58:$CC$62=$CC$60,$CE$58:$CE$62=$CE$60,$CF$58&lt;&gt;$CF$59,$CF$59:$CF$62=$CF$60,$CG$59:$CG$60=$CG$60,$CG$60&lt;&gt;$CG$61,$CG$61&lt;&gt;$CG$62),1,0)</f>
        <v>0</v>
      </c>
      <c r="BUJ60" s="487">
        <f t="array" aca="1" ref="BUJ60" ca="1">IF(AND($CC$57&lt;&gt;$CC$58,$CC$58:$CC$62=$CC$60,$CE$58:$CE$62=$CE$60,$CF$58:$CF$60=$CF$60,$CF$60&lt;&gt;$CF$61,$CF$61:$CF$62=$CF$61,$CG$58&lt;&gt;$CG$59,$CG$59:$CG$60=$CG$60,$CG$61&lt;&gt;$CG$62),1,0)</f>
        <v>0</v>
      </c>
      <c r="BUK60" s="487">
        <f t="array" aca="1" ref="BUK60" ca="1">IF(AND($CC$57&lt;&gt;$CC$58,$CC$58:$CC$62=$CC$60,$CE$58:$CE$62=$CE$60,$CF$58:$CF$61=$CF$60,$CF$61&lt;&gt;$CF$62,$CG$58&lt;&gt;$CG$59,$CG$59:$CG$60=$CG$60,$CG$60&lt;&gt;$CG$61),1,0)</f>
        <v>0</v>
      </c>
      <c r="BUL60" s="487">
        <f t="array" aca="1" ref="BUL60" ca="1">IF(AND($CC$57&lt;&gt;$CC$58,$CC$58:$CC$62=$CC$60,$CE$58:$CE$62=$CE$60,$CF$58&lt;&gt;$CF$59,$CF$59:$CF$60=$CF$60,$CF$60&lt;&gt;$CF$61,$CF$61:$CF$62=$CF$61,$CG$59:$CG$60=$CG$60,$CG$61&lt;&gt;$CG$62),1,0)</f>
        <v>0</v>
      </c>
      <c r="BUM60" s="487">
        <f t="array" aca="1" ref="BUM60" ca="1">IF(AND($CC$57&lt;&gt;$CC$58,$CC$58:$CC$62=$CC$60,$CE$58:$CE$62=$CE$60,$CF$58&lt;&gt;$CF$59,$CF$59:$CF$61=$CF$60,$CF$61&lt;&gt;$CF$62,$CG$59:$CG$60=$CG$60,$CG$60&lt;&gt;$CG$61),1,0)</f>
        <v>0</v>
      </c>
      <c r="BUN60" s="487">
        <f t="array" aca="1" ref="BUN60" ca="1">IF(AND($CC$57&lt;&gt;$CC$58,$CC$58:$CC$62=$CC$60,$CE$58:$CE$62=$CE$60,$CF$58:$CF$60=$CF$60,$CF$60&lt;&gt;$CF$61,$CF$61&lt;&gt;$CF$62,$CG$58&lt;&gt;$CG$59,$CG$59:$CG$60=$CG$60),1,0)</f>
        <v>0</v>
      </c>
      <c r="BUO60" s="487">
        <f t="array" aca="1" ref="BUO60" ca="1">IF(AND($CC$57&lt;&gt;$CC$58,$CC$58:$CC$62=$CC$60,$CE$58&lt;&gt;$CE$59,$CE$59:$CE$62=$CE$60,$CF$59:$CF$62=$CF$60,$CG$59:$CG$60=$CG$60,$CG$60&lt;&gt;$CG$61,$CG$61&lt;&gt;$CG$62),1,0)</f>
        <v>0</v>
      </c>
      <c r="BUP60" s="487">
        <f t="array" aca="1" ref="BUP60" ca="1">IF(AND($CC$57&lt;&gt;$CC$58,$CC$58:$CC$62=$CC$60,$CE$58&lt;&gt;$CE$59,$CE$59:$CE$62=$CE$60,$CF$59:$CF$60=$CF$60,$CF$60&lt;&gt;$CF$61,$CF$61&lt;&gt;$CF$62,$CG$59:$CG$60=$CG$60),1,0)</f>
        <v>0</v>
      </c>
      <c r="BUQ60" s="487">
        <f t="array" aca="1" ref="BUQ60" ca="1">IF(AND($CC$57&lt;&gt;$CC$58,$CC$58:$CC$62=$CC$60,$CE$58:$CE$60=$CE$60,$CE$60&lt;&gt;$CE$61,$CE$61:$CE$62=$CE$61,$CF$58:$CF$60=$CF$60,$CF$61:$CF$62=$CF$61,$CG$58&lt;&gt;$CG$59,$CG$59:$CG$60=$CG$60,$CG$61&lt;&gt;$CG$62),1,0)</f>
        <v>0</v>
      </c>
      <c r="BUR60" s="487">
        <f t="array" aca="1" ref="BUR60" ca="1">IF(AND($CC$57&lt;&gt;$CC$58,$CC$58:$CC$62=$CC$60,$CE$58:$CE$60=$CE$60,$CE$60&lt;&gt;$CE$61,$CE$61:$CE$62=$CE$61,$CF$58&lt;&gt;$CF$59,$CF$59:$CF$60=$CF$60,$CF$61&lt;&gt;$CF$62,$CG$59:$CG$60=$CG$60),1,0)</f>
        <v>0</v>
      </c>
      <c r="BUS60" s="487">
        <f t="array" aca="1" ref="BUS60" ca="1">IF(AND($CC$57&lt;&gt;$CC$58,$CC$58:$CC$62=$CC$60,$CE$58:$CE$61=$CE$60,$CE$61&lt;&gt;$CE$62,$CF$58:$CF$61=$CF$60,$CG$58&lt;&gt;$CG$59,$CG$59:$CG$60=$CG$60,$CG$60&lt;&gt;$CG$61),1,0)</f>
        <v>0</v>
      </c>
      <c r="BUT60" s="487">
        <f t="array" aca="1" ref="BUT60" ca="1">IF(AND($CC$57&lt;&gt;$CC$58,$CC$58:$CC$62=$CC$60,$CE$58:$CE$61=$CE$60,$CE$61&lt;&gt;$CE$62,$CF$58&lt;&gt;$CF$59,$CF$59:$CF$60=$CF$60,$CF$60&lt;&gt;$CF$61,$CG$59:$CG$60=$CG$60),1,0)</f>
        <v>0</v>
      </c>
      <c r="BUU60" s="487">
        <f t="array" aca="1" ref="BUU60" ca="1">IF(AND($CC$57&lt;&gt;$CC$58,$CC$58:$CC$62=$CC$60,$CE$58&lt;&gt;$CE$59,$CE$59:$CE$60=$CE$60,$CE$60&lt;&gt;$CE$61,$CE$61:$CE$62=$CE$61,$CF$59:$CF$60=$CF$60,$CF$61:$CF$62=$CF$61,$CG$59:$CG$60=$CG$60,$CG$61&lt;&gt;$CG$62),1,0)</f>
        <v>0</v>
      </c>
      <c r="BUV60" s="487">
        <f t="array" aca="1" ref="BUV60" ca="1">IF(AND($CC$57&lt;&gt;$CC$58,$CC$58:$CC$62=$CC$60,$CE$58&lt;&gt;$CE$59,$CE$59:$CE$60=$CE$60,$CE$60&lt;&gt;$CE$61,$CE$61:$CE$62=$CE$61,$CF$59:$CF$60=$CF$60,$CF$61&lt;&gt;$CF$62,$CG$59:$CG$60=$CG$60),1,0)</f>
        <v>0</v>
      </c>
      <c r="BUW60" s="487">
        <f t="array" aca="1" ref="BUW60" ca="1">IF(AND($CC$57&lt;&gt;$CC$58,$CC$58:$CC$62=$CC$60,$CE$58&lt;&gt;$CE$59,$CE$59:$CE$61=$CE$60,$CE$61&lt;&gt;$CE$62,$CF$59:$CF$61=$CF$60,$CG$59:$CG$60=$CG$60,$CG$60&lt;&gt;$CG$61),1,0)</f>
        <v>0</v>
      </c>
      <c r="BUX60" s="487">
        <f t="array" aca="1" ref="BUX60" ca="1">IF(AND($CC$57&lt;&gt;$CC$58,$CC$58:$CC$62=$CC$60,$CE$58&lt;&gt;$CE$59,$CE$59:$CE$61=$CE$60,$CE$61&lt;&gt;$CE$62,$CF$59:$CF$60=$CF$60,$CF$60&lt;&gt;$CF$61,$CG$59:$CG$60=$CG$60),1,0)</f>
        <v>0</v>
      </c>
      <c r="BUY60" s="487">
        <f t="array" aca="1" ref="BUY60" ca="1">IF(AND($CC$57&lt;&gt;$CC$58,$CC$58:$CC$62=$CC$60,$CE$58:$CE$60=$CE$60,$CE$60&lt;&gt;$CE$61,$CE$61&lt;&gt;$CE$62,$CF$58:$CF$60=$CF$60,$CG$58&lt;&gt;$CG$59,$CG$59:$CG$60=$CG$60),1,0)</f>
        <v>0</v>
      </c>
      <c r="BUZ60" s="487">
        <f t="array" aca="1" ref="BUZ60" ca="1">IF(AND($CC$57&lt;&gt;$CC$58,$CC$58:$CC$62=$CC$60,$CE$58:$CE$60=$CE$60,$CE$60&lt;&gt;$CE$61,$CE$61&lt;&gt;$CE$62,$CF$58&lt;&gt;$CF$59,$CF$59:$CF$60=$CF$60,$CG$59:$CG$60=$CG$60),1,0)</f>
        <v>0</v>
      </c>
      <c r="BVA60" s="487">
        <f t="array" aca="1" ref="BVA60" ca="1">IF(AND($CC$57&lt;&gt;$CC$58,$CC$58:$CC$61=$CC$60,$CC$61&lt;&gt;$CC$62,$CE$58:$CE$61=$CE$60,$CF$58:$CF$60=$CF$60,$CF$60&lt;&gt;$CF$61,$CG$58&lt;&gt;$CG$59,$CG$59:$CG$60=$CG$60),1,0)</f>
        <v>0</v>
      </c>
      <c r="BVB60" s="487">
        <f t="array" aca="1" ref="BVB60" ca="1">IF(AND($CC$57&lt;&gt;$CC$58,$CC$58:$CC$61=$CC$60,$CC$61&lt;&gt;$CC$62,$CE$58:$CE$61=$CE$60,$CF$58&lt;&gt;$CF$59,$CF$59:$CF$61=$CF$60,$CG$59:$CG$60=$CG$60,$CG$60&lt;&gt;$CG$61),1,0)</f>
        <v>0</v>
      </c>
      <c r="BVC60" s="487">
        <f t="array" aca="1" ref="BVC60" ca="1">IF(AND($CC$57&lt;&gt;$CC$58,$CC$58:$CC$61=$CC$60,$CC$61&lt;&gt;$CC$62,$CE$58:$CE$60=$CE$60,$CE$60&lt;&gt;$CE$61,$CF$58:$CF$60=$CF$60,$CG$58&lt;&gt;$CG$59,$CG$59:$CG$60=$CG$60),1,0)</f>
        <v>0</v>
      </c>
      <c r="BVD60" s="487">
        <f t="array" aca="1" ref="BVD60" ca="1">IF(AND($CC$57&lt;&gt;$CC$58,$CC$58:$CC$61=$CC$60,$CC$61&lt;&gt;$CC$62,$CE$58:$CE$60=$CE$60,$CE$60&lt;&gt;$CE$61,$CF$58&lt;&gt;$CF$59,$CF$59:$CF$60=$CF$60,$CG$59:$CG$60=$CG$60),1,0)</f>
        <v>0</v>
      </c>
      <c r="BVE60" s="487">
        <f t="array" aca="1" ref="BVE60" ca="1">IF(AND($CC$57&lt;&gt;$CC$58,$CC$58:$CC$61=$CC$60,$CC$61&lt;&gt;$CC$62,$CE$58&lt;&gt;$CE$59,$CE$59:$CE$61=$CE$60,$CF$59:$CF$61=$CF$60,$CG$59:$CG$60=$CG$60,$CG$60&lt;&gt;$CG$61),1,0)</f>
        <v>0</v>
      </c>
      <c r="BVF60" s="487">
        <f t="array" aca="1" ref="BVF60" ca="1">IF(AND($CC$57&lt;&gt;$CC$58,$CC$58:$CC$61=$CC$60,$CC$61&lt;&gt;$CC$62,$CE$58&lt;&gt;$CE$59,$CE$59:$CE$61=$CE$60,$CF$59:$CF$60=$CF$60,$CF$60&lt;&gt;$CF$61,$CG$59:$CG$60=$CG$60),1,0)</f>
        <v>0</v>
      </c>
      <c r="BVG60" s="487">
        <f t="array" aca="1" ref="BVG60" ca="1">IF(AND($CC$57&lt;&gt;$CC$58,$CC$58:$CC$60=$CC$60,$CC$60&lt;&gt;$CC$61,$CC$61:$CC$62=$CC$61,$CE$58:$CE$60=$CE$60,$CE$61:$CE$62=$CE$61,$CF$58&lt;&gt;$CF$59,$CF$59:$CF$60=$CF$60,$CF$61:$CF$62=$CF$61,$CG$59:$CG$60=$CG$60,$CG$61&lt;&gt;$CG$62),1,0)</f>
        <v>0</v>
      </c>
      <c r="BVH60" s="487">
        <f t="array" aca="1" ref="BVH60" ca="1">IF(AND($CC$57&lt;&gt;$CC$58,$CC$58:$CC$60=$CC$60,$CC$60&lt;&gt;$CC$61,$CC$61:$CC$62=$CC$61,$CE$58:$CE$60=$CE$60,$CE$61:$CE$62=$CE$61,$CF$58:$CF$60=$CF$60,$CF$61&lt;&gt;$CF$62,$CG$58&lt;&gt;$CG$59,$CG$59:$CG$60=$CG$60),1,0)</f>
        <v>0</v>
      </c>
      <c r="BVI60" s="487">
        <f t="array" aca="1" ref="BVI60" ca="1">IF(AND($CC$57&lt;&gt;$CC$58,$CC$58:$CC$60=$CC$60,$CC$60&lt;&gt;$CC$61,$CC$61:$CC$62=$CC$61,$CE$58&lt;&gt;$CE$59,$CE$59:$CE$60=$CE$60,$CE$61:$CE$62=$CE$61,$CF$59:$CF$60=$CF$60,$CF$61:$CF$62=$CF$61,$CG$59:$CG$60=$CG$60,$CG$61&lt;&gt;$CG$62),1,0)</f>
        <v>0</v>
      </c>
      <c r="BVJ60" s="487">
        <f t="array" aca="1" ref="BVJ60" ca="1">IF(AND($CC$57&lt;&gt;$CC$58,$CC$58:$CC$60=$CC$60,$CC$60&lt;&gt;$CC$61,$CC$61:$CC$62=$CC$61,$CE$58&lt;&gt;$CE$59,$CE$59:$CE$60=$CE$60,$CE$61:$CE$62=$CE$61,$CF$59:$CF$60=$CF$60,$CF$61&lt;&gt;$CF$62,$CG$59:$CG$60=$CG$60),1,0)</f>
        <v>0</v>
      </c>
      <c r="BVK60" s="487">
        <f t="array" aca="1" ref="BVK60" ca="1">IF(AND($CC$57&lt;&gt;$CC$58,$CC$58:$CC$60=$CC$60,$CC$60&lt;&gt;$CC$61,$CC$61:$CC$62=$CC$61,$CE$58:$CE$60=$CE$60,$CE$61&lt;&gt;$CE$62,$CF$58:$CF$60=$CF$60,$CG$58&lt;&gt;$CG$59,$CG$59:$CG$60=$CG$60),1,0)</f>
        <v>0</v>
      </c>
      <c r="BVL60" s="487">
        <f t="array" aca="1" ref="BVL60" ca="1">IF(AND($CC$57&lt;&gt;$CC$58,$CC$58:$CC$60=$CC$60,$CC$60&lt;&gt;$CC$61,$CC$61:$CC$62=$CC$61,$CE$58:$CE$60=$CE$60,$CE$61&lt;&gt;$CE$62,$CF$58&lt;&gt;$CF$59,$CF$59:$CF$60=$CF$60,$CG$59:$CG$60=$CG$60),1,0)</f>
        <v>0</v>
      </c>
      <c r="BVM60" s="487">
        <f t="array" aca="1" ref="BVM60" ca="1">IF(AND($CC$57&lt;&gt;$CC$58,$CC$58&lt;&gt;$CC$59,$CC$59:$CC$62=$CC$60,$CE$59:$CE$62=$CE$60,$CF$59:$CF$60=$CF$60,$CF$60&lt;&gt;$CF$61,$CF$61:$CF$62=$CF$61,$CG$59:$CG$60=$CG$60,$CG$61&lt;&gt;$CG$62),1,0)</f>
        <v>0</v>
      </c>
      <c r="BVN60" s="487">
        <f t="array" aca="1" ref="BVN60" ca="1">IF(AND($CC$57&lt;&gt;$CC$58,$CC$58&lt;&gt;$CC$59,$CC$59:$CC$62=$CC$60,$CE$59:$CE$62=$CE$60,$CF$59:$CF$61=$CF$60,$CF$61&lt;&gt;$CF$62,$CG$59:$CG$60=$CG$60,$CG$60&lt;&gt;$CG$61),1,0)</f>
        <v>0</v>
      </c>
      <c r="BVO60" s="487">
        <f t="array" aca="1" ref="BVO60" ca="1">IF(AND($CC$57&lt;&gt;$CC$58,$CC$58&lt;&gt;$CC$59,$CC$59:$CC$62=$CC$60,$CE$59:$CE$60=$CE$60,$CE$60&lt;&gt;$CE$61,$CE$61:$CE$62=$CE$61,$CF$59:$CF$60=$CF$60,$CF$61:$CF$62=$CF$61,$CG$59:$CG$60=$CG$60,$CG$61&lt;&gt;$CG$62),1,0)</f>
        <v>0</v>
      </c>
      <c r="BVP60" s="487">
        <f t="array" aca="1" ref="BVP60" ca="1">IF(AND($CC$57&lt;&gt;$CC$58,$CC$58&lt;&gt;$CC$59,$CC$59:$CC$62=$CC$60,$CE$59:$CE$60=$CE$60,$CE$60&lt;&gt;$CE$61,$CE$61:$CE$62=$CE$61,$CF$59:$CF$60=$CF$60,$CF$61&lt;&gt;$CF$62,$CG$59:$CG$60=$CG$60),1,0)</f>
        <v>0</v>
      </c>
      <c r="BVQ60" s="487">
        <f t="array" aca="1" ref="BVQ60" ca="1">IF(AND($CC$57&lt;&gt;$CC$58,$CC$58&lt;&gt;$CC$59,$CC$59:$CC$62=$CC$60,$CE$59:$CE$61=$CE$60,$CE$61&lt;&gt;$CE$62,$CF$59:$CF$61=$CF$60,$CG$59:$CG$60=$CG$60,$CG$60&lt;&gt;$CG$61),1,0)</f>
        <v>0</v>
      </c>
      <c r="BVR60" s="487">
        <f t="array" aca="1" ref="BVR60" ca="1">IF(AND($CC$57&lt;&gt;$CC$58,$CC$58&lt;&gt;$CC$59,$CC$59:$CC$62=$CC$60,$CE$59:$CE$61=$CE$60,$CE$61&lt;&gt;$CE$62,$CF$59:$CF$60=$CF$60,$CF$60&lt;&gt;$CF$61,$CG$59:$CG$60=$CG$60),1,0)</f>
        <v>0</v>
      </c>
      <c r="BVS60" s="487">
        <f t="array" aca="1" ref="BVS60" ca="1">IF(AND($CC$57:$CC$62=$CC$60,$CE$57:$CE$59=$CE$59,$CE$59&lt;&gt;$CE$60,$CE$60:$CE$62=$CE$60,$CF$57:$CF$58=$CF$58,$CF$58&lt;&gt;$CF$59,$CF$60:$CF$62=$CF$60,$CG$57&lt;&gt;$CG$58,$CG$60:$CG$62=$CG$60),1,0)</f>
        <v>0</v>
      </c>
      <c r="BVT60" s="487">
        <f t="array" aca="1" ref="BVT60" ca="1">IF(AND($CC$57:$CC$62=$CC$60,$CE$57:$CE$59=$CE$59,$CE$59&lt;&gt;$CE$60,$CE$60:$CE$62=$CE$60,$CF$57&lt;&gt;$CF$58,$CF$58:$CF$59=$CF$59,$CF$60:$CF$62=$CF$60,$CG$58&lt;&gt;$CG$59,$CG$60:$CG$62=$CG$60),1,0)</f>
        <v>0</v>
      </c>
      <c r="BVU60" s="487">
        <f t="array" aca="1" ref="BVU60" ca="1">IF(AND($CC$57:$CC$62=$CC$60,$CE$57:$CE$58=$CE$58,$CE$58&lt;&gt;$CE$59,$CE$59:$CE$62=$CE$60,$CF$57:$CF$58=$CF$58,$CF$59&lt;&gt;$CF$60,$CF$60:$CF$62=$CF$60,$CG$57&lt;&gt;$CG$58,$CG$60:$CG$62=$CG$60),1,0)</f>
        <v>0</v>
      </c>
      <c r="BVV60" s="487">
        <f t="array" aca="1" ref="BVV60" ca="1">IF(AND($CC$57:$CC$62=$CC$60,$CE$57:$CE$58=$CE$58,$CE$58&lt;&gt;$CE$59,$CE$59:$CE$62=$CE$60,$CF$57&lt;&gt;$CF$58,$CF$59:$CF$62=$CF$60,$CG$59&lt;&gt;$CG$60,$CG$60:$CG$62=$CG$60),1,0)</f>
        <v>0</v>
      </c>
      <c r="BVW60" s="487">
        <f t="array" aca="1" ref="BVW60" ca="1">IF(AND($CC$57:$CC$62=$CC$60,$CE$57&lt;&gt;$CE$58,$CE$58:$CE$62=$CE$60,$CF$58:$CF$59=$CF$59,$CF$59&lt;&gt;$CF$60,$CF$60:$CF$62=$CF$60,$CG$58&lt;&gt;$CG$59,$CG$60:$CG$62=$CG$60),1,0)</f>
        <v>0</v>
      </c>
      <c r="BVX60" s="487">
        <f t="array" aca="1" ref="BVX60" ca="1">IF(AND($CC$57:$CC$62=$CC$60,$CE$57&lt;&gt;$CE$58,$CE$58:$CE$62=$CE$60,$CF$58&lt;&gt;$CF$59,$CF$59:$CF$62=$CF$60,$CG$59&lt;&gt;$CG$60,$CG$60:$CG$62=$CG$60),1,0)</f>
        <v>0</v>
      </c>
      <c r="BVY60" s="487">
        <f t="array" aca="1" ref="BVY60" ca="1">IF(AND($CC$57:$CC$59=$CC$59,$CC$59&lt;&gt;$CC$60,$CC$60:$CC$62=$CC$60,$CE$57:$CE$59=$CE$59,$CE$60:$CE$62=$CE$60,$CF$57:$CF$58=$CF$58,$CF$58&lt;&gt;$CF$59,$CF$60:$CF$62=$CF$60,$CG$57&lt;&gt;$CG$58,$CG$60:$CG$62=$CG$60),1,0)</f>
        <v>0</v>
      </c>
      <c r="BVZ60" s="487">
        <f t="array" aca="1" ref="BVZ60" ca="1">IF(AND($CC$57:$CC$59=$CC$59,$CC$59&lt;&gt;$CC$60,$CC$60:$CC$62=$CC$60,$CE$57:$CE$59=$CE$59,$CE$60:$CE$62=$CE$60,$CF$57&lt;&gt;$CF$58,$CF$58:$CF$59=$CF$59,$CF$60:$CF$62=$CF$60,$CG$58&lt;&gt;$CG$59,$CG$60:$CG$62=$CG$60),1,0)</f>
        <v>0</v>
      </c>
      <c r="BWA60" s="487">
        <f t="array" aca="1" ref="BWA60" ca="1">IF(AND($CC$57:$CC$59=$CC$59,$CC$59&lt;&gt;$CC$60,$CC$60:$CC$62=$CC$60,$CE$57:$CE$58=$CE$58,$CE$58&lt;&gt;$CE$59,$CE$60:$CE$62=$CE$60,$CF$57:$CF$58=$CF$58,$CF$60:$CF$62=$CF$60,$CG$57&lt;&gt;$CG$58,$CG$60:$CG$62=$CG$60),1,0)</f>
        <v>0</v>
      </c>
      <c r="BWB60" s="487">
        <f t="array" aca="1" ref="BWB60" ca="1">IF(AND($CC$57:$CC$59=$CC$59,$CC$59&lt;&gt;$CC$60,$CC$60:$CC$62=$CC$60,$CE$57:$CE$58=$CE$58,$CE$58&lt;&gt;$CE$59,$CE$60:$CE$62=$CE$60,$CF$57&lt;&gt;$CF$58,$CF$60:$CF$62=$CF$60,$CG$60:$CG$62=$CG$60),1,0)</f>
        <v>0</v>
      </c>
      <c r="BWC60" s="487">
        <f t="array" aca="1" ref="BWC60" ca="1">IF(AND($CC$57:$CC$59=$CC$59,$CC$59&lt;&gt;$CC$60,$CC$60:$CC$62=$CC$60,$CE$57&lt;&gt;$CE$58,$CE$58:$CE$59=$CE$59,$CE$60:$CE$62=$CE$60,$CF$58:$CF$59=$CF$59,$CF$60:$CF$62=$CF$60,$CG$58&lt;&gt;$CG$59,$CG$60:$CG$62=$CG$60),1,0)</f>
        <v>0</v>
      </c>
      <c r="BWD60" s="487">
        <f t="array" aca="1" ref="BWD60" ca="1">IF(AND($CC$57:$CC$59=$CC$59,$CC$59&lt;&gt;$CC$60,$CC$60:$CC$62=$CC$60,$CE$57&lt;&gt;$CE$58,$CE$58:$CE$59=$CE$59,$CE$60:$CE$62=$CE$60,$CF$58&lt;&gt;$CF$59,$CF$60:$CF$62=$CF$60,$CG$60:$CG$62=$CG$60),1,0)</f>
        <v>0</v>
      </c>
      <c r="BWE60" s="487">
        <f t="array" aca="1" ref="BWE60" ca="1">IF(AND($CC$57:$CC$58=$CC$58,$CC$58&lt;&gt;$CC$59,$CC$59:$CC$62=$CC$60,$CE$57:$CE$58=$CE$58,$CE$59:$CE$62=$CE$60,$CF$57:$CF$58=$CF$58,$CF$59&lt;&gt;$CF$60,$CF$60:$CF$62=$CF$60,$CG$57&lt;&gt;$CG$58,$CG$60:$CG$62=$CG$60),1,0)</f>
        <v>0</v>
      </c>
      <c r="BWF60" s="487">
        <f t="array" aca="1" ref="BWF60" ca="1">IF(AND($CC$57:$CC$58=$CC$58,$CC$58&lt;&gt;$CC$59,$CC$59:$CC$62=$CC$60,$CE$57:$CE$58=$CE$58,$CE$59:$CE$62=$CE$60,$CF$57&lt;&gt;$CF$58,$CF$59:$CF$62=$CF$60,$CG$59&lt;&gt;$CG$60,$CG$60:$CG$62=$CG$60),1,0)</f>
        <v>0</v>
      </c>
      <c r="BWG60" s="487">
        <f t="array" aca="1" ref="BWG60" ca="1">IF(AND($CC$57:$CC$58=$CC$58,$CC$58&lt;&gt;$CC$59,$CC$59:$CC$62=$CC$60,$CE$57:$CE$58=$CE$58,$CE$59&lt;&gt;$CE$60,$CE$60:$CE$62=$CE$60,$CF$57:$CF$58=$CF$58,$CF$60:$CF$62=$CF$60,$CG$57&lt;&gt;$CG$58,$CG$60:$CG$62=$CG$60),1,0)</f>
        <v>0</v>
      </c>
      <c r="BWH60" s="487">
        <f t="array" aca="1" ref="BWH60" ca="1">IF(AND($CC$57:$CC$58=$CC$58,$CC$58&lt;&gt;$CC$59,$CC$59:$CC$62=$CC$60,$CE$57:$CE$58=$CE$58,$CE$59&lt;&gt;$CE$60,$CE$60:$CE$62=$CE$60,$CF$57&lt;&gt;$CF$58,$CF$60:$CF$62=$CF$60,$CG$60:$CG$62=$CG$60),1,0)</f>
        <v>0</v>
      </c>
      <c r="BWI60" s="487">
        <f t="array" aca="1" ref="BWI60" ca="1">IF(AND($CC$57:$CC$58=$CC$58,$CC$58&lt;&gt;$CC$59,$CC$59:$CC$62=$CC$60,$CE$57&lt;&gt;$CE$58,$CE$59:$CE$62=$CE$60,$CF$59:$CF$62=$CF$60,$CG$59&lt;&gt;$CG$60,$CG$60:$CG$62=$CG$60),1,0)</f>
        <v>0</v>
      </c>
      <c r="BWJ60" s="487">
        <f t="array" aca="1" ref="BWJ60" ca="1">IF(AND($CC$57:$CC$58=$CC$58,$CC$58&lt;&gt;$CC$59,$CC$59:$CC$62=$CC$60,$CE$57&lt;&gt;$CE$58,$CE$59:$CE$62=$CE$60,$CF$59&lt;&gt;$CF$60,$CF$60:$CF$62=$CF$60,$CG$60:$CG$62=$CG$60),1,0)</f>
        <v>0</v>
      </c>
      <c r="BWK60" s="487">
        <f t="array" aca="1" ref="BWK60" ca="1">IF(AND($CC$57&lt;&gt;$CC$58,$CC$58:$CC$62=$CC$60,$CE$58:$CE$62=$CE$60,$CF$58:$CF$59=$CF$59,$CF$59&lt;&gt;$CF$60,$CF$60:$CF$62=$CF$60,$CG$58&lt;&gt;$CG$59,$CG$60:$CG$62=$CG$60),1,0)</f>
        <v>0</v>
      </c>
      <c r="BWL60" s="487">
        <f t="array" aca="1" ref="BWL60" ca="1">IF(AND($CC$57&lt;&gt;$CC$58,$CC$58:$CC$62=$CC$60,$CE$58:$CE$62=$CE$60,$CF$58&lt;&gt;$CF$59,$CF$59:$CF$62=$CF$60,$CG$59&lt;&gt;$CG$60,$CG$60:$CG$62=$CG$60),1,0)</f>
        <v>0</v>
      </c>
      <c r="BWM60" s="487">
        <f t="array" aca="1" ref="BWM60" ca="1">IF(AND($CC$57&lt;&gt;$CC$58,$CC$58:$CC$62=$CC$60,$CE$58:$CE$59=$CE$59,$CE$59&lt;&gt;$CE$60,$CE$60:$CE$62=$CE$60,$CF$58:$CF$59=$CF$59,$CF$60:$CF$62=$CF$60,$CG$58&lt;&gt;$CG$59,$CG$60:$CG$62=$CG$60),1,0)</f>
        <v>0</v>
      </c>
      <c r="BWN60" s="487">
        <f t="array" aca="1" ref="BWN60" ca="1">IF(AND($CC$57&lt;&gt;$CC$58,$CC$58:$CC$62=$CC$60,$CE$58:$CE$59=$CE$59,$CE$59&lt;&gt;$CE$60,$CE$60:$CE$62=$CE$60,$CF$58&lt;&gt;$CF$59,$CF$60:$CF$62=$CF$60,$CG$60:$CG$62=$CG$60),1,0)</f>
        <v>0</v>
      </c>
      <c r="BWO60" s="487">
        <f t="array" aca="1" ref="BWO60" ca="1">IF(AND($CC$57&lt;&gt;$CC$58,$CC$58:$CC$62=$CC$60,$CE$58&lt;&gt;$CE$59,$CE$59:$CE$62=$CE$60,$CF$59:$CF$62=$CF$60,$CG$59&lt;&gt;$CG$60,$CG$60:$CG$62=$CG$60),1,0)</f>
        <v>0</v>
      </c>
      <c r="BWP60" s="487">
        <f t="array" aca="1" ref="BWP60" ca="1">IF(AND($CC$57&lt;&gt;$CC$58,$CC$58:$CC$62=$CC$60,$CE$58&lt;&gt;$CE$59,$CE$59:$CE$62=$CE$60,$CF$59&lt;&gt;$CF$60,$CF$60:$CF$62=$CF$60,$CG$60:$CG$62=$CG$60),1,0)</f>
        <v>0</v>
      </c>
      <c r="BWQ60" s="487">
        <f t="array" aca="1" ref="BWQ60" ca="1">IF(AND($CC$57:$CC$62=$CC$60,$CE$57:$CE$61=$CE$60,$CE$61&lt;&gt;$CE$62,$CF$57&lt;&gt;$CF$58,$CF$58:$CF$61=$CF$60,$CG$58&lt;&gt;$CG$59,$CG$59&lt;&gt;$CG$60,$CG$60:$CG$61=$CG$60),1,0)</f>
        <v>0</v>
      </c>
      <c r="BWR60" s="487">
        <f t="array" aca="1" ref="BWR60" ca="1">IF(AND($CC$57:$CC$62=$CC$60,$CE$57:$CE$61=$CE$60,$CE$61&lt;&gt;$CE$62,$CF$57&lt;&gt;$CF$58,$CF$58:$CF$59=$CF$59,$CF$59&lt;&gt;$CF$60,$CF$60:CF$61=$CF$60,$CG$58&lt;&gt;$CG$59,$CG$60:$CG$61=$CG$60),1,0)</f>
        <v>0</v>
      </c>
      <c r="BWS60" s="487">
        <f t="array" aca="1" ref="BWS60" ca="1">IF(AND($CC$57:$CC$62=$CC$60,$CE$57:$CE$61=$CE$60,$CE$61&lt;&gt;$CE$62,$CF$57:$CF$59=$CF$59,$CF$59&lt;&gt;$CF$60,$CF$60:CF$61=$CF$60,$CG$57&lt;&gt;$CG$58,$CG$58&lt;&gt;$CG$59,$CG$60:$CG$61=$CG$60),1,0)</f>
        <v>0</v>
      </c>
      <c r="BWT60" s="487">
        <f t="array" aca="1" ref="BWT60" ca="1">IF(AND($CC$57:$CC$62=$CC$60,$CE$57:$CE$61=$CE$60,$CE$61&lt;&gt;$CE$62,$CF$57&lt;&gt;$CF$58,$CF$58&lt;&gt;$CF$59,$CF$59:$CF$61=$CF$60,$CG$59&lt;&gt;$CG$60,$CG$60:$CG$61=$CG$60),1,0)</f>
        <v>0</v>
      </c>
      <c r="BWU60" s="487">
        <f t="array" aca="1" ref="BWU60" ca="1">IF(AND($CC$57:$CC$62=$CC$60,$CE$57:$CE$61=$CE$60,$CE$61&lt;&gt;$CE$62,$CF$57:$CF$58=$CF$58,$CF$58&lt;&gt;$CF$59,$CF$59:$CF$61=$CF$60,$CG$57&lt;&gt;$CG$58,$CG$59&lt;&gt;$CG$60,$CG$60:$CG$61=$CG$60),1,0)</f>
        <v>0</v>
      </c>
      <c r="BWV60" s="487">
        <f t="array" aca="1" ref="BWV60" ca="1">IF(AND($CC$57:$CC$62=$CC$60,$CE$57:$CE$61=$CE$60,$CE$61&lt;&gt;$CE$62,$CF$57:$CF$58=$CF$58,$CF$58&lt;&gt;$CF$59,$CF$59&lt;&gt;$CF$60,$CF$60:$CF$61=$CF$60,$CG$57&lt;&gt;$CG$58,$CG$60:$CG$61=$CG$60),1,0)</f>
        <v>0</v>
      </c>
      <c r="BWW60" s="487">
        <f t="array" aca="1" ref="BWW60" ca="1">IF(AND($CC$57:$CC$62=$CC$60,$CE$57:$CE$59=$CE$59,$CE$59&lt;&gt;$CE$60,$CE$60:$CE$62=$CE$60,$CF$57:$CF$59=$CF$59,$CF$60:$CF$61=$CF$60,$CF$61&lt;&gt;$CF$62,$CG$57&lt;&gt;$CG$58,$CG$58&lt;&gt;$CG$59,$CG$60:$CG$61=$CG$60),1,0)</f>
        <v>0</v>
      </c>
      <c r="BWX60" s="487">
        <f t="array" aca="1" ref="BWX60" ca="1">IF(AND($CC$57:$CC$62=$CC$60,$CE$57:$CE$59=$CE$59,$CE$59&lt;&gt;$CE$60,$CE$60:$CE$62=$CE$60,$CF$57&lt;&gt;$CF$58,$CF$58:$CF$59=$CF$59,$CF$60:$CF$62=$CF$60,$CG$58&lt;&gt;$CG$59,$CG$60:$CG$61=$CG$60,$CG$61&lt;&gt;$CG$62),1,0)</f>
        <v>0</v>
      </c>
      <c r="BWY60" s="487">
        <f t="array" aca="1" ref="BWY60" ca="1">IF(AND($CC$57:$CC$62=$CC$60,$CE$57:$CE$59=$CE$59,$CE$59&lt;&gt;$CE$60,$CE$60:$CE$62=$CE$60,$CF$57&lt;&gt;$CF$58,$CF$58:$CF$59=$CF$59,$CF$60:$CF$61=$CF$60,$CF$61&lt;&gt;$CF$62,$CG$58&lt;&gt;$CG$59,$CG$60:$CG$61=$CG$60),1,0)</f>
        <v>0</v>
      </c>
      <c r="BWZ60" s="487">
        <f t="array" aca="1" ref="BWZ60" ca="1">IF(AND($CC$57:$CC$62=$CC$60,$CE$57:$CE$59=$CE$59,$CE$59&lt;&gt;$CE$60,$CE$60:$CE$62=$CE$60,$CF$57:$CF$58=$CF$58,$CF$58&lt;&gt;$CF$59,$CF$60:$CF$62=$CF$60,$CG$57&lt;&gt;$CG$58,$CG$60:$CG$61=$CG$60,$CG$61&lt;&gt;$CG$62),1,0)</f>
        <v>0</v>
      </c>
      <c r="BXA60" s="487">
        <f t="array" aca="1" ref="BXA60" ca="1">IF(AND($CC$57:$CC$62=$CC$60,$CE$57:$CE$59=$CE$59,$CE$59&lt;&gt;$CE$60,$CE$60:$CE$62=$CE$60,$CF$57:$CF$58=$CF$58,$CF$58&lt;&gt;$CF$59,$CF$60:$CF$61=$CF$60,$CF$61&lt;&gt;$CF$62,$CG$57&lt;&gt;$CG$58,$CG$60:$CG$61=$CG$60),1,0)</f>
        <v>0</v>
      </c>
      <c r="BXB60" s="487">
        <f t="array" aca="1" ref="BXB60" ca="1">IF(AND($CC$57:$CC$62=$CC$60,$CE$57:$CE$59=$CE$59,$CE$59&lt;&gt;$CE$60,$CE$60:$CE$62=$CE$60,$CF$57&lt;&gt;$CF$58,$CF$58&lt;&gt;$CF$59,$CF$60:$CF$62=$CF$60,$CG$60:$CG$61=$CG$60,$CG$61&lt;&gt;$CG$62),1,0)</f>
        <v>0</v>
      </c>
      <c r="BXC60" s="487">
        <f t="array" aca="1" ref="BXC60" ca="1">IF(AND($CC$57:$CC$62=$CC$60,$CE$57:$CE$58=$CE$58,$CE$58&lt;&gt;$CE$59,$CE$59:$CE$62=$CE$60,$CF$57:$CF$58=$CF$58,$CF$59:$CF$61=$CF$60,$CF$61&lt;&gt;$CF$62,$CG$57&lt;&gt;$CG$58,$CG$59&lt;&gt;$CG$60,$CG$60:$CG$61=$CG$60),1,0)</f>
        <v>0</v>
      </c>
      <c r="BXD60" s="487">
        <f t="array" aca="1" ref="BXD60" ca="1">IF(AND($CC$57:$CC$62=$CC$60,$CE$57:$CE$58=$CE$58,$CE$58&lt;&gt;$CE$59,$CE$59:$CE$62=$CE$60,$CF$57:$CF$58=$CF$58,$CF$59&lt;&gt;$CF$60,$CF$60:$CF$61=$CF$60,$CF$61&lt;&gt;$CF$62,$CG$57&lt;&gt;$CG$58,$CG$60:$CG$61=$CG$60),1,0)</f>
        <v>0</v>
      </c>
      <c r="BXE60" s="487">
        <f t="array" aca="1" ref="BXE60" ca="1">IF(AND($CC$57:$CC$62=$CC$60,$CE$57:$CE$58=$CE$58,$CE$58&lt;&gt;$CE$59,$CE$59:$CE$62=$CE$60,$CF$57:$CF$58=$CF$58,$CF$59&lt;&gt;$CF$60,$CF$60:$CF$62=$CF$60,$CG$57&lt;&gt;$CG$58,$CG$60:$CG$61=$CG$60,$CG$61&lt;&gt;$CG$62),1,0)</f>
        <v>0</v>
      </c>
      <c r="BXF60" s="487">
        <f t="array" aca="1" ref="BXF60" ca="1">IF(AND($CC$57:$CC$62=$CC$60,$CE$57:$CE$58=$CE$58,$CE$58&lt;&gt;$CE$59,$CE$59:$CE$62=$CE$60,$CF$57&lt;&gt;$CF$58,$CF$59:$CF$61=$CF$60,$CF$61&lt;&gt;$CF$62,$CG$59&lt;&gt;$CG$60,$CG$60:$CG$61=$CG$60),1,0)</f>
        <v>0</v>
      </c>
      <c r="BXG60" s="487">
        <f t="array" aca="1" ref="BXG60" ca="1">IF(AND($CC$57:$CC$62=$CC$60,$CE$57:$CE$58=$CE$58,$CE$58&lt;&gt;$CE$59,$CE$59:$CE$62=$CE$60,$CF$57&lt;&gt;$CF$58,$CF$59&lt;&gt;$CF$60,$CF$60:$CF$62=$CF$60,$CG$60:$CG$61=$CG$60,$CG$61&lt;&gt;$CG$62),1,0)</f>
        <v>0</v>
      </c>
      <c r="BXH60" s="487">
        <f t="array" aca="1" ref="BXH60" ca="1">IF(AND($CC$57:$CC$62=$CC$60,$CE$57:$CE$58=$CE$58,$CE$58&lt;&gt;$CE$59,$CE$59:$CE$62=$CE$60,$CF$57&lt;&gt;$CF$58,$CF$59:$CF$62=$CF$60,$CG$59&lt;&gt;$CG$60,$CG$60:$CG$61=$CG$60,$CG$61&lt;&gt;$CG$62),1,0)</f>
        <v>0</v>
      </c>
      <c r="BXI60" s="487">
        <f t="array" aca="1" ref="BXI60" ca="1">IF(AND($CC$57:$CC$62=$CC$60,$CE$57:$CE$59=$CE$59,$CE$59&lt;&gt;$CE$60,$CE$60:$CE$61=$CE$60,$CE$61&lt;&gt;$CE$62,$CF$57&lt;&gt;$CF$58,$CF$58:$CF$59=$CF$59,$CF$60:$CF$61=$CF$60,$CG$58&lt;&gt;$CG$59,$CG$60:$CG$61=$CG$60),1,0)</f>
        <v>0</v>
      </c>
      <c r="BXJ60" s="487">
        <f t="array" aca="1" ref="BXJ60" ca="1">IF(AND($CC$57:$CC$62=$CC$60,$CE$57:$CE$59=$CE$59,$CE$59&lt;&gt;$CE$60,$CE$60:$CE$61=$CE$60,$CE$61&lt;&gt;$CE$62,$CF$57:$CF$58=$CF$58,$CF$58&lt;&gt;$CF$59,$CF$60:$CF$61=$CF$60,$CG$57&lt;&gt;$CG$58,$CG$60:$CG$61=$CG$60),1,0)</f>
        <v>0</v>
      </c>
      <c r="BXK60" s="487">
        <f t="array" aca="1" ref="BXK60" ca="1">IF(AND($CC$57:$CC$62=$CC$60,$CE$57:$CE$58=$CE$58,$CE$58&lt;&gt;$CE$59,$CE$59:$CE$61=$CE$60,$CE$61&lt;&gt;$CE$62,$CF$57:$CF$58=$CF$58,$CF$59&lt;&gt;$CF$60,$CF$60:$CF$61=$CF$60,$CG$57&lt;&gt;$CG$58,$CG$60:$CG$61=$CG$60),1,0)</f>
        <v>0</v>
      </c>
      <c r="BXL60" s="487">
        <f t="array" aca="1" ref="BXL60" ca="1">IF(AND($CC$57:$CC$62=$CC$60,$CE$57:$CE$58=$CE$58,$CE$58&lt;&gt;$CE$59,$CE$59:$CE$61=$CE$60,$CE$61&lt;&gt;$CE$62,$CF$57&lt;&gt;$CF$58,$CF$59:$CF$61=$CF$60,$CG$59&lt;&gt;$CG$60,$CG$60:$CG$61=$CG$60),1,0)</f>
        <v>0</v>
      </c>
      <c r="BXM60" s="487">
        <f t="array" aca="1" ref="BXM60" ca="1">IF(AND($CC$57:$CC$62=$CC$60,$CE$57:$CE$58=$CE$58,$CE$58&lt;&gt;$CE$59,$CE$59&lt;&gt;$CE$60,$CE$60:$CE$62=$CE$60,$CF$57:$CF$58=$CF$58,$CF$60:$CF$61=$CF$60,$CF$61&lt;&gt;$CF$62,$CG$57&lt;&gt;$CG$58,$CG$60:$CG$61=$CG$60),1,0)</f>
        <v>0</v>
      </c>
      <c r="BXN60" s="487">
        <f t="array" aca="1" ref="BXN60" ca="1">IF(AND($CC$57:$CC$62=$CC$60,$CE$57:$CE$58=$CE$58,$CE$58&lt;&gt;$CE$59,$CE$59&lt;&gt;$CE$60,$CE$60:$CE$62=$CE$60,$CF$57&lt;&gt;$CF$58,$CF$60:$CF$62=$CF$60,$CG$60:$CG$61=$CG$60,$CG$61&lt;&gt;$CG$62),1,0)</f>
        <v>0</v>
      </c>
      <c r="BXO60" s="487">
        <f t="array" aca="1" ref="BXO60" ca="1">IF(AND($CC$57:$CC$62=$CC$60,$CE$57&lt;&gt;$CE$58,$CE$58:$CE$62=$CE$60,$CF$58:$CF$61=$CF$60,$CF$61&lt;&gt;$CF$62,$CG$58&lt;&gt;$CG$59,$CG$59&lt;&gt;$CG$60,$CG$60:$CG$61=$CG$60),1,0)</f>
        <v>0</v>
      </c>
      <c r="BXP60" s="487">
        <f t="array" aca="1" ref="BXP60" ca="1">IF(AND($CC$57:$CC$62=$CC$60,$CE$57&lt;&gt;$CE$58,$CE$58:$CE$62=$CE$60,$CF$58:$CF$59=$CF$59,$CF$59&lt;&gt;$CF$60,$CF$60:$CF$62=$CF$60,$CG$58&lt;&gt;$CG$59,$CG$60:$CG$61=$CG$60,$CG$61&lt;&gt;$CG$62),1,0)</f>
        <v>0</v>
      </c>
      <c r="BXQ60" s="487">
        <f t="array" aca="1" ref="BXQ60" ca="1">IF(AND($CC$57:$CC$62=$CC$60,$CE$57&lt;&gt;$CE$58,$CE$58:$CE$62=$CE$60,$CF$58:$CF$59=$CF$59,$CF$59&lt;&gt;$CF$60,$CF$60:$CF$61=$CF$60,$CF$61&lt;&gt;$CF$62,$CG$58&lt;&gt;$CG$59,$CG$60:$CG$61=$CG$60),1,0)</f>
        <v>0</v>
      </c>
      <c r="BXR60" s="487">
        <f t="array" aca="1" ref="BXR60" ca="1">IF(AND($CC$57:$CC$62=$CC$60,$CE$57&lt;&gt;$CE$58,$CE$58:$CE$62=$CE$60,$CF$58&lt;&gt;$CF$59,$CF$59:$CF$62=$CF$60,$CG$59&lt;&gt;$CG$60,$CG$60:$CG$61=$CG$60,$CG$61&lt;&gt;$CG$62),1,0)</f>
        <v>0</v>
      </c>
      <c r="BXS60" s="487">
        <f t="array" aca="1" ref="BXS60" ca="1">IF(AND($CC$57:$CC$62=$CC$60,$CE$57&lt;&gt;$CE$58,$CE$58:$CE$62=$CE$60,$CF$58&lt;&gt;$CF$59,$CF$59:$CF$61=$CF$60,$CF$61&lt;&gt;$CF$62,$CG$59&lt;&gt;$CG$60,$CG$60:$CG$61=$CG$60),1,0)</f>
        <v>0</v>
      </c>
      <c r="BXT60" s="487">
        <f t="array" aca="1" ref="BXT60" ca="1">IF(AND($CC$57:$CC$62=$CC$60,$CE$57&lt;&gt;$CE$58,$CE$58:$CE$62=$CE$60,$CF$58&lt;&gt;$CF$59,$CF$59&lt;&gt;$CF$60,$CF$60:$CF$62=$CF$60,$CG$60:$CG$61=$CG$60,$CG$61&lt;&gt;$CG$62),1,0)</f>
        <v>0</v>
      </c>
      <c r="BXU60" s="487">
        <f t="array" aca="1" ref="BXU60" ca="1">IF(AND($CC$57:$CC$62=$CC$60,$CE$57&lt;&gt;$CE$58,$CE$58:$CE$61=$CE$60,$CE$61&lt;&gt;$CE$62,$CF$58:$CF$59=$CF$59,$CF$59&lt;&gt;$CF$60,$CF$60:$CF$61=$CF$60,$CG$58&lt;&gt;$CG$59,$CG$60:$CG$61=$CG$60),1,0)</f>
        <v>0</v>
      </c>
      <c r="BXV60" s="487">
        <f t="array" aca="1" ref="BXV60" ca="1">IF(AND($CC$57:$CC$62=$CC$60,$CE$57&lt;&gt;$CE$58,$CE$58:$CE$61=$CE$60,$CE$61&lt;&gt;$CE$62,$CF$58&lt;&gt;$CF$59,$CF$59:$CF$61=$CF$60,$CG$59&lt;&gt;$CG$60,$CG$60:$CG$61=$CG$60),1,0)</f>
        <v>0</v>
      </c>
      <c r="BXW60" s="487">
        <f t="array" aca="1" ref="BXW60" ca="1">IF(AND($CC$57:$CC$62=$CC$60,$CE$57&lt;&gt;$CE$58,$CE$58:$CE$59=$CE$59,$CE$59&lt;&gt;$CE$60,$CE$60:$CE$62=$CE$60,$CF$58:$CF$59=$CF$59,$CF$60:$CF$61=$CF$60,$CF$61&lt;&gt;$CF$62,$CG$58&lt;&gt;$CG$59,$CG$60:$CG$61=$CG$60),1,0)</f>
        <v>0</v>
      </c>
      <c r="BXX60" s="487">
        <f t="array" aca="1" ref="BXX60" ca="1">IF(AND($CC$57:$CC$62=$CC$60,$CE$57&lt;&gt;$CE$58,$CE$58:$CE$59=$CE$59,$CE$59&lt;&gt;$CE$60,$CE$60:$CE$62=$CE$60,$CF$58&lt;&gt;$CF$59,$CF$60:$CF$62=$CF$60,$CG$60:$CG$61=$CG$60,$CG$61&lt;&gt;$CG$62),1,0)</f>
        <v>0</v>
      </c>
      <c r="BXY60" s="487">
        <f t="array" aca="1" ref="BXY60" ca="1">IF(AND($CC$57:$CC$62=$CC$60,$CE$57&lt;&gt;$CE$58,$CE$58&lt;&gt;$CE$59,$CE$59:$CE$62=$CE$60,$CF$59&lt;&gt;$CF$60,$CF$60:$CF$62=$CF$60,$CG$60:$CG$61=$CG$60,$CG$61&lt;&gt;$CG$62),1,0)</f>
        <v>0</v>
      </c>
      <c r="BXZ60" s="487">
        <f t="array" aca="1" ref="BXZ60" ca="1">IF(AND($CC$57:$CC$62=$CC$60,$CE$57&lt;&gt;$CE$58,$CE$58&lt;&gt;$CE$59,$CE$59:$CE$62=$CE$60,$CF$59:$CF$61=$CF$60,$CF$61&lt;&gt;$CF$62,$CG$59&lt;&gt;$CG$60,$CG$60:$CG$61=$CG$60),1,0)</f>
        <v>0</v>
      </c>
      <c r="BYA60" s="487">
        <f t="array" aca="1" ref="BYA60" ca="1">IF(AND($CC$57:$CC$61=$CC$60,$CC$61&lt;&gt;$CC$62,$CE$57:$CE$61=$CE$60,$CF$57&lt;&gt;$CF$58,$CF$58:$CF$61=$CF$60,$CG$58&lt;&gt;$CG$59,$CG$59&lt;&gt;$CG$60,$CG$60:$CG$61=$CG$60),1,0)</f>
        <v>0</v>
      </c>
      <c r="BYB60" s="487">
        <f t="array" aca="1" ref="BYB60" ca="1">IF(AND($CC$57:$CC$61=$CC$60,$CC$61&lt;&gt;$CC$62,$CE$57:$CE$61=$CE$60,$CF$57&lt;&gt;$CF$58,$CF$58:$CF$59=$CF$59,$CF$59&lt;&gt;$CF$60,$CF$60:$CF$61=$CF$60,$CG$58&lt;&gt;$CG$59,$CG$60:$CG$61=$CG$60),1,0)</f>
        <v>0</v>
      </c>
      <c r="BYC60" s="487">
        <f t="array" aca="1" ref="BYC60" ca="1">IF(AND($CC$57:$CC$61=$CC$60,$CC$61&lt;&gt;$CC$62,$CE$57:$CE$61=$CE$60,$CF$57:$CF$59=$CF$59,$CF$59&lt;&gt;$CF$60,$CF$60:$CF$61=$CF$60,$CG$57&lt;&gt;$CG$58,$CG$58&lt;&gt;$CG$59,$CG$60:$CG$61=$CG$60),1,0)</f>
        <v>0</v>
      </c>
      <c r="BYD60" s="487">
        <f t="array" aca="1" ref="BYD60" ca="1">IF(AND($CC$57:$CC$61=$CC$60,$CC$61&lt;&gt;$CC$62,$CE$57:$CE$61=$CE$60,$CF$57&lt;&gt;$CF$58,$CF$58&lt;&gt;$CF$59,$CF$59:$CF$61=$CF$60,$CG$59&lt;&gt;$CG$60,$CG$60:$CG$61=$CG$60),1,0)</f>
        <v>0</v>
      </c>
      <c r="BYE60" s="487">
        <f t="array" aca="1" ref="BYE60" ca="1">IF(AND($CC$57:$CC$61=$CC$60,$CC$61&lt;&gt;$CC$62,$CE$57:$CE$61=$CE$60,$CF$57:$CF$58=$CF$58,$CF$58&lt;&gt;$CF$59,$CF$59:$CF$61=$CF$60,$CG$57&lt;&gt;$CG$58,$CG$59&lt;&gt;$CG$60,$CG$60:$CG$61=$CG$60),1,0)</f>
        <v>0</v>
      </c>
      <c r="BYF60" s="487">
        <f t="array" aca="1" ref="BYF60" ca="1">IF(AND($CC$57:$CC$61=$CC$60,$CC$61&lt;&gt;$CC$62,$CE$57:$CE$61=$CE$60,$CF$57:$CF$58=$CF$58,$CF$58&lt;&gt;$CF$59,$CF$59&lt;&gt;$CF$60,$CF$60:$CF$61=$CF$60,$CG$57&lt;&gt;$CG$58,$CG$60:$CG$61=$CG$60),1,0)</f>
        <v>0</v>
      </c>
      <c r="BYG60" s="487">
        <f t="array" aca="1" ref="BYG60" ca="1">IF(AND($CC$57:$CC$61=$CC$60,$CC$61&lt;&gt;$CC$62,$CE$57&lt;&gt;$CE$58,$CE$58:$CE$61=$CE$60,$CF$58:$CF$61=$CF$60,$CG$58&lt;&gt;$CG$59,$CG$59&lt;&gt;$CG$60,$CG$60:$CG$61=$CG$60),1,0)</f>
        <v>0</v>
      </c>
      <c r="BYH60" s="487">
        <f t="array" aca="1" ref="BYH60" ca="1">IF(AND($CC$57:$CC$61=$CC$60,$CC$61&lt;&gt;$CC$62,$CE$57&lt;&gt;$CE$58,$CE$58:$CE$61=$CE$60,$CF$58&lt;&gt;$CF$59,$CF$59&lt;&gt;$CF$60,$CF$60:$CF$61=$CF$60,$CG$60:$CG$61=$CG$60),1,0)</f>
        <v>0</v>
      </c>
      <c r="BYI60" s="487">
        <f t="array" aca="1" ref="BYI60" ca="1">IF(AND($CC$57:$CC$61=$CC$60,$CC$61&lt;&gt;$CC$62,$CE$57&lt;&gt;$CE$58,$CE$58:$CE$59=$CE$59,$CE$59&lt;&gt;$CE$60,$CE$60:$CE$61=$CE$60,$CF$58:$CF$59=$CF$59,$CF$60:$CF$61=$CF$60,$CG$58&lt;&gt;$CG$59,$CG$60:$CG$61=$CG$60),1,0)</f>
        <v>0</v>
      </c>
      <c r="BYJ60" s="487">
        <f t="array" aca="1" ref="BYJ60" ca="1">IF(AND($CC$57:$CC$61=$CC$60,$CC$61&lt;&gt;$CC$62,$CE$57&lt;&gt;$CE$58,$CE$58:$CE$59=$CE$59,$CE$59&lt;&gt;$CE$60,$CE$60:$CE$61=$CE$60,$CF$58&lt;&gt;$CF$59,$CF$60:$CF$61=$CF$60,$CG$60:$CG$61=$CG$60),1,0)</f>
        <v>0</v>
      </c>
      <c r="BYK60" s="487">
        <f t="array" aca="1" ref="BYK60" ca="1">IF(AND($CC$57:$CC$61=$CC$60,$CC$61&lt;&gt;$CC$62,$CE$57:$CE$59=$CE$59,$CE$59&lt;&gt;$CE$60,$CE$60:$CE$61=$CE$60,$CF$57:$CF$59=$CF$59,$CF$60:$CF$61=$CF$60,$CG$57&lt;&gt;$CG$58,$CG$58&lt;&gt;$CG$59,$CG$60:$CG$61=$CG$60),1,0)</f>
        <v>0</v>
      </c>
      <c r="BYL60" s="487">
        <f t="array" aca="1" ref="BYL60" ca="1">IF(AND($CC$57:$CC$61=$CC$60,$CC$61&lt;&gt;$CC$62,$CE$57:$CE$59=$CE$59,$CE$59&lt;&gt;$CE$60,$CE$60:$CE$61=$CE$60,$CF$57&lt;&gt;$CF$58,$CF$58&lt;&gt;$CF$59,$CF$60:$CF$61=$CF$60,$CG$60:$CG$61=$CG$60),1,0)</f>
        <v>0</v>
      </c>
      <c r="BYM60" s="487">
        <f t="array" aca="1" ref="BYM60" ca="1">IF(AND($CC$57:$CC$61=$CC$60,$CC$61&lt;&gt;$CC$62,$CE$57&lt;&gt;$CE$58,$CE$58&lt;&gt;$CE$59,$CE$59:$CE$61=$CE$60,$CF$59:$CF$61=$CF$60,$CG$59&lt;&gt;$CG$60,$CG$60:$CG$61=$CG$60),1,0)</f>
        <v>0</v>
      </c>
      <c r="BYN60" s="487">
        <f t="array" aca="1" ref="BYN60" ca="1">IF(AND($CC$57:$CC$61=$CC$60,$CC$61&lt;&gt;$CC$62,$CE$57&lt;&gt;$CE$58,$CE$58&lt;&gt;$CE$59,$CE$59:$CE$61=$CE$60,$CF$59&lt;&gt;$CF$60,$CF$60:$CF$61=$CF$60,$CG$60:$CG$61=$CG$60),1,0)</f>
        <v>0</v>
      </c>
      <c r="BYO60" s="487">
        <f t="array" aca="1" ref="BYO60" ca="1">IF(AND($CC$57:$CC$61=$CC$60,$CC$61&lt;&gt;$CC$62,$CE$57:$CE$58=$CE$58,$CE$58&lt;&gt;$CE$59,$CE$59:$CE$61=$CE$60,$CF$57:$CF$58=$CF$58,$CF$59:$CF$61=$CF$60,$CG$57&lt;&gt;$CG$58,$CG$59&lt;&gt;$CG$60,$CG$60:$CG$61=$CG$60),1,0)</f>
        <v>0</v>
      </c>
      <c r="BYP60" s="487">
        <f t="array" aca="1" ref="BYP60" ca="1">IF(AND($CC$57:$CC$61=$CC$60,$CC$61&lt;&gt;$CC$62,$CE$57:$CE$58=$CE$58,$CE$58&lt;&gt;$CE$59,$CE$59:$CE$61=$CE$60,$CF$57&lt;&gt;$CF$58,$CF$59&lt;&gt;$CF$60,$CF$60:$CF$61=$CF$60,$CG$60:$CG$61=$CG$60),1,0)</f>
        <v>0</v>
      </c>
      <c r="BYQ60" s="487">
        <f t="array" aca="1" ref="BYQ60" ca="1">IF(AND($CC$57:$CC$61=$CC$60,$CC$61&lt;&gt;$CC$62,$CE$57:$CE$58=$CE$58,$CE$58&lt;&gt;$CE$59,$CE$59&lt;&gt;$CE$60,$CE$60:$CE$61=$CE$60,$CF$57:$CF$58=$CF$58,$CF$60:$CF$61=$CF$60,$CG$57&lt;&gt;$CG$58,$CG$60:$CG$61=$CG$60),1,0)</f>
        <v>0</v>
      </c>
      <c r="BYR60" s="487">
        <f t="array" aca="1" ref="BYR60" ca="1">IF(AND($CC$57:$CC$61=$CC$60,$CC$61&lt;&gt;$CC$62,$CE$57:$CE$58=$CE$58,$CE$58&lt;&gt;$CE$59,$CE$59&lt;&gt;$CE$60,$CE$60:$CE$61=$CE$60,$CF$57&lt;&gt;$CF$58,$CF$60:$CF$61=$CF$60,$CG$60:$CG$61=$CG$60),1,0)</f>
        <v>0</v>
      </c>
      <c r="BYS60" s="487">
        <f t="array" aca="1" ref="BYS60" ca="1">IF(AND($CC$57:$CC$59=$CC$59,$CC$59&lt;&gt;$CC$60,$CC$60:$CC$62=$CC$60,$CE$57:$CE$59=$CE$59,$CE$60:$CE$62=$CE$60,$CF$57:$CF$59=$CF$59,$CF$60:$CF$61=$CF$60,$CF$61&lt;&gt;$CF$62,$CG$57&lt;&gt;$CG$58,$CG$58&lt;&gt;$CG$59,$CG$60:$CG$61=$CG$60),1,0)</f>
        <v>0</v>
      </c>
      <c r="BYT60" s="487">
        <f t="array" aca="1" ref="BYT60" ca="1">IF(AND($CC$57:$CC$59=$CC$59,$CC$59&lt;&gt;$CC$60,$CC$60:$CC$62=$CC$60,$CE$57:$CE$59=$CE$59,$CE$60:$CE$62=$CE$60,$CF$57&lt;&gt;$CF$58,$CF$58:$CF$59=$CF$59,$CF$60:$CF$62=$CF$60,$CG$58&lt;&gt;$CG$59,$CG$60:$CG$61=$CG$60,$CG$61&lt;&gt;$CG$62),1,0)</f>
        <v>0</v>
      </c>
      <c r="BYU60" s="487">
        <f t="array" aca="1" ref="BYU60" ca="1">IF(AND($CC$57:$CC$59=$CC$59,$CC$59&lt;&gt;$CC$60,$CC$60:$CC$62=$CC$60,$CE$57:$CE$59=$CE$59,$CE$60:$CE$62=$CE$60,$CF$57&lt;&gt;$CF$58,$CF$58:$CF$59=$CF$58,$CF$60:$CF$61=$CF$60,$CF$61&lt;&gt;$CF$62,$CG$58&lt;&gt;$CG$59,$CG$60:$CG$61=$CG$60),1,0)</f>
        <v>0</v>
      </c>
      <c r="BYV60" s="487">
        <f t="array" aca="1" ref="BYV60" ca="1">IF(AND($CC$57:$CC$59=$CC$59,$CC$59&lt;&gt;$CC$60,$CC$60:$CC$62=$CC$60,$CE$57:$CE$59=$CE$59,$CE$60:$CE$62=$CE$60,$CF$57:$CF$58=$CF$58,$CF$58&lt;&gt;$CF$59,$CF$60:$CF$62=$CF$60,$CG$57&lt;&gt;$CG$58,$CG$60:$CG$61=$CG$60,$CG$61&lt;&gt;$CG$62),1,0)</f>
        <v>0</v>
      </c>
      <c r="BYW60" s="487">
        <f t="array" aca="1" ref="BYW60" ca="1">IF(AND($CC$57:$CC$59=$CC$59,$CC$59&lt;&gt;$CC$60,$CC$60:$CC$62=$CC$60,$CE$57:$CE$59=$CE$59,$CE$60:$CE$62=$CE$60,$CF$57:$CF$58=$CF$58,$CF$58&lt;&gt;$CF$59,$CF$60:$CF$61=$CF$60,$CF$61&lt;&gt;$CF$62,$CG$57&lt;&gt;$CG$58,$CG$60:$CG$61=$CG$60),1,0)</f>
        <v>0</v>
      </c>
      <c r="BYX60" s="487">
        <f t="array" aca="1" ref="BYX60" ca="1">IF(AND($CC$57:$CC$59=$CC$59,$CC$59&lt;&gt;$CC$60,$CC$60:$CC$62=$CC$60,$CE$57:$CE$59=$CE$59,$CE$60:$CE$62=$CE$60,$CF$57&lt;&gt;$CF$58,$CF$58&lt;&gt;$CF$59,$CF$60:$CF$62=$CF$60,$CG$60:$CG$61=$CG$60,$CG$61&lt;&gt;$CG$62),1,0)</f>
        <v>0</v>
      </c>
      <c r="BYY60" s="487">
        <f t="array" aca="1" ref="BYY60" ca="1">IF(AND($CC$57:$CC$59=$CC$59,$CC$59&lt;&gt;$CC$60,$CC$60:$CC$62=$CC$60,$CE$57:$CE$59=$CE$59,$CE$60:$CE$61=$CE$60,$CE$61&lt;&gt;$CE$62,$CF$57:$CF$59=$CF$59,$CF$60:$CF$61=$CF$60,$CG$57&lt;&gt;$CG$58,$CG$58&lt;&gt;$CG$59,$CG$60:$CG$61=$CG$60),1,0)</f>
        <v>0</v>
      </c>
      <c r="BYZ60" s="487">
        <f t="array" aca="1" ref="BYZ60" ca="1">IF(AND($CC$57:$CC$59=$CC$59,$CC$59&lt;&gt;$CC$60,$CC$60:$CC$62=$CC$60,$CE$57:$CE$59=$CE$59,$CE$60:$CE$61=$CE$60,$CE$61&lt;&gt;$CE$62,$CF$57&lt;&gt;$CF$58,$CF$58&lt;&gt;$CF$59,$CF$60:$CF$61=$CF$60,$CG$60:$CG$61=$CG$60),1,0)</f>
        <v>0</v>
      </c>
      <c r="BZA60" s="487">
        <f t="array" aca="1" ref="BZA60" ca="1">IF(AND($CC$57:$CC$59=$CC$59,$CC$59&lt;&gt;$CC$60,$CC$60:$CC$62=$CC$60,$CE$57&lt;&gt;$CE$58,$CE$58:$CE$59=$CE$59,$CE$60:$CE$62=$CE$60,$CF$58:$CF$59=$CF$59,$CF$60:$CF$62=$CF$60,$CG$58&lt;&gt;$CG$59,$CG$60:$CG$61=$CG$60,$CG$61&lt;&gt;$CG$62),1,0)</f>
        <v>0</v>
      </c>
      <c r="BZB60" s="487">
        <f t="array" aca="1" ref="BZB60" ca="1">IF(AND($CC$57:$CC$59=$CC$59,$CC$59&lt;&gt;$CC$60,$CC$60:$CC$62=$CC$60,$CE$57&lt;&gt;$CE$58,$CE$58:$CE$59=$CE$59,$CE$60:$CE$62=$CE$60,$CF$58&lt;&gt;$CF$59,$CF$60:$CF$61=$CF$60,$CF$61&lt;&gt;$CF$62,$CG$60:$CG$61=$CG$60),1,0)</f>
        <v>0</v>
      </c>
      <c r="BZC60" s="487">
        <f t="array" aca="1" ref="BZC60" ca="1">IF(AND($CC$57:$CC$59=$CC$59,$CC$59&lt;&gt;$CC$60,$CC$60:$CC$62=$CC$60,$CE$57&lt;&gt;$CE$58,$CE$58:$CE$59=$CE$59,$CE$60:$CE$61=$CE$60,$CE$61&lt;&gt;$CE$62,$CF$58:$CF$59=$CF$59,$CF$60:$CF$61=$CF$60,$CG$58&lt;&gt;$CG$59,$CG$60:$CG$61=$CG$60),1,0)</f>
        <v>0</v>
      </c>
      <c r="BZD60" s="487">
        <f t="array" aca="1" ref="BZD60" ca="1">IF(AND($CC$57:$CC$59=$CC$59,$CC$59&lt;&gt;$CC$60,$CC$60:$CC$62=$CC$60,$CE$57&lt;&gt;$CE$58,$CE$58:$CE$59=$CE$59,$CE$60:$CE$61=$CE$60,$CE$61&lt;&gt;$CE$62,$CF$58&lt;&gt;$CF$59,$CF$60:$CF$61=$CF$60,$CG$60:$CG$61=$CG$60),1,0)</f>
        <v>0</v>
      </c>
      <c r="BZE60" s="487">
        <f t="array" aca="1" ref="BZE60" ca="1">IF(AND($CC$57:$CC$59=$CC$59,$CC$59&lt;&gt;$CC$60,$CC$60:$CC$62=$CC$60,$CE$57:$CE$58=$CE$58,$CE$58&lt;&gt;$CE$59,$CE$60:$CE$62=$CE$60,$CF$57:$CF$58=$CF$58,$CF$60:$CF$62=$CF$60,$CG$57&lt;&gt;$CG$58,$CG$60:$CG$61=$CG$60,$CG$61&lt;&gt;$CG$62),1,0)</f>
        <v>0</v>
      </c>
      <c r="BZF60" s="487">
        <f t="array" aca="1" ref="BZF60" ca="1">IF(AND($CC$57:$CC$59=$CC$59,$CC$59&lt;&gt;$CC$60,$CC$60:$CC$62=$CC$60,$CE$57:$CE$58=$CE$58,$CE$58&lt;&gt;$CE$59,$CE$60:$CE$62=$CE$60,$CF$57&lt;&gt;$CF$58,$CF$60:$CF$61=$CF$60,$CF$61&lt;&gt;$CF$62,$CG$60:$CG$61=$CG$60),1,0)</f>
        <v>0</v>
      </c>
      <c r="BZG60" s="487">
        <f t="array" aca="1" ref="BZG60" ca="1">IF(AND($CC$57:$CC$59=$CC$59,$CC$59&lt;&gt;$CC$60,$CC$60:$CC$62=$CC$60,$CE$57:$CE$58=$CE$58,$CE$58&lt;&gt;$CE$59,$CE$60:$CE$61=$CE$60,$CE$61&lt;&gt;$CE$62,$CF$57:$CF$58=$CF$58,$CF$60:$CF$61=$CF$60,$CG$57&lt;&gt;$CG$58,$CG$60:$CG$61=$CG$60),1,0)</f>
        <v>0</v>
      </c>
      <c r="BZH60" s="487">
        <f t="array" aca="1" ref="BZH60" ca="1">IF(AND($CC$57:$CC$59=$CC$59,$CC$59&lt;&gt;$CC$60,$CC$60:$CC$62=$CC$60,$CE$57:$CE$58=$CE$58,$CE$58&lt;&gt;$CE$59,$CE$60:$CE$61=$CE$60,$CE$61&lt;&gt;$CE$62,$CF$57&lt;&gt;$CF$58,$CF$60:$CF$61=$CF$60,$CG$60:$CG$61=$CG$60),1,0)</f>
        <v>0</v>
      </c>
      <c r="BZI60" s="487">
        <f t="array" aca="1" ref="BZI60" ca="1">IF(AND($CC$57:$CC$59=$CC$59,$CC$59&lt;&gt;$CC$60,$CC$60:$CC$62=$CC$60,$CE$57&lt;&gt;$CE$58,$CE$58&lt;&gt;$CE$59,$CE$60:$CE$62=$CE$60,$CF$60:$CF$62=$CF$60,$CG$60:$CG$61=$CG$60,$CG$61&lt;&gt;$CG$62),1,0)</f>
        <v>0</v>
      </c>
      <c r="BZJ60" s="487">
        <f t="array" aca="1" ref="BZJ60" ca="1">IF(AND($CC$57:$CC$59=$CC$59,$CC$59&lt;&gt;$CC$60,$CC$60:$CC$62=$CC$60,$CE$57&lt;&gt;$CE$58,$CE$58&lt;&gt;$CE$59,$CE$60:$CE$62=$CE$60,$CF$60:$CF$61=$CF$60,$CF$61&lt;&gt;$CF$62,$CG$60:$CG$61=$CG$60),1,0)</f>
        <v>0</v>
      </c>
      <c r="BZK60" s="487">
        <f t="array" aca="1" ref="BZK60" ca="1">IF(AND($CC$57:$CC$58=$CC$58,$CC$58&lt;&gt;$CC$59,$CC$59:$CC$62=$CC$60,$CE$57:$CE$58=$CE$58,$CE$59:$CE$62=$CE$60,$CF$57:$CF$58=$CF$58,$CF$59:$CF$61=$CF$60,$CF$61&lt;&gt;$CF$62,$CG$57&lt;&gt;$CG$58,$CG$59&lt;&gt;$CG$60,$CG$60:$CG$61=$CG$60),1,0)</f>
        <v>0</v>
      </c>
      <c r="BZL60" s="487">
        <f t="array" aca="1" ref="BZL60" ca="1">IF(AND($CC$57:$CC$58=$CC$58,$CC$58&lt;&gt;$CC$59,$CC$59:$CC$62=$CC$60,$CE$57:$CE$58=$CE$58,$CE$59:$CE$62=$CE$60,$CF$57:$CF$58=$CF$58,$CF$59&lt;&gt;$CF$60,$CF$60:$CF$62=$CF$60,$CG$57&lt;&gt;$CG$58,$CG$60:$CG$61=$CG$60,$CG$61&lt;&gt;$CG$62),1,0)</f>
        <v>0</v>
      </c>
      <c r="BZM60" s="487">
        <f t="array" aca="1" ref="BZM60" ca="1">IF(AND($CC$57:$CC$58=$CC$58,$CC$58&lt;&gt;$CC$59,$CC$59:$CC$62=$CC$60,$CE$57:$CE$58=$CE$58,$CE$59:$CE$62=$CE$60,$CF$57:$CF$58=$CF$58,$CF$59&lt;&gt;$CF$60,$CF$60:$CF$61=$CF$60,$CF$61&lt;&gt;$CF$62,$CG$57&lt;&gt;$CG$58,$CG$60:$CG$61=$CG$60),1,0)</f>
        <v>0</v>
      </c>
      <c r="BZN60" s="487">
        <f t="array" aca="1" ref="BZN60" ca="1">IF(AND($CC$57:$CC$58=$CC$58,$CC$58&lt;&gt;$CC$59,$CC$59:$CC$62=$CC$60,$CE$57:$CE$58=$CE$58,$CE$59:$CE$62=$CE$60,$CF$57&lt;&gt;$CF$58,$CF$59:$CF$61=$CF$60,$CF$61&lt;&gt;$CF$62,$CG$59&lt;&gt;$CG$60,$CG$60:$CG$61=$CG$60),1,0)</f>
        <v>0</v>
      </c>
      <c r="BZO60" s="487">
        <f t="array" aca="1" ref="BZO60" ca="1">IF(AND($CC$57:$CC$58=$CC$58,$CC$58&lt;&gt;$CC$59,$CC$59:$CC$62=$CC$60,$CE$57:$CE$58=$CE$58,$CE$59:$CE$62=$CE$60,$CF$57&lt;&gt;$CF$58,$CF$59&lt;&gt;$CF$60,$CF$60:$CF$62=$CF$60,$CG$60:$CG$61=$CG$60,$CG$61&lt;&gt;$CG$62),1,0)</f>
        <v>0</v>
      </c>
      <c r="BZP60" s="487">
        <f t="array" aca="1" ref="BZP60" ca="1">IF(AND($CC$57:$CC$58=$CC$58,$CC$58&lt;&gt;$CC$59,$CC$59:$CC$62=$CC$60,$CE$57:$CE$58=$CE$58,$CE$59:$CE$62=$CE$60,$CF$57&lt;&gt;$CF$58,$CF$59:$CF$62=$CF$60,$CG$59&lt;&gt;$CG$60,$CG$60:$CG$61=$CG$60,$CG$61&lt;&gt;$CG$62),1,0)</f>
        <v>0</v>
      </c>
      <c r="BZQ60" s="487">
        <f t="array" aca="1" ref="BZQ60" ca="1">IF(AND($CC$57:$CC$58=$CC$58,$CC$58&lt;&gt;$CC$59,$CC$59:$CC$62=$CC$60,$CE$57:$CE$58=$CE$58,$CE$59:$CE$61=$CE$60,$CE$61&lt;&gt;$CE$62,$CF$57:$CF$58=$CF$58,$CF$59:$CF$61=$CF$60,$CG$57&lt;&gt;$CG$58,$CG$59&lt;&gt;$CG$60,$CG$60:$CG$61=$CG$60),1,0)</f>
        <v>0</v>
      </c>
      <c r="BZR60" s="487">
        <f t="array" aca="1" ref="BZR60" ca="1">IF(AND($CC$57:$CC$58=$CC$58,$CC$58&lt;&gt;$CC$59,$CC$59:$CC$62=$CC$60,$CE$57:$CE$58=$CE$58,$CE$59:$CE$61=$CE$60,$CE$61&lt;&gt;$CE$62,$CF$57&lt;&gt;$CF$58,$CF$59&lt;&gt;$CF$60,$CF$60:$CF$61=$CF$60,$CG$60:$CG$61=$CG$60),1,0)</f>
        <v>0</v>
      </c>
      <c r="BZS60" s="487">
        <f t="array" aca="1" ref="BZS60" ca="1">IF(AND($CC$57:$CC$58=$CC$58,$CC$58&lt;&gt;$CC$59,$CC$59:$CC$62=$CC$60,$CE$57:$CE$58=$CE$58,$CE$59&lt;&gt;$CE$60,$CE$60:$CE$62=$CE$60,$CF$57:$CF$58=$CF$58,$CF$60:$CF$62=$CF$60,$CG$57&lt;&gt;$CG$58,$CG$60:$CG$61=$CG$60,$CG$61&lt;&gt;$CG$62),1,0)</f>
        <v>0</v>
      </c>
      <c r="BZT60" s="487">
        <f t="array" aca="1" ref="BZT60" ca="1">IF(AND($CC$57:$CC$58=$CC$58,$CC$58&lt;&gt;$CC$59,$CC$59:$CC$62=$CC$60,$CE$57:$CE$58=$CE$58,$CE$59&lt;&gt;$CE$60,$CE$60:$CE$62=$CE$60,$CF$57&lt;&gt;$CF$58,$CF$60:$CF$61=$CF$60,$CF$61&lt;&gt;$CF$62,$CG$60:$CG$61=$CG$60),1,0)</f>
        <v>0</v>
      </c>
      <c r="BZU60" s="487">
        <f t="array" aca="1" ref="BZU60" ca="1">IF(AND($CC$57:$CC$58=$CC$58,$CC$58&lt;&gt;$CC$59,$CC$59:$CC$62=$CC$60,$CE$57:$CE$58=$CE$58,$CE$59&lt;&gt;$CE$60,$CE$60:$CE$61=$CE$60,$CE$61&lt;&gt;$CE$62,$CF$57:$CF$58=$CF$58,$CF$60:$CF$61=$CF$60,$CG$57&lt;&gt;$CG$58,$CG$60:$CG$61=$CG$60),1,0)</f>
        <v>0</v>
      </c>
      <c r="BZV60" s="487">
        <f t="array" aca="1" ref="BZV60" ca="1">IF(AND($CC$57:$CC$58=$CC$58,$CC$58&lt;&gt;$CC$59,$CC$59:$CC$62=$CC$60,$CE$57:$CE$58=$CE$58,$CE$59&lt;&gt;$CE$60,$CE$60:$CE$61=$CE$60,$CE$61&lt;&gt;$CE$62,$CF$57&lt;&gt;$CF$58,$CF$60:$CF$61=$CF$60,$CG$60:$CG$61=$CG$60),1,0)</f>
        <v>0</v>
      </c>
      <c r="BZW60" s="487">
        <f t="array" aca="1" ref="BZW60" ca="1">IF(AND($CC$57:$CC$58=$CC$58,$CC$58&lt;&gt;$CC$59,$CC$59:$CC$62=$CC$60,$CE$57&lt;&gt;$CE$58,$CE$59:$CE$61=$CE$60,$CE$61&lt;&gt;$CE$62,$CF$59:$CF$61=$CF$60,$CG$59&lt;&gt;$CG$60,$CG$60:$CG$61=$CG$60),1,0)</f>
        <v>0</v>
      </c>
      <c r="BZX60" s="487">
        <f t="array" aca="1" ref="BZX60" ca="1">IF(AND($CC$57:$CC$58=$CC$58,$CC$58&lt;&gt;$CC$59,$CC$59:$CC$62=$CC$60,$CE$57&lt;&gt;$CE$58,$CE$59:$CE$61=$CE$60,$CE$61&lt;&gt;$CE$62,$CF$59&lt;&gt;$CF$60,$CF$60:$CF$61=$CF$60,$CG$60:$CG$61=$CG$60),1,0)</f>
        <v>0</v>
      </c>
      <c r="BZY60" s="487">
        <f t="array" aca="1" ref="BZY60" ca="1">IF(AND($CC$57:$CC$58=$CC$58,$CC$58&lt;&gt;$CC$59,$CC$59:$CC$62=$CC$60,$CE$57&lt;&gt;$CE$58,$CE$59&lt;&gt;$CE$60,$CE$60:$CE$62=$CE$60,$CF$60:$CF$62=$CF$60,$CG$60:$CG$61=$CG$60,$CG$61&lt;&gt;$CG$62),1,0)</f>
        <v>0</v>
      </c>
      <c r="BZZ60" s="487">
        <f t="array" aca="1" ref="BZZ60" ca="1">IF(AND($CC$57:$CC$58=$CC$58,$CC$58&lt;&gt;$CC$59,$CC$59:$CC$62=$CC$60,$CE$57&lt;&gt;$CE$58,$CE$59&lt;&gt;$CE$60,$CE$60:$CE$62=$CE$60,$CF$60:$CF$61=$CF$60,$CF$61&lt;&gt;$CF$62,$CG$60:$CG$61=$CG$60),1,0)</f>
        <v>0</v>
      </c>
      <c r="CAA60" s="487">
        <f t="array" aca="1" ref="CAA60" ca="1">IF(AND($CC$57:$CC$58=$CC$58,$CC$58&lt;&gt;$CC$59,$CC$59:$CC$62=$CC$60,$CE$57&lt;&gt;$CE$58,$CE$59:$CE$62=$CE$60,$CF$59:$CF$62=$CF$60,$CG$59&lt;&gt;$CG$60,$CG$60:$CG$61=$CG$60,$CG$61&lt;&gt;$CG$62),1,0)</f>
        <v>0</v>
      </c>
      <c r="CAB60" s="487">
        <f t="array" aca="1" ref="CAB60" ca="1">IF(AND($CC$57:$CC$58=$CC$58,$CC$58&lt;&gt;$CC$59,$CC$59:$CC$62=$CC$60,$CE$57&lt;&gt;$CE$58,$CE$59:$CE$62=$CE$60,$CF$59&lt;&gt;$CF$60,$CF$60:$CF$61=$CF$60,$CF$61&lt;&gt;$CF$62,$CG$60:$CG$61=$CG$60),1,0)</f>
        <v>0</v>
      </c>
      <c r="CAC60" s="487">
        <f t="array" aca="1" ref="CAC60" ca="1">IF(AND($CC$57:$CC$59=$CC$59,$CC$59&lt;&gt;$CC$60,$CC$60:$CC$61=$CC$60,$CC$61&lt;&gt;$CC$62,$CE$57:$CE$59=$CE$59,$CE$60:$CE$61=$CE$60,$CF$57&lt;&gt;$CF$58,$CF$58:$CF$59=$CF$59,$CF$60:$CF$61=$CF$60,$CG$58&lt;&gt;$CG$59,$CG$60:$CG$61=$CG$60),1,0)</f>
        <v>0</v>
      </c>
      <c r="CAD60" s="487">
        <f t="array" aca="1" ref="CAD60" ca="1">IF(AND($CC$57:$CC$59=$CC$59,$CC$59&lt;&gt;$CC$60,$CC$60:$CC$61=$CC$60,$CC$61&lt;&gt;$CC$62,$CE$57:$CE$59=$CE$59,$CE$60:$CE$61=$CE$60,$CF$57:$CF$58=$CF$58,$CF$58&lt;&gt;$CF$59,$CF$60:$CF$61=$CF$60,$CG$57&lt;&gt;$CG$58,$CG$60:$CG$61=$CG$60),1,0)</f>
        <v>0</v>
      </c>
      <c r="CAE60" s="487">
        <f t="array" aca="1" ref="CAE60" ca="1">IF(AND($CC$57:$CC$59=$CC$59,$CC$59&lt;&gt;$CC$60,$CC$60:$CC$61=$CC$60,$CC$61&lt;&gt;$CC$62,$CE$57&lt;&gt;$CE$58,$CE$58:$CE$59=$CE$59,$CE$60:$CE$61=$CE$60,$CF$58:$CF$59=$CF$59,$CF$60:$CF$61=$CF$60,$CG$58&lt;&gt;$CG$59,$CG$60:$CG$61=$CG$60),1,0)</f>
        <v>0</v>
      </c>
      <c r="CAF60" s="487">
        <f t="array" aca="1" ref="CAF60" ca="1">IF(AND($CC$57:$CC$59=$CC$59,$CC$59&lt;&gt;$CC$60,$CC$60:$CC$61=$CC$60,$CC$61&lt;&gt;$CC$62,$CE$57&lt;&gt;$CE$58,$CE$58:$CE$59=$CE$59,$CE$60:$CE$61=$CE$60,$CF$58&lt;&gt;$CF$59,$CF$60:$CF$61=$CF$60,$CG$60:$CG$61=$CG$60),1,0)</f>
        <v>0</v>
      </c>
      <c r="CAG60" s="487">
        <f t="array" aca="1" ref="CAG60" ca="1">IF(AND($CC$57:$CC$59=$CC$59,$CC$59&lt;&gt;$CC$60,$CC$60:$CC$61=$CC$60,$CC$61&lt;&gt;$CC$62,$CE$57:$CE$58=$CE$58,$CE$58&lt;&gt;$CE$59,$CE$60:$CE$61=$CE$60,$CF$57:$CF$58=$CF$58,$CF$60:$CF$61=$CF$60,$CG$57&lt;&gt;$CG$58,$CG$60:$CG$61=$CG$60),1,0)</f>
        <v>0</v>
      </c>
      <c r="CAH60" s="487">
        <f t="array" aca="1" ref="CAH60" ca="1">IF(AND($CC$57:$CC$59=$CC$59,$CC$59&lt;&gt;$CC$60,$CC$60:$CC$61=$CC$60,$CC$61&lt;&gt;$CC$62,$CE$57:$CE$58=$CE$58,$CE$58&lt;&gt;$CE$59,$CE$60:$CE$61=$CE$60,$CF$57&lt;&gt;$CF$58,$CF$60:$CF$61=$CF$60,$CG$60:$CG$61=$CG$60),1,0)</f>
        <v>0</v>
      </c>
      <c r="CAI60" s="487">
        <f t="array" aca="1" ref="CAI60" ca="1">IF(AND($CC$57:$CC$58=$CC$58,$CC$58&lt;&gt;$CC$59,$CC$59:$CC$61=$CC$60,$CC$61&lt;&gt;$CC$62,$CE$57:$CE$58=$CE$58,$CE$59:$CE$61=$CE$60,$CF$57:$CF$58=$CF$58,$CF$59&lt;&gt;$CF$60,$CF$60:$CF$61=$CF$60,$CG$57&lt;&gt;$CG$58,$CG$60:$CG$61=$CG$60),1,0)</f>
        <v>0</v>
      </c>
      <c r="CAJ60" s="487">
        <f t="array" aca="1" ref="CAJ60" ca="1">IF(AND($CC$57:$CC$58=$CC$58,$CC$58&lt;&gt;$CC$59,$CC$59:$CC$61=$CC$60,$CC$61&lt;&gt;$CC$62,$CE$57:$CE$58=$CE$58,$CE$59:$CE$61=$CE$60,$CF$57&lt;&gt;$CF$58,$CF$59:$CF$61=$CF$60,$CG$59&lt;&gt;$CG$60,$CG$60:$CG$61=$CG$60),1,0)</f>
        <v>0</v>
      </c>
      <c r="CAK60" s="487">
        <f t="array" aca="1" ref="CAK60" ca="1">IF(AND($CC$57:$CC$58=$CC$58,$CC$58&lt;&gt;$CC$59,$CC$59:$CC$61=$CC$60,$CC$61&lt;&gt;$CC$62,$CE$57:$CE$58=$CE$58,$CE$59&lt;&gt;$CE$60,$CE$60:$CE$61=$CE$60,$CF$57:$CF$58=$CF$58,$CF$60:$CF$61=$CF$60,$CG$57&lt;&gt;$CG$58,$CG$60:$CG$61=$CG$60),1,0)</f>
        <v>0</v>
      </c>
      <c r="CAL60" s="487">
        <f t="array" aca="1" ref="CAL60" ca="1">IF(AND($CC$57:$CC$58=$CC$58,$CC$58&lt;&gt;$CC$59,$CC$59:$CC$61=$CC$60,$CC$61&lt;&gt;$CC$62,$CE$57:$CE$58=$CE$58,$CE$59&lt;&gt;$CE$60,$CE$60:$CE$61=$CE$60,$CF$57&lt;&gt;$CF$58,$CF$60:$CF$61=$CF$60,$CG$60:$CG$61=$CG$60),1,0)</f>
        <v>0</v>
      </c>
      <c r="CAM60" s="487">
        <f t="array" aca="1" ref="CAM60" ca="1">IF(AND($CC$57:$CC$58=$CC$58,$CC$58&lt;&gt;$CC$59,$CC$59:$CC$61=$CC$60,$CC$61&lt;&gt;$CC$62,$CE$57&lt;&gt;$CE$58,$CE$59:$CE$61=$CE$60,$CF$59:$CF$61=$CF$60,$CG$59&lt;&gt;$CG$60,$CG$60:$CG$61=$CG$60),1,0)</f>
        <v>0</v>
      </c>
      <c r="CAN60" s="487">
        <f t="array" aca="1" ref="CAN60" ca="1">IF(AND($CC$57:$CC$58=$CC$58,$CC$58&lt;&gt;$CC$59,$CC$59:$CC$61=$CC$60,$CC$61&lt;&gt;$CC$62,$CE$57&lt;&gt;$CE$58,$CE$59:$CE$61=$CE$60,$CF$59&lt;&gt;$CF$60,$CF$60:$CF$61=$CF$60,$CG$60:$CG$61=$CG$60),1,0)</f>
        <v>0</v>
      </c>
      <c r="CAO60" s="487">
        <f t="array" aca="1" ref="CAO60" ca="1">IF(AND($CC$57:$CC$58=$CC$58,$CC$58&lt;&gt;$CC$59,$CC$59&lt;&gt;$CC$60,$CC$60:$CC$62=$CC$60,$CE$57:$CE$58=$CE$58,$CE$60:$CE$62=$CE$60,$CF$57:$CF$58=$CF$58,$CF$60:$CF$61=$CF$60,$CF$61&lt;&gt;$CF$62,$CG$57&lt;&gt;$CG$58,$CG$60:$CG$61=$CG$60),1,0)</f>
        <v>0</v>
      </c>
      <c r="CAP60" s="487">
        <f t="array" aca="1" ref="CAP60" ca="1">IF(AND($CC$57:$CC$58=$CC$58,$CC$58&lt;&gt;$CC$59,$CC$59&lt;&gt;$CC$60,$CC$60:$CC$62=$CC$60,$CE$57:$CE$58=$CE$58,$CE$60:$CE$62=$CE$60,$CF$57&lt;&gt;$CF$58,$CF$60:$CF$62=$CF$60,$CG$60:$CG$61=$CG$60,$CG$61&lt;&gt;$CG$62),1,0)</f>
        <v>0</v>
      </c>
      <c r="CAQ60" s="487">
        <f t="array" aca="1" ref="CAQ60" ca="1">IF(AND($CC$57:$CC$58=$CC$58,$CC$58&lt;&gt;$CC$59,$CC$59&lt;&gt;$CC$60,$CC$60:$CC$62=$CC$60,$CE$57:$CE$58=$CE$58,$CE$60:$CE$61=$CE$60,$CE$61&lt;&gt;$CE$62,$CF$57:$CF$58=$CF$58,$CF$60:$CF$61=$CF$60,$CG$57&lt;&gt;$CG$58,$CG$60:$CG$61=$CG$60),1,0)</f>
        <v>0</v>
      </c>
      <c r="CAR60" s="487">
        <f t="array" aca="1" ref="CAR60" ca="1">IF(AND($CC$57:$CC$58=$CC$58,$CC$58&lt;&gt;$CC$59,$CC$59&lt;&gt;$CC$60,$CC$60:$CC$62=$CC$60,$CE$57:$CE$58=$CE$58,$CE$60:$CE$61=$CE$60,$CE$61&lt;&gt;$CE$62,$CF$57&lt;&gt;$CF$58,$CF$60:$CF$61=$CF$60,$CG$60:$CG$61=$CG$60),1,0)</f>
        <v>0</v>
      </c>
      <c r="CAS60" s="487">
        <f t="array" aca="1" ref="CAS60" ca="1">IF(AND($CC$57:$CC$58=$CC$58,$CC$58&lt;&gt;$CC$59,$CC$59&lt;&gt;$CC$60,$CC$60:$CC$62=$CC$60,$CE$57&lt;&gt;$CE$58,$CE$60:$CE$62=$CE$60,$CF$60:$CF$62=$CF$60,$CG$60:$CG$61=$CG$60,$CG$61&lt;&gt;$CG$62),1,0)</f>
        <v>0</v>
      </c>
      <c r="CAT60" s="487">
        <f t="array" aca="1" ref="CAT60" ca="1">IF(AND($CC$57:$CC$58=$CC$58,$CC$58&lt;&gt;$CC$59,$CC$59&lt;&gt;$CC$60,$CC$60:$CC$62=$CC$60,$CE$57&lt;&gt;$CE$58,$CE$60:$CE$62=$CE$60,$CF$60:$CF$61=$CF$60,$CF$61&lt;&gt;$CF$62,$CG$60:$CG$61=$CG$60),1,0)</f>
        <v>0</v>
      </c>
      <c r="CAU60" s="487">
        <f t="array" aca="1" ref="CAU60" ca="1">IF(AND($CC$57&lt;&gt;$CC$58,$CC$58:$CC$62=$CC$60,$CE$58:$CE$62=$CE$60,$CF$58:$CF$61=$CF$60,$CF$61&lt;&gt;$CF$62,$CG$58&lt;&gt;$CG$59,$CG$59&lt;&gt;$CG$60,$CG$60:$CG$61=$CG$60),1,0)</f>
        <v>0</v>
      </c>
      <c r="CAV60" s="487">
        <f t="array" aca="1" ref="CAV60" ca="1">IF(AND($CC$57&lt;&gt;$CC$58,$CC$58:$CC$62=$CC$60,$CE$58:$CE$62=$CE$60,$CF$58:$CF$59=$CF$59,$CF$59&lt;&gt;$CF$60,$CF$60:$CF$62=$CF$60,$CG$58&lt;&gt;$CG$59,$CG$60:$CG$61=$CG$60,$CG$61&lt;&gt;$CG$62),1,0)</f>
        <v>0</v>
      </c>
      <c r="CAW60" s="487">
        <f t="array" aca="1" ref="CAW60" ca="1">IF(AND($CC$57&lt;&gt;$CC$58,$CC$58:$CC$62=$CC$60,$CE$58:$CE$62=$CE$60,$CF$58:$CF$59=$CF$59,$CF$59&lt;&gt;$CF$60,$CF$60:$CF$61=$CF$60,$CF$61&lt;&gt;$CF$62,$CG$58&lt;&gt;$CG$59,$CG$60:$CG$61=$CG$60),1,0)</f>
        <v>0</v>
      </c>
      <c r="CAX60" s="487">
        <f t="array" aca="1" ref="CAX60" ca="1">IF(AND($CC$57&lt;&gt;$CC$58,$CC$58:$CC$62=$CC$60,$CE$58:$CE$62=$CE$60,$CF$58&lt;&gt;$CF$59,$CF$59:$CF$62=$CF$60,$CG$59&lt;&gt;$CG$60,$CG$60:$CG$61=$CG$60,$CG$61&lt;&gt;$CG$62),1,0)</f>
        <v>0</v>
      </c>
      <c r="CAY60" s="487">
        <f t="array" aca="1" ref="CAY60" ca="1">IF(AND($CC$57&lt;&gt;$CC$58,$CC$58:$CC$62=$CC$60,$CE$58:$CE$62=$CE$60,$CF$58&lt;&gt;$CF$59,$CF$59:$CF$61=$CF$60,$CF$61&lt;&gt;$CF$62,$CG$59&lt;&gt;$CG$60,$CG$60:$CG$61=$CG$60),1,0)</f>
        <v>0</v>
      </c>
      <c r="CAZ60" s="487">
        <f t="array" aca="1" ref="CAZ60" ca="1">IF(AND($CC$57&lt;&gt;$CC$58,$CC$58:$CC$62=$CC$60,$CE$58:$CE$62=$CE$60,$CF$58&lt;&gt;$CF$59,$CF$59&lt;&gt;$CF$60,$CF$60:$CF$62=$CF$60,$CG$60:$CG$61=$CG$60,$CG$61&lt;&gt;$CG$62),1,0)</f>
        <v>0</v>
      </c>
      <c r="CBA60" s="487">
        <f t="array" aca="1" ref="CBA60" ca="1">IF(AND($CC$57&lt;&gt;$CC$58,$CC$58:$CC$62=$CC$60,$CE$58:$CE$61=$CE$60,$CE$61&lt;&gt;$CE$62,$CF$58:$CF$61=$CF$60,$CG$58&lt;&gt;$CG$59,$CG$59&lt;&gt;$CG$60,$CG$60:$CG$61=$CG$60),1,0)</f>
        <v>0</v>
      </c>
      <c r="CBB60" s="487">
        <f t="array" aca="1" ref="CBB60" ca="1">IF(AND($CC$57&lt;&gt;$CC$58,$CC$58:$CC$62=$CC$60,$CE$58:$CE$61=$CE$60,$CE$61&lt;&gt;$CE$62,$CF$58&lt;&gt;$CF$59,$CF$59&lt;&gt;$CF$60,$CF$60:$CF$61=$CF$60,$CG$60:$CG$61=$CG$60),1,0)</f>
        <v>0</v>
      </c>
      <c r="CBC60" s="487">
        <f t="array" aca="1" ref="CBC60" ca="1">IF(AND($CC$57&lt;&gt;$CC$58,$CC$58:$CC$62=$CC$60,$CE$58:$CE$59=$CE$59,$CE$59&lt;&gt;$CE$60,$CE$60:$CE$62=$CE$60,$CF$58:$CF$59=$CF$59,$CF$60:$CF$62=$CF$60,$CG$58&lt;&gt;$CG$59,$CG$60:$CG$61=$CG$60,$CG$61&lt;&gt;$CG$62),1,0)</f>
        <v>0</v>
      </c>
      <c r="CBD60" s="487">
        <f t="array" aca="1" ref="CBD60" ca="1">IF(AND($CC$57&lt;&gt;$CC$58,$CC$58:$CC$62=$CC$60,$CE$58:$CE$59=$CE$59,$CE$59&lt;&gt;$CE$60,$CE$60:$CE$62=$CE$60,$CF$58&lt;&gt;$CF$59,$CF$60:$CF$61=$CF$60,$CF$61&lt;&gt;$CF$62,$CG$60:$CG$61=$CG$60),1,0)</f>
        <v>0</v>
      </c>
      <c r="CBE60" s="487">
        <f t="array" aca="1" ref="CBE60" ca="1">IF(AND($CC$57&lt;&gt;$CC$58,$CC$58:$CC$62=$CC$60,$CE$58:$CE$59=$CE$59,$CE$59&lt;&gt;$CE$60,$CE$60:$CE$61=$CE$60,$CE$61&lt;&gt;$CE$62,$CF$58:$CF$59=$CF$59,$CF$60:$CF$61=$CF$60,$CG$58&lt;&gt;$CG$59,$CG$60:$CG$61=$CG$60),1,0)</f>
        <v>0</v>
      </c>
      <c r="CBF60" s="487">
        <f t="array" aca="1" ref="CBF60" ca="1">IF(AND($CC$57&lt;&gt;$CC$58,$CC$58:$CC$62=$CC$60,$CE$58:$CE$59=$CE$59,$CE$59&lt;&gt;$CE$60,$CE$60:$CE$61=$CE$60,$CE$61&lt;&gt;$CE$62,$CF$58&lt;&gt;$CF$59,$CF$60:$CF$61=$CF$60,$CG$60:$CG$61=$CG$60),1,0)</f>
        <v>0</v>
      </c>
      <c r="CBG60" s="487">
        <f t="array" aca="1" ref="CBG60" ca="1">IF(AND($CC$57&lt;&gt;$CC$58,$CC$58:$CC$62=$CC$60,$CE$58&lt;&gt;$CE$59,$CE$59:$CE$62=$CE$60,$CF$59:$CF$62=$CF$60,$CG$59&lt;&gt;$CG$60,$CG$60:$CG$61=$CG$60,$CG$61&lt;&gt;$CG$62),1,0)</f>
        <v>0</v>
      </c>
      <c r="CBH60" s="487">
        <f t="array" aca="1" ref="CBH60" ca="1">IF(AND($CC$57&lt;&gt;$CC$58,$CC$58:$CC$62=$CC$60,$CE$58&lt;&gt;$CE$59,$CE$59:$CE$62=$CE$60,$CF$59&lt;&gt;$CF$60,$CF$60:$CF$61=$CF$60,$CF$61&lt;&gt;$CF$62,$CG$60:$CG$61=$CG$60),1,0)</f>
        <v>0</v>
      </c>
      <c r="CBI60" s="487">
        <f t="array" aca="1" ref="CBI60" ca="1">IF(AND($CC$57&lt;&gt;$CC$58,$CC$58:$CC$62=$CC$60,$CE$58&lt;&gt;$CE$59,$CE$59:$CE$61=$CE$60,$CE$61&lt;&gt;$CE$62,$CF$59:$CF$61=$CF$60,$CG$59&lt;&gt;$CG$60,$CG$60:$CG$61=$CG$60),1,0)</f>
        <v>0</v>
      </c>
      <c r="CBJ60" s="487">
        <f t="array" aca="1" ref="CBJ60" ca="1">IF(AND($CC$57&lt;&gt;$CC$58,$CC$58:$CC$62=$CC$60,$CE$58&lt;&gt;$CE$59,$CE$59:$CE$61=$CE$60,$CE$61&lt;&gt;$CE$62,$CF$59&lt;&gt;$CF$60,$CF$60:$CF$61=$CF$60,$CG$60:$CG$61=$CG$60),1,0)</f>
        <v>0</v>
      </c>
      <c r="CBK60" s="487">
        <f t="array" aca="1" ref="CBK60" ca="1">IF(AND($CC$57&lt;&gt;$CC$58,$CC$58:$CC$62=$CC$60,$CE$58&lt;&gt;$CE$59,$CE$59&lt;&gt;$CE$60,$CE$60:$CE$62=$CE$60,$CF$60:$CF$62=$CF$60,$CG$60:$CG$61=$CG$60,$CG$61&lt;&gt;$CG$62),1,0)</f>
        <v>0</v>
      </c>
      <c r="CBL60" s="487">
        <f t="array" aca="1" ref="CBL60" ca="1">IF(AND($CC$57&lt;&gt;$CC$58,$CC$58:$CC$62=$CC$60,$CE$58&lt;&gt;$CE$59,$CE$59&lt;&gt;$CE$60,$CE$60:$CE$62=$CE$60,$CF$60:$CF$61=$CF$60,$CF$61&lt;&gt;$CF$62,$CG$60:$CG$61=$CG$60),1,0)</f>
        <v>0</v>
      </c>
      <c r="CBM60" s="487">
        <f t="array" aca="1" ref="CBM60" ca="1">IF(AND($CC$57&lt;&gt;$CC$58,$CC$58:$CC$61=$CC$60,$CC$61&lt;&gt;$CC$62,$CE$58:$CE$61=$CE$60,$CF$58:$CF$59=$CF$59,$CF$59&lt;&gt;$CF$60,$CF$60:$CF$61=$CF$60,$CG$58&lt;&gt;$CG$59,$CG$60:$CG$61=$CG$60),1,0)</f>
        <v>0</v>
      </c>
      <c r="CBN60" s="487">
        <f t="array" aca="1" ref="CBN60" ca="1">IF(AND($CC$57&lt;&gt;$CC$58,$CC$58:$CC$61=$CC$60,$CC$61&lt;&gt;$CC$62,$CE$58:$CE$61=$CE$60,$CF$58&lt;&gt;$CF$59,$CF$59:$CF$61=$CF$60,$CG$59&lt;&gt;$CG$60,$CG$60:$CG$61=$CG$60),1,0)</f>
        <v>0</v>
      </c>
      <c r="CBO60" s="487">
        <f t="array" aca="1" ref="CBO60" ca="1">IF(AND($CC$57&lt;&gt;$CC$58,$CC$58:$CC$61=$CC$60,$CC$61&lt;&gt;$CC$62,$CE$58:$CE$59=$CE$59,$CE$59&lt;&gt;$CE$60,$CE$60:$CE$61=$CE$60,$CF$58:$CF$59=$CF$59,$CF$60:$CF$61=$CF$60,$CG$58&lt;&gt;$CG$59,$CG$60:$CG$61=$CG$60),1,0)</f>
        <v>0</v>
      </c>
      <c r="CBP60" s="487">
        <f t="array" aca="1" ref="CBP60" ca="1">IF(AND($CC$57&lt;&gt;$CC$58,$CC$58:$CC$61=$CC$60,$CC$61&lt;&gt;$CC$62,$CE$58:$CE$59=$CE$59,$CE$59&lt;&gt;$CE$60,$CE$60:$CE$61=$CE$60,$CF$58&lt;&gt;$CF$59,$CF$60:$CF$61=$CF$60,$CG$60:$CG$61=$CG$60),1,0)</f>
        <v>0</v>
      </c>
      <c r="CBQ60" s="487">
        <f t="array" aca="1" ref="CBQ60" ca="1">IF(AND($CC$57&lt;&gt;$CC$58,$CC$58:$CC$61=$CC$60,$CC$61&lt;&gt;$CC$62,$CE$58&lt;&gt;$CE$59,$CE$59:$CE$61=$CE$60,$CF$59:$CF$61=$CF$60,$CG$59&lt;&gt;$CG$60,$CG$60:$CG$61=$CG$60),1,0)</f>
        <v>0</v>
      </c>
      <c r="CBR60" s="487">
        <f t="array" aca="1" ref="CBR60" ca="1">IF(AND($CC$57&lt;&gt;$CC$58,$CC$58:$CC$61=$CC$60,$CC$61&lt;&gt;$CC$62,$CE$58&lt;&gt;$CE$59,$CE$59:$CE$61=$CE$60,$CF$59&lt;&gt;$CF$60,$CF$60:$CF$61=$CF$60,$CG$60:$CG$61=$CG$60),1,0)</f>
        <v>0</v>
      </c>
      <c r="CBS60" s="487">
        <f t="array" aca="1" ref="CBS60" ca="1">IF(AND($CC$57&lt;&gt;$CC$58,$CC$58:$CC$59=$CC$59,$CC$59&lt;&gt;$CC$60,$CC$60:$CC$62=$CC$60,$CE$58:$CE$59=$CE$59,$CE$60:$CE$62=$CE$60,$CF$58:$CF$59=$CF$59,$CF$60:$CF$61=$CF$60,$CF$61&lt;&gt;$CF$62,$CG$58&lt;&gt;$CG$59,$CG$60:$CG$61=$CG$60),1,0)</f>
        <v>0</v>
      </c>
      <c r="CBT60" s="487">
        <f t="array" aca="1" ref="CBT60" ca="1">IF(AND($CC$57&lt;&gt;$CC$58,$CC$58:$CC$59=$CC$59,$CC$59&lt;&gt;$CC$60,$CC$60:$CC$62=$CC$60,$CE$58:$CE$59=$CE$59,$CE$60:$CE$62=$CE$60,$CF$58&lt;&gt;$CF$59,$CF$60:$CF$62=$CF$60,$CG$60:$CG$61=$CG$60,$CG$61&lt;&gt;$CG$62),1,0)</f>
        <v>0</v>
      </c>
      <c r="CBU60" s="487">
        <f t="array" aca="1" ref="CBU60" ca="1">IF(AND($CC$57&lt;&gt;$CC$58,$CC$58:$CC$59=$CC$59,$CC$59&lt;&gt;$CC$60,$CC$60:$CC$62=$CC$60,$CE$58:$CE$59=$CE$59,$CE$60:$CE$61=$CE$60,$CE$61&lt;&gt;$CE$62,$CF$58:$CF$59=$CF$59,$CF$60:$CF$61=$CF$60,$CG$58&lt;&gt;$CG$59,$CG$60:$CG$61=$CG$60),1,0)</f>
        <v>0</v>
      </c>
      <c r="CBV60" s="487">
        <f t="array" aca="1" ref="CBV60" ca="1">IF(AND($CC$57&lt;&gt;$CC$58,$CC$58:$CC$59=$CC$59,$CC$59&lt;&gt;$CC$60,$CC$60:$CC$62=$CC$60,$CE$58:$CE$59=$CE$59,$CE$60:$CE$61=$CE$60,$CE$61&lt;&gt;$CE$62,$CF$58&lt;&gt;$CF$59,$CF$60:$CF$61=$CF$60,$CG$60:$CG$61=$CG$60),1,0)</f>
        <v>0</v>
      </c>
      <c r="CBW60" s="487">
        <f t="array" aca="1" ref="CBW60" ca="1">IF(AND($CC$57&lt;&gt;$CC$58,$CC$58:$CC$59=$CC$59,$CC$59&lt;&gt;$CC$60,$CC$60:$CC$62=$CC$60,$CE$58&lt;&gt;$CE$59,$CE$60:$CE$62=$CE$60,$CF$60:$CF$62=$CF$60,$CG$60:$CG$61=$CG$60,$CG$61&lt;&gt;$CG$62),1,0)</f>
        <v>0</v>
      </c>
      <c r="CBX60" s="487">
        <f t="array" aca="1" ref="CBX60" ca="1">IF(AND($CC$57&lt;&gt;$CC$58,$CC$58:$CC$59=$CC$59,$CC$59&lt;&gt;$CC$60,$CC$60:$CC$62=$CC$60,$CE$58&lt;&gt;$CE$59,$CE$60:$CE$62=$CE$60,$CF$60:$CF$61=$CF$60,$CF$61&lt;&gt;$CF$62,$CG$60:$CG$61=$CG$60),1,0)</f>
        <v>0</v>
      </c>
      <c r="CBY60" s="487">
        <f t="array" aca="1" ref="CBY60" ca="1">IF(AND($CC$57&lt;&gt;$CC$58,$CC$58&lt;&gt;$CC$59,$CC$59:$CC$62=$CC$60,$CE$59:$CE$62=$CE$60,$CF$59&lt;&gt;$CF$60,$CF$60:$CF$62=$CF$60,$CG$60:$CG$61=$CG$60,$CG$61&lt;&gt;$CG$62),1,0)</f>
        <v>0</v>
      </c>
      <c r="CBZ60" s="487">
        <f t="array" aca="1" ref="CBZ60" ca="1">IF(AND($CC$57&lt;&gt;$CC$58,$CC$58&lt;&gt;$CC$59,$CC$59:$CC$62=$CC$60,$CE$59:$CE$62=$CE$60,$CF$59:$CF$61=$CF$60,$CF$61&lt;&gt;$CF$62,$CG$59&lt;&gt;$CG$60,$CG$60:$CG$61=$CG$60),1,0)</f>
        <v>0</v>
      </c>
      <c r="CCA60" s="487">
        <f t="array" aca="1" ref="CCA60" ca="1">IF(AND($CC$57&lt;&gt;$CC$58,$CC$58&lt;&gt;$CC$59,$CC$59:$CC$62=$CC$60,$CE$59&lt;&gt;$CE$60,$CE$60:$CE$62=$CE$60,$CF$60:$CF$62=$CF$60,$CG$60:$CG$61=$CG$60,$CG$61&lt;&gt;$CG$62),1,0)</f>
        <v>0</v>
      </c>
      <c r="CCB60" s="487">
        <f t="array" aca="1" ref="CCB60" ca="1">IF(AND($CC$57&lt;&gt;$CC$58,$CC$58&lt;&gt;$CC$59,$CC$59:$CC$62=$CC$60,$CE$59&lt;&gt;$CE$60,$CE$60:$CE$62=$CE$60,$CF$60:$CF$61=$CF$60,$CF$61&lt;&gt;$CF$62,$CG$60:$CG$61=$CG$60),1,0)</f>
        <v>0</v>
      </c>
      <c r="CCC60" s="487">
        <f t="array" aca="1" ref="CCC60" ca="1">IF(AND($CC$57&lt;&gt;$CC$58,$CC$58&lt;&gt;$CC$59,$CC$59:$CC$62=$CC$60,$CE$59:$CE$61=$CE$60,$CE$61&lt;&gt;$CE$62,$CF$59:$CF$61=$CF$60,$CG$59&lt;&gt;$CG$60,$CG$60:$CG$61=$CG$60),1,0)</f>
        <v>0</v>
      </c>
      <c r="CCD60" s="487">
        <f t="array" aca="1" ref="CCD60" ca="1">IF(AND($CC$57&lt;&gt;$CC$58,$CC$58&lt;&gt;$CC$59,$CC$59:$CC$62=$CC$60,$CE$59:$CE$61=$CE$60,$CE$61&lt;&gt;$CE$62,$CF$59&lt;&gt;$CF$60,$CF$60:$CF$61=$CF$60,$CG$60:$CG$61=$CG$60),1,0)</f>
        <v>0</v>
      </c>
      <c r="CCE60" s="487">
        <f t="array" aca="1" ref="CCE60" ca="1">IF(AND($CC$57:$CC$62=$CC$60,$CE$57:$CE$60=$CE$60,$CE$60&lt;&gt;$CE$61,$CE$61:$CE$62=$CE$61,$CF$57:$CF$59=$CF$59,$CF$59&lt;&gt;$CF$60,$CF$61:$CF$62=$CF$61,$CG$57&lt;&gt;$CG$58,$CG$58&lt;&gt;$CG$59,$CG$61:$CG$62=$CG$61),1,0)</f>
        <v>0</v>
      </c>
      <c r="CCF60" s="487">
        <f t="array" aca="1" ref="CCF60" ca="1">IF(AND($CC$57:$CC$62=$CC$60,$CE$57:$CE$60=$CE$60,$CE$60&lt;&gt;$CE$61,$CE$61:$CE$62=$CE$61,$CF$57:$CF$58=$CF$58,$CF$58&lt;&gt;$CF$59,$CF$59:$CF$60=$CF$60,$CF$61:$CF$62=$CF$61,$CG$57&lt;&gt;$CG$58,$CG$59&lt;&gt;$CG$60,$CG$61:$CG$62=$CG$61),1,0)</f>
        <v>0</v>
      </c>
      <c r="CCG60" s="487">
        <f t="array" aca="1" ref="CCG60" ca="1">IF(AND($CC$57:$CC$62=$CC$60,$CE$57:$CE$60=$CE$60,$CE$60&lt;&gt;$CE$61,$CE$61:$CE$62=$CE$61,$CF$57&lt;&gt;$CF$58,$CF$58:$CF$60=$CF$60,$CF$61:$CF$62=$CF$61,$CG$58&lt;&gt;$CG$59,$CG$59&lt;&gt;$CG$60,$CG$61:$CG$62=$CG$61),1,0)</f>
        <v>0</v>
      </c>
      <c r="CCH60" s="487">
        <f t="array" aca="1" ref="CCH60" ca="1">IF(AND($CC$57:$CC$62=$CC$60,$CE$57:$CE$60=$CE$60,$CE$60&lt;&gt;$CE$61,$CE$61:$CE$62=$CE$61,$CF$57:$CF$58=$CF$58,$CF$58&lt;&gt;$CF$59,$CF$59&lt;&gt;$CF$60,$CF$61:$CF$62=$CF$61,$CG$57&lt;&gt;$CG$58,$CG$61:$CG$62=$CG$61),1,0)</f>
        <v>0</v>
      </c>
      <c r="CCI60" s="487">
        <f t="array" aca="1" ref="CCI60" ca="1">IF(AND($CC$57:$CC$62=$CC$60,$CE$57:$CE$60=$CE$60,$CE$60&lt;&gt;$CE$61,$CE$61:$CE$62=$CE$61,$CF$57&lt;&gt;$CF$58,$CF$58&lt;&gt;$CF$59,$CF$59:$CF$60=$CF$60,$CF$61:$CF$62=$CF$61,$CG$59&lt;&gt;$CG$60,$CG$61:$CG$62=$CG$61),1,0)</f>
        <v>0</v>
      </c>
      <c r="CCJ60" s="487">
        <f t="array" aca="1" ref="CCJ60" ca="1">IF(AND($CC$57:$CC$62=$CC$60,$CE$57:$CE$60=$CE$60,$CE$60&lt;&gt;$CE$61,$CE$61:$CE$62=$CE$61,$CF$57&lt;&gt;$CF$58,$CF$58:$CF$59=$CF$59,$CF$59&lt;&gt;$CF$60,$CF$61:$CF$62=$CF$61,$CG$58&lt;&gt;$CG$59,$CG$61:$CG$62=$CG$61),1,0)</f>
        <v>0</v>
      </c>
      <c r="CCK60" s="487">
        <f t="array" aca="1" ref="CCK60" ca="1">IF(AND($CC$57:$CC$62=$CC$60,$CE$57:$CE$59=$CE$59,$CE$59&lt;&gt;$CE$60,$CE$60:$CE$62=$CE$60,$CF$57&lt;&gt;$CF$58,$CF$58:$CF$59=$CF$59,$CF$60:$CF$62=$CF$60,$CG$58&lt;&gt;$CG$59,$CG$60&lt;&gt;$CG$61,$CG$61:$CG$62=$CG$61),1,0)</f>
        <v>0</v>
      </c>
      <c r="CCL60" s="487">
        <f t="array" aca="1" ref="CCL60" ca="1">IF(AND($CC$57:$CC$62=$CC$60,$CE$57:$CE$59=$CE$59,$CE$59&lt;&gt;$CE$60,$CE$60:$CE$62=$CE$60,$CF$57&lt;&gt;$CF$58,$CF$58:$CF$59=$CF$59,$CF$60&lt;&gt;$CF$61,$CF$61:$CF$62=$CF$61,$CG$58&lt;&gt;$CG$59,$CG$61:$CG$62=$CG$61),1,0)</f>
        <v>0</v>
      </c>
      <c r="CCM60" s="487">
        <f t="array" aca="1" ref="CCM60" ca="1">IF(AND($CC$57:$CC$62=$CC$60,$CE$57:$CE$59=$CE$59,$CE$59&lt;&gt;$CE$60,$CE$60:$CE$62=$CE$60,$CF$57:$CF$58=$CF$58,$CF$58&lt;&gt;$CF$59,$CF$60:$CF$62=$CF$60,$CG$57&lt;&gt;$CG$58,$CG$60&lt;&gt;$CG$61,$CG$61:$CG$62=$CG$61),1,0)</f>
        <v>0</v>
      </c>
      <c r="CCN60" s="487">
        <f t="array" aca="1" ref="CCN60" ca="1">IF(AND($CC$57:$CC$62=$CC$60,$CE$57:$CE$59=$CE$59,$CE$59&lt;&gt;$CE$60,$CE$60:$CE$62=$CE$60,$CF$57:$CF$58=$CF$58,$CF$58&lt;&gt;$CF$59,$CF$60&lt;&gt;$CF$61,$CF$61:$CF$62=$CF$61,$CG$57&lt;&gt;$CG$58,$CG$61:$CG$62=$CG$61),1,0)</f>
        <v>0</v>
      </c>
      <c r="CCO60" s="487">
        <f t="array" aca="1" ref="CCO60" ca="1">IF(AND($CC$57:$CC$62=$CC$60,$CE$57:$CE$59=$CE$59,$CE$59&lt;&gt;$CE$60,$CE$60:$CE$62=$CE$60,$CF$57&lt;&gt;$CF$58,$CF$58&lt;&gt;$CF$59,$CF$60:$CF$62=$CF$60,$CG$60&lt;&gt;$CG$61,$CG$61:$CG$62=$CG$61),1,0)</f>
        <v>0</v>
      </c>
      <c r="CCP60" s="487">
        <f t="array" aca="1" ref="CCP60" ca="1">IF(AND($CC$57:$CC$62=$CC$60,$CE$57:$CE$59=$CE$59,$CE$59&lt;&gt;$CE$60,$CE$60:$CE$62=$CE$60,$CF$57:$CF$59=$CF$59,$CF$60&lt;&gt;$CF$61,$CF$61:$CF$62=$CF$61,$CG$57&lt;&gt;$CG$58,$CG$58&lt;&gt;$CG$59,$CG$61:$CG$62=$CG$61),1,0)</f>
        <v>0</v>
      </c>
      <c r="CCQ60" s="487">
        <f t="array" aca="1" ref="CCQ60" ca="1">IF(AND($CC$57:$CC$62=$CC$60,$CE$57:$CE$58=$CE$58,$CE$58&lt;&gt;$CE$59,$CE$59:$CE$62=$CE$60,$CF$57:$CF$58=$CF$58,$CF$59:$CF$60=$CF$60,$CF$60&lt;&gt;$CF$61,$CF$61:$CF$62=$CF$61,$CG$57&lt;&gt;$CG$58,$CG$59&lt;&gt;$CG$60,$CG$61:$CG$62=$CG$61),1,0)</f>
        <v>0</v>
      </c>
      <c r="CCR60" s="487">
        <f t="array" aca="1" ref="CCR60" ca="1">IF(AND($CC$57:$CC$62=$CC$60,$CE$57:$CE$58=$CE$58,$CE$58&lt;&gt;$CE$59,$CE$59:$CE$62=$CE$60,$CF$57:$CF$58=$CF$58,$CF$59&lt;&gt;$CF$60,$CF$60&lt;&gt;$CF$61,$CF$61:$CF$62=$CF$61,$CG$57&lt;&gt;$CG$58,$CG$61:$CG$62=$CG$61),1,0)</f>
        <v>0</v>
      </c>
      <c r="CCS60" s="487">
        <f t="array" aca="1" ref="CCS60" ca="1">IF(AND($CC$57:$CC$62=$CC$60,$CE$57:$CE$58=$CE$58,$CE$58&lt;&gt;$CE$59,$CE$59:$CE$62=$CE$60,$CF$57:$CF$58=$CF$58,$CF$59&lt;&gt;$CF$60,$CF$60:$CF$62=$CF$60,$CG$57&lt;&gt;$CG$58,$CG$60&lt;&gt;$CG$61,$CG$61:$CG$62=$CG$61),1,0)</f>
        <v>0</v>
      </c>
      <c r="CCT60" s="487">
        <f t="array" aca="1" ref="CCT60" ca="1">IF(AND($CC$57:$CC$62=$CC$60,$CE$57:$CE$58=$CE$58,$CE$58&lt;&gt;$CE$59,$CE$59:$CE$62=$CE$60,$CF$57&lt;&gt;$CF$58,$CF$59:$CF$62=$CF$60,$CG$59&lt;&gt;$CG$60,$CG$60&lt;&gt;$CG$61,$CG$61:$CG$62=$CG$61),1,0)</f>
        <v>0</v>
      </c>
      <c r="CCU60" s="487">
        <f t="array" aca="1" ref="CCU60" ca="1">IF(AND($CC$57:$CC$62=$CC$60,$CE$57:$CE$58=$CE$58,$CE$58&lt;&gt;$CE$59,$CE$59:$CE$62=$CE$60,$CF$57&lt;&gt;$CF$58,$CF$59:$CF$60=$CF$60,$CF$60&lt;&gt;$CF$61,$CF$61:$CF$62=$CF$61,$CG$59&lt;&gt;$CG$60,$CG$61:$CG$62=$CG$61),1,0)</f>
        <v>0</v>
      </c>
      <c r="CCV60" s="487">
        <f t="array" aca="1" ref="CCV60" ca="1">IF(AND($CC$57:$CC$62=$CC$60,$CE$57:$CE$58=$CE$58,$CE$58&lt;&gt;$CE$59,$CE$59:$CE$62=$CE$60,$CF$57&lt;&gt;$CF$58,$CF$59&lt;&gt;$CF$60,$CF$60:$CF$62=$CF$60,$CG$60&lt;&gt;$CG$61,$CG$61:$CG$62=$CG$61),1,0)</f>
        <v>0</v>
      </c>
      <c r="CCW60" s="487">
        <f t="array" aca="1" ref="CCW60" ca="1">IF(AND($CC$57:$CC$62=$CC$60,$CE$57:$CE$59=$CE$59,$CE$59&lt;&gt;$CE$60,$CE$60&lt;&gt;$CE$61,$CE$61:$CE$62=$CE$61,$CF$57&lt;&gt;$CF$58,$CF$58:$CF$59=$CF$59,$CF$61:$CF$62=$CF$61,$CG$58&lt;&gt;$CG$59,$CG$61:$CG$62=$CG$61),1,0)</f>
        <v>0</v>
      </c>
      <c r="CCX60" s="487">
        <f t="array" aca="1" ref="CCX60" ca="1">IF(AND($CC$57:$CC$62=$CC$60,$CE$57:$CE$59=$CE$59,$CE$59&lt;&gt;$CE$60,$CE$60&lt;&gt;$CE$61,$CE$61:$CE$62=$CE$61,$CF$57:$CF$58=$CF$58,$CF$58&lt;&gt;$CF$59,$CF$61:$CF$62=$CF$61,$CG$57&lt;&gt;$CG$58,$CG$61:$CG$62=$CG$61),1,0)</f>
        <v>0</v>
      </c>
      <c r="CCY60" s="487">
        <f t="array" aca="1" ref="CCY60" ca="1">IF(AND($CC$57:$CC$62=$CC$60,$CE$57:$CE$58=$CE$58,$CE$58&lt;&gt;$CE$59,$CE$59:$CE$60=$CE$60,$CE$60&lt;&gt;$CE$61,$CE$61:$CE$62=$CE$61,$CF$57&lt;&gt;$CF$58,$CF$59:$CF$60=$CF$60,$CF$61:$CF$62=$CF$61,$CG$59&lt;&gt;$CG$60,$CG$61:$CG$62=$CG$61),1,0)</f>
        <v>0</v>
      </c>
      <c r="CCZ60" s="487">
        <f t="array" aca="1" ref="CCZ60" ca="1">IF(AND($CC$57:$CC$62=$CC$60,$CE$57:$CE$58=$CE$58,$CE$58&lt;&gt;$CE$59,$CE$59:$CE$60=$CE$60,$CE$60&lt;&gt;$CE$61,$CE$61:$CE$62=$CE$61,$CF$57:$CF$58=$CF$58,$CF$59&lt;&gt;$CF$60,$CF$61:$CF$62=$CF$61,$CG$57&lt;&gt;$CG$58,$CG$61:$CG$62=$CG$61),1,0)</f>
        <v>0</v>
      </c>
      <c r="CDA60" s="487">
        <f t="array" aca="1" ref="CDA60" ca="1">IF(AND($CC$57:$CC$62=$CC$60,$CE$57:$CE$58=$CE$58,$CE$58&lt;&gt;$CE$59,$CE$59&lt;&gt;$CE$60,$CE$60:$CE$62=$CE$60,$CF$57&lt;&gt;$CF$58,$CF$60:$CF$62=$CF$60,$CG$60&lt;&gt;$CG$61,$CG$61:$CG$62=$CG$61),1,0)</f>
        <v>0</v>
      </c>
      <c r="CDB60" s="487">
        <f t="array" aca="1" ref="CDB60" ca="1">IF(AND($CC$57:$CC$62=$CC$60,$CE$57:$CE$58=$CE$58,$CE$58&lt;&gt;$CE$59,$CE$59&lt;&gt;$CE$60,$CE$60:$CE$62=$CE$60,$CF$57:$CF$58=$CF$58,$CF$60&lt;&gt;$CF$61,$CF$61:$CF$62=$CF$61,$CG$57&lt;&gt;$CG$58,$CG$61:$CG$62=$CG$61),1,0)</f>
        <v>0</v>
      </c>
      <c r="CDC60" s="487">
        <f t="array" aca="1" ref="CDC60" ca="1">IF(AND($CC$57:$CC$62=$CC$60,$CE$57&lt;&gt;$CE$58,$CE$58:$CE$62=$CE$60,$CF$58&lt;&gt;$CF$59,$CF$59:$CF$62=$CF$60,$CG$59&lt;&gt;$CG$60,$CG$60&lt;&gt;$CG$61,$CG$61:$CG$62=$CG$61),1,0)</f>
        <v>0</v>
      </c>
      <c r="CDD60" s="487">
        <f t="array" aca="1" ref="CDD60" ca="1">IF(AND($CC$57:$CC$62=$CC$60,$CE$57&lt;&gt;$CE$58,$CE$58:$CE$62=$CE$60,$CF$58:$CF$59=$CF$59,$CF$59&lt;&gt;$CF$60,$CF$60:$CF$62=$CF$60,$CG$58&lt;&gt;$CG$59,$CG$60&lt;&gt;$CG$61,$CG$61:$CG$62=$CG$61),1,0)</f>
        <v>0</v>
      </c>
      <c r="CDE60" s="487">
        <f t="array" aca="1" ref="CDE60" ca="1">IF(AND($CC$57:$CC$62=$CC$60,$CE$57&lt;&gt;$CE$58,$CE$58:$CE$62=$CE$60,$CF$58:$CF$59=$CF$59,$CF$59&lt;&gt;$CF$60,$CF$60&lt;&gt;$CF$61,$CF$61:$CF$62=$CF$61,$CG$58&lt;&gt;$CG$59,$CG$61:$CG$62=$CG$61),1,0)</f>
        <v>0</v>
      </c>
      <c r="CDF60" s="487">
        <f t="array" aca="1" ref="CDF60" ca="1">IF(AND($CC$57:$CC$62=$CC$60,$CE$57&lt;&gt;$CE$58,$CE$58:$CE$62=$CE$60,$CF$58&lt;&gt;$CF$59,$CF$59:$CF$60=$CF$60,$CF$60&lt;&gt;$CF$61,$CF$61:$CF$62=$CF$61,$CG$59&lt;&gt;$CG$60,$CG$61:$CG$62=$CG$61),1,0)</f>
        <v>0</v>
      </c>
      <c r="CDG60" s="487">
        <f t="array" aca="1" ref="CDG60" ca="1">IF(AND($CC$57:$CC$62=$CC$60,$CE$57&lt;&gt;$CE$58,$CE$58:$CE$62=$CE$60,$CF$58&lt;&gt;$CF$59,$CF$59&lt;&gt;$CF$60,$CF$60:$CF$62=$CF$60,$CG$60&lt;&gt;$CG$61,$CG$61:$CG$62=$CG$61),1,0)</f>
        <v>0</v>
      </c>
      <c r="CDH60" s="487">
        <f t="array" aca="1" ref="CDH60" ca="1">IF(AND($CC$57:$CC$62=$CC$60,$CE$57&lt;&gt;$CE$58,$CE$58:$CE$62=$CE$60,$CF$58:$CF$60=$CF$60,$CF$60&lt;&gt;$CF$61,$CF$61:$CF$62=$CF$61,$CG$58&lt;&gt;$CG$59,$CG$59&lt;&gt;$CG$60,$CG$61:$CG$62=$CG$61),1,0)</f>
        <v>0</v>
      </c>
      <c r="CDI60" s="487">
        <f t="array" aca="1" ref="CDI60" ca="1">IF(AND($CC$57:$CC$62=$CC$60,$CE$57&lt;&gt;$CE$58,$CE$58:$CE$60=$CE$60,$CE$60&lt;&gt;$CE$61,$CE$61:$CE$62=$CE$61,$CF$58&lt;&gt;$CF$59,$CF$59:$CF$60=$CF$60,$CF$61:$CF$62=$CF$61,$CG$59&lt;&gt;$CG$60,$CG$61:$CG$62=$CG$61),1,0)</f>
        <v>0</v>
      </c>
      <c r="CDJ60" s="487">
        <f t="array" aca="1" ref="CDJ60" ca="1">IF(AND($CC$57:$CC$62=$CC$60,$CE$57&lt;&gt;$CE$58,$CE$58:$CE$60=$CE$60,$CE$60&lt;&gt;$CE$61,$CE$61:$CE$62=$CE$61,$CF$58:$CF$59=$CF$59,$CF$59&lt;&gt;$CF$60,$CF$61:$CF$62=$CF$61,$CG$58&lt;&gt;$CG$59,$CG$61:$CG$62=$CG$61),1,0)</f>
        <v>0</v>
      </c>
      <c r="CDK60" s="487">
        <f t="array" aca="1" ref="CDK60" ca="1">IF(AND($CC$57:$CC$62=$CC$60,$CE$57&lt;&gt;$CE$58,$CE$58:$CE$59=$CE$59,$CE$59&lt;&gt;$CE$60,$CE$60:$CE$62=$CE$60,$CF$58:$CF$59=$CF$59,$CF$60&lt;&gt;$CF$61,$CF$61:$CF$62=$CF$61,$CG$58&lt;&gt;$CG$59,$CG$61:$CG$62=$CG$61),1,0)</f>
        <v>0</v>
      </c>
      <c r="CDL60" s="487">
        <f t="array" aca="1" ref="CDL60" ca="1">IF(AND($CC$57:$CC$62=$CC$60,$CE$57&lt;&gt;$CE$58,$CE$58:$CE$59=$CE$59,$CE$59&lt;&gt;$CE$60,$CE$60:$CE$62=$CE$60,$CF$58&lt;&gt;$CF$59,$CF$60:$CF$62=$CF$60,$CG$60&lt;&gt;$CG$61,$CG$61:$CG$62=$CG$61),1,0)</f>
        <v>0</v>
      </c>
      <c r="CDM60" s="487">
        <f t="array" aca="1" ref="CDM60" ca="1">IF(AND($CC$57:$CC$62=$CC$60,$CE$57&lt;&gt;$CE$58,$CE$58&lt;&gt;$CE$59,$CE$59:$CE$62=$CE$60,$CF$59&lt;&gt;$CF$60,$CF$60:$CF$62=$CF$60,$CG$60&lt;&gt;$CG$61,$CG$61:$CG$62=$CG$61),1,0)</f>
        <v>0</v>
      </c>
      <c r="CDN60" s="487">
        <f t="array" aca="1" ref="CDN60" ca="1">IF(AND($CC$57:$CC$62=$CC$60,$CE$57&lt;&gt;$CE$58,$CE$58&lt;&gt;$CE$59,$CE$59:$CE$62=$CE$60,$CF$59:$CF$60=$CF$60,$CF$60&lt;&gt;$CF$61,$CF$61:$CF$62=$CF$61,$CG$59&lt;&gt;$CG$60,$CG$61:$CG$62=$CG$61),1,0)</f>
        <v>0</v>
      </c>
      <c r="CDO60" s="487">
        <f t="array" aca="1" ref="CDO60" ca="1">IF(AND($CC$57:$CC$60=$CC$60,$CC$60&lt;&gt;$CC$61,$CC$61:$CC$62=$CC$61,$CE$57:$CE$60=$CE$60,$CE$61:$CE$62=$CE$61,$CF$57:$CF$59=$CF$59,$CF$59&lt;&gt;$CF$60,$CF$61:$CF$62=$CF$61,$CG$57&lt;&gt;$CG$58,$CG$58&lt;&gt;$CG$59,$CG$61:$CG$62=$CG$61),1,0)</f>
        <v>0</v>
      </c>
      <c r="CDP60" s="487">
        <f t="array" aca="1" ref="CDP60" ca="1">IF(AND($CC$57:$CC$60=$CC$60,$CC$60&lt;&gt;$CC$61,$CC$61:$CC$62=$CC$61,$CE$57:$CE$60=$CE$60,$CE$61:$CE$62=$CE$61,$CF$57:$CF$58=$CF$58,$CF$58&lt;&gt;$CF$59,$CF$59:$CF$60=$CF$60,$CF$61:$CF$62=$CF$61,$CG$57&lt;&gt;$CG$58,$CG$59&lt;&gt;$CG$60,$CG$61:$CG$62=$CG$61),1,0)</f>
        <v>0</v>
      </c>
      <c r="CDQ60" s="487">
        <f t="array" aca="1" ref="CDQ60" ca="1">IF(AND($CC$57:$CC$60=$CC$60,$CC$60&lt;&gt;$CC$61,$CC$61:$CC$62=$CC$61,$CE$57:$CE$60=$CE$60,$CE$61:$CE$62=$CE$61,$CF$57&lt;&gt;$CF$58,$CF$58:$CF$60=$CF$60,$CF$61:$CF$62=$CF$61,$CG$58&lt;&gt;$CG$59,$CG$59&lt;&gt;$CG$60,$CG$61:$CG$62=$CG$61),1,0)</f>
        <v>0</v>
      </c>
      <c r="CDR60" s="487">
        <f t="array" aca="1" ref="CDR60" ca="1">IF(AND($CC$57:$CC$60=$CC$60,$CC$60&lt;&gt;$CC$61,$CC$61:$CC$62=$CC$61,$CE$57:$CE$60=$CE$60,$CE$61:$CE$62=$CE$61,$CF$57:$CF$58=$CF$58,$CF$58&lt;&gt;$CF$59,$CF$59&lt;&gt;$CF$60,$CF$61:$CF$62=$CF$61,$CG$57&lt;&gt;$CG$58,$CG$61:$CG$62=$CG$61),1,0)</f>
        <v>0</v>
      </c>
      <c r="CDS60" s="487">
        <f t="array" aca="1" ref="CDS60" ca="1">IF(AND($CC$57:$CC$60=$CC$60,$CC$60&lt;&gt;$CC$61,$CC$61:$CC$62=$CC$61,$CE$57:$CE$60=$CE$60,$CE$61:$CE$62=$CE$61,$CF$57&lt;&gt;$CF$58,$CF$58&lt;&gt;$CF$59,$CF$59:$CF$60=$CF$60,$CF$61:$CF$62=$CF$61,$CG$59&lt;&gt;$CG$60,$CG$61:$CG$62=$CG$61),1,0)</f>
        <v>0</v>
      </c>
      <c r="CDT60" s="487">
        <f t="array" aca="1" ref="CDT60" ca="1">IF(AND($CC$57:$CC$60=$CC$60,$CC$60&lt;&gt;$CC$61,$CC$61:$CC$62=$CC$61,$CE$57:$CE$60=$CE$60,$CE$61:$CE$62=$CE$61,$CF$57&lt;&gt;$CF$58,$CF$58:$CF$59=$CF$59,$CF$59&lt;&gt;$CF$60,$CF$61:$CF$62=$CF$61,$CG$58&lt;&gt;$CG$59,$CG$61:$CG$62=$CG$61),1,0)</f>
        <v>0</v>
      </c>
      <c r="CDU60" s="487">
        <f t="array" aca="1" ref="CDU60" ca="1">IF(AND($CC$57:$CC$60=$CC$60,$CC$60&lt;&gt;$CC$61,$CC$61:$CC$62=$CC$61,$CE$57:$CE$59=$CE$59,$CE$59&lt;&gt;$CE$60,$CE$61:$CE$62=$CE$61,$CF$57:$CF$59=$CF$59,$CF$61:$CF$62=$CF$61,$CG$57&lt;&gt;$CG$58,$CG$58&lt;&gt;$CG$59,$CG$61:$CG$62=$CG$61),1,0)</f>
        <v>0</v>
      </c>
      <c r="CDV60" s="487">
        <f t="array" aca="1" ref="CDV60" ca="1">IF(AND($CC$57:$CC$60=$CC$60,$CC$60&lt;&gt;$CC$61,$CC$61:$CC$62=$CC$61,$CE$57:$CE$59=$CE$59,$CE$59&lt;&gt;$CE$60,$CE$61:$CE$62=$CE$61,$CF$57&lt;&gt;$CF$58,$CF$58&lt;&gt;$CF$59,$CF$61:$CF$62=$CF$61,$CG$61:$CG$62=$CG$61),1,0)</f>
        <v>0</v>
      </c>
      <c r="CDW60" s="487">
        <f t="array" aca="1" ref="CDW60" ca="1">IF(AND($CC$57:$CC$60=$CC$60,$CC$60&lt;&gt;$CC$61,$CC$61:$CC$62=$CC$61,$CE$57:$CE$58=$CE$58,$CE$58&lt;&gt;$CE$59,$CE$59:$CE$60=$CE$60,$CE$61:$CE$62=$CE$61,$CF$57:$CF$58=$CF$58,$CF$59:$CF$60=$CF$60,$CF$61:$CF$62=$CF$61,$CG$57&lt;&gt;$CG$58,$CG$59&lt;&gt;$CG$60,$CG$61:$CG$62=$CG$61),1,0)</f>
        <v>0</v>
      </c>
      <c r="CDX60" s="487">
        <f t="array" aca="1" ref="CDX60" ca="1">IF(AND($CC$57:$CC$60=$CC$60,$CC$60&lt;&gt;$CC$61,$CC$61:$CC$62=$CC$61,$CE$57:$CE$58=$CE$58,$CE$58&lt;&gt;$CE$59,$CE$59:$CE$60=$CE$60,$CE$61:$CE$62=$CE$61,$CF$57&lt;&gt;$CF$58,$CF$59&lt;&gt;$CF$60,$CF$61:$CF$62=$CF$61,$CG$61:$CG$62=$CG$61),1,0)</f>
        <v>0</v>
      </c>
      <c r="CDY60" s="487">
        <f t="array" aca="1" ref="CDY60" ca="1">IF(AND($CC$57:$CC$60=$CC$60,$CC$60&lt;&gt;$CC$61,$CC$61:$CC$62=$CC$61,$CE$57&lt;&gt;$CE$58,$CE$58:$CE$60=$CE$60,$CE$61:$CE$62=$CE$61,$CF$58:$CF$60=$CF$60,$CF$61:$CF$62=$CF$61,$CG$58&lt;&gt;$CG$59,$CG$59&lt;&gt;$CG$60,$CG$61:$CG$62=$CG$61),1,0)</f>
        <v>0</v>
      </c>
      <c r="CDZ60" s="487">
        <f t="array" aca="1" ref="CDZ60" ca="1">IF(AND($CC$57:$CC$60=$CC$60,$CC$60&lt;&gt;$CC$61,$CC$61:$CC$62=$CC$61,$CE$57&lt;&gt;$CE$58,$CE$58:$CE$60=$CE$60,$CE$61:$CE$62=$CE$61,$CF$58&lt;&gt;$CF$59,$CF$59&lt;&gt;$CF$60,$CF$61:$CF$62=$CF$61,$CG$61:$CG$62=$CG$61),1,0)</f>
        <v>0</v>
      </c>
      <c r="CEA60" s="487">
        <f t="array" aca="1" ref="CEA60" ca="1">IF(AND($CC$57:$CC$60=$CC$60,$CC$60&lt;&gt;$CC$61,$CC$61:$CC$62=$CC$61,$CE$57:$CE$58=$CE$58,$CE$58&lt;&gt;$CE$59,$CE$59&lt;&gt;$CE$60,$CE$61:$CE$62=$CE$61,$CF$57:$CF$58=$CF$58,$CF$61:$CF$62=$CF$61,$CG$57&lt;&gt;$CG$58,$CG$61:$CG$62=$CG$61),1,0)</f>
        <v>0</v>
      </c>
      <c r="CEB60" s="487">
        <f t="array" aca="1" ref="CEB60" ca="1">IF(AND($CC$57:$CC$60=$CC$60,$CC$60&lt;&gt;$CC$61,$CC$61:$CC$62=$CC$61,$CE$57:$CE$58=$CE$58,$CE$58&lt;&gt;$CE$59,$CE$59&lt;&gt;$CE$60,$CE$61:$CE$62=$CE$61,$CF$57&lt;&gt;$CF$58,$CF$61:$CF$62=$CF$61,$CG$61:$CG$62=$CG$61),1,0)</f>
        <v>0</v>
      </c>
      <c r="CEC60" s="487">
        <f t="array" aca="1" ref="CEC60" ca="1">IF(AND($CC$57:$CC$60=$CC$60,$CC$60&lt;&gt;$CC$61,$CC$61:$CC$62=$CC$61,$CE$57&lt;&gt;$CE$58,$CE$58&lt;&gt;$CE$59,$CE$59:$CE$60=$CE$60,$CE$61:$CE$62=$CE$61,$CF$59:$CF$60=$CF$60,$CF$61:$CF$62=$CF$61,$CG$59&lt;&gt;$CG$60,$CG$61:$CG$62=$CG$61),1,0)</f>
        <v>0</v>
      </c>
      <c r="CED60" s="487">
        <f t="array" aca="1" ref="CED60" ca="1">IF(AND($CC$57:$CC$60=$CC$60,$CC$60&lt;&gt;$CC$61,$CC$61:$CC$62=$CC$61,$CE$57&lt;&gt;$CE$58,$CE$58&lt;&gt;$CE$59,$CE$59:$CE$60=$CE$60,$CE$61:$CE$62=$CE$61,$CF$59&lt;&gt;$CF$60,$CF$61:$CF$62=$CF$61,$CG$61:$CG$62=$CG$61),1,0)</f>
        <v>0</v>
      </c>
      <c r="CEE60" s="487">
        <f t="array" aca="1" ref="CEE60" ca="1">IF(AND($CC$57:$CC$60=$CC$60,$CC$60&lt;&gt;$CC$61,$CC$61:$CC$62=$CC$61,$CE$57&lt;&gt;$CE$58,$CE$58:$CE$59=$CE$59,$CE$59&lt;&gt;$CE$60,$CE$61:$CE$62=$CE$61,$CF$58:$CF$59=$CF$59,$CF$61:$CF$62=$CF$61,$CG$58&lt;&gt;$CG$59,$CG$61:$CG$62=$CG$61),1,0)</f>
        <v>0</v>
      </c>
      <c r="CEF60" s="487">
        <f t="array" aca="1" ref="CEF60" ca="1">IF(AND($CC$57:$CC$60=$CC$60,$CC$60&lt;&gt;$CC$61,$CC$61:$CC$62=$CC$61,$CE$57&lt;&gt;$CE$58,$CE$58:$CE$59=$CE$59,$CE$59&lt;&gt;$CE$60,$CE$61:$CE$62=$CE$61,$CF$58&lt;&gt;$CF$59,$CF$61:$CF$62=$CF$61,$CG$61:$CG$62=$CG$61),1,0)</f>
        <v>0</v>
      </c>
      <c r="CEG60" s="487">
        <f t="array" aca="1" ref="CEG60" ca="1">IF(AND($CC$57:$CC$59=$CC$59,$CC$59&lt;&gt;$CC$60,$CC$60:$CC$62=$CC$60,$CE$57:$CE$59=$CE$59,$CE$60:$CE$62=$CE$60,$CF$57&lt;&gt;$CF$58,$CF$58:$CF$59=$CF$59,$CF$60:$CF$62=$CF$60,$CG$58&lt;&gt;$CG$59,$CG$60&lt;&gt;$CG$61,$CG$61:$CG$62=$CG$61),1,0)</f>
        <v>0</v>
      </c>
      <c r="CEH60" s="487">
        <f t="array" aca="1" ref="CEH60" ca="1">IF(AND($CC$57:$CC$59=$CC$59,$CC$59&lt;&gt;$CC$60,$CC$60:$CC$62=$CC$60,$CE$57:$CE$59=$CE$59,$CE$60:$CE$62=$CE$60,$CF$57&lt;&gt;$CF$58,$CF$58:$CF$59=$CF$59,$CF$60&lt;&gt;$CF$61,$CF$61:$CF$62=$CF$61,$CG$58&lt;&gt;$CG$59,$CG$61:$CG$62=$CG$61),1,0)</f>
        <v>0</v>
      </c>
      <c r="CEI60" s="487">
        <f t="array" aca="1" ref="CEI60" ca="1">IF(AND($CC$57:$CC$59=$CC$59,$CC$59&lt;&gt;$CC$60,$CC$60:$CC$62=$CC$60,$CE$57:$CE$59=$CE$59,$CE$60:$CE$62=$CE$60,$CF$57:$CF$58=$CF$58,$CF$58&lt;&gt;$CF$59,$CF$60:$CF$62=$CF$60,$CG$57&lt;&gt;$CG$58,$CG$60&lt;&gt;$CG$61,$CG$61:$CG$62=$CG$61),1,0)</f>
        <v>0</v>
      </c>
      <c r="CEJ60" s="487">
        <f t="array" aca="1" ref="CEJ60" ca="1">IF(AND($CC$57:$CC$59=$CC$59,$CC$59&lt;&gt;$CC$60,$CC$60:$CC$62=$CC$60,$CE$57:$CE$59=$CE$59,$CE$60:$CE$62=$CE$60,$CF$57:$CF$58=$CF$58,$CF$58&lt;&gt;$CF$59,$CF$60&lt;&gt;$CF$61,$CF$61:$CF$62=$CF$61,$CG$57&lt;&gt;$CG$58,$CG$61:$CG$62=$CG$61),1,0)</f>
        <v>0</v>
      </c>
      <c r="CEK60" s="487">
        <f t="array" aca="1" ref="CEK60" ca="1">IF(AND($CC$57:$CC$59=$CC$59,$CC$59&lt;&gt;$CC$60,$CC$60:$CC$62=$CC$60,$CE$57:$CE$59=$CE$59,$CE$60:$CE$62=$CE$60,$CF$57&lt;&gt;$CF$58,$CF$58&lt;&gt;$CF$59,$CF$60:$CF$62=$CF$60,$CG$60&lt;&gt;$CG$61,$CG$61:$CG$62=$CG$61),1,0)</f>
        <v>0</v>
      </c>
      <c r="CEL60" s="487">
        <f t="array" aca="1" ref="CEL60" ca="1">IF(AND($CC$57:$CC$59=$CC$59,$CC$59&lt;&gt;$CC$60,$CC$60:$CC$62=$CC$60,$CE$57:$CE$59=$CE$59,$CE$60:$CE$62=$CE$60,$CF$57:$CF$59=$CF$59,$CF$60&lt;&gt;$CF$61,$CF$61:$CF$62=$CF$61,$CG$57&lt;&gt;$CG$58,$CG$58&lt;&gt;$CG$59,$CG$61:$CG$62=$CG$61),1,0)</f>
        <v>0</v>
      </c>
      <c r="CEM60" s="487">
        <f t="array" aca="1" ref="CEM60" ca="1">IF(AND($CC$57:$CC$59=$CC$59,$CC$59&lt;&gt;$CC$60,$CC$60:$CC$62=$CC$60,$CE$57&lt;&gt;$CE$58,$CE$58:$CE$59=$CE$59,$CE$60:$CE$62=$CE$60,$CF$58:$CF$59=$CF$59,$CF$60:$CF$62=$CF$60,$CG$58&lt;&gt;$CG$59,$CG$60&lt;&gt;$CG$61,$CG$61:$CG$62=$CG$61),1,0)</f>
        <v>0</v>
      </c>
      <c r="CEN60" s="487">
        <f t="array" aca="1" ref="CEN60" ca="1">IF(AND($CC$57:$CC$59=$CC$59,$CC$59&lt;&gt;$CC$60,$CC$60:$CC$62=$CC$60,$CE$57&lt;&gt;$CE$58,$CE$58:$CE$59=$CE$59,$CE$60:$CE$62=$CE$60,$CF$58&lt;&gt;$CF$59,$CF$60&lt;&gt;$CF$61,$CF$61:$CF$62=$CF$61,$CG$61:$CG$62=$CG$61),1,0)</f>
        <v>0</v>
      </c>
      <c r="CEO60" s="487">
        <f t="array" aca="1" ref="CEO60" ca="1">IF(AND($CC$57:$CC$59=$CC$59,$CC$59&lt;&gt;$CC$60,$CC$60:$CC$62=$CC$60,$CE$57&lt;&gt;$CE$58,$CE$58:$CE$59=$CE$59,$CE$60&lt;&gt;$CE$61,$CE$61:$CE$62=$CE$61,$CF$58:$CF$59=$CF$59,$CF$61:$CF$62=$CF$61,$CG$58&lt;&gt;$CG$59,$CG$61:$CG$62=$CG$61),1,0)</f>
        <v>0</v>
      </c>
      <c r="CEP60" s="487">
        <f t="array" aca="1" ref="CEP60" ca="1">IF(AND($CC$57:$CC$59=$CC$59,$CC$59&lt;&gt;$CC$60,$CC$60:$CC$62=$CC$60,$CE$57&lt;&gt;$CE$58,$CE$58:$CE$59=$CE$59,$CE$60&lt;&gt;$CE$61,$CE$61:$CE$62=$CE$61,$CF$58&lt;&gt;$CF$59,$CF$61:$CF$62=$CF$61,$CG$61:$CG$62=$CG$61),1,0)</f>
        <v>0</v>
      </c>
      <c r="CEQ60" s="487">
        <f t="array" aca="1" ref="CEQ60" ca="1">IF(AND($CC$57:$CC$59=$CC$59,$CC$59&lt;&gt;$CC$60,$CC$60:$CC$62=$CC$60,$CE$57:$CE$58=$CE$58,$CE$58&lt;&gt;$CE$59,$CE$60:$CE$62=$CE$60,$CF$57:$CF$58=$CF$58,$CF$60:$CF$62=$CF$60,$CG$57&lt;&gt;$CG$58,$CG$60&lt;&gt;$CG$61,$CG$61:$CG$62=$CG$61),1,0)</f>
        <v>0</v>
      </c>
      <c r="CER60" s="487">
        <f t="array" aca="1" ref="CER60" ca="1">IF(AND($CC$57:$CC$59=$CC$59,$CC$59&lt;&gt;$CC$60,$CC$60:$CC$62=$CC$60,$CE$57:$CE$58=$CE$58,$CE$58&lt;&gt;$CE$59,$CE$60:$CE$62=$CE$60,$CF$57&lt;&gt;$CF$58,$CF$60&lt;&gt;$CF$61,$CF$61:$CF$62=$CF$61,$CG$61:$CG$62=$CG$61),1,0)</f>
        <v>0</v>
      </c>
      <c r="CES60" s="487">
        <f t="array" aca="1" ref="CES60" ca="1">IF(AND($CC$57:$CC$59=$CC$59,$CC$59&lt;&gt;$CC$60,$CC$60:$CC$62=$CC$60,$CE$57:$CE$58=$CE$58,$CE$58&lt;&gt;$CE$59,$CE$60&lt;&gt;$CE$61,$CE$61:$CE$62=$CE$61,$CF$57:$CF$58=$CF$58,$CF$61:$CF$62=$CF$61,$CG$57&lt;&gt;$CG$58,$CG$61:$CG$62=$CG$61),1,0)</f>
        <v>0</v>
      </c>
      <c r="CET60" s="487">
        <f t="array" aca="1" ref="CET60" ca="1">IF(AND($CC$57:$CC$59=$CC$59,$CC$59&lt;&gt;$CC$60,$CC$60:$CC$62=$CC$60,$CE$57:$CE$58=$CE$58,$CE$58&lt;&gt;$CE$59,$CE$60&lt;&gt;$CE$61,$CE$61:$CE$62=$CE$61,$CF$57&lt;&gt;$CF$58,$CF$61:$CF$62=$CF$61,$CG$61:$CG$62=$CG$61),1,0)</f>
        <v>0</v>
      </c>
      <c r="CEU60" s="487">
        <f t="array" aca="1" ref="CEU60" ca="1">IF(AND($CC$57:$CC$59=$CC$59,$CC$59&lt;&gt;$CC$60,$CC$60:$CC$62=$CC$60,$CE$57&lt;&gt;$CE$58,$CE$58&lt;&gt;$CE$59,$CE$60:$CE$62=$CE$60,$CF$60:$CF$62=$CF$60,$CG$60&lt;&gt;$CG$61,$CG$61:$CG$62=$CG$61),1,0)</f>
        <v>0</v>
      </c>
      <c r="CEV60" s="487">
        <f t="array" aca="1" ref="CEV60" ca="1">IF(AND($CC$57:$CC$59=$CC$59,$CC$59&lt;&gt;$CC$60,$CC$60:$CC$62=$CC$60,$CE$57&lt;&gt;$CE$58,$CE$58&lt;&gt;$CE$59,$CE$60:$CE$62=$CE$60,$CF$60&lt;&gt;$CF$61,$CF$61:$CF$62=$CF$61,$CG$61:$CG$62=$CG$61),1,0)</f>
        <v>0</v>
      </c>
      <c r="CEW60" s="487">
        <f t="array" aca="1" ref="CEW60" ca="1">IF(AND($CC$57:$CC$59=$CC$59,$CC$59&lt;&gt;$CC$60,$CC$60:$CC$62=$CC$60,$CE$57:$CE$59=$CE$59,$CE$60&lt;&gt;$CE$61,$CE$61:$CE$62=$CE$61,$CF$57:$CF$59=$CF$58,$CF$61:$CF$62=$CF$61,$CG$57&lt;&gt;$CG$58,$CG$58&lt;&gt;$CG$59,$CG$61:$CG$62=$CG$61),1,0)</f>
        <v>0</v>
      </c>
      <c r="CEX60" s="487">
        <f t="array" aca="1" ref="CEX60" ca="1">IF(AND($CC$57:$CC$59=$CC$59,$CC$59&lt;&gt;$CC$60,$CC$60:$CC$62=$CC$60,$CE$57:$CE$59=$CE$59,$CE$60&lt;&gt;$CE$61,$CE$61:$CE$62=$CE$61,$CF$57&lt;&gt;$CF$58,$CF$58&lt;&gt;$CF$59,$CF$61:$CF$62=$CF$61,$CG$61:$CG$62=$CG$61),1,0)</f>
        <v>0</v>
      </c>
      <c r="CEY60" s="487">
        <f t="array" aca="1" ref="CEY60" ca="1">IF(AND($CC$57:$CC$58=$CC$58,$CC$58&lt;&gt;$CC$59,$CC$59:$CC$62=$CC$60,$CE$57:$CE$58=$CE$58,$CE$59:$CE$62=$CE$60,$CF$57:$CF$58=$CF$58,$CF$59:$CF$60=$CF$60,$CF$60&lt;&gt;$CF$61,$CF$61:$CF$62=$CF$61,$CG$57&lt;&gt;$CG$58,$CG$59&lt;&gt;$CG$60,$CG$61:$CG$62=$CG$61),1,0)</f>
        <v>0</v>
      </c>
      <c r="CEZ60" s="487">
        <f t="array" aca="1" ref="CEZ60" ca="1">IF(AND($CC$57:$CC$58=$CC$58,$CC$58&lt;&gt;$CC$59,$CC$59:$CC$62=$CC$60,$CE$57:$CE$58=$CE$58,$CE$59:$CE$62=$CE$60,$CF$57:$CF$58=$CF$58,$CF$59&lt;&gt;$CF$60,$CF$60&lt;&gt;$CF$61,$CF$61:$CF$62=$CF$61,$CG$57&lt;&gt;$CG$58,$CG$61:$CG$62=$CG$61),1,0)</f>
        <v>0</v>
      </c>
      <c r="CFA60" s="487">
        <f t="array" aca="1" ref="CFA60" ca="1">IF(AND($CC$57:$CC$58=$CC$58,$CC$58&lt;&gt;$CC$59,$CC$59:$CC$62=$CC$60,$CE$57:$CE$58=$CE$58,$CE$59:$CE$62=$CE$60,$CF$57:$CF$58=$CF$58,$CF$59&lt;&gt;$CF$60,$CF$60:$CF$62=$CF$60,$CG$57&lt;&gt;$CG$58,$CG$60&lt;&gt;$CG$61,$CG$61:$CG$62=$CG$61),1,0)</f>
        <v>0</v>
      </c>
      <c r="CFB60" s="487">
        <f t="array" aca="1" ref="CFB60" ca="1">IF(AND($CC$57:$CC$58=$CC$58,$CC$58&lt;&gt;$CC$59,$CC$59:$CC$62=$CC$60,$CE$57:$CE$58=$CE$58,$CE$59:$CE$62=$CE$60,$CF$57&lt;&gt;$CF$58,$CF$59:$CF$62=$CF$60,$CG$59&lt;&gt;$CG$60,$CG$60&lt;&gt;$CG$61,$CG$61:$CG$62=$CG$61),1,0)</f>
        <v>0</v>
      </c>
      <c r="CFC60" s="487">
        <f t="array" aca="1" ref="CFC60" ca="1">IF(AND($CC$57:$CC$58=$CC$58,$CC$58&lt;&gt;$CC$59,$CC$59:$CC$62=$CC$60,$CE$57:$CE$58=$CE$58,$CE$59:$CE$62=$CE$60,$CF$57&lt;&gt;$CF$58,$CF$59:$CF$60=$CF$60,$CF$60&lt;&gt;$CF$61,$CF$61:$CF$62=$CF$61,$CG$59&lt;&gt;$CG$60,$CG$61:$CG$62=$CG$61),1,0)</f>
        <v>0</v>
      </c>
      <c r="CFD60" s="487">
        <f t="array" aca="1" ref="CFD60" ca="1">IF(AND($CC$57:$CC$58=$CC$58,$CC$58&lt;&gt;$CC$59,$CC$59:$CC$62=$CC$60,$CE$57:$CE$58=$CE$58,$CE$59:$CE$62=$CE$60,$CF$57&lt;&gt;$CF$58,$CF$59&lt;&gt;$CF$60,$CF$60:$CF$62=$CF$60,$CG$60&lt;&gt;$CG$61,$CG$61:$CG$62=$CG$61),1,0)</f>
        <v>0</v>
      </c>
      <c r="CFE60" s="487">
        <f t="array" aca="1" ref="CFE60" ca="1">IF(AND($CC$57:$CC$58=$CC$58,$CC$58&lt;&gt;$CC$59,$CC$59:$CC$62=$CC$60,$CE$57:$CE$58=$CE$58,$CE$59:$CE$60=$CE$60,$CE$60&lt;&gt;$CE$61,$CE$61:$CE$62=$CE$61,$CF$57:$CF$58=$CF$58,$CF$59:$CF$60=$CF$60,$CF$61:$CF$62=$CF$61,$CG$57&lt;&gt;$CG$58,$CG$59&lt;&gt;$CG$60,$CG$61:$CG$62=$CG$61),1,0)</f>
        <v>0</v>
      </c>
      <c r="CFF60" s="487">
        <f t="array" aca="1" ref="CFF60" ca="1">IF(AND($CC$57:$CC$58=$CC$58,$CC$58&lt;&gt;$CC$59,$CC$59:$CC$62=$CC$60,$CE$57:$CE$58=$CE$58,$CE$59:$CE$60=$CE$60,$CE$60&lt;&gt;$CE$61,$CE$61:$CE$62=$CE$61,$CF$57&lt;&gt;$CF$58,$CF$59&lt;&gt;$CF$60,$CF$61:$CF$62=$CF$61,$CG$61:$CG$62=$CG$61),1,0)</f>
        <v>0</v>
      </c>
      <c r="CFG60" s="487">
        <f t="array" aca="1" ref="CFG60" ca="1">IF(AND($CC$57:$CC$58=$CC$58,$CC$58&lt;&gt;$CC$59,$CC$59:$CC$62=$CC$60,$CE$57:$CE$58=$CE$58,$CE$59&lt;&gt;$CE$60,$CE$60&lt;&gt;$CE$61,$CE$61:$CE$62=$CE$61,$CF$57:$CF$58=$CF$58,$CF$61:$CF$62=$CF$61,$CG$57&lt;&gt;$CG$58,$CG$61:$CG$62=$CG$61),1,0)</f>
        <v>0</v>
      </c>
      <c r="CFH60" s="487">
        <f t="array" aca="1" ref="CFH60" ca="1">IF(AND($CC$57:$CC$58=$CC$58,$CC$58&lt;&gt;$CC$59,$CC$59:$CC$62=$CC$60,$CE$57:$CE$58=$CE$58,$CE$59&lt;&gt;$CE$60,$CE$60&lt;&gt;$CE$61,$CE$61:$CE$62=$CE$61,$CF$57&lt;&gt;$CF$58,$CF$61:$CF$62=$CF$61,$CG$61:$CG$62=$CG$61),1,0)</f>
        <v>0</v>
      </c>
      <c r="CFI60" s="487">
        <f t="array" aca="1" ref="CFI60" ca="1">IF(AND($CC$57:$CC$58=$CC$58,$CC$58&lt;&gt;$CC$59,$CC$59:$CC$62=$CC$60,$CE$57:$CE$58=$CE$58,$CE$59&lt;&gt;$CE$60,$CE$60:$CE$62=$CE$60,$CF$57:$CF$58=$CF$58,$CF$60:$CF$62=$CF$60,$CG$57&lt;&gt;$CG$58,$CG$60&lt;&gt;$CG$61,$CG$61:$CG$62=$CG$61),1,0)</f>
        <v>0</v>
      </c>
      <c r="CFJ60" s="487">
        <f t="array" aca="1" ref="CFJ60" ca="1">IF(AND($CC$57:$CC$58=$CC$58,$CC$58&lt;&gt;$CC$59,$CC$59:$CC$62=$CC$60,$CE$57:$CE$58=$CE$58,$CE$59&lt;&gt;$CE$60,$CE$60:$CE$62=$CE$60,$CF$57&lt;&gt;$CF$58,$CF$60&lt;&gt;$CF$61,$CF$61:$CF$62=$CF$61,$CG$61:$CG$62=$CG$61),1,0)</f>
        <v>0</v>
      </c>
      <c r="CFK60" s="487">
        <f t="array" aca="1" ref="CFK60" ca="1">IF(AND($CC$57:$CC$58=$CC$58,$CC$58&lt;&gt;$CC$59,$CC$59:$CC$62=$CC$60,$CE$57&lt;&gt;$CE$58,$CE$59:$CE$62=$CE$60,$CF$59:$CF$62=$CF$60,$CG$59&lt;&gt;$CG$60,$CG$60&lt;&gt;$CG$61,$CG$61:$CG$62=$CG$61),1,0)</f>
        <v>0</v>
      </c>
      <c r="CFL60" s="487">
        <f t="array" aca="1" ref="CFL60" ca="1">IF(AND($CC$57:$CC$58=$CC$58,$CC$58&lt;&gt;$CC$59,$CC$59:$CC$62=$CC$60,$CE$57&lt;&gt;$CE$58,$CE$59:$CE$62=$CE$60,$CF$59&lt;&gt;$CF$60,$CF$60&lt;&gt;$CF$61,$CF$61:$CF$62=$CF$61,$CG$61:$CG$62=$CG$61),1,0)</f>
        <v>0</v>
      </c>
      <c r="CFM60" s="487">
        <f t="array" aca="1" ref="CFM60" ca="1">IF(AND($CC$57:$CC$58=$CC$58,$CC$58&lt;&gt;$CC$59,$CC$59:$CC$62=$CC$60,$CE$57&lt;&gt;$CE$58,$CE$59:$CE$60=$CE$60,$CE$60&lt;&gt;$CE$61,$CE$61:$CE$62=$CE$61,$CF$59:$CF$60=$CF$60,$CF$61:$CF$62=$CF$61,$CG$59&lt;&gt;$CG$60,$CG$61:$CG$62=$CG$61),1,0)</f>
        <v>0</v>
      </c>
      <c r="CFN60" s="487">
        <f t="array" aca="1" ref="CFN60" ca="1">IF(AND($CC$57:$CC$58=$CC$58,$CC$58&lt;&gt;$CC$59,$CC$59:$CC$62=$CC$60,$CE$57&lt;&gt;$CE$58,$CE$59:$CE$60=$CE$60,$CE$60&lt;&gt;$CE$61,$CE$61:$CE$62=$CE$61,$CF$59&lt;&gt;$CF$60,$CF$61:$CF$62=$CF$61,$CG$61:$CG$62=$CG$61),1,0)</f>
        <v>0</v>
      </c>
      <c r="CFO60" s="487">
        <f t="array" aca="1" ref="CFO60" ca="1">IF(AND($CC$57:$CC$58=$CC$58,$CC$58&lt;&gt;$CC$59,$CC$59:$CC$62=$CC$60,$CE$57&lt;&gt;$CE$58,$CE$59&lt;&gt;$CE$60,$CE$60:$CE$62=$CE$60,$CF$60:$CF$62=$CF$60,$CG$60&lt;&gt;$CG$61,$CG$61:$CG$62=$CG$61),1,0)</f>
        <v>0</v>
      </c>
      <c r="CFP60" s="487">
        <f t="array" aca="1" ref="CFP60" ca="1">IF(AND($CC$57:$CC$58=$CC$58,$CC$58&lt;&gt;$CC$59,$CC$59:$CC$62=$CC$60,$CE$57&lt;&gt;$CE$58,$CE$59&lt;&gt;$CE$60,$CE$60:$CE$62=$CE$60,$CF$60&lt;&gt;$CF$61,$CF$61:$CF$62=$CF$61,$CG$61:$CG$62=$CG$61),1,0)</f>
        <v>0</v>
      </c>
      <c r="CFQ60" s="487">
        <f t="array" aca="1" ref="CFQ60" ca="1">IF(AND($CC$57:$CC$59=$CC$59,$CC$59&lt;&gt;$CC$60,$CC$60&lt;&gt;$CC$61,$CC$61:$CC$62=$CC$61,$CE$57:$CE$59=$CE$59,$CE$61:$CE$62=$CE$61,$CF$57&lt;&gt;$CF$58,$CF$58:$CF$59=$CF$59,$CF$61:$CF$62=$CF$61,$CG$58&lt;&gt;$CG$59,$CG$61:$CG$62=$CG$61),1,0)</f>
        <v>0</v>
      </c>
      <c r="CFR60" s="487">
        <f t="array" aca="1" ref="CFR60" ca="1">IF(AND($CC$57:$CC$59=$CC$59,$CC$59&lt;&gt;$CC$60,$CC$60&lt;&gt;$CC$61,$CC$61:$CC$62=$CC$61,$CE$57:$CE$59=$CE$59,$CE$61:$CE$62=$CE$61,$CF$57:$CF$58=$CF$58,$CF$58&lt;&gt;$CF$59,$CF$61:$CF$62=$CF$61,$CG$57&lt;&gt;$CG$58,$CG$61:$CG$62=$CG$61),1,0)</f>
        <v>0</v>
      </c>
      <c r="CFS60" s="487">
        <f t="array" aca="1" ref="CFS60" ca="1">IF(AND($CC$57:$CC$59=$CC$59,$CC$59&lt;&gt;$CC$60,$CC$60&lt;&gt;$CC$61,$CC$61:$CC$62=$CC$61,$CE$57&lt;&gt;$CE$58,$CE$58:$CE$59=$CE$59,$CE$61:$CE$62=$CE$61,$CF$58:$CF$59=$CF$59,$CF$61:$CF$62=$CF$61,$CG$58&lt;&gt;$CG$59,$CG$61:$CG$62=$CG$61),1,0)</f>
        <v>0</v>
      </c>
      <c r="CFT60" s="487">
        <f t="array" aca="1" ref="CFT60" ca="1">IF(AND($CC$57:$CC$59=$CC$59,$CC$59&lt;&gt;$CC$60,$CC$60&lt;&gt;$CC$61,$CC$61:$CC$62=$CC$61,$CE$57&lt;&gt;$CE$58,$CE$58:$CE$59=$CE$59,$CE$61:$CE$62=$CE$61,$CF$58&lt;&gt;$CF$59,$CF$61:$CF$62=$CF$61,$CG$61:$CG$62=$CG$61),1,0)</f>
        <v>0</v>
      </c>
      <c r="CFU60" s="487">
        <f t="array" aca="1" ref="CFU60" ca="1">IF(AND($CC$57:$CC$59=$CC$59,$CC$59&lt;&gt;$CC$60,$CC$60&lt;&gt;$CC$61,$CC$61:$CC$62=$CC$61,$CE$57:$CE$58=$CE$58,$CE$58&lt;&gt;$CE$59,$CE$61:$CE$62=$CE$61,$CF$57:$CF$58=$CF$58,$CF$61:$CF$62=$CF$61,$CG$57&lt;&gt;$CG$58,$CG$61:$CG$62=$CG$61),1,0)</f>
        <v>0</v>
      </c>
      <c r="CFV60" s="487">
        <f t="array" aca="1" ref="CFV60" ca="1">IF(AND($CC$57:$CC$59=$CC$59,$CC$59&lt;&gt;$CC$60,$CC$60&lt;&gt;$CC$61,$CC$61:$CC$62=$CC$61,$CE$57:$CE$58=$CE$58,$CE$58&lt;&gt;$CE$59,$CE$61:$CE$62=$CE$61,$CF$57&lt;&gt;$CF$58,$CF$61:$CF$62=$CF$61,$CG$61:$CG$62=$CG$61),1,0)</f>
        <v>0</v>
      </c>
      <c r="CFW60" s="487">
        <f t="array" aca="1" ref="CFW60" ca="1">IF(AND($CC$57:$CC$58=$CC$58,$CC$58&lt;&gt;$CC$59,$CC$59:$CC$60=$CC$60,$CC$60&lt;&gt;$CC$61,$CC$61:$CC$62=$CC$61,$CE$57:$CE$58=$CE$58,$CE$59:$CE$60=$CE$60,$CE$61:$CE$62=$CE$61,$CF$57&lt;&gt;$CF$58,$CF$59:$CF$60=$CF$60,$CF$61:$CF$62=$CF$61,$CG$59&lt;&gt;$CG$60,$CG$61:$CG$62=$CG$61),1,0)</f>
        <v>0</v>
      </c>
      <c r="CFX60" s="487">
        <f t="array" aca="1" ref="CFX60" ca="1">IF(AND($CC$57:$CC$58=$CC$58,$CC$58&lt;&gt;$CC$59,$CC$59:$CC$60=$CC$60,$CC$60&lt;&gt;$CC$61,$CC$61:$CC$62=$CC$61,$CE$57:$CE$58=$CE$58,$CE$59:$CE$60=$CE$60,$CE$61:$CE$62=$CE$61,$CF$57:$CF$58=$CF$58,$CF$59&lt;&gt;$CF$60,$CF$61:$CF$62=$CF$61,$CG$57&lt;&gt;$CG$58,$CG$61:$CG$62=$CG$61),1,0)</f>
        <v>0</v>
      </c>
      <c r="CFY60" s="487">
        <f t="array" aca="1" ref="CFY60" ca="1">IF(AND($CC$57:$CC$58=$CC$58,$CC$58&lt;&gt;$CC$59,$CC$59:$CC$60=$CC$60,$CC$60&lt;&gt;$CC$61,$CC$61:$CC$62=$CC$61,$CE$57&lt;&gt;$CE$58,$CE$59:$CE$60=$CE$60,$CE$61:$CE$62=$CE$61,$CF$59:$CF$60=$CF$60,$CF$61:$CF$62=$CF$61,$CG$59&lt;&gt;$CG$60,$CG$61:$CG$62=$CG$61),1,0)</f>
        <v>0</v>
      </c>
      <c r="CFZ60" s="487">
        <f t="array" aca="1" ref="CFZ60" ca="1">IF(AND($CC$57:$CC$58=$CC$58,$CC$58&lt;&gt;$CC$59,$CC$59:$CC$60=$CC$60,$CC$60&lt;&gt;$CC$61,$CC$61:$CC$62=$CC$61,$CE$57&lt;&gt;$CE$58,$CE$59:$CE$60=$CE$60,$CE$61:$CE$62=$CE$61,$CF$59&lt;&gt;$CF$60,$CF$61:$CF$62=$CF$61,$CG$61:$CG$62=$CG$61),1,0)</f>
        <v>0</v>
      </c>
      <c r="CGA60" s="487">
        <f t="array" aca="1" ref="CGA60" ca="1">IF(AND($CC$57:$CC$58=$CC$58,$CC$58&lt;&gt;$CC$59,$CC$59:$CC$60=$CC$60,$CC$60&lt;&gt;$CC$61,$CC$61:$CC$62=$CC$61,$CE$57:$CE$58=$CE$58,$CE$59&lt;&gt;$CE$60,$CE$61:$CE$62=$CE$61,$CF$57:$CF$58=$CF$58,$CF$61:$CF$62=$CF$61,$CG$57&lt;&gt;$CG$58,$CG$61:$CG$62=$CG$61),1,0)</f>
        <v>0</v>
      </c>
      <c r="CGB60" s="487">
        <f t="array" aca="1" ref="CGB60" ca="1">IF(AND($CC$57:$CC$58=$CC$58,$CC$58&lt;&gt;$CC$59,$CC$59:$CC$60=$CC$60,$CC$60&lt;&gt;$CC$61,$CC$61:$CC$62=$CC$61,$CE$57:$CE$58=$CE$58,$CE$59&lt;&gt;$CE$60,$CE$61:$CE$62=$CE$61,$CF$57&lt;&gt;$CF$58,$CF$61:$CF$62=$CF$61,$CG$61:$CG$62=$CG$61),1,0)</f>
        <v>0</v>
      </c>
      <c r="CGC60" s="487">
        <f t="array" aca="1" ref="CGC60" ca="1">IF(AND($CC$57:$CC$58=$CC$58,$CC$58&lt;&gt;$CC$59,$CC$59&lt;&gt;$CC$60,$CC$60:$CC$62=$CC$60,$CE$57:$CE$58=$CE$58,$CE$60:$CE$62=$CE$60,$CF$57&lt;&gt;$CF$58,$CF$60:$CF$62=$CF$60,$CG$60&lt;&gt;$CG$61,$CG$61:$CG$62=$CG$61),1,0)</f>
        <v>0</v>
      </c>
      <c r="CGD60" s="487">
        <f t="array" aca="1" ref="CGD60" ca="1">IF(AND($CC$57:$CC$58=$CC$58,$CC$58&lt;&gt;$CC$59,$CC$59&lt;&gt;$CC$60,$CC$60:$CC$62=$CC$60,$CE$57:$CE$58=$CE$58,$CE$60:$CE$62=$CE$60,$CF$57:$CF$58=$CF$58,$CF$60&lt;&gt;$CF$61,$CF$61:$CF$62=$CF$61,$CG$57&lt;&gt;$CG$58,$CG$61:$CG$62=$CG$61),1,0)</f>
        <v>0</v>
      </c>
      <c r="CGE60" s="487">
        <f t="array" aca="1" ref="CGE60" ca="1">IF(AND($CC$57:$CC$58=$CC$58,$CC$58&lt;&gt;$CC$59,$CC$59&lt;&gt;$CC$60,$CC$60:$CC$62=$CC$60,$CE$57&lt;&gt;$CE$58,$CE$60:$CE$62=$CE$60,$CF$60:$CF$62=$CF$60,$CG$60&lt;&gt;$CG$61,$CG$61:$CG$62=$CG$61),1,0)</f>
        <v>0</v>
      </c>
      <c r="CGF60" s="487">
        <f t="array" aca="1" ref="CGF60" ca="1">IF(AND($CC$57:$CC$58=$CC$58,$CC$58&lt;&gt;$CC$59,$CC$59&lt;&gt;$CC$60,$CC$60:$CC$62=$CC$60,$CE$57&lt;&gt;$CE$58,$CE$60:$CE$62=$CE$60,$CF$60&lt;&gt;$CF$61,$CF$61:$CF$62=$CF$61,$CG$61:$CG$62=$CG$61),1,0)</f>
        <v>0</v>
      </c>
      <c r="CGG60" s="487">
        <f t="array" aca="1" ref="CGG60" ca="1">IF(AND($CC$57:$CC$58=$CC$58,$CC$58&lt;&gt;$CC$59,$CC$59&lt;&gt;$CC$60,$CC$60:$CC$62=$CC$60,$CE$57:$CE$58=$CE$58,$CE$60&lt;&gt;$CE$61,$CE$61:$CE$62=$CE$61,$CF$57:$CF$58=$CF$58,$CF$61:$CF$62=$CF$61,$CG$57&lt;&gt;$CG$58,$CG$61:$CG$62=$CG$61),1,0)</f>
        <v>0</v>
      </c>
      <c r="CGH60" s="487">
        <f t="array" aca="1" ref="CGH60" ca="1">IF(AND($CC$57:$CC$58=$CC$58,$CC$58&lt;&gt;$CC$59,$CC$59&lt;&gt;$CC$60,$CC$60:$CC$62=$CC$60,$CE$57:$CE$58=$CE$58,$CE$60&lt;&gt;$CE$61,$CE$61:$CE$62=$CE$61,$CF$57&lt;&gt;$CF$58,$CF$61:$CF$62=$CF$61,$CG$61:$CG$62=$CG$61),1,0)</f>
        <v>0</v>
      </c>
      <c r="CGI60" s="487">
        <f t="array" aca="1" ref="CGI60" ca="1">IF(AND($CC$57&lt;&gt;$CC$58,$CC$58:$CC$62=$CC$60,$CE$58:$CE$62=$CE$60,$CF$58&lt;&gt;$CF$59,$CF$59:$CF$62=$CF$60,$CG$59&lt;&gt;$CG$60,$CG$60&lt;&gt;$CG$61,$CG$61:$CG$62=$CG$61),1,0)</f>
        <v>0</v>
      </c>
      <c r="CGJ60" s="487">
        <f t="array" aca="1" ref="CGJ60" ca="1">IF(AND($CC$57&lt;&gt;$CC$58,$CC$58:$CC$62=$CC$60,$CE$58:$CE$62=$CE$60,$CF$58:$CF$59=$CF$59,$CF$59&lt;&gt;$CF$60,$CF$60:$CF$62=$CF$60,$CG$58&lt;&gt;$CG$59,$CG$60&lt;&gt;$CG$61,$CG$61:$CG$62=$CG$61),1,0)</f>
        <v>0</v>
      </c>
      <c r="CGK60" s="487">
        <f t="array" aca="1" ref="CGK60" ca="1">IF(AND($CC$57&lt;&gt;$CC$58,$CC$58:$CC$62=$CC$60,$CE$58:$CE$62=$CE$60,$CF$58:$CF$59=$CF$59,$CF$59&lt;&gt;$CF$60,$CF$60&lt;&gt;$CF$61,$CF$61:$CF$62=$CF$61,$CG$58&lt;&gt;$CG$59,$CG$61:$CG$62=$CG$61),1,0)</f>
        <v>0</v>
      </c>
      <c r="CGL60" s="487">
        <f t="array" aca="1" ref="CGL60" ca="1">IF(AND($CC$57&lt;&gt;$CC$58,$CC$58:$CC$62=$CC$60,$CE$58:$CE$62=$CE$60,$CF$58&lt;&gt;$CF$59,$CF$59:$CF$60=$CF$60,$CF$60&lt;&gt;$CF$61,$CF$61:$CF$62=$CF$61,$CG$59&lt;&gt;$CG$60,$CG$61:$CG$62=$CG$61),1,0)</f>
        <v>0</v>
      </c>
      <c r="CGM60" s="487">
        <f t="array" aca="1" ref="CGM60" ca="1">IF(AND($CC$57&lt;&gt;$CC$58,$CC$58:$CC$62=$CC$60,$CE$58:$CE$62=$CE$60,$CF$58&lt;&gt;$CF$59,$CF$59&lt;&gt;$CF$60,$CF$60:$CF$62=$CF$60,$CG$60&lt;&gt;$CG$61,$CG$61:$CG$62=$CG$61),1,0)</f>
        <v>0</v>
      </c>
      <c r="CGN60" s="487">
        <f t="array" aca="1" ref="CGN60" ca="1">IF(AND($CC$57&lt;&gt;$CC$58,$CC$58:$CC$62=$CC$60,$CE$58:$CE$62=$CE$60,$CF$58:$CF$60=$CF$60,$CF$60&lt;&gt;$CF$61,$CF$61:$CF$62=$CF$61,$CG$58&lt;&gt;$CG$59,$CG$59&lt;&gt;$CG$60,$CG$61:$CG$62=$CG$61),1,0)</f>
        <v>0</v>
      </c>
      <c r="CGO60" s="487">
        <f t="array" aca="1" ref="CGO60" ca="1">IF(AND($CC$57&lt;&gt;$CC$58,$CC$58:$CC$62=$CC$60,$CE$58&lt;&gt;$CE$59,$CE$59:$CE$62=$CE$60,$CF$59:$CF$62=$CF$60,$CG$59&lt;&gt;$CG$60,$CG$60&lt;&gt;$CG$61,$CG$61:$CG$62=$CG$61),1,0)</f>
        <v>0</v>
      </c>
      <c r="CGP60" s="487">
        <f t="array" aca="1" ref="CGP60" ca="1">IF(AND($CC$57&lt;&gt;$CC$58,$CC$58:$CC$62=$CC$60,$CE$58&lt;&gt;$CE$59,$CE$59:$CE$62=$CE$60,$CF$59&lt;&gt;$CF$60,$CF$60&lt;&gt;$CF$61,$CF$61:$CF$62=$CF$61,$CG$61:$CG$62=$CG$61),1,0)</f>
        <v>0</v>
      </c>
      <c r="CGQ60" s="487">
        <f t="array" aca="1" ref="CGQ60" ca="1">IF(AND($CC$57&lt;&gt;$CC$58,$CC$58:$CC$62=$CC$60,$CE$58:$CE$59=$CE$59,$CE$59&lt;&gt;$CE$60,$CE$60:$CE$62=$CE$60,$CF$58:$CF$59=$CF$59,$CF$60:$CF$62=$CF$60,$CG$58&lt;&gt;$CG$59,$CG$60&lt;&gt;$CG$61,$CG$61:$CG$62=$CG$61),1,0)</f>
        <v>0</v>
      </c>
      <c r="CGR60" s="487">
        <f t="array" aca="1" ref="CGR60" ca="1">IF(AND($CC$57&lt;&gt;$CC$58,$CC$58:$CC$62=$CC$60,$CE$58:$CE$59=$CE$59,$CE$59&lt;&gt;$CE$60,$CE$60:$CE$62=$CE$60,$CF$58&lt;&gt;$CF$59,$CF$60&lt;&gt;$CF$61,$CF$61:$CF$62=$CF$61,$CG$61:$CG$62=$CG$61),1,0)</f>
        <v>0</v>
      </c>
      <c r="CGS60" s="487">
        <f t="array" aca="1" ref="CGS60" ca="1">IF(AND($CC$57&lt;&gt;$CC$58,$CC$58:$CC$62=$CC$60,$CE$58:$CE$59=$CE$59,$CE$59&lt;&gt;$CE$60,$CE$60&lt;&gt;$CE$61,$CE$61:$CE$62=$CE$61,$CF$58:$CF$59=$CF$59,$CF$61:$CF$62=$CF$61,$CG$58&lt;&gt;$CG$59,$CG$61:$CG$62=$CG$61),1,0)</f>
        <v>0</v>
      </c>
      <c r="CGT60" s="487">
        <f t="array" aca="1" ref="CGT60" ca="1">IF(AND($CC$57&lt;&gt;$CC$58,$CC$58:$CC$62=$CC$60,$CE$58:$CE$59=$CE$59,$CE$59&lt;&gt;$CE$60,$CE$60&lt;&gt;$CE$61,$CE$61:$CE$62=$CE$61,$CF$58&lt;&gt;$CF$59,$CF$61:$CF$62=$CF$61,$CG$61:$CG$62=$CG$61),1,0)</f>
        <v>0</v>
      </c>
      <c r="CGU60" s="487">
        <f t="array" aca="1" ref="CGU60" ca="1">IF(AND($CC$57&lt;&gt;$CC$58,$CC$58:$CC$62=$CC$60,$CE$58&lt;&gt;$CE$59,$CE$59:$CE$60=$CE$60,$CE$60&lt;&gt;$CE$61,$CE$61:$CE$62=$CE$61,$CF$59:$CF$60=$CF$60,$CF$61:$CF$62=$CF$61,$CG$59&lt;&gt;$CG$60,$CG$61:$CG$62=$CG$61),1,0)</f>
        <v>0</v>
      </c>
      <c r="CGV60" s="487">
        <f t="array" aca="1" ref="CGV60" ca="1">IF(AND($CC$57&lt;&gt;$CC$58,$CC$58:$CC$62=$CC$60,$CE$58&lt;&gt;$CE$59,$CE$59:$CE$60=$CE$60,$CE$60&lt;&gt;$CE$61,$CE$61:$CE$62=$CE$61,$CF$59&lt;&gt;$CF$60,$CF$61:$CF$62=$CF$61,$CG$61:$CG$62=$CG$61),1,0)</f>
        <v>0</v>
      </c>
      <c r="CGW60" s="487">
        <f t="array" aca="1" ref="CGW60" ca="1">IF(AND($CC$57&lt;&gt;$CC$58,$CC$58:$CC$62=$CC$60,$CE$58&lt;&gt;$CE$59,$CE$59&lt;&gt;$CE$60,$CE$60:$CE$62=$CE$60,$CF$60:$CF$62=$CF$60,$CG$60&lt;&gt;$CG$61,$CG$61:$CG$62=$CG$61),1,0)</f>
        <v>0</v>
      </c>
      <c r="CGX60" s="487">
        <f t="array" aca="1" ref="CGX60" ca="1">IF(AND($CC$57&lt;&gt;$CC$58,$CC$58:$CC$62=$CC$60,$CE$58&lt;&gt;$CE$59,$CE$59&lt;&gt;$CE$60,$CE$60:$CE$62=$CE$60,$CF$60&lt;&gt;$CF$61,$CF$61:$CF$62=$CF$61,$CG$61:$CG$62=$CG$61),1,0)</f>
        <v>0</v>
      </c>
      <c r="CGY60" s="487">
        <f t="array" aca="1" ref="CGY60" ca="1">IF(AND($CC$57&lt;&gt;$CC$58,$CC$58:$CC$62=$CC$60,$CE$58:$CE$60=$CE$60,$CE$60&lt;&gt;$CE$61,$CE$61:$CE$62=$CE$61,$CF$58:$CF$60=$CF$60,$CF$61:$CF$62=$CF$61,$CG$58&lt;&gt;$CG$59,$CG$59&lt;&gt;$CG$60,$CG$61:$CG$62=$CG$61),1,0)</f>
        <v>0</v>
      </c>
      <c r="CGZ60" s="487">
        <f t="array" aca="1" ref="CGZ60" ca="1">IF(AND($CC$57&lt;&gt;$CC$58,$CC$58:$CC$62=$CC$60,$CE$58:$CE$60=$CE$60,$CE$60&lt;&gt;$CE$61,$CE$61:$CE$62=$CE$61,$CF$58&lt;&gt;$CF$59,$CF$59&lt;&gt;$CF$60,$CF$61:$CF$62=$CF$61,$CG$61:$CG$62=$CG$61),1,0)</f>
        <v>0</v>
      </c>
      <c r="CHA60" s="487">
        <f t="array" aca="1" ref="CHA60" ca="1">IF(AND($CC$57&lt;&gt;$CC$58,$CC$58:$CC$60=$CC$60,$CC$60&lt;&gt;$CC$61,$CC$61:$CC$62=$CC$61,$CE$58:$CE$60=$CE$60,$CE$61:$CE$62=$CE$61,$CF$58&lt;&gt;$CF$59,$CF$59:$CF$60=$CF$60,$CF$61:$CF$62=$CF$61,$CG$59&lt;&gt;$CG$60,$CG$61:$CG$62=$CG$61),1,0)</f>
        <v>0</v>
      </c>
      <c r="CHB60" s="487">
        <f t="array" aca="1" ref="CHB60" ca="1">IF(AND($CC$57&lt;&gt;$CC$58,$CC$58:$CC$60=$CC$60,$CC$60&lt;&gt;$CC$61,$CC$61:$CC$62=$CC$61,$CE$58:$CE$60=$CE$60,$CE$61:$CE$62=$CE$61,$CF$58:$CF$59=$CF$59,$CF$59&lt;&gt;$CF$60,$CF$61:$CF$62=$CF$61,$CG$58&lt;&gt;$CG$59,$CG$61:$CG$62=$CG$61),1,0)</f>
        <v>0</v>
      </c>
      <c r="CHC60" s="487">
        <f t="array" aca="1" ref="CHC60" ca="1">IF(AND($CC$57&lt;&gt;$CC$58,$CC$58:$CC$60=$CC$60,$CC$60&lt;&gt;$CC$61,$CC$61:$CC$62=$CC$61,$CE$58&lt;&gt;$CE$59,$CE$59:$CE$60=$CE$60,$CE$61:$CE$62=$CE$61,$CF$59:$CF$60=$CF$60,$CF$61:$CF$62=$CF$61,$CG$59&lt;&gt;$CG$60,$CG$61:$CG$62=$CG$61),1,0)</f>
        <v>0</v>
      </c>
      <c r="CHD60" s="487">
        <f t="array" aca="1" ref="CHD60" ca="1">IF(AND($CC$57&lt;&gt;$CC$58,$CC$58:$CC$60=$CC$60,$CC$60&lt;&gt;$CC$61,$CC$61:$CC$62=$CC$61,$CE$58&lt;&gt;$CE$59,$CE$59:$CE$60=$CE$60,$CE$61:$CE$62=$CE$61,$CF$59&lt;&gt;$CF$60,$CF$61:$CF$62=$CF$61,$CG$61:$CG$62=$CG$61),1,0)</f>
        <v>0</v>
      </c>
      <c r="CHE60" s="487">
        <f t="array" aca="1" ref="CHE60" ca="1">IF(AND($CC$57&lt;&gt;$CC$58,$CC$58:$CC$60=$CC$60,$CC$60&lt;&gt;$CC$61,$CC$61:$CC$62=$CC$61,$CE$58:$CE$59=$CE$59,$CE$59&lt;&gt;$CE$60,$CE$61:$CE$62=$CE$61,$CF$58:$CF$59=$CF$59,$CF$61:$CF$62=$CF$61,$CG$58&lt;&gt;$CG$59,$CG$61:$CG$62=$CG$61),1,0)</f>
        <v>0</v>
      </c>
      <c r="CHF60" s="487">
        <f t="array" aca="1" ref="CHF60" ca="1">IF(AND($CC$57&lt;&gt;$CC$58,$CC$58:$CC$60=$CC$60,$CC$60&lt;&gt;$CC$61,$CC$61:$CC$62=$CC$61,$CE$58:$CE$59=$CE$59,$CE$59&lt;&gt;$CE$60,$CE$61:$CE$62=$CE$61,$CF$58&lt;&gt;$CF$59,$CF$61:$CF$62=$CF$61,$CG$61:$CG$62=$CG$61),1,0)</f>
        <v>0</v>
      </c>
      <c r="CHG60" s="487">
        <f t="array" aca="1" ref="CHG60" ca="1">IF(AND($CC$57&lt;&gt;$CC$58,$CC$58:$CC$59=$CC$59,$CC$59&lt;&gt;$CC$60,$CC$60:$CC$62=$CC$60,$CE$58:$CE$59=$CE$59,$CE$60:$CE$62=$CE$60,$CF$58:$CF$59=$CF$59,$CF$60&lt;&gt;$CF$61,$CF$61:$CF$62=$CF$61,$CG$58&lt;&gt;$CG$59,$CG$61:$CG$62=$CG$61),1,0)</f>
        <v>0</v>
      </c>
      <c r="CHH60" s="487">
        <f t="array" aca="1" ref="CHH60" ca="1">IF(AND($CC$57&lt;&gt;$CC$58,$CC$58:$CC$59=$CC$59,$CC$59&lt;&gt;$CC$60,$CC$60:$CC$62=$CC$60,$CE$58:$CE$59=$CE$59,$CE$60:$CE$62=$CE$60,$CF$58&lt;&gt;$CF$59,$CF$60:$CF$62=$CF$60,$CG$60&lt;&gt;$CG$61,$CG$61:$CG$62=$CG$61),1,0)</f>
        <v>0</v>
      </c>
      <c r="CHI60" s="487">
        <f t="array" aca="1" ref="CHI60" ca="1">IF(AND($CC$57&lt;&gt;$CC$58,$CC$58:$CC$59=$CC$59,$CC$59&lt;&gt;$CC$60,$CC$60:$CC$62=$CC$60,$CE$58:$CE$59=$CE$59,$CE$60&lt;&gt;$CE$61,$CE$61:$CE$62=$CE$61,$CF$58:$CF$59=$CF$59,$CF$61:$CF$62=$CF$61,$CG$58&lt;&gt;$CG$59,$CG$61:$CG$62=$CG$61),1,0)</f>
        <v>0</v>
      </c>
      <c r="CHJ60" s="487">
        <f t="array" aca="1" ref="CHJ60" ca="1">IF(AND($CC$57&lt;&gt;$CC$58,$CC$58:$CC$59=$CC$59,$CC$59&lt;&gt;$CC$60,$CC$60:$CC$62=$CC$60,$CE$58:$CE$59=$CE$59,$CE$60&lt;&gt;$CE$61,$CE$61:$CE$62=$CE$61,$CF$58&lt;&gt;$CF$59,$CF$61:$CF$62=$CF$61,$CG$61:$CG$62=$CG$61),1,0)</f>
        <v>0</v>
      </c>
      <c r="CHK60" s="487">
        <f t="array" aca="1" ref="CHK60" ca="1">IF(AND($CC$57&lt;&gt;$CC$58,$CC$58:$CC$59=$CC$59,$CC$59&lt;&gt;$CC$60,$CC$60:$CC$62=$CC$60,$CE$58&lt;&gt;$CE$59,$CE$60:$CE$62=$CE$60,$CF$60:$CF$62=$CF$60,$CG$60&lt;&gt;$CG$61,$CG$61:$CG$62=$CG$61),1,0)</f>
        <v>0</v>
      </c>
      <c r="CHL60" s="487">
        <f t="array" aca="1" ref="CHL60" ca="1">IF(AND($CC$57&lt;&gt;$CC$58,$CC$58:$CC$59=$CC$59,$CC$59&lt;&gt;$CC$60,$CC$60:$CC$62=$CC$60,$CE$58&lt;&gt;$CE$59,$CE$60:$CE$62=$CE$60,$CF$60&lt;&gt;$CF$61,$CF$61:$CF$62=$CF$61,$CG$61:$CG$62=$CG$61),1,0)</f>
        <v>0</v>
      </c>
      <c r="CHM60" s="487">
        <f t="array" aca="1" ref="CHM60" ca="1">IF(AND($CC$57&lt;&gt;$CC$58,$CC$58&lt;&gt;$CC$59,$CC$59:$CC$62=$CC$60,$CE$59:$CE$62=$CE$60,$CF$59&lt;&gt;$CF$60,$CF$60:$CF$62=$CF$60,$CG$60&lt;&gt;$CG$61,$CG$61:$CG$62=$CG$61),1,0)</f>
        <v>0</v>
      </c>
      <c r="CHN60" s="487">
        <f t="array" aca="1" ref="CHN60" ca="1">IF(AND($CC$57&lt;&gt;$CC$58,$CC$58&lt;&gt;$CC$59,$CC$59:$CC$62=$CC$60,$CE$59:$CE$62=$CE$60,$CF$59:$CF$60=$CF$60,$CF$60&lt;&gt;$CF$61,$CF$61:$CF$62=$CF$61,$CG$59&lt;&gt;$CG$60,$CG$61:$CG$62=$CG$61),1,0)</f>
        <v>0</v>
      </c>
      <c r="CHO60" s="487">
        <f t="array" aca="1" ref="CHO60" ca="1">IF(AND($CC$57&lt;&gt;$CC$58,$CC$58&lt;&gt;$CC$59,$CC$59:$CC$62=$CC$60,$CE$59&lt;&gt;$CE$60,$CE$60:$CE$62=$CE$60,$CF$60:$CF$62=$CF$60,$CG$60&lt;&gt;$CG$61,$CG$61:$CG$62=$CG$61),1,0)</f>
        <v>0</v>
      </c>
      <c r="CHP60" s="487">
        <f t="array" aca="1" ref="CHP60" ca="1">IF(AND($CC$57&lt;&gt;$CC$58,$CC$58&lt;&gt;$CC$59,$CC$59:$CC$62=$CC$60,$CE$59&lt;&gt;$CE$60,$CE$60:$CE$62=$CE$60,$CF$60&lt;&gt;$CF$61,$CF$61:$CF$62=$CF$61,$CG$61:$CG$62=$CG$61),1,0)</f>
        <v>0</v>
      </c>
      <c r="CHQ60" s="487">
        <f t="array" aca="1" ref="CHQ60" ca="1">IF(AND($CC$57&lt;&gt;$CC$58,$CC$58&lt;&gt;$CC$59,$CC$59:$CC$62=$CC$60,$CE$59:$CE$60=$CE$60,$CE$60&lt;&gt;$CE$61,$CE$61:$CE$62=$CE$61,$CF$59:$CF$60=$CF$60,$CF$61:$CF$62=$CF$61,$CG$59&lt;&gt;$CG$60,$CG$61:$CG$62=$CG$61),1,0)</f>
        <v>0</v>
      </c>
      <c r="CHR60" s="487">
        <f t="array" aca="1" ref="CHR60" ca="1">IF(AND($CC$57&lt;&gt;$CC$58,$CC$58&lt;&gt;$CC$59,$CC$59:$CC$62=$CC$60,$CE$59:$CE$60=$CE$60,$CE$60&lt;&gt;$CE$61,$CE$61:$CE$62=$CE$61,$CF$59&lt;&gt;$CF$60,$CF$61:$CF$62=$CF$61,$CG$61:$CG$62=$CG$61),1,0)</f>
        <v>0</v>
      </c>
      <c r="CHS60" s="487">
        <f t="array" aca="1" ref="CHS60" ca="1">IF(AND($CC$57:$CC$61=$CC$60,$CC$61&lt;&gt;$CC$62,$CE$57:$CE$60=$CE$60,$CE$60&lt;&gt;$CE$61,$CF$57:$CF$59=$CF$59,$CF$59&lt;&gt;$CF$60,$CG$57:$CG$58=$CG$58,$CG$58&lt;&gt;$CG$59),1,0)</f>
        <v>0</v>
      </c>
      <c r="CHT60" s="487">
        <f t="array" aca="1" ref="CHT60" ca="1">IF(AND($CC$57:$CC$61=$CC$60,$CC$61&lt;&gt;$CC$62,$CE$57:$CE$60=$CE$60,$CE$60&lt;&gt;$CE$61,$CF$57:$CF$58=$CF$58,$CF$58&lt;&gt;$CF$59,$CF$59:$CF$60=$CF$60,$CG$57:$CG$58=$CG$58,$CG$59&lt;&gt;$CG$60),1,0)</f>
        <v>0</v>
      </c>
      <c r="CHU60" s="487">
        <f t="array" aca="1" ref="CHU60" ca="1">IF(AND($CC$57:$CC$61=$CC$60,$CC$61&lt;&gt;$CC$62,$CE$57:$CE$59=$CE$59,$CE$59&lt;&gt;$CE$60,$CE$60:$CE$61=$CE$60,$CF$57:$CF$58=$CF$58,$CF$58&lt;&gt;$CF$59,$CF$60:$CF$61=$CF$60,$CG$57:$CG$58=$CG$58,$CG$60&lt;&gt;$CG$61),1,0)</f>
        <v>0</v>
      </c>
      <c r="CHV60" s="487">
        <f t="array" aca="1" ref="CHV60" ca="1">IF(AND($CC$57:$CC$61=$CC$60,$CC$61&lt;&gt;$CC$62,$CE$57:$CE$59=$CE$59,$CE$59&lt;&gt;$CE$60,$CE$60:$CE$61=$CE$60,$CF$57:$CF$59=$CF$59,$CF$60&lt;&gt;$CF$61,$CG$57:$CG$58=$CG$58,$CG$58&lt;&gt;$CG$59),1,0)</f>
        <v>0</v>
      </c>
      <c r="CHW60" s="487">
        <f t="array" aca="1" ref="CHW60" ca="1">IF(AND($CC$57:$CC$61=$CC$60,$CC$61&lt;&gt;$CC$62,$CE$57:$CE$58=$CE$58,$CE$58&lt;&gt;$CE$59,$CE$59:$CE$61=$CE$60,$CF$57:$CF$58=$CF$58,$CF$59&lt;&gt;$CF$60,$CF$60:$CF$61=$CF$60,$CG$57:$CG$58=$CG$58,$CG$60&lt;&gt;$CG$61),1,0)</f>
        <v>0</v>
      </c>
      <c r="CHX60" s="487">
        <f t="array" aca="1" ref="CHX60" ca="1">IF(AND($CC$57:$CC$61=$CC$60,$CC$61&lt;&gt;$CC$62,$CE$57:$CE$58=$CE$58,$CE$58&lt;&gt;$CE$59,$CE$59:$CE$61=$CE$60,$CF$57:$CF$58=$CF$58,$CF$59:$CF$60=$CF$60,$CF$60&lt;&gt;$CF$61,$CG$57:$CG$58=$CG$58,$CG$59&lt;&gt;$CG$60),1,0)</f>
        <v>0</v>
      </c>
      <c r="CHY60" s="487">
        <f t="array" aca="1" ref="CHY60" ca="1">IF(AND($CC$57:$CC$60=$CC$60,$CC$60&lt;&gt;$CC$61,$CC$61:$CC$62=$CC$61,$CE$57:$CE$58=$CE$58,$CE$58&lt;&gt;$CE$59,$CE$59:$CE$60=$CE$60,$CE$61:$CE$62=$CE$61,$CF$57:$CF$58=$CF$58,$CF$59:$CF$60=$CF$60,$CF$61&lt;&gt;$CF$62,$CG$57:$CG$58=$CG$58,$CG$59&lt;&gt;$CG$60),1,0)</f>
        <v>0</v>
      </c>
      <c r="CHZ60" s="487">
        <f t="array" aca="1" ref="CHZ60" ca="1">IF(AND($CC$57:$CC$60=$CC$60,$CC$60&lt;&gt;$CC$61,$CC$61:$CC$62=$CC$61,$CE$57:$CE$58=$CE$58,$CE$58&lt;&gt;$CE$59,$CE$59:$CE$60=$CE$60,$CE$61:$CE$62=$CE$61,$CF$57:$CF$58=$CF$58,$CF$59&lt;&gt;$CF$60,$CF$61:$CF$62=$CF$61,$CG$57:$CG$58=$CG$58,$CG$61&lt;&gt;$CG$62),1,0)</f>
        <v>0</v>
      </c>
      <c r="CIA60" s="487">
        <f t="array" aca="1" ref="CIA60" ca="1">IF(AND($CC$57:$CC$60=$CC$60,$CC$60&lt;&gt;$CC$61,$CC$61:$CC$62=$CC$61,$CE$57:$CE$60=$CE$60,$CE$61&lt;&gt;$CE$62,$CF$57:$CF$59=$CF$59,$CF$59&lt;&gt;$CF$60,$CG$57:$CG$58=$CG$58,$CG$58&lt;&gt;$CG$59),1,0)</f>
        <v>0</v>
      </c>
      <c r="CIB60" s="487">
        <f t="array" aca="1" ref="CIB60" ca="1">IF(AND($CC$57:$CC$60=$CC$60,$CC$60&lt;&gt;$CC$61,$CC$61:$CC$62=$CC$61,$CE$57:$CE$60=$CE$60,$CE$61&lt;&gt;$CE$62,$CF$57:$CF$58=$CF$58,$CF$58&lt;&gt;$CF$59,$CF$59:$CF$60=$CF$60,$CG$57:$CG$58=$CG$58,$CG$59&lt;&gt;$CG$60),1,0)</f>
        <v>0</v>
      </c>
      <c r="CIC60" s="487">
        <f t="array" aca="1" ref="CIC60" ca="1">IF(AND($CC$57:$CC$60=$CC$60,$CC$60&lt;&gt;$CC$61,$CC$61:$CC$62=$CC$61,$CE$57:$CE$59=$CE$59,$CE$59&lt;&gt;$CE$60,$CE$61:$CE$62=$CE$61,$CF$57:$CF$58=$CF$58,$CF$58&lt;&gt;$CF$59,$CF$61:$CF$62=$CF$61,$CG$57:$CG$58=$CG$58,$CG$61&lt;&gt;$CG$62),1,0)</f>
        <v>0</v>
      </c>
      <c r="CID60" s="487">
        <f t="array" aca="1" ref="CID60" ca="1">IF(AND($CC$57:$CC$60=$CC$60,$CC$60&lt;&gt;$CC$61,$CC$61:$CC$62=$CC$61,$CE$57:$CE$59=$CE$59,$CE$59&lt;&gt;$CE$60,$CE$61:$CE$62=$CE$61,$CF$57:$CF$59=$CF$59,$CF$61&lt;&gt;$CF$62,$CG$57:$CG$58=$CG$58,$CG$58&lt;&gt;$CG$59),1,0)</f>
        <v>0</v>
      </c>
      <c r="CIE60" s="487">
        <f t="array" aca="1" ref="CIE60" ca="1">IF(AND($CC$57:$CC$59=$CC$59,$CC$59&lt;&gt;$CC$60,$CC$60:$CC$62=$CC$60,$CE$57:$CE$59=$CE$59,$CE$60&lt;&gt;$CE$61,$CE$61:$CE$62=$CE$61,$CF$57:$CF$59=$CF$59,$CF$61&lt;&gt;$CF$62,$CG$57:$CG$58=$CG$58,$CG$58&lt;&gt;$CG$59),1,0)</f>
        <v>0</v>
      </c>
      <c r="CIF60" s="487">
        <f t="array" aca="1" ref="CIF60" ca="1">IF(AND($CC$57:$CC$59=$CC$59,$CC$59&lt;&gt;$CC$60,$CC$60:$CC$62=$CC$60,$CE$57:$CE$59=$CE$59,$CE$60&lt;&gt;$CE$61,$CE$61:$CE$62=$CE$61,$CF$57:$CF$58=$CF$58,$CF$58&lt;&gt;$CF$59,$CF$61:$CF$62=$CF$61,$CG$57:$CG$58=$CG$58,$CG$61&lt;&gt;$CG$62),1,0)</f>
        <v>0</v>
      </c>
      <c r="CIG60" s="487">
        <f t="array" aca="1" ref="CIG60" ca="1">IF(AND($CC$57:$CC$59=$CC$59,$CC$59&lt;&gt;$CC$60,$CC$60:$CC$62=$CC$60,$CE$57:$CE$59=$CE$59,$CE$60:$CE$61=$CE$60,$CE$61&lt;&gt;$CE$62,$CF$57:$CF$59=$CF$59,$CF$60&lt;&gt;$CF$61,$CG$57:$CG$58=$CG$58,$CG$58&lt;&gt;$CG$59),1,0)</f>
        <v>0</v>
      </c>
      <c r="CIH60" s="487">
        <f t="array" aca="1" ref="CIH60" ca="1">IF(AND($CC$57:$CC$59=$CC$59,$CC$59&lt;&gt;$CC$60,$CC$60:$CC$62=$CC$60,$CE$57:$CE$59=$CE$59,$CE$60:$CE$61=$CE$60,$CE$61&lt;&gt;$CE$62,$CF$57:$CF$58=$CF$58,$CF$58&lt;&gt;$CF$59,$CF$60:$CF$61=$CF$60,$CG$57:$CG$58=$CG$58,$CG$60&lt;&gt;$CG$61),1,0)</f>
        <v>0</v>
      </c>
      <c r="CII60" s="487">
        <f t="array" aca="1" ref="CII60" ca="1">IF(AND($CC$57:$CC$59=$CC$59,$CC$59&lt;&gt;$CC$60,$CC$60:$CC$62=$CC$60,$CE$57:$CE$58=$CE$58,$CE$58&lt;&gt;$CE$59,$CE$60:$CE$62=$CE$60,$CF$57:$CF$58=$CF$58,$CF$60&lt;&gt;$CF$61,$CF$61:$CF$62=$CF$61,$CG$57:$CG$58=$CG$58,$CG$61&lt;&gt;$CG$62),1,0)</f>
        <v>0</v>
      </c>
      <c r="CIJ60" s="487">
        <f t="array" aca="1" ref="CIJ60" ca="1">IF(AND($CC$57:$CC$59=$CC$59,$CC$59&lt;&gt;$CC$60,$CC$60:$CC$62=$CC$60,$CE$57:$CE$58=$CE$58,$CE$58&lt;&gt;$CE$59,$CE$60:$CE$62=$CE$60,$CF$57:$CF$58=$CF$58,$CF$60:$CF$61=$CF$60,$CF$61&lt;&gt;$CF$62,$CG$57:$CG$58=$CG$58,$CG$60&lt;&gt;$CG$61),1,0)</f>
        <v>0</v>
      </c>
      <c r="CIK60" s="487">
        <f t="array" aca="1" ref="CIK60" ca="1">IF(AND($CC$57:$CC$58=$CC$58,$CC$58&lt;&gt;$CC$59,$CC$59:$CC$62=$CC$60,$CE$57:$CE$58=$CE$58,$CE$59:$CE$60=$CE$60,$CE$60&lt;&gt;$CE$61,$CE$61:$CE$62=$CE$61,$CF$57:$CF$58=$CF$58,$CF$59:$CF$60=$CF$60,$CF$61&lt;&gt;$CF$62,$CG$57:$CG$58=$CG$58,$CG$59&lt;&gt;$CG$60),1,0)</f>
        <v>0</v>
      </c>
      <c r="CIL60" s="487">
        <f t="array" aca="1" ref="CIL60" ca="1">IF(AND($CC$57:$CC$58=$CC$58,$CC$58&lt;&gt;$CC$59,$CC$59:$CC$62=$CC$60,$CE$57:$CE$58=$CE$58,$CE$59:$CE$60=$CE$60,$CE$60&lt;&gt;$CE$61,$CE$61:$CE$62=$CE$61,$CF$57:$CF$58=$CF$58,$CF$59&lt;&gt;$CF$60,$CF$61:$CF$62=$CF$61,$CG$57:$CG$58=$CG$58,$CG$61&lt;&gt;$CG$62),1,0)</f>
        <v>0</v>
      </c>
      <c r="CIM60" s="487">
        <f t="array" aca="1" ref="CIM60" ca="1">IF(AND($CC$57:$CC$58=$CC$58,$CC$58&lt;&gt;$CC$59,$CC$59:$CC$62=$CC$60,$CE$57:$CE$58=$CE$58,$CE$59:$CE$61=$CE$60,$CE$61&lt;&gt;$CE$62,$CF$57:$CF$58=$CF$58,$CF$59&lt;&gt;$CF$60,$CF$60:$CF$61=$CF$60,$CG$57:$CG$58=$CG$58,$CG$60&lt;&gt;$CG$61),1,0)</f>
        <v>0</v>
      </c>
      <c r="CIN60" s="487">
        <f t="array" aca="1" ref="CIN60" ca="1">IF(AND($CC$57:$CC$58=$CC$58,$CC$58&lt;&gt;$CC$59,$CC$59:$CC$62=$CC$60,$CE$57:$CE$58=$CE$58,$CE$59:$CE$61=$CE$60,$CE$61&lt;&gt;$CE$62,$CF$57:$CF$58=$CF$58,$CF$59:$CF$60=$CF$60,$CF$60&lt;&gt;$CF$61,$CG$57:$CG$58=$CG$58,$CG$59&lt;&gt;$CG$60),1,0)</f>
        <v>0</v>
      </c>
      <c r="CIO60" s="487">
        <f t="array" aca="1" ref="CIO60" ca="1">IF(AND($CC$57:$CC$58=$CC$58,$CC$58&lt;&gt;$CC$59,$CC$59:$CC$62=$CC$60,$CE$57:$CE$58=$CE$58,$CE$59&lt;&gt;$CE$60,$CE$60:$CE$62=$CE$60,$CF$57:$CF$58=$CF$58,$CF$60&lt;&gt;$CF$61,$CF$61:$CF$62=$CF$61,$CG$57:$CG$58=$CG$58,$CG$61&lt;&gt;$CG$62),1,0)</f>
        <v>0</v>
      </c>
      <c r="CIP60" s="487" cm="1">
        <f t="array" aca="1" ref="CIP60" ca="1">IF(AND($CC$57:$CC$58=$CC$58,$CC$58&lt;&gt;$CC$59,$CC$59:$CC$62=$CC$60,$CE$57:$CE$58=$CE$58,$CE$59&lt;&gt;$CE$60,$CE$60:$CE$62=$CE$60,$CF$57:$CF$58=$CF$58,$CF$60:$CF$61=$CF$60,$CF$61&lt;&gt;$CF$62,$CG$57:$CG$58=$CG$58,$CG$60&lt;&gt;$CG$61),1,0)</f>
        <v>0</v>
      </c>
      <c r="CIQ60" s="487">
        <f t="array" aca="1" ref="CIQ60" ca="1">IF(AND($CC$57:$CC$61=$CC$60,$CC$61&lt;&gt;$CC$62,$CE$57:$CE$60=$CE$60,$CE$60&lt;&gt;$CE$61,$CF$57&lt;&gt;$CF$58,$CF$58:$CF$60=$CF$60,$CG$58:$CG$59=$CG$59,$CG$59&lt;&gt;$CG$60),1,0)</f>
        <v>0</v>
      </c>
      <c r="CIR60" s="487">
        <f t="array" aca="1" ref="CIR60" ca="1">IF(AND($CC$57:$CC$61=$CC$60,$CC$61&lt;&gt;$CC$62,$CE$57:$CE$60=$CE$60,$CE$60&lt;&gt;$CE$61,$CF$57:$CF$59=$CF$59,$CF$59&lt;&gt;$CF$60,$CG$57&lt;&gt;$CG$58,$CG$58:$CG$59=$CG$59),1,0)</f>
        <v>0</v>
      </c>
      <c r="CIS60" s="487">
        <f t="array" aca="1" ref="CIS60" ca="1">IF(AND($CC$57:$CC$61=$CC$60,$CC$61&lt;&gt;$CC$62,$CE$57&lt;&gt;$CE$58,$CE$58:$CE$61=$CE$60,$CF$58:$CF$60=$CF$60,$CF$60&lt;&gt;$CF$61,$CG$58:$CG$59=$CG$59,$CG$59&lt;&gt;$CG$60),1,0)</f>
        <v>0</v>
      </c>
      <c r="CIT60" s="487">
        <f t="array" aca="1" ref="CIT60" ca="1">IF(AND($CC$57:$CC$61=$CC$60,$CC$61&lt;&gt;$CC$62,$CE$57&lt;&gt;$CE$58,$CE$58:$CE$61=$CE$60,$CF$58:$CF$59=$CF$59,$CF$59&lt;&gt;$CF$60,$CF$60:$CF$61=$CF$60,$CG$58:$CG$59=$CG$59,$CG$60&lt;&gt;$CG$61),1,0)</f>
        <v>0</v>
      </c>
      <c r="CIU60" s="487">
        <f t="array" aca="1" ref="CIU60" ca="1">IF(AND($CC$57:$CC$61=$CC$60,$CC$61&lt;&gt;$CC$62,$CE$57:$CE$59=$CE$59,$CE$59&lt;&gt;$CE$60,$CE$60:$CE$61=$CE$60,$CF$57:$CF$59=$CF$59,$CF$60&lt;&gt;$CF$61,$CG$57&lt;&gt;$CG$58,$CG$58:$CG$59=$CG$59),1,0)</f>
        <v>0</v>
      </c>
      <c r="CIV60" s="487">
        <f t="array" aca="1" ref="CIV60" ca="1">IF(AND($CC$57:$CC$61=$CC$60,$CC$61&lt;&gt;$CC$62,$CE$57:$CE$59=$CE$59,$CE$59&lt;&gt;$CE$60,$CE$60:$CE$61=$CE$60,$CF$57&lt;&gt;$CF$58,$CF$58:$CF$59=$CF$59,$CF$60:$CF$61=$CF$60,$CG$58:$CG$59=$CG$59,$CG$60&lt;&gt;$CG$61),1,0)</f>
        <v>0</v>
      </c>
      <c r="CIW60" s="487">
        <f t="array" aca="1" ref="CIW60" ca="1">IF(AND($CC$57:$CC$60=$CC$60,$CC$60&lt;&gt;$CC$61,$CC$61:$CC$62=$CC$61,$CE$57:$CE$60=$CE$60,$CE$61&lt;&gt;$CE$62,$CF$57:$CF$59=$CF$59,$CF$59&lt;&gt;$CF$60,$CG$57&lt;&gt;$CG$58,$CG$58:$CG$59=$CG$59),1,0)</f>
        <v>0</v>
      </c>
      <c r="CIX60" s="487">
        <f t="array" aca="1" ref="CIX60" ca="1">IF(AND($CC$57:$CC$60=$CC$60,$CC$60&lt;&gt;$CC$61,$CC$61:$CC$62=$CC$61,$CE$57:$CE$60=$CE$60,$CE$61&lt;&gt;$CE$62,$CF$57&lt;&gt;$CF$58,$CF$58:$CF$60=$CF$60,$CG$58:$CG$59=$CG$59,$CG$59&lt;&gt;$CG$60),1,0)</f>
        <v>0</v>
      </c>
      <c r="CIY60" s="487">
        <f t="array" aca="1" ref="CIY60" ca="1">IF(AND($CC$57:$CC$60=$CC$60,$CC$60&lt;&gt;$CC$61,$CC$61:$CC$62=$CC$61,$CE$57:$CE$59=$CE$59,$CE$59&lt;&gt;$CE$60,$CE$61:$CE$62=$CE$61,$CF$57&lt;&gt;$CF$58,$CF$58:$CF$59=$CF$59,$CF$61:$CF$62=$CF$61,$CG$58:$CG$59=$CG$59,$CG$61&lt;&gt;$CG$62),1,0)</f>
        <v>0</v>
      </c>
      <c r="CIZ60" s="487">
        <f t="array" aca="1" ref="CIZ60" ca="1">IF(AND($CC$57:$CC$60=$CC$60,$CC$60&lt;&gt;$CC$61,$CC$61:$CC$62=$CC$61,$CE$57:$CE$59=$CE$59,$CE$59&lt;&gt;$CE$60,$CE$61:$CE$62=$CE$61,$CF$57:$CF$59=$CF$59,$CF$61&lt;&gt;$CF$62,$CG$57&lt;&gt;$CG$58,$CG$58:$CG$59=$CG$59),1,0)</f>
        <v>0</v>
      </c>
      <c r="CJA60" s="487">
        <f t="array" aca="1" ref="CJA60" ca="1">IF(AND($CC$57:$CC$60=$CC$60,$CC$60&lt;&gt;$CC$61,$CC$61:$CC$62=$CC$61,$CE$57&lt;&gt;$CE$58,$CE$58:$CE$60=$CE$60,$CE$61:$CE$62=$CE$61,$CF$58:$CF$60=$CF$60,$CF$61&lt;&gt;$CF$62,$CG$58:$CG$59=$CG$59,$CG$59&lt;&gt;$CG$60),1,0)</f>
        <v>0</v>
      </c>
      <c r="CJB60" s="487">
        <f t="array" aca="1" ref="CJB60" ca="1">IF(AND($CC$57:$CC$60=$CC$60,$CC$60&lt;&gt;$CC$61,$CC$61:$CC$62=$CC$61,$CE$57&lt;&gt;$CE$58,$CE$58:$CE$60=$CE$60,$CE$61:$CE$62=$CE$61,$CF$58:$CF$59=$CF$59,$CF$59&lt;&gt;$CF$60,$CF$61:$CF$62=$CF$61,$CG$58:$CG$59=$CG$59,$CG$61&lt;&gt;$CG$62),1,0)</f>
        <v>0</v>
      </c>
      <c r="CJC60" s="487">
        <f t="array" aca="1" ref="CJC60" ca="1">IF(AND($CC$57:$CC$59=$CC$59,$CC$59&lt;&gt;$CC$60,$CC$60:$CC$62=$CC$60,$CE$57:$CE$59=$CE$59,$CE$60:$CE$61=$CE$60,$CE$61&lt;&gt;$CE$62,$CF$57&lt;&gt;$CF$58,$CF$58:$CF$59=$CF$59,$CF$60:$CF$61=$CF$60,$CG$58:$CG$59=$CG$59,$CG$60&lt;&gt;$CG$61),1,0)</f>
        <v>0</v>
      </c>
      <c r="CJD60" s="487">
        <f t="array" aca="1" ref="CJD60" ca="1">IF(AND($CC$57:$CC$59=$CC$59,$CC$59&lt;&gt;$CC$60,$CC$60:$CC$62=$CC$60,$CE$57:$CE$59=$CE$59,$CE$60:$CE$61=$CE$60,$CE$61&lt;&gt;$CE$62,$CF$57:$CF$59=$CF$59,$CF$60&lt;&gt;$CF$61,$CG$57&lt;&gt;$CG$58,$CG$58:$CG$59=$CG$59),1,0)</f>
        <v>0</v>
      </c>
      <c r="CJE60" s="487">
        <f t="array" aca="1" ref="CJE60" ca="1">IF(AND($CC$57:$CC$59=$CC$59,$CC$59&lt;&gt;$CC$60,$CC$60:$CC$62=$CC$60,$CE$57:$CE$59=$CE$59,$CE$60&lt;&gt;$CE$61,$CE$61:$CE$62=$CE$61,$CF$57&lt;&gt;$CF$58,$CF$58:$CF$59=$CF$59,$CF$61:$CF$62=$CF$61,$CG$58:$CG$59=$CG$59,$CG$61&lt;&gt;$CG$62),1,0)</f>
        <v>0</v>
      </c>
      <c r="CJF60" s="487">
        <f t="array" aca="1" ref="CJF60" ca="1">IF(AND($CC$57:$CC$59=$CC$59,$CC$59&lt;&gt;$CC$60,$CC$60:$CC$62=$CC$60,$CE$57:$CE$59=$CE$59,$CE$60&lt;&gt;$CE$61,$CE$61:$CE$62=$CE$61,$CF$57:$CF$59=$CF$59,$CF$61&lt;&gt;$CF$62,$CG$57&lt;&gt;$CG$58,$CG$58:$CG$59=$CG$59),1,0)</f>
        <v>0</v>
      </c>
      <c r="CJG60" s="487">
        <f t="array" aca="1" ref="CJG60" ca="1">IF(AND($CC$57:$CC$59=$CC$59,$CC$59&lt;&gt;$CC$60,$CC$60:$CC$62=$CC$60,$CE$57&lt;&gt;$CE$58,$CE$58:$CE$59=$CE$59,$CE$60:$CE$62=$CE$60,$CF$58:$CF$59=$CF$59,$CF$60&lt;&gt;$CF$61,$CF$61:$CF$62=$CF$61,$CG$58:$CG$59=$CG$59,$CG$61&lt;&gt;$CG$62),1,0)</f>
        <v>0</v>
      </c>
      <c r="CJH60" s="487">
        <f t="array" aca="1" ref="CJH60" ca="1">IF(AND($CC$57:$CC$59=$CC$59,$CC$59&lt;&gt;$CC$60,$CC$60:$CC$62=$CC$60,$CE$57&lt;&gt;$CE$58,$CE$58:$CE$59=$CE$59,$CE$60:$CE$62=$CE$60,$CF$58:$CF$59=$CF$59,$CF$60:$CF$61=$CF$60,$CF$61&lt;&gt;$CF$62,$CG$58:$CG$59=$CG$59,$CG$60&lt;&gt;$CG$61),1,0)</f>
        <v>0</v>
      </c>
      <c r="CJI60" s="487">
        <f t="array" aca="1" ref="CJI60" ca="1">IF(AND($CC$57&lt;&gt;$CC$58,$CC$58:$CC$62=$CC$60,$CE$58:$CE$61=$CE$60,$CE$61&lt;&gt;$CE$62,$CF$58:$CF$59=$CF$59,$CF$59&lt;&gt;$CF$60,$CF$60:$CF$61=$CF$60,$CG$58:$CG$59=$CG$59,$CG$60&lt;&gt;$CG$61),1,0)</f>
        <v>0</v>
      </c>
      <c r="CJJ60" s="487">
        <f t="array" aca="1" ref="CJJ60" ca="1">IF(AND($CC$57&lt;&gt;$CC$58,$CC$58:$CC$62=$CC$60,$CE$58:$CE$61=$CE$60,$CE$61&lt;&gt;$CE$62,$CF$58:$CF$60=$CF$60,$CF$60&lt;&gt;$CF$61,$CG$58:$CG$59=$CG$59,$CG$59&lt;&gt;$CG$60),1,0)</f>
        <v>0</v>
      </c>
      <c r="CJK60" s="487">
        <f t="array" aca="1" ref="CJK60" ca="1">IF(AND($CC$57&lt;&gt;$CC$58,$CC$58:$CC$62=$CC$60,$CE$58:$CE$60=$CE$60,$CE$60&lt;&gt;$CE$61,$CE$61:$CE$62=$CE$61,$CF$58:$CF$59=$CF$59,$CF$59&lt;&gt;$CF$60,$CF$61:$CF$62=$CF$61,$CG$58:$CG$59=$CG$59,$CG$61&lt;&gt;$CG$62),1,0)</f>
        <v>0</v>
      </c>
      <c r="CJL60" s="487">
        <f t="array" aca="1" ref="CJL60" ca="1">IF(AND($CC$57&lt;&gt;$CC$58,$CC$58:$CC$62=$CC$60,$CE$58:$CE$60=$CE$60,$CE$60&lt;&gt;$CE$61,$CE$61:$CE$62=$CE$61,$CF$58:$CF$60=$CF$60,$CF$61&lt;&gt;$CF$62,$CG$58:$CG$59=$CG$59,$CG$59&lt;&gt;$CG$60),1,0)</f>
        <v>0</v>
      </c>
      <c r="CJM60" s="487">
        <f t="array" aca="1" ref="CJM60" ca="1">IF(AND($CC$57&lt;&gt;$CC$58,$CC$58:$CC$62=$CC$60,$CE$58:$CE$59=$CE$59,$CE$59&lt;&gt;$CE$60,$CE$60:$CE$62=$CE$60,$CF$58:$CF$59=$CF$59,$CF$60&lt;&gt;$CF$61,$CF$61:$CF$62=$CF$61,$CG$58:$CG$59=$CG$59,$CG$61&lt;&gt;$CG$62),1,0)</f>
        <v>0</v>
      </c>
      <c r="CJN60" s="487">
        <f t="array" aca="1" ref="CJN60" ca="1">IF(AND($CC$57&lt;&gt;$CC$58,$CC$58:$CC$62=$CC$60,$CE$58:$CE$59=$CE$59,$CE$59&lt;&gt;$CE$60,$CE$60:$CE$62=$CE$60,$CF$58:$CF$59=$CF$59,$CF$60:$CF$61=$CF$60,$CF$61&lt;&gt;$CF$62,$CG$58:$CG$59=$CG$59,$CG$60&lt;&gt;$CG$61),1,0)</f>
        <v>0</v>
      </c>
      <c r="CJO60" s="487">
        <f t="array" aca="1" ref="CJO60" ca="1">IF(AND($CC$57:$CC$61=$CC$60,$CC$61&lt;&gt;$CC$62,$CE$57:$CE$60=$CE$60,$CE$60&lt;&gt;$CE$61,$CF$57&lt;&gt;$CF$58,$CF$58:$CF$60=$CF$60,$CG$58&lt;&gt;$CG$59,$CG$59:$CG$60=$CG$60),1,0)</f>
        <v>0</v>
      </c>
      <c r="CJP60" s="487">
        <f t="array" aca="1" ref="CJP60" ca="1">IF(AND($CC$57:$CC$61=$CC$60,$CC$61&lt;&gt;$CC$62,$CE$57:$CE$60=$CE$60,$CE$60&lt;&gt;$CE$61,$CF$57:$CF$58=$CF$58,$CF$58&lt;&gt;$CF$59,$CF$59:$CF$60=$CF$60,$CG$57&lt;&gt;$CG$58,$CG$59:$CG$60=$CG$60),1,0)</f>
        <v>0</v>
      </c>
      <c r="CJQ60" s="487">
        <f t="array" aca="1" ref="CJQ60" ca="1">IF(AND($CC$57:$CC$61=$CC$60,$CC$61&lt;&gt;$CC$62,$CE$57:$CE$58=$CE$58,$CE$58&lt;&gt;$CE$59,$CE$59:$CE$61=$CE$60,$CF$57&lt;&gt;$CF$58,$CF$59:$CF$61=$CF$60,$CG$59:$CG$60=$CG$60,$CG$60&lt;&gt;$CG$61),1,0)</f>
        <v>0</v>
      </c>
      <c r="CJR60" s="487">
        <f t="array" aca="1" ref="CJR60" ca="1">IF(AND($CC$57:$CC$61=$CC$60,$CC$61&lt;&gt;$CC$62,$CE$57:$CE$58=$CE$58,$CE$58&lt;&gt;$CE$59,$CE$59:$CE$61=$CE$60,$CF$57:$CF$58=$CF$58,$CF$59:$CF$60=$CF$60,$CF$60&lt;&gt;$CF$61,$CG$59:$CG$60=$CG$60,$CG$57&lt;&gt;$CG$58),1,0)</f>
        <v>0</v>
      </c>
      <c r="CJS60" s="487">
        <f t="array" aca="1" ref="CJS60" ca="1">IF(AND($CC$57:$CC$61=$CC$60,$CC$61&lt;&gt;$CC$62,$CE$57&lt;&gt;$CE$58,$CE$58:$CE$61=$CE$60,$CF$58:$CF$60=$CF$60,$CF$60&lt;&gt;$CF$61,$CG$58&lt;&gt;$CG$59,$CG$59:$CG$60=$CG$60),1,0)</f>
        <v>0</v>
      </c>
      <c r="CJT60" s="487">
        <f t="array" aca="1" ref="CJT60" ca="1">IF(AND($CC$57:$CC$61=$CC$60,$CC$61&lt;&gt;$CC$62,$CE$57&lt;&gt;$CE$58,$CE$58:$CE$61=$CE$60,$CF$58&lt;&gt;$CF$59,$CF$59:$CF$61=$CF$60,$CG$59:$CG$60=$CG$60,$CG$60&lt;&gt;$CG$61),1,0)</f>
        <v>0</v>
      </c>
      <c r="CJU60" s="487">
        <f t="array" aca="1" ref="CJU60" ca="1">IF(AND($CC$57:$CC$60=$CC$60,$CC$60&lt;&gt;$CC$61,$CC$61:$CC$62=$CC$61,$CE$57:$CE$60=$CE$60,$CE$61&lt;&gt;$CE$62,$CF$57&lt;&gt;$CF$58,$CF$58:$CF$60=$CF$60,$CG$58&lt;&gt;$CG$59,$CG$59:$CG$60=$CG$60),1,0)</f>
        <v>0</v>
      </c>
      <c r="CJV60" s="487">
        <f t="array" aca="1" ref="CJV60" ca="1">IF(AND($CC$57:$CC$60=$CC$60,$CC$60&lt;&gt;$CC$61,$CC$61:$CC$62=$CC$61,$CE$57:$CE$60=$CE$60,$CE$61&lt;&gt;$CE$62,$CF$57:$CF$58=$CF$58,$CF$58&lt;&gt;$CF$59,$CF$59:$CF$60=$CF$60,$CG$57&lt;&gt;$CG$58,$CG$59:$CG$60=$CG$60),1,0)</f>
        <v>0</v>
      </c>
      <c r="CJW60" s="487">
        <f t="array" aca="1" ref="CJW60" ca="1">IF(AND($CC$57:$CC$60=$CC$60,$CC$60&lt;&gt;$CC$61,$CC$61:$CC$62=$CC$61,$CE$57&lt;&gt;$CE$58,$CE$58:$CE$60=$CE$60,$CE$61:$CE$62=$CE$61,$CF$58:$CF$60=$CF$60,$CF$61&lt;&gt;$CF$62,$CG$58&lt;&gt;$CG$59,$CG$59:$CG$60=$CG$60),1,0)</f>
        <v>0</v>
      </c>
      <c r="CJX60" s="487">
        <f t="array" aca="1" ref="CJX60" ca="1">IF(AND($CC$57:$CC$60=$CC$60,$CC$60&lt;&gt;$CC$61,$CC$61:$CC$62=$CC$61,$CE$57&lt;&gt;$CE$58,$CE$58:$CE$60=$CE$60,$CE$61:$CE$62=$CE$61,$CF$58&lt;&gt;$CF$59,$CF$59:$CF$60=$CF$60,$CF$61:$CF$62=$CF$61,$CG$59:$CG$60=$CG$60,$CG$61&lt;&gt;$CG$62),1,0)</f>
        <v>0</v>
      </c>
      <c r="CJY60" s="487">
        <f t="array" aca="1" ref="CJY60" ca="1">IF(AND($CC$57:$CC$60=$CC$60,$CC$60&lt;&gt;$CC$61,$CC$61:$CC$62=$CC$61,$CE$57:$CE$58=$CE$58,$CE$58&lt;&gt;$CE$59,$CE$59:$CE$60=$CE$60,$CE$61:$CE$62=$CE$61,$CF$57&lt;&gt;$CF$58,$CF$59:$CF$60=$CF$60,$CF$61:$CF$62=$CF$61,$CG$59:$CG$60=$CG$60,$CG$61&lt;&gt;$CG$62),1,0)</f>
        <v>0</v>
      </c>
      <c r="CJZ60" s="487">
        <f t="array" aca="1" ref="CJZ60" ca="1">IF(AND($CC$57:$CC$60=$CC$60,$CC$60&lt;&gt;$CC$61,$CC$61:$CC$62=$CC$61,$CE$57:$CE$58=$CE$58,$CE$58&lt;&gt;$CE$59,$CE$59:$CE$60=$CE$60,$CE$61:$CE$62=$CE$61,$CF$57:$CF$58=$CF$58,$CF$59:$CF$60=$CF$60,$CF$61&lt;&gt;$CF$62,$CG$57&lt;&gt;$CG$58,$CG$59:$CG$60=$CG$60),1,0)</f>
        <v>0</v>
      </c>
      <c r="CKA60" s="487">
        <f t="array" aca="1" ref="CKA60" ca="1">IF(AND($CC$57:$CC$58=$CC$58,$CC$58&lt;&gt;$CC$59,$CC$59:$CC$62=$CC$60,$CE$57&lt;&gt;$CE$58,$CE$59:$CE$62=$CE$60,$CF$59:$CF$60=$CF$60,$CF$60&lt;&gt;$CF$61,$CF$61:$CF$62=$CF$61,$CG$59:$CG$60=$CG$60,$CG$61&lt;&gt;$CG$62),1,0)</f>
        <v>0</v>
      </c>
      <c r="CKB60" s="487">
        <f t="array" aca="1" ref="CKB60" ca="1">IF(AND($CC$57:$CC$58=$CC$58,$CC$58&lt;&gt;$CC$59,$CC$59:$CC$62=$CC$60,$CE$57&lt;&gt;$CE$58,$CE$59:$CE$62=$CE$60,$CF$59:$CF$61=$CF$60,$CF$61&lt;&gt;$CF$62,$CG$59:$CG$60=$CG$60,$CG$60&lt;&gt;$CG$61),1,0)</f>
        <v>0</v>
      </c>
      <c r="CKC60" s="487">
        <f t="array" aca="1" ref="CKC60" ca="1">IF(AND($CC$57:$CC$58=$CC$58,$CC$58&lt;&gt;$CC$59,$CC$59:$CC$62=$CC$60,$CE$57:$CE$58=$CE$58,$CE$59:$CE$61=$CE$60,$CE$61&lt;&gt;$CE$62,$CF$57&lt;&gt;$CF$58,$CF$59:$CF$61=$CF$60,$CG$59:$CG$60=$CG$60,$CG$60&lt;&gt;$CG$61),1,0)</f>
        <v>0</v>
      </c>
      <c r="CKD60" s="487">
        <f t="array" aca="1" ref="CKD60" ca="1">IF(AND($CC$57:$CC$58=$CC$58,$CC$58&lt;&gt;$CC$59,$CC$59:$CC$62=$CC$60,$CE$57:$CE$58=$CE$58,$CE$59:$CE$61=$CE$60,$CE$61&lt;&gt;$CE$62,$CF$57:$CF$58=$CF$58,$CF$59:$CF$60=$CF$60,$CF$60&lt;&gt;$CF$61,$CG$57&lt;&gt;$CG$58,$CG$59:$CG$60=$CG$60),1,0)</f>
        <v>0</v>
      </c>
      <c r="CKE60" s="487">
        <f t="array" aca="1" ref="CKE60" ca="1">IF(AND($CC$57:$CC$58=$CC$58,$CC$58&lt;&gt;$CC$59,$CC$59:$CC$62=$CC$60,$CE$57:$CE$58=$CE$58,$CE$59:$CE$60=$CE$60,$CE$60&lt;&gt;$CE$61,$CE$61:$CE$62=$CE$61,$CF$57&lt;&gt;$CF$58,$CF$59:$CF$60=$CF$60,$CF$61:$CF$62=$CF$61,$CG$59:$CG$60=$CG$60,$CG$61&lt;&gt;$CG$62),1,0)</f>
        <v>0</v>
      </c>
      <c r="CKF60" s="487">
        <f t="array" aca="1" ref="CKF60" ca="1">IF(AND($CC$57:$CC$58=$CC$58,$CC$58&lt;&gt;$CC$59,$CC$59:$CC$62=$CC$60,$CE$57:$CE$58=$CE$58,$CE$59:$CE$60=$CE$60,$CE$60&lt;&gt;$CE$61,$CE$61:$CE$62=$CE$61,$CF$57:$CF$58=$CF$58,$CF$59:$CF$60=$CF$60,$CF$61&lt;&gt;$CF$62,$CG$57&lt;&gt;$CG$58,$CG$59:$CG$60=$CG$60),1,0)</f>
        <v>0</v>
      </c>
      <c r="CKG60" s="487">
        <f t="array" aca="1" ref="CKG60" ca="1">IF(AND($CC$57&lt;&gt;$CC$58,$CC$58:$CC$62=$CC$60,$CE$58&lt;&gt;$CE$59,$CE$59:$CE$62=$CE$60,$CF$59:$CF$60=$CF$60,$CF$60&lt;&gt;$CF$61,$CF$61:$CF$62=$CF$61,$CG$59:$CG$60=$CG$60,$CG$61&lt;&gt;$CG$62),1,0)</f>
        <v>0</v>
      </c>
      <c r="CKH60" s="487">
        <f t="array" aca="1" ref="CKH60" ca="1">IF(AND($CC$57&lt;&gt;$CC$58,$CC$58:$CC$62=$CC$60,$CE$58&lt;&gt;$CE$59,$CE$59:$CE$62=$CE$60,$CF$59:$CF$61=$CF$60,$CF$61&lt;&gt;$CF$62,$CG$59:$CG$60=$CG$60,$CG$60&lt;&gt;$CG$61),1,0)</f>
        <v>0</v>
      </c>
      <c r="CKI60" s="487">
        <f t="array" aca="1" ref="CKI60" ca="1">IF(AND($CC$57&lt;&gt;$CC$58,$CC$58:$CC$62=$CC$60,$CE$58:$CE$60=$CE$60,$CE$60&lt;&gt;$CE$61,$CE$61:$CE$62=$CE$61,$CF$58&lt;&gt;$CF$59,$CF$59:$CF$60=$CF$60,$CF$61:$CF$62=$CF$61,$CG$59:$CG$60=$CG$60,$CG$61&lt;&gt;$CG$62),1,0)</f>
        <v>0</v>
      </c>
      <c r="CKJ60" s="487">
        <f t="array" aca="1" ref="CKJ60" ca="1">IF(AND($CC$57&lt;&gt;$CC$58,$CC$58:$CC$62=$CC$60,$CE$58:$CE$60=$CE$60,$CE$60&lt;&gt;$CE$61,$CE$61:$CE$62=$CE$61,$CF$58:$CF$60=$CF$60,$CF$61&lt;&gt;$CF$62,$CG$58&lt;&gt;$CG$59,$CG$59:$CG$60=$CG$60),1,0)</f>
        <v>0</v>
      </c>
      <c r="CKK60" s="487">
        <f t="array" aca="1" ref="CKK60" ca="1">IF(AND($CC$57&lt;&gt;$CC$58,$CC$58:$CC$62=$CC$60,$CE$58:$CE$61=$CE$60,$CE$61&lt;&gt;$CE$62,$CF$58&lt;&gt;$CF$59,$CF$59:$CF$61=$CF$60,$CG$59:$CG$60=$CG$60,$CG$60&lt;&gt;$CG$61),1,0)</f>
        <v>0</v>
      </c>
      <c r="CKL60" s="487">
        <f t="array" aca="1" ref="CKL60" ca="1">IF(AND($CC$57&lt;&gt;$CC$58,$CC$58:$CC$62=$CC$60,$CE$58:$CE$61=$CE$60,$CE$61&lt;&gt;$CE$62,$CF$58:$CF$60=$CF$60,$CF$60&lt;&gt;$CF$61,$CG$58&lt;&gt;$CG$59,$CG$59:$CG$60=$CG$60),1,0)</f>
        <v>0</v>
      </c>
      <c r="CKM60" s="487">
        <f t="array" aca="1" ref="CKM60" ca="1">IF(AND($CC$57:$CC$61=$CC$60,$CC$61&lt;&gt;$CC$62,$CE$57&lt;&gt;$CE$58,$CE$58:$CE$61=$CE$60,$CF$58:$CF$59=$CF$59,$CF$59&lt;&gt;$CF$60,$CF$60:$CF$61=$CF$60,$CG$58&lt;&gt;$CG$59,$CG$60:$CG$61=$CG$60),1,0)</f>
        <v>0</v>
      </c>
      <c r="CKN60" s="487">
        <f t="array" aca="1" ref="CKN60" ca="1">IF(AND($CC$57:$CC$61=$CC$60,$CC$61&lt;&gt;$CC$62,$CE$57&lt;&gt;$CE$58,$CE$58:$CE$61=$CE$60,$CF$58&lt;&gt;$CF$59,$CF$59:$CF$61=$CF$60,$CG$59&lt;&gt;$CG$60,$CG$60:$CG$61=$CG$60),1,0)</f>
        <v>0</v>
      </c>
      <c r="CKO60" s="487">
        <f t="array" aca="1" ref="CKO60" ca="1">IF(AND($CC$57:$CC$61=$CC$60,$CC$61&lt;&gt;$CC$62,$CE$57:$CE$59=$CE$59,$CE$59&lt;&gt;$CE$60,$CE$60:$CE$61=$CE$60,$CF$57&lt;&gt;$CF$58,$CF$58:$CF$59=$CF$59,$CF$60:$CF$61=$CF$60,$CG$58&lt;&gt;$CG$59,$CG$60:$CG$61=$CG$60),1,0)</f>
        <v>0</v>
      </c>
      <c r="CKP60" s="487">
        <f t="array" aca="1" ref="CKP60" ca="1">IF(AND($CC$57:$CC$61=$CC$60,$CC$61&lt;&gt;$CC$62,$CE$57:$CE$59=$CE$59,$CE$59&lt;&gt;$CE$60,$CE$60:$CE$61=$CE$60,$CF$57:$CF$58=$CF$58,$CF$58&lt;&gt;$CF$59,$CF$60:$CF$61=$CF$60,$CG$57&lt;&gt;$CG$58,$CG$60:$CG$61=$CG$60),1,0)</f>
        <v>0</v>
      </c>
      <c r="CKQ60" s="487">
        <f t="array" aca="1" ref="CKQ60" ca="1">IF(AND($CC$57:$CC$61=$CC$60,$CC$61&lt;&gt;$CC$62,$CE$57:$CE$58=$CE$58,$CE$58&lt;&gt;$CE$59,$CE$59:$CE$61=$CE$60,$CF$57&lt;&gt;$CF$58,$CF$59:$CF$61=$CF$60,$CG$59&lt;&gt;$CG$60,$CG$60:$CG$61=$CG$60),1,0)</f>
        <v>0</v>
      </c>
      <c r="CKR60" s="487">
        <f t="array" aca="1" ref="CKR60" ca="1">IF(AND($CC$57:$CC$61=$CC$60,$CC$61&lt;&gt;$CC$62,$CE$57:$CE$58=$CE$58,$CE$58&lt;&gt;$CE$59,$CE$59:$CE$61=$CE$60,$CF$57:$CF$58=$CF$58,$CF$59&lt;&gt;$CF$60,$CF$60:$CF$61=$CF$60,$CG$57&lt;&gt;$CG$58,$CG$60:$CG$61=$CG$60),1,0)</f>
        <v>0</v>
      </c>
      <c r="CKS60" s="487">
        <f t="array" aca="1" ref="CKS60" ca="1">IF(AND($CC$57:$CC$59=$CC$59,$CC$59&lt;&gt;$CC$60,$CC$60:$CC$62=$CC$60,$CE$57:$CE$59=$CE$59,$CE$60:$CE$61=$CE$60,$CE$61&lt;&gt;$CE$62,$CF$57&lt;&gt;$CF$58,$CF$58:$CF$59=$CF$59,$CF$60:$CF$61=$CF$60,$CG$58&lt;&gt;$CG$59,$CG$60:$CG$61=$CG$60),1,0)</f>
        <v>0</v>
      </c>
      <c r="CKT60" s="487">
        <f t="array" aca="1" ref="CKT60" ca="1">IF(AND($CC$57:$CC$59=$CC$59,$CC$59&lt;&gt;$CC$60,$CC$60:$CC$62=$CC$60,$CE$57:$CE$59=$CE$59,$CE$60:$CE$61=$CE$60,$CE$61&lt;&gt;$CE$62,$CF$57:$CF$58=$CF$58,$CF$58&lt;&gt;$CF$59,$CF$60:$CF$61=$CF$60,$CG$57&lt;&gt;$CG$58,$CG$60:$CG$61=$CG$60),1,0)</f>
        <v>0</v>
      </c>
      <c r="CKU60" s="487">
        <f t="array" aca="1" ref="CKU60" ca="1">IF(AND($CC$57:$CC$59=$CC$59,$CC$59&lt;&gt;$CC$60,$CC$60:$CC$62=$CC$60,$CE$57&lt;&gt;$CE$58,$CE$58:$CE$59=$CE$59,$CE$60:$CE$62=$CE$60,$CF$58&lt;&gt;$CF$59,$CF$60:$CF$62=$CF$60,$CG$60:$CG$61=$CG$60,$CG$61&lt;&gt;$CG$62),1,0)</f>
        <v>0</v>
      </c>
      <c r="CKV60" s="487">
        <f t="array" aca="1" ref="CKV60" ca="1">IF(AND($CC$57:$CC$59=$CC$59,$CC$59&lt;&gt;$CC$60,$CC$60:$CC$62=$CC$60,$CE$57&lt;&gt;$CE$58,$CE$58:$CE$59=$CE$59,$CE$60:$CE$62=$CE$60,$CF$58:$CF$59=$CF$59,$CF$60:$CF$61=$CF$60,$CF$61&lt;&gt;$CF$62,$CG$58&lt;&gt;$CG$59,$CG$60:$CG$61=$CG$60),1,0)</f>
        <v>0</v>
      </c>
      <c r="CKW60" s="487">
        <f t="array" aca="1" ref="CKW60" ca="1">IF(AND($CC$57:$CC$59=$CC$59,$CC$59&lt;&gt;$CC$60,$CC$60:$CC$62=$CC$60,$CE$57:$CE$58=$CE$58,$CE$58&lt;&gt;$CE$59,$CE$60:$CE$62=$CE$60,$CF$57&lt;&gt;$CF$58,$CF$60:$CF$62=$CF$60,$CG$60:$CG$61=$CG$60,$CG$61&lt;&gt;$CG$62),1,0)</f>
        <v>0</v>
      </c>
      <c r="CKX60" s="487">
        <f t="array" aca="1" ref="CKX60" ca="1">IF(AND($CC$57:$CC$59=$CC$59,$CC$59&lt;&gt;$CC$60,$CC$60:$CC$62=$CC$60,$CE$57:$CE$58=$CE$58,$CE$58&lt;&gt;$CE$59,$CE$60:$CE$62=$CE$60,$CF$57:$CF$58=$CF$58,$CF$60:$CF$61=$CF$60,$CF$61&lt;&gt;$CF$62,$CG$57&lt;&gt;$CG$58,$CG$60:$CG$61=$CG$60),1,0)</f>
        <v>0</v>
      </c>
      <c r="CKY60" s="487" cm="1">
        <f t="array" aca="1" ref="CKY60" ca="1">IF(AND($CC$57:$CC$58=$CC$58,$CC$58&lt;&gt;$CC$59,$CC$59:$CC$62=$CC$60,$CE$57:$CE$58=$CE$58,$CE$59:$CE$61=$CE$60,$CE$61&lt;&gt;$CE$62,$CF$57&lt;&gt;$CF$58,$CF$59:$CF$61=$CF$60,$CG$59&lt;&gt;$CG$60,$CG$60:$CG$61=$CG$60),1,0)</f>
        <v>0</v>
      </c>
      <c r="CKZ60" s="487">
        <f t="array" aca="1" ref="CKZ60" ca="1">IF(AND($CC$57:$CC$58=$CC$58,$CC$58&lt;&gt;$CC$59,$CC$59:$CC$62=$CC$60,$CE$57:$CE$58=$CE$58,$CE$59:$CE$61=$CE$60,$CE$61&lt;&gt;$CE$62,$CF$57:$CF$58=$CF$58,$CF$59&lt;&gt;$CF$60,$CF$60:$CF$61=$CF$60,$CG$57&lt;&gt;$CG$58,$CG$60:$CG$61=$CG$60),1,0)</f>
        <v>0</v>
      </c>
      <c r="CLA60" s="487">
        <f t="array" aca="1" ref="CLA60" ca="1">IF(AND($CC$57:$CC$58=$CC$58,$CC$58&lt;&gt;$CC$59,$CC$59:$CC$62=$CC$60,$CE$57:$CE$58=$CE$58,$CE$59&lt;&gt;$CE$60,$CE$60:$CE$62=$CE$60,$CF$57:$CF$58=$CF$58,$CF$60:$CF$61=$CF$60,$CF$61&lt;&gt;$CF$62,$CG$57&lt;&gt;$CG$58,$CG$60:$CG$61=$CG$60),1,0)</f>
        <v>0</v>
      </c>
      <c r="CLB60" s="487">
        <f t="array" aca="1" ref="CLB60" ca="1">IF(AND($CC$57:$CC$58=$CC$58,$CC$58&lt;&gt;$CC$59,$CC$59:$CC$62=$CC$60,$CE$57:$CE$58=$CE$58,$CE$59&lt;&gt;$CE$60,$CE$60:$CE$62=$CE$60,$CF$57&lt;&gt;$CF$58,$CF$60:$CF$62=$CF$60,$CG$60:$CG$61=$CG$60,$CG$61&lt;&gt;$CG$62),1,0)</f>
        <v>0</v>
      </c>
      <c r="CLC60" s="487">
        <f t="array" aca="1" ref="CLC60" ca="1">IF(AND($CC$57:$CC$58=$CC$58,$CC$58&lt;&gt;$CC$59,$CC$59:$CC$62=$CC$60,$CE$57&lt;&gt;$CE$58,$CE$59:$CE$62=$CE$60,$CF$59&lt;&gt;$CF$60,$CF$60:$CF$62=$CF$60,$CG$60:$CG$61=$CG$60,$CG$61&lt;&gt;$CG$62),1,0)</f>
        <v>0</v>
      </c>
      <c r="CLD60" s="487">
        <f t="array" aca="1" ref="CLD60" ca="1">IF(AND($CC$57:$CC$58=$CC$58,$CC$58&lt;&gt;$CC$59,$CC$59:$CC$62=$CC$60,$CE$57&lt;&gt;$CE$58,$CE$59:$CE$62=$CE$60,$CF$59:$CF$61=$CF$60,$CF$61&lt;&gt;$CF$62,$CG$59&lt;&gt;$CG$60,$CG$60:$CG$61=$CG$60),1,0)</f>
        <v>0</v>
      </c>
      <c r="CLE60" s="487">
        <f t="array" aca="1" ref="CLE60" ca="1">IF(AND($CC$57&lt;&gt;$CC$58,$CC$58:$CC$62=$CC$60,$CE$58:$CE$61=$CE$60,$CE$61&lt;&gt;$CE$62,$CF$58:$CF$59=$CF$59,$CF$59&lt;&gt;$CF$60,$CF$60:$CF$61=$CF$60,$CG$58&lt;&gt;$CG$59,$CG$60:$CG$61=$CG$60),1,0)</f>
        <v>0</v>
      </c>
      <c r="CLF60" s="487">
        <f t="array" aca="1" ref="CLF60" ca="1">IF(AND($CC$57&lt;&gt;$CC$58,$CC$58:$CC$62=$CC$60,$CE$58:$CE$61=$CE$60,$CE$61&lt;&gt;$CE$62,$CF$58&lt;&gt;$CF$59,$CF$59:$CF$61=$CF$60,$CG$59&lt;&gt;$CG$60,$CG$60:$CG$61=$CG$60),1,0)</f>
        <v>0</v>
      </c>
      <c r="CLG60" s="487">
        <f t="array" aca="1" ref="CLG60" ca="1">IF(AND($CC$57&lt;&gt;$CC$58,$CC$58:$CC$62=$CC$60,$CE$58:$CE$59=$CE$59,$CE$59&lt;&gt;$CE$60,$CE$60:$CE$62=$CE$60,$CF$58:$CF$59=$CF$59,$CF$60:$CF$61=$CF$60,$CF$61&lt;&gt;$CF$62,$CG$58&lt;&gt;$CG$59,$CG$60:$CG$61=$CG$60),1,0)</f>
        <v>0</v>
      </c>
      <c r="CLH60" s="487">
        <f t="array" aca="1" ref="CLH60" ca="1">IF(AND($CC$57&lt;&gt;$CC$58,$CC$58:$CC$62=$CC$60,$CE$58:$CE$59=$CE$59,$CE$59&lt;&gt;$CE$60,$CE$60:$CE$62=$CE$60,$CF$58&lt;&gt;$CF$59,$CF$60:$CF$62=$CF$60,$CG$60:$CG$61=$CG$60,$CG$61&lt;&gt;$CG$62),1,0)</f>
        <v>0</v>
      </c>
      <c r="CLI60" s="487">
        <f t="array" aca="1" ref="CLI60" ca="1">IF(AND($CC$57&lt;&gt;$CC$58,$CC$58:$CC$62=$CC$60,$CE$58&lt;&gt;$CE$59,$CE$59:$CE$62=$CE$60,$CF$59&lt;&gt;$CF$60,$CF$60:$CF$62=$CF$60,$CG$60:$CG$61=$CG$60,$CG$61&lt;&gt;$CG$62),1,0)</f>
        <v>0</v>
      </c>
      <c r="CLJ60" s="487">
        <f t="array" aca="1" ref="CLJ60" ca="1">IF(AND($CC$57&lt;&gt;$CC$58,$CC$58:$CC$62=$CC$60,$CE$58&lt;&gt;$CE$59,$CE$59:$CE$62=$CE$60,$CF$59:$CF$61=$CF$60,$CF$61&lt;&gt;$CF$62,$CG$59&lt;&gt;$CG$60,$CG$60:$CG$61=$CG$60),1,0)</f>
        <v>0</v>
      </c>
      <c r="CLK60" s="487">
        <f t="array" aca="1" ref="CLK60" ca="1">IF(AND($CC$57:$CC$60=$CC$60,$CC$60&lt;&gt;$CC$61,$CC$61:$CC$62=$CC$61,$CE$57:$CE$59=$CE$59,$CE$59&lt;&gt;$CE$60,$CE$61:$CE$62=$CE$61,$CF$57&lt;&gt;$CF$58,$CF$58:$CF$59=$CF$59,$CF$61:$CF$62=$CF$61,$CG$58&lt;&gt;$CG$59,$CG$61:$CG$62=$CG$61),1,0)</f>
        <v>0</v>
      </c>
      <c r="CLL60" s="487">
        <f t="array" aca="1" ref="CLL60" ca="1">IF(AND($CC$57:$CC$60=$CC$60,$CC$60&lt;&gt;$CC$61,$CC$61:$CC$62=$CC$61,$CE$57:$CE$59=$CE$59,$CE$59&lt;&gt;$CE$60,$CE$61:$CE$62=$CE$61,$CF$57:$CF$58=$CF$58,$CF$58&lt;&gt;$CF$59,$CF$61:$CF$62=$CF$61,$CG$57&lt;&gt;$CG$58,$CG$61:$CG$62=$CG$61),1,0)</f>
        <v>0</v>
      </c>
      <c r="CLM60" s="487">
        <f t="array" aca="1" ref="CLM60" ca="1">IF(AND($CC$57:$CC$60=$CC$60,$CC$60&lt;&gt;$CC$61,$CC$61:$CC$62=$CC$61,$CE$57:$CE$58=$CE$58,$CE$58&lt;&gt;$CE$59,$CE$59:$CE$60=$CE$60,$CE$61:$CE$62=$CE$61,$CF$57&lt;&gt;$CF$58,$CF$59:$CF$60=$CF$60,$CF$61:$CF$62=$CF$61,$CG$59&lt;&gt;$CG$60,$CG$61:$CG$62=$CG$61),1,0)</f>
        <v>0</v>
      </c>
      <c r="CLN60" s="487">
        <f t="array" aca="1" ref="CLN60" ca="1">IF(AND($CC$57:$CC$60=$CC$60,$CC$60&lt;&gt;$CC$61,$CC$61:$CC$62=$CC$61,$CE$57:$CE$58=$CE$58,$CE$58&lt;&gt;$CE$59,$CE$59:$CE$60=$CE$60,$CE$61:$CE$62=$CE$61,$CF$57:$CF$58=$CF$58,$CF$59&lt;&gt;$CF$60,$CF$61:$CF$62=$CF$61,$CG$57&lt;&gt;$CG$58,$CG$61:$CG$62=$CG$61),1,0)</f>
        <v>0</v>
      </c>
      <c r="CLO60" s="487">
        <f t="array" aca="1" ref="CLO60" ca="1">IF(AND($CC$57:$CC$60=$CC$60,$CC$60&lt;&gt;$CC$61,$CC$61:$CC$62=$CC$61,$CE$57&lt;&gt;$CE$58,$CE$58:$CE$60=$CE$60,$CE$61:$CE$62=$CE$61,$CF$58:$CF$59=$CF$59,$CF$59&lt;&gt;$CF$60,$CF$61:$CF$62=$CF$61,$CG$58&lt;&gt;$CG$59,$CG$61:$CG$62=$CG$61),1,0)</f>
        <v>0</v>
      </c>
      <c r="CLP60" s="487">
        <f t="array" aca="1" ref="CLP60" ca="1">IF(AND($CC$57:$CC$60=$CC$60,$CC$60&lt;&gt;$CC$61,$CC$61:$CC$62=$CC$61,$CE$57&lt;&gt;$CE$58,$CE$58:$CE$60=$CE$60,$CE$61:$CE$62=$CE$61,$CF$58&lt;&gt;$CF$59,$CF$59:$CF$60=$CF$60,$CF$61:$CF$62=$CF$61,$CG$59&lt;&gt;$CG$60,$CG$61:$CG$62=$CG$61),1,0)</f>
        <v>0</v>
      </c>
      <c r="CLQ60" s="487">
        <f t="array" aca="1" ref="CLQ60" ca="1">IF(AND($CC$57:$CC$59=$CC$59,$CC$59&lt;&gt;$CC$60,$CC$60:$CC$62=$CC$60,$CE$57&lt;&gt;$CE$58,$CE$58:$CE$59=$CE$59,$CE$60:$CE$62=$CE$60,$CF$58:$CF$59=$CF$59,$CF$60&lt;&gt;$CF$61,$CF$61:$CF$62=$CF$61,$CG$58&lt;&gt;$CG$59,$CG$61:$CG$62=$CG$61),1,0)</f>
        <v>0</v>
      </c>
      <c r="CLR60" s="487">
        <f t="array" aca="1" ref="CLR60" ca="1">IF(AND($CC$57:$CC$59=$CC$59,$CC$59&lt;&gt;$CC$60,$CC$60:$CC$62=$CC$60,$CE$57&lt;&gt;$CE$58,$CE$58:$CE$59=$CE$59,$CE$60:$CE$62=$CE$60,$CF$58&lt;&gt;$CF$59,$CF$60:$CF$62=$CF$60,$CG$60&lt;&gt;$CG$61,$CG$61:$CG$62=$CG$61),1,0)</f>
        <v>0</v>
      </c>
      <c r="CLS60" s="487">
        <f t="array" aca="1" ref="CLS60" ca="1">IF(AND($CC$57:$CC$59=$CC$59,$CC$59&lt;&gt;$CC$60,$CC$60:$CC$62=$CC$60,$CE$57:$CE$58=$CE$58,$CE$58&lt;&gt;$CE$59,$CE$60:$CE$62=$CE$60,$CF$57:$CF$58=$CF$58,$CF$60&lt;&gt;$CF$61,$CF$61:$CF$62=$CF$61,$CG$57&lt;&gt;$CG$58,$CG$61:$CG$62=$CG$61),1,0)</f>
        <v>0</v>
      </c>
      <c r="CLT60" s="487">
        <f t="array" aca="1" ref="CLT60" ca="1">IF(AND($CC$57:$CC$59=$CC$59,$CC$59&lt;&gt;$CC$60,$CC$60:$CC$62=$CC$60,$CE$57:$CE$58=$CE$58,$CE$58&lt;&gt;$CE$59,$CE$60:$CE$62=$CE$60,$CF$57&lt;&gt;$CF$58,$CF$60:$CF$62=$CF$60,$CG$60&lt;&gt;$CG$61,$CG$61:$CG$62=$CG$61),1,0)</f>
        <v>0</v>
      </c>
      <c r="CLU60" s="487">
        <f t="array" aca="1" ref="CLU60" ca="1">IF(AND($CC$57:$CC$59=$CC$59,$CC$59&lt;&gt;$CC$60,$CC$60:$CC$62=$CC$60,$CE$57:$CE$59=$CE$59,$CE$60&lt;&gt;$CE$61,$CE$61:$CE$62=$CE$61,$CF$57:$CF$58=$CF$58,$CF$58&lt;&gt;$CF$59,$CF$61:$CF$62=$CF$61,$CG$57&lt;&gt;$CG$58,$CG$61:$CG$62=$CG$61),1,0)</f>
        <v>0</v>
      </c>
      <c r="CLV60" s="487">
        <f t="array" aca="1" ref="CLV60" ca="1">IF(AND($CC$57:$CC$59=$CC$59,$CC$59&lt;&gt;$CC$60,$CC$60:$CC$62=$CC$60,$CE$57:$CE$59=$CE$59,$CE$60&lt;&gt;$CE$61,$CE$61:$CE$62=$CE$61,$CF$57&lt;&gt;$CF$58,$CF$58:$CF$59=$CF$59,$CF$61:$CF$62=$CF$61,$CG$58&lt;&gt;$CG$59,$CG$61:$CG$62=$CG$61),1,0)</f>
        <v>0</v>
      </c>
      <c r="CLW60" s="487">
        <f t="array" aca="1" ref="CLW60" ca="1">IF(AND($CC$57:$CC$58=$CC$58,$CC$58&lt;&gt;$CC$59,$CC$59:$CC$62=$CC$60,$CE$57:$CE$58=$CE$58,$CE$59:$CE$60=$CE$60,$CE$60&lt;&gt;$CE$61,$CE$61:$CE$62=$CE$61,$CF$57&lt;&gt;$CF$58,$CF$59:$CF$60=$CF$60,$CF$61:$CF$62=$CF$61,$CG$59&lt;&gt;$CG$60,$CG$61:$CG$62=$CG$61),1,0)</f>
        <v>0</v>
      </c>
      <c r="CLX60" s="487">
        <f t="array" aca="1" ref="CLX60" ca="1">IF(AND($CC$57:$CC$58=$CC$58,$CC$58&lt;&gt;$CC$59,$CC$59:$CC$62=$CC$60,$CE$57:$CE$58=$CE$58,$CE$59:$CE$60=$CE$60,$CE$60&lt;&gt;$CE$61,$CE$61:$CE$62=$CE$61,$CF$57:$CF$58=$CF$58,$CF$59&lt;&gt;$CF$60,$CF$61:$CF$62=$CF$61,$CG$57&lt;&gt;$CG$58,$CG$61:$CG$62=$CG$61),1,0)</f>
        <v>0</v>
      </c>
      <c r="CLY60" s="487">
        <f t="array" aca="1" ref="CLY60" ca="1">IF(AND($CC$57:$CC$58=$CC$58,$CC$58&lt;&gt;$CC$59,$CC$59:$CC$62=$CC$60,$CE$57:$CE$58=$CE$58,$CE$59&lt;&gt;$CE$60,$CE$60:$CE$62=$CE$60,$CF$57:$CF$58=$CF$58,$CF$60&lt;&gt;$CF$61,$CF$61:$CF$62=$CF$61,$CG$57&lt;&gt;$CG$58,$CG$61:$CG$62=$CG$61),1,0)</f>
        <v>0</v>
      </c>
      <c r="CLZ60" s="487">
        <f t="array" aca="1" ref="CLZ60" ca="1">IF(AND($CC$57:$CC$58=$CC$58,$CC$58&lt;&gt;$CC$59,$CC$59:$CC$62=$CC$60,$CE$57:$CE$58=$CE$58,$CE$59&lt;&gt;$CE$60,$CE$60:$CE$62=$CE$60,$CF$57&lt;&gt;$CF$58,$CF$60:$CF$62=$CF$60,$CG$60&lt;&gt;$CG$61,$CG$61:$CG$62=$CG$61),1,0)</f>
        <v>0</v>
      </c>
      <c r="CMA60" s="487">
        <f t="array" aca="1" ref="CMA60" ca="1">IF(AND($CC$57:$CC$58=$CC$58,$CC$58&lt;&gt;$CC$59,$CC$59:$CC$62=$CC$60,$CE$57&lt;&gt;$CE$58,$CE$59:$CE$62=$CE$60,$CF$59:$CF$60=$CF$60,$CF$60&lt;&gt;$CF$61,$CF$61:$CF$62=$CF$61,$CG$59&lt;&gt;$CG$60,$CG$61:$CG$62=$CG$61),1,0)</f>
        <v>0</v>
      </c>
      <c r="CMB60" s="487">
        <f t="array" aca="1" ref="CMB60" ca="1">IF(AND($CC$57:$CC$58=$CC$58,$CC$58&lt;&gt;$CC$59,$CC$59:$CC$62=$CC$60,$CE$57&lt;&gt;$CE$58,$CE$59:$CE$62=$CE$60,$CF$59&lt;&gt;$CF$60,$CF$60:$CF$62=$CF$60,$CG$60&lt;&gt;$CG$61,$CG$61:$CG$62=$CG$61),1,0)</f>
        <v>0</v>
      </c>
      <c r="CMC60" s="487">
        <f t="array" aca="1" ref="CMC60" ca="1">IF(AND($CC$57&lt;&gt;$CC$58,$CC$58:$CC$62=$CC$60,$CE$58&lt;&gt;$CE$59,$CE$59:$CE$62=$CE$60,$CF$59:$CF$60=$CF$60,$CF$60&lt;&gt;$CF$61,$CF$61:$CF$62=$CF$61,$CG$59&lt;&gt;$CG$60,$CG$61:$CG$62=$CG$61),1,0)</f>
        <v>0</v>
      </c>
      <c r="CMD60" s="487">
        <f t="array" aca="1" ref="CMD60" ca="1">IF(AND($CC$57&lt;&gt;$CC$58,$CC$58:$CC$62=$CC$60,$CE$58&lt;&gt;$CE$59,$CE$59:$CE$62=$CE$60,$CF$59&lt;&gt;$CF$60,$CF$60:$CF$62=$CF$60,$CG$60&lt;&gt;$CG$61,$CG$61:$CG$62=$CG$61),1,0)</f>
        <v>0</v>
      </c>
      <c r="CME60" s="487">
        <f t="array" aca="1" ref="CME60" ca="1">IF(AND($CC$57&lt;&gt;$CC$58,$CC$58:$CC$62=$CC$60,$CE$58:$CE$59=$CE$59,$CE$59&lt;&gt;$CE$60,$CE$60:$CE$62=$CE$60,$CF$58:$CF$59=$CF$59,$CF$60&lt;&gt;$CF$61,$CF$61:$CF$62=$CF$61,$CG$58&lt;&gt;$CG$59,$CG$61:$CG$62=$CG$61),1,0)</f>
        <v>0</v>
      </c>
      <c r="CMF60" s="487">
        <f t="array" aca="1" ref="CMF60" ca="1">IF(AND($CC$57&lt;&gt;$CC$58,$CC$58:$CC$62=$CC$60,$CE$58:$CE$59=$CE$59,$CE$59&lt;&gt;$CE$60,$CE$60:$CE$62=$CE$60,$CF$58&lt;&gt;$CF$59,$CF$60:$CF$62=$CF$60,$CG$60&lt;&gt;$CG$61,$CG$61:$CG$62=$CG$61),1,0)</f>
        <v>0</v>
      </c>
      <c r="CMG60" s="487">
        <f t="array" aca="1" ref="CMG60" ca="1">IF(AND($CC$57&lt;&gt;$CC$58,$CC$58:$CC$62=$CC$60,$CE$58:$CE$60=$CE$60,$CE$60&lt;&gt;$CE$61,$CE$61:$CE$62=$CE$61,$CF$58:$CF$59=$CF$59,$CF$59&lt;&gt;$CF$60,$CF$61:$CF$62=$CF$61,$CG$58&lt;&gt;$CG$59,$CG$61:$CG$62=$CG$61),1,0)</f>
        <v>0</v>
      </c>
      <c r="CMH60" s="487">
        <f t="array" aca="1" ref="CMH60" ca="1">IF(AND($CC$57&lt;&gt;$CC$58,$CC$58:$CC$62=$CC$60,$CE$58:$CE$60=$CE$60,$CE$60&lt;&gt;$CE$61,$CE$61:$CE$62=$CE$61,$CF$58&lt;&gt;$CF$59,$CF$59:$CF$60=$CF$60,$CF$61:$CF$62=$CF$61,$CG$59&lt;&gt;$CG$60,$CG$61:$CG$62=$CG$61),1,0)</f>
        <v>0</v>
      </c>
    </row>
    <row r="61" spans="1:2374 10958:10958" ht="15" customHeight="1" x14ac:dyDescent="0.2">
      <c r="A61" s="210" t="str">
        <f ca="1">IF(SUM($AK$38:$AK$41)=12,R40,"3E")</f>
        <v>3E</v>
      </c>
      <c r="B61" s="103"/>
      <c r="C61" s="103"/>
      <c r="D61" s="124"/>
      <c r="E61" s="385">
        <v>5</v>
      </c>
      <c r="F61" s="263" t="str">
        <f ca="1">IF(SUM($AK$77:$AK$82)=18,VLOOKUP(E61,$AG$57:$AI$62,3,0),"3E")</f>
        <v>3E</v>
      </c>
      <c r="G61" s="264" t="str">
        <f ca="1">IF(SUM($AK$77:$AK$82)=18,VLOOKUP(F61,$AI$57:$AR$62,2,FALSE),"3E")</f>
        <v>3E</v>
      </c>
      <c r="H61" s="264" t="str">
        <f ca="1">IF(SUM($AK$77:$AK$82)=18,VLOOKUP($F61,$AI$57:$AR$62,3,FALSE),"3E")</f>
        <v>3E</v>
      </c>
      <c r="I61" s="264" t="str">
        <f ca="1">IF(SUM($AK$77:$AK$82)=18,VLOOKUP($F61,$AI$57:$AR$62,4,FALSE),"3E")</f>
        <v>3E</v>
      </c>
      <c r="J61" s="264" t="str">
        <f ca="1">IF(SUM($AK$77:$AK$82)=18,VLOOKUP($F61,$AI$57:$AR$62,5,FALSE),"3E")</f>
        <v>3E</v>
      </c>
      <c r="K61" s="264" t="str">
        <f ca="1">IF(SUM($AK$77:$AK$82)=18,VLOOKUP($F61,$AI$57:$AR$62,6,FALSE),"3E")</f>
        <v>3E</v>
      </c>
      <c r="L61" s="264" t="str">
        <f ca="1">IF(SUM($AK$77:$AK$82)=18,VLOOKUP($F61,$AI$57:$AR$62,7,FALSE),"3E")</f>
        <v>3E</v>
      </c>
      <c r="M61" s="264" t="str">
        <f ca="1">IF(SUM($AK$77:$AK$82)=18,VLOOKUP($F61,$AI$57:$AR$62,8,FALSE),"3E")</f>
        <v>3E</v>
      </c>
      <c r="N61" s="386" t="str">
        <f ca="1">IF(SUM($AK$77:$AK$82)=18,VLOOKUP($F61,$AI$57:$AR$62,9,FALSE),"3E")</f>
        <v>3E</v>
      </c>
      <c r="O61" s="96">
        <f t="shared" ca="1" si="72"/>
        <v>100</v>
      </c>
      <c r="P61" s="123" t="str">
        <f t="shared" ca="1" si="73"/>
        <v/>
      </c>
      <c r="Q61" s="262"/>
      <c r="R61" s="93"/>
      <c r="S61" s="100"/>
      <c r="T61" s="100"/>
      <c r="U61" s="100"/>
      <c r="V61" s="100"/>
      <c r="W61" s="100"/>
      <c r="X61" s="100"/>
      <c r="Y61" s="100"/>
      <c r="Z61" s="100"/>
      <c r="AA61" s="100"/>
      <c r="AB61" s="100"/>
      <c r="AC61" s="100"/>
      <c r="AD61" s="100"/>
      <c r="AE61" s="475"/>
      <c r="AF61" s="488">
        <f t="shared" ca="1" si="74"/>
        <v>5</v>
      </c>
      <c r="AG61" s="487">
        <f t="shared" ca="1" si="75"/>
        <v>2</v>
      </c>
      <c r="AH61" s="487">
        <f t="shared" ca="1" si="76"/>
        <v>2</v>
      </c>
      <c r="AI61" s="212" t="str">
        <f ca="1">IF($AH$76=72,VLOOKUP(3,$AG$38:$AI$41,3,0),"3E")</f>
        <v>3E</v>
      </c>
      <c r="AJ61" s="212">
        <f ca="1">IF($AH$76=72,VLOOKUP(3,$AG$38:$AR$41,4,0),0)</f>
        <v>0</v>
      </c>
      <c r="AK61" s="212">
        <f ca="1">IF($AH$76=72,VLOOKUP(3,$AG$38:$AR$41,5,0),0)</f>
        <v>0</v>
      </c>
      <c r="AL61" s="212">
        <f ca="1">IF($AH$76=72,VLOOKUP(3,$AG$38:$AR$41,6,0),0)</f>
        <v>0</v>
      </c>
      <c r="AM61" s="212">
        <f ca="1">IF($AH$76=72,VLOOKUP(3,$AG$38:$AR$41,7,0),0)</f>
        <v>0</v>
      </c>
      <c r="AN61" s="212">
        <f ca="1">IF($AH$76=72,VLOOKUP(3,$AG$38:$AR$41,8,0),0)</f>
        <v>0</v>
      </c>
      <c r="AO61" s="212">
        <f ca="1">IF($AH$76=72,VLOOKUP(3,$AG$38:$AR$41,9,0),0)</f>
        <v>0</v>
      </c>
      <c r="AP61" s="212">
        <f ca="1">IF($AH$76=72,VLOOKUP(3,$AG$38:$AR$41,10,0),0)</f>
        <v>0</v>
      </c>
      <c r="AQ61" s="212">
        <f ca="1">IF($AH$76=72,VLOOKUP(3,$AG$38:$AR$41,11,0),0)</f>
        <v>0</v>
      </c>
      <c r="AR61" s="487">
        <f ca="1">IF(AK61=0,5,AJ61*$AW$4+AQ61*$AW$11+AO61*$AW$12+AL61*$AW$13-($AW$14*VLOOKUP(AI61,Tabla3[[NombreEquipo]:[Rank]],3,FALSE)/100))</f>
        <v>5</v>
      </c>
      <c r="AS61" s="487">
        <f t="shared" ca="1" si="77"/>
        <v>2</v>
      </c>
      <c r="AT61" s="487"/>
      <c r="AU61" s="487">
        <f t="shared" ca="1" si="78"/>
        <v>5</v>
      </c>
      <c r="AV61" s="487"/>
      <c r="AW61" s="487"/>
      <c r="BD61" s="514"/>
      <c r="BE61" s="514"/>
      <c r="BF61" s="514"/>
      <c r="BG61" s="514"/>
      <c r="BH61" s="514"/>
      <c r="BI61" s="514"/>
      <c r="BJ61" s="514"/>
      <c r="BK61" s="514"/>
      <c r="BL61" s="514"/>
      <c r="BM61" s="514"/>
      <c r="BN61" s="514"/>
      <c r="BO61" s="514"/>
      <c r="BP61" s="514"/>
      <c r="BQ61" s="514"/>
      <c r="BR61" s="514"/>
      <c r="BS61" s="514"/>
      <c r="BT61" s="212">
        <v>5</v>
      </c>
      <c r="BU61" s="212">
        <f ca="1">IF(SUM($AK$77:$AK$82)=18,RANK(BW61,$BW$57:$BW$62),5)</f>
        <v>5</v>
      </c>
      <c r="BV61" s="212" t="str">
        <f t="shared" ca="1" si="79"/>
        <v>3E</v>
      </c>
      <c r="BW61" s="212" t="str">
        <f ca="1">IF(SUM($AK$38:$AK$41)=12,AJ61*$AW$4+AQ61*$AW$11+AO61*$AW$12+AL61*$AW$13-($AW$14*5/100),"3E")</f>
        <v>3E</v>
      </c>
      <c r="BX61" s="212" t="str">
        <f t="shared" ca="1" si="80"/>
        <v>3B</v>
      </c>
      <c r="BY61" s="212">
        <f t="shared" ca="1" si="81"/>
        <v>2</v>
      </c>
      <c r="CA61" s="212">
        <v>5</v>
      </c>
      <c r="CB61" s="212" t="str">
        <f t="shared" ca="1" si="82"/>
        <v>3B</v>
      </c>
      <c r="CC61" s="212">
        <f t="shared" ca="1" si="83"/>
        <v>0</v>
      </c>
      <c r="CD61" s="497">
        <f t="shared" ca="1" si="84"/>
        <v>100</v>
      </c>
      <c r="CE61" s="212">
        <f t="shared" ca="1" si="85"/>
        <v>0</v>
      </c>
      <c r="CF61" s="212">
        <f t="shared" ca="1" si="86"/>
        <v>0</v>
      </c>
      <c r="CG61" s="212">
        <f t="shared" ca="1" si="87"/>
        <v>0</v>
      </c>
      <c r="CH61" s="212">
        <f t="array" aca="1" ref="CH61" ca="1">IF($CJ$61=$D$64,$D$66:$D$71,IF($CJ$61=$E$64,$E$66:$E$70,IF($CJ$61=$J$64,$J$66:$J$70,IF($CJ$61=$K$64,$K$66:$K$69,IF($CJ$61=$O$64,$O$66:$O$69,IF($CJ$61=$P$64,$P$66:$P$68,IF($CJ$61=$S$64,$S$66:$S$68,IF($CJ$61=$T$64,$T$66:$T$67,IF($CJ$61=$V$64,$V$66:$V$67,$W$66)))))))))</f>
        <v>1</v>
      </c>
      <c r="CI61" s="487" t="str">
        <f t="shared" ca="1" si="88"/>
        <v>COM_1</v>
      </c>
      <c r="CJ61" s="487" t="str">
        <f ca="1">IF(CI61="COM_1","OP1",IF(CI61="COM_2","OP2",IF(CI61="COM_17","OP7",IF(CI61="COM_18","OP8",IF(OR(CI61="COM_9",CI61="COM_25"),"OP12",IF(OR(CI61="COM_10",CI61="COM_26"),"OP13",IF(OR(CI61="COM_5",CI61="COM_13",CI61="COM_21",CI61="COM_29"),"OP16",IF(OR(CI61="COM_6",CI61="COM_15",CI61="COM_23",CI61="COM_30"),"OP17",IF(OR(CI61="COM_3",CI61="COM_7",CI61="COM_11",CI61="COM_14",CI61="COM_19",CI61="COM_22",CI61="COM_27",CI61="COM_31"),"OP19","OP20")))))))))</f>
        <v>OP1</v>
      </c>
      <c r="CK61" s="487">
        <v>5</v>
      </c>
      <c r="CL61" s="487">
        <f t="array" aca="1" ref="CL61" ca="1">IF(AND($CC$57:$CC$62=$CC$61,$CE$57:$CE$62=$CE$61,$CF$57:$CF$62=$CF$61,$CG$57:$CG$62=$CG$61),1,0)</f>
        <v>1</v>
      </c>
      <c r="CM61" s="487">
        <f t="array" aca="1" ref="CM61" ca="1">IF(AND($CC$57:$CC$62=$CC$61,$CE$57:$CE$62=$CE$61,$CF$57:$CF$62=$CF$61,$CG$57:$CG$61=$CG$61,$CG$61&lt;&gt;$CG$62),1,0)</f>
        <v>0</v>
      </c>
      <c r="CN61" s="487">
        <f t="array" aca="1" ref="CN61" ca="1">IF(AND($CC$57:$CC$62=$CC$61,$CE$57:$CE$62=$CE$61,$CF$57:$CF$62=$CF$61,$CG$60&lt;&gt;$CG$61,$CG$61:$CG$62=$CG$61),1,0)</f>
        <v>0</v>
      </c>
      <c r="CO61" s="487">
        <f t="array" aca="1" ref="CO61" ca="1">IF(AND($CC$57:$CC$62=$CC$61,$CE$57:$CE$62=$CE$61,$CF$57:$CF$62=$CF$61,$CG$57:$CG$60=$CG$60,$CG$60&lt;&gt;$CG$61,$CG$61&lt;&gt;$CG$62),1,0)</f>
        <v>0</v>
      </c>
      <c r="CP61" s="487">
        <f t="array" aca="1" ref="CP61" ca="1">IF(AND($CC$57:$CC$62=$CC$61,$CE$57:$CE$62=$CE$61,$CF$57:$CF$62=$CF$61,$CG$57:$CG$59=$CG$59,$CG$59&lt;&gt;$CG$60,$CG$60:$CG$62=$CG$61),1,0)</f>
        <v>0</v>
      </c>
      <c r="CQ61" s="487">
        <f t="array" aca="1" ref="CQ61" ca="1">IF(AND($CC$57:$CC$62=$CC$61,$CE$57:$CE$62=$CE$61,$CF$57:$CF$62=$CF$61,$CG$59&lt;&gt;$CG$60,$CG$57:$CG$59=$CG$59,$CG$60:$CG$61=$CG$61,$CG$61&lt;&gt;$CG$62),1,0)</f>
        <v>0</v>
      </c>
      <c r="CR61" s="487">
        <f t="array" aca="1" ref="CR61" ca="1">IF(AND($CC$57:$CC$62=$CC$61,$CE$57:$CE$62=$CE$61,$CF$57:$CF$62=$CF$61,$CG$59&lt;&gt;$CG$60,$CG$57:$CG$59=$CG$59,$CG$60&lt;&gt;$CG$61,$CG$61:$CG$62=$CG$61),1,0)</f>
        <v>0</v>
      </c>
      <c r="CS61" s="487">
        <f t="array" aca="1" ref="CS61" ca="1">IF(AND($CC$57:$CC$62=$CC$61,$CE$57:$CE$62=$CE$61,$CF$57:$CF$62=$CF$61,$CG$57:$CG$59=$CG$59,$CG$59&lt;&gt;$CG$60,$CG$60&lt;&gt;$CG$61,$CG$61&lt;&gt;$CG$62),1,0)</f>
        <v>0</v>
      </c>
      <c r="CT61" s="487">
        <f t="array" aca="1" ref="CT61" ca="1">IF(AND($CC$57:$CC$62=$CC$61,$CE$57:$CE$62=$CE$61,$CF$57:$CF$62=$CF$61,$CG$57:$CG$58=$CG$58,$CG$58&lt;&gt;$CG$59,$CG$59:$CG$62=$CG$61),1,0)</f>
        <v>0</v>
      </c>
      <c r="CU61" s="487">
        <f t="array" aca="1" ref="CU61" ca="1">IF(AND($CC$57:$CC$62=$CC$61,$CE$57:$CE$62=$CE$61,$CF$57:$CF$62=$CF$61,$CG$57:$CG$58=$CG$58,$CG$58&lt;&gt;$CG$59,$CG$59:$CG$61=$CG$61,$CG$59:$CG$61&lt;&gt;$CG$62),1,0)</f>
        <v>0</v>
      </c>
      <c r="CV61" s="487">
        <f t="array" aca="1" ref="CV61" ca="1">IF(AND($CC$57:$CC$62=$CC$61,$CE$57:$CE$62=$CE$61,$CF$57:$CF$62=$CF$61,$CG$57:$CG$58=$CG$58,$CG$58&lt;&gt;$CG$59,$CG$59:$CG$60=$CG$60,$CG$59:$CG$60&lt;&gt;$CG$61,$CG$61:$CG$62=$CG$61),1,0)</f>
        <v>0</v>
      </c>
      <c r="CW61" s="487">
        <f t="array" aca="1" ref="CW61" ca="1">IF(AND($CC$57:$CC$62=$CC$61,$CE$57:$CE$62=$CE$61,$CF$57:$CF$62=$CF$61,$CG$57:$CG$58=$CG$58,$CG$58&lt;&gt;$CG$59,$CG$59:$CG$60=$CG$60,$CG$60&lt;&gt;$CG$61,$CG$61&lt;&gt;$CG$62),1,0)</f>
        <v>0</v>
      </c>
      <c r="CX61" s="487">
        <f t="array" aca="1" ref="CX61" ca="1">IF(AND($CC$57:$CC$62=$CC$61,$CE$57:$CE$62=$CE$61,$CF$57:$CF$62=$CF$61,$CG$57:$CG$58=$CG$58,$CG$58&lt;&gt;$CG$59,$CG$60:$CG$62&lt;&gt;$CG$59,$CG$60:$CG$62=$CG$61),1,0)</f>
        <v>0</v>
      </c>
      <c r="CY61" s="487">
        <f t="array" aca="1" ref="CY61" ca="1">IF(AND($CC$57:$CC$62=$CC$61,$CE$57:$CE$62=$CE$61,$CF$57:$CF$62=$CF$61,$CG$57:$CG$58=$CG$58,$CG$58&lt;&gt;$CG$59,$CG$59&lt;&gt;$CG$60,$CG$61:$CG$62&lt;&gt;$CG$60,$CG$61:$CG$62=$CG$61),1,0)</f>
        <v>0</v>
      </c>
      <c r="CZ61" s="487">
        <f t="array" aca="1" ref="CZ61" ca="1">IF(AND($CC$57:$CC$62=$CC$61,$CE$57:$CE$62=$CE$61,$CF$57:$CF$62=$CF$61,$CG$57:$CG$58=$CG$58,$CG$58&lt;&gt;$CG$59,$CG$60:$CG$61&lt;&gt;$CG$59,$CG$60:$CG$61=$CG$61,$CG$60:$CG$61&lt;&gt;$CG$62),1,0)</f>
        <v>0</v>
      </c>
      <c r="DA61" s="487">
        <f t="array" aca="1" ref="DA61" ca="1">IF(AND($CC$57:$CC$62=$CC$61,$CE$57:$CE$62=$CE$61,$CF$57:$CF$62=$CF$61,$CG$57:$CG$58=$CG$58,$CG$58&lt;&gt;$CG$59,$CG$59&lt;&gt;$CG$60,$CG$60&lt;&gt;$CG$61,$CG$61&lt;&gt;$CG$62),1,0)</f>
        <v>0</v>
      </c>
      <c r="DB61" s="487">
        <f t="array" aca="1" ref="DB61" ca="1">IF(AND($CC$57:$CC$62=$CC$61,$CE$57:$CE$62=$CE$61,$CF$57:$CF$62=$CF$61,$CG$57&lt;&gt;$CG$58,$CG$58:$CG$62=$CG$61),1,0)</f>
        <v>0</v>
      </c>
      <c r="DC61" s="487">
        <f t="array" aca="1" ref="DC61" ca="1">IF(AND($CC$57:$CC$62=$CC$61,$CE$57:$CE$62=$CE$61,$CF$57:$CF$62=$CF$61,$CG$57&lt;&gt;$CG$58,$CG$58:$CG$61=$CG$61,$CG$61&lt;&gt;$CG$62),1,0)</f>
        <v>0</v>
      </c>
      <c r="DD61" s="487">
        <f t="array" aca="1" ref="DD61" ca="1">IF(AND($CC$57:$CC$62=$CC$61,$CE$57:$CE$62=$CE$61,$CF$57:$CF$62=$CF$61,$CG$57&lt;&gt;$CG$58,$CG$58:$CG$60=$CG$60,$CG$60&lt;&gt;$CG$61,$CG$61:$CG$62=$CG$61),1,0)</f>
        <v>0</v>
      </c>
      <c r="DE61" s="487">
        <f t="array" aca="1" ref="DE61" ca="1">IF(AND($CC$57:$CC$62=$CC$61,$CE$57:$CE$62=$CE$61,$CF$57:$CF$62=$CF$61,$CG$57&lt;&gt;$CG$58,$CG$58:$CG$60=$CG$60,$CG$60&lt;&gt;$CG$61,$CG$61&lt;&gt;$CG$62),1,0)</f>
        <v>0</v>
      </c>
      <c r="DF61" s="487">
        <f t="array" aca="1" ref="DF61" ca="1">IF(AND($CC$57:$CC$62=$CC$61,$CE$57:$CE$62=$CE$61,$CF$57:$CF$62=$CF$61,$CG$57&lt;&gt;$CG$58,$CG$58:$CG$59=$CG$59,$CG$59&lt;&gt;$CG$60,$CG$60:$CG$62=$CG$61),1,0)</f>
        <v>0</v>
      </c>
      <c r="DG61" s="487">
        <f t="array" aca="1" ref="DG61" ca="1">IF(AND($CC$57:$CC$62=$CC$61,$CE$57:$CE$62=$CE$61,$CF$57:$CF$62=$CF$61,$CG$57&lt;&gt;$CG$58,$CG$58:$CG$59=$CG$59,$CG$59&lt;&gt;$CG$60,$CG$60&lt;&gt;$CG$61,$CG$61:$CG$62=$CG$61),1,0)</f>
        <v>0</v>
      </c>
      <c r="DH61" s="487">
        <f t="array" aca="1" ref="DH61" ca="1">IF(AND($CC$57:$CC$62=$CC$61,$CE$57:$CE$62=$CE$61,$CF$57:$CF$62=$CF$61,$CG$57&lt;&gt;$CG$58,$CG$58:$CG$59=$CG$59,$CG$59&lt;&gt;$CG$60,$CG$60:$CG$61=$CG$61,$CG$61&lt;&gt;$CG$62),1,0)</f>
        <v>0</v>
      </c>
      <c r="DI61" s="487">
        <f t="array" aca="1" ref="DI61" ca="1">IF(AND($CC$57:$CC$62=$CC$61,$CE$57:$CE$62=$CE$61,$CF$57:$CF$62=$CF$61,$CG$57&lt;&gt;$CG$58,$CG$58:$CG$59=$CG$59,$CG$59&lt;&gt;$CG$60,$CG$60&lt;&gt;$CG$61,$CG$61&lt;&gt;$CG$62),1,0)</f>
        <v>0</v>
      </c>
      <c r="DJ61" s="487">
        <f t="array" aca="1" ref="DJ61" ca="1">IF(AND($CC$57:$CC$62=$CC$61,$CE$57:$CE$62=$CE$61,$CF$57:$CF$62=$CF$61,$CG$57&lt;&gt;$CG$58,$CG$58&lt;&gt;$CG$59,$CG$59:$CG$62=$CG$61),1,0)</f>
        <v>0</v>
      </c>
      <c r="DK61" s="487">
        <f t="array" aca="1" ref="DK61" ca="1">IF(AND($CC$57:$CC$62=$CC$61,$CE$57:$CE$62=$CE$61,$CF$57:$CF$62=$CF$61,$CG$57&lt;&gt;$CG$58,$CG$58&lt;&gt;$CG$59,$CG$59:$CG$61=$CG$61,$CG$61&lt;&gt;$CG$62),1,0)</f>
        <v>0</v>
      </c>
      <c r="DL61" s="487">
        <f t="array" aca="1" ref="DL61" ca="1">IF(AND($CC$57:$CC$62=$CC$61,$CE$57:$CE$62=$CE$61,$CF$57:$CF$62=$CF$61,$CG$57&lt;&gt;$CG$58,$CG$58&lt;&gt;$CG$59,$CG$59:$CG$60=$CG$60,$CG$60&lt;&gt;$CG$61,$CG$61:$CG$62=$CG$61),1,0)</f>
        <v>0</v>
      </c>
      <c r="DM61" s="487">
        <f t="array" aca="1" ref="DM61" ca="1">IF(AND($CC$57:$CC$62=$CC$61,$CE$57:$CE$62=$CE$61,$CF$57:$CF$62=$CF$61,$CG$57&lt;&gt;$CG$58,$CG$58&lt;&gt;$CG$59,$CG$59:$CG$60=$CG$60,$CG$60&lt;&gt;$CG$61,$CG$61&lt;&gt;$CG$62),1,0)</f>
        <v>0</v>
      </c>
      <c r="DN61" s="487">
        <f t="array" aca="1" ref="DN61" ca="1">IF(AND($CC$57:$CC$62=$CC$61,$CE$57:$CE$62=$CE$61,$CF$57:$CF$62=$CF$61,$CG$57&lt;&gt;$CG$58,$CG$58&lt;&gt;$CG$59,$CG$59&lt;&gt;$CG$60,$CG$60:$CG$62=$CG$61),1,0)</f>
        <v>0</v>
      </c>
      <c r="DO61" s="487">
        <f t="array" aca="1" ref="DO61" ca="1">IF(AND($CC$57:$CC$62=$CC$61,$CE$57:$CE$62=$CE$61,$CF$57:$CF$62=$CF$61,$CG$57&lt;&gt;$CG$58,$CG$58&lt;&gt;$CG$59,$CG$59&lt;&gt;$CG$60,$CG$60:$CG$61=$CG$61,$CG$61&lt;&gt;$CG$62),1,0)</f>
        <v>0</v>
      </c>
      <c r="DP61" s="487">
        <f t="array" aca="1" ref="DP61" ca="1">IF(AND($CC$57:$CC$62=$CC$61,$CE$57:$CE$62=$CE$61,$CF$57:$CF$62=$CF$61,$CG$57&lt;&gt;$CG$58,$CG$58&lt;&gt;$CG$59,$CG$59&lt;&gt;$CG$60,$CG$60&lt;&gt;$CG$61,$CG$61:$CG$62=$CG$61),1,0)</f>
        <v>0</v>
      </c>
      <c r="DQ61" s="487">
        <f t="array" aca="1" ref="DQ61" ca="1">IF(AND($CC$57:$CC$62=$CC$61,$CE$57:$CE$62=$CE$61,$CF$57:$CF$62=$CF$61,$CG$57&lt;&gt;$CG$58,$CG$58&lt;&gt;$CG$59,$CG$59&lt;&gt;$CG$60,$CG$60&lt;&gt;$CG$61,$CG$61&lt;&gt;$CG$62),1,0)</f>
        <v>0</v>
      </c>
      <c r="DR61" s="487">
        <f t="array" aca="1" ref="DR61" ca="1">IF(AND($CC$57:$CC$62=$CC$61,$CE$57:$CE$62=$CE$61,$CG$57:$CG$61=$CG$61,$CF$57:$CF$61=$CF$61,$CF$61&lt;&gt;$CF$62),1,0)</f>
        <v>0</v>
      </c>
      <c r="DS61" s="487">
        <f t="array" aca="1" ref="DS61" ca="1">IF(AND($CC$57:$CC$62=$CC$61,$CE$57:$CE$62=$CE$61,$CF$57:$CF$60=$CF$60,$CF$60&lt;&gt;$CF$61,$CF$61:$CF$62=$CF$61,$CG$57:$CG$60=$CG$60,$CG$61:$CG$62=$CG$61),1,0)</f>
        <v>0</v>
      </c>
      <c r="DT61" s="487">
        <f t="array" aca="1" ref="DT61" ca="1">IF(AND($CC$57:$CC$62=$CC$61,$CE$57:$CE$62=$CE$61,$CF$57:$CF$60=$CF$60,$CF$60&lt;&gt;$CF$61,$CF$61&lt;&gt;$CF$62,$CG$57:$CG$60=$CG$60),1,0)</f>
        <v>0</v>
      </c>
      <c r="DU61" s="487">
        <f t="array" aca="1" ref="DU61" ca="1">IF(AND($CC$57:$CC$62=$CC$61,$CE$57:$CE$62=$CE$61,$CF$57:$CF$59=$CF$59,$CF$59&lt;&gt;$CF$60,$CF$60:$CF$62=$CF$61,$CG$57:$CG$59=$CG$59,$CG$60:$CG$62=$CG$61),1,0)</f>
        <v>0</v>
      </c>
      <c r="DV61" s="487">
        <f t="array" aca="1" ref="DV61" ca="1">IF(AND($CC$57:$CC$62=$CC$61,$CE$57:$CE$62=$CE$61,$CF$57:$CF$59=$CF$59,$CF$59&lt;&gt;$CF$60,$CF$60:$CF$61=$CF$61,$CF$61&lt;&gt;$CF$62,$CG$57:$CG$59=$CG$59,$CG$60:$CG$61=$CG$61),1,0)</f>
        <v>0</v>
      </c>
      <c r="DW61" s="487">
        <f t="array" aca="1" ref="DW61" ca="1">IF(AND($CC$57:$CC$62=$CC$61,$CE$57:$CE$62=$CE$61,$CF$57:$CF$59=$CF$59,$CF$59&lt;&gt;$CF$60,$CF$60&lt;&gt;$CF$61,$CF$61:$CF$62=$CF$61,$CG$57:$CG$59=$CG$59,$CG$61:$CG$62=$CG$61),1,0)</f>
        <v>0</v>
      </c>
      <c r="DX61" s="487">
        <f t="array" aca="1" ref="DX61" ca="1">IF(AND($CC$57:$CC$62=$CC$61,$CE$57:$CE$62=$CE$61,$CF$57:$CF$59=$CF$59,$CF$59&lt;&gt;$CF$60,$CF$60&lt;&gt;$CF$61,$CF$61&lt;&gt;$CF$62,$CG$57:$CG$59=$CG$59),1,0)</f>
        <v>0</v>
      </c>
      <c r="DY61" s="487">
        <f t="array" aca="1" ref="DY61" ca="1">IF(AND($CC$57:$CC$62=$CC$61,$CE$57:$CE$62=$CE$61,$CF$57:$CF$58=$CF$58,$CF$58&lt;&gt;$CF$59,$CF$59:$CF$62=$CF$61,$CG$57:$CG$58=$CG$58,$CG$59:$CG$62=$CG$61),1,0)</f>
        <v>0</v>
      </c>
      <c r="DZ61" s="487">
        <f t="array" aca="1" ref="DZ61" ca="1">IF(AND($CC$57:$CC$62=$CC$61,$CE$57:$CE$62=$CE$61,$CF$57:$CF$58=$CF$58,$CF$58&lt;&gt;$CF$59,$CF$58&lt;&gt;$CF$59,$CF$59:$CF$61=$CF$61,$CF$61&lt;&gt;$CF$62,$CG$57:$CG$58=$CG$58,$CG$59:$CG$61=$CG$61),1,0)</f>
        <v>0</v>
      </c>
      <c r="EA61" s="487">
        <f t="array" aca="1" ref="EA61" ca="1">IF(AND($CC$57:$CC$62=$CC$61,$CE$57:$CE$62=$CE$61,$CF$57:$CF$58=$CF$58,$CF$58&lt;&gt;$CF$59,$CF$59:$CF$60=$CF$60,$CF$60&lt;&gt;$CF$61,$CF$61:$CF$62=$CF$61,$CG$57:$CG$58=$CG$58,$CG$59:$CG$60=$CG$60,$CG$61:$CG$62=$CG$61),1,0)</f>
        <v>0</v>
      </c>
      <c r="EB61" s="487">
        <f t="array" aca="1" ref="EB61" ca="1">IF(AND($CC$57:$CC$62=$CC$61,$CE$57:$CE$62=$CE$61,$CF$57:$CF$58=$CF$58,$CF$58&lt;&gt;$CF$59,$CF$59:$CF$60=$CF$60,$CF$60&lt;&gt;$CF$61,$CF$61&lt;&gt;$CF$62,$CG$57:$CG$58=$CG$58,$CG$59:$CG$60=$CG$60),1,0)</f>
        <v>0</v>
      </c>
      <c r="EC61" s="487">
        <f t="array" aca="1" ref="EC61" ca="1">IF(AND($CC$57:$CC$62=$CC$61,$CE$57:$CE$62=$CE$61,$CF$57:$CF$58=$CF$58,$CF$58&lt;&gt;$CF$59,$CF$59&lt;&gt;$CF$60,$CF$60:$CF$62=$CF$61,$CG$57:$CG$58=$CG$58,$CG$60:$CG$62=$CG$61),1,0)</f>
        <v>0</v>
      </c>
      <c r="ED61" s="487">
        <f t="array" aca="1" ref="ED61" ca="1">IF(AND($CC$57:$CC$62=$CC$61,$CE$57:$CE$62=$CE$61,$CF$57:$CF$58=$CF$58,$CF$58&lt;&gt;$CF$59,$CF$59&lt;&gt;$CF$60,$CF$60&lt;&gt;$CF$61,$CF$61:$CF$62=$CF$61,$CG$57:$CG$58=$CG$58,$CG$61:$CG$62=$CG$61),1,0)</f>
        <v>0</v>
      </c>
      <c r="EE61" s="487">
        <f t="array" aca="1" ref="EE61" ca="1">IF(AND($CC$57:$CC$62=$CC$61,$CE$57:$CE$62=$CE$61,$CF$57:$CF$58=$CF$58,$CF$58&lt;&gt;$CF$59,$CF$59&lt;&gt;$CF$60,$CF$60:$CF$61=$CF$61,$CF$61&lt;&gt;$CF$62,$CG$57:$CG$58=$CG$58,$CG$60:$CG$61=$CG$61),1,0)</f>
        <v>0</v>
      </c>
      <c r="EF61" s="487">
        <f t="array" aca="1" ref="EF61" ca="1">IF(AND($CC$57:$CC$62=$CC$61,$CE$57:$CE$62=$CE$61,$CF$57:$CF$58=$CF$57,$CF$58&lt;&gt;$CF$59,$CF$59&lt;&gt;$CF$60,$CF$60&lt;&gt;$CF$61,$CF$61&lt;&gt;$CF$62,$CG$57:$CG$58=$CG$58),1,0)</f>
        <v>0</v>
      </c>
      <c r="EG61" s="487">
        <f t="array" aca="1" ref="EG61" ca="1">IF(AND($CC$57:$CC$62=$CC$61,$CE$57:$CE$62=$CE$61,$CF$57&lt;&gt;$CF$58,$CF$58:$CF$62=$CF$61,$CG$58:$CG$62=$CG$61),1,0)</f>
        <v>0</v>
      </c>
      <c r="EH61" s="487">
        <f t="array" aca="1" ref="EH61" ca="1">IF(AND($CC$57:$CC$62=$CC$61,$CE$57:$CE$62=$CE$61,$CF$57&lt;&gt;$CF$58,$CF$58:$CF$61=$CF$61,$CF$61&lt;&gt;$CF$62,$CG$58:$CG$61=$CG$61),1,0)</f>
        <v>0</v>
      </c>
      <c r="EI61" s="487">
        <f t="array" aca="1" ref="EI61" ca="1">IF(AND($CC$57:$CC$62=$CC$61,$CE$57:$CE$62=$CE$61,$CF$57&lt;&gt;$CF$58,$CF$58:$CF$60=$CF$60,$CF$60&lt;&gt;$CF$61,$CF$61:$CF$62=$CF$61,$CG$58:$CG$60=$CG$60,$CG$61:$CG$62=$CG$61),1,0)</f>
        <v>0</v>
      </c>
      <c r="EJ61" s="487">
        <f t="array" aca="1" ref="EJ61" ca="1">IF(AND($CC$57:$CC$62=$CC$61,$CE$57:$CE$62=$CE$61,$CF$57&lt;&gt;$CF$58,$CF$58:$CF$60=$CF$60,$CF$60&lt;&gt;$CF$61,$CF$61&lt;&gt;$CF$62,$CG$58:$CG$60=$CG$60),1,0)</f>
        <v>0</v>
      </c>
      <c r="EK61" s="487">
        <f t="array" aca="1" ref="EK61" ca="1">IF(AND($CC$57:$CC$62=$CC$61,$CE$57:$CE$62=$CE$61,$CF$57&lt;&gt;$CF$58,$CF$58:$CF$59=$CF$59,$CF$59&lt;&gt;$CF$60,$CF$60:$CF$62=$CF$61,$CG$58:$CG$59=$CG$59,$CG$60:$CG$62=$CG$61),1,0)</f>
        <v>0</v>
      </c>
      <c r="EL61" s="487">
        <f t="array" aca="1" ref="EL61" ca="1">IF(AND($CC$57:$CC$62=$CC$61,$CE$57:$CE$62=$CE$61,$CF$57&lt;&gt;$CF$58,$CF$58:$CF$59=$CF$59,$CF$59&lt;&gt;$CF$60,$CF$60&lt;&gt;$CF$61,$CF$61:$CF$62=$CF$61,$CG$58:$CG$59=$CG$59,$CG$61:$CG$62=$CG$61),1,0)</f>
        <v>0</v>
      </c>
      <c r="EM61" s="487">
        <f t="array" aca="1" ref="EM61" ca="1">IF(AND($CC$57:$CC$62=$CC$61,$CE$57:$CE$62=$CE$61,$CF$57&lt;&gt;$CF$58,$CF$58:$CF$59=$CF$59,$CF$59&lt;&gt;$CF$60,$CF$60:$CF$61=$CF$61,$CF$61&lt;&gt;$CF$62,$CG$58:$CG$59=$CG$59,$CG$60:$CG$61=$CG$61),1,0)</f>
        <v>0</v>
      </c>
      <c r="EN61" s="487">
        <f t="array" aca="1" ref="EN61" ca="1">IF(AND($CC$57:$CC$62=$CC$61,$CE$57:$CE$62=$CE$61,$CF$57&lt;&gt;$CF$58,$CF$58:$CF$59=$CF$59,$CF$59&lt;&gt;$CF$60,$CF$60&lt;&gt;$CF$61,$CF$61&lt;&gt;$CF$62,$CG$58:$CG$59=$CG$59),1,0)</f>
        <v>0</v>
      </c>
      <c r="EO61" s="487">
        <f t="array" aca="1" ref="EO61" ca="1">IF(AND($CC$57:$CC$62=$CC$61,$CE$57:$CE$62=$CE$61,$CF$57&lt;&gt;$CF$58,$CF$58&lt;&gt;$CF$59,$CF$59:$CF$62=$CF$61,$CG$59:$CG$62=$CG$61),1,0)</f>
        <v>0</v>
      </c>
      <c r="EP61" s="487">
        <f t="array" aca="1" ref="EP61" ca="1">IF(AND($CC$57:$CC$62=$CC$61,$CE$57:$CE$62=$CE$61,$CF$57&lt;&gt;$CF$58,$CF$58&lt;&gt;$CF$59,$CF$59:$CF$61=$CF$61,$CF$61&lt;&gt;$CF$62,$CG$59:$CG$61=$CG$61),1,0)</f>
        <v>0</v>
      </c>
      <c r="EQ61" s="487">
        <f t="array" aca="1" ref="EQ61" ca="1">IF(AND($CC$57:$CC$62=$CC$61,$CE$57:$CE$62=$CE$61,$CF$57&lt;&gt;$CF$58,$CF$58&lt;&gt;$CF$59,$CF$59:$CF$60=$CF$60,$CF$60&lt;&gt;$CF$61,$CF$61:$CF$62=$CF$61,$CG$59:$CG$60=$CG$60,$CG$61:$CG$62=$CG$61),1,0)</f>
        <v>0</v>
      </c>
      <c r="ER61" s="487">
        <f t="array" aca="1" ref="ER61" ca="1">IF(AND($CC$57:$CC$62=$CC$61,$CE$57:$CE$62=$CE$61,$CF$57&lt;&gt;$CF$58,$CF$58&lt;&gt;$CF$59,$CF$59:$CF$60=$CF$60,$CF$60&lt;&gt;$CF$61,$CF$61&lt;&gt;$CF$62,$CG$59:$CG$60=$CG$60),1,0)</f>
        <v>0</v>
      </c>
      <c r="ES61" s="487">
        <f t="array" aca="1" ref="ES61" ca="1">IF(AND($CC$57:$CC$62=$CC$61,$CE$57:$CE$62=$CE$61,$CF$57&lt;&gt;$CF$58,$CF$58&lt;&gt;$CF$59,$CF$59&lt;&gt;$CF$60,$CF$60:$CF$62=$CF$61,$CG$60:$CG$62=$CG$61),1,0)</f>
        <v>0</v>
      </c>
      <c r="ET61" s="487">
        <f t="array" aca="1" ref="ET61" ca="1">IF(AND($CC$57:$CC$62=$CC$61,$CE$57:$CE$62=$CE$61,$CF$57&lt;&gt;$CF$58,$CF$58&lt;&gt;$CF$59,$CF$59&lt;&gt;$CF$60,$CF$60:$CF$61=$CF$61,$CF$61&lt;&gt;$CF$62,$CG$60:$CG$61=$CG$61),1,0)</f>
        <v>0</v>
      </c>
      <c r="EU61" s="487">
        <f t="array" aca="1" ref="EU61" ca="1">IF(AND($CC$57:$CC$62=$CC$61,$CE$57:$CE$62=$CE$61,$CF$57&lt;&gt;$CF$58,$CF$58&lt;&gt;$CF$59,$CF$59&lt;&gt;$CF$60,$CF$60&lt;&gt;$CF$61,$CF$61:$CF$62=$CF$61,$CG$61:$CG$62=$CG$61),1,0)</f>
        <v>0</v>
      </c>
      <c r="EV61" s="487">
        <f t="array" aca="1" ref="EV61" ca="1">IF(AND($CC$57:$CC$62=$CC$61,$CE$57:$CE$62=$CE$61,$CF$57&lt;&gt;$CF$58,$CF$58&lt;&gt;$CF$59,$CF$59&lt;&gt;$CF$60,$CF$60&lt;&gt;$CF$61,$CF$61&lt;&gt;$CF$62),1,0)</f>
        <v>0</v>
      </c>
      <c r="EW61" s="487">
        <f t="array" aca="1" ref="EW61" ca="1">IF(AND($CC$57:$CC$62=$CC$61,$CE$57:$CE$61=$CE$61,$CE$61&lt;&gt;$CE$62,$CF$57:$CF$61=$CF$61,$CG$57:$CG$61=$CG$61),1,0)</f>
        <v>0</v>
      </c>
      <c r="EX61" s="487">
        <f t="array" aca="1" ref="EX61" ca="1">IF(AND($CC$57:$CC$62=$CC$61,$CE$57:$CE$60=$CE$60,$CE$60&lt;&gt;$CE$61,$CE$61:$CE$62=$CE$61,$CF$57:$CF$60=$CF$60,$CF$61:$CF$62=$CF$61,$CG$57:$CG$60=$CG$60,$CG$61:$CG$62=$CG$61),1,0)</f>
        <v>0</v>
      </c>
      <c r="EY61" s="487">
        <f t="array" aca="1" ref="EY61" ca="1">IF(AND($CC$57:$CC$62=$CC$61,$CE$57:$CE$60=$CE$60,$CE$60&lt;&gt;$CE$61,$CE$61&lt;&gt;$CE$62,$CF$57:$CF$60=$CF$60,$CG$57:$CG$60=$CG$60),1,0)</f>
        <v>0</v>
      </c>
      <c r="EZ61" s="487">
        <f t="array" aca="1" ref="EZ61" ca="1">IF(AND($CC$57:$CC$62=$CC$61,$CE$57:$CE$59=$CE$59,$CE$59&lt;&gt;$CE$60,$CE$60:$CE$62=$CE$61,$CF$57:$CF$59=$CF$59,$CF$60:$CF$62=$CF$61,$CG$57:$CG$59=$CG$59,$CG$60:$CG$62=$CG$61),1,0)</f>
        <v>0</v>
      </c>
      <c r="FA61" s="487">
        <f t="array" aca="1" ref="FA61" ca="1">IF(AND($CC$57:$CC$62=$CC$61,$CE$57:$CE$59=$CE$59,$CE$59&lt;&gt;$CE$60,$CE$60:$CE$61=$CE$61,$CE$61&lt;&gt;$CE$62,$CF$57:$CF$59=$CF$59,$CF$60:$CF$61=$CF$61,$CG$57:$CG$59=$CG$59,$CG$60:$CG$61=$CG$61),1,0)</f>
        <v>0</v>
      </c>
      <c r="FB61" s="487">
        <f t="array" aca="1" ref="FB61" ca="1">IF(AND($CC$57:$CC$62=$CC$61,$CE$57:$CE$59=$CE$59,$CE$59&lt;&gt;$CE$60,$CE$60&lt;&gt;$CE$61,$CE$61:$CE$62=$CE$61,$CF$57:$CF$59=$CF$59,$CF$61:$CF$62=$CF$61,$CG$57:$CG$59=$CG$59,$CG$61:$CG$62=$CG$61),1,0)</f>
        <v>0</v>
      </c>
      <c r="FC61" s="487">
        <f t="array" aca="1" ref="FC61" ca="1">IF(AND($CC$57:$CC$62=$CC$61,$CE$57:$CE$59=$CE$59,$CE$59&lt;&gt;$CE$60,$CE$60&lt;&gt;$CE$61,$CE$61&lt;&gt;$CE$62,$CF$57:$CF$59=$CF$59,$CG$57:$CG$59=$CG$59),1,0)</f>
        <v>0</v>
      </c>
      <c r="FD61" s="487">
        <f t="array" aca="1" ref="FD61" ca="1">IF(AND($CC$57:$CC$62=$CC$61,$CE$57:$CE$58=$CE$58,$CE$58&lt;&gt;$CE$59,$CE$59:$CE$62=$CE$61,$CF$57:$CF$58=$CF$58,$CF$59:$CF$62=$CF$61,$CG$57:$CG$58=$CG$58,$CG$59:$CG$62=$CG$61),1,0)</f>
        <v>0</v>
      </c>
      <c r="FE61" s="487">
        <f t="array" aca="1" ref="FE61" ca="1">IF(AND($CC$57:$CC$62=$CC$61,$CE$57:$CE$58=$CE$58,$CE$58&lt;&gt;$CE$59,$CE$59:$CE$61=$CE$61,$CE$61&lt;&gt;$CE$62,$CF$57:$CF$58=$CF$58,$CF$59:$CF$61=$CF$61,$CG$57:$CG$58=$CG$58,$CG$59:$CG$61=$CG$61),1,0)</f>
        <v>0</v>
      </c>
      <c r="FF61" s="487">
        <f t="array" aca="1" ref="FF61" ca="1">IF(AND($CC$57:$CC$62=$CC$61,$CE$57:$CE$58=$CE$58,$CE$58&lt;&gt;$CE$59,$CE$59:$CE$60=$CE$60,$CE$60&lt;&gt;$CE$61,$CE$61:$CE$62=$CE$61,$CF$57:$CF$58=$CF$58,$CF$59:$CF$60=$CF$60,$CF$61:$CF$62=$CF$61,$CG$57:$CG$58=$CG$58,$CG$59:$CG$60=$CG$60,$CG$61:$CG$62=$CG$61),1,0)</f>
        <v>0</v>
      </c>
      <c r="FG61" s="487">
        <f t="array" aca="1" ref="FG61" ca="1">IF(AND($CC$57:$CC$62=$CC$61,$CE$57:$CE$58=$CE$58,$CE$58&lt;&gt;$CE$59,$CE$59:$CE$60=$CE$60,$CE$60&lt;&gt;$CE$61,$CE$61&lt;&gt;$CE$62,$CF$57:$CF$58=$CF$58,$CF$59:$CF$60=$CF$60,$CG$57:$CG$58=$CG$58,$CG$59:$CG$60=$CG$60),1,0)</f>
        <v>0</v>
      </c>
      <c r="FH61" s="487">
        <f t="array" aca="1" ref="FH61" ca="1">IF(AND($CC$57:$CC$62=$CC$61,$CE$57:$CE$58=$CE$58,$CE$58&lt;&gt;$CE$59,$CE$59&lt;&gt;$CE$60,$CE$60:$CE$62=$CE$61,$CF$57:$CF$58=$CF$58,$CF$60:$CF$62=$CF$61,$CG$57:$CG$58=$CG$58,$CG$60:$CG$62=$CG$61),1,0)</f>
        <v>0</v>
      </c>
      <c r="FI61" s="487">
        <f t="array" aca="1" ref="FI61" ca="1">IF(AND($CC$57:$CC$62=$CC$61,$CE$57:$CE$58=$CE$58,$CE$58&lt;&gt;$CE$59,$CE$59&lt;&gt;$CE$60,$CE$60&lt;&gt;$CE$61,CE$61:$CE$62=$CE$61,$CF$57:$CF$58=$CF$58,$CF$61:$CF$62=$CF$61,$CG$57:$CG$58=$CG$58,$CG$61:$CG$62=$CG$61),1,0)</f>
        <v>0</v>
      </c>
      <c r="FJ61" s="487">
        <f t="array" aca="1" ref="FJ61" ca="1">IF(AND($CC$57:$CC$62=$CC$61,$CE$57:$CE$58=$CE$58,$CE$58&lt;&gt;$CE$59,$CE$59&lt;&gt;$CE$60,$CE$60:$CE$61=$CE$61,$CE$61&lt;&gt;$CE$62,$CF$57:$CF$58=$CF$58,$CF$60:$CF$61=$CF$61,$CG$57:$CG$58=$CG$58,$CG$60:$CG$61=$CG$61),1,0)</f>
        <v>0</v>
      </c>
      <c r="FK61" s="487">
        <f t="array" aca="1" ref="FK61" ca="1">IF(AND($CC$57:$CC$62=$CC$61,$CE$57:$CE$58=$CE$58,$CE$58&lt;&gt;$CE$59,$CE$59&lt;&gt;$CE$60,$CE$60&lt;&gt;$CE$61,$CE$61&lt;&gt;$CE$62,$CF$57:$CF$58=$CF$58,$CG$57:$CG$58=$CG$58),1,0)</f>
        <v>0</v>
      </c>
      <c r="FL61" s="487">
        <f t="array" aca="1" ref="FL61" ca="1">IF(AND($CC$57:$CC$62=$CC$61,$CE$57&lt;&gt;$CE$58,$CE$58:$CE$62=$CE$61,$CF$58:$CF$62=$CF$61,$CG$58:$CG$62=$CG$61),1,0)</f>
        <v>0</v>
      </c>
      <c r="FM61" s="487">
        <f t="array" aca="1" ref="FM61" ca="1">IF(AND($CC$57:$CC$62=$CC$61,$CE$57&lt;&gt;$CE$58,$CE$58:$CE$61=$CE$61,$CE$61&lt;&gt;$CE$62,$CF$58:$CF$61=$CF$61,$CG$58:$CG$61=$CG$61),1,0)</f>
        <v>0</v>
      </c>
      <c r="FN61" s="487">
        <f t="array" aca="1" ref="FN61" ca="1">IF(AND($CC$57:$CC$62=$CC$61,$CE$57&lt;&gt;$CE$58,$CE$58:$CE$60=$CE$60,$CE$60&lt;&gt;$CE$61,$CE$61:$CE$62=$CE$61,$CF$58:$CF$60=$CF$60,$CF$61:$CF$62=$CF$61,$CG$58:$CG$60=$CG$60,$CG$61:$CG$62=$CG$61),1,0)</f>
        <v>0</v>
      </c>
      <c r="FO61" s="487">
        <f t="array" aca="1" ref="FO61" ca="1">IF(AND($CC$57:$CC$62=$CC$61,$CE$57&lt;&gt;$CE$58,$CE$58:$CE$60=$CE$60,$CE$60&lt;&gt;$CE$61,$CE$61&lt;&gt;$CE$62,$CF$58:$CF$60=$CF$60,$CG$58:$CG$60=$CG$60),1,0)</f>
        <v>0</v>
      </c>
      <c r="FP61" s="487">
        <f t="array" aca="1" ref="FP61" ca="1">IF(AND($CC$57:$CC$62=$CC$61,$CE$57&lt;&gt;$CE$58,$CE$58:$CE$59=$CE$59,$CE$59&lt;&gt;$CE$60,$CE$60:$CE$62=$CE$61,$CF$58:$CF$59=$CF$59,$CF$60:$CF$62=$CF$61,$CG$58:$CG$59=$CG$59,$CG$60:$CG$62=$CG$61),1,0)</f>
        <v>0</v>
      </c>
      <c r="FQ61" s="487">
        <f t="array" aca="1" ref="FQ61" ca="1">IF(AND($CC$57:$CC$62=$CC$61,$CE$57&lt;&gt;$CE$58,$CE$58:$CE$59=$CE$59,$CE$59&lt;&gt;$CE$60,$CE$60&lt;&gt;$CE$61,$CE$61:$CE$62=$CE$61,$CF$58:$CF$59=$CF$59,$CF$61:$CF$62=$CF$61,$CG$58:$CG$59=$CG$59,$CG$61:$CG$62=$CG$61),1,0)</f>
        <v>0</v>
      </c>
      <c r="FR61" s="487">
        <f t="array" aca="1" ref="FR61" ca="1">IF(AND($CC$57:$CC$62=$CC$61,$CE$57&lt;&gt;$CE$58,$CE$58:$CE$59=$CE$59,$CE$59&lt;&gt;$CE$60,$CE$60:$CE$61=$CE$61,$CE$61&lt;&gt;$CE$62,$CF$58:$CF$59=$CF$59,$CF$60:$CF$61=$CF$61,$CG$58:$CG$59=$CG$59,$CG$60:$CG$61=$CG$61),1,0)</f>
        <v>0</v>
      </c>
      <c r="FS61" s="487">
        <f t="array" aca="1" ref="FS61" ca="1">IF(AND($CC$57:$CC$62=$CC$61,$CE$57&lt;&gt;$CE$58,$CE$58:$CE$59=$CE$59,$CE$59&lt;&gt;$CE$60,$CE$60&lt;&gt;$CE$61,$CE$61&lt;&gt;$CE$62,$CF$58:$CF$59=$CF$59,$CG$58:$CG$59=$CG$59),1,0)</f>
        <v>0</v>
      </c>
      <c r="FT61" s="487">
        <f t="array" aca="1" ref="FT61" ca="1">IF(AND($CC$57:$CC$62=$CC$61,$CE$57&lt;&gt;$CE$58,$CE$58&lt;&gt;$CE$59,$CE$59:$CE$62=$CE$61,$CF$59:$CF$62=$CF$61,$CG$59:$CG$62=$CG$61),1,0)</f>
        <v>0</v>
      </c>
      <c r="FU61" s="487">
        <f t="array" aca="1" ref="FU61" ca="1">IF(AND($CC$57:$CC$62=$CC$61,$CE$57&lt;&gt;$CE$58,$CE$58&lt;&gt;$CE$59,$CE$59:$CE$61=$CE$61,$CE$61&lt;&gt;$CE$62,$CF$59:$CF$61=$CF$61,$CG$59:$CG$61=$CG$61),1,0)</f>
        <v>0</v>
      </c>
      <c r="FV61" s="487">
        <f t="array" aca="1" ref="FV61" ca="1">IF(AND($CC$57:$CC$62=$CC$61,$CE$57&lt;&gt;$CE$58,$CE$58&lt;&gt;$CE$59,$CE$59:$CE$60=$CE$60,$CE$60&lt;&gt;$CE$61,$CE$61:$CE$62=$CE$61,$CF$59:$CF$60=$CF$60,$CF$61:$CF$62=$CF$61,$CG$59:$CG$60=$CG$60,$CG$61:$CG$62=$CG$61),1,0)</f>
        <v>0</v>
      </c>
      <c r="FW61" s="487">
        <f t="array" aca="1" ref="FW61" ca="1">IF(AND($CC$57:$CC$62=$CC$61,$CE$57&lt;&gt;$CE$58,$CE$58&lt;&gt;$CE$59,$CE$59:$CE$60=$CE$60,$CE$60&lt;&gt;$CE$61,$CE$61&lt;&gt;$CE$62,$CF$59:$CF$60=$CF$60,$CG$59:$CG$60=$CG$60),1,0)</f>
        <v>0</v>
      </c>
      <c r="FX61" s="487">
        <f t="array" aca="1" ref="FX61" ca="1">IF(AND($CC$57:$CC$62=$CC$61,$CE$57&lt;&gt;$CE$58,$CE$58&lt;&gt;$CE$59,$CE$59&lt;&gt;$CE$60,$CE$60:$CE$62=$CE$61,$CF$60:$CF$62=$CF$61,$CG$60:$CG$62=$CG$61),1,0)</f>
        <v>0</v>
      </c>
      <c r="FY61" s="487">
        <f t="array" aca="1" ref="FY61" ca="1">IF(AND($CC$57:$CC$62=$CC$61,$CE$57&lt;&gt;$CE$58,$CE$58&lt;&gt;$CE$59,$CE$59&lt;&gt;$CE$60,$CE$60:$CE$61=$CE$61,$CE$61&lt;&gt;$CE$62,$CF$60:$CF$61=$CF$61,$CG$60:$CG$61=$CG$61),1,0)</f>
        <v>0</v>
      </c>
      <c r="FZ61" s="487">
        <f t="array" aca="1" ref="FZ61" ca="1">IF(AND($CC$57:$CC$62=$CC$61,$CE$57&lt;&gt;$CE$58,$CE$58&lt;&gt;$CE$59,$CE$59&lt;&gt;$CE$60,$CE$60&lt;&gt;$CE$61,$CE$61:$CE$62=$CE$61,$CF$61:$CF$62=$CF$61,$CG$61:$CG$62=$CG$61),1,0)</f>
        <v>0</v>
      </c>
      <c r="GA61" s="487">
        <f t="array" aca="1" ref="GA61" ca="1">IF(AND($CC$57:$CC$62=$CC$61,$CE$57&lt;&gt;$CE$58,$CE$58&lt;&gt;$CE$59,$CE$59&lt;&gt;$CE$60,$CE$60&lt;&gt;$CE$61,$CE$61&lt;&gt;$CE$62),1,0)</f>
        <v>0</v>
      </c>
      <c r="GB61" s="487">
        <f ca="1">IF(AND($CC$57:$CC$61=$CC$61,$CC$61&lt;&gt;$CC$62,$CE$57:$CE$61=$CE$57,$CF$57:$CF$61=$CF$57,$CG$57:$CG$61=$CG$57),1,0)</f>
        <v>0</v>
      </c>
      <c r="GC61" s="487">
        <f t="array" aca="1" ref="GC61" ca="1">IF(AND($CC$57:$CC$60=$CC$60,$CC$60&lt;&gt;$CC$61,$CC$61:$CC$62=$CC$61,$CE$57:$CE$60=$CE$60,$CE$61:$CE$62=$CE$61,$CF$57:$CF$60=$CF$60,$CF$61:$CF$62=$CF$61,$CG$57:$CG$60=$CG$60,$CG$61:$CG$62=$CG$61),1,0)</f>
        <v>0</v>
      </c>
      <c r="GD61" s="487">
        <f t="array" aca="1" ref="GD61" ca="1">IF(AND($CC$57:$CC$60=$CC$60,$CC$60&lt;&gt;$CC$61,$CC$61&lt;&gt;$CC$62,$CE$57:$CE$60=$CE$60,$CF$57:$CF$60=$CF$60,$CG$57:$CG$60=$CG$60),1,0)</f>
        <v>0</v>
      </c>
      <c r="GE61" s="487">
        <f t="array" aca="1" ref="GE61" ca="1">IF(AND($CC$57:$CC$59=$CC$59,$CC$59&lt;&gt;$CC$60,$CC$60:$CC$62=$CC$61,$CE$57:$CE$59=$CE$59,$CE$60:$CE$62=$CE$61,$CF$57:$CF$59=$CF$59,$CF$60:$CF$62=$CF$61,$CG$57:$CG$59=$CG$59,$CG$60:$CG$62=$CG$61),1,0)</f>
        <v>0</v>
      </c>
      <c r="GF61" s="487">
        <f t="array" aca="1" ref="GF61" ca="1">IF(AND($CC$57:$CC$59=$CC$59,$CC$59&lt;&gt;$CC$60,$CC$60:$CC$61=$CC$61,$CC$61&lt;&gt;$CC$62,$CE$57:$CE$59=$CE$59,$CE$60:$CE$61=$CE$61,$CF$57:$CF$59=$CF$59,$CF$60:$CF$61=$CF$61,$CG$57:$CG$59=$CG$59,$CG$60:$CG$61=$CG$61),1,0)</f>
        <v>0</v>
      </c>
      <c r="GG61" s="487">
        <f t="array" aca="1" ref="GG61" ca="1">IF(AND($CC$57:$CC$59=$CC$59,$CC$59&lt;&gt;$CC$60,$CC$60&lt;&gt;$CC$61,$CC$61:$CC$62=$CC$61,$CE$57:$CE$59=$CE$59,$CE$61:$CE$62=$CE$61,$CF$57:$CF$59=$CF$59,$CF$61:$CF$62=$CF$61,$CG$57:$CG$59=$CG$59,$CG$61:$CG$62=$CG$61),1,0)</f>
        <v>0</v>
      </c>
      <c r="GH61" s="487">
        <f t="array" aca="1" ref="GH61" ca="1">IF(AND($CC$57:$CC$59=$CC$59,$CC$59&lt;&gt;$CC$60,$CC$60&lt;&gt;$CC$61,$CC$61&lt;&gt;$CC$62,$CE$57:$CE$59=$CE$59,$CF$57:$CF$59=$CF$59,$CG$57:$CG$59=$CG$59),1,0)</f>
        <v>0</v>
      </c>
      <c r="GI61" s="487">
        <f t="array" aca="1" ref="GI61" ca="1">IF(AND($CC$57:$CC$58=$CC$58,$CC$58&lt;&gt;$CC$59,$CC$59:$CC$62=$CC$61,$CE$57:$CE$58=$CE$58,$CE$59:$CE$62=$CE$61,$CF$57:$CF$58=$CF$58,$CF$59:$CF$62=$CF$61,$CG$57:$CG$58=$CG$58,$CG$59:$CG$62=$CG$61),1,0)</f>
        <v>0</v>
      </c>
      <c r="GJ61" s="487">
        <f t="array" aca="1" ref="GJ61" ca="1">IF(AND($CC$57:$CC$58=$CC$58,$CC$58&lt;&gt;$CC$59,$CC$59:$CC$61=$CC$61,$CC$61&lt;&gt;$CC$62,$CE$57:$CE$58=$CE$58,$CE$59:$CE$61=$CE$61,$CF$57:$CF$58=$CF$58,$CF$59:$CF$61=$CF$61,$CG$57:$CG$58=$CG$58,$CG$59:$CG$61=$CG$61),1,0)</f>
        <v>0</v>
      </c>
      <c r="GK61" s="487">
        <f t="array" aca="1" ref="GK61" ca="1">IF(AND($CC$57:$CC$58=$CC$58,$CC$58&lt;&gt;$CC$59,$CC$59:$CC$60=$CC$60,$CC$60&lt;&gt;$CC$61,$CC$61:$CC$62=$CC$61,$CE$57:$CE$58=$CE$58,$CE$59:$CE$60=$CE$60,$CE$61:$CE$62=$CE$61,$CF$57:$CF$58=$CF$58,$CF$59:$CF$60=$CF$60,$CF$61:$CF$62=$CF$61,$CG$57:$CG$58=$CG$58,$CG$59:$CG$60=$CG$60,$CG$61:$CG$62=$CG$61),1,0)</f>
        <v>0</v>
      </c>
      <c r="GL61" s="487">
        <f t="array" aca="1" ref="GL61" ca="1">IF(AND($CC$57:$CC$58=$CC$58,$CC$58&lt;&gt;$CC$59,$CC$59:$CC$60=$CC$60,$CC$60&lt;&gt;$CC$61,$CC$61&lt;&gt;$CC$62,$CE$57:$CE$58=$CE$58,$CE$59:$CE$60=$CE$60,$CF$57:$CF$58=$CF$58,$CF$59:$CF$60=$CF$60,$CG$57:$CG$58=$CG$58,$CG$59:$CG$60=$CG$60),1,0)</f>
        <v>0</v>
      </c>
      <c r="GM61" s="487">
        <f t="array" aca="1" ref="GM61" ca="1">IF(AND($CC$57:$CC$58=$CC$58,$CC$58&lt;&gt;$CC$59,$CC$59&lt;&gt;$CC$60,$CC$60:$CC$62=$CC$61,$CE$57:$CE$58=$CE$58,$CE$60:$CE$62=$CE$61,$CF$57:$CF$58=$CF$58,$CF$60:$CF$62=$CF$61,$CG$57:$CG$58=$CG$58,$CG$60:$CG$62=$CG$61),1,0)</f>
        <v>0</v>
      </c>
      <c r="GN61" s="487">
        <f t="array" aca="1" ref="GN61" ca="1">IF(AND($CC$57:$CC$58=$CC$58,$CC$58&lt;&gt;$CC$59,$CC$59&lt;&gt;$CC$60,$CC$60&lt;&gt;$CC$61,$CC$61:$CC$62=$CC$61,$CE$57:$CE$58=$CE$58,$CE$61:$CE$62=$CE$61,$CF$57:$CF$58=$CF$58,$CF$61:$CF$62=$CF$61,$CG$57:$CG$58=$CG$58,$CG$61:$CG$62=$CG$61),1,0)</f>
        <v>0</v>
      </c>
      <c r="GO61" s="487">
        <f t="array" aca="1" ref="GO61" ca="1">IF(AND($CC$57:$CC$58=$CC$58,$CC$58&lt;&gt;$CC$59,$CC$59&lt;&gt;$CC$60,$CC$60:$CC$61=$CC$61,$CC$61&lt;&gt;$CC$62,$CE$57:$CE$58=$CE$58,$CE$60:$CE$61=$CE$61,$CF$57:$CF$58=$CF$58,$CF$60:$CF$61=$CF$61,$CG$57:$CG$58=$CG$58,$CG$60:$CG$61=$CG$61),1,0)</f>
        <v>0</v>
      </c>
      <c r="GP61" s="487">
        <f t="array" aca="1" ref="GP61" ca="1">IF(AND($CC$57:$CC$58=$CC$58,$CC$58&lt;&gt;$CC$59,$CC$59&lt;&gt;$CC$60,$CC$60&lt;&gt;$CC$61,$CC$61&lt;&gt;$CC$62,$CE$57:$CE$58=$CE$58,$CF$57:$CF$58=$CF$58,$CG$57:$CG$58=$CG$58),1,0)</f>
        <v>0</v>
      </c>
      <c r="GQ61" s="487">
        <f t="array" aca="1" ref="GQ61" ca="1">IF(AND($CC$57&lt;&gt;$CC$58,$CC$58:$CC$62=$CC$61,$CE$58:$CE$62=$CE$61,$CF$58:$CF$62=$CF$61,$CG$58:$CG$62=$CG$61),1,0)</f>
        <v>0</v>
      </c>
      <c r="GR61" s="487">
        <f t="array" aca="1" ref="GR61" ca="1">IF(AND($CC$57&lt;&gt;$CC$58,$CC$58:$CC$61=$CC$61,$CC$61&lt;&gt;$CC$62,$CE$58:$CE$61=$CE$61,$CF$58:$CF$61=$CF$61,$CG$58:$CG$61=$CG$61),1,0)</f>
        <v>0</v>
      </c>
      <c r="GS61" s="487">
        <f t="array" aca="1" ref="GS61" ca="1">IF(AND($CC$57&lt;&gt;$CC$58,$CC$58:$CC$60=$CC$60,$CC$60&lt;&gt;$CC$61,$CC$61:$CC$62=$CC$61,$CE$58:$CE$60=$CE$60,$CE$61:$CE$62=$CE$61,$CF$58:$CF$60=$CF$60,$CF$61:$CF$62=$CF$61,$CG$58:$CG$60=$CG$60,$CG$61:$CG$62=$CG$61),1,0)</f>
        <v>0</v>
      </c>
      <c r="GT61" s="487">
        <f t="array" aca="1" ref="GT61" ca="1">IF(AND($CC$57&lt;&gt;$CC$58,$CC$58:$CC$60=$CC$60,$CC$60&lt;&gt;$CC$61,$CC$61&lt;&gt;$CC$62,$CE$58:$CE$60=$CE$60,$CF$58:$CF$60=$CF$60,$CG$58:$CG$60=$CG$60),1,0)</f>
        <v>0</v>
      </c>
      <c r="GU61" s="487">
        <f t="array" aca="1" ref="GU61" ca="1">IF(AND($CC$57&lt;&gt;$CC$58,$CC$58:$CC$59=$CC$59,$CC$59&lt;&gt;$CC$60,$CC$60:$CC$62=$CC$61,$CE$58:$CE$59=$CE$59,$CE$60:$CE$62=$CE$61,$CF$58:$CF$59=$CF$59,$CF$60:$CF$62=$CF$61,$CG$58:$CG$59=$CG$59,$CG$60:$CG$62=$CG$61),1,0)</f>
        <v>0</v>
      </c>
      <c r="GV61" s="487">
        <f t="array" aca="1" ref="GV61" ca="1">IF(AND($CC$57&lt;&gt;$CC$58,$CC$58:$CC$59=$CC$59,$CC$59&lt;&gt;$CC$60,$CC$60&lt;&gt;$CC$61,$CC$61:$CC$62=$CC$61,$CE$58:$CE$59=$CE$59,$CE$61:$CE$62=$CE$61,$CF$58:$CF$59=$CF$59,$CF$61:$CF$62=$CF$61,$CG$58:$CG$59=$CG$59,$CG$61:$CG$62=$CG$61),1,0)</f>
        <v>0</v>
      </c>
      <c r="GW61" s="487">
        <f t="array" aca="1" ref="GW61" ca="1">IF(AND($CC$57&lt;&gt;$CC$58,$CC$58:$CC$59=$CC$59,$CC$59&lt;&gt;$CC$60,$CC$60:$CC$61=$CC$61,$CC$61&lt;&gt;$CC$62,$CE$58:$CE$59=$CE$59,$CE$60:$CE$61=$CE$61,$CF$58:$CF$59=$CF$59,$CF$60:$CF$61=$CF$61,$CG$58:$CG$59=$CG$59,$CG$60:$CG$61=$CG$61),1,0)</f>
        <v>0</v>
      </c>
      <c r="GX61" s="487">
        <f t="array" aca="1" ref="GX61" ca="1">IF(AND($CC$57&lt;&gt;$CC$58,$CC$58:$CC$59=$CC$59,$CC$59&lt;&gt;$CC$60,$CC$60&lt;&gt;$CC$61,$CC$61&lt;&gt;$CC$62,$CE$58:$CE$59=$CE$59,$CF$58:$CF$59=$CF$59,$CG$58:$CG$59=$CG$59),1,0)</f>
        <v>0</v>
      </c>
      <c r="GY61" s="487">
        <f t="array" aca="1" ref="GY61" ca="1">IF(AND($CC$57&lt;&gt;$CC$58,$CC$58&lt;&gt;$CC$59,$CC$59:$CC$62=$CC$61,$CE$59:$CE$62=$CE$61,$CF$59:$CF$62=$CF$61,$CG$59:$CG$62=$CG$61),1,0)</f>
        <v>0</v>
      </c>
      <c r="GZ61" s="487">
        <f t="array" aca="1" ref="GZ61" ca="1">IF(AND($CC$57&lt;&gt;$CC$58,$CC$58&lt;&gt;$CC$59,$CC$59:$CC$61=$CC$61,$CC$61&lt;&gt;$CC$62,$CE$59:$CE$61=$CE$61,$CF$59:$CF$61=$CF$61,$CG$59:$CG$61=$CG$61),1,0)</f>
        <v>0</v>
      </c>
      <c r="HA61" s="487">
        <f t="array" aca="1" ref="HA61" ca="1">IF(AND($CC$57&lt;&gt;$CC$58,$CC$58&lt;&gt;$CC$59,$CC$59:$CC$60=$CC$60,$CC$60&lt;&gt;$CC$61,$CC$61:$CC$62=$CC$61,$CE$59:$CE$60=$CE$60,$CE$61:$CE$62=$CE$61,$CF$59:$CF$60=$CF$60,$CF$61:$CF$62=$CF$61,$CG$59:$CG$60=$CG$60,$CG$61:$CG$62=$CG$61),1,0)</f>
        <v>0</v>
      </c>
      <c r="HB61" s="487">
        <f t="array" aca="1" ref="HB61" ca="1">IF(AND($CC$57&lt;&gt;$CC$58,$CC$58&lt;&gt;$CC$59,$CC$59:$CC$60=$CC$60,$CC$60&lt;&gt;$CC$61,$CC$61&lt;&gt;$CC$62,$CE$59:$CE$60=$CE$60,$CF$59:$CF$60=$CF$60,$CG$59:$CG$60=$CG$60),1,0)</f>
        <v>0</v>
      </c>
      <c r="HC61" s="487">
        <f t="array" aca="1" ref="HC61" ca="1">IF(AND($CC$57&lt;&gt;$CC$58,$CC$58&lt;&gt;$CC$59,$CC$59&lt;&gt;$CC$60,$CC$60:$CC$62=$CC$61,$CE$60:$CE$62=$CE$61,$CF$60:$CF$62=$CF$61,$CG$60:$CG$62=$CG$61),1,0)</f>
        <v>0</v>
      </c>
      <c r="HD61" s="487">
        <f t="array" aca="1" ref="HD61" ca="1">IF(AND($CC$57&lt;&gt;$CC$58,$CC$58&lt;&gt;$CC$59,$CC$59&lt;&gt;$CC$60,$CC$60:$CC$61=$CC$61,$CC$61&lt;&gt;$CC$62,$CE$60:$CE$61=$CE$61,$CF$60:$CF$61=$CF$61,$CG$60:$CG$61=$CG$61),1,0)</f>
        <v>0</v>
      </c>
      <c r="HE61" s="487">
        <f t="array" aca="1" ref="HE61" ca="1">IF(AND($CC$57&lt;&gt;$CC$58,$CC$58&lt;&gt;$CC$59,$CC$59&lt;&gt;$CC$60,$CC$60&lt;&gt;$CC$61,$CC$61:$CC$62=$CC$61,$CE$61:$CE$62=$CE$61,$CF$61:$CF$62=$CF$61,$CG$61:$CG$62=$CG$61),1,0)</f>
        <v>0</v>
      </c>
      <c r="HF61" s="487">
        <f t="array" aca="1" ref="HF61" ca="1">IF(AND($CC$57&lt;&gt;$CC$58,$CC$58&lt;&gt;$CC$59,$CC$59&lt;&gt;$CC$60,$CC$60&lt;&gt;$CC$61,$CC$61&lt;&gt;$CC$62),1,0)</f>
        <v>0</v>
      </c>
      <c r="HG61" s="487">
        <f t="array" aca="1" ref="HG61" ca="1">IF(AND($CC$57:$CC$62=$CC$61,$CE$57:$CE$62=$CE$61,$CF$57:$CF$61=$CF$61,$CF$61&lt;&gt;$CF$62,$CG$57:$CG$60=$CG$60,$CG$60&lt;&gt;$CG$61),1,0)</f>
        <v>0</v>
      </c>
      <c r="HH61" s="487">
        <f t="array" aca="1" ref="HH61" ca="1">IF(AND($CC$57:$CC$62=$CC$61,$CE$57:$CE$62=$CE$61,$CF$57:$CF$61=$CF$61,$CF$61&lt;&gt;$CF$62,$CG$57:$CG$59=$CG$59,$CG$59&lt;&gt;$CG$60,$CG$60:$CG$61=$CG$61),1,0)</f>
        <v>0</v>
      </c>
      <c r="HI61" s="487">
        <f t="array" aca="1" ref="HI61" ca="1">IF(AND($CC$57:$CC$62=$CC$61,$CE$57:$CE$62=$CE$61,$CF$57:$CF$61=$CF$61,$CF$61&lt;&gt;$CF$62,$CG$57:$CG$59=$CG$59,$CG$59&lt;&gt;$CG$60,$CG$60&lt;&gt;$CG$61),1,0)</f>
        <v>0</v>
      </c>
      <c r="HJ61" s="487">
        <f t="array" aca="1" ref="HJ61" ca="1">IF(AND($CC$57:$CC$62=$CC$61,$CE$57:$CE$62=$CE$61,$CF$57:$CF$61=$CF$61,$CF$61&lt;&gt;$CF$62,$CG$57:$CG$58=$CG$58,$CG$58&lt;&gt;$CG$59,$CG$59:$CG$61=$CG$61),1,0)</f>
        <v>0</v>
      </c>
      <c r="HK61" s="487">
        <f t="array" aca="1" ref="HK61" ca="1">IF(AND($CC$57:$CC$62=$CC$61,$CE$57:$CE$62=$CE$61,$CF$57:$CF$61=$CF$61,$CF$61&lt;&gt;$CF$62,$CG$57:$CG$58=$CG$58,$CG$58&lt;&gt;$CG$59,$CG$59:$CG$60=$CG$60,$CG$60&lt;&gt;$CG$61),1,0)</f>
        <v>0</v>
      </c>
      <c r="HL61" s="487">
        <f t="array" aca="1" ref="HL61" ca="1">IF(AND($CC$57:$CC$62=$CC$61,$CE$57:$CE$62=$CE$61,$CF$57:$CF$61=$CF$61,$CF$61&lt;&gt;$CF$62,$CG$57:$CG$58=$CG$58,$CG$58&lt;&gt;$CG$59,$CG$59&lt;&gt;$CG$60,$CG$60:$CG$61=$CG$61),1,0)</f>
        <v>0</v>
      </c>
      <c r="HM61" s="487">
        <f t="array" aca="1" ref="HM61" ca="1">IF(AND($CC$57:$CC$62=$CC$61,$CE$57:$CE$62=$CE$61,$CF$57:$CF$61=$CF$61,$CF$61&lt;&gt;$CF$62,$CG$57:$CG$58=$CG$58,$CG$58&lt;&gt;$CG$59,$CG$59&lt;&gt;$CG$60,$CG$60&lt;&gt;$CG$61),1,0)</f>
        <v>0</v>
      </c>
      <c r="HN61" s="487">
        <f t="array" aca="1" ref="HN61" ca="1">IF(AND($CC$57:$CC$62=$CC$61,$CE$57:$CE$62=$CE$61,$CF$57:$CF$61=$CF$61,$CF$61&lt;&gt;$CF$62,$CG$57&lt;&gt;$CG$58,$CG$58:$CG$61=$CG$61),1,0)</f>
        <v>0</v>
      </c>
      <c r="HO61" s="487">
        <f t="array" aca="1" ref="HO61" ca="1">IF(AND($CC$57:$CC$62=$CC$61,$CE$57:$CE$62=$CE$61,$CF$57:$CF$61=$CF$61,$CF$61&lt;&gt;$CF$62,$CG$57&lt;&gt;$CG$58,$CG$58:$CG$60=$CG$60,$CG$60&lt;&gt;$CG$61),1,0)</f>
        <v>0</v>
      </c>
      <c r="HP61" s="487">
        <f t="array" aca="1" ref="HP61" ca="1">IF(AND($CC$57:$CC$62=$CC$61,$CE$57:$CE$62=$CE$61,$CF$57:$CF$61=$CF$61,$CF$61&lt;&gt;$CF$62,$CG$57&lt;&gt;$CG$58,$CG$58:$CG$59=$CG$59,$CG$59&lt;&gt;$CG$60,$CG$60:$CG$61=$CG$61),1,0)</f>
        <v>0</v>
      </c>
      <c r="HQ61" s="487">
        <f t="array" aca="1" ref="HQ61" ca="1">IF(AND($CC$57:$CC$62=$CC$61,$CE$57:$CE$62=$CE$61,$CF$57:$CF$61=$CF$61,$CF$61&lt;&gt;$CF$62,$CG$57&lt;&gt;$CG$58,$CG$58:$CG$59=$CG$59,$CG$59&lt;&gt;$CG$60,$CG$60&lt;&gt;$CG$61),1,0)</f>
        <v>0</v>
      </c>
      <c r="HR61" s="487">
        <f t="array" aca="1" ref="HR61" ca="1">IF(AND($CC$57:$CC$62=$CC$61,$CE$57:$CE$62=$CE$61,$CF$57:$CF$61=$CF$61,$CF$61&lt;&gt;$CF$62,$CG$57&lt;&gt;$CG$58,$CG$58&lt;&gt;$CG$59,$CG$59:$CG$61=$CG$61),1,0)</f>
        <v>0</v>
      </c>
      <c r="HS61" s="487">
        <f t="array" aca="1" ref="HS61" ca="1">IF(AND($CC$57:$CC$62=$CC$61,$CE$57:$CE$62=$CE$61,$CF$57:$CF$61=$CF$61,$CF$61&lt;&gt;$CF$62,$CG$57&lt;&gt;$CG$58,$CG$58&lt;&gt;$CG$59,$CG$59:$CG$60=$CG$60,$CG$60&lt;&gt;$CG$61),1,0)</f>
        <v>0</v>
      </c>
      <c r="HT61" s="487">
        <f t="array" aca="1" ref="HT61" ca="1">IF(AND($CC$57:$CC$62=$CC$61,$CE$57:$CE$62=$CE$61,$CF$57:$CF$61=$CF$61,$CF$61&lt;&gt;$CF$62,$CG$57&lt;&gt;$CG$58,$CG$58&lt;&gt;$CG$59,$CG$59&lt;&gt;$CG$60,$CG$60:$CG$61=$CG$61),1,0)</f>
        <v>0</v>
      </c>
      <c r="HU61" s="487">
        <f t="array" aca="1" ref="HU61" ca="1">IF(AND($CC$57:$CC$62=$CC$61,$CE$57:$CE$62=$CE$61,$CF$57:$CF$61=$CF$61,$CF$61&lt;&gt;$CF$62,$CG$57&lt;&gt;$CG$58,$CG$58&lt;&gt;$CG$59,$CG$59&lt;&gt;$CG$60,$CG$60&lt;&gt;$CG$61),1,0)</f>
        <v>0</v>
      </c>
      <c r="HV61" s="487">
        <f t="array" aca="1" ref="HV61" ca="1">IF(AND($CC$57:$CC$62=$CC$61,$CE$57:$CE$62=$CE$61,$CF$57:$CF$60=$CF$60,$CF$60&lt;&gt;$CF$61,$CF$61:$CF$62=$CF$61,$CG$57:$CG$60=$CG$60,$CG$61&lt;&gt;$CG$62),1,0)</f>
        <v>0</v>
      </c>
      <c r="HW61" s="487">
        <f t="array" aca="1" ref="HW61" ca="1">IF(AND($CC$57:$CC$62=$CC$61,$CE$57:$CE$62=$CE$61,$CF$57:$CF$60=$CF$60,$CF$60&lt;&gt;$CF$61,$CF$61:$CF$62=$CF$61,$CG$57:$CG$59=$CG$59,$CG$59&lt;&gt;$CG$60,$CG$61:$CG$62=$CG$61),1,0)</f>
        <v>0</v>
      </c>
      <c r="HX61" s="487">
        <f t="array" aca="1" ref="HX61" ca="1">IF(AND($CC$57:$CC$62=$CC$61,$CE$57:$CE$62=$CE$61,$CF$57:$CF$60=$CF$60,$CF$60&lt;&gt;$CF$61,$CF$61:$CF$62=$CF$61,$CG$57:$CG$59=$CG$59,$CG$59&lt;&gt;$CG$60,$CG$61&lt;&gt;$CG$62),1,0)</f>
        <v>0</v>
      </c>
      <c r="HY61" s="487">
        <f t="array" aca="1" ref="HY61" ca="1">IF(AND($CC$57:$CC$62=$CC$61,$CE$57:$CE$62=$CE$61,$CF$57:$CF$60=$CF$60,$CF$60&lt;&gt;$CF$61,$CF$61:$CF$62=$CF$61,$CG$57:$CG$58=$CG$58,$CG$58&lt;&gt;$CG$59,$CG$59:$CG$60=$CG$60,$CG$61:$CG$62=$CG$61),1,0)</f>
        <v>0</v>
      </c>
      <c r="HZ61" s="487">
        <f t="array" aca="1" ref="HZ61" ca="1">IF(AND($CC$57:$CC$62=$CC$61,$CE$57:$CE$62=$CE$61,$CF$57:$CF$60=$CF$60,$CF$60&lt;&gt;$CF$61,$CF$61:$CF$62=$CF$61,$CG$57:$CG$58=$CG$58,$CG$58&lt;&gt;$CG$59,$CG$59:$CG$60=$CG$60,$CG$61&lt;&gt;$CG$62),1,0)</f>
        <v>0</v>
      </c>
      <c r="IA61" s="487">
        <f t="array" aca="1" ref="IA61" ca="1">IF(AND($CC$57:$CC$62=$CC$61,$CE$57:$CE$62=$CE$61,$CF$57:$CF$60=$CF$60,$CF$60&lt;&gt;$CF$61,$CF$61:$CF$62=$CF$61,$CG$57:$CG$58=$CG$58,$CG$58&lt;&gt;$CG$59,$CG$59&lt;&gt;$CG$60,$CG$61:$CG$62=$CG$61),1,0)</f>
        <v>0</v>
      </c>
      <c r="IB61" s="487">
        <f t="array" aca="1" ref="IB61" ca="1">IF(AND($CC$57:$CC$62=$CC$61,$CE$57:$CE$62=$CE$61,$CF$57:$CF$60=$CF$60,$CF$60&lt;&gt;$CF$61,$CF$61:$CF$62=$CF$61,$CG$57:$CG$58=$CG$58,$CG$58&lt;&gt;$CG$59,$CG$59&lt;&gt;$CG$60,$CG$61&lt;&gt;$CG$62),1,0)</f>
        <v>0</v>
      </c>
      <c r="IC61" s="487">
        <f t="array" aca="1" ref="IC61" ca="1">IF(AND($CC$57:$CC$62=$CC$61,$CE$57:$CE$62=$CE$61,$CF$57:$CF$60=$CF$60,$CF$60&lt;&gt;$CF$61,$CF$61:$CF$62=$CF$61,$CG$57&lt;&gt;$CG$58,$CG$58:$CG$60=$CG$60,$CG$61:$CG$62=$CG$61),1,0)</f>
        <v>0</v>
      </c>
      <c r="ID61" s="487">
        <f t="array" aca="1" ref="ID61" ca="1">IF(AND($CC$57:$CC$62=$CC$61,$CE$57:$CE$62=$CE$61,$CF$57:$CF$60=$CF$60,$CF$60&lt;&gt;$CF$61,$CF$61:$CF$62=$CF$61,$CG$57&lt;&gt;$CG$58,$CG$58:$CG$60=$CG$60,$CG$61&lt;&gt;$CG$62),1,0)</f>
        <v>0</v>
      </c>
      <c r="IE61" s="487">
        <f t="array" aca="1" ref="IE61" ca="1">IF(AND($CC$57:$CC$62=$CC$61,$CE$57:$CE$62=$CE$61,$CF$57:$CF$60=$CF$60,$CF$60&lt;&gt;$CF$61,$CF$61:$CF$62=$CF$61,$CG$57&lt;&gt;$CG$58,$CG$58:$CG$59=$CG$59,$CG$59&lt;&gt;$CG$60,$CG$61:$CG$62=$CG$61),1,0)</f>
        <v>0</v>
      </c>
      <c r="IF61" s="487">
        <f t="array" aca="1" ref="IF61" ca="1">IF(AND($CC$57:$CC$62=$CC$61,$CE$57:$CE$62=$CE$61,$CF$57:$CF$60=$CF$60,$CF$60&lt;&gt;$CF$61,$CF$61:$CF$62=$CF$61,$CG$57&lt;&gt;$CG$58,$CG$58:$CG$59=$CG$59,$CG$59&lt;&gt;$CG$60,$CG$61&lt;&gt;$CG$62),1,0)</f>
        <v>0</v>
      </c>
      <c r="IG61" s="487">
        <f t="array" aca="1" ref="IG61" ca="1">IF(AND($CC$57:$CC$62=$CC$61,$CE$57:$CE$62=$CE$61,$CF$57:$CF$60=$CF$60,$CF$60&lt;&gt;$CF$61,$CF$61:$CF$62=$CF$61,$CG$57&lt;&gt;$CG$58,$CG$58&lt;&gt;$CG$59,$CG$59:$CG$60=$CG$60,$CG$61:$CG$62=$CG$61),1,0)</f>
        <v>0</v>
      </c>
      <c r="IH61" s="487">
        <f t="array" aca="1" ref="IH61" ca="1">IF(AND($CC$57:$CC$62=$CC$61,$CE$57:$CE$62=$CE$61,$CF$57:$CF$60=$CF$60,$CF$60&lt;&gt;$CF$61,$CF$61:$CF$62=$CF$61,$CG$57&lt;&gt;$CG$58,$CG$58&lt;&gt;$CG$59,$CG$59:$CG$60=$CG$60,$CG$61&lt;&gt;$CG$62),1,0)</f>
        <v>0</v>
      </c>
      <c r="II61" s="487">
        <f t="array" aca="1" ref="II61" ca="1">IF(AND($CC$57:$CC$62=$CC$61,$CE$57:$CE$62=$CE$61,$CF$57:$CF$60=$CF$60,$CF$60&lt;&gt;$CF$61,$CF$61:$CF$62=$CF$61,$CG$57&lt;&gt;$CG$58,$CG$58&lt;&gt;$CG$59,$CG$59&lt;&gt;$CG$60,$CG$61:$CG$62=$CG$61),1,0)</f>
        <v>0</v>
      </c>
      <c r="IJ61" s="487">
        <f t="array" aca="1" ref="IJ61" ca="1">IF(AND($CC$57:$CC$62=$CC$61,$CE$57:$CE$62=$CE$61,$CF$57:$CF$60=$CF$60,$CF$60&lt;&gt;$CF$61,$CF$61:$CF$62=$CF$61,$CG$57&lt;&gt;$CG$58,$CG$58&lt;&gt;$CG$59,$CG$59&lt;&gt;$CG$60,$CG$61&lt;&gt;$CG$62),1,0)</f>
        <v>0</v>
      </c>
      <c r="IK61" s="487">
        <f t="array" aca="1" ref="IK61" ca="1">IF(AND($CC$57:$CC$62=$CC$61,$CE$57:$CE$62=$CE$61,$CF$57:$CF$60=$CF$60,$CF$60&lt;&gt;$CF$61,$CF$61&lt;&gt;$CF$62,$CG$57:$CG$59=$CG$59,$CG$59&lt;&gt;$CG$60),1,0)</f>
        <v>0</v>
      </c>
      <c r="IL61" s="487">
        <f t="array" aca="1" ref="IL61" ca="1">IF(AND($CC$57:$CC$62=$CC$61,$CE$57:$CE$62=$CE$61,$CF$57:$CF$60=$CF$60,$CF$60&lt;&gt;$CF$61,$CF$61&lt;&gt;$CF$62,$CG$57:$CG$58=$CG$58,$CG$58&lt;&gt;$CG$59,$CG$59:$CG$60=$CG$60),1,0)</f>
        <v>0</v>
      </c>
      <c r="IM61" s="487">
        <f t="array" aca="1" ref="IM61" ca="1">IF(AND($CC$57:$CC$62=$CC$61,$CE$57:$CE$62=$CE$61,$CF$57:$CF$60=$CF$60,$CF$60&lt;&gt;$CF$61,$CF$61&lt;&gt;$CF$62,$CG$57:$CG$58=$CG$58,$CG$58&lt;&gt;$CG$59,$CG$59&lt;&gt;$CG$60),1,0)</f>
        <v>0</v>
      </c>
      <c r="IN61" s="487">
        <f t="array" aca="1" ref="IN61" ca="1">IF(AND($CC$57:$CC$62=$CC$61,$CE$57:$CE$62=$CE$61,$CF$57:$CF$60=$CF$60,$CF$60&lt;&gt;$CF$61,$CF$61&lt;&gt;$CF$62,$CG$57&lt;&gt;$CG$58,$CG$58:$CG$60=$CG$60),1,0)</f>
        <v>0</v>
      </c>
      <c r="IO61" s="487">
        <f t="array" aca="1" ref="IO61" ca="1">IF(AND($CC$57:$CC$62=$CC$61,$CE$57:$CE$62=$CE$61,$CF$57:$CF$60=$CF$60,$CF$60&lt;&gt;$CF$61,$CF$61&lt;&gt;$CF$62,$CG$57&lt;&gt;$CG$58,$CG$58:$CG$59=$CG$59,$CG$59&lt;&gt;$CG$60),1,0)</f>
        <v>0</v>
      </c>
      <c r="IP61" s="487">
        <f t="array" aca="1" ref="IP61" ca="1">IF(AND($CC$57:$CC$62=$CC$61,$CE$57:$CE$62=$CE$61,$CF$57:$CF$60=$CF$60,$CF$60&lt;&gt;$CF$61,$CF$61&lt;&gt;$CF$62,$CG$57&lt;&gt;$CG$58,$CG$58&lt;&gt;$CG$59,$CG$59:$CG$60=$CG$60),1,0)</f>
        <v>0</v>
      </c>
      <c r="IQ61" s="487">
        <f t="array" aca="1" ref="IQ61" ca="1">IF(AND($CC$57:$CC$62=$CC$61,$CE$57:$CE$62=$CE$61,$CF$57:$CF$60=$CF$60,$CF$60&lt;&gt;$CF$61,$CF$61&lt;&gt;$CF$62,$CG$57&lt;&gt;$CG$58,$CG$58&lt;&gt;$CG$59,$CG$59&lt;&gt;$CG$60),1,0)</f>
        <v>0</v>
      </c>
      <c r="IR61" s="487">
        <f t="array" aca="1" ref="IR61" ca="1">IF(AND($CC$57:$CC$62=$CC$61,$CE$57:$CE$62=$CE$61,$CF$57:$CF$59=$CF$59,$CF$59&lt;&gt;$CF$60,$CF$60:$CF$62=$CF$61,$CG$57:$CG$59=$CG$59,$CG$60:$CG$61=$CG$61,$CG$61&lt;&gt;$CG$62),1,0)</f>
        <v>0</v>
      </c>
      <c r="IS61" s="487">
        <f t="array" aca="1" ref="IS61" ca="1">IF(AND($CC$57:$CC$62=$CC$61,$CE$57:$CE$62=$CE$61,$CF$57:$CF$59=$CF$59,$CF$59&lt;&gt;$CF$60,$CF$60:$CF$62=$CF$61,$CG$57:$CG$59=$CG$59,$CG$60&lt;&gt;$CG$61,$CG$61:$CG$62=$CG$61),1,0)</f>
        <v>0</v>
      </c>
      <c r="IT61" s="487">
        <f t="array" aca="1" ref="IT61" ca="1">IF(AND($CC$57:$CC$62=$CC$61,$CE$57:$CE$62=$CE$61,$CF$57:$CF$59=$CF$59,$CF$59&lt;&gt;$CF$60,$CF$60:$CF$62=$CF$61,$CG$57:$CG$59=$CG$59,$CG$60&lt;&gt;$CG$61,$CG$61&lt;&gt;$CG$62),1,0)</f>
        <v>0</v>
      </c>
      <c r="IU61" s="487">
        <f t="array" aca="1" ref="IU61" ca="1">IF(AND($CC$57:$CC$62=$CC$61,$CE$57:$CE$62=$CE$61,$CF$57:$CF$59=$CF$59,$CF$59&lt;&gt;$CF$60,$CF$60:$CF$62=$CF$61,$CG$57:$CG$58=$CG$58,$CG$58&lt;&gt;$CG$59,$CG$60:$CG$62=$CG$61),1,0)</f>
        <v>0</v>
      </c>
      <c r="IV61" s="487">
        <f t="array" aca="1" ref="IV61" ca="1">IF(AND($CC$57:$CC$62=$CC$61,$CE$57:$CE$62=$CE$61,$CF$57:$CF$59=$CF$59,$CF$59&lt;&gt;$CF$60,$CF$60:$CF$62=$CF$61,$CG$57:$CG$58=$CG$58,$CG$58&lt;&gt;$CG$59,$CG$60&lt;&gt;$CG$61,$CG$61:$CG$62=$CG$61),1,0)</f>
        <v>0</v>
      </c>
      <c r="IW61" s="487">
        <f t="array" aca="1" ref="IW61" ca="1">IF(AND($CC$57:$CC$62=$CC$61,$CE$57:$CE$62=$CE$61,$CF$57:$CF$59=$CF$59,$CF$59&lt;&gt;$CF$60,$CF$60:$CF$62=$CF$61,$CG$57:$CG$58=$CG$58,$CG$58&lt;&gt;$CG$59,$CG$60:$CG$61=$CG$61,$CG$61&lt;&gt;$CG$62),1,0)</f>
        <v>0</v>
      </c>
      <c r="IX61" s="487">
        <f t="array" aca="1" ref="IX61" ca="1">IF(AND($CC$57:$CC$62=$CC$61,$CE$57:$CE$62=$CE$61,$CF$57:$CF$59=$CF$59,$CF$59&lt;&gt;$CF$60,$CF$60:$CF$62=$CF$61,$CG$57:$CG$58=$CG$58,$CG$58&lt;&gt;$CG$59,$CG$60&lt;&gt;$CG$61,$CG$61&lt;&gt;$CG$62),1,0)</f>
        <v>0</v>
      </c>
      <c r="IY61" s="487">
        <f t="array" aca="1" ref="IY61" ca="1">IF(AND($CC$57:$CC$62=$CC$61,$CE$57:$CE$62=$CE$61,$CF$57:$CF$59=$CF$59,$CF$59&lt;&gt;$CF$60,$CF$60:$CF$62=$CF$61,$CG$57&lt;&gt;$CG$58,$CG$58:$CG$59=$CG$59,$CG$60:$CG$62=$CG$61),1,0)</f>
        <v>0</v>
      </c>
      <c r="IZ61" s="487">
        <f t="array" aca="1" ref="IZ61" ca="1">IF(AND($CC$57:$CC$62=$CC$61,$CE$57:$CE$62=$CE$61,$CF$57:$CF$59=$CF$59,$CF$59&lt;&gt;$CF$60,$CF$60:$CF$62=$CF$61,$CG$57&lt;&gt;$CG$58,$CG$58:$CG$59=$CG$59,$CG$60&lt;&gt;$CG$61,$CG$61:$CG$62=$CG$61),1,0)</f>
        <v>0</v>
      </c>
      <c r="JA61" s="487">
        <f t="array" aca="1" ref="JA61" ca="1">IF(AND($CC$57:$CC$62=$CC$61,$CE$57:$CE$62=$CE$61,$CF$57:$CF$59=$CF$59,$CF$59&lt;&gt;$CF$60,$CF$60:$CF$62=$CF$61,$CG$57&lt;&gt;$CG$58,$CG$58:$CG$59=$CG$59,$CG$60:$CG$61=$CG$61,$CG$61&lt;&gt;$CG$62),1,0)</f>
        <v>0</v>
      </c>
      <c r="JB61" s="487">
        <f t="array" aca="1" ref="JB61" ca="1">IF(AND($CC$57:$CC$62=$CC$61,$CE$57:$CE$62=$CE$61,$CF$57:$CF$59=$CF$59,$CF$59&lt;&gt;$CF$60,$CF$60:$CF$62=$CF$61,$CG$57&lt;&gt;$CG$58,$CG$58:$CG$59=$CG$59,$CG$60&lt;&gt;$CG$61,$CG$61&lt;&gt;$CG$62),1,0)</f>
        <v>0</v>
      </c>
      <c r="JC61" s="487">
        <f t="array" aca="1" ref="JC61" ca="1">IF(AND($CC$57:$CC$62=$CC$61,$CE$57:$CE$62=$CE$61,$CF$57:$CF$59=$CF$59,$CF$59&lt;&gt;$CF$60,$CF$60:$CF$62=$CF$61,$CG$57&lt;&gt;$CG$58,$CG$58&lt;&gt;$CG$59,$CG$60:$CG$62=$CG$61),1,0)</f>
        <v>0</v>
      </c>
      <c r="JD61" s="487">
        <f t="array" aca="1" ref="JD61" ca="1">IF(AND($CC$57:$CC$62=$CC$61,$CE$57:$CE$62=$CE$61,$CF$57:$CF$59=$CF$59,$CF$59&lt;&gt;$CF$60,$CF$60:$CF$62=$CF$61,$CG$57&lt;&gt;$CG$58,$CG$58&lt;&gt;$CG$59,$CG$60:$CG$61=$CG$61,$CG$61&lt;&gt;$CG$62),1,0)</f>
        <v>0</v>
      </c>
      <c r="JE61" s="487">
        <f t="array" aca="1" ref="JE61" ca="1">IF(AND($CC$57:$CC$62=$CC$61,$CE$57:$CE$62=$CE$61,$CF$57:$CF$59=$CF$59,$CF$59&lt;&gt;$CF$60,$CF$60:$CF$62=$CF$61,$CG$57&lt;&gt;$CG$58,$CG$58&lt;&gt;$CG$59,$CG$60&lt;&gt;$CG$61,$CG$61:$CG$62=$CG$61),1,0)</f>
        <v>0</v>
      </c>
      <c r="JF61" s="487">
        <f t="array" aca="1" ref="JF61" ca="1">IF(AND($CC$57:$CC$62=$CC$61,$CE$57:$CE$62=$CE$61,$CF$57:$CF$59=$CF$59,$CF$59&lt;&gt;$CF$60,$CF$60:$CF$62=$CF$61,$CG$57&lt;&gt;$CG$58,$CG$58&lt;&gt;$CG$59,$CG$60&lt;&gt;$CG$61,$CG$61&lt;&gt;$CG$62),1,0)</f>
        <v>0</v>
      </c>
      <c r="JG61" s="487">
        <f t="array" aca="1" ref="JG61" ca="1">IF(AND($CC$57:$CC$62=$CC$61,$CE$57:$CE$62=$CE$61,$CF$57:$CF$59=$CF$59,$CF$59&lt;&gt;$CF$60,$CF$60:$CF$61=$CF$61,$CF$61&lt;&gt;$CF$62,$CG$57:$CG$59=$CG$59,$CG$60&lt;&gt;$CG$61),1,0)</f>
        <v>0</v>
      </c>
      <c r="JH61" s="487">
        <f t="array" aca="1" ref="JH61" ca="1">IF(AND($CC$57:$CC$62=$CC$61,$CE$57:$CE$62=$CE$61,$CF$57:$CF$59=$CF$59,$CF$59&lt;&gt;$CF$60,$CF$60:$CF$61=$CF$61,$CF$61&lt;&gt;$CF$62,$CG$57:$CG$58=$CG$58,$CG$58&lt;&gt;$CG$59,$CG$60:$CG$61=$CG$61),1,0)</f>
        <v>0</v>
      </c>
      <c r="JI61" s="487">
        <f t="array" aca="1" ref="JI61" ca="1">IF(AND($CC$57:$CC$62=$CC$61,$CE$57:$CE$62=$CE$61,$CF$57:$CF$59=$CF$59,$CF$59&lt;&gt;$CF$60,$CF$60:$CF$61=$CF$61,$CF$61&lt;&gt;$CF$62,$CG$57:$CG$58=$CG$58,$CG$58&lt;&gt;$CG$59,$CG$60&lt;&gt;$CG$61),1,0)</f>
        <v>0</v>
      </c>
      <c r="JJ61" s="487">
        <f t="array" aca="1" ref="JJ61" ca="1">IF(AND($CC$57:$CC$62=$CC$61,$CE$57:$CE$62=$CE$61,$CF$57:$CF$59=$CF$59,$CF$59&lt;&gt;$CF$60,$CF$60:$CF$61=$CF$61,$CF$61&lt;&gt;$CF$62,$CG$57&lt;&gt;$CG$58,$CG$58:$CG$59=$CG$59,$CG$60:$CG$61=$CG$61),1,0)</f>
        <v>0</v>
      </c>
      <c r="JK61" s="487">
        <f t="array" aca="1" ref="JK61" ca="1">IF(AND($CC$57:$CC$62=$CC$61,$CE$57:$CE$62=$CE$61,$CF$57:$CF$59=$CF$59,$CF$59&lt;&gt;$CF$60,$CF$60:$CF$61=$CF$61,$CF$61&lt;&gt;$CF$62,$CG$57&lt;&gt;$CG$58,$CG$58:$CG$59=$CG$59,$CG$60&lt;&gt;$CG$61),1,0)</f>
        <v>0</v>
      </c>
      <c r="JL61" s="487">
        <f t="array" aca="1" ref="JL61" ca="1">IF(AND($CC$57:$CC$62=$CC$61,$CE$57:$CE$62=$CE$61,$CF$57:$CF$59=$CF$59,$CF$59&lt;&gt;$CF$60,$CF$60:$CF$61=$CF$61,$CF$61&lt;&gt;$CF$62,$CG$57&lt;&gt;$CG$58,$CG$58&lt;&gt;$CG$59,$CG$60:$CG$61=$CG$61),1,0)</f>
        <v>0</v>
      </c>
      <c r="JM61" s="487">
        <f t="array" aca="1" ref="JM61" ca="1">IF(AND($CC$57:$CC$62=$CC$61,$CE$57:$CE$62=$CE$61,$CF$57:$CF$59=$CF$59,$CF$59&lt;&gt;$CF$60,$CF$60:$CF$61=$CF$61,$CF$61&lt;&gt;$CF$62,$CG$57&lt;&gt;$CG$58,$CG$58&lt;&gt;$CG$59,$CG$60&lt;&gt;$CG$61),1,0)</f>
        <v>0</v>
      </c>
      <c r="JN61" s="487">
        <f t="array" aca="1" ref="JN61" ca="1">IF(AND($CC$57:$CC$62=$CC$61,$CE$57:$CE$62=$CE$61,$CF$57:$CF$59=$CF$59,$CF$59&lt;&gt;$CF$60,$CF$60&lt;&gt;$CF$61,$CF$61:$CF$62=$CF$61,$CG$57:$CG$59=$CG$59,$CG$61&lt;&gt;$CG$62),1,0)</f>
        <v>0</v>
      </c>
      <c r="JO61" s="487">
        <f t="array" aca="1" ref="JO61" ca="1">IF(AND($CC$57:$CC$62=$CC$61,$CE$57:$CE$62=$CE$61,$CF$57:$CF$59=$CF$59,$CF$59&lt;&gt;$CF$60,$CF$60&lt;&gt;$CF$61,$CF$61:$CF$62=$CF$61,$CG$57:$CG$58=$CG$58,$CG$58&lt;&gt;$CG$59,$CG$61:$CG$62=$CG$61),1,0)</f>
        <v>0</v>
      </c>
      <c r="JP61" s="487">
        <f t="array" aca="1" ref="JP61" ca="1">IF(AND($CC$57:$CC$62=$CC$61,$CE$57:$CE$62=$CE$61,$CF$57:$CF$59=$CF$59,$CF$59&lt;&gt;$CF$60,$CF$60&lt;&gt;$CF$61,$CF$61:$CF$62=$CF$61,$CG$57:$CG$58=$CG$58,$CG$58&lt;&gt;$CG$59,$CG$61&lt;&gt;$CG$62),1,0)</f>
        <v>0</v>
      </c>
      <c r="JQ61" s="487">
        <f t="array" aca="1" ref="JQ61" ca="1">IF(AND($CC$57:$CC$62=$CC$61,$CE$57:$CE$62=$CE$61,$CF$57:$CF$59=$CF$59,$CF$59&lt;&gt;$CF$60,$CF$60&lt;&gt;$CF$61,$CF$61:$CF$62=$CF$61,$CG$57&lt;&gt;$CG$58,$CG$58:$CG$59=$CG$59,$CG$61:$CG$62=$CG$61),1,0)</f>
        <v>0</v>
      </c>
      <c r="JR61" s="487">
        <f t="array" aca="1" ref="JR61" ca="1">IF(AND($CC$57:$CC$62=$CC$61,$CE$57:$CE$62=$CE$61,$CF$57:$CF$59=$CF$59,$CF$59&lt;&gt;$CF$60,$CF$60&lt;&gt;$CF$61,$CF$61:$CF$62=$CF$61,$CG$57&lt;&gt;$CG$58,$CG$58:$CG$59=$CG$59,$CG$61&lt;&gt;$CG$62),1,0)</f>
        <v>0</v>
      </c>
      <c r="JS61" s="487">
        <f t="array" aca="1" ref="JS61" ca="1">IF(AND($CC$57:$CC$62=$CC$61,$CE$57:$CE$62=$CE$61,$CF$57:$CF$59=$CF$59,$CF$59&lt;&gt;$CF$60,$CF$60&lt;&gt;$CF$61,$CF$61:$CF$62=$CF$61,$CG$57&lt;&gt;$CG$58,$CG$58&lt;&gt;$CG$59,$CG$61:$CG$62=$CG$61),1,0)</f>
        <v>0</v>
      </c>
      <c r="JT61" s="487">
        <f t="array" aca="1" ref="JT61" ca="1">IF(AND($CC$57:$CC$62=$CC$61,$CE$57:$CE$62=$CE$61,$CF$57:$CF$59=$CF$59,$CF$59&lt;&gt;$CF$60,$CF$60&lt;&gt;$CF$61,$CF$61:$CF$62=$CF$61,$CG$57&lt;&gt;$CG$58,$CG$58&lt;&gt;$CG$59,$CG$61&lt;&gt;$CG$62),1,0)</f>
        <v>0</v>
      </c>
      <c r="JU61" s="487">
        <f t="array" aca="1" ref="JU61" ca="1">IF(AND($CC$57:$CC$62=$CC$61,$CE$57:$CE$62=$CE$61,$CF$57:$CF$59=$CF$59,$CF$59&lt;&gt;$CF$60,$CF$60&lt;&gt;$CF$61,$CF$61&lt;&gt;$CF$62,$CG$57:$CG$58=$CG$58,$CG$58&lt;&gt;$CG$59),1,0)</f>
        <v>0</v>
      </c>
      <c r="JV61" s="487">
        <f t="array" aca="1" ref="JV61" ca="1">IF(AND($CC$57:$CC$62=$CC$61,$CE$57:$CE$62=$CE$61,$CF$57:$CF$59=$CF$59,$CF$59&lt;&gt;$CF$60,$CF$60&lt;&gt;$CF$61,$CF$61&lt;&gt;$CF$62,$CG$57&lt;&gt;$CG$58,$CG$58:$CG$59=$CG$59),1,0)</f>
        <v>0</v>
      </c>
      <c r="JW61" s="487">
        <f t="array" aca="1" ref="JW61" ca="1">IF(AND($CC$57:$CC$62=$CC$61,$CE$57:$CE$62=$CE$61,$CF$57:$CF$59=$CF$59,$CF$59&lt;&gt;$CF$60,$CF$60&lt;&gt;$CF$61,$CF$61&lt;&gt;$CF$62,$CG$57&lt;&gt;$CG$58,$CG$58&lt;&gt;$CG$59),1,0)</f>
        <v>0</v>
      </c>
      <c r="JX61" s="487">
        <f t="array" aca="1" ref="JX61" ca="1">IF(AND($CC$57:$CC$62=$CC$61,$CE$57:$CE$62=$CE$61,$CF$57:$CF$58=$CF$58,$CF$58&lt;&gt;$CF$59,$CF$59:$CF$62=$CF$61,$CG$57:$CG$58=$CG$58,$CG$59:$CG$61=$CG$61,$CG$61&lt;&gt;$CG$62),1,0)</f>
        <v>0</v>
      </c>
      <c r="JY61" s="487">
        <f t="array" aca="1" ref="JY61" ca="1">IF(AND($CC$57:$CC$62=$CC$61,$CE$57:$CE$62=$CE$61,$CF$57:$CF$58=$CF$58,$CF$58&lt;&gt;$CF$59,$CF$59:$CF$62=$CF$61,$CG$57:$CG$58=$CG$58,$CG$59:$CG$60=$CG$60,$CG$60&lt;&gt;$CG$61,$CG$61:$CG$62=$CG$61),1,0)</f>
        <v>0</v>
      </c>
      <c r="JZ61" s="487">
        <f t="array" aca="1" ref="JZ61" ca="1">IF(AND($CC$57:$CC$62=$CC$61,$CE$57:$CE$62=$CE$61,$CF$57:$CF$58=$CF$58,$CF$58&lt;&gt;$CF$59,$CF$59:$CF$62=$CF$61,$CG$57:$CG$58=$CG$58,$CG$59:$CG$60=$CG$60,$CG$60&lt;&gt;$CG$61,$CG$61&lt;&gt;$CG$62),1,0)</f>
        <v>0</v>
      </c>
      <c r="KA61" s="487">
        <f t="array" aca="1" ref="KA61" ca="1">IF(AND($CC$57:$CC$62=$CC$61,$CE$57:$CE$62=$CE$61,$CF$57:$CF$58=$CF$58,$CF$58&lt;&gt;$CF$59,$CF$59:$CF$62=$CF$60,$CG$57:$CG$58=$CG$58,$CG$59&lt;&gt;$CG$60,$CG$60:$CG$62=$CG$61),1,0)</f>
        <v>0</v>
      </c>
      <c r="KB61" s="487">
        <f t="array" aca="1" ref="KB61" ca="1">IF(AND($CC$57:$CC$62=$CC$61,$CE$57:$CE$62=$CE$61,$CF$57:$CF$58=$CF$58,$CF$58&lt;&gt;$CF$59,$CF$59:$CF$62=$CF$61,$CG$57:$CG$58=$CG$58,$CG$59&lt;&gt;$CG$60,$CG$60&lt;&gt;$CG$61,$CG$61:$CG$62=$CG$61),1,0)</f>
        <v>0</v>
      </c>
      <c r="KC61" s="487">
        <f t="array" aca="1" ref="KC61" ca="1">IF(AND($CC$57:$CC$62=$CC$61,$CE$57:$CE$62=$CE$61,$CF$57:$CF$58=$CF$58,$CF$58&lt;&gt;$CF$59,$CF$59:$CF$62=$CF$61,$CG$57:$CG$58=$CG$58,$CG$59&lt;&gt;$CG$60,$CG$60:$CG$61=$CG$61,$CG$61&lt;&gt;$CG$62),1,0)</f>
        <v>0</v>
      </c>
      <c r="KD61" s="487">
        <f t="array" aca="1" ref="KD61" ca="1">IF(AND($CC$57:$CC$62=$CC$61,$CE$57:$CE$62=$CE$61,$CF$57:$CF$58=$CF$58,$CF$58&lt;&gt;$CF$59,$CF$59:$CF$62=$CF$61,$CG$57:$CG$58=$CG$58,$CG$59&lt;&gt;$CG$60,$CG$60&lt;&gt;$CG$61,$CG$61&lt;&gt;$CG$62),1,0)</f>
        <v>0</v>
      </c>
      <c r="KE61" s="487">
        <f t="array" aca="1" ref="KE61" ca="1">IF(AND($CC$57:$CC$62=$CC$61,$CE$57:$CE$62=$CE$61,$CF$57:$CF$58=$CF$58,$CF$58&lt;&gt;$CF$59,$CF$59:$CF$62=$CF$61,$CG$57&lt;&gt;$CG$58,$CG$59:$CG$62=$CG$61),1,0)</f>
        <v>0</v>
      </c>
      <c r="KF61" s="487">
        <f t="array" aca="1" ref="KF61" ca="1">IF(AND($CC$57:$CC$62=$CC$61,$CE$57:$CE$62=$CE$61,$CF$57:$CF$58=$CF$58,$CF$58&lt;&gt;$CF$59,$CF$59:$CF$62=$CF$61,$CG$57&lt;&gt;$CG$58,$CG$59:$CG$61=$CG$61,$CG$61&lt;&gt;$CG$62),1,0)</f>
        <v>0</v>
      </c>
      <c r="KG61" s="487">
        <f t="array" aca="1" ref="KG61" ca="1">IF(AND($CC$57:$CC$62=$CC$61,$CE$57:$CE$62=$CE$61,$CF$57:$CF$58=$CF$58,$CF$58&lt;&gt;$CF$59,$CF$59:$CF$62=$CF$61,$CG$57&lt;&gt;$CG$58,$CG$59:$CG$60=$CG$60,$CG$60&lt;&gt;$CG$61,$CG$61:$CG$62=$CG$61),1,0)</f>
        <v>0</v>
      </c>
      <c r="KH61" s="487">
        <f t="array" aca="1" ref="KH61" ca="1">IF(AND($CC$57:$CC$62=$CC$61,$CE$57:$CE$62=$CE$61,$CF$57:$CF$58=$CF$58,$CF$58&lt;&gt;$CF$59,$CF$59:$CF$62=$CF$61,$CG$57&lt;&gt;$CG$58,$CG$59:$CG$60=$CG$60,$CG$60&lt;&gt;$CG$61,$CG$61&lt;&gt;$CG$62),1,0)</f>
        <v>0</v>
      </c>
      <c r="KI61" s="487">
        <f t="array" aca="1" ref="KI61" ca="1">IF(AND($CC$57:$CC$62=$CC$61,$CE$57:$CE$62=$CE$61,$CF$57:$CF$58=$CF$58,$CF$58&lt;&gt;$CF$59,$CF$59:$CF$62=$CF$61,$CG$57&lt;&gt;$CG$58,$CG$59&lt;&gt;$CG$60,$CG$60:$CG$62=$CG$61),1,0)</f>
        <v>0</v>
      </c>
      <c r="KJ61" s="487">
        <f t="array" aca="1" ref="KJ61" ca="1">IF(AND($CC$57:$CC$62=$CC$61,$CE$57:$CE$62=$CE$61,$CF$57:$CF$58=$CF$58,$CF$58&lt;&gt;$CF$59,$CF$59:$CF$62=$CF$61,$CG$57&lt;&gt;$CG$58,$CG$59&lt;&gt;$CG$60,$CG$60:$CG$61=$CG$61,$CG$61&lt;&gt;$CG$62),1,0)</f>
        <v>0</v>
      </c>
      <c r="KK61" s="487">
        <f t="array" aca="1" ref="KK61" ca="1">IF(AND($CC$57:$CC$62=$CC$61,$CE$57:$CE$62=$CE$61,$CF$57:$CF$58=$CF$58,$CF$58&lt;&gt;$CF$59,$CF$59:$CF$62=$CF$61,$CG$57&lt;&gt;$CG$58,$CG$59&lt;&gt;$CG$60,$CG$60&lt;&gt;$CG$61,$CG$61:$CG$62=$CG$61),1,0)</f>
        <v>0</v>
      </c>
      <c r="KL61" s="487">
        <f t="array" aca="1" ref="KL61" ca="1">IF(AND($CC$57:$CC$62=$CC$61,$CE$57:$CE$62=$CE$61,$CF$57:$CF$58=$CF$58,$CF$58&lt;&gt;$CF$59,$CF$59:$CF$62=$CF$61,$CG$57&lt;&gt;$CG$58,$CG$59&lt;&gt;$CG$60,$CG$60&lt;&gt;$CG$61,$CG$61&lt;&gt;$CG$62),1,0)</f>
        <v>0</v>
      </c>
      <c r="KM61" s="487">
        <f t="array" aca="1" ref="KM61" ca="1">IF(AND($CC$57:$CC$62=$CC$61,$CE$57:$CE$62=$CE$61,$CF$57:$CF$58=$CF$58,$CF$58&lt;&gt;$CF$59,$CF$59:$CF$61=$CF$61,$CF$61&lt;&gt;$CF$62,$CG$57:$CG$58=$CG$58,$CG$59:$CG$60=$CG$60,$CG$60&lt;&gt;$CG$61),1,0)</f>
        <v>0</v>
      </c>
      <c r="KN61" s="487">
        <f t="array" aca="1" ref="KN61" ca="1">IF(AND($CC$57:$CC$62=$CC$61,$CE$57:$CE$62=$CE$61,$CF$57:$CF$58=$CF$58,$CF$58&lt;&gt;$CF$59,$CF$59:$CF$61=$CF$61,$CF$61&lt;&gt;$CF$62,$CG$57:$CG$58=$CG$58,$CG$59&lt;&gt;$CG$60,$CG$60:$CG$61=$CG$61),1,0)</f>
        <v>0</v>
      </c>
      <c r="KO61" s="487">
        <f t="array" aca="1" ref="KO61" ca="1">IF(AND($CC$57:$CC$62=$CC$61,$CE$57:$CE$62=$CE$61,$CF$57:$CF$58=$CF$58,$CF$58&lt;&gt;$CF$59,$CF$59:$CF$61=$CF$61,$CF$61&lt;&gt;$CF$62,$CG$57:$CG$58=$CG$58,$CG$59&lt;&gt;$CG$60,$CG$60&lt;&gt;$CG$61),1,0)</f>
        <v>0</v>
      </c>
      <c r="KP61" s="487">
        <f t="array" aca="1" ref="KP61" ca="1">IF(AND($CC$57:$CC$62=$CC$61,$CE$57:$CE$62=$CE$61,$CF$57:$CF$58=$CF$58,$CF$58&lt;&gt;$CF$59,$CF$59:$CF$61=$CF$61,$CF$61&lt;&gt;$CF$62,$CG$57&lt;&gt;$CG$58,$CG$59:$CG$61=$CG$61),1,0)</f>
        <v>0</v>
      </c>
      <c r="KQ61" s="487">
        <f t="array" aca="1" ref="KQ61" ca="1">IF(AND($CC$57:$CC$62=$CC$61,$CE$57:$CE$62=$CE$61,$CF$57:$CF$58=$CF$58,$CF$58&lt;&gt;$CF$59,$CF$59:$CF$61=$CF$60,$CF$61&lt;&gt;$CF$62,$CG$57&lt;&gt;$CG$58,$CG$59:$CG$60=$CG$60,$CG$60&lt;&gt;$CG$61),1,0)</f>
        <v>0</v>
      </c>
      <c r="KR61" s="487">
        <f t="array" aca="1" ref="KR61" ca="1">IF(AND($CC$57:$CC$62=$CC$61,$CE$57:$CE$62=$CE$61,$CF$57:$CF$58=$CF$58,$CF$58&lt;&gt;$CF$59,$CF$59:$CF$61=$CF$61,$CF$61&lt;&gt;$CF$62,$CG$57&lt;&gt;$CG$58,$CG$59&lt;&gt;$CG$60,$CG$60:$CG$61=$CG$61),1,0)</f>
        <v>0</v>
      </c>
      <c r="KS61" s="487">
        <f t="array" aca="1" ref="KS61" ca="1">IF(AND($CC$57:$CC$62=$CC$61,$CE$57:$CE$62=$CE$61,$CF$57:$CF$58=$CF$58,$CF$58&lt;&gt;$CF$59,$CF$59:$CF$61=$CF$61,$CF$61&lt;&gt;$CF$62,$CG$57&lt;&gt;$CG$58,$CG$59&lt;&gt;$CG$60,$CG$60&lt;&gt;$CG$61),1,0)</f>
        <v>0</v>
      </c>
      <c r="KT61" s="487">
        <f t="array" aca="1" ref="KT61" ca="1">IF(AND($CC$57:$CC$62=$CC$61,$CE$57:$CE$62=$CE$61,$CF$57:$CF$58=$CF$58,$CF$58&lt;&gt;$CF$59,$CF$59:$CF$60=$CF$60,$CF$60&lt;&gt;$CF$61,$CF$61:$CF$62=$CF$61,$CG$57:$CG$58=$CG$58,$CG$59:$CG$60=$CG$60,$CG$61&lt;&gt;$CG$62),1,0)</f>
        <v>0</v>
      </c>
      <c r="KU61" s="487">
        <f t="array" aca="1" ref="KU61" ca="1">IF(AND($CC$57:$CC$62=$CC$61,$CE$57:$CE$62=$CE$61,$CF$57:$CF$58=$CF$58,$CF$58&lt;&gt;$CF$59,$CF$59:$CF$60=$CF$60,$CF$60&lt;&gt;$CF$61,$CF$61:$CF$62=$CF$61,$CG$57:$CG$58=$CG$58,$CG$59&lt;&gt;$CG$60,$CG$61:$CG$62=$CG$61),1,0)</f>
        <v>0</v>
      </c>
      <c r="KV61" s="487">
        <f t="array" aca="1" ref="KV61" ca="1">IF(AND($CC$57:$CC$62=$CC$61,$CE$57:$CE$62=$CE$61,$CF$57:$CF$58=$CF$58,$CF$58&lt;&gt;$CF$59,$CF$59:$CF$60=$CF$60,$CF$60&lt;&gt;$CF$61,$CF$61:$CF$62=$CF$61,$CG$57:$CG$58=$CG$58,$CG$59&lt;&gt;$CG$60,$CG$61&lt;&gt;$CG$62),1,0)</f>
        <v>0</v>
      </c>
      <c r="KW61" s="487">
        <f t="array" aca="1" ref="KW61" ca="1">IF(AND($CC$57:$CC$62=$CC$61,$CE$57:$CE$62=$CE$61,$CF$57:$CF$58=$CF$58,$CF$58&lt;&gt;$CF$59,$CF$59:$CF$60=$CF$60,$CF$60&lt;&gt;$CF$61,$CF$61:$CF$62=$CF$61,$CG$57&lt;&gt;$CG$58,$CG$59:$CG$60=$CG$60,$CG$61:$CG$62=$CG$61),1,0)</f>
        <v>0</v>
      </c>
      <c r="KX61" s="487">
        <f t="array" aca="1" ref="KX61" ca="1">IF(AND($CC$57:$CC$62=$CC$61,$CE$57:$CE$62=$CE$61,$CF$57:$CF$58=$CF$58,$CF$58&lt;&gt;$CF$59,$CF$59:$CF$60=$CF$60,$CF$60&lt;&gt;$CF$61,$CF$61:$CF$62=$CF$61,$CG$57&lt;&gt;$CG$58,$CG$59:$CG$60=$CG$60,$CG$61&lt;&gt;$CG$62),1,0)</f>
        <v>0</v>
      </c>
      <c r="KY61" s="487">
        <f t="array" aca="1" ref="KY61" ca="1">IF(AND($CC$57:$CC$62=$CC$61,$CE$57:$CE$62=$CE$61,$CF$57:$CF$58=$CF$58,$CF$58&lt;&gt;$CF$59,$CF$59:$CF$60=$CF$60,$CF$60&lt;&gt;$CF$61,$CF$61:$CF$62=$CF$61,$CG$57&lt;&gt;$CG$58,$CG$59&lt;&gt;$CG$60,$CG$61:$CG$62=$CG$61),1,0)</f>
        <v>0</v>
      </c>
      <c r="KZ61" s="487">
        <f t="array" aca="1" ref="KZ61" ca="1">IF(AND($CC$57:$CC$62=$CC$61,$CE$57:$CE$62=$CE$61,$CF$57:$CF$58=$CF$58,$CF$58&lt;&gt;$CF$59,$CF$59:$CF$60=$CF$60,$CF$60&lt;&gt;$CF$61,$CF$61:$CF$62=$CF$61,$CG$57&lt;&gt;$CG$58,$CG$59&lt;&gt;$CG$60,$CG$61&lt;&gt;$CG$62),1,0)</f>
        <v>0</v>
      </c>
      <c r="LA61" s="487">
        <f t="array" aca="1" ref="LA61" ca="1">IF(AND($CC$57:$CC$62=$CC$61,$CE$57:$CE$62=$CE$61,$CF$57:$CF$58=$CF$58,$CF$58&lt;&gt;$CF$59,$CF$59:$CF$60=$CF$60,$CF$60&lt;&gt;$CF$61,$CF$61&lt;&gt;$CF$62,$CG$57:$CG$58=$CG$58,$CG$59&lt;&gt;$CG$60),1,0)</f>
        <v>0</v>
      </c>
      <c r="LB61" s="487">
        <f t="array" aca="1" ref="LB61" ca="1">IF(AND($CC$57:$CC$62=$CC$61,$CE$57:$CE$62=$CE$61,$CF$57:$CF$58=$CF$58,$CF$58&lt;&gt;$CF$59,$CF$59:$CF$60=$CF$60,$CF$60&lt;&gt;$CF$61,$CF$61&lt;&gt;$CF$62,$CG$57&lt;&gt;$CG$58,$CG$59:$CG$60=$CG$60),1,0)</f>
        <v>0</v>
      </c>
      <c r="LC61" s="487">
        <f t="array" aca="1" ref="LC61" ca="1">IF(AND($CC$57:$CC$62=$CC$61,$CE$57:$CE$62=$CE$61,$CF$57:$CF$58=$CF$58,$CF$58&lt;&gt;$CF$59,$CF$59:$CF$60=$CF$60,$CF$60&lt;&gt;$CF$61,$CF$61&lt;&gt;$CF$62,$CG$57&lt;&gt;$CG$58,$CG$59&lt;&gt;CG$60),1,0)</f>
        <v>0</v>
      </c>
      <c r="LD61" s="487">
        <f t="array" aca="1" ref="LD61" ca="1">IF(AND($CC$57:$CC$62=$CC$61,$CE$57:$CE$62=$CE$61,$CF$57:$CF$58=$CF$58,$CF$58&lt;&gt;$CF$59,$CF$59&lt;&gt;$CF$60,$CF$60:$CF$62=$CF$61,$CG$57:$CG$58=$CG$58,$CG$60&lt;&gt;$CG$61,$CG$61:$CG$62=$CG$61),1,0)</f>
        <v>0</v>
      </c>
      <c r="LE61" s="487">
        <f t="array" aca="1" ref="LE61" ca="1">IF(AND($CC$57:$CC$62=$CC$61,$CE$57:$CE$62=$CE$61,$CF$57:$CF$58=$CF$58,$CF$58&lt;&gt;$CF$59,$CF$59&lt;&gt;$CF$60,$CF$60:$CF$62=$CF$61,$CG$57:$CG$58=$CG$58,$CG$60:$CG$61=$CG$61,$CG$61&lt;&gt;$CG$62),1,0)</f>
        <v>0</v>
      </c>
      <c r="LF61" s="487">
        <f t="array" aca="1" ref="LF61" ca="1">IF(AND($CC$57:$CC$62=$CC$61,$CE$57:$CE$62=$CE$61,$CF$57:$CF$58=$CF$58,$CF$58&lt;&gt;$CF$59,$CF$59&lt;&gt;$CF$60,$CF$60:$CF$62=$CF$61,$CG$57:$CG$58=$CG$58,$CG$60&lt;&gt;$CG$61,$CG$61&lt;&gt;$CG$62),1,0)</f>
        <v>0</v>
      </c>
      <c r="LG61" s="487">
        <f t="array" aca="1" ref="LG61" ca="1">IF(AND($CC$57:$CC$62=$CC$61,$CE$57:$CE$62=$CE$61,$CF$57:$CF$58=$CF$58,$CF$58&lt;&gt;$CF$59,$CF$59&lt;&gt;$CF$60,$CF$60:$CF$62=$CF$61,$CG$57&lt;&gt;$CG$58,$CG$60:$CG$62=$CG$61),1,0)</f>
        <v>0</v>
      </c>
      <c r="LH61" s="487">
        <f t="array" aca="1" ref="LH61" ca="1">IF(AND($CC$57:$CC$62=$CC$61,$CE$57:$CE$62=$CE$61,$CF$57:$CF$58=$CF$58,$CF$58&lt;&gt;$CF$59,$CF$59&lt;&gt;$CF$60,$CF$60:$CF$62=$CF$61,$CG$57&lt;&gt;$CG$58,$CG$60:$CG$61=$CG$61,$CG$61&lt;&gt;$CG$62),1,0)</f>
        <v>0</v>
      </c>
      <c r="LI61" s="487">
        <f t="array" aca="1" ref="LI61" ca="1">IF(AND($CC$57:$CC$62=$CC$61,$CE$57:$CE$62=$CE$61,$CF$57:$CF$58=$CF$58,$CF$58&lt;&gt;$CF$59,$CF$59&lt;&gt;$CF$60,$CF$60:$CF$62=$CF$61,$CG$57&lt;&gt;$CG$58,$CG$60&lt;&gt;$CG$61,$CG$61:$CG$62=$CG$61),1,0)</f>
        <v>0</v>
      </c>
      <c r="LJ61" s="487">
        <f t="array" aca="1" ref="LJ61" ca="1">IF(AND($CC$57:$CC$62=$CC$61,$CE$57:$CE$62=$CE$61,$CF$57:$CF$58=$CF$58,$CF$58&lt;&gt;$CF$59,$CF$59&lt;&gt;$CF$60,$CF$60:$CF$62=$CF$61,$CG$57&lt;&gt;$CG$58,$CG$60&lt;&gt;$CG$61,$CG$61&lt;&gt;$CG$62),1,0)</f>
        <v>0</v>
      </c>
      <c r="LK61" s="487">
        <f t="array" aca="1" ref="LK61" ca="1">IF(AND($CC$57:$CC$62=$CC$61,$CE$57:$CE$62=$CE$61,$CF$57:$CF$58=$CF$58,$CF$58&lt;&gt;$CF$59,$CF$59&lt;&gt;$CF$60,$CF$60&lt;&gt;$CF$61,$CF$61:$CF$62=$CF$61,$CG$57:$CG$58=$CG$57,$CG$61&lt;&gt;$CG$62),1,0)</f>
        <v>0</v>
      </c>
      <c r="LL61" s="487">
        <f t="array" aca="1" ref="LL61" ca="1">IF(AND($CC$57:$CC$62=$CC$61,$CE$57:$CE$62=$CE$61,$CF$57:$CF$58=$CF$58,$CF$58&lt;&gt;$CF$59,$CF$59&lt;&gt;$CF$60,$CF$60&lt;&gt;$CF$61,$CF$61:$CF$62=$CF$61,$CG$57&lt;&gt;$CG$58,$CG$61:$CG$62=$CG$61),1,0)</f>
        <v>0</v>
      </c>
      <c r="LM61" s="487">
        <f t="array" aca="1" ref="LM61" ca="1">IF(AND($CC$57:$CC$62=$CC$61,$CE$57:$CE$62=$CE$61,$CF$57:$CF$58=$CF$58,$CF$58&lt;&gt;$CF$59,$CF$59&lt;&gt;$CF$60,$CF$60&lt;&gt;$CF$61,$CF$61:$CF$62=$CF$61,$CG$57&lt;&gt;$CG$58,$CG$61&lt;&gt;$CG$62),1,0)</f>
        <v>0</v>
      </c>
      <c r="LN61" s="487">
        <f t="array" aca="1" ref="LN61" ca="1">IF(AND($CC$57:$CC$62=$CC$61,$CE$57:$CE$62=$CE$61,$CF$57:$CF$58=$CF$58,$CF$58&lt;&gt;$CF$59,$CF$59&lt;&gt;$CF$60,$CF$60:$CF$61=$CF$61,$CF$61&lt;&gt;$CF$62,$CG$57:$CG$58=$CG$58,$CG$60&lt;&gt;$CG$61),1,0)</f>
        <v>0</v>
      </c>
      <c r="LO61" s="487">
        <f t="array" aca="1" ref="LO61" ca="1">IF(AND($CC$57:$CC$62=$CC$61,$CE$57:$CE$62=$CE$61,$CF$57:$CF$58=$CF$58,$CF$58&lt;&gt;$CF$59,$CF$59&lt;&gt;$CF$60,$CF$60:$CF$61=$CF$61,$CF$61&lt;&gt;$CF$62,$CG$57&lt;&gt;$CG$58,$CG$60:$CG$61=$CG$61),1,0)</f>
        <v>0</v>
      </c>
      <c r="LP61" s="487">
        <f t="array" aca="1" ref="LP61" ca="1">IF(AND($CC$57:$CC$62=$CC$61,$CE$57:$CE$62=$CE$61,$CF$57:$CF$58=$CF$58,$CF$58&lt;&gt;$CF$59,$CF$59&lt;&gt;$CF$60,$CF$60:$CF$61=$CF$61,$CF$61&lt;&gt;$CF$62,$CG$57&lt;&gt;$CG$58,$CG$60&lt;&gt;$CG$61),1,0)</f>
        <v>0</v>
      </c>
      <c r="LQ61" s="487">
        <f t="array" aca="1" ref="LQ61" ca="1">IF(AND($CC$57:$CC$62=$CC$61,$CE$57:$CE$62=$CE$61,$CF$57:$CF$58=$CF$58,$CF$58&lt;&gt;$CF$59,$CF$59&lt;&gt;$CF$60,$CF$60&lt;&gt;$CF$61,$CF$61&lt;&gt;$CF$62,$CG$57&lt;&gt;$CG$58),1,0)</f>
        <v>0</v>
      </c>
      <c r="LR61" s="487">
        <f t="array" aca="1" ref="LR61" ca="1">IF(AND($CC$57:$CC$62=$CC$61,$CE$57:$CE$62=$CE$61,$CF$57&lt;&gt;$CF$58,$CF$58:$CF$62=$CF$61,$CG$58:$CG$61=$CG$61,$CG$61&lt;&gt;$CG$62),1,0)</f>
        <v>0</v>
      </c>
      <c r="LS61" s="487">
        <f t="array" aca="1" ref="LS61" ca="1">IF(AND($CC$57:$CC$62=$CC$61,$CE$57:$CE$62=$CE$61,$CF$57&lt;&gt;$CF$58,$CF$58:$CF$62=$CF$61,$CG$58:$CG$60=$CG$60,$CG$60&lt;&gt;$CG$61,$CG$61:$CG$62=$CG$61),1,0)</f>
        <v>0</v>
      </c>
      <c r="LT61" s="487">
        <f t="array" aca="1" ref="LT61" ca="1">IF(AND($CC$57:$CC$62=$CC$61,$CE$57:$CE$62=$CE$61,$CF$57&lt;&gt;$CF$58,$CF$58:$CF$62=$CF$61,$CG$58:$CG$60=$CG$60,$CG$60&lt;&gt;$CG$61,$CG$61&lt;&gt;$CG$62),1,0)</f>
        <v>0</v>
      </c>
      <c r="LU61" s="487">
        <f t="array" aca="1" ref="LU61" ca="1">IF(AND($CC$57:$CC$62=$CC$61,$CE$57:$CE$62=$CE$61,$CF$57&lt;&gt;$CF$58,$CF$58:$CF$62=$CF$61,$CG$58:$CG$59=$CG$59,$CG$59&lt;&gt;$CG$60,$CG$60:$CG$62=$CG$61),1,0)</f>
        <v>0</v>
      </c>
      <c r="LV61" s="487">
        <f t="array" aca="1" ref="LV61" ca="1">IF(AND($CC$57:$CC$62=$CC$61,$CE$57:$CE$62=$CE$61,$CF$57&lt;&gt;$CF$58,$CF$58:$CF$62=$CF$61,$CG$58:$CG$59=$CG$59,$CG$59&lt;&gt;$CG$60,$CG$60&lt;&gt;$CG$61,$CG$61:$CG$62=$CG$61),1,0)</f>
        <v>0</v>
      </c>
      <c r="LW61" s="487">
        <f t="array" aca="1" ref="LW61" ca="1">IF(AND($CC$57:$CC$62=$CC$61,$CE$57:$CE$62=$CE$61,$CF$57&lt;&gt;$CF$58,$CF$58:$CF$62=$CF$61,$CG$58:$CG$59=$CG$59,$CG$59&lt;&gt;$CG$60,$CG$60:$CG$61=$CG$61,$CG$61&lt;&gt;$CG$62),1,0)</f>
        <v>0</v>
      </c>
      <c r="LX61" s="487">
        <f t="array" aca="1" ref="LX61" ca="1">IF(AND($CC$57:$CC$62=$CC$61,$CE$57:$CE$62=$CE$61,$CF$57&lt;&gt;$CF$58,$CF$58:$CF$62=$CF$61,$CG$58:$CG$59=$CG$59,$CG$59&lt;&gt;$CG$60,$CG$60&lt;&gt;$CG$61,$CG$61&lt;&gt;$CG$62),1,0)</f>
        <v>0</v>
      </c>
      <c r="LY61" s="487">
        <f t="array" aca="1" ref="LY61" ca="1">IF(AND($CC$57:$CC$62=$CC$61,$CE$57:$CE$62=$CE$61,$CF$57&lt;&gt;$CF$58,$CF$58:$CF$62=$CF$61,$CG$58&lt;&gt;$CG$59,$CG$59:$CG$62=$CG$61),1,0)</f>
        <v>0</v>
      </c>
      <c r="LZ61" s="487">
        <f t="array" aca="1" ref="LZ61" ca="1">IF(AND($CC$57:$CC$62=$CC$61,$CE$57:$CE$62=$CE$61,$CF$57&lt;&gt;$CF$58,$CF$58:$CF$62=$CF$61,$CG$58&lt;&gt;$CG$59,$CG$59:$CG$61=$CG$61,$CG$61&lt;&gt;$CG$62),1,0)</f>
        <v>0</v>
      </c>
      <c r="MA61" s="487">
        <f t="array" aca="1" ref="MA61" ca="1">IF(AND($CC$57:$CC$62=$CC$61,$CE$57:$CE$62=$CE$61,$CF$57&lt;&gt;$CF$58,$CF$58:$CF$62=$CF$61,$CG$58&lt;&gt;$CG$59,$CG$59:$CG$60=$CG$60,$CG$60&lt;&gt;$CG$61,$CG$61:$CG$62=$CG$61),1,0)</f>
        <v>0</v>
      </c>
      <c r="MB61" s="487">
        <f t="array" aca="1" ref="MB61" ca="1">IF(AND($CC$57:$CC$62=$CC$61,$CE$57:$CE$62=$CE$61,$CF$57&lt;&gt;$CF$58,$CF$58:$CF$62=$CF$61,$CG$58&lt;&gt;$CG$59,$CG$59:$CG$60=$CG$60,$CG$60&lt;&gt;$CG$61,$CG$61&lt;&gt;$CG$62),1,0)</f>
        <v>0</v>
      </c>
      <c r="MC61" s="487">
        <f t="array" aca="1" ref="MC61" ca="1">IF(AND($CC$57:$CC$62=$CC$61,$CE$57:$CE$62=$CE$61,$CF$57&lt;&gt;$CF$58,$CF$58:$CF$62=$CF$61,$CG$58&lt;&gt;$CG$59,$CG$59&lt;&gt;$CG$60,$CG$60:$CG$62=$CG$61),1,0)</f>
        <v>0</v>
      </c>
      <c r="MD61" s="487">
        <f t="array" aca="1" ref="MD61" ca="1">IF(AND($CC$57:$CC$62=$CC$61,$CE$57:$CE$62=$CE$61,$CF$57&lt;&gt;$CF$58,$CF$58:$CF$62=$CF$61,$CG$58&lt;&gt;$CG$59,$CG$59&lt;&gt;$CG$60,$CG$60:$CG$61=$CG$61,$CG$61&lt;&gt;$CG$62),1,0)</f>
        <v>0</v>
      </c>
      <c r="ME61" s="487">
        <f t="array" aca="1" ref="ME61" ca="1">IF(AND($CC$57:$CC$62=$CC$61,$CE$57:$CE$62=$CE$61,$CF$57&lt;&gt;$CF$58,$CF$58:$CF$62=$CF$61,$CG$58&lt;&gt;$CG$59,$CG$59&lt;&gt;$CG$60,$CG$60&lt;&gt;$CG$61,$CG$61:$CG$62=$CG$61),1,0)</f>
        <v>0</v>
      </c>
      <c r="MF61" s="487">
        <f t="array" aca="1" ref="MF61" ca="1">IF(AND($CC$57:$CC$62=$CC$61,$CE$57:$CE$62=$CE$61,$CF$57&lt;&gt;$CF$58,$CF$58:$CF$62=$CF$61,$CG$58&lt;&gt;$CG$59,$CG$59&lt;&gt;$CG$60,$CG$60&lt;&gt;$CG$61,$CG$61&lt;&gt;$CG$62),1,0)</f>
        <v>0</v>
      </c>
      <c r="MG61" s="487">
        <f t="array" aca="1" ref="MG61" ca="1">IF(AND($CC$57:$CC$62=$CC$61,$CE$57:$CE$62=$CE$61,$CF$57&lt;&gt;$CF$58,$CF$58:$CF$61=$CF$61,$CF$61&lt;&gt;$CF$62,$CG$58:$CG$60=$CG$60,$CG$60&lt;&gt;$CG$61),1,0)</f>
        <v>0</v>
      </c>
      <c r="MH61" s="487">
        <f t="array" aca="1" ref="MH61" ca="1">IF(AND($CC$57:$CC$62=$CC$61,$CE$57:$CE$62=$CE$61,$CF$57&lt;&gt;$CF$58,$CF$58:$CF$61=$CF$61,$CF$61&lt;&gt;$CF$62,$CG$58:$CG$59=$CG$59,$CG$59&lt;&gt;$CG$60,$CG$60:$CG$61=$CG$61),1,0)</f>
        <v>0</v>
      </c>
      <c r="MI61" s="487">
        <f t="array" aca="1" ref="MI61" ca="1">IF(AND($CC$57:$CC$62=$CC$61,$CE$57:$CE$62=$CE$61,$CF$57&lt;&gt;$CF$58,$CF$58:$CF$61=$CF$61,$CF$61&lt;&gt;$CF$62,$CG$58:$CG$59=$CG$59,$CG$59&lt;&gt;$CG$60,$CG$60&lt;&gt;$CG$61),1,0)</f>
        <v>0</v>
      </c>
      <c r="MJ61" s="487">
        <f t="array" aca="1" ref="MJ61" ca="1">IF(AND($CC$57:$CC$62=$CC$61,$CE$57:$CE$62=$CE$61,$CF$57&lt;&gt;$CF$58,$CF$58:$CF$61=$CF$61,$CF$61&lt;&gt;$CF$62,$CG$58&lt;&gt;$CG$59,$CG$59:$CG$61=$CG$61),1,0)</f>
        <v>0</v>
      </c>
      <c r="MK61" s="487">
        <f t="array" aca="1" ref="MK61" ca="1">IF(AND($CC$57:$CC$62=$CC$61,$CE$57:$CE$62=$CE$61,$CF$57&lt;&gt;$CF$58,$CF$58:$CF$61=$CF$61,$CF$61&lt;&gt;$CF$62,$CG$58&lt;&gt;$CG$59,$CG$59:$CG$60=$CG$60,$CG$60&lt;&gt;$CG$61),1,0)</f>
        <v>0</v>
      </c>
      <c r="ML61" s="487">
        <f t="array" aca="1" ref="ML61" ca="1">IF(AND($CC$57:$CC$62=$CC$61,$CE$57:$CE$62=$CE$61,$CF$57&lt;&gt;$CF$58,$CF$58:$CF$61=$CF$61,$CF$61&lt;&gt;$CF$62,$CG$58&lt;&gt;$CG$59,$CG$59&lt;&gt;$CG$60,$CG$60:$CG$61=$CG$61),1,0)</f>
        <v>0</v>
      </c>
      <c r="MM61" s="487">
        <f t="array" aca="1" ref="MM61" ca="1">IF(AND($CC$57:$CC$62=$CC$61,$CE$57:$CE$62=$CE$61,$CF$57&lt;&gt;$CF$58,$CF$58:$CF$61=$CF$61,$CF$61&lt;&gt;$CF$62,$CG$58&lt;&gt;$CG$59,$CG$59&lt;&gt;$CG$60,$CG$60&lt;&gt;$CG$61),1,0)</f>
        <v>0</v>
      </c>
      <c r="MN61" s="487">
        <f t="array" aca="1" ref="MN61" ca="1">IF(AND($CC$57:$CC$62=$CC$61,$CE$57:$CE$62=$CE$61,$CF$57&lt;&gt;$CF$58,$CF$58:$CF$60=$CF$60,$CF$60&lt;&gt;$CF$61,$CF$61:$CF$62=$CF$61,$CG$58:$CG$60=$CG$60,$CG$61&lt;&gt;$CG$62),1,0)</f>
        <v>0</v>
      </c>
      <c r="MO61" s="487">
        <f t="array" aca="1" ref="MO61" ca="1">IF(AND($CC$57:$CC$62=$CC$61,$CE$57:$CE$62=$CE$61,$CF$57&lt;&gt;$CF$58,$CF$58:$CF$60=$CF$60,$CF$60&lt;&gt;$CF$61,$CF$61:$CF$62=$CF$61,$CG$58:$CG$59=$CG$59,$CG$59&lt;&gt;$CG$60,$CG$61:$CG$62=$CG$61),1,0)</f>
        <v>0</v>
      </c>
      <c r="MP61" s="487">
        <f t="array" aca="1" ref="MP61" ca="1">IF(AND($CC$57:$CC$62=$CC$61,$CE$57:$CE$62=$CE$61,$CF$57&lt;&gt;$CF$58,$CF$58:$CF$60=$CF$60,$CF$60&lt;&gt;$CF$61,$CF$61:$CF$62=$CF$61,$CG$58:$CG$59=$CG$59,$CG$59&lt;&gt;$CG$60,$CG$61&lt;&gt;$CG$62),1,0)</f>
        <v>0</v>
      </c>
      <c r="MQ61" s="487">
        <f t="array" aca="1" ref="MQ61" ca="1">IF(AND($CC$57:$CC$62=$CC$61,$CE$57:$CE$62=$CE$61,$CF$57&lt;&gt;$CF$58,$CF$58:$CF$60=$CF$60,$CF$60&lt;&gt;$CF$61,$CF$61:$CF$62=$CF$61,$CG$58&lt;&gt;$CG$59,$CG$59:$CG$60=$CG$60,$CG$61:$CG$62=$CG$61),1,0)</f>
        <v>0</v>
      </c>
      <c r="MR61" s="487">
        <f t="array" aca="1" ref="MR61" ca="1">IF(AND($CC$57:$CC$62=$CC$61,$CE$57:$CE$62=$CE$61,$CF$57&lt;&gt;$CF$58,$CF$58:$CF$60=$CF$60,$CF$60&lt;&gt;$CF$61,$CF$61:$CF$62=$CF$61,$CG$58&lt;&gt;$CG$59,$CG$59:$CG$60=$CG$60,$CG$61&lt;&gt;$CG$62),1,0)</f>
        <v>0</v>
      </c>
      <c r="MS61" s="487">
        <f t="array" aca="1" ref="MS61" ca="1">IF(AND($CC$57:$CC$62=$CC$61,$CE$57:$CE$62=$CE$61,$CF$57&lt;&gt;$CF$58,$CF$58:$CF$60=$CF$60,$CF$60&lt;&gt;$CF$61,$CF$61:$CF$62=$CF$61,$CG$58&lt;&gt;$CG$59,$CG$59&lt;&gt;$CG$60,$CG$61:$CG$62=$CG$61),1,0)</f>
        <v>0</v>
      </c>
      <c r="MT61" s="487">
        <f t="array" aca="1" ref="MT61" ca="1">IF(AND($CC$57:$CC$62=$CC$61,$CE$57:$CE$62=$CE$61,$CF$57&lt;&gt;$CF$58,$CF$58:$CF$60=$CF$60,$CF$60&lt;&gt;$CF$61,$CF$61:$CF$62=$CF$61,$CG$58&lt;&gt;$CG$59,$CG$59&lt;&gt;$CG$60,$CG$61&lt;&gt;$CG$62),1,0)</f>
        <v>0</v>
      </c>
      <c r="MU61" s="487">
        <f t="array" aca="1" ref="MU61" ca="1">IF(AND($CC$57:$CC$62=$CC$61,$CE$57:$CE$62=$CE$61,$CF$57&lt;&gt;$CF$58,$CF$58:$CF$60=$CF$60,$CF$60&lt;&gt;$CF$61,$CF$61&lt;&gt;$CF$62,$CG$58:$CG$59=$CG$59,$CG$59&lt;&gt;$CG$60),1,0)</f>
        <v>0</v>
      </c>
      <c r="MV61" s="487">
        <f t="array" aca="1" ref="MV61" ca="1">IF(AND($CC$57:$CC$62=$CC$61,$CE$57:$CE$62=$CE$61,$CF$57&lt;&gt;$CF$58,$CF$58:$CF$60=$CF$60,$CF$60&lt;&gt;$CF$61,$CF$61&lt;&gt;$CF$62,$CG$58&lt;&gt;$CG$59,$CG$59:$CG$60=$CG$60),1,0)</f>
        <v>0</v>
      </c>
      <c r="MW61" s="487">
        <f t="array" aca="1" ref="MW61" ca="1">IF(AND($CC$57:$CC$62=$CC$61,$CE$57:$CE$62=$CE$61,$CF$57&lt;&gt;$CF$58,$CF$58:$CF$60=$CF$60,$CF$60&lt;&gt;$CF$61,$CF$61&lt;&gt;$CF$62,$CG$58&lt;&gt;$CG$59,$CG$59&lt;&gt;$CG$60),1,0)</f>
        <v>0</v>
      </c>
      <c r="MX61" s="487">
        <f t="array" aca="1" ref="MX61" ca="1">IF(AND($CC$57:$CC$62=$CC$61,$CE$57:$CE$62=$CE$61,$CF$57&lt;&gt;$CF$58,$CF$58:$CF$59=$CF$59,$CF$59&lt;&gt;$CF$60,$CF$60:$CF$62=$CF$61,$CG$58:$CG$59=$CG$59,$CG$60&lt;&gt;$CG$61,$CG$61:$CG$62=$CG$61),1,0)</f>
        <v>0</v>
      </c>
      <c r="MY61" s="487">
        <f t="array" aca="1" ref="MY61" ca="1">IF(AND($CC$57:$CC$62=$CC$61,$CE$57:$CE$62=$CE$61,$CF$57&lt;&gt;$CF$58,$CF$58:$CF$59=$CF$59,$CF$59&lt;&gt;$CF$60,$CF$60:$CF$62=$CF$61,$CG$58:$CG$59=$CG$59,$CG$60:$CG$61=$CG$61,$CG$61&lt;&gt;$CG$62),1,0)</f>
        <v>0</v>
      </c>
      <c r="MZ61" s="487">
        <f t="array" aca="1" ref="MZ61" ca="1">IF(AND($CC$57:$CC$62=$CC$61,$CE$57:$CE$62=$CE$61,$CF$57&lt;&gt;$CF$58,$CF$58:$CF$59=$CF$59,$CF$59&lt;&gt;$CF$60,$CF$60:$CF$62=$CF$61,$CG$58:$CG$59=$CG$59,$CG$60&lt;&gt;$CG$61,$CG$61&lt;&gt;$CG$62),1,0)</f>
        <v>0</v>
      </c>
      <c r="NA61" s="487">
        <f t="array" aca="1" ref="NA61" ca="1">IF(AND($CC$57:$CC$62=$CC$61,$CE$57:$CE$62=$CE$61,$CF$57&lt;&gt;$CF$58,$CF$58:$CF$59=$CF$59,$CF$59&lt;&gt;$CF$60,$CF$60:$CF$62=$CF$61,$CG$58&lt;&gt;$CG$59,$CG$60:$CG$62=$CG$61),1,0)</f>
        <v>0</v>
      </c>
      <c r="NB61" s="487">
        <f t="array" aca="1" ref="NB61" ca="1">IF(AND($CC$57:$CC$62=$CC$61,$CE$57:$CE$62=$CE$61,$CF$57&lt;&gt;$CF$58,$CF$58:$CF$59=$CF$59,$CF$59&lt;&gt;$CF$60,$CF$60:$CF$62=$CF$61,$CG$58&lt;&gt;$CG$59,$CG$60:$CG$61=$CG$61,$CG$61&lt;&gt;$CG$62),1,0)</f>
        <v>0</v>
      </c>
      <c r="NC61" s="487">
        <f t="array" aca="1" ref="NC61" ca="1">IF(AND($CC$57:$CC$62=$CC$61,$CE$57:$CE$62=$CE$61,$CF$57&lt;&gt;$CF$58,$CF$58:$CF$59=$CF$59,$CF$59&lt;&gt;$CF$60,$CF$60:$CF$62=$CF$61,$CG$58&lt;&gt;$CG$59,$CG$60&lt;&gt;$CG$61,$CG$61:$CG$62=$CG$61),1,0)</f>
        <v>0</v>
      </c>
      <c r="ND61" s="487">
        <f t="array" aca="1" ref="ND61" ca="1">IF(AND($CC$57:$CC$62=$CC$61,$CE$57:$CE$62=$CE$61,$CF$57&lt;&gt;$CF$58,$CF$58:$CF$59=$CF$59,$CF$59&lt;&gt;$CF$60,$CF$60:$CF$62=$CF$61,$CG$58&lt;&gt;$CG$59,$CG$60&lt;&gt;$CG$61,$CG$61&lt;&gt;$CG$62),1,0)</f>
        <v>0</v>
      </c>
      <c r="NE61" s="487">
        <f t="array" aca="1" ref="NE61" ca="1">IF(AND($CC$57:$CC$62=$CC$61,$CE$57:$CE$62=$CE$61,$CF$57&lt;&gt;$CF$58,$CF$58:$CF$59=$CF$59,$CF$59&lt;&gt;$CF$60,$CF$60&lt;&gt;$CF$61,$CF$61:$CF$62=$CF$61,$CG$58:$CG$59=$CG$59,$CG$61&lt;&gt;$CG$62),1,0)</f>
        <v>0</v>
      </c>
      <c r="NF61" s="487">
        <f t="array" aca="1" ref="NF61" ca="1">IF(AND($CC$57:$CC$62=$CC$61,$CE$57:$CE$62=$CE$61,$CF$57&lt;&gt;$CF$58,$CF$58:$CF$59=$CF$59,$CF$59&lt;&gt;$CF$60,$CF$60&lt;&gt;$CF$61,$CF$61:$CF$62=$CF$61,$CG$58&lt;&gt;$CG$59,$CG$61:$CG$62=$CG$61),1,0)</f>
        <v>0</v>
      </c>
      <c r="NG61" s="487">
        <f t="array" aca="1" ref="NG61" ca="1">IF(AND($CC$57:$CC$62=$CC$61,$CE$57:$CE$62=$CE$61,$CF$57&lt;&gt;$CF$58,$CF$58:$CF$59=$CF$59,$CF$59&lt;&gt;$CF$60,$CF$60&lt;&gt;$CF$61,$CF$61:$CF$62=$CF$61,$CG$58&lt;&gt;$CG$59,$CG$61&lt;&gt;$CG$62),1,0)</f>
        <v>0</v>
      </c>
      <c r="NH61" s="487">
        <f t="array" aca="1" ref="NH61" ca="1">IF(AND($CC$57:$CC$62=$CC$61,$CE$57:$CE$62=$CE$61,$CF$57&lt;&gt;$CF$58,$CF$58:$CF$59=$CF$59,$CF$59&lt;&gt;$CF$60,$CF$60:$CF$61=$CF$61,$CF$61&lt;&gt;$CF$62,$CG$58:$CG$59=$CG$59,$CG$60&lt;&gt;$CG$61),1,0)</f>
        <v>0</v>
      </c>
      <c r="NI61" s="487">
        <f t="array" aca="1" ref="NI61" ca="1">IF(AND($CC$57:$CC$62=$CC$61,$CE$57:$CE$62=$CE$61,$CF$57&lt;&gt;$CF$58,$CF$58:$CF$59=$CF$59,$CF$59&lt;&gt;$CF$60,$CF$60:$CF$61=$CF$61,$CF$61&lt;&gt;$CF$62,$CG$58&lt;&gt;$CG$59,$CG$60:$CG$61=$CG$61),1,0)</f>
        <v>0</v>
      </c>
      <c r="NJ61" s="487">
        <f t="array" aca="1" ref="NJ61" ca="1">IF(AND($CC$57:$CC$62=$CC$61,$CE$57:$CE$62=$CE$61,$CF$57&lt;&gt;$CF$58,$CF$58:$CF$59=$CF$59,$CF$59&lt;&gt;$CF$60,$CF$60:$CF$61=$CF$61,$CF$61&lt;&gt;$CF$62,$CG$58&lt;&gt;$CG$59,$CG$60&lt;&gt;$CG$61),1,0)</f>
        <v>0</v>
      </c>
      <c r="NK61" s="487">
        <f t="array" aca="1" ref="NK61" ca="1">IF(AND($CC$57:$CC$62=$CC$61,$CE$57:$CE$62=$CE$61,$CF$57&lt;&gt;$CF$58,$CF$58:$CF$59=$CF$59,$CF$59&lt;&gt;$CF$60,$CF$60&lt;&gt;$CF$61,$CF$61&lt;&gt;$CF$62,$CG$58&lt;&gt;$CG$59),1,0)</f>
        <v>0</v>
      </c>
      <c r="NL61" s="487">
        <f t="array" aca="1" ref="NL61" ca="1">IF(AND($CC$57:$CC$62=$CC$61,$CE$57:$CE$62=$CE$61,$CF$57&lt;&gt;$CF$58,$CF$58&lt;&gt;$CF$59,$CF$59:$CF$62=$CF$61,$CG$59:$CG$61=$CG$61,$CG$61&lt;&gt;$CG$62),1,0)</f>
        <v>0</v>
      </c>
      <c r="NM61" s="487">
        <f t="array" aca="1" ref="NM61" ca="1">IF(AND($CC$57:$CC$62=$CC$61,$CE$57:$CE$62=$CE$61,$CF$57&lt;&gt;$CF$58,$CF$58&lt;&gt;$CF$59,$CF$59:$CF$62=$CF$61,$CG$59:$CG$60=$CG$60,$CG$60&lt;&gt;$CG$61,$CG$61:$CG$62=$CG$61),1,0)</f>
        <v>0</v>
      </c>
      <c r="NN61" s="487">
        <f t="array" aca="1" ref="NN61" ca="1">IF(AND($CC$57:$CC$62=$CC$61,$CE$57:$CE$62=$CE$61,$CF$57&lt;&gt;$CF$58,$CF$58&lt;&gt;$CF$59,$CF$59:$CF$62=$CF$61,$CG$59:$CG$60=$CG$60,$CG$60&lt;&gt;$CG$61,$CG$61&lt;&gt;$CG$62),1,0)</f>
        <v>0</v>
      </c>
      <c r="NO61" s="487">
        <f t="array" aca="1" ref="NO61" ca="1">IF(AND($CC$57:$CC$62=$CC$61,$CE$57:$CE$62=$CE$61,$CF$57&lt;&gt;$CF$58,$CF$58&lt;&gt;$CF$59,$CF$59:$CF$62=$CF$61,$CG$59&lt;&gt;$CG$60,$CG$60:$CG$62=$CG$61),1,0)</f>
        <v>0</v>
      </c>
      <c r="NP61" s="487">
        <f t="array" aca="1" ref="NP61" ca="1">IF(AND($CC$57:$CC$62=$CC$61,$CE$57:$CE$62=$CE$61,$CF$57&lt;&gt;$CF$58,$CF$58&lt;&gt;$CF$59,$CF$59:$CF$62=$CF$61,$CG$59&lt;&gt;$CG$60,$CG$60:$CG$61=$CG$61,$CG$61&lt;&gt;$CG$62),1,0)</f>
        <v>0</v>
      </c>
      <c r="NQ61" s="487">
        <f t="array" aca="1" ref="NQ61" ca="1">IF(AND($CC$57:$CC$62=$CC$61,$CE$57:$CE$62=$CE$61,$CF$57&lt;&gt;$CF$58,$CF$58&lt;&gt;$CF$59,$CF$59:$CF$62=$CF$61,$CG$59&lt;&gt;$CG$60,$CG$60&lt;&gt;$CG$61,$CG$61:$CG$62=$CG$61),1,0)</f>
        <v>0</v>
      </c>
      <c r="NR61" s="487">
        <f t="array" aca="1" ref="NR61" ca="1">IF(AND($CC$57:$CC$62=$CC$61,$CE$57:$CE$62=$CE$61,$CF$57&lt;&gt;$CF$58,$CF$58&lt;&gt;$CF$59,$CF$59:$CF$62=$CF$61,$CG$59&lt;&gt;$CG$60,$CG$60&lt;&gt;$CG$61,$CG$61&lt;&gt;$CG$62),1,0)</f>
        <v>0</v>
      </c>
      <c r="NS61" s="487">
        <f t="array" aca="1" ref="NS61" ca="1">IF(AND($CC$57:$CC$62=$CC$61,$CE$57:$CE$62=$CE$61,$CF$57&lt;&gt;$CF$58,$CF$58&lt;&gt;$CF$59,$CF$59:$CF$61=$CF$61,$CF$61&lt;&gt;$CF$62,$CG$59:$CG$60=$CG$60,$CG$60&lt;&gt;$CG$61),1,0)</f>
        <v>0</v>
      </c>
      <c r="NT61" s="487">
        <f t="array" aca="1" ref="NT61" ca="1">IF(AND($CC$57:$CC$62=$CC$61,$CE$57:$CE$62=$CE$61,$CF$57&lt;&gt;$CF$58,$CF$58&lt;&gt;$CF$59,$CF$59:$CF$61=$CF$61,$CF$61&lt;&gt;$CF$62,$CG$59&lt;&gt;$CG$60,$CG$60:$CG$61=$CG$61),1,0)</f>
        <v>0</v>
      </c>
      <c r="NU61" s="487">
        <f t="array" aca="1" ref="NU61" ca="1">IF(AND($CC$57:$CC$62=$CC$61,$CE$57:$CE$62=$CE$61,$CF$57&lt;&gt;$CF$58,$CF$58&lt;&gt;$CF$59,$CF$59:$CF$61=$CF$61,$CF$61&lt;&gt;$CF$62,$CG$59&lt;&gt;$CG$60,$CG$60&lt;&gt;$CG$61),1,0)</f>
        <v>0</v>
      </c>
      <c r="NV61" s="487">
        <f t="array" aca="1" ref="NV61" ca="1">IF(AND($CC$57:$CC$62=$CC$61,$CE$57:$CE$62=$CE$61,$CF$57&lt;&gt;$CF$58,$CF$58&lt;&gt;$CF$59,$CF$59:$CF$60=$CF$60,$CF$60&lt;&gt;$CF$61,$CF$61:$CF$62=$CF$61,$CG$59:$CG$60=$CG$60,$CG$61&lt;&gt;$CG$62),1,0)</f>
        <v>0</v>
      </c>
      <c r="NW61" s="487">
        <f t="array" aca="1" ref="NW61" ca="1">IF(AND($CC$57:$CC$62=$CC$61,$CE$57:$CE$62=$CE$61,$CF$57&lt;&gt;$CF$58,$CF$58&lt;&gt;$CF$59,$CF$59:$CF$60=$CF$60,$CF$60&lt;&gt;$CF$61,$CF$61:$CF$62=$CF$61,$CG$59&lt;&gt;$CG$60,$CG$61:$CG$62=$CG$61),1,0)</f>
        <v>0</v>
      </c>
      <c r="NX61" s="487">
        <f t="array" aca="1" ref="NX61" ca="1">IF(AND($CC$57:$CC$62=$CC$61,$CE$57:$CE$62=$CE$61,$CF$57&lt;&gt;$CF$58,$CF$58&lt;&gt;$CF$59,$CF$59:$CF$60=$CF$60,$CF$60&lt;&gt;$CF$61,$CF$61:$CF$62=$CF$61,$CG$59&lt;&gt;$CG$60,$CG$61&lt;&gt;$CG$62),1,0)</f>
        <v>0</v>
      </c>
      <c r="NY61" s="487">
        <f t="array" aca="1" ref="NY61" ca="1">IF(AND($CC$57:$CC$62=$CC$61,$CE$57:$CE$62=$CE$61,$CF$57&lt;&gt;$CF$58,$CF$58&lt;&gt;$CF$59,$CF$59:$CF$60=$CF$60,$CF$60&lt;&gt;$CF$61,$CF$61&lt;&gt;$CF$62,$CG$59&lt;&gt;$CG$60),1,0)</f>
        <v>0</v>
      </c>
      <c r="NZ61" s="487">
        <f t="array" aca="1" ref="NZ61" ca="1">IF(AND($CC$57:$CC$62=$CC$61,$CE$57:$CE$62=$CE$61,$CF$57&lt;&gt;$CF$58,$CF$58&lt;&gt;$CF$59,$CF$59&lt;&gt;$CF$60,$CF$60:$CF$62=$CF$61,$CG$60:$CG$61=$CG$61,$CG$61&lt;&gt;$CG$62,$CG$61&lt;&gt;$CG$62),1,0)</f>
        <v>0</v>
      </c>
      <c r="OA61" s="487">
        <f t="array" aca="1" ref="OA61" ca="1">IF(AND($CC$57:$CC$62=$CC$61,$CE$57:$CE$62=$CE$61,$CF$57&lt;&gt;$CF$58,$CF$58&lt;&gt;$CF$59,$CF$59&lt;&gt;$CF$60,$CF$60:$CF$62=$CF$61,$CG$60&lt;&gt;$CG$61,$CG$61:$CG$62=$CG$61),1,0)</f>
        <v>0</v>
      </c>
      <c r="OB61" s="487">
        <f t="array" aca="1" ref="OB61" ca="1">IF(AND($CC$57:$CC$62=$CC$61,$CE$57:$CE$62=$CE$61,$CF$57&lt;&gt;$CF$58,$CF$58&lt;&gt;$CF$59,$CF$59&lt;&gt;$CF$60,$CF$60:$CF$62=$CF$61,$CG$60&lt;&gt;$CG$61,$CG$61&lt;&gt;$CG$62),1,0)</f>
        <v>0</v>
      </c>
      <c r="OC61" s="487">
        <f t="array" aca="1" ref="OC61" ca="1">IF(AND($CC$57:$CC$62=$CC$61,$CE$57:$CE$62=$CE$61,$CF$57&lt;&gt;$CF$58,$CF$58&lt;&gt;$CF$59,$CF$59&lt;&gt;$CF$60,$CF$60:$CF$61=$CF$61,$CF$61&lt;&gt;$CF$62,$CG$60&lt;&gt;$CG$61),1,0)</f>
        <v>0</v>
      </c>
      <c r="OD61" s="487">
        <f t="array" aca="1" ref="OD61" ca="1">IF(AND($CC$57:$CC$62=$CC$61,$CE$57:$CE$62=$CE$61,$CF$57&lt;&gt;$CF$58,$CF$58&lt;&gt;$CF$59,$CF$59&lt;&gt;$CF$60,$CF$60&lt;&gt;$CF$61,$CF$61:$CF$62=$CF$61,$CG$61&lt;&gt;$CG$62),1,0)</f>
        <v>0</v>
      </c>
      <c r="OE61" s="487">
        <f t="array" aca="1" ref="OE61" ca="1">IF(AND($CC$57:$CC$62=$CC$61,$CE$57:$CE$61=$CE$61,$CE$61&lt;&gt;$CE$62,$CF$57:$CF$60=$CF$60,$CF$60&lt;&gt;$CF$61,$CG$57:$CG$60=$CG$60),1,0)</f>
        <v>0</v>
      </c>
      <c r="OF61" s="487">
        <f t="array" aca="1" ref="OF61" ca="1">IF(AND($CC$57:$CC$62=$CC$61,$CE$57:$CE$61=$CE$61,$CE$61&lt;&gt;$CE$62,$CF$57:$CF$59=$CF$59,$CF$59&lt;&gt;$CF$60,$CF$60:$CF$61=$CF$61,$CG$57:$CG$59=$CG$59,$CG$60:$CG$61=$CG$61),1,0)</f>
        <v>0</v>
      </c>
      <c r="OG61" s="487">
        <f t="array" aca="1" ref="OG61" ca="1">IF(AND($CC$57:$CC$62=$CC$61,$CE$57:$CE$61=$CE$61,$CE$61&lt;&gt;$CE$62,$CF$57:$CF$59=$CF$59,$CF$59&lt;&gt;$CF$60,$CF$60&lt;&gt;$CF$61,$CG$57:$CG$59=$CG$59),1,0)</f>
        <v>0</v>
      </c>
      <c r="OH61" s="487">
        <f t="array" aca="1" ref="OH61" ca="1">IF(AND($CC$57:$CC$62=$CC$61,$CE$57:$CE$61=$CE$61,$CE$61&lt;&gt;$CE$62,$CF$57:$CF$58=$CF$58,$CF$58&lt;&gt;$CF$59,$CF$59:$CF$61=$CF$61,$CG$57:$CG$58=$CG$58,$CG$59:$CG$61=$CG$61),1,0)</f>
        <v>0</v>
      </c>
      <c r="OI61" s="487">
        <f t="array" aca="1" ref="OI61" ca="1">IF(AND($CC$57:$CC$62=$CC$61,$CE$57:$CE$61=$CE$61,$CE$61&lt;&gt;$CE$62,$CF$57:$CF$58=$CF$58,$CF$58&lt;&gt;$CF$59,$CF$59:$CF$60=$CF$60,$CF$60&lt;&gt;$CF$61,$CG$57:$CG$58=$CG$58,$CG$59:$CG$60=$CG$60),1,0)</f>
        <v>0</v>
      </c>
      <c r="OJ61" s="487">
        <f t="array" aca="1" ref="OJ61" ca="1">IF(AND($CC$57:$CC$62=$CC$61,$CE$57:$CE$61=$CE$61,$CE$61&lt;&gt;$CE$62,$CF$57:$CF$58=$CF$58,$CF$58&lt;&gt;$CF$59,$CF$59&lt;&gt;$CF$60,$CF$60:$CF$61=$CF$61,$CG$57:$CG$58=$CG$58,$CG$60:$CG$61=$CG$61),1,0)</f>
        <v>0</v>
      </c>
      <c r="OK61" s="487">
        <f t="array" aca="1" ref="OK61" ca="1">IF(AND($CC$57:$CC$62=$CC$61,$CE$57:$CE$61=$CE$61,$CE$61&lt;&gt;$CE$62,$CF$57:$CF$58=$CF$58,$CF$58&lt;&gt;$CF$59,$CF$59&lt;&gt;$CF$60,$CF$60&lt;&gt;$CF$61,$CG$57:$CG$58=$CG$58),1,0)</f>
        <v>0</v>
      </c>
      <c r="OL61" s="487">
        <f t="array" aca="1" ref="OL61" ca="1">IF(AND($CC$57:$CC$62=$CC$61,$CE$57:$CE$61=$CE$61,$CE$61&lt;&gt;$CE$62,$CF$57&lt;&gt;$CF$58,$CF$58:$CF$61=$CF$61,$CG$58:$CG$61=$CG$61),1,0)</f>
        <v>0</v>
      </c>
      <c r="OM61" s="487">
        <f t="array" aca="1" ref="OM61" ca="1">IF(AND($CC$57:$CC$62=$CC$61,$CE$57:$CE$61=$CE$61,$CE$61&lt;&gt;$CE$62,$CF$57&lt;&gt;$CF$58,$CF$58:$CF$60=$CF$60,$CF$60&lt;&gt;$CF$61,$CG$58:$CG$60=$CG$60),1,0)</f>
        <v>0</v>
      </c>
      <c r="ON61" s="487">
        <f t="array" aca="1" ref="ON61" ca="1">IF(AND($CC$57:$CC$62=$CC$61,$CE$57:$CE$61=$CE$61,$CE$61&lt;&gt;$CE$62,$CF$57&lt;&gt;$CF$58,$CF$58:$CF$59=$CF$59,$CF$59&lt;&gt;$CF$60,$CF$60:$CF$61=$CF$61,$CG$58:$CG$59=$CG$59,$CG$60:$CG$61=$CG$61),1,0)</f>
        <v>0</v>
      </c>
      <c r="OO61" s="487">
        <f t="array" aca="1" ref="OO61" ca="1">IF(AND($CC$57:$CC$62=$CC$61,$CE$57:$CE$61=$CE$61,$CE$61&lt;&gt;$CE$62,$CF$57&lt;&gt;$CF$58,$CF$58:$CF$59=$CF$59,$CF$59&lt;&gt;$CF$60,$CF$60&lt;&gt;$CF$61,$CG$58:$CG$59=$CG$59),1,0)</f>
        <v>0</v>
      </c>
      <c r="OP61" s="487">
        <f t="array" aca="1" ref="OP61" ca="1">IF(AND($CC$57:$CC$62=$CC$61,$CE$57:$CE$61=$CE$61,$CE$61&lt;&gt;$CE$62,$CF$57&lt;&gt;$CF$58,$CF$58&lt;&gt;$CF$59,$CF$59:$CF$61=$CF$61,$CG$59:$CG$61=$CG$61),1,0)</f>
        <v>0</v>
      </c>
      <c r="OQ61" s="487">
        <f t="array" aca="1" ref="OQ61" ca="1">IF(AND($CC$57:$CC$62=$CC$61,$CE$57:$CE$61=$CE$61,$CE$61&lt;&gt;$CE$62,$CF$57&lt;&gt;$CF$58,$CF$58&lt;&gt;$CF$59,$CF$59:$CF$60=$CF$60,$CF$60&lt;&gt;$CF$61,$CG$59:$CG$60=$CG$60),1,0)</f>
        <v>0</v>
      </c>
      <c r="OR61" s="487">
        <f t="array" aca="1" ref="OR61" ca="1">IF(AND($CC$57:$CC$62=$CC$61,$CE$57:$CE$61=$CE$61,$CE$61&lt;&gt;$CE$62,$CF$57&lt;&gt;$CF$58,$CF$58&lt;&gt;$CF$59,$CF$59&lt;&gt;$CF$60,$CF$60:$CF$61=$CF$61,$CG$60:$CG$61=$CG$61),1,0)</f>
        <v>0</v>
      </c>
      <c r="OS61" s="487">
        <f t="array" aca="1" ref="OS61" ca="1">IF(AND($CC$57:$CC$62=$CC$61,$CE$57:$CE$61=$CE$61,$CE$61&lt;&gt;$CE$62,$CF$57&lt;&gt;$CF$58,$CF$58&lt;&gt;$CF$59,$CF$59&lt;&gt;$CF$60,$CF$60&lt;&gt;$CF$61),1,0)</f>
        <v>0</v>
      </c>
      <c r="OT61" s="487">
        <f t="array" aca="1" ref="OT61" ca="1">IF(AND($CC$57:$CC$62=$CC$61,$CE$57:$CE$60=$CE$60,$CE$60&lt;&gt;$CE$61,$CE$61:$CE$62=$CE$61,$CF$57:$CF$60=$CF$60,$CF$61&lt;&gt;$CF$62,$CG$57:$CG$60=$CG$60),1,0)</f>
        <v>0</v>
      </c>
      <c r="OU61" s="487">
        <f t="array" aca="1" ref="OU61" ca="1">IF(AND($CC$57:$CC$62=$CC$61,$CE$57:$CE$60=$CE$60,$CE$60&lt;&gt;$CE$61,$CE$61:$CE$62=$CE$61,$CF$57:$CF$59=$CF$59,$CF$59&lt;&gt;$CF$60,$CF$61:$CF$62=$CF$61,$CG$57:$CG$59=$CG$59,$CG$61:$CG$62=$CG$61),1,0)</f>
        <v>0</v>
      </c>
      <c r="OV61" s="487">
        <f t="array" aca="1" ref="OV61" ca="1">IF(AND($CC$57:$CC$62=$CC$61,$CE$57:$CE$60=$CE$60,$CE$60&lt;&gt;$CE$61,$CE$61:$CE$62=$CE$61,$CF$57:$CF$59=$CF$59,$CF$59&lt;&gt;$CF$60,$CF$61&lt;&gt;$CF$62,$CG$57:$CG$59=$CG$59),1,0)</f>
        <v>0</v>
      </c>
      <c r="OW61" s="487">
        <f t="array" aca="1" ref="OW61" ca="1">IF(AND($CC$57:$CC$62=$CC$61,$CE$57:$CE$60=$CE$60,$CE$60&lt;&gt;$CE$61,$CE$61:$CE$62=$CE$61,$CF$57:$CF$58=$CF$58,$CF$58&lt;&gt;$CF$59,$CF$59:$CF$60=$CF$60,$CF$61:$CF$62=$CF$61,$CG$57:$CG$58=$CG$58,$CG$59:$CG$60=$CG$60,$CG$61:$CG$62=$CG$61),1,0)</f>
        <v>0</v>
      </c>
      <c r="OX61" s="487">
        <f t="array" aca="1" ref="OX61" ca="1">IF(AND($CC$57:$CC$62=$CC$61,$CE$57:$CE$60=$CE$60,$CE$60&lt;&gt;$CE$61,$CE$61:$CE$62=$CE$61,$CF$57:$CF$58=$CF$58,$CF$58&lt;&gt;$CF$59,$CF$59:$CF$60=$CF$60,$CF$61&lt;&gt;$CF$62,$CG$57:$CG$58=$CG$58,$CG$59:$CG$60=$CG$60),1,0)</f>
        <v>0</v>
      </c>
      <c r="OY61" s="487">
        <f t="array" aca="1" ref="OY61" ca="1">IF(AND($CC$57:$CC$62=$CC$61,$CE$57:$CE$60=$CE$60,$CE$60&lt;&gt;$CE$61,$CE$61:$CE$62=$CE$61,$CF$57:$CF$58=$CF$58,$CF$58&lt;&gt;$CF$59,$CF$59&lt;&gt;$CF$60,$CF$61:$CF$62=$CF$61,$CG$57:$CG$58=$CG$58,$CG$61:$CG$62=$CG$61),1,0)</f>
        <v>0</v>
      </c>
      <c r="OZ61" s="487">
        <f t="array" aca="1" ref="OZ61" ca="1">IF(AND($CC$57:$CC$62=$CC$61,$CE$57:$CE$60=$CE$60,$CE$60&lt;&gt;$CE$61,$CE$61:$CE$62=$CE$61,$CF$57:$CF$58=$CF$58,$CF$58&lt;&gt;$CF$59,$CF$59&lt;&gt;$CF$60,$CF$61&lt;&gt;$CF$62,$CG$57:$CG$58=$CG$58),1,0)</f>
        <v>0</v>
      </c>
      <c r="PA61" s="487">
        <f t="array" aca="1" ref="PA61" ca="1">IF(AND($CC$57:$CC$62=$CC$61,$CE$57:$CE$60=$CE$60,$CE$60&lt;&gt;$CE$61,$CE$61:$CE$62=$CE$61,$CF$57&lt;&gt;$CF$58,$CF$58:$CF$60=$CF$60,$CF$61:$CF$62=$CF$61,$CG$58:$CG$60=$CG$60,$CG$61:$CG$62=$CG$61),1,0)</f>
        <v>0</v>
      </c>
      <c r="PB61" s="487">
        <f t="array" aca="1" ref="PB61" ca="1">IF(AND($CC$57:$CC$62=$CC$61,$CE$57:$CE$60=$CE$60,$CE$60&lt;&gt;$CE$61,$CE$61:$CE$62=$CE$61,$CF$57&lt;&gt;$CF$58,$CF$58:$CF$60=$CF$60,$CF$61&lt;&gt;$CF$62,$CG$58:$CG$60=$CG$60),1,0)</f>
        <v>0</v>
      </c>
      <c r="PC61" s="487">
        <f t="array" aca="1" ref="PC61" ca="1">IF(AND($CC$57:$CC$62=$CC$61,$CE$57:$CE$60=$CE$60,$CE$60&lt;&gt;$CE$61,$CE$61:$CE$62=$CE$61,$CF$57&lt;&gt;$CF$58,$CF$58:$CF$59=$CF$59,$CF$59&lt;&gt;$CF$60,$CF$61:$CF$62=$CF$61,$CG$58:$CG$59=$CG$59,$CG$61:$CG$62=$CG$61),1,0)</f>
        <v>0</v>
      </c>
      <c r="PD61" s="487">
        <f t="array" aca="1" ref="PD61" ca="1">IF(AND($CC$57:$CC$62=$CC$61,$CE$57:$CE$60=$CE$60,$CE$60&lt;&gt;$CE$61,$CE$61:$CE$62=$CE$61,$CF$57&lt;&gt;$CF$58,$CF$58:$CF$59=$CF$59,$CF$59&lt;&gt;$CF$60,$CF$61&lt;&gt;$CF$62,$CG$58:$CG$59=$CG$59),1,0)</f>
        <v>0</v>
      </c>
      <c r="PE61" s="487">
        <f t="array" aca="1" ref="PE61" ca="1">IF(AND($CC$57:$CC$62=$CC$61,$CE$57:$CE$60=$CE$60,$CE$60&lt;&gt;$CE$61,$CE$61:$CE$62=$CE$61,$CF$57&lt;&gt;$CF$58,$CF$58&lt;&gt;$CF$59,$CF$59:$CF$60=$CF$60,$CF$61:$CF$62=$CF$61,$CG$59:$CG$60=$CG$60,$CG$61:$CG$62=$CG$61),1,0)</f>
        <v>0</v>
      </c>
      <c r="PF61" s="487">
        <f t="array" aca="1" ref="PF61" ca="1">IF(AND($CC$57:$CC$62=$CC$61,$CE$57:$CE$60=$CE$60,$CE$60&lt;&gt;$CE$61,$CE$61:$CE$62=$CE$61,$CF$57&lt;&gt;$CF$58,$CF$58&lt;&gt;$CF$59,$CF$59:$CF$60=$CF$60,$CF$61&lt;&gt;$CF$62,$CG$59:$CG$60=$CG$60),1,0)</f>
        <v>0</v>
      </c>
      <c r="PG61" s="487">
        <f t="array" aca="1" ref="PG61" ca="1">IF(AND($CC$57:$CC$62=$CC$61,$CE$57:$CE$60=$CE$60,$CE$60&lt;&gt;$CE$61,$CE$61:$CE$62=$CE$61,$CF$57&lt;&gt;$CF$58,$CF$58&lt;&gt;$CF$59,$CF$59&lt;&gt;$CF$60,$CF$61:$CF$62=$CF$61,$CG$61:$CG$62=$CG$61),1,0)</f>
        <v>0</v>
      </c>
      <c r="PH61" s="487">
        <f t="array" aca="1" ref="PH61" ca="1">IF(AND($CC$57:$CC$62=$CC$61,$CE$57:$CE$60=$CE$60,$CE$60&lt;&gt;$CE$61,$CE$61:$CE$62=$CE$61,$CF$57&lt;&gt;$CF$58,$CF$58&lt;&gt;$CF$59,$CF$59&lt;&gt;$CF$60,$CF$61&lt;&gt;$CF$62),1,0)</f>
        <v>0</v>
      </c>
      <c r="PI61" s="487">
        <f t="array" aca="1" ref="PI61" ca="1">IF(AND($CC$57:$CC$62=$CC$61,$CE$57:$CE$60=$CE$60,$CE$60&lt;&gt;$CE$61,$CE$61&lt;&gt;$CE$62,$CF$57:$CF$59=$CF$59,$CF$59&lt;&gt;$CF$60,$CG$57:$CG$59=$CG$59),1,0)</f>
        <v>0</v>
      </c>
      <c r="PJ61" s="487">
        <f t="array" aca="1" ref="PJ61" ca="1">IF(AND($CC$57:$CC$62=$CC$61,$CE$57:$CE$60=$CE$60,$CE$60&lt;&gt;$CE$61,$CE$61&lt;&gt;$CE$62,$CF$57:$CF$58=$CF$58,$CF$58&lt;&gt;$CF$59,$CF$59:$CF$60=$CF$60,$CG$57:$CG$58=$CG$58,$CG$59:$CG$60=$CG$60),1,0)</f>
        <v>0</v>
      </c>
      <c r="PK61" s="487">
        <f t="array" aca="1" ref="PK61" ca="1">IF(AND($CC$57:$CC$62=$CC$61,$CE$57:$CE$60=$CE$60,$CE$60&lt;&gt;$CE$61,$CE$61&lt;&gt;$CE$62,$CF$57:$CF$58=$CF$58,$CF$58&lt;&gt;CF$59,$CF$59&lt;&gt;$CF$60,$CG$57:$CG$58=$CG$58),1,0)</f>
        <v>0</v>
      </c>
      <c r="PL61" s="487">
        <f t="array" aca="1" ref="PL61" ca="1">IF(AND($CC$57:$CC$62=$CC$61,$CE$57:$CE$60=$CE$60,$CE$60&lt;&gt;$CE$61,$CE$61&lt;&gt;$CE$62,$CF$57&lt;&gt;$CF$58,$CF$58:$CF$60=$CF$60,$CG$58:$CG$60=$CG$60),1,0)</f>
        <v>0</v>
      </c>
      <c r="PM61" s="487">
        <f t="array" aca="1" ref="PM61" ca="1">IF(AND($CC$57:$CC$62=$CC$61,$CE$57:$CE$60=$CE$60,$CE$60&lt;&gt;$CE$61,$CE$61&lt;&gt;$CE$62,$CF$57&lt;&gt;$CF$58,$CF$58:$CF$59=$CF$59,$CF$59&lt;&gt;$CF$60,$CG$58:$CG$59=$CG$59),1,0)</f>
        <v>0</v>
      </c>
      <c r="PN61" s="487">
        <f t="array" aca="1" ref="PN61" ca="1">IF(AND($CC$57:$CC$62=$CC$61,$CE$57:$CE$60=$CE$60,$CE$60&lt;&gt;$CE$61,$CE$61&lt;&gt;$CE$62,$CF$57&lt;&gt;$CF$58,$CF$58&lt;&gt;$CF$59,$CF$59:$CF$60=$CF$60,$CG$59:$CG$60=$CG$60),1,0)</f>
        <v>0</v>
      </c>
      <c r="PO61" s="487">
        <f t="array" aca="1" ref="PO61" ca="1">IF(AND($CC$57:$CC$62=$CC$61,$CE$57:$CE$60=$CE$60,$CE$60&lt;&gt;$CE$61,$CE$61&lt;&gt;$CE$62,$CF$57&lt;&gt;$CF$58,$CF$58&lt;&gt;$CF$59,$CF$59&lt;&gt;$CF$60),1,0)</f>
        <v>0</v>
      </c>
      <c r="PP61" s="487">
        <f t="array" aca="1" ref="PP61" ca="1">IF(AND($CC$57:$CC$62=$CC$61,$CE$57:$CE$59=$CE$59,$CE$59&lt;&gt;$CE$60,$CE$60:$CE$62=$CE$61,$CF$57:$CF$59=$CF$59,$CF$60:$CF$61=$CF$61,$CF$61&lt;&gt;$CF$62,$CG$57:$CG$59=$CG$59,$CG$60:$CG$61=$CG$61),1,0)</f>
        <v>0</v>
      </c>
      <c r="PQ61" s="487">
        <f t="array" aca="1" ref="PQ61" ca="1">IF(AND($CC$57:$CC$62=$CC$61,$CE$57:$CE$59=$CE$59,$CE$59&lt;&gt;$CE$60,$CE$60:$CE$62=$CE$61,$CF$57:$CF$59=$CF$59,$CF$60&lt;&gt;$CF$61,$CF$61:$CF$62=$CF$61,$CG$57:$CG$59=$CG$59,$CG$61:$CG$62=$CG$61),1,0)</f>
        <v>0</v>
      </c>
      <c r="PR61" s="487">
        <f t="array" aca="1" ref="PR61" ca="1">IF(AND($CC$57:$CC$62=$CC$61,$CE$57:$CE$59=$CE$59,$CE$59&lt;&gt;$CE$60,$CE$60:$CE$62=$CE$61,$CF$57:$CF$59=$CF$59,$CF$60&lt;&gt;$CF$61,$CF$61&lt;&gt;$CF$62,$CG$57:$CG$59=$CG$59),1,0)</f>
        <v>0</v>
      </c>
      <c r="PS61" s="487">
        <f t="array" aca="1" ref="PS61" ca="1">IF(AND($CC$57:$CC$62=$CC$61,$CE$57:$CE$59=$CE$59,$CE$59&lt;&gt;$CE$60,$CE$60:$CE$62=$CE$61,$CF$57:$CF$58=$CF$58,$CF$58&lt;&gt;$CF$59,$CF$60:$CF$62=$CF$61,$CG$57:$CG$58=$CG$58,$CG$60:$CG$62=$CG$61),1,0)</f>
        <v>0</v>
      </c>
      <c r="PT61" s="487">
        <f t="array" aca="1" ref="PT61" ca="1">IF(AND($CC$57:$CC$62=$CC$61,$CE$57:$CE$59=$CE$59,$CE$59&lt;&gt;$CE$60,$CE$60:$CE$62=$CE$61,$CF$57:$CF$58=$CF$58,$CF$58&lt;&gt;$CF$59,$CF$60&lt;&gt;$CF$61,$CF$61:$CF$62=$CF$61,$CG$57:$CG$58=$CG$58,$CG$61:$CG$62=$CG$61),1,0)</f>
        <v>0</v>
      </c>
      <c r="PU61" s="487">
        <f t="array" aca="1" ref="PU61" ca="1">IF(AND($CC$57:$CC$62=$CC$61,$CE$57:$CE$59=$CE$59,$CE$59&lt;&gt;$CE$60,$CE$60:$CE$62=$CE$61,$CF$57:$CF$58=$CF$58,$CF$58&lt;&gt;$CF$59,$CF$60:$CF$61=$CF$61,$CF$61&lt;&gt;$CF$62,$CG$57:$CG$58=$CG$58,$CG$60:$CG$61=$CG$61),1,0)</f>
        <v>0</v>
      </c>
      <c r="PV61" s="487">
        <f t="array" aca="1" ref="PV61" ca="1">IF(AND($CC$57:$CC$62=$CC$61,$CE$57:$CE$59=$CE$59,$CE$59&lt;&gt;$CE$60,$CE$60:$CE$62=$CE$61,$CF$57:$CF$58=$CF$58,$CF$58&lt;&gt;$CF$59,$CF$60&lt;&gt;$CF$61,$CF$61&lt;&gt;$CF$62,$CG$57:$CG$58=$CG$58),1,0)</f>
        <v>0</v>
      </c>
      <c r="PW61" s="487">
        <f t="array" aca="1" ref="PW61" ca="1">IF(AND($CC$57:$CC$62=$CC$61,$CE$57:$CE$59=$CE$59,$CE$59&lt;&gt;$CE$60,$CE$60:$CE$62=$CE$61,$CF$57&lt;&gt;$CF$58,$CF$58:$CF$59=$CF$59,$CF$60:$CF$62=$CF$61,$CG$58:$CG$59=$CG$59,$CG$60:$CG$62=$CG$61),1,0)</f>
        <v>0</v>
      </c>
      <c r="PX61" s="487">
        <f t="array" aca="1" ref="PX61" ca="1">IF(AND($CC$57:$CC$62=$CC$61,$CE$57:$CE$59=$CE$59,$CE$59&lt;&gt;$CE$60,$CE$60:$CE$62=$CE$61,$CF$57&lt;&gt;$CF$58,$CF$58:$CF$59=$CF$59,$CF$60&lt;&gt;$CF$61,$CF$61:$CF$62=$CF$61,$CG$58:$CG$59=$CG$59,$CG$61:$CG$62=$CG$61),1,0)</f>
        <v>0</v>
      </c>
      <c r="PY61" s="487">
        <f t="array" aca="1" ref="PY61" ca="1">IF(AND($CC$57:$CC$62=$CC$61,$CE$57:$CE$59=$CE$59,$CE$59&lt;&gt;$CE$60,$CE$60:$CE$62=$CE$61,$CF$57&lt;&gt;$CF$58,$CF$58:$CF$59=$CF$59,$CF$60:$CF$61=$CF$61,$CF$61&lt;&gt;$CF$62,$CG$58:$CG$59=$CG$59,$CG$60:$CG$61=$CG$61),1,0)</f>
        <v>0</v>
      </c>
      <c r="PZ61" s="487">
        <f t="array" aca="1" ref="PZ61" ca="1">IF(AND($CC$57:$CC$62=$CC$61,$CE$57:$CE$59=$CE$59,$CE$59&lt;&gt;$CE$60,$CE$60:$CE$62=$CE$61,$CF$57&lt;&gt;$CF$58,$CF$58:$CF$59=$CF$59,$CF$60&lt;&gt;$CF$61,$CF$61&lt;&gt;$CF$62,$CG$58:$CG$59=$CG$59),1,0)</f>
        <v>0</v>
      </c>
      <c r="QA61" s="487">
        <f t="array" aca="1" ref="QA61" ca="1">IF(AND($CC$57:$CC$62=$CC$61,$CE$57:$CE$59=$CE$59,$CE$59&lt;&gt;$CE$60,$CE$60:$CE$62=$CE$61,$CF$57&lt;&gt;$CF$58,$CF$58&lt;&gt;$CF$59,$CF$60:$CF$62=$CF$61,$CG$60:$CG$62=$CG$61),1,0)</f>
        <v>0</v>
      </c>
      <c r="QB61" s="487">
        <f t="array" aca="1" ref="QB61" ca="1">IF(AND($CC$57:$CC$62=$CC$61,$CE$57:$CE$59=$CE$59,$CE$59&lt;&gt;$CE$60,$CE$60:$CE$62=$CE$61,$CF$57&lt;&gt;$CF$58,$CF$58&lt;&gt;$CF$59,$CF$60:$CF$61=$CF$61,$CF$61&lt;&gt;$CF$62,$CG$60:$CG$61=$CG$61),1,0)</f>
        <v>0</v>
      </c>
      <c r="QC61" s="487">
        <f t="array" aca="1" ref="QC61" ca="1">IF(AND($CC$57:$CC$62=$CC$61,$CE$57:$CE$59=$CE$59,$CE$59&lt;&gt;$CE$60,$CE$60:$CE$62=$CE$61,$CF$57&lt;&gt;$CF$58,$CF$58&lt;&gt;$CF$59,$CF$60&lt;&gt;$CF$61,$CF$61:$CF$62=$CF$61,$CG$61:$CG$62=$CG$61),1,0)</f>
        <v>0</v>
      </c>
      <c r="QD61" s="487">
        <f t="array" aca="1" ref="QD61" ca="1">IF(AND($CC$57:$CC$62=$CC$61,$CE$57:$CE$59=$CE$59,$CE$59&lt;&gt;$CE$60,$CE$60:$CE$62=$CE$61,$CF$57&lt;&gt;$CF$58,$CF$58&lt;&gt;$CF$59,$CF$60&lt;&gt;$CF$61,$CF$61&lt;&gt;$CF$62),1,0)</f>
        <v>0</v>
      </c>
      <c r="QE61" s="487">
        <f t="array" aca="1" ref="QE61" ca="1">IF(AND($CC$57:$CC$62=$CC$61,$CE$57:$CE$59=$CE$59,$CE$59&lt;&gt;$CE$60,$CE$60:$CE$61=$CE$61,$CE$61&lt;&gt;$CE$62,$CF$57:$CF$59=$CF$59,$CF$60&lt;&gt;$CF$61,$CG$57:$CG$59=$CG$59),1,0)</f>
        <v>0</v>
      </c>
      <c r="QF61" s="487">
        <f t="array" aca="1" ref="QF61" ca="1">IF(AND($CC$57:$CC$62=$CC$61,$CE$57:$CE$59=$CE$59,$CE$59&lt;&gt;$CE$60,$CE$60:$CE$61=$CE$61,$CE$61&lt;&gt;$CE$62,$CF$57:$CF$58=$CF$58,$CF$58&lt;&gt;$CF$59,$CF$60:$CF$61=$CF$61,$CG$57:$CG$58=$CG$58,$CG$60:$CG$61=$CG$61),1,0)</f>
        <v>0</v>
      </c>
      <c r="QG61" s="487">
        <f t="array" aca="1" ref="QG61" ca="1">IF(AND($CC$57:$CC$62=$CC$61,$CE$57:$CE$59=$CE$59,$CE$59&lt;&gt;$CE$60,$CE$60:$CE$61=$CE$61,$CE$61&lt;&gt;$CE$62,$CF$57:$CF$58=$CF$58,$CF$58&lt;&gt;$CF$59,$CF$60&lt;&gt;$CF$61,$CG$57:$CG$58=$CG$58,$CG$60:$CG$61=$CG$61),1,0)</f>
        <v>0</v>
      </c>
      <c r="QH61" s="487">
        <f t="array" aca="1" ref="QH61" ca="1">IF(AND($CC$57:$CC$62=$CC$61,$CE$57:$CE$59=$CE$59,$CE$59&lt;&gt;$CE$60,$CE$60:$CE$61=$CE$61,$CE$61&lt;&gt;$CE$62,$CF$57&lt;&gt;$CF$58,$CF$58:$CF$59=$CF$59,$CF$60:$CF$61=$CF$61,$CG$58:$CG$59=$CG$59,$CG$60:$CG$61=$CG$61),1,0)</f>
        <v>0</v>
      </c>
      <c r="QI61" s="487">
        <f t="array" aca="1" ref="QI61" ca="1">IF(AND($CC$57:$CC$62=$CC$61,$CE$57:$CE$59=$CE$59,$CE$59&lt;&gt;$CE$60,$CE$60:$CE$61=$CE$61,$CE$61&lt;&gt;$CE$62,$CF$57&lt;&gt;$CF$58,$CF$58:$CF$59=$CF$59,$CF$60&lt;&gt;$CF$61,$CG$58:$CG$59=$CG$59),1,0)</f>
        <v>0</v>
      </c>
      <c r="QJ61" s="487">
        <f t="array" aca="1" ref="QJ61" ca="1">IF(AND($CC$57:$CC$62=$CC$61,$CE$57:$CE$59=$CE$59,$CE$59&lt;&gt;$CE$60,$CE$60:$CE$61=$CE$61,$CE$61&lt;&gt;$CE$62,$CF$57&lt;&gt;$CF$58,$CF$58&lt;&gt;$CF$59,$CF$60:$CF$61=$CF$61,$CG$60:$CG$61=$CG$61),1,0)</f>
        <v>0</v>
      </c>
      <c r="QK61" s="487">
        <f t="array" aca="1" ref="QK61" ca="1">IF(AND($CC$57:$CC$62=$CC$61,$CE$57:$CE$59=$CE$59,$CE$59&lt;&gt;$CE$60,$CE$60:$CE$61=$CE$61,$CE$61&lt;&gt;$CE$62,$CF$57&lt;&gt;$CF$58,$CF$58&lt;&gt;$CF$59,$CF$60&lt;&gt;$CF$61),1,0)</f>
        <v>0</v>
      </c>
      <c r="QL61" s="487">
        <f t="array" aca="1" ref="QL61" ca="1">IF(AND($CC$57:$CC$62=$CC$61,$CE$57:$CE$59=$CE$59,$CE$59&lt;&gt;$CE$60,$CE$60&lt;&gt;$CE$61,$CE$61:$CE$62=$CE$61,$CF$57:$CF$59=$CF$59,$CF$61&lt;&gt;$CF$62,$CG$57:$CG$59=$CG$59),1,0)</f>
        <v>0</v>
      </c>
      <c r="QM61" s="487">
        <f t="array" aca="1" ref="QM61" ca="1">IF(AND($CC$57:$CC$62=$CC$61,$CE$57:$CE$59=$CE$59,$CE$59&lt;&gt;$CE$60,$CE$60&lt;&gt;$CE$61,$CE$61:$CE$62=$CE$61,$CF$57:$CF$58=$CF$58,$CF$58&lt;&gt;$CF$59,$CF$61:$CF$62=$CF$61,$CG$57:$CG$58=$CG$58,$CG$61:$CG$62=$CG$61),1,0)</f>
        <v>0</v>
      </c>
      <c r="QN61" s="487">
        <f t="array" aca="1" ref="QN61" ca="1">IF(AND($CC$57:$CC$62=$CC$61,$CE$57:$CE$59=$CE$59,$CE$59&lt;&gt;$CE$60,$CE$60&lt;&gt;$CE$61,$CE$61:$CE$62=$CE$61,$CF$57:$CF$58=$CF$58,$CF$58&lt;&gt;$CF$59,$CF$61&lt;&gt;$CF$62,$CG$57:$CG$58=$CG$58),1,0)</f>
        <v>0</v>
      </c>
      <c r="QO61" s="487">
        <f t="array" aca="1" ref="QO61" ca="1">IF(AND($CC$57:$CC$62=$CC$61,$CE$57:$CE$59=$CE$59,$CE$59&lt;&gt;$CE$60,$CE$60&lt;&gt;$CE$61,$CE$61:$CE$62=$CE$61,$CF$57&lt;&gt;$CF$58,$CF$58:$CF$59=$CF$58,$CF$61:$CF$62=$CF$61,$CG$58:$CG$59=$CG$58,$CG$61:$CG$62=$CG$61),1,0)</f>
        <v>0</v>
      </c>
      <c r="QP61" s="487">
        <f t="array" aca="1" ref="QP61" ca="1">IF(AND($CC$57:$CC$62=$CC$61,$CE$57:$CE$59=$CE$59,$CE$59&lt;&gt;$CE$60,$CE$60&lt;&gt;$CE$61,$CE$61:$CE$62=$CE$61,$CF$57&lt;&gt;$CF$58,$CF$58:$CF$59=$CF$58,$CF$61&lt;&gt;$CF$62,$CG$58:$CG$59=$CG$58),1,0)</f>
        <v>0</v>
      </c>
      <c r="QQ61" s="487">
        <f t="array" aca="1" ref="QQ61" ca="1">IF(AND($CC$57:$CC$62=$CC$61,$CE$57:$CE$59=$CE$59,$CE$59&lt;&gt;$CE$60,$CE$60&lt;&gt;$CE$61,$CE$61:$CE$62=$CE$61,$CF$57&lt;&gt;$CF$58,$CF$58&lt;&gt;$CF$59,$CF$61:$CF$62=$CF$61,$CG$61:$CG$62=$CG$61),1,0)</f>
        <v>0</v>
      </c>
      <c r="QR61" s="487">
        <f t="array" aca="1" ref="QR61" ca="1">IF(AND($CC$57:$CC$62=$CC$61,$CE$57:$CE$59=$CE$59,$CE$59&lt;&gt;$CE$60,$CE$60&lt;&gt;$CE$61,$CE$61:$CE$62=$CE$61,$CF$57&lt;&gt;$CF$58,$CF$58&lt;&gt;$CF$59,$CF$61&lt;&gt;$CF$62),1,0)</f>
        <v>0</v>
      </c>
      <c r="QS61" s="487">
        <f t="array" aca="1" ref="QS61" ca="1">IF(AND($CC$57:$CC$62=$CC$61,$CE$57:$CE$59=$CE$59,$CE$59&lt;&gt;$CE$60,$CE$60&lt;&gt;$CE$61,$CE$61&lt;&gt;$CE$62,$CF$57:$CF$58=$CF$58,$CF$58&lt;&gt;$CF$59,$CG$57:$CG$58=$CG$58),1,0)</f>
        <v>0</v>
      </c>
      <c r="QT61" s="487">
        <f t="array" aca="1" ref="QT61" ca="1">IF(AND($CC$57:$CC$62=$CC$61,$CE$57:$CE$59=$CE$59,$CE$59&lt;&gt;$CE$60,$CE$60&lt;&gt;$CE$61,$CE$61&lt;&gt;$CE$62,$CF$57&lt;&gt;$CF$58,$CF$58:$CF$59=$CF$59,$CG$58:$CG$59=$CG$59),1,0)</f>
        <v>0</v>
      </c>
      <c r="QU61" s="487">
        <f t="array" aca="1" ref="QU61" ca="1">IF(AND($CC$57:$CC$62=$CC$61,$CE$57:$CE$59=$CE$59,$CE$59&lt;&gt;$CE$60,$CE$60&lt;&gt;$CE$61,$CE$61&lt;&gt;$CE$62,$CF$57&lt;&gt;$CF$58,$CF$58&lt;&gt;$CF$59),1,0)</f>
        <v>0</v>
      </c>
      <c r="QV61" s="487">
        <f t="array" aca="1" ref="QV61" ca="1">IF(AND($CC$57:$CC$62=$CC$61,$CE$57:$CE$58=$CE$58,$CE$58&lt;&gt;$CE$59,$CE$59:$CE$62=$CE$61,$CF$57:$CF$58=$CF$58,$CF$59:$CF$61=$CF$61,$CF$61&lt;&gt;$CF$62,$CG$57:$CG$58=$CG$58,$CG$59:$CG$61=$CG$61),1,0)</f>
        <v>0</v>
      </c>
      <c r="QW61" s="487">
        <f t="array" aca="1" ref="QW61" ca="1">IF(AND($CC$57:$CC$62=$CC$61,$CE$57:$CE$58=$CE$58,$CE$58&lt;&gt;$CE$59,$CE$59:$CE$62=$CE$61,$CF$57:$CF$58=$CF$58,$CF$59:$CF$60=$CF$60,$CF$60&lt;&gt;$CF$61,$CF$61:$CF$62=$CF$61,$CG$57:$CG$58=$CG$58,$CG$59:$CG$60=$CG$60,$CG$61:$CG$62=$CG$61),1,0)</f>
        <v>0</v>
      </c>
      <c r="QX61" s="487">
        <f t="array" aca="1" ref="QX61" ca="1">IF(AND($CC$57:$CC$62=$CC$61,$CE$57:$CE$58=$CE$58,$CE$58&lt;&gt;$CE$59,$CE$59:$CE$62=$CE$61,$CF$57:$CF$58=$CF$58,$CF$59:$CF$60=$CF$60,$CF$60&lt;&gt;$CF$61,$CF$61&lt;&gt;$CF$62,$CG$57:$CG$58=$CG$58,$CG$59:$CG$60=$CG$60),1,0)</f>
        <v>0</v>
      </c>
      <c r="QY61" s="487">
        <f t="array" aca="1" ref="QY61" ca="1">IF(AND($CC$57:$CC$62=$CC$61,$CE$57:$CE$58=$CE$58,$CE$58&lt;&gt;$CE$59,$CE$59:$CE$62=$CE$61,$CF$57:$CF$58=$CF$58,$CF$59&lt;&gt;$CF$60,$CF$60:$CF$62=$CF$61,$CG$57:$CG$58=$CG$58,$CG$60:$CG$62=$CG$61),1,0)</f>
        <v>0</v>
      </c>
      <c r="QZ61" s="487">
        <f t="array" aca="1" ref="QZ61" ca="1">IF(AND($CC$57:$CC$62=$CC$61,$CE$57:$CE$58=$CE$58,$CE$58&lt;&gt;$CE$59,$CE$59:$CE$62=$CE$61,$CF$57:$CF$58=$CF$58,$CF$59&lt;&gt;$CF$60,$CF$60&lt;&gt;$CF$61,$CF$61:$CF$62=$CF$61,$CG$57:$CG$58=$CG$58,$CG$61:$CG$62=$CG$61),1,0)</f>
        <v>0</v>
      </c>
      <c r="RA61" s="487">
        <f t="array" aca="1" ref="RA61" ca="1">IF(AND($CC$57:$CC$62=$CC$61,$CE$57:$CE$58=$CE$58,$CE$58&lt;&gt;$CE$59,$CE$59:$CE$62=$CE$61,$CF$57:$CF$58=$CF$58,$CF$59&lt;&gt;$CF$60,$CF$60:$CF$61=$CF$61,$CF$61&lt;&gt;$CF$62,$CG$57:$CG$58=$CG$58,$CG$60:$CG$61=$CG$61),1,0)</f>
        <v>0</v>
      </c>
      <c r="RB61" s="487">
        <f t="array" aca="1" ref="RB61" ca="1">IF(AND($CC$57:$CC$62=$CC$61,$CE$57:$CE$58=$CE$58,$CE$58&lt;&gt;$CE$59,$CE$59:$CE$62=$CE$61,$CF$57:$CF$58=$CF$58,$CF$59&lt;&gt;$CF$60,$CF$60&lt;&gt;$CF$61,$CF$61&lt;&gt;$CF$62,$CG$57:$CG$58=$CG$58),1,0)</f>
        <v>0</v>
      </c>
      <c r="RC61" s="487">
        <f t="array" aca="1" ref="RC61" ca="1">IF(AND($CC$57:$CC$62=$CC$61,$CE$57:$CE$58=$CE$58,$CE$58&lt;&gt;$CE$59,$CE$59:$CE$62=$CE$61,$CF$57&lt;&gt;$CF$58,$CF$59:$CF$62=$CF$61,$CG$59:$CG$62=$CG$61),1,0)</f>
        <v>0</v>
      </c>
      <c r="RD61" s="487">
        <f t="array" aca="1" ref="RD61" ca="1">IF(AND($CC$57:$CC$62=$CC$61,$CE$57:$CE$58=$CE$58,$CE$58&lt;&gt;$CE$59,$CE$59:$CE$62=$CE$61,$CF$57&lt;&gt;$CF$58,$CF$59:$CF$61=$CF$61,$CF$61&lt;&gt;$CF$62,$CG$59:$CG$61=$CG$61),1,0)</f>
        <v>0</v>
      </c>
      <c r="RE61" s="487">
        <f t="array" aca="1" ref="RE61" ca="1">IF(AND($CC$57:$CC$62=$CC$61,$CE$57:$CE$58=$CE$58,$CE$58&lt;&gt;$CE$59,$CE$59:$CE$62=$CE$61,$CF$57&lt;&gt;$CF$58,$CF$59:$CF$60=$CF$60,$CF$60&lt;&gt;$CF$61,$CF$61:$CF$62=$CF$61,$CG$59:$CG$60=$CG$60,$CG$61:$CG$62=$CG$61),1,0)</f>
        <v>0</v>
      </c>
      <c r="RF61" s="487">
        <f t="array" aca="1" ref="RF61" ca="1">IF(AND($CC$57:$CC$62=$CC$61,$CE$57:$CE$58=$CE$58,$CE$58&lt;&gt;$CE$59,$CE$59:$CE$62=$CE$61,$CF$57&lt;&gt;$CF$58,$CF$59:$CF$60=$CF$60,$CF$60&lt;&gt;$CF$61,$CF$61&lt;&gt;$CF$62,$CG$59:$CG$60=$CG$60),1,0)</f>
        <v>0</v>
      </c>
      <c r="RG61" s="487">
        <f t="array" aca="1" ref="RG61" ca="1">IF(AND($CC$57:$CC$62=$CC$61,$CE$57:$CE$58=$CE$58,$CE$58&lt;&gt;$CE$59,$CE$59:$CE$62=$CE$61,$CF$57&lt;&gt;$CF$58,$CF$59&lt;&gt;$CF$60,$CF$60:$CF$62=$CF$61,$CG$60:$CG$62=$CG$61),1,0)</f>
        <v>0</v>
      </c>
      <c r="RH61" s="487">
        <f t="array" aca="1" ref="RH61" ca="1">IF(AND($CC$57:$CC$62=$CC$61,$CE$57:$CE$58=$CE$58,$CE$58&lt;&gt;$CE$59,$CE$59:$CE$62=$CE$61,$CF$57&lt;&gt;$CF$58,$CF$59&lt;&gt;$CF$60,$CF$60:$CF$61=$CF$61,$CF$61&lt;&gt;$CF$62,$CG$60:$CG$61=$CG$61),1,0)</f>
        <v>0</v>
      </c>
      <c r="RI61" s="487">
        <f t="array" aca="1" ref="RI61" ca="1">IF(AND($CC$57:$CC$62=$CC$61,$CE$57:$CE$58=$CE$58,$CE$58&lt;&gt;$CE$59,$CE$59:$CE$62=$CE$61,$CF$57&lt;&gt;$CF$58,$CF$59&lt;&gt;$CF$60,$CF$60&lt;&gt;$CF$61,$CF$61:$CF$62=$CF$61,$CG$61:$CG$62=$CG$61),1,0)</f>
        <v>0</v>
      </c>
      <c r="RJ61" s="487">
        <f t="array" aca="1" ref="RJ61" ca="1">IF(AND($CC$57:$CC$62=$CC$61,$CE$57:$CE$58=$CE$58,$CE$58&lt;&gt;$CE$59,$CE$59:$CE$62=$CE$61,$CF$57&lt;&gt;$CF$58,$CF$59&lt;&gt;$CF$60,$CF$60&lt;&gt;$CF$61,$CF$61&lt;&gt;$CF$62),1,0)</f>
        <v>0</v>
      </c>
      <c r="RK61" s="487">
        <f t="array" aca="1" ref="RK61" ca="1">IF(AND($CC$57:$CC$62=$CC$61,$CE$57:$CE$58=$CE$58,$CE$58&lt;&gt;$CE$59,$CE$59:$CE$61=$CE$61,$CE$61&lt;&gt;$CE$62,$CF$57:$CF$58=$CF$58,$CF$59:$CF$60=$CF$60,$CF$60&lt;&gt;$CF$61,$CG$57:$CG$58=$CG$58,$CG$59:$CG$60=$CG$60),1,0)</f>
        <v>0</v>
      </c>
      <c r="RL61" s="487">
        <f t="array" aca="1" ref="RL61" ca="1">IF(AND($CC$57:$CC$62=$CC$61,$CE$57:$CE$58=$CE$58,$CE$58&lt;&gt;$CE$59,$CE$59:$CE$61=$CE$61,$CE$61&lt;&gt;$CE$62,$CF$57:$CF$58=$CF$58,$CF$59&lt;&gt;$CF$60,$CF$60:$CF$61=$CF$61,$CG$57:$CG$58=$CG$58,$CG$60:$CG$61=$CG$61),1,0)</f>
        <v>0</v>
      </c>
      <c r="RM61" s="487">
        <f t="array" aca="1" ref="RM61" ca="1">IF(AND($CC$57:$CC$62=$CC$61,$CE$57:$CE$58=$CE$58,$CE$58&lt;&gt;$CE$59,$CE$59:$CE$61=$CE$61,$CE$61&lt;&gt;$CE$62,$CF$57:$CF$58=$CF$58,$CF$59&lt;&gt;$CF$60,$CF$60&lt;&gt;$CF$61,$CG$57:$CG$58=$CG$58),1,0)</f>
        <v>0</v>
      </c>
      <c r="RN61" s="487">
        <f t="array" aca="1" ref="RN61" ca="1">IF(AND($CC$57:$CC$62=$CC$61,$CE$57:$CE$58=$CE$58,$CE$58&lt;&gt;$CE$59,$CE$59:$CE$61=$CE$61,$CE$61&lt;&gt;$CE$62,$CF$57&lt;&gt;$CF$58,$CF$59:$CF$61=$CF$61,$CG$59:$CG$61=$CG$61),1,0)</f>
        <v>0</v>
      </c>
      <c r="RO61" s="487">
        <f t="array" aca="1" ref="RO61" ca="1">IF(AND($CC$57:$CC$62=$CC$61,$CE$57:$CE$58=$CE$58,$CE$58&lt;&gt;$CE$59,$CE$59:$CE$61=$CE$61,$CE$61&lt;&gt;$CE$62,$CF$57&lt;&gt;$CF$58,$CF$59:$CF$60=$CF$60,$CF$60&lt;&gt;$CF$61,$CG$59:$CG$60=$CG$60),1,0)</f>
        <v>0</v>
      </c>
      <c r="RP61" s="487">
        <f t="array" aca="1" ref="RP61" ca="1">IF(AND($CC$57:$CC$62=$CC$61,$CE$57:$CE$58=$CE$58,$CE$58&lt;&gt;$CE$59,$CE$59:$CE$61=$CE$61,$CE$61&lt;&gt;$CE$62,$CF$57&lt;&gt;$CF$58,$CF$59&lt;&gt;$CF$60,$CF$60:$CF$61=$CF$61,$CG$60:$CG$61=$CG$61),1,0)</f>
        <v>0</v>
      </c>
      <c r="RQ61" s="487">
        <f t="array" aca="1" ref="RQ61" ca="1">IF(AND($CC$57:$CC$62=$CC$61,$CE$57:$CE$58=$CE$58,$CE$58&lt;&gt;$CE$59,$CE$59:$CE$61=$CE$61,$CE$61&lt;&gt;$CE$62,$CF$57&lt;&gt;$CF$58,$CF$59&lt;&gt;$CF$60,$CF$60&lt;&gt;$CF$61),1,0)</f>
        <v>0</v>
      </c>
      <c r="RR61" s="487">
        <f t="array" aca="1" ref="RR61" ca="1">IF(AND($CC$57:$CC$62=$CC$61,$CE$57:$CE$58=$CE$58,$CE$58&lt;&gt;$CE$59,$CE$59:$CE$60=$CE$60,$CE$60&lt;&gt;$CE$61,$CE$61:$CE$62=$CE$61,$CF$57:$CF$58=$CF$58,$CF$59:$CF$60=$CF$60,$CF$61&lt;&gt;$CF$62,$CG$57:$CG$58=$CG$58,$CG$59:$CG$60=$CG$60),1,0)</f>
        <v>0</v>
      </c>
      <c r="RS61" s="487">
        <f t="array" aca="1" ref="RS61" ca="1">IF(AND($CC$57:$CC$62=$CC$61,$CE$57:$CE$58=$CE$58,$CE$58&lt;&gt;$CE$59,$CE$59:$CE$60=$CE$60,$CE$60&lt;&gt;$CE$61,$CE$61:$CE$62=$CE$61,$CF$57:$CF$58=$CF$58,$CF$59&lt;&gt;$CF$60,$CF$59,$CF$61:$CF$62=$CF$61,$CG$57:$CG$58=$CG$58,$CG$61:$CG$62=$CG$61),1,0)</f>
        <v>0</v>
      </c>
      <c r="RT61" s="487">
        <f t="array" aca="1" ref="RT61" ca="1">IF(AND($CC$57:$CC$62=$CC$61,$CE$57:$CE$58=$CE$58,$CE$58&lt;&gt;$CE$59,$CE$59:$CE$60=$CE$60,$CE$60&lt;&gt;$CE$61,$CE$61:$CE$62=$CE$61,$CF$57:$CF$58=$CF$58,$CF$59&lt;&gt;$CF$60,$CF$59,$CF$61&lt;&gt;$CF$62,$CG$57:$CG$58=$CG$58),1,0)</f>
        <v>0</v>
      </c>
      <c r="RU61" s="487">
        <f t="array" aca="1" ref="RU61" ca="1">IF(AND($CC$57:$CC$62=$CC$61,$CE$57:$CE$58=$CE$58,$CE$58&lt;&gt;$CE$59,$CE$59:$CE$60=$CE$60,$CE$60&lt;&gt;$CE$61,$CE$61:$CE$62=$CE$61,$CF$57&lt;&gt;$CF$58,$CF$59:$CF$60=$CF$60,$CF$61:$CF$62=$CF$61,$CG$59:$CG$60=$CG$60,$CG$61:$CG$62=$CG$61),1,0)</f>
        <v>0</v>
      </c>
      <c r="RV61" s="487">
        <f t="array" aca="1" ref="RV61" ca="1">IF(AND($CC$57:$CC$62=$CC$61,$CE$57:$CE$58=$CE$58,$CE$58&lt;&gt;$CE$59,$CE$59:$CE$60=$CE$60,$CE$60&lt;&gt;$CE$61,$CE$61:$CE$62=$CE$61,$CF$57&lt;&gt;$CF$58,$CF$59:$CF$60=$CF$60,$CF$61&lt;&gt;$CF$62,$CG$59:$CG$60=$CG$60),1,0)</f>
        <v>0</v>
      </c>
      <c r="RW61" s="487">
        <f t="array" aca="1" ref="RW61" ca="1">IF(AND($CC$57:$CC$62=$CC$61,$CE$57:$CE$58=$CE$58,$CE$58&lt;&gt;$CE$59,$CE$59:$CE$60=$CE$60,$CE$60&lt;&gt;$CE$61,$CE$61:$CE$62=$CE$61,$CF$57&lt;&gt;$CF$58,$CF$59&lt;&gt;$CF$60,$CF$61:$CF$62=$CF$61,$CG$61:$CG$62=$CG$61),1,0)</f>
        <v>0</v>
      </c>
      <c r="RX61" s="487">
        <f t="array" aca="1" ref="RX61" ca="1">IF(AND($CC$57:$CC$62=$CC$61,$CE$57:$CE$58=$CE$58,$CE$58&lt;&gt;$CE$59,$CE$59:$CE$60=$CE$60,$CE$60&lt;&gt;$CE$61,$CE$61:$CE$62=$CE$61,$CF$57&lt;&gt;$CF$58,$CF$59&lt;&gt;$CF$60,$CF$61&lt;&gt;$CF$62),1,0)</f>
        <v>0</v>
      </c>
      <c r="RY61" s="487">
        <f t="array" aca="1" ref="RY61" ca="1">IF(AND($CC$57:$CC$62=$CC$61,$CE$57:$CE$58=$CE$58,$CE$58&lt;&gt;$CE$59,$CE$59:$CE$60=$CE$60,$CE$60&lt;&gt;$CE$61,$CE$61&lt;&gt;$CE$62,$CF$57:$CF$58=$CF$58,$CF$59&lt;&gt;$CF$60,$CG$57:$CG$58=$CG$58),1,0)</f>
        <v>0</v>
      </c>
      <c r="RZ61" s="487">
        <f t="array" aca="1" ref="RZ61" ca="1">IF(AND($CC$57:$CC$62=$CC$61,$CE$57:$CE$58=$CE$58,$CE$58&lt;&gt;$CE$59,$CE$59:$CE$60=$CE$60,$CE$60&lt;&gt;$CE$61,$CE$61&lt;&gt;$CE$62,$CF$57&lt;&gt;$CF$58,$CF$59:$CF$60=$CF$60,$CG$59:$CG$60=$CG$60),1,0)</f>
        <v>0</v>
      </c>
      <c r="SA61" s="487">
        <f t="array" aca="1" ref="SA61" ca="1">IF(AND($CC$57:$CC$62=$CC$61,$CE$57:$CE$58=$CE$58,$CE$58&lt;&gt;$CE$59,$CE$59:$CE$60=$CE$60,$CE$60&lt;&gt;$CE$61,$CE$61&lt;&gt;$CE$62,$CF$57&lt;&gt;$CF$58,$CF$59&lt;&gt;$CF$60),1,0)</f>
        <v>0</v>
      </c>
      <c r="SB61" s="487">
        <f t="array" aca="1" ref="SB61" ca="1">IF(AND($CC$57:$CC$62=$CC$61,$CE$57:$CE$58=$CE$58,$CE$58&lt;&gt;$CE$59,$CE$59&lt;&gt;$CE$60,$CE$60:$CE$62=$CE$61,$CF$57:$CF$58=$CF$58,$CF$60&lt;&gt;$CF$61,$CF$61:$CF$62=$CF$61,$CG$57:$CG$58=$CG$58,$CG$61:$CG$62=$CG$61),1,0)</f>
        <v>0</v>
      </c>
      <c r="SC61" s="487">
        <f t="array" aca="1" ref="SC61" ca="1">IF(AND($CC$57:$CC$62=$CC$61,$CE$57:$CE$58=$CE$58,$CE$58&lt;&gt;$CE$59,$CE$59&lt;&gt;$CE$60,$CE$60:$CE$62=$CE$61,$CF$57:$CF$58=$CF$58,$CF$60:$CF$61=$CF$61,$CF$61&lt;&gt;$CF$62,$CG$57:$CG$58=$CG$58,$CG$60:$CG$61=$CG$61),1,0)</f>
        <v>0</v>
      </c>
      <c r="SD61" s="487">
        <f t="array" aca="1" ref="SD61" ca="1">IF(AND($CC$57:$CC$62=$CC$61,$CE$57:$CE$58=$CE$58,$CE$58&lt;&gt;$CE$59,$CE$59&lt;&gt;$CE$60,$CE$60:$CE$62=$CE$61,$CF$57:$CF$58=$CF$58,$CF$60&lt;&gt;$CF$61,$CF$61&lt;&gt;$CF$62,$CG$57:$CG$58=$CG$58,$CG$60:$CG$61=$CG$61),1,0)</f>
        <v>0</v>
      </c>
      <c r="SE61" s="487">
        <f t="array" aca="1" ref="SE61" ca="1">IF(AND($CC$57:$CC$62=$CC$61,$CE$57:$CE$58=$CE$58,$CE$58&lt;&gt;$CE$59,$CE$59&lt;&gt;$CE$60,$CE$60:$CE$62=$CE$61,$CF$57&lt;&gt;$CF$58,$CF$60:$CF$62=$CF$61,$CG$60:$CG$62=$CG$61),1,0)</f>
        <v>0</v>
      </c>
      <c r="SF61" s="487">
        <f t="array" aca="1" ref="SF61" ca="1">IF(AND($CC$57:$CC$62=$CC$61,$CE$57:$CE$58=$CE$58,$CE$58&lt;&gt;$CE$59,$CE$59&lt;&gt;$CE$60,$CE$60:$CE$62=$CE$61,$CF$57&lt;&gt;$CF$58,$CF$60:$CF$61=$CF$61,$CF$61&lt;&gt;$CF$62,$CG$60:$CG$61=$CG$61),1,0)</f>
        <v>0</v>
      </c>
      <c r="SG61" s="487">
        <f t="array" aca="1" ref="SG61" ca="1">IF(AND($CC$57:$CC$62=$CC$61,$CE$57:$CE$58=$CE$58,$CE$58&lt;&gt;$CE$59,$CE$59&lt;&gt;$CE$60,$CE$60:$CE$62=$CE$61,$CF$57&lt;&gt;$CF$58,$CF$60&lt;&gt;$CF$61,$CF$61:$CF$62=$CF$61,$CG$61:$CG$62=$CG$61),1,0)</f>
        <v>0</v>
      </c>
      <c r="SH61" s="487">
        <f t="array" aca="1" ref="SH61" ca="1">IF(AND($CC$57:$CC$62=$CC$61,$CE$57:$CE$58=$CE$58,$CE$58&lt;&gt;$CE$59,$CE$59&lt;&gt;$CE$60,$CE$60:$CE$62=$CE$61,$CF$57&lt;&gt;$CF$58,$CF$60&lt;&gt;$CF$61,$CF$61&lt;&gt;$CF$62),1,0)</f>
        <v>0</v>
      </c>
      <c r="SI61" s="487">
        <f t="array" aca="1" ref="SI61" ca="1">IF(AND($CC$57:$CC$62=$CC$61,$CE$57:$CE$58=$CE$58,$CE$58&lt;&gt;$CE$59,$CE$59&lt;&gt;$CE$60,$CE$60&lt;&gt;$CE$61,$CE$61:$CE$62=$CE$61,$CF$57:$CF$58=$CF$58,$CF$61&lt;&gt;$CF$62,$CG$57:$CG$58=$CG$58),1,0)</f>
        <v>0</v>
      </c>
      <c r="SJ61" s="487">
        <f t="array" aca="1" ref="SJ61" ca="1">IF(AND($CC$57:$CC$62=$CC$61,$CE$57:$CE$58=$CE$58,$CE$58&lt;&gt;$CE$59,$CE$59&lt;&gt;$CE$60,$CE$60&lt;&gt;$CE$61,$CE$61:$CE$62=$CE$61,$CF$57&lt;&gt;$CF$58,$CF$61:$CF$62=$CF$61,$CG$61:$CG$62=$CG$61),1,0)</f>
        <v>0</v>
      </c>
      <c r="SK61" s="487">
        <f t="array" aca="1" ref="SK61" ca="1">IF(AND($CC$57:$CC$62=$CC$61,$CE$57:$CE$58=$CE$58,$CE$58&lt;&gt;$CE$59,$CE$59&lt;&gt;$CE$60,$CE$60&lt;&gt;$CE$61,$CE$61:$CE$62=$CE$61,$CF$57&lt;&gt;$CF$58,$CF$61&lt;&gt;$CF$62),1,0)</f>
        <v>0</v>
      </c>
      <c r="SL61" s="487">
        <f t="array" aca="1" ref="SL61" ca="1">IF(AND($CC$57:$CC$62=$CC$61,$CE$57:$CE$58=$CE$58,$CE$58&lt;&gt;$CE$59,$CE$59&lt;&gt;$CE$60,$CE$60:$CE$61=$CE$61,$CE$61&lt;&gt;$CE$62,$CF$57:$CF$58=$CF$58,$CF$60&lt;&gt;$CF$61,$CG$57:$CG$58=$CG$58),1,0)</f>
        <v>0</v>
      </c>
      <c r="SM61" s="487">
        <f t="array" aca="1" ref="SM61" ca="1">IF(AND($CC$57:$CC$62=$CC$61,$CE$57:$CE$58=$CE$58,$CE$58&lt;&gt;$CE$59,$CE$59&lt;&gt;$CE$60,$CE$60:$CE$61=$CE$61,$CE$61&lt;&gt;$CE$62,$CF$57&lt;&gt;$CF$58,$CF$60:$CF$61=$CF$61,$CG$60:$CG$61=$CG$61),1,0)</f>
        <v>0</v>
      </c>
      <c r="SN61" s="487">
        <f t="array" aca="1" ref="SN61" ca="1">IF(AND($CC$57:$CC$62=$CC$61,$CE$57:$CE$58=$CE$58,$CE$58&lt;&gt;$CE$59,$CE$59&lt;&gt;$CE$60,$CE$60:$CE$61=$CE$61,$CE$61&lt;&gt;$CE$62,$CF$57&lt;&gt;$CF$58,$CF$60&lt;&gt;$CF$61),1,0)</f>
        <v>0</v>
      </c>
      <c r="SO61" s="487">
        <f t="array" aca="1" ref="SO61" ca="1">IF(AND($CC$57:$CC$62=$CC$61,$CE$57:$CE$58=$CE$58,$CE$58&lt;&gt;$CE$59,$CE$59&lt;&gt;$CE$60,$CE$60&lt;&gt;$CE$61,$CE$61&lt;&gt;$CE$62,$CF$57&lt;&gt;$CF$58),1,0)</f>
        <v>0</v>
      </c>
      <c r="SP61" s="487">
        <f t="array" aca="1" ref="SP61" ca="1">IF(AND($CC$57:$CC$62=$CC$61,$CE$57&lt;&gt;$CE$58,$CE$58:$CE$62=$CE$61,$CF$58:$CF$61=$CF$61,$CF$61&lt;&gt;$CF$62,$CG$58:$CG$61=$CG$61),1,0)</f>
        <v>0</v>
      </c>
      <c r="SQ61" s="487">
        <f t="array" aca="1" ref="SQ61" ca="1">IF(AND($CC$57:$CC$62=$CC$61,$CE$57&lt;&gt;$CE$58,$CE$58:$CE$62=$CE$61,$CF$58:$CF$60=$CF$60,$CF$60&lt;&gt;$CF$61,$CF$61:$CF$62=$CF$61,$CG$58:$CG$60=$CG$60,$CG$61:$CG$62=$CG$61),1,0)</f>
        <v>0</v>
      </c>
      <c r="SR61" s="487">
        <f t="array" aca="1" ref="SR61" ca="1">IF(AND($CC$57:$CC$62=$CC$61,$CE$57&lt;&gt;$CE$58,$CE$58:$CE$62=$CE$61,$CF$58:$CF$60=$CF$60,$CF$60&lt;&gt;$CF$61,$CF$61&lt;&gt;$CF$62,$CG$58:$CG$60=$CG$60),1,0)</f>
        <v>0</v>
      </c>
      <c r="SS61" s="487">
        <f t="array" aca="1" ref="SS61" ca="1">IF(AND($CC$57:$CC$62=$CC$61,$CE$57&lt;&gt;$CE$58,$CE$58:$CE$62=$CE$61,$CF$58:$CF$59=$CF$59,$CF$59&lt;&gt;$CF$60,$CF$60:$CF$62=$CF$61,$CG$58:$CG$59=$CG$59,$CG$60:$CG$62=$CG$61),1,0)</f>
        <v>0</v>
      </c>
      <c r="ST61" s="487">
        <f t="array" aca="1" ref="ST61" ca="1">IF(AND($CC$57:$CC$62=$CC$61,$CE$57&lt;&gt;$CE$58,$CE$58:$CE$62=$CE$61,$CF$58:$CF$59=$CF$59,$CF$59&lt;&gt;$CF$60,$CF$60&lt;&gt;$CF$61,$CF$61:$CF$62=$CF$61,$CG$58:$CG$59=$CG$59,$CG$61:$CG$62=$CG$61),1,0)</f>
        <v>0</v>
      </c>
      <c r="SU61" s="487">
        <f t="array" aca="1" ref="SU61" ca="1">IF(AND($CC$57:$CC$62=$CC$61,$CE$57&lt;&gt;$CE$58,$CE$58:$CE$62=$CE$61,$CF$58:$CF$59=$CF$59,$CF$59&lt;&gt;$CF$60,$CF$60:$CF$61=$CF$61,$CF$61&lt;&gt;$CF$62,$CG$58:$CG$59=$CG$59,$CG$60:$CG$61=$CG$61),1,0)</f>
        <v>0</v>
      </c>
      <c r="SV61" s="487">
        <f t="array" aca="1" ref="SV61" ca="1">IF(AND($CC$57:$CC$62=$CC$61,$CE$57&lt;&gt;$CE$58,$CE$58:$CE$62=$CE$61,$CF$58:$CF$59=$CF$59,$CF$59&lt;&gt;$CF$60,$CF$60&lt;&gt;$CF$61,$CF$61&lt;&gt;$CF$62,$CG$58:$CG$59=$CG$59),1,0)</f>
        <v>0</v>
      </c>
      <c r="SW61" s="487">
        <f t="array" aca="1" ref="SW61" ca="1">IF(AND($CC$57:$CC$62=$CC$61,$CE$57&lt;&gt;$CE$58,$CE$58:$CE$62=$CE$61,$CF$58&lt;&gt;$CF$59,$CF$59:$CF$62=$CF$61,$CG$59:$CG$62=$CG$61),1,0)</f>
        <v>0</v>
      </c>
      <c r="SX61" s="487">
        <f t="array" aca="1" ref="SX61" ca="1">IF(AND($CC$57:$CC$62=$CC$61,$CE$57&lt;&gt;$CE$58,$CE$58:$CE$62=$CE$61,$CF$58&lt;&gt;$CF$59,$CF$59:$CF$61=$CF$61,$CF$61&lt;&gt;$CF$62,$CG$59:$CG$61=$CG$61),1,0)</f>
        <v>0</v>
      </c>
      <c r="SY61" s="487">
        <f t="array" aca="1" ref="SY61" ca="1">IF(AND($CC$57:$CC$62=$CC$61,$CE$57&lt;&gt;$CE$58,$CE$58:$CE$62=$CE$61,$CF$58&lt;&gt;$CF$59,$CF$59:$CF$60=$CF$60,$CF$60&lt;&gt;$CF$61,$CF$61:$CF$62=$CF$61,$CG$59:$CG$60=$CG$60,$CG$61:$CG$62=$CG$61),1,0)</f>
        <v>0</v>
      </c>
      <c r="SZ61" s="487">
        <f t="array" aca="1" ref="SZ61" ca="1">IF(AND($CC$57:$CC$62=$CC$61,$CE$57&lt;&gt;$CE$58,$CE$58:$CE$62=$CE$61,$CF$58&lt;&gt;$CF$59,$CF$59:$CF$60=$CF$60,$CF$60&lt;&gt;$CF$61,$CF$61&lt;&gt;$CF$62,$CG$59:$CG$60=$CG$60),1,0)</f>
        <v>0</v>
      </c>
      <c r="TA61" s="487">
        <f t="array" aca="1" ref="TA61" ca="1">IF(AND($CC$57:$CC$62=$CC$61,$CE$57&lt;&gt;$CE$58,$CE$58:$CE$62=$CE$61,$CF$58&lt;&gt;$CF$59,$CF$59&lt;&gt;$CF$60,$CF$60:$CF$62=$CF$61,$CG$60:$CG$62=$CG$61),1,0)</f>
        <v>0</v>
      </c>
      <c r="TB61" s="487">
        <f t="array" aca="1" ref="TB61" ca="1">IF(AND($CC$57:$CC$62=$CC$61,$CE$57&lt;&gt;$CE$58,$CE$58:$CE$62=$CE$61,$CF$58&lt;&gt;$CF$59,$CF$59&lt;&gt;$CF$60,$CF$60:$CF$61=$CF$61,$CF$61&lt;&gt;$CF$62,$CG$60:$CG$61=$CG$61),1,0)</f>
        <v>0</v>
      </c>
      <c r="TC61" s="487">
        <f t="array" aca="1" ref="TC61" ca="1">IF(AND($CC$57:$CC$62=$CC$61,$CE$57&lt;&gt;$CE$58,$CE$58:$CE$62=$CE$61,$CF$58&lt;&gt;$CF$59,$CF$59&lt;&gt;$CF$60,$CF$60&lt;&gt;$CF$61,$CF$61:$CF$62=$CF$61,$CG$61:$CG$62=$CG$61),1,0)</f>
        <v>0</v>
      </c>
      <c r="TD61" s="487">
        <f t="array" aca="1" ref="TD61" ca="1">IF(AND($CC$57:$CC$62=$CC$61,$CE$57&lt;&gt;$CE$58,$CE$58:$CE$62=$CE$61,$CF$58&lt;&gt;$CF$59,$CF$59&lt;&gt;$CF$60,$CF$60&lt;&gt;$CF$61,$CF$61&lt;&gt;$CF$62),1,0)</f>
        <v>0</v>
      </c>
      <c r="TE61" s="487">
        <f t="array" aca="1" ref="TE61" ca="1">IF(AND($CC$57:$CC$62=$CC$61,$CE$57&lt;&gt;$CE$58,$CE$58:$CE$61=$CE$61,$CE$61&lt;&gt;$CE$62,$CF$58:$CF$60=$CF$60,$CF$60&lt;&gt;$CF$61,$CG$58:$CG$60=$CG$60),1,0)</f>
        <v>0</v>
      </c>
      <c r="TF61" s="487">
        <f t="array" aca="1" ref="TF61" ca="1">IF(AND($CC$57:$CC$62=$CC$61,$CE$57&lt;&gt;$CE$58,$CE$58:$CE$61=$CE$61,$CE$61&lt;&gt;$CE$62,$CF$58:$CF$59=$CF$59,$CF$59&lt;&gt;$CF$60,$CF$60:$CF$61=$CF$61,$CG$58:$CG$59=$CG$59,$CG$60:$CG$61=$CG$61),1,0)</f>
        <v>0</v>
      </c>
      <c r="TG61" s="487">
        <f t="array" aca="1" ref="TG61" ca="1">IF(AND($CC$57:$CC$62=$CC$61,$CE$57&lt;&gt;$CE$58,$CE$58:$CE$61=$CE$61,$CE$61&lt;&gt;$CE$62,$CF$58:$CF$59=$CF$59,$CF$59&lt;&gt;$CF$60,$CF$60&lt;&gt;$CF$61,$CG$58:$CG$59=$CG$59),1,0)</f>
        <v>0</v>
      </c>
      <c r="TH61" s="487">
        <f t="array" aca="1" ref="TH61" ca="1">IF(AND($CC$57:$CC$62=$CC$61,$CE$57&lt;&gt;$CE$58,$CE$58:$CE$61=$CE$61,$CE$61&lt;&gt;$CE$62,$CF$58&lt;&gt;$CF$59,$CF$59:$CF$61=$CF$61,$CG$59:$CG$61=$CG$61),1,0)</f>
        <v>0</v>
      </c>
      <c r="TI61" s="487">
        <f t="array" aca="1" ref="TI61" ca="1">IF(AND($CC$57:$CC$62=$CC$61,$CE$57&lt;&gt;$CE$58,$CE$58:$CE$61=$CE$61,$CE$61&lt;&gt;$CE$62,$CF$58&lt;&gt;$CF$59,$CF$59:$CF$60=$CF$60,$CF$60&lt;&gt;$CF$61,$CG$59:$CG$60=$CG$60),1,0)</f>
        <v>0</v>
      </c>
      <c r="TJ61" s="487">
        <f t="array" aca="1" ref="TJ61" ca="1">IF(AND($CC$57:$CC$62=$CC$61,$CE$57&lt;&gt;$CE$58,$CE$58:$CE$61=$CE$61,$CE$61&lt;&gt;$CE$62,$CF$58&lt;&gt;$CF$59,$CF$59&lt;&gt;$CF$60,$CF$60:$CF$61=$CF$61,$CG$60:$CG$61=$CG$61),1,0)</f>
        <v>0</v>
      </c>
      <c r="TK61" s="487">
        <f t="array" aca="1" ref="TK61" ca="1">IF(AND($CC$57:$CC$62=$CC$61,$CE$57&lt;&gt;$CE$58,$CE$58:$CE$61=$CE$61,$CE$61&lt;&gt;$CE$62,$CF$58&lt;&gt;$CF$59,$CF$59&lt;&gt;$CF$60,$CF$60&lt;&gt;$CF$61),1,0)</f>
        <v>0</v>
      </c>
      <c r="TL61" s="487">
        <f t="array" aca="1" ref="TL61" ca="1">IF(AND($CC$57:$CC$62=$CC$61,$CE$57&lt;&gt;$CE$58,$CE$58:$CE$60=$CE$60,$CE$60&lt;&gt;$CE$61,$CE$61:$CE$62=$CE$61,$CF$58:$CF$60=$CF$60,$CF$61&lt;&gt;$CF$62,$CG$58:$CG$60=$CG$60),1,0)</f>
        <v>0</v>
      </c>
      <c r="TM61" s="487">
        <f t="array" aca="1" ref="TM61" ca="1">IF(AND($CC$57:$CC$62=$CC$61,$CE$57&lt;&gt;$CE$58,$CE$58:$CE$60=$CE$60,$CE$60&lt;&gt;$CE$61,$CE$61:$CE$62=$CE$61,$CF$58:$CF$59=$CF$59,$CF$59&lt;&gt;$CF$60,$CF$61:$CF$62=$CF$61,$CG$58:$CG$59=$CG$59,$CG$61:$CG$62=$CG$61),1,0)</f>
        <v>0</v>
      </c>
      <c r="TN61" s="487">
        <f t="array" aca="1" ref="TN61" ca="1">IF(AND($CC$57:$CC$62=$CC$61,$CE$57&lt;&gt;$CE$58,$CE$58:$CE$60=$CE$60,$CE$60&lt;&gt;$CE$61,$CE$61:$CE$62=$CE$61,$CF$58:$CF$59=$CF$59,$CF$59&lt;&gt;$CF$60,$CF$61&lt;&gt;$CF$62,$CG$58:$CG$59=$CG$59),1,0)</f>
        <v>0</v>
      </c>
      <c r="TO61" s="487">
        <f t="array" aca="1" ref="TO61" ca="1">IF(AND($CC$57:$CC$62=$CC$61,$CE$57&lt;&gt;$CE$58,$CE$58:$CE$60=$CE$60,$CE$60&lt;&gt;$CE$61,$CE$61:$CE$62=$CE$61,$CF$58&lt;&gt;$CF$59,$CF$59:$CF$60=$CF$60,$CF$61:$CF$62=$CF$61,$CG$59:$CG$60=$CG$60,$CG$61:$CG$62=$CG$61),1,0)</f>
        <v>0</v>
      </c>
      <c r="TP61" s="487">
        <f t="array" aca="1" ref="TP61" ca="1">IF(AND($CC$57:$CC$62=$CC$61,$CE$57&lt;&gt;$CE$58,$CE$58:$CE$60=$CE$60,$CE$60&lt;&gt;$CE$61,$CE$61:$CE$62=$CE$61,$CF$58&lt;&gt;$CF$59,$CF$59:$CF$60=$CF$60,$CF$61&lt;&gt;$CF$62,$CG$59:$CG$60=$CG$60),1,0)</f>
        <v>0</v>
      </c>
      <c r="TQ61" s="487">
        <f t="array" aca="1" ref="TQ61" ca="1">IF(AND($CC$57:$CC$62=$CC$61,$CE$57&lt;&gt;$CE$58,$CE$58:$CE$60=$CE$60,$CE$60&lt;&gt;$CE$61,$CE$61:$CE$62=$CE$61,$CF$58&lt;&gt;$CF$59,$CF$59&lt;&gt;$CF$60,$CF$61:$CF$62=$CF$61,$CG$61:$CG$62=$CG$61),1,0)</f>
        <v>0</v>
      </c>
      <c r="TR61" s="487">
        <f t="array" aca="1" ref="TR61" ca="1">IF(AND($CC$57:$CC$62=$CC$61,$CE$57&lt;&gt;$CE$58,$CE$58:$CE$60=$CE$60,$CE$60&lt;&gt;$CE$61,$CE$61:$CE$62=$CE$61,$CF$58&lt;&gt;$CF$59,$CF$59&lt;&gt;$CF$60,$CF$61&lt;&gt;$CF$62),1,0)</f>
        <v>0</v>
      </c>
      <c r="TS61" s="487">
        <f t="array" aca="1" ref="TS61" ca="1">IF(AND($CC$57:$CC$62=$CC$61,$CE$57&lt;&gt;$CE$58,$CE$58:$CE$60=$CE$60,$CE$60&lt;&gt;$CE$61,$CE$61&lt;&gt;$CE$62,$CF$58:$CF$59=$CF$59,$CF$59&lt;&gt;$CF$60,$CG$58:$CG$59=$CG$59),1,0)</f>
        <v>0</v>
      </c>
      <c r="TT61" s="487">
        <f t="array" aca="1" ref="TT61" ca="1">IF(AND($CC$57:$CC$62=$CC$61,$CE$57&lt;&gt;$CE$58,$CE$58:$CE$60=$CE$60,$CE$60&lt;&gt;$CE$61,$CE$61&lt;&gt;$CE$62,$CF$58&lt;&gt;$CF$59,$CF$59:$CF$60=$CF$60,$CG$59:$CG$60=$CG$60),1,0)</f>
        <v>0</v>
      </c>
      <c r="TU61" s="487">
        <f t="array" aca="1" ref="TU61" ca="1">IF(AND($CC$57:$CC$62=$CC$61,$CE$57&lt;&gt;$CE$58,$CE$58:$CE$60=$CE$60,$CE$60&lt;&gt;$CE$61,$CE$61&lt;&gt;$CE$62,$CF$58&lt;&gt;$CF$59,$CF$59&lt;&gt;$CF$60),1,0)</f>
        <v>0</v>
      </c>
      <c r="TV61" s="487">
        <f t="array" aca="1" ref="TV61" ca="1">IF(AND($CC$57:$CC$62=$CC$61,$CE$57&lt;&gt;$CE$58,$CE$58:$CE$59=$CE$59,$CE$59&lt;&gt;$CE$60,$CE$60:$CE$62=$CE$61,$CF$58:$CF$59=$CF$59,$CF$60&lt;&gt;$CF$61,$CF$61:$CF$62=$CF$61,$CG$58:$CG$59=$CG$59,$CG$61:$CG$62=$CG$61),1,0)</f>
        <v>0</v>
      </c>
      <c r="TW61" s="487">
        <f t="array" aca="1" ref="TW61" ca="1">IF(AND($CC$57:$CC$62=$CC$61,$CE$57&lt;&gt;$CE$58,$CE$58:$CE$59=$CE$59,$CE$59&lt;&gt;$CE$60,$CE$60:$CE$62=$CE$61,$CF$58:$CF$59=$CF$59,$CF$60:$CF$61=$CF$61,$CF$61&lt;&gt;$CF$62,$CG$58:$CG$59=$CG$59,$CG$60:$CG$61=$CG$61),1,0)</f>
        <v>0</v>
      </c>
      <c r="TX61" s="487">
        <f t="array" aca="1" ref="TX61" ca="1">IF(AND($CC$57:$CC$62=$CC$61,$CE$57&lt;&gt;$CE$58,$CE$58:$CE$59=$CE$59,$CE$59&lt;&gt;$CE$60,$CE$60:$CE$62=$CE$61,$CF$58:$CF$59=$CF$59,$CF$60&lt;&gt;$CF$61,$CF$61&lt;&gt;$CF$62,$CG$58:$CG$59=$CG$59),1,0)</f>
        <v>0</v>
      </c>
      <c r="TY61" s="487">
        <f t="array" aca="1" ref="TY61" ca="1">IF(AND($CC$57:$CC$62=$CC$61,$CE$57&lt;&gt;$CE$58,$CE$58:$CE$59=$CE$58,$CE$59&lt;&gt;$CE$60,$CE$60:$CE$62=$CE$61,$CF$58&lt;&gt;$CF$59,$CF$60:$CF$62=$CF$61,$CG$60:$CG$62=$CG$61),1,0)</f>
        <v>0</v>
      </c>
      <c r="TZ61" s="487">
        <f t="array" aca="1" ref="TZ61" ca="1">IF(AND($CC$57:$CC$62=$CC$61,$CE$57&lt;&gt;$CE$58,$CE$58:$CE$59=$CE$59,$CE$59&lt;&gt;$CE$60,$CE$60:$CE$62=$CE$61,$CF$58&lt;&gt;$CF$59,$CF$60:$CF$61=$CF$61,$CF$61&lt;&gt;$CF$62,$CG$60:$CG$61=$CG$61),1,0)</f>
        <v>0</v>
      </c>
      <c r="UA61" s="487">
        <f t="array" aca="1" ref="UA61" ca="1">IF(AND($CC$57:$CC$62=$CC$61,$CE$57&lt;&gt;$CE$58,$CE$58:$CE$59=$CE$59,$CE$59&lt;&gt;$CE$60,$CE$60:$CE$62=$CE$61,$CF$58&lt;&gt;$CF$59,$CF$60&lt;&gt;$CF$61,$CF$61:$CF$62=$CF$61,$CG$61:$CG$62=$CG$61),1,0)</f>
        <v>0</v>
      </c>
      <c r="UB61" s="487">
        <f t="array" aca="1" ref="UB61" ca="1">IF(AND($CC$57:$CC$62=$CC$61,$CE$57&lt;&gt;$CE$58,$CE$58:$CE$59=$CE$59,$CE$59&lt;&gt;$CE$60,$CE$60:$CE$62=$CE$61,$CF$58&lt;&gt;$CF$59,$CF$60&lt;&gt;$CF$61,$CF$61&lt;&gt;$CF$62),1,0)</f>
        <v>0</v>
      </c>
      <c r="UC61" s="487">
        <f t="array" aca="1" ref="UC61" ca="1">IF(AND($CC$57:$CC$62=$CC$61,$CE$57&lt;&gt;$CE$58,$CE$58:$CE$59=$CE$59,$CE$59&lt;&gt;$CE$60,$CE$60&lt;&gt;$CE$61,$CE$61:$CE$62=$CE$61,$CF$58:$CF$59=$CF$59,$CF$61&lt;&gt;$CF$62,$CG$58:$CG$59=$CG$59),1,0)</f>
        <v>0</v>
      </c>
      <c r="UD61" s="487">
        <f t="array" aca="1" ref="UD61" ca="1">IF(AND($CC$57:$CC$62=$CC$61,$CE$57&lt;&gt;$CE$58,$CE$58:$CE$59=$CE$59,$CE$59&lt;&gt;$CE$60,$CE$60&lt;&gt;$CE$61,$CE$61:$CE$62=$CE$61,$CF$58&lt;&gt;$CF$59,$CF$61:$CF$62=$CF$61,$CG$61:$CG$62=$CG$61),1,0)</f>
        <v>0</v>
      </c>
      <c r="UE61" s="487">
        <f t="array" aca="1" ref="UE61" ca="1">IF(AND($CC$57:$CC$62=$CC$61,$CE$57&lt;&gt;$CE$58,$CE$58:$CE$59=$CE$59,$CE$59&lt;&gt;$CE$60,$CE$60&lt;&gt;$CE$61,$CE$61:$CE$62=$CE$61,$CF$58&lt;&gt;$CF$59,$CF$61&lt;&gt;$CF$62),1,0)</f>
        <v>0</v>
      </c>
      <c r="UF61" s="487">
        <f t="array" aca="1" ref="UF61" ca="1">IF(AND($CC$57:$CC$62=$CC$61,$CE$57&lt;&gt;$CE$58,$CE$58:$CE$59=$CE$59,$CE$59&lt;&gt;$CE$60,$CE$60:$CE$61=$CE$61,$CE$61&lt;&gt;$CE$62,$CF$58:$CF$59=$CF$59,$CF$60&lt;&gt;$CF$61,$CG$58:$CG$59=$CG$59),1,0)</f>
        <v>0</v>
      </c>
      <c r="UG61" s="487">
        <f t="array" aca="1" ref="UG61" ca="1">IF(AND($CC$57:$CC$62=$CC$61,$CE$57&lt;&gt;$CE$58,$CE$58:$CE$59=$CE$59,$CE$59&lt;&gt;$CE$60,$CE$60:$CE$61=$CE$61,$CE$61&lt;&gt;$CE$62,$CF$58&lt;&gt;$CF$59,$CF$60:$CF$61=$CF$61,$CG$60:$CG$61=$CG$61),1,0)</f>
        <v>0</v>
      </c>
      <c r="UH61" s="487">
        <f t="array" aca="1" ref="UH61" ca="1">IF(AND($CC$57:$CC$62=$CC$61,$CE$57&lt;&gt;$CE$58,$CE$58:$CE$59=$CE$59,$CE$59&lt;&gt;$CE$60,$CE$60:$CE$61=$CE$61,$CE$61&lt;&gt;$CE$62,$CF$58&lt;&gt;$CF$59,$CF$60&lt;&gt;$CF$61),1,0)</f>
        <v>0</v>
      </c>
      <c r="UI61" s="487">
        <f t="array" aca="1" ref="UI61" ca="1">IF(AND($CC$57:$CC$62=$CC$61,$CE$57&lt;&gt;$CE$58,$CE$58:$CE$59=$CE$59,$CE$59&lt;&gt;$CE$60,$CE$60&lt;&gt;$CE$61,$CE$61&lt;&gt;$CE$62,$CF$58&lt;&gt;$CF$59),1,0)</f>
        <v>0</v>
      </c>
      <c r="UJ61" s="487">
        <f t="array" aca="1" ref="UJ61" ca="1">IF(AND($CC$57:$CC$62=$CC$61,$CE$57&lt;&gt;$CE$58,$CE$58&lt;&gt;$CE$59,$CE$59:$CE$62=$CE$61,$CF$59:$CF$61=$CF$61,$CF$61&lt;&gt;$CF$62,$CG$59:$CG$61=$CG$61),1,0)</f>
        <v>0</v>
      </c>
      <c r="UK61" s="487">
        <f t="array" aca="1" ref="UK61" ca="1">IF(AND($CC$57:$CC$62=$CC$61,$CE$57&lt;&gt;$CE$58,$CE$58&lt;&gt;$CE$59,$CE$59:$CE$62=$CE$61,$CF$59:$CF$60=$CF$60,$CF$60&lt;&gt;$CF$61,$CF$61:$CF$62=$CF$61,$CG$59:$CG$60=$CG$60,$CG$61:$CG$62=$CG$61),1,0)</f>
        <v>0</v>
      </c>
      <c r="UL61" s="487">
        <f t="array" aca="1" ref="UL61" ca="1">IF(AND($CC$57:$CC$62=$CC$61,$CE$57&lt;&gt;$CE$58,$CE$58&lt;&gt;$CE$59,$CE$59:$CE$62=$CE$61,$CF$59:$CF$60=$CF$60,$CF$60&lt;&gt;$CF$61,$CF$61&lt;&gt;$CF$62,$CG$59:$CG$60=$CG$60),1,0)</f>
        <v>0</v>
      </c>
      <c r="UM61" s="487">
        <f t="array" aca="1" ref="UM61" ca="1">IF(AND($CC$57:$CC$62=$CC$61,$CE$57&lt;&gt;$CE$58,$CE$58&lt;&gt;$CE$59,$CE$59:$CE$62=$CE$61,$CF$59&lt;&gt;$CF$60,$CF$60:$CF$62=$CF$61,$CG$60:$CG$62=$CG$61),1,0)</f>
        <v>0</v>
      </c>
      <c r="UN61" s="487">
        <f t="array" aca="1" ref="UN61" ca="1">IF(AND($CC$57:$CC$62=$CC$61,$CE$57&lt;&gt;$CE$58,$CE$58&lt;&gt;$CE$59,$CE$59:$CE$62=$CE$61,$CF$59&lt;&gt;$CF$60,$CF$60:$CF$61=$CF$61,$CF$61&lt;&gt;$CF$62,$CG$60:$CG$61=$CG$61),1,0)</f>
        <v>0</v>
      </c>
      <c r="UO61" s="487">
        <f t="array" aca="1" ref="UO61" ca="1">IF(AND($CC$57:$CC$62=$CC$61,$CE$57&lt;&gt;$CE$58,$CE$58&lt;&gt;$CE$59,$CE$59:$CE$62=$CE$61,$CF$59&lt;&gt;$CF$60,$CF$60&lt;&gt;$CF$61,$CF$61:$CF$62=$CF$61,$CG$61:$CG$62=$CG$61),1,0)</f>
        <v>0</v>
      </c>
      <c r="UP61" s="487">
        <f t="array" aca="1" ref="UP61" ca="1">IF(AND($CC$57:$CC$62=$CC$61,$CE$57&lt;&gt;$CE$58,$CE$58&lt;&gt;$CE$59,$CE$59:$CE$62=$CE$61,$CF$59&lt;&gt;$CF$60,$CF$60&lt;&gt;$CF$61,$CF$61&lt;&gt;$CF$62),1,0)</f>
        <v>0</v>
      </c>
      <c r="UQ61" s="487">
        <f t="array" aca="1" ref="UQ61" ca="1">IF(AND($CC$57:$CC$62=$CC$61,$CE$57&lt;&gt;$CE$58,$CE$58&lt;&gt;$CE$59,$CE$59:$CE$61=$CE$61,$CE$61&lt;&gt;$CE$62,$CF$59:$CF$60=$CF$60,$CF$60&lt;&gt;$CF$61,$CG$59:$CG$60=$CG$60),1,0)</f>
        <v>0</v>
      </c>
      <c r="UR61" s="487">
        <f t="array" aca="1" ref="UR61" ca="1">IF(AND($CC$57:$CC$62=$CC$61,$CE$57&lt;&gt;$CE$58,$CE$58&lt;&gt;$CE$59,$CE$59:$CE$61=$CE$61,$CE$61&lt;&gt;$CE$62,$CF$59&lt;&gt;$CF$60,$CF$60:$CF$61=$CF$61,$CG$60:$CG$61=$CG$61),1,0)</f>
        <v>0</v>
      </c>
      <c r="US61" s="487">
        <f t="array" aca="1" ref="US61" ca="1">IF(AND($CC$57:$CC$62=$CC$61,$CE$57&lt;&gt;$CE$58,$CE$58&lt;&gt;$CE$59,$CE$59:$CE$61=$CE$61,$CE$61&lt;&gt;$CE$62,$CF$59&lt;&gt;$CF$60,$CF$60&lt;&gt;$CF$61),1,0)</f>
        <v>0</v>
      </c>
      <c r="UT61" s="487">
        <f t="array" aca="1" ref="UT61" ca="1">IF(AND($CC$57:$CC$62=$CC$61,$CE$57&lt;&gt;$CE$58,$CE$58&lt;&gt;$CE$59,$CE$59:$CE$60=$CE$60,$CE$60&lt;&gt;$CE$61,$CE$61:$CE$62=$CE$61,$CF$59:$CF$60=$CF$60,$CF$61&lt;&gt;$CF$62,$CG$59:$CG$60=$CG$60),1,0)</f>
        <v>0</v>
      </c>
      <c r="UU61" s="487">
        <f t="array" aca="1" ref="UU61" ca="1">IF(AND($CC$57:$CC$62=$CC$61,$CE$57&lt;&gt;$CE$58,$CE$58&lt;&gt;$CE$59,$CE$59:$CE$60=$CE$60,$CE$60&lt;&gt;$CE$61,$CE$61:$CE$62=$CE$61,$CF$59&lt;&gt;$CF$60,$CF$61:$CF$62=$CF$61,$CG$61:$CG$62=$CG$61),1,0)</f>
        <v>0</v>
      </c>
      <c r="UV61" s="487">
        <f t="array" aca="1" ref="UV61" ca="1">IF(AND($CC$57:$CC$62=$CC$61,$CE$57&lt;&gt;$CE$58,$CE$58&lt;&gt;$CE$59,$CE$59:$CE$60=$CE$60,$CE$60&lt;&gt;$CE$61,$CE$61:$CE$62=$CE$61,$CF$59&lt;&gt;$CF$60,$CF$61&lt;&gt;$CF$62),1,0)</f>
        <v>0</v>
      </c>
      <c r="UW61" s="487">
        <f t="array" aca="1" ref="UW61" ca="1">IF(AND($CC$57:$CC$62=$CC$61,$CE$57&lt;&gt;$CE$58,$CE$58&lt;&gt;$CE$59,$CE$59:$CE$60=$CE$60,$CE$60&lt;&gt;$CE$61,$CE$61&lt;&gt;$CE$62,$CF$59&lt;&gt;$CF$60),1,0)</f>
        <v>0</v>
      </c>
      <c r="UX61" s="487">
        <f t="array" aca="1" ref="UX61" ca="1">IF(AND($CC$57:$CC$62=$CC$61,$CE$57&lt;&gt;$CE$58,$CE$58&lt;&gt;$CE$59,$CE$59&lt;&gt;$CE$60,$CE$60:$CE$62=$CE$61,$CF$60:$CF$61=$CF$61,$CF$61&lt;&gt;$CF$62,$CG$60:$CG$61=$CG$61),1,0)</f>
        <v>0</v>
      </c>
      <c r="UY61" s="487">
        <f t="array" aca="1" ref="UY61" ca="1">IF(AND($CC$57:$CC$62=$CC$61,$CE$57&lt;&gt;$CE$58,$CE$58&lt;&gt;$CE$59,$CE$59&lt;&gt;$CE$60,$CE$60:$CE$62=$CE$61,$CF$60&lt;&gt;$CF$61,$CF$61:$CF$62=$CF$61,$CG$61:$CG$62=$CG$61),1,0)</f>
        <v>0</v>
      </c>
      <c r="UZ61" s="487">
        <f t="array" aca="1" ref="UZ61" ca="1">IF(AND($CC$57:$CC$62=$CC$61,$CE$57&lt;&gt;$CE$58,$CE$58&lt;&gt;$CE$59,$CE$59&lt;&gt;$CE$60,$CE$60:$CE$62=$CE$61,$CF$60&lt;&gt;$CF$61,$CF$61&lt;&gt;$CF$62),1,0)</f>
        <v>0</v>
      </c>
      <c r="VA61" s="487">
        <f t="array" aca="1" ref="VA61" ca="1">IF(AND($CC$57:$CC$62=$CC$61,$CE$57&lt;&gt;$CE$58,$CE$58&lt;&gt;$CE$59,$CE$59&lt;&gt;$CE$60,$CE$60:$CE$61=$CE$61,$CE$61&lt;&gt;$CE$62,$CF$60&lt;&gt;$CF$61),1,0)</f>
        <v>0</v>
      </c>
      <c r="VB61" s="487">
        <f t="array" aca="1" ref="VB61" ca="1">IF(AND($CC$57:$CC$62=$CC$61,$CE$57&lt;&gt;$CE$58,$CE$58&lt;&gt;$CE$59,$CE$59&lt;&gt;$CE$60,$CE$60&lt;&gt;$CE$61,$CE$61:$CE$62=$CE$61,$CF$61&lt;&gt;$CF$62),1,0)</f>
        <v>0</v>
      </c>
      <c r="VC61" s="487">
        <f t="array" aca="1" ref="VC61" ca="1">IF(AND($CC$57:$CC$61=$CC$61,$CC$61&lt;&gt;$CC$62,$CE$57:$CE$60=$CE$60,$CE$60&lt;&gt;$CE$61,$CF$57:$CF$60=$CF$60,$CG$57:$CG$60=$CG$60),1,0)</f>
        <v>0</v>
      </c>
      <c r="VD61" s="487">
        <f t="array" aca="1" ref="VD61" ca="1">IF(AND($CC$57:$CC$61=$CC$61,$CC$61&lt;&gt;$CC$62,$CE$57:$CE$59=$CE$59,$CE$59&lt;&gt;$CE$60,$CE$60:$CE$61=$CE$61,$CF$57:$CF$59=$CF$59,$CF$60:$CF$61=$CF$61,$CG$57:$CG$59=$CG$59,$CG$60:$CG$61=$CG$61),1,0)</f>
        <v>0</v>
      </c>
      <c r="VE61" s="487">
        <f t="array" aca="1" ref="VE61" ca="1">IF(AND($CC$57:$CC$61=$CC$61,$CC$61&lt;&gt;$CC$62,$CE$57:$CE$59=$CE$59,$CE$59&lt;&gt;$CE$60,$CE$60&lt;&gt;$CE$61,$CF$57:$CF$59=$CF$59,$CG$57:$CG$59=$CG$59),1,0)</f>
        <v>0</v>
      </c>
      <c r="VF61" s="487">
        <f t="array" aca="1" ref="VF61" ca="1">IF(AND($CC$57:$CC$61=$CC$61,$CC$61&lt;&gt;$CC$62,$CE$57:$CE$58=$CE$58,$CE$58&lt;&gt;$CE$59,$CE$59:$CE$61=$CE$61,$CF$57:$CF$58=$CF$58,$CF$59:$CF$61=$CF$61,$CG$57:$CG$58=$CG$58,$CG$59:$CG$61=$CG$61),1,0)</f>
        <v>0</v>
      </c>
      <c r="VG61" s="487">
        <f t="array" aca="1" ref="VG61" ca="1">IF(AND($CC$57:$CC$61=$CC$61,$CC$61&lt;&gt;$CC$62,$CE$57:$CE$58=$CE$58,$CE$58&lt;&gt;$CE$59,$CE$59:$CE$60=$CE$60,$CE$60&lt;&gt;$CE$61,$CF$57:$CF$58=$CF$58,$CF$59:$CF$60=$CF$60,$CG$57:$CG$58=$CG$58,$CG$59:$CG$60=$CG$60),1,0)</f>
        <v>0</v>
      </c>
      <c r="VH61" s="487">
        <f t="array" aca="1" ref="VH61" ca="1">IF(AND($CC$57:$CC$61=$CC$61,$CC$61&lt;&gt;$CC$62,$CE$57:$CE$58=$CE$58,$CE$58&lt;&gt;$CE$59,$CE$59&lt;&gt;$CE$60,$CE$60:$CE$61=$CE$61,$CF$57:$CF$58=$CF$58,$CF$60:$CF$61=$CF$61,$CG$57:$CG$58=$CG$58,$CG$60:$CG$61=$CG$61),1,0)</f>
        <v>0</v>
      </c>
      <c r="VI61" s="487">
        <f t="array" aca="1" ref="VI61" ca="1">IF(AND($CC$57:$CC$61=$CC$61,$CC$61&lt;&gt;$CC$62,$CE$57:$CE$58=$CE$58,$CE$58&lt;&gt;$CE$59,$CE$59&lt;&gt;$CE$60,$CE$60&lt;&gt;$CE$61,$CF$57:$CF$58=$CF$58,$CG$57:$CG$58=$CG$58),1,0)</f>
        <v>0</v>
      </c>
      <c r="VJ61" s="487">
        <f t="array" aca="1" ref="VJ61" ca="1">IF(AND($CC$57:$CC$61=$CC$61,$CC$61&lt;&gt;$CC$62,$CE$57&lt;&gt;$CE$58,$CE$58:$CE$61=$CE$61,$CF$58:$CF$61=$CF$61,$CG$58:$CG$61=$CG$61),1,0)</f>
        <v>0</v>
      </c>
      <c r="VK61" s="487">
        <f t="array" aca="1" ref="VK61" ca="1">IF(AND($CC$57:$CC$61=$CC$61,$CC$61&lt;&gt;$CC$62,$CE$57&lt;&gt;$CE$58,$CE$58:$CE$60=$CE$60,$CE$60&lt;&gt;$CE$61,$CF$58:$CF$60=$CF$60,$CG$58:$CG$60=$CG$60),1,0)</f>
        <v>0</v>
      </c>
      <c r="VL61" s="487">
        <f t="array" aca="1" ref="VL61" ca="1">IF(AND($CC$57:$CC$61=$CC$61,$CC$61&lt;&gt;$CC$62,$CE$57&lt;&gt;$CE$58,$CE$58:$CE$59=$CE$59,$CE$59&lt;&gt;$CE$60,$CE$60:$CE$61=$CE$61,$CF$58:$CF$59=$CF$59,$CF$60:$CF$61=$CF$61,$CG$58:$CG$59=$CG$59,$CG$60:$CG$61=$CG$61),1,0)</f>
        <v>0</v>
      </c>
      <c r="VM61" s="487">
        <f t="array" aca="1" ref="VM61" ca="1">IF(AND($CC$57:$CC$61=$CC$61,$CC$61&lt;&gt;$CC$62,$CE$57&lt;&gt;$CE$58,$CE$58:$CE$59=$CE$59,$CE$59&lt;&gt;$CE$60,$CE$60&lt;&gt;$CE$61,$CF$58:$CF$59=$CF$59,$CG$58:$CG$59=$CG$59),1,0)</f>
        <v>0</v>
      </c>
      <c r="VN61" s="487">
        <f t="array" aca="1" ref="VN61" ca="1">IF(AND($CC$57:$CC$61=$CC$61,$CC$61&lt;&gt;$CC$62,$CE$57&lt;&gt;$CE$58,$CE$58&lt;&gt;$CE$59,$CE$59:$CE$61=$CE$61,$CF$59:$CF$61=$CF$61,$CG$59:$CG$61=$CG$61),1,0)</f>
        <v>0</v>
      </c>
      <c r="VO61" s="487">
        <f t="array" aca="1" ref="VO61" ca="1">IF(AND($CC$57:$CC$61=$CC$61,$CC$61&lt;&gt;$CC$62,$CE$57&lt;&gt;$CE$58,$CE$58&lt;&gt;$CE$59,$CE$59:$CE$60=$CE$60,$CE$60&lt;&gt;$CE$61,$CF$59:$CF$60=$CF$60,$CG$59:$CG$60=$CG$60),1,0)</f>
        <v>0</v>
      </c>
      <c r="VP61" s="487">
        <f t="array" aca="1" ref="VP61" ca="1">IF(AND($CC$57:$CC$61=$CC$61,$CC$61&lt;&gt;$CC$62,$CE$57&lt;&gt;$CE$58,$CE$58&lt;&gt;$CE$59,$CE$59&lt;&gt;$CE$60,$CE$60:$CE$61=$CE$61,$CF$60:$CF$61=$CF$61,$CG$60:$CG$61=$CG$61),1,0)</f>
        <v>0</v>
      </c>
      <c r="VQ61" s="487">
        <f t="array" aca="1" ref="VQ61" ca="1">IF(AND($CC$57:$CC$61=$CC$61,$CC$61&lt;&gt;$CC$62,$CE$57&lt;&gt;$CE$58,$CE$58&lt;&gt;$CE$59,$CE$59&lt;&gt;$CE$60,$CE$60&lt;&gt;$CE$61),1,0)</f>
        <v>0</v>
      </c>
      <c r="VR61" s="487">
        <f t="array" aca="1" ref="VR61" ca="1">IF(AND($CC$57:$CC$60=$CC$60,$CC$60&lt;&gt;$CC$61,$CC$61:$CC$62=$CC$61,$CE$57:$CE$60=$CE$60,$CE$61&lt;&gt;$CE$62,$CF$57:$CF$60=$CF$60,$CG$57:$CG$60=$CG$60),1,0)</f>
        <v>0</v>
      </c>
      <c r="VS61" s="487">
        <f t="array" aca="1" ref="VS61" ca="1">IF(AND($CC$57:$CC$60=$CC$60,$CC$60&lt;&gt;$CC$61,$CC$61:$CC$62=$CC$61,$CE$57:$CE$59=$CE$59,$CE$59&lt;&gt;$CE$60,$CE$61:$CE$62=$CE$61,$CF$57:$CF$59=$CF$59,$CF$61:$CF$62=$CF$61,$CG$57:$CG$59=$CG$59,$CG$61:$CG$62=$CG$61),1,0)</f>
        <v>0</v>
      </c>
      <c r="VT61" s="487">
        <f t="array" aca="1" ref="VT61" ca="1">IF(AND($CC$57:$CC$60=$CC$60,$CC$60&lt;&gt;$CC$61,$CC$61:$CC$62=$CC$61,$CE$57:$CE$59=$CE$59,$CE$59&lt;&gt;$CE$60,$CE$61&lt;&gt;$CE$62,$CF$57:$CF$59=$CF$59,$CG$57:$CG$59=$CG$59),1,0)</f>
        <v>0</v>
      </c>
      <c r="VU61" s="487">
        <f t="array" aca="1" ref="VU61" ca="1">IF(AND($CC$57:$CC$60=$CC$60,$CC$60&lt;&gt;$CC$61,$CC$61:$CC$62=$CC$61,$CE$57:$CE$58=$CE$58,$CE$58&lt;&gt;$CE$59,$CE$59:$CE$60=$CE$60,$CE$61:$CE$62=$CE$61,$CF$57:$CF$58=$CF$58,$CF$59:$CF$60=$CF$60,$CF$61:$CF$62=$CF$61,$CG$57:$CG$58=$CG$58,$CG$59:$CG$60=$CG$60,$CG$61:$CG$62=$CG$61),1,0)</f>
        <v>0</v>
      </c>
      <c r="VV61" s="487">
        <f t="array" aca="1" ref="VV61" ca="1">IF(AND($CC$57:$CC$60=$CC$60,$CC$60&lt;&gt;$CC$61,$CC$61:$CC$62=$CC$61,$CE$57:$CE$58=$CE$58,$CE$58&lt;&gt;$CE$59,$CE$59:$CE$60=$CE$60,$CE$61&lt;&gt;$CE$62,$CF$57:$CF$58=$CF$58,$CF$59:$CF$60=$CF$60,$CG$57:$CG$58=$CG$58,$CG$59:$CG$60=$CG$60),1,0)</f>
        <v>0</v>
      </c>
      <c r="VW61" s="487">
        <f t="array" aca="1" ref="VW61" ca="1">IF(AND($CC$57:$CC$60=$CC$60,$CC$60&lt;&gt;$CC$61,$CC$61:$CC$62=$CC$61,$CE$57:$CE$58=$CE$58,$CE$58&lt;&gt;$CE$59,$CE$59&lt;&gt;$CE$60,$CE$61:$CE$62=$CE$61,$CF$57:$CF$58=$CF$58,$CF$61:$CF$62=$CF$61,$CG$57:$CG$58=$CG$58,$CG$61:$CG$62=$CG$61),1,0)</f>
        <v>0</v>
      </c>
      <c r="VX61" s="487">
        <f t="array" aca="1" ref="VX61" ca="1">IF(AND($CC$57:$CC$60=$CC$60,$CC$60&lt;&gt;$CC$61,$CC$61:$CC$62=$CC$61,$CE$57:$CE$58=$CE$58,$CE$58&lt;&gt;$CE$59,$CE$59&lt;&gt;$CE$60,$CE$61&lt;&gt;$CE$62,$CF$57:$CF$58=$CF$58,$CG$57:$CG$58=$CG$58),1,0)</f>
        <v>0</v>
      </c>
      <c r="VY61" s="487">
        <f t="array" aca="1" ref="VY61" ca="1">IF(AND($CC$57:$CC$60=$CC$60,$CC$60&lt;&gt;$CC$61,$CC$61:$CC$62=$CC$61,$CE$57&lt;&gt;$CE$58,$CE$58:$CE$60=$CE$60,$CE$61:$CE$62=$CE$61,$CF$58:$CF$60=$CF$60,$CF$61:$CF$62=$CF$61,$CG$58:$CG$60=$CG$60,$CG$61:$CG$62=$CG$61),1,0)</f>
        <v>0</v>
      </c>
      <c r="VZ61" s="487">
        <f t="array" aca="1" ref="VZ61" ca="1">IF(AND($CC$57:$CC$60=$CC$60,$CC$60&lt;&gt;$CC$61,$CC$61:$CC$62=$CC$61,$CE$57&lt;&gt;$CE$58,$CE$58:$CE$60=$CE$60,$CE$61&lt;&gt;$CE$62,$CF$58:$CF$60=$CF$60,$CG$58:$CG$60=$CG$60),1,0)</f>
        <v>0</v>
      </c>
      <c r="WA61" s="487">
        <f t="array" aca="1" ref="WA61" ca="1">IF(AND($CC$57:$CC$60=$CC$60,$CC$60&lt;&gt;$CC$61,$CC$61:$CC$62=$CC$61,$CE$57&lt;&gt;$CE$58,$CE$58:$CE$59=$CE$59,$CE$59&lt;&gt;$CE$60,$CE$61:$CE$62=$CE$61,$CF$58:$CF$59=$CF$59,$CF$61:$CF$62=$CF$61,$CG$58:$CG$59=$CG$59,$CG$61:$CG$62=$CG$61),1,0)</f>
        <v>0</v>
      </c>
      <c r="WB61" s="487">
        <f t="array" aca="1" ref="WB61" ca="1">IF(AND($CC$57:$CC$60=$CC$60,$CC$60&lt;&gt;$CC$61,$CC$61:$CC$62=$CC$61,$CE$57&lt;&gt;$CE$58,$CE$58:$CE$59=$CE$59,$CE$59&lt;&gt;$CE$60,$CE$61&lt;&gt;$CE$62,$CF$58:$CF$59=$CF$59,$CG$58:$CG$59=$CG$59),1,0)</f>
        <v>0</v>
      </c>
      <c r="WC61" s="487">
        <f t="array" aca="1" ref="WC61" ca="1">IF(AND($CC$57:$CC$60=$CC$60,$CC$60&lt;&gt;$CC$61,$CC$61:$CC$62=$CC$61,$CE$57&lt;&gt;$CE$58,$CE$58&lt;&gt;$CE$59,$CE$59:$CE$60=$CE$60,$CE$61:$CE$62=$CE$61,$CF$59:$CF$60=$CF$60,$CF$61:$CF$62=$CF$61,$CG$59:$CG$60=$CG$60,$CG$61:$CG$62=$CG$61),1,0)</f>
        <v>0</v>
      </c>
      <c r="WD61" s="487">
        <f t="array" aca="1" ref="WD61" ca="1">IF(AND($CC$57:$CC$60=$CC$60,$CC$60&lt;&gt;$CC$61,$CC$61:$CC$62=$CC$61,$CE$57&lt;&gt;$CE$58,$CE$58&lt;&gt;$CE$59,$CE$59:$CE$60=$CE$60,$CE$61&lt;&gt;$CE$62,$CF$59:$CF$60=$CF$60,$CG$59:$CG$60=$CG$60),1,0)</f>
        <v>0</v>
      </c>
      <c r="WE61" s="487">
        <f t="array" aca="1" ref="WE61" ca="1">IF(AND($CC$57:$CC$60=$CC$60,$CC$60&lt;&gt;$CC$61,$CC$61:$CC$62=$CC$61,$CE$57&lt;&gt;$CE$58,$CE$58&lt;&gt;$CE$59,$CE$59&lt;&gt;$CE$60,$CE$61:$CE$62=$CE$61,$CF$61:$CF$62=$CF$61,$CG$61:$CG$62=$CG$61),1,0)</f>
        <v>0</v>
      </c>
      <c r="WF61" s="487">
        <f t="array" aca="1" ref="WF61" ca="1">IF(AND($CC$57:$CC$60=$CC$60,$CC$60&lt;&gt;$CC$61,$CC$61:$CC$62=$CC$61,$CE$57&lt;&gt;$CE$58,$CE$58&lt;&gt;$CE$59,$CE$59&lt;&gt;$CE$60,$CE$61&lt;&gt;$CE$62),1,0)</f>
        <v>0</v>
      </c>
      <c r="WG61" s="487">
        <f t="array" aca="1" ref="WG61" ca="1">IF(AND($CC$57:$CC$60=$CC$60,$CC$60&lt;&gt;$CC$61,$CC$61&lt;&gt;$CC$62,$CE$57:$CE$59=$CE$59,$CE$59&lt;&gt;$CE$60,$CF$57:$CF$59=$CF$59,$CG$57:$CG$59=$CG$59),1,0)</f>
        <v>0</v>
      </c>
      <c r="WH61" s="487">
        <f t="array" aca="1" ref="WH61" ca="1">IF(AND($CC$57:$CC$60=$CC$60,$CC$60&lt;&gt;$CC$61,$CC$61&lt;&gt;$CC$62,$CE$57:$CE$58=$CE$58,$CE$58&lt;&gt;$CE$59,$CE$59:$CE$60=$CE$60,$CF$57:$CF$58=$CF$58,$CF$59:$CF$60=$CF$60,$CG$57:$CG$58=$CG$58,$CG$59:$CG$60=$CG$60),1,0)</f>
        <v>0</v>
      </c>
      <c r="WI61" s="487">
        <f t="array" aca="1" ref="WI61" ca="1">IF(AND($CC$57:$CC$60=$CC$60,$CC$60&lt;&gt;$CC$61,$CC$61&lt;&gt;$CC$62,$CE$57:$CE$58=$CE$58,$CE$58&lt;&gt;$CE$59,$CE$59&lt;&gt;$CE$60,$CF$57:$CF$58=$CF$58,$CG$57:$CG$58=$CG$58),1,0)</f>
        <v>0</v>
      </c>
      <c r="WJ61" s="487">
        <f t="array" aca="1" ref="WJ61" ca="1">IF(AND($CC$57:$CC$60=$CC$60,$CC$60&lt;&gt;$CC$61,$CC$61&lt;&gt;$CC$62,$CE$57&lt;&gt;$CE$58,$CE$58:$CE$60=$CE$60,$CF$58:$CF$60=$CF$60,$CG$58:$CG$60=$CG$60),1,0)</f>
        <v>0</v>
      </c>
      <c r="WK61" s="487">
        <f t="array" aca="1" ref="WK61" ca="1">IF(AND($CC$57:$CC$60=$CC$60,$CC$60&lt;&gt;$CC$61,$CC$61&lt;&gt;$CC$62,$CE$57&lt;&gt;$CE$58,$CE$58:$CE$59=$CE$59,$CE$59&lt;&gt;$CE$60,$CF$58:$CF$59=$CF$59,$CG$58:$CG$59=$CG$59),1,0)</f>
        <v>0</v>
      </c>
      <c r="WL61" s="487">
        <f t="array" aca="1" ref="WL61" ca="1">IF(AND($CC$57:$CC$60=$CC$60,$CC$60&lt;&gt;$CC$61,$CC$61&lt;&gt;$CC$62,$CE$57&lt;&gt;$CE$58,$CE$58&lt;&gt;$CE$59,$CE$59:$CE$60=$CE$60,$CF$59:$CF$60=$CF$60,$CG$59:$CG$60=$CG$60),1,0)</f>
        <v>0</v>
      </c>
      <c r="WM61" s="487">
        <f t="array" aca="1" ref="WM61" ca="1">IF(AND($CC$57:$CC$60=$CC$60,$CC$60&lt;&gt;$CC$61,$CC$61&lt;&gt;$CC$62,$CE$57&lt;&gt;$CE$58,$CE$58&lt;&gt;$CE$59,$CE$59&lt;&gt;$CE$60),1,0)</f>
        <v>0</v>
      </c>
      <c r="WN61" s="487">
        <f t="array" aca="1" ref="WN61" ca="1">IF(AND($CC$57:$CC$59=$CC$59,$CC$59&lt;&gt;$CC$60,$CC$60:$CC$62=$CC$61,$CE$57:$CE$59=$CE$59,$CE$60:$CE$61=$CE$61,$CE$61&lt;&gt;$CE$62,$CF$57:$CF$59=$CF$59,$CF$60:$CF$61=$CF$61,$CG$57:$CG$59=$CG$59,$CG$60:$CG$61=$CG$61),1,0)</f>
        <v>0</v>
      </c>
      <c r="WO61" s="487">
        <f t="array" aca="1" ref="WO61" ca="1">IF(AND($CC$57:$CC$59=$CC$59,$CC$59&lt;&gt;$CC$60,$CC$60:$CC$62=$CC$61,$CE$57:$CE$59=$CE$59,$CE$60&lt;&gt;$CE$61,$CE$61:$CE$62=$CE$61,$CF$57:$CF$59=$CF$59,$CF$61:$CF$62=$CF$61,$CG$57:$CG$59=$CG$59,$CG$61:$CG$62=$CG$61),1,0)</f>
        <v>0</v>
      </c>
      <c r="WP61" s="487">
        <f t="array" aca="1" ref="WP61" ca="1">IF(AND($CC$57:$CC$59=$CC$59,$CC$59&lt;&gt;$CC$60,$CC$60:$CC$62=$CC$61,$CE$57:$CE$59=$CE$59,$CE$60&lt;&gt;$CE$61,$CE$61&lt;&gt;$CE$62,$CF$57:$CF$59=$CF$59,$CG$57:$CG$59=$CG$59),1,0)</f>
        <v>0</v>
      </c>
      <c r="WQ61" s="487">
        <f t="array" aca="1" ref="WQ61" ca="1">IF(AND($CC$57:$CC$59=$CC$59,$CC$59&lt;&gt;$CC$60,$CC$60:$CC$62=$CC$61,$CE$57:$CE$58=$CE$58,$CE$58&lt;&gt;$CE$59,$CE$60:$CE$62=$CE$61,$CF$57:$CF$58=$CF$58,$CF$60:$CF$62=$CF$61,$CG$57:$CG$58=$CG$58,$CG$60:$CG$62=$CG$61),1,0)</f>
        <v>0</v>
      </c>
      <c r="WR61" s="487">
        <f t="array" aca="1" ref="WR61" ca="1">IF(AND($CC$57:$CC$59=$CC$59,$CC$59&lt;&gt;$CC$60,$CC$60:$CC$62=$CC$61,$CE$57:$CE$58=$CE$58,$CE$58&lt;&gt;$CE$59,$CE$60&lt;&gt;$CE$61,$CE$61:$CE$62=$CE$61,$CF$57:$CF$58=$CF$58,$CF$61:$CF$62=$CF$61,$CG$57:$CG$58=$CG$58,$CG$61:$CG$62=$CG$61),1,0)</f>
        <v>0</v>
      </c>
      <c r="WS61" s="487">
        <f t="array" aca="1" ref="WS61" ca="1">IF(AND($CC$57:$CC$59=$CC$59,$CC$59&lt;&gt;$CC$60,$CC$60:$CC$62=$CC$61,$CE$57:$CE$58=$CE$58,$CE$58&lt;&gt;$CE$59,$CE$60:$CE$61=$CE$61,$CE$61&lt;&gt;$CE$62,$CF$57:$CF$58=$CF$58,$CF$60:$CF$61=$CF$61,$CG$57:$CG$58=$CG$58,$CG$60:$CG$61=$CG$61),1,0)</f>
        <v>0</v>
      </c>
      <c r="WT61" s="487">
        <f t="array" aca="1" ref="WT61" ca="1">IF(AND($CC$57:$CC$59=$CC$59,$CC$59&lt;&gt;$CC$60,$CC$60:$CC$62=$CC$61,$CE$57:$CE$58=$CE$58,$CE$58&lt;&gt;$CE$59,$CE$60&lt;&gt;$CE$61,$CE$61&lt;&gt;$CE$62,$CF$57:$CF$58=$CF$58,$CG$57:$CG$58=$CG$58),1,0)</f>
        <v>0</v>
      </c>
      <c r="WU61" s="487">
        <f t="array" aca="1" ref="WU61" ca="1">IF(AND($CC$57:$CC$59=$CC$59,$CC$59&lt;&gt;$CC$60,$CC$60:$CC$62=$CC$61,$CE$57&lt;&gt;$CE$58,$CE$58:$CE$59=$CE$59,$CE$60:$CE$62=$CE$61,$CF$58:$CF$59=$CF$59,$CF$60:$CF$62=$CF$61,$CG$58:$CG$59=$CG$59,$CG$60:$CG$62=$CG$61),1,0)</f>
        <v>0</v>
      </c>
      <c r="WV61" s="487">
        <f t="array" aca="1" ref="WV61" ca="1">IF(AND($CC$57:$CC$59=$CC$59,$CC$59&lt;&gt;$CC$60,$CC$60:$CC$62=$CC$61,$CE$57&lt;&gt;$CE$58,$CE$58:$CE$59=$CE$59,$CE$60&lt;&gt;$CE$61,$CE$61:$CE$62=$CE$61,$CF$58:$CF$59=$CF$59,$CF$61:$CF$62=$CF$61,$CG$58:$CG$59=$CG$59,$CG$61:$CG$62=$CG$61),1,0)</f>
        <v>0</v>
      </c>
      <c r="WW61" s="487">
        <f t="array" aca="1" ref="WW61" ca="1">IF(AND($CC$57:$CC$59=$CC$58,$CC$59&lt;&gt;$CC$60,$CC$60:$CC$62=$CC$61,$CE$57&lt;&gt;$CE$58,$CE$58:$CE$59=$CE$59,$CE$60:$CE$61=$CE$61,$CE$61&lt;&gt;$CE$62,$CF$58:$CF$59=$CF$59,$CF$60:$CF$61=$CF$61,$CG$58:$CG$59=$CG$59,$CG$60:$CG$61=$CG$61),1,0)</f>
        <v>0</v>
      </c>
      <c r="WX61" s="487">
        <f t="array" aca="1" ref="WX61" ca="1">IF(AND($CC$57:$CC$59=$CC$58,$CC$59&lt;&gt;$CC$60,$CC$60:$CC$62=$CC$61,$CE$57&lt;&gt;$CE$58,$CE$58:$CE$59=$CE$59,$CE$60&lt;&gt;$CE$61,$CE$61&lt;&gt;$CE$62,$CF$58:$CF$59=$CF$59,$CG$58:$CG$59=$CG$59),1,0)</f>
        <v>0</v>
      </c>
      <c r="WY61" s="487">
        <f t="array" aca="1" ref="WY61" ca="1">IF(AND($CC$57:$CC$59=$CC$59,$CC$59&lt;&gt;$CC$60,$CC$60:$CC$62=$CC$61,$CE$57&lt;&gt;$CE$58,$CE$58&lt;&gt;$CE$59,$CE$60:$CE$62=$CE$61,$CF$60:$CF$62=$CF$61,$CG$60:$CG$62=$CG$61),1,0)</f>
        <v>0</v>
      </c>
      <c r="WZ61" s="487">
        <f t="array" aca="1" ref="WZ61" ca="1">IF(AND($CC$57:$CC$59=$CC$59,$CC$59&lt;&gt;$CC$60,$CC$60:$CC$62=$CC$61,$CE$57&lt;&gt;$CE$58,$CE$58&lt;&gt;$CE$59,$CE$60:$CE$61=$CE$61,$CE$61&lt;&gt;$CE$62,$CF$60:$CF$61=$CF$61,$CG$60:$CG$61=$CG$61),1,0)</f>
        <v>0</v>
      </c>
      <c r="XA61" s="487">
        <f t="array" aca="1" ref="XA61" ca="1">IF(AND($CC$57:$CC$59=$CC$59,$CC$59&lt;&gt;$CC$60,$CC$60:$CC$62=$CC$61,$CE$57&lt;&gt;$CE$58,$CE$58&lt;&gt;$CE$59,$CE$60&lt;&gt;$CE$61,$CE$61:$CE$62=$CE$61,$CF$61:$CF$62=$CF$61,$CG$61:$CG$62=$CG$61),1,0)</f>
        <v>0</v>
      </c>
      <c r="XB61" s="487">
        <f t="array" aca="1" ref="XB61" ca="1">IF(AND($CC$57:$CC$59=$CC$59,$CC$59&lt;&gt;$CC$60,$CC$60:$CC$62=$CC$61,$CE$57&lt;&gt;$CE$58,$CE$58&lt;&gt;$CE$59,$CE$60&lt;&gt;$CE$61,$CE$61&lt;&gt;$CE$62),1,0)</f>
        <v>0</v>
      </c>
      <c r="XC61" s="487">
        <f t="array" aca="1" ref="XC61" ca="1">IF(AND($CC$57:$CC$59=$CC$59,$CC$59&lt;&gt;$CC$60,$CC$60:$CC$61=$CC$61,$CC$61&lt;&gt;$CC$62,$CE$57:$CE$59=$CE$59,$CE$60&lt;&gt;$CE$61,$CF$57:$CF$59=$CF$59,$CG$57:$CG$59=$CG$59),1,0)</f>
        <v>0</v>
      </c>
      <c r="XD61" s="487">
        <f t="array" aca="1" ref="XD61" ca="1">IF(AND($CC$57:$CC$59=$CC$59,$CC$59&lt;&gt;$CC$60,$CC$60:$CC$61=$CC$61,$CC$61&lt;&gt;$CC$62,$CE$57:$CE$58=$CE$58,$CE$58&lt;&gt;$CE$59,$CE$60:$CE$61=$CE$61,$CF$57:$CF$58=$CF$58,$CF$60:$CF$61=$CF$61,$CG$57:$CG$58=$CG$58,$CG$60:$CG$61=$CG$61),1,0)</f>
        <v>0</v>
      </c>
      <c r="XE61" s="487">
        <f t="array" aca="1" ref="XE61" ca="1">IF(AND($CC$57:$CC$59=$CC$59,$CC$59&lt;&gt;$CC$60,$CC$60:$CC$61=$CC$61,$CC$61&lt;&gt;$CC$62,$CE$57:$CE$58=$CE$58,$CE$58&lt;&gt;$CE$59,$CE$60&lt;&gt;$CE$61,$CF$57:$CF$58=$CF$58,$CG$57:$CG$58=$CG$58),1,0)</f>
        <v>0</v>
      </c>
      <c r="XF61" s="487">
        <f t="array" aca="1" ref="XF61" ca="1">IF(AND($CC$57:$CC$59=$CC$59,$CC$59&lt;&gt;$CC$60,$CC$60:$CC$61=$CC$61,$CC$61&lt;&gt;$CC$62,$CE$57&lt;&gt;$CE$58,$CE$58:$CE$59=$CE$59,$CE$60:$CE$61=$CE$61,$CF$58:$CF$59=$CF$59,$CF$60:$CF$61=$CF$61,$CG$58:$CG$59=$CG$59,$CG$60:$CG$61=$CG$61),1,0)</f>
        <v>0</v>
      </c>
      <c r="XG61" s="487">
        <f t="array" aca="1" ref="XG61" ca="1">IF(AND($CC$57:$CC$59=$CC$59,$CC$59&lt;&gt;$CC$60,$CC$60:$CC$61=$CC$61,$CC$61&lt;&gt;$CC$62,$CE$57&lt;&gt;$CE$58,$CE$58:$CE$59=$CE$59,$CE$60&lt;&gt;$CE$61,$CF$58:$CF$59=$CF$59,$CG$58:$CG$59=$CG$59),1,0)</f>
        <v>0</v>
      </c>
      <c r="XH61" s="487">
        <f t="array" aca="1" ref="XH61" ca="1">IF(AND($CC$57:$CC$59=$CC$59,$CC$59&lt;&gt;$CC$60,$CC$60:$CC$61=$CC$61,$CC$61&lt;&gt;$CC$62,$CE$57&lt;&gt;$CE$58,$CE$58&lt;&gt;$CE$59,$CE$60:$CE$61=$CE$61,$CF$60:$CF$61=$CF$61,$CG$60:$CG$61=$CG$61),1,0)</f>
        <v>0</v>
      </c>
      <c r="XI61" s="487">
        <f t="array" aca="1" ref="XI61" ca="1">IF(AND($CC$57:$CC$59=$CC$59,$CC$59&lt;&gt;$CC$60,$CC$60:$CC$61=$CC$61,$CC$61&lt;&gt;$CC$62,$CE$57&lt;&gt;$CE$58,$CE$58&lt;&gt;$CE$59,$CE$60&lt;&gt;$CE$61),1,0)</f>
        <v>0</v>
      </c>
      <c r="XJ61" s="487">
        <f t="array" aca="1" ref="XJ61" ca="1">IF(AND($CC$57:$CC$59=$CC$59,$CC$59&lt;&gt;$CC$60,$CC$60&lt;&gt;$CC$61,$CC$61:$CC$62=$CC$61,$CE$57:$CE$59=$CE$59,$CE$61&lt;&gt;$CE$62,$CF$57:$CF$59=$CF$59,$CG$57:$CG$59=$CG$59),1,0)</f>
        <v>0</v>
      </c>
      <c r="XK61" s="487">
        <f t="array" aca="1" ref="XK61" ca="1">IF(AND($CC$57:$CC$59=$CC$59,$CC$59&lt;&gt;$CC$60,$CC$60&lt;&gt;$CC$61,$CC$61:$CC$62=$CC$61,$CE$57:$CE$58=$CE$58,$CE$58&lt;&gt;$CE$59,$CE$61:$CE$62=$CE$61,$CF$57:$CF$58=$CF$58,$CF$61:$CF$62=$CF$61,$CG$57:$CG$58=$CG$58,$CG$61:$CG$62=$CG$61),1,0)</f>
        <v>0</v>
      </c>
      <c r="XL61" s="487">
        <f t="array" aca="1" ref="XL61" ca="1">IF(AND($CC$57:$CC$59=$CC$59,$CC$59&lt;&gt;$CC$60,$CC$60&lt;&gt;$CC$61,$CC$61:$CC$62=$CC$61,$CE$57:$CE$58=$CE$58,$CE$58&lt;&gt;$CE$59,$CE$61&lt;&gt;$CE$62,$CF$57:$CF$58=$CF$58,$CG$57:$CG$58=$CG$58),1,0)</f>
        <v>0</v>
      </c>
      <c r="XM61" s="487">
        <f t="array" aca="1" ref="XM61" ca="1">IF(AND($CC$57:$CC$59=$CC$59,$CC$59&lt;&gt;$CC$60,$CC$60&lt;&gt;$CC$61,$CC$61:$CC$62=$CC$61,$CE$57&lt;&gt;$CE$58,$CE$58:$CE$59=$CE$59,$CE$61:$CE$62=$CE$61,$CF$58:$CF$59=$CF$59,$CF$61:$CF$62=$CF$61,$CG$58:$CG$59=$CG$59,$CG$61:$CG$62=$CG$61),1,0)</f>
        <v>0</v>
      </c>
      <c r="XN61" s="487">
        <f t="array" aca="1" ref="XN61" ca="1">IF(AND($CC$57:$CC$59=$CC$59,$CC$59&lt;&gt;$CC$60,$CC$60&lt;&gt;$CC$61,$CC$61:$CC$62=$CC$61,$CE$57&lt;&gt;$CE$58,$CE$58:$CE$59=$CE$59,$CE$61&lt;&gt;$CE$62,$CF$58:$CF$59=$CF$59,$CG$58:$CG$59=$CG$59),1,0)</f>
        <v>0</v>
      </c>
      <c r="XO61" s="487">
        <f t="array" aca="1" ref="XO61" ca="1">IF(AND($CC$57:$CC$59=$CC$59,$CC$59&lt;&gt;$CC$60,$CC$60&lt;&gt;$CC$61,$CC$61:$CC$62=$CC$61,$CE$57&lt;&gt;$CE$58,$CE$58&lt;&gt;$CE$59,$CE$61:$CE$62=$CE$61,$CF$61:$CF$62=$CF$61,$CG$61:$CG$62=$CG$61),1,0)</f>
        <v>0</v>
      </c>
      <c r="XP61" s="487">
        <f t="array" aca="1" ref="XP61" ca="1">IF(AND($CC$57:$CC$59=$CC$59,$CC$59&lt;&gt;$CC$60,$CC$60&lt;&gt;$CC$61,$CC$61:$CC$62=$CC$61,$CE$57&lt;&gt;$CE$58,$CE$58&lt;&gt;$CE$59,$CE$61&lt;&gt;$CE$62),1,0)</f>
        <v>0</v>
      </c>
      <c r="XQ61" s="487">
        <f t="array" aca="1" ref="XQ61" ca="1">IF(AND($CC$57:$CC$59=$CC$59,$CC$59&lt;&gt;$CC$60,$CC$60&lt;&gt;$CC$61,$CC$61&lt;&gt;$CC$62,$CE$57:$CE$58=$CE$58,$CE$58&lt;&gt;$CE$59,$CF$57:$CF$58=$CF$58,$CG$57:$CG$58=$CG$58),1,0)</f>
        <v>0</v>
      </c>
      <c r="XR61" s="487">
        <f t="array" aca="1" ref="XR61" ca="1">IF(AND($CC$57:$CC$59=$CC$59,$CC$59&lt;&gt;$CC$60,$CC$60&lt;&gt;$CC$61,$CC$61&lt;&gt;$CC$62,$CE$57&lt;&gt;$CE$58,$CE$58:$CE$59=$CE$59,$CF$58:$CF$59=$CF$59,$CG$58:$CG$59=$CG$59),1,0)</f>
        <v>0</v>
      </c>
      <c r="XS61" s="487">
        <f t="array" aca="1" ref="XS61" ca="1">IF(AND($CC$57:$CC$59=$CC$59,$CC$59&lt;&gt;$CC$60,$CC$60&lt;&gt;$CC$61,$CC$61&lt;&gt;$CC$62,$CE$57&lt;&gt;$CE$58,$CE$58&lt;&gt;$CE$59),1,0)</f>
        <v>0</v>
      </c>
      <c r="XT61" s="487">
        <f t="array" aca="1" ref="XT61" ca="1">IF(AND($CC$57:$CC$58=$CC$58,$CC$58&lt;&gt;$CC$59,$CC$59:$CC$62=$CC$61,$CE$57:$CE$58=$CE$58,$CE$59:$CE$61=$CE$61,$CE$61&lt;&gt;$CE$62,$CF$57:$CF$58=$CF$58,$CF$59:$CF$61=$CF$61,$CG$57:$CG$58=$CG$58,$CG$59:$CG$61=$CG$61),1,0)</f>
        <v>0</v>
      </c>
      <c r="XU61" s="487">
        <f t="array" aca="1" ref="XU61" ca="1">IF(AND($CC$57:$CC$58=$CC$58,$CC$58&lt;&gt;$CC$59,$CC$59:$CC$62=$CC$61,$CE$57:$CE$58=$CE$58,$CE$59:$CE$60=$CE$60,$CE$60&lt;&gt;$CE$61,$CE$61:$CE$62=$CE$61,$CF$57:$CF$58=$CF$58,$CF$59:$CF$60=$CF$60,$CF$61:$CF$62=$CF$61,$CG$57:$CG$58=$CG$58,$CG$59:$CG$60=$CG$60,$CG$61:$CG$62=$CG$61),1,0)</f>
        <v>0</v>
      </c>
      <c r="XV61" s="487">
        <f t="array" aca="1" ref="XV61" ca="1">IF(AND($CC$57:$CC$58=$CC$58,$CC$58&lt;&gt;$CC$59,$CC$59:$CC$62=$CC$61,$CE$57:$CE$58=$CE$58,$CE$59:$CE$60=$CE$60,$CE$60&lt;&gt;$CE$61,$CE$61&lt;&gt;$CE$62,$CF$57:$CF$58=$CF$58,$CF$59:$CF$60=$CF$60,$CG$57:$CG$58=$CG$58,$CG$59:$CG$60=$CG$60),1,0)</f>
        <v>0</v>
      </c>
      <c r="XW61" s="487">
        <f t="array" aca="1" ref="XW61" ca="1">IF(AND($CC$57:$CC$58=$CC$58,$CC$58&lt;&gt;$CC$59,$CC$59:$CC$62=$CC$61,$CE$57:$CE$58=$CE$58,$CE$59&lt;&gt;$CE$60,$CE$60:$CE$62=$CE$61,$CF$57:$CF$58=$CF$58,$CF$60:$CF$62=$CF$61,$CG$57:$CG$58=$CG$58,$CG$60:$CG$62=$CG$61),1,0)</f>
        <v>0</v>
      </c>
      <c r="XX61" s="487">
        <f t="array" aca="1" ref="XX61" ca="1">IF(AND($CC$57:$CC$58=$CC$58,$CC$58&lt;&gt;$CC$59,$CC$59:$CC$62=$CC$61,$CE$57:$CE$58=$CE$58,$CE$59&lt;&gt;$CE$60,$CE$60&lt;&gt;$CE$61,$CE$61:$CE$62=$CE$61,$CF$57:$CF$58=$CF$58,$CF$61:$CF$62=$CF$61,$CG$57:$CG$58=$CG$58,$CG$61:$CG$62=$CG$61),1,0)</f>
        <v>0</v>
      </c>
      <c r="XY61" s="487">
        <f t="array" aca="1" ref="XY61" ca="1">IF(AND($CC$57:$CC$58=$CC$58,$CC$58&lt;&gt;$CC$59,$CC$59:$CC$62=$CC$61,$CE$57:$CE$58=$CE$58,$CE$59&lt;&gt;$CE$60,$CE$60:$CE$61=$CE$61,$CE$61&lt;&gt;$CE$62,$CF$57:$CF$58=$CF$58,$CF$60:$CF$61=$CF$61,$CG$57:$CG$58=$CG$58,$CG$60:$CG$61=$CG$61),1,0)</f>
        <v>0</v>
      </c>
      <c r="XZ61" s="487">
        <f t="array" aca="1" ref="XZ61" ca="1">IF(AND($CC$57:$CC$58=$CC$58,$CC$58&lt;&gt;$CC$59,$CC$59:$CC$62=$CC$61,$CE$57:$CE$58=$CE$58,$CE$59&lt;&gt;$CE$60,$CE$60&lt;&gt;$CE$61,$CE$61&lt;&gt;$CE$62,$CF$57:$CF$58=$CF$58,$CG$57:$CG$58=$CG$58),1,0)</f>
        <v>0</v>
      </c>
      <c r="YA61" s="487">
        <f t="array" aca="1" ref="YA61" ca="1">IF(AND($CC$57:$CC$58=$CC$58,$CC$58&lt;&gt;$CC$59,$CC$59:$CC$62=$CC$61,$CE$57&lt;&gt;$CE$58,$CE$59:$CE$62=$CE$61,$CF$59:$CF$62=$CF$61,$CG$59:$CG$62=$CG$61),1,0)</f>
        <v>0</v>
      </c>
      <c r="YB61" s="487">
        <f t="array" aca="1" ref="YB61" ca="1">IF(AND($CC$57:$CC$58=$CC$58,$CC$58&lt;&gt;$CC$59,$CC$59:$CC$62=$CC$61,$CE$57&lt;&gt;$CE$58,$CE$59:$CE$61=$CE$61,$CE$61&lt;&gt;$CE$62,$CF$59:$CF$61=$CF$61,$CG$59:$CG$61=$CG$61),1,0)</f>
        <v>0</v>
      </c>
      <c r="YC61" s="487">
        <f t="array" aca="1" ref="YC61" ca="1">IF(AND($CC$57:$CC$58=$CC$58,$CC$58&lt;&gt;$CC$59,$CC$59:$CC$62=$CC$61,$CE$57&lt;&gt;$CE$58,$CE$59:$CE$60=$CE$60,$CE$60&lt;&gt;$CE$61,$CE$61:$CE$62=$CE$61,$CF$59:$CF$60=$CF$60,$CF$61:$CF$62=$CF$61,$CG$59:$CG$60=$CG$60,$CG$61:$CG$62=$CG$61),1,0)</f>
        <v>0</v>
      </c>
      <c r="YD61" s="487">
        <f t="array" aca="1" ref="YD61" ca="1">IF(AND($CC$57:$CC$58=$CC$58,$CC$58&lt;&gt;$CC$59,$CC$59:$CC$62=$CC$61,$CE$57&lt;&gt;$CE$58,$CE$59:$CE$60=$CE$60,$CE$60&lt;&gt;$CE$61,$CE$61&lt;&gt;$CE$62,$CF$59:$CF$60=$CF$60,$CG$59:$CG$60=$CG$60),1,0)</f>
        <v>0</v>
      </c>
      <c r="YE61" s="487">
        <f t="array" aca="1" ref="YE61" ca="1">IF(AND($CC$57:$CC$58=$CC$58,$CC$58&lt;&gt;$CC$59,$CC$59:$CC$62=$CC$61,$CE$57&lt;&gt;$CE$58,$CE$59&lt;&gt;$CE$60,$CE$60:$CE$62=$CE$61,$CF$60:$CF$62=$CF$61,$CG$60:$CG$62=$CG$61),1,0)</f>
        <v>0</v>
      </c>
      <c r="YF61" s="487">
        <f t="array" aca="1" ref="YF61" ca="1">IF(AND($CC$57:$CC$58=$CC$58,$CC$58&lt;&gt;$CC$59,$CC$59:$CC$62=$CC$61,$CE$57&lt;&gt;$CE$58,$CE$59&lt;&gt;$CE$60,$CE$60:$CE$61=$CE$61,$CE$61&lt;&gt;$CE$62,$CF$60:$CF$61=$CF$61,$CG$60:$CG$61=$CG$61),1,0)</f>
        <v>0</v>
      </c>
      <c r="YG61" s="487">
        <f t="array" aca="1" ref="YG61" ca="1">IF(AND($CC$57:$CC$58=$CC$58,$CC$58&lt;&gt;$CC$59,$CC$59:$CC$62=$CC$61,$CE$57&lt;&gt;$CE$58,$CE$59&lt;&gt;$CE$60,$CE$60&lt;&gt;$CE$61,$CE$61:$CE$62=$CE$61,$CF$61:$CF$62=$CF$61,$CG$61:$CG$62=$CG$61),1,0)</f>
        <v>0</v>
      </c>
      <c r="YH61" s="487">
        <f t="array" aca="1" ref="YH61" ca="1">IF(AND($CC$57:$CC$58=$CC$58,$CC$58&lt;&gt;$CC$59,$CC$59:$CC$62=$CC$61,$CE$57&lt;&gt;$CE$58,$CE$59&lt;&gt;$CE$60,$CE$60&lt;&gt;$CE$61,$CE$61&lt;&gt;$CE$62),1,0)</f>
        <v>0</v>
      </c>
      <c r="YI61" s="487">
        <f t="array" aca="1" ref="YI61" ca="1">IF(AND($CC$57:$CC$58=$CC$58,$CC$58&lt;&gt;$CC$59,$CC$59:$CC$61=$CC$61,$CC$61&lt;&gt;$CC$62,$CE$57:$CE$58=$CE$58,$CE$59:$CE$60=$CE$60,$CE$60&lt;&gt;$CE$61,$CF$57:$CF$58=$CF$58,$CF$59:$CF$60=$CF$60,$CG$57:$CG$58=$CG$58,$CG$59:$CG$60=$CG$60),1,0)</f>
        <v>0</v>
      </c>
      <c r="YJ61" s="487">
        <f t="array" aca="1" ref="YJ61" ca="1">IF(AND($CC$57:$CC$58=$CC$58,$CC$58&lt;&gt;$CC$59,$CC$59:$CC$61=$CC$61,$CC$61&lt;&gt;$CC$62,$CE$57:$CE$58=$CE$58,$CE$59&lt;&gt;$CE$60,$CE$60:$CE$61=$CE$61,$CF$57:$CF$58=$CF$58,$CF$60:$CF$61=$CF$61,$CG$57:$CG$58=$CG$58,$CG$60:$CG$61=$CG$61),1,0)</f>
        <v>0</v>
      </c>
      <c r="YK61" s="487">
        <f t="array" aca="1" ref="YK61" ca="1">IF(AND($CC$57:$CC$58=$CC$58,$CC$58&lt;&gt;$CC$59,$CC$59:$CC$61=$CC$61,$CC$61&lt;&gt;$CC$62,$CE$57:$CE$58=$CE$58,$CE$59&lt;&gt;$CE$60,$CE$60&lt;&gt;$CE$61,$CF$57:$CF$58=$CF$58,$CG$57:$CG$58=$CG$58),1,0)</f>
        <v>0</v>
      </c>
      <c r="YL61" s="487">
        <f t="array" aca="1" ref="YL61" ca="1">IF(AND($CC$57:$CC$58=$CC$58,$CC$58&lt;&gt;$CC$59,$CC$59:$CC$61=$CC$61,$CC$61&lt;&gt;$CC$62,$CE$57&lt;&gt;$CE$58,$CE$59:$CE$61=$CE$61,$CF$59:$CF$61=$CF$61,$CG$59:$CG$61=$CG$61),1,0)</f>
        <v>0</v>
      </c>
      <c r="YM61" s="487">
        <f t="array" aca="1" ref="YM61" ca="1">IF(AND($CC$57:$CC$58=$CC$58,$CC$58&lt;&gt;$CC$59,$CC$59:$CC$61=$CC$61,$CC$61&lt;&gt;$CC$62,$CE$57&lt;&gt;$CE$58,$CE$59:$CE$60=$CE$60,$CE$60&lt;&gt;$CE$61,$CF$59:$CF$60=$CF$60,$CG$59:$CG$60=$CG$60),1,0)</f>
        <v>0</v>
      </c>
      <c r="YN61" s="487">
        <f t="array" aca="1" ref="YN61" ca="1">IF(AND($CC$57:$CC$58=$CC$58,$CC$58&lt;&gt;$CC$59,$CC$59:$CC$61=$CC$61,$CC$61&lt;&gt;$CC$62,$CE$57&lt;&gt;$CE$58,$CE$59&lt;&gt;$CE$60,$CE$60:$CE$61=$CE$61,$CF$60:$CF$61=$CF$61,$CG$60:$CG$61=$CG$61),1,0)</f>
        <v>0</v>
      </c>
      <c r="YO61" s="487">
        <f t="array" aca="1" ref="YO61" ca="1">IF(AND($CC$57:$CC$58=$CC$58,$CC$58&lt;&gt;$CC$59,$CC$59:$CC$61=$CC$61,$CC$61&lt;&gt;$CC$62,$CE$57&lt;&gt;$CE$58,$CE$59&lt;&gt;$CE$60,$CE$60&lt;&gt;$CE$61),1,0)</f>
        <v>0</v>
      </c>
      <c r="YP61" s="487">
        <f t="array" aca="1" ref="YP61" ca="1">IF(AND($CC$57:$CC$58=$CC$58,$CC$58&lt;&gt;$CC$59,$CC$59:$CC$60=$CC$60,$CC$60&lt;&gt;$CC$61,$CC$61:$CC$62=$CC$61,$CE$57:$CE$58=$CE$58,$CE$59:$CE$60=$CE$60,$CE$61&lt;&gt;$CE$62,$CF$57:$CF$58=$CF$58,$CF$59:$CF$60=$CF$60,$CG$57:$CG$58=$CG$58,$CG$59:$CG$60=$CG$60),1,0)</f>
        <v>0</v>
      </c>
      <c r="YQ61" s="487">
        <f t="array" aca="1" ref="YQ61" ca="1">IF(AND($CC$57:$CC$58=$CC$58,$CC$58&lt;&gt;$CC$59,$CC$59:$CC$60=$CC$60,$CC$60&lt;&gt;$CC$61,$CC$61:$CC$62=$CC$61,$CE$57:$CE$58=$CE$58,$CE$59&lt;&gt;$CE$60,$CE$61:$CE$62=$CE$61,$CF$57:$CF$58=$CF$58,$CF$61:$CF$62=$CF$61,$CG$57:$CG$58=$CG$58,$CG$61:$CG$62=$CG$61),1,0)</f>
        <v>0</v>
      </c>
      <c r="YR61" s="487">
        <f t="array" aca="1" ref="YR61" ca="1">IF(AND($CC$57:$CC$58=$CC$58,$CC$58&lt;&gt;$CC$59,$CC$59:$CC$60=$CC$60,$CC$60&lt;&gt;$CC$61,$CC$61:$CC$62=$CC$61,$CE$57:$CE$58=$CE$58,$CE$59&lt;&gt;$CE$60,$CE$61&lt;&gt;$CE$62,$CF$57:$CF$58=$CF$58,$CG$57:$CG$58=$CG$58),1,0)</f>
        <v>0</v>
      </c>
      <c r="YS61" s="487">
        <f t="array" aca="1" ref="YS61" ca="1">IF(AND($CC$57:$CC$58=$CC$57,$CC$58&lt;&gt;$CC$59,$CC$59:$CC$60=$CC$60,$CC$60&lt;&gt;$CC$61,$CC$61:$CC$62=$CC$61,$CE$57&lt;&gt;$CE$58,$CE$59:$CE$60=$CE$60,$CE$61:$CE$62=$CE$61,$CF$59:$CF$60=$CF$60,$CF$61:$CF$62=$CF$61,$CG$59:$CG$60=$CG$60,$CG$61:$CG$62=$CG$61),1,0)</f>
        <v>0</v>
      </c>
      <c r="YT61" s="487">
        <f t="array" aca="1" ref="YT61" ca="1">IF(AND($CC$57:$CC$58=$CC$57,$CC$58&lt;&gt;$CC$59,$CC$59:$CC$60=$CC$60,$CC$60&lt;&gt;$CC$61,$CC$61:$CC$62=$CC$61,$CE$57&lt;&gt;$CE$58,$CE$59:$CE$60=$CE$60,$CE$61&lt;&gt;$CE$62,$CF$59:$CF$60=$CF$60,$CG$59:$CG$60=$CG$60),1,0)</f>
        <v>0</v>
      </c>
      <c r="YU61" s="487">
        <f t="array" aca="1" ref="YU61" ca="1">IF(AND($CC$57:$CC$58=$CC$58,$CC$58&lt;&gt;$CC$59,$CC$59:$CC$60=$CC$60,$CC$60&lt;&gt;$CC$61,$CC$61:$CC$62=$CC$61,$CE$57&lt;&gt;$CE$58,$CE$59&lt;&gt;$CE$60,$CE$61:$CE$62=$CE$61,$CF$61:$CF$62=$CF$61,$CG$61:$CG$62=$CG$61),1,0)</f>
        <v>0</v>
      </c>
      <c r="YV61" s="487">
        <f t="array" aca="1" ref="YV61" ca="1">IF(AND($CC$57:$CC$58=$CC$58,$CC$58&lt;&gt;$CC$59,$CC$59:$CC$60=$CC$60,$CC$60&lt;&gt;$CC$61,$CC$61:$CC$62=$CC$61,$CE$57&lt;&gt;$CE$58,$CE$59&lt;&gt;$CE$60,$CE$61&lt;&gt;$CE$62),1,0)</f>
        <v>0</v>
      </c>
      <c r="YW61" s="487">
        <f t="array" aca="1" ref="YW61" ca="1">IF(AND($CC$57:$CC$58=$CC$58,$CC$58&lt;&gt;$CC$59,$CC$59:$CC$60=$CC$60,$CC$60&lt;&gt;$CC$61,$CC$61&lt;&gt;$CC$62,$CE$57:$CE$58=$CE$58,$CE$59&lt;&gt;$CE$60,$CF$57:$CF$58=$CF$58,$CG$57:$CG$58=$CG$58),1,0)</f>
        <v>0</v>
      </c>
      <c r="YX61" s="487">
        <f t="array" aca="1" ref="YX61" ca="1">IF(AND($CC$57:$CC$58=$CC$58,$CC$58&lt;&gt;$CC$59,$CC$59:$CC$60=$CC$60,$CC$60&lt;&gt;$CC$61,$CC$61&lt;&gt;$CC$62,$CE$57&lt;&gt;$CE$58,$CE$59:$CE$60=$CE$60,$CF$59:$CF$60=$CF$60,$CG$59:$CG$60=$CG$60),1,0)</f>
        <v>0</v>
      </c>
      <c r="YY61" s="487">
        <f t="array" aca="1" ref="YY61" ca="1">IF(AND($CC$57:$CC$58=$CC$58,$CC$58&lt;&gt;$CC$59,$CC$59:$CC$60=$CC$60,$CC$60&lt;&gt;$CC$61,$CC$61&lt;&gt;$CC$62,$CE$57&lt;&gt;$CE$58,$CE$59&lt;&gt;$CE$60),1,0)</f>
        <v>0</v>
      </c>
      <c r="YZ61" s="487">
        <f t="array" aca="1" ref="YZ61" ca="1">IF(AND($CC$57:$CC$58=$CC$58,$CC$58&lt;&gt;$CC$59,$CC$59&lt;&gt;$CC$60,$CC$60:$CC$62=$CC$61,$CE$57:$CE$58=$CE$58,$CE$60&lt;&gt;$CE$61,$CE$61:$CE$62=$CE$61,$CF$57:$CF$58=$CF$58,$CF$61:$CF$62=$CF$61,$CG$57:$CG$58=$CG$58,$CG$61:$CG$62=$CG$61),1,0)</f>
        <v>0</v>
      </c>
      <c r="ZA61" s="487">
        <f t="array" aca="1" ref="ZA61" ca="1">IF(AND($CC$57:$CC$58=$CC$58,$CC$58&lt;&gt;$CC$59,$CC$59&lt;&gt;$CC$60,$CC$60:$CC$62=$CC$61,$CE$57:$CE$58=$CE$58,$CE$60:$CE$61=$CE$61,$CE$61&lt;&gt;$CE$62,$CF$57:$CF$58=$CF$58,$CF$60:$CF$61=$CF$61,$CG$57:$CG$58=$CG$58,$CG$60:$CG$61=$CG$61),1,0)</f>
        <v>0</v>
      </c>
      <c r="ZB61" s="487">
        <f t="array" aca="1" ref="ZB61" ca="1">IF(AND($CC$57:$CC$58=$CC$58,$CC$58&lt;&gt;$CC$59,$CC$59&lt;&gt;$CC$60,$CC$60:$CC$62=$CC$61,$CE$57:$CE$58=$CE$58,$CE$60&lt;&gt;$CE$61,$CE$61&lt;&gt;$CE$62,$CF$57:$CF$58=$CF$58,$CG$57:$CG$58=$CG$58),1,0)</f>
        <v>0</v>
      </c>
      <c r="ZC61" s="487">
        <f t="array" aca="1" ref="ZC61" ca="1">IF(AND($CC$57:$CC$58=$CC$58,$CC$58&lt;&gt;$CC$59,$CC$59&lt;&gt;$CC$60,$CC$60:$CC$62=$CC$61,$CE$57&lt;&gt;$CE$58,$CE$60:$CE$62=$CE$61,$CF$60:$CF$62=$CF$61,$CG$60:$CG$62=$CG$61),1,0)</f>
        <v>0</v>
      </c>
      <c r="ZD61" s="487">
        <f t="array" aca="1" ref="ZD61" ca="1">IF(AND($CC$57:$CC$58=$CC$58,$CC$58&lt;&gt;$CC$59,$CC$59&lt;&gt;$CC$60,$CC$60:$CC$62=$CC$61,$CE$57&lt;&gt;$CE$58,$CE$60:$CE$61=$CE$61,$CE$61&lt;&gt;$CE$62,$CF$60:$CF$61=$CF$61,$CG$60:$CG$61=$CG$61),1,0)</f>
        <v>0</v>
      </c>
      <c r="ZE61" s="487">
        <f t="array" aca="1" ref="ZE61" ca="1">IF(AND($CC$57:$CC$58=$CC$58,$CC$58&lt;&gt;$CC$59,$CC$59&lt;&gt;$CC$60,$CC$60:$CC$62=$CC$62,$CE$57&lt;&gt;$CE$58,$CE$60&lt;&gt;$CE$61,$CE$61:$CE$62=$CE$61,$CF$61:$CF$62=$CF$61,$CG$61:$CG$62=$CG$61),1,0)</f>
        <v>0</v>
      </c>
      <c r="ZF61" s="487">
        <f t="array" aca="1" ref="ZF61" ca="1">IF(AND($CC$57:$CC$58=$CC$58,$CC$58&lt;&gt;$CC$59,$CC$59&lt;&gt;$CC$60,$CC$60:$CC$62=$CC$62,$CE$57&lt;&gt;$CE$58,$CE$60&lt;&gt;$CE$61,$CE$61&lt;&gt;$CE$62),1,0)</f>
        <v>0</v>
      </c>
      <c r="ZG61" s="487">
        <f t="array" aca="1" ref="ZG61" ca="1">IF(AND($CC$57:$CC$58=$CC$58,$CC$58&lt;&gt;$CC$59,$CC$59&lt;&gt;$CC$60,$CC$60&lt;&gt;$CC$61,$CC$61:$CC$62=$CC$61,$CE$57:$CE$58=$CE$58,$CE$61&lt;&gt;$CE$62,$CF$57:$CF$58=$CF$58,$CG$57:$CG$58=$CG$58),1,0)</f>
        <v>0</v>
      </c>
      <c r="ZH61" s="487">
        <f t="array" aca="1" ref="ZH61" ca="1">IF(AND($CC$57:$CC$58=$CC$57,$CC$58&lt;&gt;$CC$59,$CC$59&lt;&gt;$CC$60,$CC$60&lt;&gt;$CC$61,$CC$61:$CC$62=$CC$61,$CE$57&lt;&gt;$CE$58,$CE$61:$CE$62=$CE$61,$CF$61:$CF$62=$CF$61,$CG$61:$CG$62=$CG$61),1,0)</f>
        <v>0</v>
      </c>
      <c r="ZI61" s="487">
        <f t="array" aca="1" ref="ZI61" ca="1">IF(AND($CC$57:$CC$58=$CC$57,$CC$58&lt;&gt;$CC$59,$CC$59&lt;&gt;$CC$60,$CC$60&lt;&gt;$CC$61,$CC$61:$CC$62=$CC$61,$CE$57&lt;&gt;$CE$58,$CE$61&lt;&gt;$CE$62),1,0)</f>
        <v>0</v>
      </c>
      <c r="ZJ61" s="487">
        <f t="array" aca="1" ref="ZJ61" ca="1">IF(AND($CC$57:$CC$58=$CC$58,$CC$58&lt;&gt;$CC$59,$CC$59&lt;&gt;$CC$60,$CC$60:$CC$61=$CC$61,$CC$61&lt;&gt;$CC$62,$CE$57:$CE$58=$CE$58,$CE$60&lt;&gt;$CE$61,$CF$57:$CF$58=$CF$58,$CG$57:$CG$58=$CG$58),1,0)</f>
        <v>0</v>
      </c>
      <c r="ZK61" s="487">
        <f t="array" aca="1" ref="ZK61" ca="1">IF(AND($CC$57:$CC$58=$CC$58,$CC$58&lt;&gt;$CC$59,$CC$59&lt;&gt;$CC$60,$CC$60:$CC$61=$CC$61,$CC$61&lt;&gt;$CC$62,$CE$57&lt;&gt;$CE$58,$CE$60:$CE$61=$CE$61,$CF$60:$CF$61=$CF$61,$CG$60:$CG$61=$CG$61),1,0)</f>
        <v>0</v>
      </c>
      <c r="ZL61" s="487">
        <f t="array" aca="1" ref="ZL61" ca="1">IF(AND($CC$57:$CC$58=$CC$58,$CC$58&lt;&gt;$CC$59,$CC$59&lt;&gt;$CC$60,$CC$60:$CC$61=$CC$61,$CC$61&lt;&gt;$CC$62,$CE$57&lt;&gt;$CE$58,$CE$60&lt;&gt;$CE$61),1,0)</f>
        <v>0</v>
      </c>
      <c r="ZM61" s="487">
        <f t="array" aca="1" ref="ZM61" ca="1">IF(AND($CC$57:$CC$58=$CC$58,$CC$58&lt;&gt;$CC$59,$CC$59&lt;&gt;$CC$60,$CC$60&lt;&gt;$CC$61,$CC$61&lt;&gt;$CC$62,$CE$57&lt;&gt;$CE$58),1,0)</f>
        <v>0</v>
      </c>
      <c r="ZN61" s="487">
        <f t="array" aca="1" ref="ZN61" ca="1">IF(AND($CC$57&lt;&gt;$CC$58,$CC$58:$CC$62=$CC$61,$CE$58:$CE$61=$CE$61,$CE$61&lt;&gt;$CE$62,$CF$58:$CF$61=$CF$61,$CG$58:$CG$61=$CG$61),1,0)</f>
        <v>0</v>
      </c>
      <c r="ZO61" s="487">
        <f t="array" aca="1" ref="ZO61" ca="1">IF(AND($CC$57&lt;&gt;$CC$58,$CC$58:$CC$62=$CC$61,$CE$58:$CE$60=$CE$60,$CE$60&lt;&gt;$CE$61,$CE$61:$CE$62=$CE$61,$CF$58:$CF$60=$CF$60,$CF$61:$CF$62=$CF$61,$CG$58:$CG$60=$CG$60,$CG$61:$CG$62=$CG$61),1,0)</f>
        <v>0</v>
      </c>
      <c r="ZP61" s="487">
        <f t="array" aca="1" ref="ZP61" ca="1">IF(AND($CC$57&lt;&gt;$CC$58,$CC$58:$CC$62=$CC$61,$CE$58:$CE$60=$CE$60,$CE$60&lt;&gt;$CE$61,$CE$61&lt;&gt;$CE$62,$CF$58:$CF$60=$CF$60,$CG$58:$CG$60=$CG$60),1,0)</f>
        <v>0</v>
      </c>
      <c r="ZQ61" s="487">
        <f t="array" aca="1" ref="ZQ61" ca="1">IF(AND($CC$57&lt;&gt;$CC$58,$CC$58:$CC$62=$CC$61,$CE$58:$CE$59=$CE$59,$CE$59&lt;&gt;$CE$60,$CE$60:$CE$62=$CE$61,$CF$58:$CF$59=$CF$59,$CF$60:$CF$62=$CF$61,$CG$58:$CG$59=$CG$59,$CG$60:$CG$62=$CG$61),1,0)</f>
        <v>0</v>
      </c>
      <c r="ZR61" s="487">
        <f t="array" aca="1" ref="ZR61" ca="1">IF(AND($CC$57&lt;&gt;$CC$58,$CC$58:$CC$62=$CC$61,$CE$58:$CE$59=$CE$59,$CE$59&lt;&gt;$CE$60,$CE$60&lt;&gt;$CE$61,$CE$61:$CE$62=$CE$61,$CF$58:$CF$59=$CF$59,$CF$61:$CF$62=$CF$61,$CG$58:$CG$59=$CG$59,$CG$61:$CG$62=$CG$61),1,0)</f>
        <v>0</v>
      </c>
      <c r="ZS61" s="487">
        <f t="array" aca="1" ref="ZS61" ca="1">IF(AND($CC$57&lt;&gt;$CC$58,$CC$58:$CC$62=$CC$61,$CE$58:$CE$59=$CE$59,$CE$59&lt;&gt;$CE$60,$CE$60:$CE$61=$CE$61,$CE$61&lt;&gt;$CE$62,$CF$58:$CF$59=$CF$59,$CF$60:$CF$61=$CF$61,$CG$58:$CG$59=$CG$59,$CG$60:$CG$61=$CG$61),1,0)</f>
        <v>0</v>
      </c>
      <c r="ZT61" s="487">
        <f t="array" aca="1" ref="ZT61" ca="1">IF(AND($CC$57&lt;&gt;$CC$58,$CC$58:$CC$62=$CC$61,$CE$58:$CE$59=$CE$59,$CE$59&lt;&gt;$CE$60,$CE$60&lt;&gt;$CE$61,$CE$61&lt;&gt;$CE$62,$CF$58:$CF$59=$CF$59,$CG$58:$CG$59=$CG$59),1,0)</f>
        <v>0</v>
      </c>
      <c r="ZU61" s="487">
        <f t="array" aca="1" ref="ZU61" ca="1">IF(AND($CC$57&lt;&gt;$CC$58,$CC$58:$CC$62=$CC$61,$CE$58&lt;&gt;$CE$59,$CE$59:$CE$62=$CE$61,$CF$59:$CF$62=$CF$61,$CG$59:$CG$62=$CG$61),1,0)</f>
        <v>0</v>
      </c>
      <c r="ZV61" s="487">
        <f t="array" aca="1" ref="ZV61" ca="1">IF(AND($CC$57&lt;&gt;$CC$58,$CC$58:$CC$62=$CC$61,$CE$58&lt;&gt;$CE$59,$CE$59:$CE$61=$CE$61,$CE$61&lt;&gt;$CE$62,$CF$59:$CF$61=$CF$61,$CG$59:$CG$61=$CG$61),1,0)</f>
        <v>0</v>
      </c>
      <c r="ZW61" s="487">
        <f t="array" aca="1" ref="ZW61" ca="1">IF(AND($CC$57&lt;&gt;$CC$58,$CC$58:$CC$62=$CC$61,$CE$58&lt;&gt;$CE$59,$CE$59:$CE$60=$CE$60,$CE$60&lt;&gt;$CE$61,$CE$61:$CE$62=$CE$61,$CF$59:$CF$60=$CF$60,$CF$61:$CF$62=$CF$61,$CG$59:$CG$60=$CG$60,$CG$61:$CG$62=$CG$61),1,0)</f>
        <v>0</v>
      </c>
      <c r="ZX61" s="487">
        <f t="array" aca="1" ref="ZX61" ca="1">IF(AND($CC$57&lt;&gt;$CC$58,$CC$58:$CC$62=$CC$61,$CE$58&lt;&gt;$CE$59,$CE$59:$CE$60=$CE$60,$CE$60&lt;&gt;$CE$61,$CE$61&lt;&gt;$CE$62,$CF$59:$CF$60=$CF$60,$CG$59:$CG$60=$CG$60),1,0)</f>
        <v>0</v>
      </c>
      <c r="ZY61" s="487">
        <f t="array" aca="1" ref="ZY61" ca="1">IF(AND($CC$57&lt;&gt;$CC$58,$CC$58:$CC$62=$CC$61,$CE$58&lt;&gt;$CE$59,$CE$59&lt;&gt;$CE$60,$CE$60:$CE$62=$CE$61,$CF$60:$CF$62=$CF$61,$CG$60:$CG$62=$CG$61),1,0)</f>
        <v>0</v>
      </c>
      <c r="ZZ61" s="487">
        <f t="array" aca="1" ref="ZZ61" ca="1">IF(AND($CC$57&lt;&gt;$CC$58,$CC$58:$CC$62=$CC$61,$CE$58&lt;&gt;$CE$59,$CE$59&lt;&gt;$CE$60,$CE$60:$CE$61=$CE$61,$CE$61&lt;&gt;$CE$62,$CF$60:$CF$61=$CF$61,$CG$60:$CG$61=$CG$61),1,0)</f>
        <v>0</v>
      </c>
      <c r="AAA61" s="487">
        <f t="array" aca="1" ref="AAA61" ca="1">IF(AND($CC$57&lt;&gt;$CC$58,$CC$58:$CC$62=$CC$61,$CE$58&lt;&gt;$CE$59,$CE$59&lt;&gt;$CE$60,$CE$60&lt;&gt;$CE$61,$CE$61:$CE$62=$CE$61,$CF$61:$CF$62=$CF$61,$CG$61:$CG$62=$CG$61),1,0)</f>
        <v>0</v>
      </c>
      <c r="AAB61" s="487">
        <f t="array" aca="1" ref="AAB61" ca="1">IF(AND($CC$57&lt;&gt;$CC$58,$CC$58:$CC$62=$CC$61,$CE$58&lt;&gt;$CE$59,$CE$59&lt;&gt;$CE$60,$CE$60&lt;&gt;$CE$61,$CE$61&lt;&gt;$CE$62),1,0)</f>
        <v>0</v>
      </c>
      <c r="AAC61" s="487">
        <f t="array" aca="1" ref="AAC61" ca="1">IF(AND($CC$57&lt;&gt;$CC$58,$CC$58:$CC$61=$CC$61,$CC$61&lt;&gt;$CC$62,$CE$58:$CE$60=$CE$60,$CE$60&lt;&gt;$CE$61,$CF$58:$CF$60=$CF$60,$CG$58:$CG$60=$CG$60),1,0)</f>
        <v>0</v>
      </c>
      <c r="AAD61" s="487">
        <f t="array" aca="1" ref="AAD61" ca="1">IF(AND($CC$57&lt;&gt;$CC$58,$CC$58:$CC$61=$CC$61,$CC$61&lt;&gt;$CC$62,$CE$58:$CE$59=$CE$59,$CE$59&lt;&gt;$CE$60,$CE$60:$CE$61=$CE$61,$CF$58:$CF$59=$CF$59,$CF$60:$CF$61=$CF$61,$CG$58:$CG$59=$CG$59,$CG$60:$CG$61=$CG$61),1,0)</f>
        <v>0</v>
      </c>
      <c r="AAE61" s="487">
        <f t="array" aca="1" ref="AAE61" ca="1">IF(AND($CC$57&lt;&gt;$CC$58,$CC$58:$CC$61=$CC$61,$CC$61&lt;&gt;$CC$62,$CE$58:$CE$59=$CE$59,$CE$59&lt;&gt;$CE$60,$CE$60&lt;&gt;$CE$61,$CF$58:$CF$59=$CF$59,$CG$58:$CG$59=$CG$59),1,0)</f>
        <v>0</v>
      </c>
      <c r="AAF61" s="487">
        <f t="array" aca="1" ref="AAF61" ca="1">IF(AND($CC$57&lt;&gt;$CC$58,$CC$58:$CC$61=$CC$61,$CC$61&lt;&gt;$CC$62,$CE$58&lt;&gt;$CE$59,$CE$59:$CE$61=$CE$61,$CF$59:$CF$61=$CF$61,$CG$59:$CG$61=$CG$61),1,0)</f>
        <v>0</v>
      </c>
      <c r="AAG61" s="487">
        <f t="array" aca="1" ref="AAG61" ca="1">IF(AND($CC$57&lt;&gt;$CC$58,$CC$58:$CC$61=$CC$61,$CC$61&lt;&gt;$CC$62,$CE$58&lt;&gt;$CE$59,$CE$59:$CE$60=$CE$60,$CE$60&lt;&gt;$CE$61,$CF$59:$CF$60=$CF$60,$CG$59:$CG$60=$CG$60),1,0)</f>
        <v>0</v>
      </c>
      <c r="AAH61" s="487">
        <f t="array" aca="1" ref="AAH61" ca="1">IF(AND($CC$57&lt;&gt;$CC$58,$CC$58:$CC$61=$CC$61,$CC$61&lt;&gt;$CC$62,$CE$58&lt;&gt;$CE$59,$CE$59&lt;&gt;$CE$60,$CE$60:$CE$61=$CE$61,$CF$60:$CF$61=$CF$61,$CG$60:$CG$61=$CG$61),1,0)</f>
        <v>0</v>
      </c>
      <c r="AAI61" s="487">
        <f t="array" aca="1" ref="AAI61" ca="1">IF(AND($CC$57&lt;&gt;$CC$58,$CC$58:$CC$61=$CC$61,$CC$61&lt;&gt;$CC$62,$CE$58&lt;&gt;$CE$59,$CE$59&lt;&gt;$CE$60,$CE$60&lt;&gt;$CE$61),1,0)</f>
        <v>0</v>
      </c>
      <c r="AAJ61" s="487">
        <f t="array" aca="1" ref="AAJ61" ca="1">IF(AND($CC$57&lt;&gt;$CC$58,$CC$58:$CC$60=$CC$60,$CC$60&lt;&gt;$CC$61,$CC$61:$CC$62=$CC$61,$CE$58:$CE$60=$CE$60,$CE$61&lt;&gt;$CE$62,$CF$58:$CF$60=$CF$60,$CG$58:$CG$60=$CG$60),1,0)</f>
        <v>0</v>
      </c>
      <c r="AAK61" s="487">
        <f t="array" aca="1" ref="AAK61" ca="1">IF(AND($CC$57&lt;&gt;$CC$58,$CC$58:$CC$60=$CC$60,$CC$60&lt;&gt;$CC$61,$CC$61:$CC$62=$CC$61,$CE$58:$CE$59=$CE$59,$CE$59&lt;&gt;$CE$60,$CE$61:$CE$62=$CE$61,$CF$58:$CF$59=$CF$59,$CF$61:$CF$62=$CF$61,$CG$58:$CG$59=$CG$59,$CG$61:$CG$62=$CG$61),1,0)</f>
        <v>0</v>
      </c>
      <c r="AAL61" s="487">
        <f t="array" aca="1" ref="AAL61" ca="1">IF(AND($CC$57&lt;&gt;$CC$58,$CC$58:$CC$60=$CC$60,$CC$60&lt;&gt;$CC$61,$CC$61:$CC$62=$CC$61,$CE$58:$CE$59=$CE$59,$CE$59&lt;&gt;$CE$60,$CE$61&lt;&gt;$CE$62,$CF$58:$CF$59=$CF$59,$CG$58:$CG$59=$CG$59),1,0)</f>
        <v>0</v>
      </c>
      <c r="AAM61" s="487">
        <f t="array" aca="1" ref="AAM61" ca="1">IF(AND($CC$57&lt;&gt;$CC$58,$CC$58:$CC$60=$CC$60,$CC$60&lt;&gt;$CC$61,$CC$61:$CC$62=$CC$61,$CE$58&lt;&gt;$CE$59,$CE$59:$CE$60=$CE$60,$CE$61:$CE$62=$CE$61,$CF$59:$CF$60=$CF$60,$CF$61:$CF$62=$CF$61,$CG$59:$CG$60=$CG$60,$CG$61:$CG$62=$CG$61),1,0)</f>
        <v>0</v>
      </c>
      <c r="AAN61" s="487">
        <f t="array" aca="1" ref="AAN61" ca="1">IF(AND($CC$57&lt;&gt;$CC$58,$CC$58:$CC$60=$CC$60,$CC$60&lt;&gt;$CC$61,$CC$61:$CC$62=$CC$61,$CE$58&lt;&gt;$CE$59,$CE$59:$CE$60=$CE$60,$CE$61&lt;&gt;$CE$62,$CF$59:$CF$60=$CF$60,$CF$61:$CF$62=$CF$61,$CG$59:$CG$60=$CG$60),1,0)</f>
        <v>0</v>
      </c>
      <c r="AAO61" s="487">
        <f t="array" aca="1" ref="AAO61" ca="1">IF(AND($CC$57&lt;&gt;$CC$58,$CC$58:$CC$60=$CC$60,$CC$60&lt;&gt;$CC$61,$CC$61:$CC$62=$CC$61,$CE$58&lt;&gt;$CE$59,$CE$59&lt;&gt;$CE$60,$CE$61:$CE$62=$CE$61,$CF$61:$CF$62=$CF$61,$CG$61:$CG$62=$CG$61),1,0)</f>
        <v>0</v>
      </c>
      <c r="AAP61" s="487">
        <f t="array" aca="1" ref="AAP61" ca="1">IF(AND($CC$57&lt;&gt;$CC$58,$CC$58:$CC$60=$CC$60,$CC$60&lt;&gt;$CC$61,$CC$61:$CC$62=$CC$61,$CE$58&lt;&gt;$CE$59,$CE$59&lt;&gt;$CE$60,$CE$61&lt;&gt;$CE$62),1,0)</f>
        <v>0</v>
      </c>
      <c r="AAQ61" s="487">
        <f t="array" aca="1" ref="AAQ61" ca="1">IF(AND($CC$57&lt;&gt;$CC$58,$CC$58:$CC$60=$CC$60,$CC$60&lt;&gt;$CC$61,$CC$61&lt;&gt;$CC$62,$CE$58:$CE$59=$CE$59,$CE$59&lt;&gt;$CE$60,$CF$58:$CF$59=$CF$59,$CG$58:$CG$59=$CG$59),1,0)</f>
        <v>0</v>
      </c>
      <c r="AAR61" s="487">
        <f t="array" aca="1" ref="AAR61" ca="1">IF(AND($CC$57&lt;&gt;$CC$58,$CC$58:$CC$60=$CC$60,$CC$60&lt;&gt;$CC$61,$CC$61&lt;&gt;$CC$62,$CE$58&lt;&gt;$CE$59,$CE$59:$CE$60=$CE$60,$CF$59:$CF$60=$CF$60,$CG$59:$CG$60=$CG$60),1,0)</f>
        <v>0</v>
      </c>
      <c r="AAS61" s="487">
        <f t="array" aca="1" ref="AAS61" ca="1">IF(AND($CC$57&lt;&gt;$CC$58,$CC$58:$CC$60=$CC$60,$CC$60&lt;&gt;$CC$61,$CC$61&lt;&gt;$CC$62,$CE$58&lt;&gt;$CE$59,$CE$59&lt;&gt;$CE$60),1,0)</f>
        <v>0</v>
      </c>
      <c r="AAT61" s="487">
        <f t="array" aca="1" ref="AAT61" ca="1">IF(AND($CC$57&lt;&gt;$CC$58,$CC$58:$CC$59=$CC$59,$CC$59&lt;&gt;$CC$60,$CC$60:$CC$62=$CC$61,$CE$58:$CE$59=$CE$59,$CE$60&lt;&gt;$CE$61,$CE$61:$CE$62=$CE$61,$CF$58:$CF$59=$CF$59,$CF$61:$CF$62=$CF$61,$CG$58:$CG$59=$CG$59,$CG$61:$CG$62=$CG$61),1,0)</f>
        <v>0</v>
      </c>
      <c r="AAU61" s="487">
        <f t="array" aca="1" ref="AAU61" ca="1">IF(AND($CC$57&lt;&gt;$CC$58,$CC$58:$CC$59=$CC$59,$CC$59&lt;&gt;$CC$60,$CC$60:$CC$62=$CC$61,$CE$58:$CE$59=$CE$59,$CE$60:$CE$61=$CE$61,$CE$61&lt;&gt;$CE$62,$CF$58:$CF$59=$CF$59,$CF$60:$CF$61=$CF$61,$CG$58:$CG$59=$CG$59,$CG$60:$CG$61=$CG$61),1,0)</f>
        <v>0</v>
      </c>
      <c r="AAV61" s="487">
        <f t="array" aca="1" ref="AAV61" ca="1">IF(AND($CC$57&lt;&gt;$CC$58,$CC$58:$CC$59=$CC$59,$CC$59&lt;&gt;$CC$60,$CC$60:$CC$62=$CC$61,$CE$58:$CE$59=$CE$59,$CE$60&lt;&gt;$CE$61,$CE$61&lt;&gt;$CE$62,$CF$58:$CF$59=$CF$59,$CG$58:$CG$59=$CG$59),1,0)</f>
        <v>0</v>
      </c>
      <c r="AAW61" s="487">
        <f t="array" aca="1" ref="AAW61" ca="1">IF(AND($CC$57&lt;&gt;$CC$58,$CC$58:$CC$59=$CC$59,$CC$59&lt;&gt;$CC$60,$CC$60:$CC$62=$CC$61,$CE$58&lt;&gt;$CE$59,$CE$60:$CE$62=$CE$61,$CF$60:$CF$62=$CF$61,$CG$60:$CG$62=$CG$61),1,0)</f>
        <v>0</v>
      </c>
      <c r="AAX61" s="487">
        <f t="array" aca="1" ref="AAX61" ca="1">IF(AND($CC$57&lt;&gt;$CC$58,$CC$58:$CC$59=$CC$59,$CC$59&lt;&gt;$CC$60,$CC$60:$CC$62=$CC$61,$CE$58&lt;&gt;$CE$59,$CE$60:$CE$61=$CE$61,$CE$61&lt;&gt;$CE$62,$CF$60:$CF$61=$CF$61,$CG$60:$CG$61=$CG$61),1,0)</f>
        <v>0</v>
      </c>
      <c r="AAY61" s="487">
        <f t="array" aca="1" ref="AAY61" ca="1">IF(AND($CC$57&lt;&gt;$CC$58,$CC$58:$CC$59=$CC$59,$CC$59&lt;&gt;$CC$60,$CC$60:$CC$62=$CC$61,$CE$58&lt;&gt;$CE$59,$CE$60&lt;&gt;$CE$61,$CE$61:$CE$62=$CE$61,$CF$61:$CF$62=$CF$61,$CG$61:$CG$62=$CG$61),1,0)</f>
        <v>0</v>
      </c>
      <c r="AAZ61" s="487">
        <f t="array" aca="1" ref="AAZ61" ca="1">IF(AND($CC$57&lt;&gt;$CC$58,$CC$58:$CC$59=$CC$59,$CC$59&lt;&gt;$CC$60,$CC$60:$CC$62=$CC$61,$CE$58&lt;&gt;$CE$59,$CE$60&lt;&gt;$CE$61,$CE$61&lt;&gt;$CE$62),1,0)</f>
        <v>0</v>
      </c>
      <c r="ABA61" s="487">
        <f t="array" aca="1" ref="ABA61" ca="1">IF(AND($CC$57&lt;&gt;$CC$58,$CC$58:$CC$59=$CC$59,$CC$59&lt;&gt;$CC$60,$CC$60&lt;&gt;$CC$61,$CC$61:$CC$62=$CC$61,$CE$58:$CE$59=$CE$59,$CE$61&lt;&gt;$CE$62,$CF$58:$CF$59=$CF$59,$CG$58:$CG$59=$CG$59),1,0)</f>
        <v>0</v>
      </c>
      <c r="ABB61" s="487">
        <f t="array" aca="1" ref="ABB61" ca="1">IF(AND($CC$57&lt;&gt;$CC$58,$CC$58:$CC$59=$CC$59,$CC$59&lt;&gt;$CC$60,$CC$60&lt;&gt;$CC$61,$CC$61:$CC$62=$CC$61,$CE$58&lt;&gt;$CE$59,$CE$61:$CE$62=$CE$61,$CF$61:$CF$62=$CF$61,$CG$61:$CG$62=$CG$61),1,0)</f>
        <v>0</v>
      </c>
      <c r="ABC61" s="487">
        <f t="array" aca="1" ref="ABC61" ca="1">IF(AND($CC$57&lt;&gt;$CC$58,$CC$58:$CC$59=$CC$59,$CC$59&lt;&gt;$CC$60,$CC$60&lt;&gt;$CC$61,$CC$61:$CC$62=$CC$61,$CE$58&lt;&gt;$CE$59,$CE$61&lt;&gt;$CE$62),1,0)</f>
        <v>0</v>
      </c>
      <c r="ABD61" s="487">
        <f t="array" aca="1" ref="ABD61" ca="1">IF(AND($CC$57&lt;&gt;$CC$58,$CC$58:$CC$59=$CC$59,$CC$59&lt;&gt;$CC$60,$CC$60:$CC$61=$CC$61,$CC$61&lt;&gt;$CC$62,$CE$58:$CE$59=$CE$59,$CE$60&lt;&gt;$CE$61,$CF$58:$CF$59=$CF$59,$CG$58:$CG$59=$CG$59),1,0)</f>
        <v>0</v>
      </c>
      <c r="ABE61" s="487">
        <f t="array" aca="1" ref="ABE61" ca="1">IF(AND($CC$57&lt;&gt;$CC$58,$CC$58:$CC$59=$CC$59,$CC$59&lt;&gt;$CC$60,$CC$60:$CC$61=$CC$61,$CC$61&lt;&gt;$CC$62,$CE$58&lt;&gt;$CE$59,$CE$60:$CE$61=$CE$61,$CF$60:$CF$61=$CF$61,$CG$60:$CG$61=$CG$61),1,0)</f>
        <v>0</v>
      </c>
      <c r="ABF61" s="487">
        <f t="array" aca="1" ref="ABF61" ca="1">IF(AND($CC$57&lt;&gt;$CC$58,$CC$58:$CC$59=$CC$59,$CC$59&lt;&gt;$CC$60,$CC$60:$CC$61=$CC$61,$CC$61&lt;&gt;$CC$62,$CE$58&lt;&gt;$CE$59,$CE$60&lt;&gt;$CE$61),1,0)</f>
        <v>0</v>
      </c>
      <c r="ABG61" s="487">
        <f t="array" aca="1" ref="ABG61" ca="1">IF(AND($CC$57&lt;&gt;$CC$58,$CC$58:$CC$59=$CC$59,$CC$59&lt;&gt;$CC$60,$CC$60&lt;&gt;$CC$61,$CC$61&lt;&gt;$CC$62,$CE$58&lt;&gt;$CE$59),1,0)</f>
        <v>0</v>
      </c>
      <c r="ABH61" s="487">
        <f t="array" aca="1" ref="ABH61" ca="1">IF(AND($CC$57&lt;&gt;$CC$58,$CC$58&lt;&gt;$CC$59,$CC$59:$CC$62=$CC$61,$CE$59:$CE$61=$CE$61,$CE$61&lt;&gt;$CE$62,$CF$59:$CF$61=$CF$61,$CG$59:$CG$61=$CG$61),1,0)</f>
        <v>0</v>
      </c>
      <c r="ABI61" s="487">
        <f t="array" aca="1" ref="ABI61" ca="1">IF(AND($CC$57&lt;&gt;$CC$58,$CC$58&lt;&gt;$CC$59,$CC$59:$CC$62=$CC$61,$CE$59:$CE$60=$CE$60,$CE$60&lt;&gt;$CE$61,$CE$61:$CE$62=$CE$61,$CF$59:$CF$60=$CF$60,$CF$61:$CF$62=$CF$61,$CG$59:$CG$60=$CG$60,$CG$61:$CG$62=$CG$61),1,0)</f>
        <v>0</v>
      </c>
      <c r="ABJ61" s="487">
        <f t="array" aca="1" ref="ABJ61" ca="1">IF(AND($CC$57&lt;&gt;$CC$58,$CC$58&lt;&gt;$CC$59,$CC$59:$CC$62=$CC$61,$CE$59:$CE$60=$CE$60,$CE$60&lt;&gt;$CE$61,$CE$61&lt;&gt;$CE$62,$CF$59:$CF$60=$CF$60,$CG$59:$CG$60=$CG$60),1,0)</f>
        <v>0</v>
      </c>
      <c r="ABK61" s="487">
        <f t="array" aca="1" ref="ABK61" ca="1">IF(AND($CC$57&lt;&gt;$CC$58,$CC$58&lt;&gt;$CC$59,$CC$59:$CC$62=$CC$61,$CE$59&lt;&gt;$CE$60,$CE$60:$CE$62=$CE$61,$CF$60:$CF$62=$CF$61,$CG$60:$CG$62=$CG$61),1,0)</f>
        <v>0</v>
      </c>
      <c r="ABL61" s="487">
        <f t="array" aca="1" ref="ABL61" ca="1">IF(AND($CC$57&lt;&gt;$CC$58,$CC$58&lt;&gt;$CC$59,$CC$59:$CC$62=$CC$61,$CE$59&lt;&gt;$CE$60,$CE$60:$CE$61=$CE$61,$CE$61&lt;&gt;$CE$62,$CF$60:$CF$61=$CF$61,$CG$60:$CG$61=$CG$61),1,0)</f>
        <v>0</v>
      </c>
      <c r="ABM61" s="487">
        <f t="array" aca="1" ref="ABM61" ca="1">IF(AND($CC$57&lt;&gt;$CC$58,$CC$58&lt;&gt;$CC$59,$CC$59:$CC$62=$CC$61,$CE$59&lt;&gt;$CE$60,$CE$60&lt;&gt;$CE$61,$CE$61:$CE$62=$CE$61,$CF$61:$CF$62=$CF$61,$CG$61:$CG$62=$CG$61),1,0)</f>
        <v>0</v>
      </c>
      <c r="ABN61" s="487">
        <f t="array" aca="1" ref="ABN61" ca="1">IF(AND($CC$57&lt;&gt;$CC$58,$CC$58&lt;&gt;$CC$59,$CC$59:$CC$62=$CC$61,$CE$59&lt;&gt;$CE$60,$CE$60&lt;&gt;$CE$61,$CE$61&lt;&gt;$CE$62),1,0)</f>
        <v>0</v>
      </c>
      <c r="ABO61" s="487">
        <f t="array" aca="1" ref="ABO61" ca="1">IF(AND($CC$57&lt;&gt;$CC$58,$CC$58&lt;&gt;$CC$59,$CC$59:$CC$61=$CC$61,$CC$61&lt;&gt;$CC$62,$CE$59:$CE$60=$CE$60,$CE$60&lt;&gt;$CE$61,$CF$59:$CF$60=$CF$60,$CG$59:$CG$60=$CG$60),1,0)</f>
        <v>0</v>
      </c>
      <c r="ABP61" s="487">
        <f t="array" aca="1" ref="ABP61" ca="1">IF(AND($CC$57&lt;&gt;$CC$58,$CC$58&lt;&gt;$CC$59,$CC$59:$CC$61=$CC$61,$CC$61&lt;&gt;$CC$62,$CE$59&lt;&gt;$CE$60,$CE$60:$CE$61=$CE$61,$CF$60:$CF$61=$CF$61,$CG$60:$CG$61=$CG$61),1,0)</f>
        <v>0</v>
      </c>
      <c r="ABQ61" s="487">
        <f t="array" aca="1" ref="ABQ61" ca="1">IF(AND($CC$57&lt;&gt;$CC$58,$CC$58&lt;&gt;$CC$59,$CC$59:$CC$61=$CC$61,$CC$61&lt;&gt;$CC$62,$CE$59&lt;&gt;$CE$60,$CE$60&lt;&gt;$CE$61),1,0)</f>
        <v>0</v>
      </c>
      <c r="ABR61" s="487">
        <f t="array" aca="1" ref="ABR61" ca="1">IF(AND($CC$57&lt;&gt;$CC$58,$CC$58&lt;&gt;$CC$59,$CC$59:$CC$60=$CC$60,$CC$60&lt;&gt;$CC$61,$CC$61:$CC$62=$CC$61,$CE$59:$CE$60=$CE$60,$CE$61&lt;&gt;$CE$62,$CF$59:$CF$60=$CF$60,$CG$59:$CG$60=$CG$60),1,0)</f>
        <v>0</v>
      </c>
      <c r="ABS61" s="487">
        <f t="array" aca="1" ref="ABS61" ca="1">IF(AND($CC$57&lt;&gt;$CC$58,$CC$58&lt;&gt;$CC$59,$CC$59:$CC$60=$CC$60,$CC$60&lt;&gt;$CC$61,$CC$61:$CC$62=$CC$61,$CE$59&lt;&gt;$CE$60,$CE$61:$CE$62=$CE$61,$CF$61:$CF$62=$CF$61,$CG$61:$CG$62=$CG$61),1,0)</f>
        <v>0</v>
      </c>
      <c r="ABT61" s="487">
        <f t="array" aca="1" ref="ABT61" ca="1">IF(AND($CC$57&lt;&gt;$CC$58,$CC$58&lt;&gt;$CC$59,$CC$59:$CC$60=$CC$60,$CC$60&lt;&gt;$CC$61,$CC$61:$CC$62=$CC$61,$CE$59&lt;&gt;$CE$60,$CE$61&lt;&gt;$CE$62),1,0)</f>
        <v>0</v>
      </c>
      <c r="ABU61" s="487">
        <f t="array" aca="1" ref="ABU61" ca="1">IF(AND($CC$57&lt;&gt;$CC$58,$CC$58&lt;&gt;$CC$59,$CC$59:$CC$60=$CC$60,$CC$60&lt;&gt;$CC$61,$CC$61&lt;&gt;$CC$62,$CE$59&lt;&gt;$CE$60),1,0)</f>
        <v>0</v>
      </c>
      <c r="ABV61" s="487">
        <f t="array" aca="1" ref="ABV61" ca="1">IF(AND($CC$57&lt;&gt;$CC$58,$CC$58&lt;&gt;$CC$59,$CC$59&lt;&gt;$CC$60,$CC$60:$CC$62=$CC$61,$CE$60:$CE$61=$CE$61,$CE$61&lt;&gt;$CE$62,$CF$60:$CF$61=$CF$61,$CG$60:$CG$61=$CG$61),1,0)</f>
        <v>0</v>
      </c>
      <c r="ABW61" s="487">
        <f t="array" aca="1" ref="ABW61" ca="1">IF(AND($CC$57&lt;&gt;$CC$58,$CC$58&lt;&gt;$CC$59,$CC$59&lt;&gt;$CC$60,$CC$60:$CC$62=$CC$61,$CE$60&lt;&gt;$CE$61,$CE$61:$CE$62=$CE$61,$CF$61:$CF$62=$CF$61,$CG$61:$CG$62=$CG$61),1,0)</f>
        <v>0</v>
      </c>
      <c r="ABX61" s="487">
        <f t="array" aca="1" ref="ABX61" ca="1">IF(AND($CC$57&lt;&gt;$CC$58,$CC$58&lt;&gt;$CC$59,$CC$59&lt;&gt;$CC$60,$CC$60:$CC$62=$CC$61,$CE$60&lt;&gt;$CE$61,$CE$61&lt;&gt;$CE$62),1,0)</f>
        <v>0</v>
      </c>
      <c r="ABY61" s="487">
        <f t="array" aca="1" ref="ABY61" ca="1">IF(AND($CC$57&lt;&gt;$CC$58,$CC$58&lt;&gt;$CC$59,$CC$59&lt;&gt;$CC$60,$CC$60:$CC$61=$CC$61,$CC$61&lt;&gt;$CC$62,$CE$60&lt;&gt;$CE$61),1,0)</f>
        <v>0</v>
      </c>
      <c r="ABZ61" s="487">
        <f t="array" aca="1" ref="ABZ61" ca="1">IF(AND($CC$57&lt;&gt;$CC$58,$CC$58&lt;&gt;$CC$59,$CC$59&lt;&gt;$CC$60,$CC$60&lt;&gt;$CC$61,$CC$61:$CC$62=$CC$61,$CE$61&lt;&gt;$CE$62),1,0)</f>
        <v>0</v>
      </c>
      <c r="ACA61" s="487">
        <f t="array" aca="1" ref="ACA61" ca="1">IF(AND($CC$57:$CC$61=$CC$61,$CC$61&lt;&gt;$CC$62,$CE$57:$CE$61=$CE$61,$CF$57:$CF$60=$CF$60,$CF$60&lt;&gt;$CF$61,$CG$57:$CG$60=$CG$60),1,0)</f>
        <v>0</v>
      </c>
      <c r="ACB61" s="487">
        <f t="array" aca="1" ref="ACB61" ca="1">IF(AND($CC$57:$CC$61=$CC$61,$CC$61&lt;&gt;$CC$62,$CE$57:$CE$61=$CE$61,$CF$57:$CF$59=$CF$59,$CF$59&lt;&gt;$CF$60,$CF$60:$CF$61=$CF$61,$CG$57:$CG$59=$CG$59,$CG$60:$CG$61=$CG$61),1,0)</f>
        <v>0</v>
      </c>
      <c r="ACC61" s="487">
        <f t="array" aca="1" ref="ACC61" ca="1">IF(AND($CC$57:$CC$61=$CC$61,$CC$61&lt;&gt;$CC$62,$CE$57:$CE$61=$CE$61,$CF$57:$CF$59=$CF$59,$CF$59&lt;&gt;$CF$60,$CF$60&lt;&gt;$CF$61,$CG$57:$CG$59=$CG$59),1,0)</f>
        <v>0</v>
      </c>
      <c r="ACD61" s="487">
        <f t="array" aca="1" ref="ACD61" ca="1">IF(AND($CC$57:$CC$61=$CC$61,$CC$61&lt;&gt;$CC$62,$CE$57:$CE$61=$CE$61,$CF$57:$CF$58=$CF$58,$CF$58&lt;&gt;$CF$59,$CF$59:$CF$61=$CF$61,$CG$57:$CG$58=$CG$58,$CG$59:$CG$61=$CG$61),1,0)</f>
        <v>0</v>
      </c>
      <c r="ACE61" s="487">
        <f t="array" aca="1" ref="ACE61" ca="1">IF(AND($CC$57:$CC$61=$CC$61,$CC$61&lt;&gt;$CC$62,$CE$57:$CE$61=$CE$61,$CF$57:$CF$58=$CF$58,$CF$58&lt;&gt;$CF$59,$CF$59:$CF$60=$CF$60,$CF$60&lt;&gt;$CF$61,$CG$57:$CG$58=$CG$58,$CG$59:$CG$60=$CG$60),1,0)</f>
        <v>0</v>
      </c>
      <c r="ACF61" s="487">
        <f t="array" aca="1" ref="ACF61" ca="1">IF(AND($CC$57:$CC$61=$CC$61,$CC$61&lt;&gt;$CC$62,$CE$57:$CE$61=$CE$61,$CF$57:$CF$58=$CF$58,$CF$58&lt;&gt;$CF$59,$CF$59&lt;&gt;$CF$60,$CF$60:$CF$61=$CF$61,$CG$57:$CG$58=$CG$58,$CG$60:$CG$61=$CG$61),1,0)</f>
        <v>0</v>
      </c>
      <c r="ACG61" s="487">
        <f t="array" aca="1" ref="ACG61" ca="1">IF(AND($CC$57:$CC$61=$CC$61,$CC$61&lt;&gt;$CC$62,$CE$57:$CE$61=$CE$61,$CF$57:$CF$58=$CF$58,$CF$58&lt;&gt;$CF$59,$CF$59&lt;&gt;$CF$60,$CF$60&lt;&gt;$CF$61,$CG$57:$CG$58=$CG$58),1,0)</f>
        <v>0</v>
      </c>
      <c r="ACH61" s="487">
        <f t="array" aca="1" ref="ACH61" ca="1">IF(AND($CC$57:$CC$61=$CC$61,$CC$61&lt;&gt;$CC$62,$CE$57:$CE$61=$CE$61,$CF$57&lt;&gt;$CF$58,$CF$58:$CF$61=$CF$61,$CG$58:$CG$61=$CG$61),1,0)</f>
        <v>0</v>
      </c>
      <c r="ACI61" s="487">
        <f t="array" aca="1" ref="ACI61" ca="1">IF(AND($CC$57:$CC$61=$CC$61,$CC$61&lt;&gt;$CC$62,$CE$57:$CE$61=$CE$61,$CF$57&lt;&gt;$CF$58,$CF$58:$CF$60=$CF$60,$CF$60&lt;&gt;$CF$61,$CG$58:$CG$60=$CG$60),1,0)</f>
        <v>0</v>
      </c>
      <c r="ACJ61" s="487">
        <f t="array" aca="1" ref="ACJ61" ca="1">IF(AND($CC$57:$CC$61=$CC$61,$CC$61&lt;&gt;$CC$62,$CE$57:$CE$61=$CE$61,$CF$57&lt;&gt;$CF$58,$CF$58:$CF$59=$CF$59,$CF$59&lt;&gt;$CF$60,$CF$60:$CF$61=$CF$61,$CG$58:$CG$59=$CG$59,$CG$60:$CG$61=$CG$61),1,0)</f>
        <v>0</v>
      </c>
      <c r="ACK61" s="487">
        <f t="array" aca="1" ref="ACK61" ca="1">IF(AND($CC$57:$CC$61=$CC$61,$CC$61&lt;&gt;$CC$62,$CE$57:$CE$61=$CE$61,$CF$57&lt;&gt;$CF$58,$CF$58:$CF$59=$CF$59,$CF$59&lt;&gt;$CF$60,$CF$60&lt;&gt;$CF$61,$CG$58:$CG$59=$CG$59),1,0)</f>
        <v>0</v>
      </c>
      <c r="ACL61" s="487">
        <f t="array" aca="1" ref="ACL61" ca="1">IF(AND($CC$57:$CC$61=$CC$61,$CC$61&lt;&gt;$CC$62,$CE$57:$CE$61=$CE$61,$CF$57&lt;&gt;$CF$58,$CF$58&lt;&gt;$CF$59,$CF$59:$CF$61=$CF$61,$CG$59:$CG$61=$CG$61),1,0)</f>
        <v>0</v>
      </c>
      <c r="ACM61" s="487">
        <f t="array" aca="1" ref="ACM61" ca="1">IF(AND($CC$57:$CC$61=$CC$61,$CC$61&lt;&gt;$CC$62,$CE$57:$CE$61=$CE$61,$CF$57&lt;&gt;$CF$58,$CF$58&lt;&gt;$CF$59,$CF$59:$CF$60=$CF$60,$CF$60&lt;&gt;$CF$61,$CG$59:$CG$60=$CG$60),1,0)</f>
        <v>0</v>
      </c>
      <c r="ACN61" s="487">
        <f t="array" aca="1" ref="ACN61" ca="1">IF(AND($CC$57:$CC$61=$CC$61,$CC$61&lt;&gt;$CC$62,$CE$57:$CE$61=$CE$61,$CF$57&lt;&gt;$CF$58,$CF$58&lt;&gt;$CF$59,$CF$59&lt;&gt;$CF$60,$CF$60:$CF$61=$CF$61,$CG$60:$CG$61=$CG$61),1,0)</f>
        <v>0</v>
      </c>
      <c r="ACO61" s="487">
        <f t="array" aca="1" ref="ACO61" ca="1">IF(AND($CC$57:$CC$61=$CC$61,$CC$61&lt;&gt;$CC$62,$CE$57:$CE$61=$CE$61,$CF$57&lt;&gt;$CF$58,$CF$58&lt;&gt;$CF$59,$CF$59&lt;&gt;$CF$60,$CF$60&lt;&gt;$CF$61),1,0)</f>
        <v>0</v>
      </c>
      <c r="ACP61" s="487">
        <f t="array" aca="1" ref="ACP61" ca="1">IF(AND($CC$57:$CC$60=$CC$60,$CC$60&lt;&gt;$CC$61,$CC$61:$CC$62=$CC$61,$CE$57:$CE$60=$CE$60,$CE$61:$CE$62=$CE$61,$CF$57:$CF$60=$CF$60,$CF$61&lt;&gt;$CF$62,$CG$57:$CG$60=$CG$60),1,0)</f>
        <v>0</v>
      </c>
      <c r="ACQ61" s="487">
        <f t="array" aca="1" ref="ACQ61" ca="1">IF(AND($CC$57:$CC$60=$CC$60,$CC$60&lt;&gt;$CC$61,$CC$61:$CC$62=$CC$61,$CE$57:$CE$60=$CE$60,$CE$61:$CE$62=$CE$61,$CF$57:$CF$59=$CF$59,$CF$59&lt;&gt;$CF$60,$CF$61:$CF$62=$CF$61,$CG$57:$CG$59=$CG$59,$CG$61:$CG$62=$CG$61),1,0)</f>
        <v>0</v>
      </c>
      <c r="ACR61" s="487">
        <f t="array" aca="1" ref="ACR61" ca="1">IF(AND($CC$57:$CC$60=$CC$60,$CC$60&lt;&gt;$CC$61,$CC$61:$CC$62=$CC$61,$CE$57:$CE$60=$CE$60,$CE$61:$CE$62=$CE$61,$CF$57:$CF$59=$CF$59,$CF$59&lt;&gt;$CF$60,$CF$61&lt;&gt;$CF$62,$CG$57:$CG$59=$CG$59),1,0)</f>
        <v>0</v>
      </c>
      <c r="ACS61" s="487">
        <f t="array" aca="1" ref="ACS61" ca="1">IF(AND($CC$57:$CC$60=$CC$60,$CC$60&lt;&gt;$CC$61,$CC$61:$CC$62=$CC$61,$CE$57:$CE$60=$CE$60,$CE$61:$CE$62=$CE$61,$CF$57:$CF$58=$CF$58,$CF$58&lt;&gt;$CF$59,$CF$59:$CF$60=$CF$60,$CF$61:$CF$62=$CF$61,$CG$57:$CG$58=$CG$58,$CG$59:$CG$60=$CG$60,$CG$61:$CG$62=$CG$61),1,0)</f>
        <v>0</v>
      </c>
      <c r="ACT61" s="487">
        <f t="array" aca="1" ref="ACT61" ca="1">IF(AND($CC$57:$CC$60=$CC$60,$CC$60&lt;&gt;$CC$61,$CC$61:$CC$62=$CC$61,$CE$57:$CE$60=$CE$60,$CE$61:$CE$62=$CE$61,$CF$57:$CF$58=$CF$58,$CF$58&lt;&gt;$CF$59,$CF$59:$CF$60=$CF$60,$CF$61&lt;&gt;$CF$62,$CG$57:$CG$58=$CG$58,$CG$59:$CG$60=$CG$60),1,0)</f>
        <v>0</v>
      </c>
      <c r="ACU61" s="487">
        <f t="array" aca="1" ref="ACU61" ca="1">IF(AND($CC$57:$CC$60=$CC$60,$CC$60&lt;&gt;$CC$61,$CC$61:$CC$62=$CC$61,$CE$57:$CE$60=$CE$60,$CE$61:$CE$62=$CE$61,$CF$57:$CF$58=$CF$58,$CF$58&lt;&gt;$CF$59,$CF$59&lt;&gt;$CF$60,$CF$61:$CF$62=$CF$61,$CG$57:$CG$58=$CG$58,$CG$61:$CG$62=$CG$61),1,0)</f>
        <v>0</v>
      </c>
      <c r="ACV61" s="487">
        <f t="array" aca="1" ref="ACV61" ca="1">IF(AND($CC$57:$CC$60=$CC$60,$CC$60&lt;&gt;$CC$61,$CC$61:$CC$62=$CC$61,$CE$57:$CE$60=$CE$60,$CE$61:$CE$62=$CE$61,$CF$57:$CF$58=$CF$58,$CF$58&lt;&gt;$CF$59,$CF$59&lt;&gt;$CF$60,$CF$61&lt;&gt;$CF$62,$CG$57:$CG$58=$CG$58),1,0)</f>
        <v>0</v>
      </c>
      <c r="ACW61" s="487">
        <f t="array" aca="1" ref="ACW61" ca="1">IF(AND($CC$57:$CC$60=$CC$60,$CC$60&lt;&gt;$CC$61,$CC$61:$CC$62=$CC$61,$CE$57:$CE$60=$CE$60,$CE$61:$CE$62=$CE$61,$CF$57&lt;&gt;$CF$58,$CF$58:$CF$60=$CF$60,$CF$61:$CF$62=$CF$61,$CG$58:$CG$60=$CG$60,$CG$61:$CG$62=$CG$61),1,0)</f>
        <v>0</v>
      </c>
      <c r="ACX61" s="487">
        <f t="array" aca="1" ref="ACX61" ca="1">IF(AND($CC$57:$CC$60=$CC$60,$CC$60&lt;&gt;$CC$61,$CC$61:$CC$62=$CC$61,$CE$57:$CE$60=$CE$60,$CE$61:$CE$62=$CE$61,$CF$57&lt;&gt;$CF$58,$CF$58:$CF$60=$CF$60,$CF$61&lt;&gt;$CF$62,$CG$58:$CG$60=$CG$60),1,0)</f>
        <v>0</v>
      </c>
      <c r="ACY61" s="487">
        <f t="array" aca="1" ref="ACY61" ca="1">IF(AND($CC$57:$CC$60=$CC$60,$CC$60&lt;&gt;$CC$61,$CC$61:$CC$62=$CC$61,$CE$57:$CE$60=$CE$60,$CE$61:$CE$62=$CE$61,$CF$57&lt;&gt;$CF$58,$CF$58:$CF$59=$CF$59,$CF$59&lt;&gt;$CF$60,$CF$61:$CF$62=$CF$61,$CG$58:$CG$59=$CG$59,$CG$61:$CG$62=$CG$61),1,0)</f>
        <v>0</v>
      </c>
      <c r="ACZ61" s="487">
        <f t="array" aca="1" ref="ACZ61" ca="1">IF(AND($CC$57:$CC$60=$CC$60,$CC$60&lt;&gt;$CC$61,$CC$61:$CC$62=$CC$61,$CE$57:$CE$60=$CE$60,$CE$61:$CE$62=$CE$61,$CF$57&lt;&gt;$CF$58,$CF$58:$CF$59=$CF$59,$CF$59&lt;&gt;$CF$60,$CF$61&lt;&gt;$CF$62,$CG$58:$CG$59=$CG$59),1,0)</f>
        <v>0</v>
      </c>
      <c r="ADA61" s="487">
        <f t="array" aca="1" ref="ADA61" ca="1">IF(AND($CC$57:$CC$60=$CC$60,$CC$60&lt;&gt;$CC$61,$CC$61:$CC$62=$CC$61,$CE$57:$CE$60=$CE$60,$CE$61:$CE$62=$CE$61,$CF$57&lt;&gt;$CF$58,$CF$58&lt;&gt;$CF$59,$CF$59:$CF$60=$CF$60,$CF$61:$CF$62=$CF$61,$CG$59:$CG$60=$CG$60,$CG$61:$CG$62=$CG$61),1,0)</f>
        <v>0</v>
      </c>
      <c r="ADB61" s="487">
        <f t="array" aca="1" ref="ADB61" ca="1">IF(AND($CC$57:$CC$60=$CC$60,$CC$60&lt;&gt;$CC$61,$CC$61:$CC$62=$CC$61,$CE$57:$CE$60=$CE$60,$CE$61:$CE$62=$CE$61,$CF$57&lt;&gt;$CF$58,$CF$58&lt;&gt;$CF$59,$CF$59:$CF$60=$CF$60,$CF$61&lt;&gt;$CF$62,$CG$59:$CG$60=$CG$60),1,0)</f>
        <v>0</v>
      </c>
      <c r="ADC61" s="487">
        <f t="array" aca="1" ref="ADC61" ca="1">IF(AND($CC$57:$CC$60=$CC$60,$CC$60&lt;&gt;$CC$61,$CC$61:$CC$62=$CC$61,$CE$57:$CE$60=$CE$60,$CE$61:$CE$62=$CE$61,$CF$57&lt;&gt;$CF$58,$CF$58&lt;&gt;$CF$59,$CF$59&lt;&gt;$CF$60,$CF$61:$CF$62=$CF$61,$CG$61:$CG$62=$CG$61),1,0)</f>
        <v>0</v>
      </c>
      <c r="ADD61" s="487">
        <f t="array" aca="1" ref="ADD61" ca="1">IF(AND($CC$57:$CC$60=$CC$60,$CC$60&lt;&gt;$CC$61,$CC$61:$CC$62=$CC$61,$CE$57:$CE$60=$CE$60,$CE$61:$CE$62=$CE$61,$CF$57&lt;&gt;$CF$58,$CF$58&lt;&gt;$CF$59,$CF$59&lt;&gt;$CF$60,$CF$61&lt;&gt;$CF$62),1,0)</f>
        <v>0</v>
      </c>
      <c r="ADE61" s="487">
        <f t="array" aca="1" ref="ADE61" ca="1">IF(AND($CC$57:$CC$60=$CC$60,$CC$60&lt;&gt;$CC$61,$CC$61&lt;&gt;$CC$62,$CE$57:$CE$60=$CE$60,$CF$57:$CF$59=$CF$59,$CF$59&lt;&gt;$CF$60,$CG$57:$CG$59=$CG$59),1,0)</f>
        <v>0</v>
      </c>
      <c r="ADF61" s="487">
        <f t="array" aca="1" ref="ADF61" ca="1">IF(AND($CC$57:$CC$60=$CC$60,$CC$60&lt;&gt;$CC$61,$CC$61&lt;&gt;$CC$62,$CE$57:$CE$60=$CE$60,$CF$57:$CF$58=$CF$57,$CF$58&lt;&gt;$CF$59,$CF$59:$CF$60=$CF$60,$CG$57:$CG$58=$CG$58,$CG$59:$CG$60=$CG$60),1,0)</f>
        <v>0</v>
      </c>
      <c r="ADG61" s="487">
        <f t="array" aca="1" ref="ADG61" ca="1">IF(AND($CC$57:$CC$60=$CC$60,$CC$60&lt;&gt;$CC$61,$CC$61&lt;&gt;$CC$62,$CE$57:$CE$60=$CE$60,$CF$57:$CF$58=$CF$57,$CF$58&lt;&gt;$CF$59,$CF$59&lt;&gt;$CF$60,$CG$57:$CG$58=$CG$58),1,0)</f>
        <v>0</v>
      </c>
      <c r="ADH61" s="487">
        <f t="array" aca="1" ref="ADH61" ca="1">IF(AND($CC$57:$CC$60=$CC$60,$CC$60&lt;&gt;$CC$61,$CC$61&lt;&gt;$CC$62,$CE$57:$CE$60=$CE$60,$CF$57&lt;&gt;$CF$58,$CF$58:$CF$60=$CF$60,$CG$58:$CG$60=$CG$60),1,0)</f>
        <v>0</v>
      </c>
      <c r="ADI61" s="487">
        <f t="array" aca="1" ref="ADI61" ca="1">IF(AND($CC$57:$CC$60=$CC$60,$CC$60&lt;&gt;$CC$61,$CC$61&lt;&gt;$CC$62,$CE$57:$CE$60=$CE$60,$CF$57&lt;&gt;$CF$58,$CF$58:$CF$59=$CF$59,$CF$59&lt;&gt;$CF$60,$CG$58:$CG$59=$CG$59),1,0)</f>
        <v>0</v>
      </c>
      <c r="ADJ61" s="487">
        <f t="array" aca="1" ref="ADJ61" ca="1">IF(AND($CC$57:$CC$60=$CC$60,$CC$60&lt;&gt;$CC$61,$CC$61&lt;&gt;$CC$62,$CE$57:$CE$60=$CE$60,$CF$57&lt;&gt;$CF$58,$CF$58&lt;&gt;$CF$59,$CF$59:$CF$60=$CF$60,$CG$59:$CG$60=$CG$60),1,0)</f>
        <v>0</v>
      </c>
      <c r="ADK61" s="487">
        <f t="array" aca="1" ref="ADK61" ca="1">IF(AND($CC$57:$CC$60=$CC$60,$CC$60&lt;&gt;$CC$61,$CC$61&lt;&gt;$CC$62,$CE$57:$CE$60=$CE$60,$CF$57&lt;&gt;$CF$58,$CF$58&lt;&gt;$CF$59,$CF$59&lt;&gt;$CF$60),1,0)</f>
        <v>0</v>
      </c>
      <c r="ADL61" s="487">
        <f t="array" aca="1" ref="ADL61" ca="1">IF(AND($CC$57:$CC$59=$CC$59,$CC$59&lt;&gt;$CC$60,$CC$60:$CC$62=$CC$61,$CE$57:$CE$59=$CE$59,$CE$60:$CE$62=$CE$61,$CF$57:$CF$59=$CF$59,$CF$60:$CF$61=$CF$61,$CF$61&lt;&gt;$CF$62,$CG$57:$CG$59=$CG$59,$CG$60:$CG$61=$CG$61),1,0)</f>
        <v>0</v>
      </c>
      <c r="ADM61" s="487">
        <f t="array" aca="1" ref="ADM61" ca="1">IF(AND($CC$57:$CC$59=$CC$59,$CC$59&lt;&gt;$CC$60,$CC$60:$CC$62=$CC$61,$CE$57:$CE$59=$CE$59,$CE$60:$CE$62=$CE$61,$CF$57:$CF$59=$CF$59,$CF$60&lt;&gt;$CF$61,$CF$61:$CF$62=$CF$61,$CG$57:$CG$59=$CG$59,$CG$61:$CG$62=$CG$61),1,0)</f>
        <v>0</v>
      </c>
      <c r="ADN61" s="487">
        <f t="array" aca="1" ref="ADN61" ca="1">IF(AND($CC$57:$CC$59=$CC$59,$CC$59&lt;&gt;$CC$60,$CC$60:$CC$62=$CC$61,$CE$57:$CE$59=$CE$59,$CE$60:$CE$62=$CE$61,$CF$57:$CF$59=$CF$59,$CF$60&lt;&gt;$CF$61,$CF$61&lt;&gt;$CF$62,$CG$57:$CG$59=$CG$59),1,0)</f>
        <v>0</v>
      </c>
      <c r="ADO61" s="487">
        <f t="array" aca="1" ref="ADO61" ca="1">IF(AND($CC$57:$CC$59=$CC$59,$CC$59&lt;&gt;$CC$60,$CC$60:$CC$62=$CC$61,$CE$57:$CE$59=$CE$59,$CE$60:$CE$62=$CE$61,$CF$57:$CF$58=$CF$58,$CF$58&lt;&gt;$CF$59,$CF$60:$CF$62=$CF$61,$CG$57:$CG$58=$CG$58,$CG$60:$CG$62=$CG$61),1,0)</f>
        <v>0</v>
      </c>
      <c r="ADP61" s="487">
        <f t="array" aca="1" ref="ADP61" ca="1">IF(AND($CC$57:$CC$59=$CC$59,$CC$59&lt;&gt;$CC$60,$CC$60:$CC$62=$CC$61,$CE$57:$CE$59=$CE$59,$CE$60:$CE$62=$CE$61,$CF$57:$CF$58=$CF$58,$CF$58&lt;&gt;$CF$59,$CF$60&lt;&gt;$CF$61,$CF$61:$CF$62=$CF$61,$CG$57:$CG$58=$CG$58,$CG$61:$CG$62=$CG$61),1,0)</f>
        <v>0</v>
      </c>
      <c r="ADQ61" s="487">
        <f t="array" aca="1" ref="ADQ61" ca="1">IF(AND($CC$57:$CC$59=$CC$59,$CC$59&lt;&gt;$CC$60,$CC$60:$CC$62=$CC$61,$CE$57:$CE$59=$CE$59,$CE$60:$CE$62=$CE$61,$CF$57:$CF$58=$CF$58,$CF$58&lt;&gt;$CF$59,$CF$60:$CF$61=$CF$61,$CF$61&lt;&gt;$CF$62,$CG$57:$CG$58=$CG$58,$CG$60:$CG$61=$CG$61),1,0)</f>
        <v>0</v>
      </c>
      <c r="ADR61" s="487">
        <f t="array" aca="1" ref="ADR61" ca="1">IF(AND($CC$57:$CC$59=$CC$59,$CC$59&lt;&gt;$CC$60,$CC$60:$CC$62=$CC$61,$CE$57:$CE$59=$CE$59,$CE$60:$CE$62=$CE$61,$CF$57:$CF$58=$CF$58,$CF$58&lt;&gt;$CF$59,$CF$60&lt;&gt;$CF$61,$CF$61&lt;&gt;$CF$62,$CG$57:$CG$58=$CG$58,$CG$60:$CG$61=$CG$61),1,0)</f>
        <v>0</v>
      </c>
      <c r="ADS61" s="487">
        <f t="array" aca="1" ref="ADS61" ca="1">IF(AND($CC$57:$CC$59=$CC$59,$CC$59&lt;&gt;$CC$60,$CC$60:$CC$62=$CC$61,$CE$57:$CE$59=$CE$59,$CE$60:$CE$62=$CE$61,$CF$57&lt;&gt;$CF$58,$CF$58:$CF$59=$CF$59,$CF$60:$CF$62=$CF$61,$CG$58:$CG$59=$CG$59,$CG$60:$CG$62=$CG$61),1,0)</f>
        <v>0</v>
      </c>
      <c r="ADT61" s="487">
        <f t="array" aca="1" ref="ADT61" ca="1">IF(AND($CC$57:$CC$59=$CC$59,$CC$59&lt;&gt;$CC$60,$CC$60:$CC$62=$CC$61,$CE$57:$CE$59=$CE$59,$CE$60:$CE$62=$CE$61,$CF$57&lt;&gt;$CF$58,$CF$58:$CF$59=$CF$59,$CF$60&lt;&gt;$CF$61,$CF$61:$CF$62=$CF$61,$CG$58:$CG$59=$CG$59,$CG$61:$CG$62=$CG$61),1,0)</f>
        <v>0</v>
      </c>
      <c r="ADU61" s="487">
        <f t="array" aca="1" ref="ADU61" ca="1">IF(AND($CC$57:$CC$59=$CC$59,$CC$59&lt;&gt;$CC$60,$CC$60:$CC$62=$CC$61,$CE$57:$CE$59=$CE$59,$CE$60:$CE$62=$CE$61,$CF$57&lt;&gt;$CF$58,$CF$58:$CF$59=$CF$59,$CF$60:$CF$61=$CF$61,$CF$61&lt;&gt;$CF$62,$CG$58:$CG$59=$CG$59,$CG$60:$CG$61=$CG$61),1,0)</f>
        <v>0</v>
      </c>
      <c r="ADV61" s="487">
        <f t="array" aca="1" ref="ADV61" ca="1">IF(AND($CC$57:$CC$59=$CC$59,$CC$59&lt;&gt;$CC$60,$CC$60:$CC$62=$CC$61,$CE$57:$CE$59=$CE$59,$CE$60:$CE$62=$CE$61,$CF$57&lt;&gt;$CF$58,$CF$58:$CF$59=$CF$59,$CF$60&lt;&gt;$CF$61,$CF$61&lt;&gt;$CF$62,$CG$58:$CG$59=$CG$59),1,0)</f>
        <v>0</v>
      </c>
      <c r="ADW61" s="487">
        <f t="array" aca="1" ref="ADW61" ca="1">IF(AND($CC$57:$CC$59=$CC$59,$CC$59&lt;&gt;$CC$60,$CC$60:$CC$62=$CC$61,$CE$57:$CE$59=$CE$59,$CE$60:$CE$62=$CE$61,$CF$57&lt;&gt;$CF$58,$CF$58&lt;&gt;$CF$59,$CF$60:$CF$62=$CF$61,$CG$60:$CG$62=$CG$61),1,0)</f>
        <v>0</v>
      </c>
      <c r="ADX61" s="487">
        <f t="array" aca="1" ref="ADX61" ca="1">IF(AND($CC$57:$CC$59=$CC$59,$CC$59&lt;&gt;$CC$60,$CC$60:$CC$62=$CC$61,$CE$57:$CE$59=$CE$59,$CE$60:$CE$62=$CE$61,$CF$57&lt;&gt;$CF$58,$CF$58&lt;&gt;$CF$59,$CF$60:$CF$61=$CF$61,$CF$61&lt;&gt;$CF$62,$CG$60:$CG$61=$CG$61),1,0)</f>
        <v>0</v>
      </c>
      <c r="ADY61" s="487">
        <f t="array" aca="1" ref="ADY61" ca="1">IF(AND($CC$57:$CC$59=$CC$59,$CC$59&lt;&gt;$CC$60,$CC$60:$CC$62=$CC$61,$CE$57:$CE$59=$CE$59,$CE$60:$CE$62=$CE$61,$CF$57&lt;&gt;$CF$58,$CF$58&lt;&gt;$CF$59,$CF$60&lt;&gt;$CF$61,$CF$61:$CF$62=$CF$61,$CG$61:$CG$62=$CG$61),1,0)</f>
        <v>0</v>
      </c>
      <c r="ADZ61" s="487">
        <f t="array" aca="1" ref="ADZ61" ca="1">IF(AND($CC$57:$CC$59=$CC$59,$CC$59&lt;&gt;$CC$60,$CC$60:$CC$62=$CC$61,$CE$57:$CE$59=$CE$59,$CE$60:$CE$62=$CE$61,$CF$57&lt;&gt;$CF$58,$CF$58&lt;&gt;$CF$59,$CF$60&lt;&gt;$CF$61,$CF$61&lt;&gt;$CF$62),1,0)</f>
        <v>0</v>
      </c>
      <c r="AEA61" s="487">
        <f t="array" aca="1" ref="AEA61" ca="1">IF(AND($CC$57:$CC$59=$CC$59,$CC$59&lt;&gt;$CC$60,$CC$60:$CC$61=$CC$61,$CC$61&lt;&gt;$CC$62,$CE$57:$CE$59=$CE$59,$CE$60:$CE$61=$CE$61,$CF$57:$CF$59=$CF$59,$CF$60&lt;&gt;$CF$61,$CG$57:$CG$59=$CG$59),1,0)</f>
        <v>0</v>
      </c>
      <c r="AEB61" s="487">
        <f t="array" aca="1" ref="AEB61" ca="1">IF(AND($CC$57:$CC$59=$CC$59,$CC$59&lt;&gt;$CC$60,$CC$60:$CC$61=$CC$61,$CC$61&lt;&gt;$CC$62,$CE$57:$CE$59=$CE$59,$CE$60:$CE$61=$CE$61,$CF$57:$CF$58=$CF$58,$CF$58&lt;&gt;$CF$59,$CF$60:$CF$61=$CF$61,$CG$57:$CG$58=$CG$58,$CG$60:$CG$61=$CG$61),1,0)</f>
        <v>0</v>
      </c>
      <c r="AEC61" s="487">
        <f t="array" aca="1" ref="AEC61" ca="1">IF(AND($CC$57:$CC$59=$CC$59,$CC$59&lt;&gt;$CC$60,$CC$60:$CC$61=$CC$61,$CC$61&lt;&gt;$CC$62,$CE$57:$CE$59=$CE$59,$CE$60:$CE$61=$CE$61,$CF$57:$CF$58=$CF$58,$CF$58&lt;&gt;$CF$59,$CF$60&lt;&gt;$CF$61,$CG$57:$CG$58=$CG$58,$CG$60:$CG$61=$CG$61),1,0)</f>
        <v>0</v>
      </c>
      <c r="AED61" s="487">
        <f t="array" aca="1" ref="AED61" ca="1">IF(AND($CC$57:$CC$59=$CC$59,$CC$59&lt;&gt;$CC$60,$CC$60:$CC$61=$CC$61,$CC$61&lt;&gt;$CC$62,$CE$57:$CE$59=$CE$59,$CE$60:$CE$61=$CE$61,$CF$57&lt;&gt;$CF$58,$CF$58:$CF$59=$CF$59,$CF$60:$CF$61=$CF$61,$CG$58:$CG$59=$CG$59,$CG$60:$CG$61=$CG$61),1,0)</f>
        <v>0</v>
      </c>
      <c r="AEE61" s="487">
        <f t="array" aca="1" ref="AEE61" ca="1">IF(AND($CC$57:$CC$59=$CC$59,$CC$59&lt;&gt;$CC$60,$CC$60:$CC$61=$CC$61,$CC$61&lt;&gt;$CC$62,$CE$57:$CE$59=$CE$59,$CE$60:$CE$61=$CE$61,$CF$57&lt;&gt;$CF$58,$CF$58:$CF$59=$CF$59,$CF$60&lt;&gt;$CF$61,$CG$58:$CG$59=$CG$59),1,0)</f>
        <v>0</v>
      </c>
      <c r="AEF61" s="487">
        <f t="array" aca="1" ref="AEF61" ca="1">IF(AND($CC$57:$CC$59=$CC$59,$CC$59&lt;&gt;$CC$60,$CC$60:$CC$61=$CC$61,$CC$61&lt;&gt;$CC$62,$CE$57:$CE$59=$CE$59,$CE$60:$CE$61=$CE$61,$CF$57&lt;&gt;$CF$58,$CF$58&lt;&gt;$CF$59,$CF$60:$CF$61=$CF$61,$CG$60:$CG$61=$CG$61),1,0)</f>
        <v>0</v>
      </c>
      <c r="AEG61" s="487">
        <f t="array" aca="1" ref="AEG61" ca="1">IF(AND($CC$57:$CC$59=$CC$59,$CC$59&lt;&gt;$CC$60,$CC$60:$CC$61=$CC$61,$CC$61&lt;&gt;$CC$62,$CE$57:$CE$59=$CE$59,$CE$60:$CE$61=$CE$61,$CF$57&lt;&gt;$CF$58,$CF$58&lt;&gt;$CF$59,$CF$60&lt;&gt;$CF$61),1,0)</f>
        <v>0</v>
      </c>
      <c r="AEH61" s="487">
        <f t="array" aca="1" ref="AEH61" ca="1">IF(AND($CC$57:$CC$59=$CC$59,$CC$59&lt;&gt;$CC$60,$CC$60&lt;&gt;$CC$61,$CC$61:$CC$62=$CC$61,$CE$57:$CE$59=$CE$59,$CE$61:$CE$62=$CE$61,$CF$57:$CF$59=$CF$59,$CF$61&lt;&gt;$CF$62,$CG$57:$CG$59=$CG$59),1,0)</f>
        <v>0</v>
      </c>
      <c r="AEI61" s="487">
        <f t="array" aca="1" ref="AEI61" ca="1">IF(AND($CC$57:$CC$59=$CC$59,$CC$59&lt;&gt;$CC$60,$CC$60&lt;&gt;$CC$61,$CC$61:$CC$62=$CC$61,$CE$57:$CE$59=$CE$59,$CE$61:$CE$62=$CE$61,$CF$57:$CF$58=$CF$58,$CF$58&lt;&gt;$CF$59,$CF$61:$CF$62=$CF$61,$CG$57:$CG$58=$CG$58,$CG$61:$CG$62=$CG$61),1,0)</f>
        <v>0</v>
      </c>
      <c r="AEJ61" s="487">
        <f t="array" aca="1" ref="AEJ61" ca="1">IF(AND($CC$57:$CC$59=$CC$59,$CC$59&lt;&gt;$CC$60,$CC$60&lt;&gt;$CC$61,$CC$61:$CC$62=$CC$61,$CE$57:$CE$59=$CE$59,$CE$61:$CE$62=$CE$61,$CF$57:$CF$58=$CF$58,$CF$58&lt;&gt;$CF$59,$CF$61&lt;&gt;$CF$62,$CG$57:$CG$58=$CG$58,$CG$61:$CG$62=$CG$61),1,0)</f>
        <v>0</v>
      </c>
      <c r="AEK61" s="487">
        <f t="array" aca="1" ref="AEK61" ca="1">IF(AND($CC$57:$CC$59=$CC$59,$CC$59&lt;&gt;$CC$60,$CC$60&lt;&gt;$CC$61,$CC$61:$CC$62=$CC$61,$CE$57:$CE$59=$CE$59,$CE$61:$CE$62=$CE$61,$CF$57&lt;&gt;$CF$58,$CF$58:$CF$59=$CF$59,$CF$61:$CF$62=$CF$61,$CG$58:$CG$59=$CG$59,$CG$61:$CG$62=$CG$61),1,0)</f>
        <v>0</v>
      </c>
      <c r="AEL61" s="487">
        <f t="array" aca="1" ref="AEL61" ca="1">IF(AND($CC$57:$CC$59=$CC$59,$CC$59&lt;&gt;$CC$60,$CC$60&lt;&gt;$CC$61,$CC$61:$CC$62=$CC$61,$CE$57:$CE$59=$CE$59,$CE$61:$CE$62=$CE$61,$CF$57&lt;&gt;$CF$58,$CF$58:$CF$59=$CF$59,$CF$61&lt;&gt;$CF$62,$CG$58:$CG$59=$CG$59),1,0)</f>
        <v>0</v>
      </c>
      <c r="AEM61" s="487">
        <f t="array" aca="1" ref="AEM61" ca="1">IF(AND($CC$57:$CC$59=$CC$59,$CC$59&lt;&gt;$CC$60,$CC$60&lt;&gt;$CC$61,$CC$61:$CC$62=$CC$61,$CE$57:$CE$59=$CE$59,$CE$61:$CE$62=$CE$61,$CF$57&lt;&gt;$CF$58,$CF$58&lt;&gt;$CF$59,$CF$61:$CF$62=$CF$61,$CG$61:$CG$62=$CG$61),1,0)</f>
        <v>0</v>
      </c>
      <c r="AEN61" s="487">
        <f t="array" aca="1" ref="AEN61" ca="1">IF(AND($CC$57:$CC$59=$CC$59,$CC$59&lt;&gt;$CC$60,$CC$60&lt;&gt;$CC$61,$CC$61:$CC$62=$CC$61,$CE$57:$CE$59=$CE$59,$CE$61:$CE$62=$CE$61,$CF$57&lt;&gt;$CF$58,$CF$58&lt;&gt;$CF$59,$CF$61&lt;&gt;$CF$62),1,0)</f>
        <v>0</v>
      </c>
      <c r="AEO61" s="487">
        <f t="array" aca="1" ref="AEO61" ca="1">IF(AND($CC$57:$CC$59=$CC$59,$CC$59&lt;&gt;$CC$60,$CC$60&lt;&gt;$CC$61,$CC$61&lt;&gt;$CC$62,$CE$57:$CE$59=$CE$59,$CF$57:$CF$58=$CF$58,$CF$58&lt;&gt;$CF$59,$CG$57:$CG$58=$CG$58),1,0)</f>
        <v>0</v>
      </c>
      <c r="AEP61" s="487">
        <f t="array" aca="1" ref="AEP61" ca="1">IF(AND($CC$57:$CC$59=$CC$59,$CC$59&lt;&gt;$CC$60,$CC$60&lt;&gt;$CC$61,$CC$61&lt;&gt;$CC$62,$CE$57:$CE$59=$CE$59,$CF$57&lt;&gt;$CF$58,$CF$58:$CF$59=$CF$59,$CG$58:$CG$59=$CG$59),1,0)</f>
        <v>0</v>
      </c>
      <c r="AEQ61" s="487">
        <f t="array" aca="1" ref="AEQ61" ca="1">IF(AND($CC$57:$CC$59=$CC$59,$CC$59&lt;&gt;$CC$60,$CC$60&lt;&gt;$CC$61,$CC$61&lt;&gt;$CC$62,$CE$57:$CE$59=$CE$59,$CF$57&lt;&gt;$CF$58,$CF$58&lt;&gt;$CF$59),1,0)</f>
        <v>0</v>
      </c>
      <c r="AER61" s="487">
        <f t="array" aca="1" ref="AER61" ca="1">IF(AND($CC$57:$CC$58=$CC$58,$CC$58&lt;&gt;$CC$59,$CC$59:$CC$62=$CC$61,$CE$57:$CE$58=$CE$58,$CE$59:$CE$62=$CE$61,$CF$57:$CF$58=$CF$58,$CF$59:$CF$61=$CF$61,$CF$61&lt;&gt;$CF$62,$CG$57:$CG$58=$CG$58,$CG$59:$CG$61=$CG$61),1,0)</f>
        <v>0</v>
      </c>
      <c r="AES61" s="487">
        <f t="array" aca="1" ref="AES61" ca="1">IF(AND($CC$57:$CC$58=$CC$58,$CC$58&lt;&gt;$CC$59,$CC$59:$CC$62=$CC$61,$CE$57:$CE$58=$CE$58,$CE$59:$CE$62=$CE$61,$CF$57:$CF$58=$CF$58,$CF$59:$CF$60=$CF$60,$CF$60&lt;&gt;$CF$61,$CF$61:$CF$62=$CF$61,$CG$57:$CG$58=$CG$58,$CG$59:$CG$60=$CG$60,$CG$61:$CG$62=$CG$61),1,0)</f>
        <v>0</v>
      </c>
      <c r="AET61" s="487">
        <f t="array" aca="1" ref="AET61" ca="1">IF(AND($CC$57:$CC$58=$CC$58,$CC$58&lt;&gt;$CC$59,$CC$59:$CC$62=$CC$61,$CE$57:$CE$58=$CE$58,$CE$59:$CE$62=$CE$61,$CF$57:$CF$58=$CF$58,$CF$59:$CF$60=$CF$60,$CF$60&lt;&gt;$CF$61,$CF$61&lt;&gt;$CF$62,$CG$57:$CG$58=$CG$58,$CG$59:$CG$60=$CG$60),1,0)</f>
        <v>0</v>
      </c>
      <c r="AEU61" s="487">
        <f t="array" aca="1" ref="AEU61" ca="1">IF(AND($CC$57:$CC$58=$CC$58,$CC$58&lt;&gt;$CC$59,$CC$59:$CC$62=$CC$61,$CE$57:$CE$58=$CE$58,$CE$59:$CE$62=$CE$61,$CF$57:$CF$58=$CF$58,$CF$59&lt;&gt;$CF$60,$CF$60:$CF$62=$CF$61,$CG$57:$CG$58=$CG$58,$CG$60:$CG$62=$CG$61),1,0)</f>
        <v>0</v>
      </c>
      <c r="AEV61" s="487">
        <f t="array" aca="1" ref="AEV61" ca="1">IF(AND($CC$57:$CC$58=$CC$58,$CC$58&lt;&gt;$CC$59,$CC$59:$CC$62=$CC$61,$CE$57:$CE$58=$CE$58,$CE$59:$CE$62=$CE$61,$CF$57:$CF$58=$CF$58,$CF$59&lt;&gt;$CF$60,$CF$60&lt;&gt;$CF$61,$CF$61:$CF$62=$CF$61,$CG$57:$CG$58=$CG$58,$CG$61:$CG$62=$CG$61),1,0)</f>
        <v>0</v>
      </c>
      <c r="AEW61" s="487">
        <f t="array" aca="1" ref="AEW61" ca="1">IF(AND($CC$57:$CC$58=$CC$58,$CC$58&lt;&gt;$CC$59,$CC$59:$CC$62=$CC$61,$CE$57:$CE$58=$CE$58,$CE$59:$CE$62=$CE$61,$CF$57:$CF$58=$CF$58,$CF$59&lt;&gt;$CF$60,$CF$60:$CF$61=$CF$61,$CF$61&lt;&gt;$CF$62,$CG$57:$CG$58=$CG$58,$CG$60:$CG$61=$CG$61),1,0)</f>
        <v>0</v>
      </c>
      <c r="AEX61" s="487">
        <f t="array" aca="1" ref="AEX61" ca="1">IF(AND($CC$57:$CC$58=$CC$58,$CC$58&lt;&gt;$CC$59,$CC$59:$CC$62=$CC$61,$CE$57:$CE$58=$CE$58,$CE$59:$CE$62=$CE$61,$CF$57:$CF$58=$CF$58,$CF$59&lt;&gt;$CF$60,$CF$60&lt;&gt;$CF$61,$CF$61&lt;&gt;$CF$62,$CG$57:$CG$58=$CG$58),1,0)</f>
        <v>0</v>
      </c>
      <c r="AEY61" s="487">
        <f t="array" aca="1" ref="AEY61" ca="1">IF(AND($CC$57:$CC$58=$CC$58,$CC$58&lt;&gt;$CC$59,$CC$59:$CC$62=$CC$61,$CE$57:$CE$58=$CE$58,$CE$59:$CE$62=$CE$61,$CF$57&gt;$CF$58,$CF$59:$CF$62=$CF$61,$CG$59:$CG$62=$CG$61),1,0)</f>
        <v>0</v>
      </c>
      <c r="AEZ61" s="487">
        <f t="array" aca="1" ref="AEZ61" ca="1">IF(AND($CC$57:$CC$58=$CC$58,$CC$58&lt;&gt;$CC$59,$CC$59:$CC$62=$CC$61,$CE$57:$CE$58=$CE$58,$CE$59:$CE$62=$CE$61,$CF$57&lt;&gt;$CF$58,$CF$59:$CF$61=$CF$61,$CF$61&lt;&gt;$CF$62,$CG$59:$CG$61=$CG$61),1,0)</f>
        <v>0</v>
      </c>
      <c r="AFA61" s="487">
        <f t="array" aca="1" ref="AFA61" ca="1">IF(AND($CC$57:$CC$58=$CC$58,$CC$58&lt;&gt;$CC$59,$CC$59:$CC$62=$CC$61,$CE$57:$CE$58=$CE$58,$CE$59:$CE$62=$CE$61,$CF$57&lt;&gt;$CF$58,$CF$59:$CF$60=$CF$60,$CF$60&lt;&gt;$CF$61,$CF$61:$CF$62=$CF$61,$CG$59:$CG$60=$CG$60,$CG$61:$CG$62=$CG$61),1,0)</f>
        <v>0</v>
      </c>
      <c r="AFB61" s="487">
        <f t="array" aca="1" ref="AFB61" ca="1">IF(AND($CC$57:$CC$58=$CC$58,$CC$58&lt;&gt;$CC$59,$CC$59:$CC$62=$CC$61,$CE$57:$CE$58=$CE$58,$CE$59:$CE$62=$CE$61,$CF$57&lt;&gt;$CF$58,$CF$59:$CF$60=$CF$60,$CF$60&lt;&gt;$CF$61,$CF$61&lt;&gt;$CF$62,$CG$59:$CG$60=$CG$60),1,0)</f>
        <v>0</v>
      </c>
      <c r="AFC61" s="487">
        <f t="array" aca="1" ref="AFC61" ca="1">IF(AND($CC$57:$CC$58=$CC$58,$CC$58&lt;&gt;$CC$59,$CC$59:$CC$62=$CC$61,$CE$57:$CE$58=$CE$58,$CE$59:$CE$62=$CE$61,$CF$57&lt;&gt;$CF$58,$CF$59&lt;&gt;$CF$60,$CF$60:$CF$62=$CF$61,$CG$60:$CG$62=$CG$61),1,0)</f>
        <v>0</v>
      </c>
      <c r="AFD61" s="487">
        <f t="array" aca="1" ref="AFD61" ca="1">IF(AND($CC$57:$CC$58=$CC$58,$CC$58&lt;&gt;$CC$59,$CC$59:$CC$62=$CC$61,$CE$57:$CE$58=$CE$58,$CE$59:$CE$62=$CE$61,$CF$57&lt;&gt;$CF$58,$CF$59&lt;&gt;$CF$60,$CF$60:$CF$61=$CF$61,$CF$61&lt;&gt;$CF$62,$CG$60:$CG$61=$CG$61),1,0)</f>
        <v>0</v>
      </c>
      <c r="AFE61" s="487">
        <f t="array" aca="1" ref="AFE61" ca="1">IF(AND($CC$57:$CC$58=$CC$58,$CC$58&lt;&gt;$CC$59,$CC$59:$CC$62=$CC$61,$CE$57:$CE$58=$CE$58,$CE$59:$CE$62=$CE$61,$CF$57&lt;&gt;$CF$58,$CF$59&lt;&gt;$CF$60,$CF$60&lt;&gt;$CF$61,$CF$61:$CF$62=$CF$61,$CG$61:$CG$62=$CG$61),1,0)</f>
        <v>0</v>
      </c>
      <c r="AFF61" s="487">
        <f t="array" aca="1" ref="AFF61" ca="1">IF(AND($CC$57:$CC$58=$CC$58,$CC$58&lt;&gt;$CC$59,$CC$59:$CC$62=$CC$61,$CE$57:$CE$58=$CE$58,$CE$59:$CE$62=$CE$61,$CF$57&lt;&gt;$CF$58,$CF$59&lt;&gt;$CF$60,$CF$60&lt;&gt;$CF$61,$CF$61&lt;&gt;$CF$62),1,0)</f>
        <v>0</v>
      </c>
      <c r="AFG61" s="487">
        <f t="array" aca="1" ref="AFG61" ca="1">IF(AND($CC$57:$CC$58=$CC$58,$CC$58&lt;&gt;$CC$59,$CC$59:$CC$61=$CC$61,$CC$61&lt;&gt;$CC$62,$CE$57:$CE$58=$CE$58,$CE$59:$CE$61=$CE$61,$CF$57:$CF$58=$CF$58,$CF$59:$CF$60=$CF$60,$CF$60&lt;&gt;$CF$61,$CG$57:$CG$58=$CG$58,$CG$59:$CG$60=$CG$60),1,0)</f>
        <v>0</v>
      </c>
      <c r="AFH61" s="487">
        <f t="array" aca="1" ref="AFH61" ca="1">IF(AND($CC$57:$CC$58=$CC$58,$CC$58&lt;&gt;$CC$59,$CC$59:$CC$61=$CC$61,$CC$61&lt;&gt;$CC$62,$CE$57:$CE$58=$CE$58,$CE$59:$CE$61=$CE$61,$CF$57:$CF$58=$CF$58,$CF$59&lt;&gt;$CF$60,$CF$60:$CF$61=$CF$61,$CG$57:$CG$58=$CG$58,$CG$60:$CG$61=$CG$61),1,0)</f>
        <v>0</v>
      </c>
      <c r="AFI61" s="487">
        <f t="array" aca="1" ref="AFI61" ca="1">IF(AND($CC$57:$CC$58=$CC$58,$CC$58&lt;&gt;$CC$59,$CC$59:$CC$61=$CC$61,$CC$61&lt;&gt;$CC$62,$CE$57:$CE$58=$CE$58,$CE$59:$CE$61=$CE$61,$CF$57:$CF$58=$CF$58,$CF$59&lt;&gt;$CF$60,$CF$60&lt;&gt;$CF$61,$CG$57:$CG$58=$CG$58),1,0)</f>
        <v>0</v>
      </c>
      <c r="AFJ61" s="487">
        <f t="array" aca="1" ref="AFJ61" ca="1">IF(AND($CC$57:$CC$58=$CC$58,$CC$58&lt;&gt;$CC$59,$CC$59:$CC$61=$CC$61,$CC$61&lt;&gt;$CC$62,$CE$57:$CE$58=$CE$58,$CE$59:$CE$61=$CE$61,$CF$57&lt;&gt;$CF$58,$CF$59:$CF$61=$CF$61,$CG$59:$CG$61=$CG$61),1,0)</f>
        <v>0</v>
      </c>
      <c r="AFK61" s="487">
        <f t="array" aca="1" ref="AFK61" ca="1">IF(AND($CC$57:$CC$58=$CC$58,$CC$58&lt;&gt;$CC$59,$CC$59:$CC$61=$CC$61,$CC$61&lt;&gt;$CC$62,$CE$57:$CE$58=$CE$58,$CE$59:$CE$61=$CE$61,$CF$57&lt;&gt;$CF$58,$CF$59:$CF$60=$CF$60,$CF$60&lt;&gt;$CF$61,$CG$59:$CG$60=$CG$60),1,0)</f>
        <v>0</v>
      </c>
      <c r="AFL61" s="487">
        <f t="array" aca="1" ref="AFL61" ca="1">IF(AND($CC$57:$CC$58=$CC$58,$CC$58&lt;&gt;$CC$59,$CC$59:$CC$61=$CC$61,$CC$61&lt;&gt;$CC$62,$CE$57:$CE$58=$CE$58,$CE$59:$CE$61=$CE$61,$CF$57&lt;&gt;$CF$58,$CF$59&lt;&gt;$CF$60,$CF$60:$CF$61=$CF$61,$CG$60:$CG$61=$CG$61),1,0)</f>
        <v>0</v>
      </c>
      <c r="AFM61" s="487">
        <f t="array" aca="1" ref="AFM61" ca="1">IF(AND($CC$57:$CC$58=$CC$58,$CC$58&lt;&gt;$CC$59,$CC$59:$CC$61=$CC$61,$CC$61&lt;&gt;$CC$62,$CE$57:$CE$58=$CE$58,$CE$59:$CE$61=$CE$61,$CF$57&lt;&gt;$CF$58,$CF$59&lt;&gt;$CF$60,$CF$60&lt;&gt;$CF$61),1,0)</f>
        <v>0</v>
      </c>
      <c r="AFN61" s="487">
        <f t="array" aca="1" ref="AFN61" ca="1">IF(AND($CC$57:$CC$58=$CC$58,$CC$58&lt;&gt;$CC$59,$CC$59:$CC$60=$CC$60,$CC$60&lt;&gt;$CC$61,$CC$61:$CC$62=$CC$61,$CE$57:$CE$58=$CE$58,$CE$59:$CE$60=$CE$60,$CE$61:$CE$62=$CE$61,$CF$57:$CF$58=$CF$58,$CF$59:$CF$60=$CF$60,$CF$61&lt;&gt;$CF$62,$CG$57:$CG$58=$CG$58,$CG$59:$CG$60=$CG$60),1,0)</f>
        <v>0</v>
      </c>
      <c r="AFO61" s="487">
        <f t="array" aca="1" ref="AFO61" ca="1">IF(AND($CC$57:$CC$58=$CC$58,$CC$58&lt;&gt;$CC$59,$CC$59:$CC$60=$CC$60,$CC$60&lt;&gt;$CC$61,$CC$61:$CC$62=$CC$61,$CE$57:$CE$58=$CE$58,$CE$59:$CE$60=$CE$60,$CE$61:$CE$62=$CE$61,$CF$57:$CF$58=$CF$58,$CF$59&lt;&gt;$CF$60,$CF$61:$CF$62=$CF$61,$CG$57:$CG$58=$CG$58,$CG$61:$CG$62=$CG$61),1,0)</f>
        <v>0</v>
      </c>
      <c r="AFP61" s="487">
        <f t="array" aca="1" ref="AFP61" ca="1">IF(AND($CC$57:$CC$58=$CC$58,$CC$58&lt;&gt;$CC$59,$CC$59:$CC$60=$CC$60,$CC$60&lt;&gt;$CC$61,$CC$61:$CC$62=$CC$61,$CE$57:$CE$58=$CE$58,$CE$59:$CE$60=$CE$60,$CE$61:$CE$62=$CE$61,$CF$57:$CF$58=$CF$58,$CF$59&lt;&gt;$CF$60,$CF$61&lt;&gt;$CF$62,$CG$57:$CG$58=$CG$58),1,0)</f>
        <v>0</v>
      </c>
      <c r="AFQ61" s="487">
        <f t="array" aca="1" ref="AFQ61" ca="1">IF(AND($CC$57:$CC$58=$CC$58,$CC$58&lt;&gt;$CC$59,$CC$59:$CC$60=$CC$60,$CC$60&lt;&gt;$CC$61,$CC$61:$CC$62=$CC$61,$CE$57:$CE$58=$CE$58,$CE$59:$CE$60=$CE$60,$CE$61:$CE$62=$CE$61,$CF$57&lt;&gt;$CF$58,$CF$59:$CF$60=$CF$60,$CF$61:$CF$62=$CF$61,$CG$59:$CG$60=$CG$60,$CG$61:$CG$62=$CG$61),1,0)</f>
        <v>0</v>
      </c>
      <c r="AFR61" s="487">
        <f t="array" aca="1" ref="AFR61" ca="1">IF(AND($CC$57:$CC$58=$CC$58,$CC$58&lt;&gt;$CC$59,$CC$59:$CC$60=$CC$60,$CC$60&lt;&gt;$CC$61,$CC$61:$CC$62=$CC$61,$CE$57:$CE$58=$CE$58,$CE$59:$CE$60=$CE$60,$CE$61:$CE$62=$CE$61,$CF$57&lt;&gt;$CF$58,$CF$59:$CF$60=$CF$60,$CF$61&lt;&gt;$CF$62,$CG$59:$CG$60=$CG$60),1,0)</f>
        <v>0</v>
      </c>
      <c r="AFS61" s="487">
        <f t="array" aca="1" ref="AFS61" ca="1">IF(AND($CC$57:$CC$58=$CC$58,$CC$58&lt;&gt;$CC$59,$CC$59:$CC$60=$CC$60,$CC$60&lt;&gt;$CC$61,$CC$61:$CC$62=$CC$61,$CE$57:$CE$58=$CE$58,$CE$59:$CE$60=$CE$60,$CE$61:$CE$62=$CE$61,$CF$57&lt;&gt;$CF$58,$CF$59&lt;&gt;$CF$60,$CF$61:$CF$62=$CF$61,$CG$61:$CG$62=$CG$61),1,0)</f>
        <v>0</v>
      </c>
      <c r="AFT61" s="487">
        <f t="array" aca="1" ref="AFT61" ca="1">IF(AND($CC$57:$CC$58=$CC$58,$CC$58&lt;&gt;$CC$59,$CC$59:$CC$60=$CC$60,$CC$60&lt;&gt;$CC$61,$CC$61:$CC$62=$CC$61,$CE$57:$CE$58=$CE$58,$CE$59:$CE$60=$CE$60,$CE$61:$CE$62=$CE$61,$CF$57&lt;&gt;$CF$58,$CF$59&lt;&gt;$CF$60,$CF$61&lt;&gt;$CF$62),1,0)</f>
        <v>0</v>
      </c>
      <c r="AFU61" s="487">
        <f t="array" aca="1" ref="AFU61" ca="1">IF(AND($CC$57:$CC$58=$CC$58,$CC$58&lt;&gt;$CC$59,$CC$59:$CC$60=$CC$60,$CC$60&lt;&gt;$CC$61,$CC$61&lt;&gt;$CC$62,$CE$57:$CE$58=$CE$58,$CE$59:$CE$60=$CE$60,$CF$57:$CF$58=$CF$58,$CF$59&lt;&gt;$CF$60,$CG$57:$CG$58=$CG$58),1,0)</f>
        <v>0</v>
      </c>
      <c r="AFV61" s="487">
        <f t="array" aca="1" ref="AFV61" ca="1">IF(AND($CC$57:$CC$58=$CC$58,$CC$58&lt;&gt;$CC$59,$CC$59:$CC$60=$CC$60,$CC$60&lt;&gt;$CC$61,$CC$61&lt;&gt;$CC$62,$CE$57:$CE$58=$CE$58,$CE$59:$CE$60=$CE$60,$CF$57&lt;&gt;$CF$58,$CF$59:$CF$60=$CF$60,$CG$59:$CG$60=$CG$60),1,0)</f>
        <v>0</v>
      </c>
      <c r="AFW61" s="487">
        <f t="array" aca="1" ref="AFW61" ca="1">IF(AND($CC$57:$CC$58=$CC$58,$CC$58&lt;&gt;$CC$59,$CC$59:$CC$60=$CC$60,$CC$60&lt;&gt;$CC$61,$CC$61&lt;&gt;$CC$62,$CE$57:$CE$58=$CE$58,$CE$59:$CE$60=$CE$60,$CF$57&lt;&gt;$CF$58,$CF$59&lt;&gt;$CF$60),1,0)</f>
        <v>0</v>
      </c>
      <c r="AFX61" s="487">
        <f t="array" aca="1" ref="AFX61" ca="1">IF(AND($CC$57:$CC$58=$CC$58,$CC$58&lt;&gt;$CC$59,$CC$59&lt;&gt;$CC$60,$CC$60:$CC$62=$CC$61,$CE$57:$CE$58=$CE$58,$CE$60:$CE$62=$CE$61,$CF$57:$CF$58=$CF$58,$CF$60&lt;&gt;$CF$61,$CF$61:$CF$62=$CF$61,$CG$57:$CG$58=$CG$58,$CG$61:$CG$62=$CG$61),1,0)</f>
        <v>0</v>
      </c>
      <c r="AFY61" s="487">
        <f t="array" aca="1" ref="AFY61" ca="1">IF(AND($CC$57:$CC$58=$CC$58,$CC$58&lt;&gt;$CC$59,$CC$59&lt;&gt;$CC$60,$CC$60:$CC$62=$CC$61,$CE$57:$CE$58=$CE$58,$CE$60:$CE$62=$CE$61,$CF$57:$CF$58=$CF$58,$CF$60:$CF$61=$CF$61,$CF$61&lt;&gt;$CF$62,$CG$57:$CG$58=$CG$58,$CG$60:$CG$61=$CG$61),1,0)</f>
        <v>0</v>
      </c>
      <c r="AFZ61" s="487">
        <f t="array" aca="1" ref="AFZ61" ca="1">IF(AND($CC$57:$CC$58=$CC$58,$CC$58&lt;&gt;$CC$59,$CC$59&lt;&gt;$CC$60,$CC$60:$CC$62=$CC$61,$CE$57:$CE$58=$CE$58,$CE$60:$CE$62=$CE$61,$CF$57:$CF$58=$CF$58,$CF$60&lt;&gt;$CF$61,$CF$61&lt;&gt;$CF$62,$CG$57:$CG$58=$CG$58),1,0)</f>
        <v>0</v>
      </c>
      <c r="AGA61" s="487">
        <f t="array" aca="1" ref="AGA61" ca="1">IF(AND($CC$57:$CC$58=$CC$58,$CC$58&lt;&gt;$CC$59,$CC$59&lt;&gt;$CC$60,$CC$60:$CC$62=$CC$61,$CE$57:$CE$58=$CE$58,$CE$60:$CE$62=$CE$61,$CF$57&lt;&gt;$CF$58,$CF$60:$CF$62=$CF$61,$CG$60:$CG$62=$CG$61),1,0)</f>
        <v>0</v>
      </c>
      <c r="AGB61" s="487">
        <f t="array" aca="1" ref="AGB61" ca="1">IF(AND($CC$57:$CC$58=$CC$58,$CC$58&lt;&gt;$CC$59,$CC$59&lt;&gt;$CC$60,$CC$60:$CC$62=$CC$61,$CE$57:$CE$58=$CE$58,$CE$60:$CE$62=$CE$61,$CF$57&lt;&gt;$CF$58,$CF$60:$CF$61=$CF$61,$CF$61&lt;&gt;$CF$62,$CG$60:$CG$61=$CG$61),1,0)</f>
        <v>0</v>
      </c>
      <c r="AGC61" s="487">
        <f t="array" aca="1" ref="AGC61" ca="1">IF(AND($CC$57:$CC$58=$CC$58,$CC$58&lt;&gt;$CC$59,$CC$59&lt;&gt;$CC$60,$CC$60:$CC$62=$CC$61,$CE$57:$CE$58=$CE$58,$CE$60:$CE$62=$CE$61,$CF$57&lt;&gt;$CF$58,$CF$60&lt;&gt;$CF$61,$CF$61:$CF$62=$CF$61,$CG$61:$CG$62=$CG$61),1,0)</f>
        <v>0</v>
      </c>
      <c r="AGD61" s="487">
        <f t="array" aca="1" ref="AGD61" ca="1">IF(AND($CC$57:$CC$58=$CC$58,$CC$58&lt;&gt;$CC$59,$CC$59&lt;&gt;$CC$60,$CC$60:$CC$62=$CC$61,$CE$57:$CE$58=$CE$58,$CE$60:$CE$62=$CE$61,$CF$57&lt;&gt;$CF$58,$CF$60&lt;&gt;$CF$61,$CF$61&lt;&gt;$CF$62),1,0)</f>
        <v>0</v>
      </c>
      <c r="AGE61" s="487">
        <f t="array" aca="1" ref="AGE61" ca="1">IF(AND($CC$57:$CC$58=$CC$58,$CC$58&lt;&gt;$CC$59,$CC$59&lt;&gt;$CC$60,$CC$60&lt;&gt;$CC$61,$CC$61:$CC$62=$CC$61,$CE$57:$CE$58=$CE$58,$CE$61:$CE$62=$CE$61,$CF$57:$CF$58=$CF$58,$CF$61&lt;&gt;$CF$62,$CG$57:$CG$58=$CG$58),1,0)</f>
        <v>0</v>
      </c>
      <c r="AGF61" s="487">
        <f t="array" aca="1" ref="AGF61" ca="1">IF(AND($CC$57:$CC$58=$CC$58,$CC$58&lt;&gt;$CC$59,$CC$59&lt;&gt;$CC$60,$CC$60&lt;&gt;$CC$61,$CC$61:$CC$62=$CC$61,$CE$57:$CE$58=$CE$58,$CE$61:$CE$62=$CE$61,$CF$57&lt;&gt;$CF$58,$CF$61:$CF$62=$CF$61,$CG$61:$CG$62=$CG$61),1,0)</f>
        <v>0</v>
      </c>
      <c r="AGG61" s="487">
        <f t="array" aca="1" ref="AGG61" ca="1">IF(AND($CC$57:$CC$58=$CC$58,$CC$58&lt;&gt;$CC$59,$CC$59&lt;&gt;$CC$60,$CC$60&lt;&gt;$CC$61,$CC$61:$CC$62=$CC$61,$CE$57:$CE$58=$CE$58,$CE$61:$CE$62=$CE$61,$CF$57&lt;&gt;$CF$58,$CF$61&lt;&gt;$CF$62),1,0)</f>
        <v>0</v>
      </c>
      <c r="AGH61" s="487">
        <f t="array" aca="1" ref="AGH61" ca="1">IF(AND($CC$57:$CC$58=$CC$58,$CC$58&lt;&gt;$CC$59,$CC$59&lt;&gt;$CC$60,$CC$60:$CC$61=$CC$61,$CC$61&lt;&gt;$CC$62,$CE$57:$CE$58=$CE$58,$CE$60:$CE$61=$CE$61,$CF$57:$CF$58=$CF$58,$CF$60&lt;&gt;$CF$61,$CG$57:$CG$58=$CG$58),1,0)</f>
        <v>0</v>
      </c>
      <c r="AGI61" s="487">
        <f t="array" aca="1" ref="AGI61" ca="1">IF(AND($CC$57:$CC$58=$CC$58,$CC$58&lt;&gt;$CC$59,$CC$59&lt;&gt;$CC$60,$CC$60:$CC$61=$CC$61,$CC$61&lt;&gt;$CC$62,$CE$57:$CE$58=$CE$58,$CE$60:$CE$61=$CE$61,$CF$57&lt;&gt;$CF$58,$CF$60:$CF$61=$CF$61,$CG$60:$CG$61=$CG$61),1,0)</f>
        <v>0</v>
      </c>
      <c r="AGJ61" s="487">
        <f t="array" aca="1" ref="AGJ61" ca="1">IF(AND($CC$57:$CC$58=$CC$58,$CC$58&lt;&gt;$CC$59,$CC$59&lt;&gt;$CC$60,$CC$60:$CC$61=$CC$61,$CC$61&lt;&gt;$CC$62,$CE$57:$CE$58=$CE$58,$CE$60:$CE$61=$CE$61,$CF$57&lt;&gt;$CF$58,$CF$60&lt;&gt;$CF$61),1,0)</f>
        <v>0</v>
      </c>
      <c r="AGK61" s="487">
        <f t="array" aca="1" ref="AGK61" ca="1">IF(AND($CC$57:$CC$58=$CC$58,$CC$58&lt;&gt;$CC$59,$CC$59&lt;&gt;$CC$60,$CC$60&lt;&gt;$CC$61,$CC$61&lt;&gt;$CC$62,$CE$57:$CE$58=$CE$58,$CF$57&lt;&gt;$CF$58),1,0)</f>
        <v>0</v>
      </c>
      <c r="AGL61" s="487">
        <f t="array" aca="1" ref="AGL61" ca="1">IF(AND($CC$57&lt;&gt;$CC$58,$CC$58:$CC$62=$CC$61,$CE$58:$CE$62=$CE$61,$CF$58:$CF$61=$CF$61,$CF$61&lt;&gt;$CF$62,$CG$58:$CG$61=$CG$61),1,0)</f>
        <v>0</v>
      </c>
      <c r="AGM61" s="487">
        <f t="array" aca="1" ref="AGM61" ca="1">IF(AND($CC$57&lt;&gt;$CC$58,$CC$58:$CC$62=$CC$61,$CE$58:$CE$62=$CE$61,$CF$58:$CF$60=$CF$60,$CF$60&lt;&gt;$CF$61,$CF$61:$CF$62=$CF$61,$CG$58:$CG$60=$CG$60,$CG$61:$CG$62=$CG$61),1,0)</f>
        <v>0</v>
      </c>
      <c r="AGN61" s="487">
        <f t="array" aca="1" ref="AGN61" ca="1">IF(AND($CC$57&lt;&gt;$CC$58,$CC$58:$CC$62=$CC$61,$CE$58:$CE$62=$CE$61,$CF$58:$CF$60=$CF$60,$CF$60&lt;&gt;$CF$61,$CF$61&lt;&gt;$CF$62,$CG$58:$CG$60=$CG$60),1,0)</f>
        <v>0</v>
      </c>
      <c r="AGO61" s="487">
        <f t="array" aca="1" ref="AGO61" ca="1">IF(AND($CC$57&lt;&gt;$CC$58,$CC$58:$CC$62=$CC$61,$CE$58:$CE$62=$CE$61,$CF$58:$CF$59=$CF$59,$CF$59&lt;&gt;$CF$60,$CF$60:$CF$62=$CF$61,$CG$58:$CG$59=$CG$59,$CG$60:$CG$62=$CG$61),1,0)</f>
        <v>0</v>
      </c>
      <c r="AGP61" s="487">
        <f t="array" aca="1" ref="AGP61" ca="1">IF(AND($CC$57&lt;&gt;$CC$58,$CC$58:$CC$62=$CC$61,$CE$58:$CE$62=$CE$61,$CF$58:$CF$59=$CF$59,$CF$59&lt;&gt;$CF$60,$CF$60&lt;&gt;$CF$61,$CF$61:$CF$62=$CF$61,$CG$58:$CG$59=$CG$59,$CG$61:$CG$62=$CG$61),1,0)</f>
        <v>0</v>
      </c>
      <c r="AGQ61" s="487">
        <f t="array" aca="1" ref="AGQ61" ca="1">IF(AND($CC$57&lt;&gt;$CC$58,$CC$58:$CC$62=$CC$61,$CE$58:$CE$62=$CE$61,$CF$58:$CF$59=$CF$59,$CF$59&lt;&gt;$CF$60,$CF$60:$CF$61=$CF$61,$CF$61&lt;&gt;$CF$62,$CG$58:$CG$59=$CG$59,$CG$60:$CG$61=$CG$61),1,0)</f>
        <v>0</v>
      </c>
      <c r="AGR61" s="487">
        <f t="array" aca="1" ref="AGR61" ca="1">IF(AND($CC$57&lt;&gt;$CC$58,$CC$58:$CC$62=$CC$61,$CE$58:$CE$62=$CE$61,$CF$58:$CF$59=$CF$59,$CF$59&lt;&gt;$CF$60,$CF$60&lt;&gt;$CF$61,$CF$61&lt;&gt;$CF$62,$CG$58:$CG$59=$CG$59),1,0)</f>
        <v>0</v>
      </c>
      <c r="AGS61" s="487">
        <f t="array" aca="1" ref="AGS61" ca="1">IF(AND($CC$57&lt;&gt;$CC$58,$CC$58:$CC$62=$CC$61,$CE$58:$CE$62=$CE$61,$CF$58&lt;&gt;$CF$59,$CF$59:$CF$62=$CF$61,$CG$59:$CG$62=$CG$61),1,0)</f>
        <v>0</v>
      </c>
      <c r="AGT61" s="487">
        <f t="array" aca="1" ref="AGT61" ca="1">IF(AND($CC$57&lt;&gt;$CC$58,$CC$58:$CC$62=$CC$61,$CE$58:$CE$62=$CE$61,$CF$58&lt;&gt;$CF$59,$CF$59:$CF$61=$CF$61,$CF$61&lt;&gt;$CF$62,$CG$59:$CG$61=$CG$61),1,0)</f>
        <v>0</v>
      </c>
      <c r="AGU61" s="487">
        <f t="array" aca="1" ref="AGU61" ca="1">IF(AND($CC$57&lt;&gt;$CC$58,$CC$58:$CC$62=$CC$61,$CE$58:$CE$62=$CE$61,$CF$58&lt;&gt;$CF$59,$CF$59:$CF$60=$CF$60,$CF$60&lt;&gt;$CF$61,$CF$61:$CF$62=$CF$61,$CG$59:$CG$60=$CG$60,$CG$61:$CG$62=$CG$61),1,0)</f>
        <v>0</v>
      </c>
      <c r="AGV61" s="487">
        <f t="array" aca="1" ref="AGV61" ca="1">IF(AND($CC$57&lt;&gt;$CC$58,$CC$58:$CC$62=$CC$61,$CE$58:$CE$62=$CE$61,$CF$58&lt;&gt;$CF$59,$CF$59:$CF$60=$CF$60,$CF$60&lt;&gt;$CF$61,$CF$61&lt;&gt;$CF$62,$CG$59:$CG$60=$CG$60),1,0)</f>
        <v>0</v>
      </c>
      <c r="AGW61" s="487">
        <f t="array" aca="1" ref="AGW61" ca="1">IF(AND($CC$57&lt;&gt;$CC$58,$CC$58:$CC$62=$CC$61,$CE$58:$CE$62=$CE$61,$CF$58&lt;&gt;$CF$59,$CF$59&lt;&gt;$CF$60,$CF$60:$CF$62=$CF$61,$CG$60:$CG$62=$CG$61),1,0)</f>
        <v>0</v>
      </c>
      <c r="AGX61" s="487">
        <f t="array" aca="1" ref="AGX61" ca="1">IF(AND($CC$57&lt;&gt;$CC$58,$CC$58:$CC$62=$CC$61,$CE$58:$CE$62=$CE$61,$CF$58&lt;&gt;$CF$59,$CF$59&lt;&gt;$CF$60,$CF$60:$CF$61=$CF$61,$CF$61&lt;&gt;$CF$62,$CG$60:$CG$61=$CG$61),1,0)</f>
        <v>0</v>
      </c>
      <c r="AGY61" s="487">
        <f t="array" aca="1" ref="AGY61" ca="1">IF(AND($CC$57&lt;&gt;$CC$58,$CC$58:$CC$62=$CC$61,$CE$58:$CE$62=$CE$61,$CF$58&lt;&gt;$CF$59,$CF$59&lt;&gt;$CF$60,$CF$60&lt;&gt;$CF$61,$CF$61:$CF$62=$CF$61,$CG$61:$CG$62=$CG$61),1,0)</f>
        <v>0</v>
      </c>
      <c r="AGZ61" s="487">
        <f t="array" aca="1" ref="AGZ61" ca="1">IF(AND($CC$57&lt;&gt;$CC$58,$CC$58:$CC$62=$CC$61,$CE$58:$CE$62=$CE$61,$CF$58&lt;&gt;$CF$59,$CF$59&lt;&gt;$CF$60,$CF$60&lt;&gt;$CF$61,$CF$61&lt;&gt;$CF$62),1,0)</f>
        <v>0</v>
      </c>
      <c r="AHA61" s="487">
        <f t="array" aca="1" ref="AHA61" ca="1">IF(AND($CC$57&lt;&gt;$CC$58,$CC$58:$CC$61=$CC$61,$CC$61&lt;&gt;$CC$62,$CE$58:$CE$61=$CE$61,$CF$58:$CF$60=$CF$60,$CF$60&lt;&gt;$CF$61,$CG$58:$CG$60=$CG$60),1,0)</f>
        <v>0</v>
      </c>
      <c r="AHB61" s="487">
        <f t="array" aca="1" ref="AHB61" ca="1">IF(AND($CC$57&lt;&gt;$CC$58,$CC$58:$CC$61=$CC$61,$CC$61&lt;&gt;$CC$62,$CE$58:$CE$61=$CE$61,$CF$58:$CF$59=$CF$59,$CF$59&lt;&gt;$CF$60,$CF$60:$CF$61=$CF$61,$CG$58:$CG$59=$CG$59,$CG$60:$CG$61=$CG$61),1,0)</f>
        <v>0</v>
      </c>
      <c r="AHC61" s="487">
        <f t="array" aca="1" ref="AHC61" ca="1">IF(AND($CC$57&lt;&gt;$CC$58,$CC$58:$CC$61=$CC$61,$CC$61&lt;&gt;$CC$62,$CE$58:$CE$61=$CE$61,$CF$58:$CF$59=$CF$59,$CF$59&lt;&gt;$CF$60,$CF$60&lt;&gt;$CF$61,$CG$58:$CG$59=$CG$59),1,0)</f>
        <v>0</v>
      </c>
      <c r="AHD61" s="487">
        <f t="array" aca="1" ref="AHD61" ca="1">IF(AND($CC$57&lt;&gt;$CC$58,$CC$58:$CC$61=$CC$61,$CC$61&lt;&gt;$CC$62,$CE$58:$CE$61=$CE$61,$CF$58&lt;&gt;$CF$59,$CF$59:$CF$61=$CF$61,$CG$59:$CG$61=$CG$61),1,0)</f>
        <v>0</v>
      </c>
      <c r="AHE61" s="487">
        <f t="array" aca="1" ref="AHE61" ca="1">IF(AND($CC$57&lt;&gt;$CC$58,$CC$58:$CC$61=$CC$61,$CC$61&lt;&gt;$CC$62,$CE$58:$CE$61=$CE$61,$CF$58&lt;&gt;$CF$59,$CF$59:$CF$60=$CF$60,$CF$60&lt;&gt;$CF$61,$CG$59:$CG$60=$CG$60),1,0)</f>
        <v>0</v>
      </c>
      <c r="AHF61" s="487">
        <f t="array" aca="1" ref="AHF61" ca="1">IF(AND($CC$57&lt;&gt;$CC$58,$CC$58:$CC$61=$CC$61,$CC$61&lt;&gt;$CC$62,$CE$58:$CE$61=$CE$61,$CF$58&lt;&gt;$CF$59,$CF$59&lt;&gt;$CF$60,$CF$60:$CF$61=$CF$61,$CG$60:$CG$61=$CG$61),1,0)</f>
        <v>0</v>
      </c>
      <c r="AHG61" s="487">
        <f t="array" aca="1" ref="AHG61" ca="1">IF(AND($CC$57&lt;&gt;$CC$58,$CC$58:$CC$61=$CC$61,$CC$61&lt;&gt;$CC$62,$CE$58:$CE$61=$CE$61,$CF$58&lt;&gt;$CF$59,$CF$59&lt;&gt;$CF$60,$CF$60&lt;&gt;$CF$61),1,0)</f>
        <v>0</v>
      </c>
      <c r="AHH61" s="487">
        <f t="array" aca="1" ref="AHH61" ca="1">IF(AND($CC$57&lt;&gt;$CC$58,$CC$58:$CC$60=$CC$60,$CC$60&lt;&gt;$CC$61,$CC$61:$CC$62=$CC$61,$CE$58:$CE$60=$CE$60,$CE$61:$CE$62=$CE$61,$CF$58:$CF$60=$CF$60,$CF$61&lt;&gt;$CF$62,$CG$58:$CG$60=$CG$60),1,0)</f>
        <v>0</v>
      </c>
      <c r="AHI61" s="487">
        <f t="array" aca="1" ref="AHI61" ca="1">IF(AND($CC$57&lt;&gt;$CC$58,$CC$58:$CC$60=$CC$60,$CC$60&lt;&gt;$CC$61,$CC$61:$CC$62=$CC$61,$CE$58:$CE$60=$CE$60,$CE$61:$CE$62=$CE$61,$CF$58:$CF$59=$CF$59,$CF$59&lt;&gt;$CF$60,$CF$61:$CF$62=$CF$61,$CG$58:$CG$59=$CG$59,$CG$61:$CG$62=$CG$61),1,0)</f>
        <v>0</v>
      </c>
      <c r="AHJ61" s="487">
        <f t="array" aca="1" ref="AHJ61" ca="1">IF(AND($CC$57&lt;&gt;$CC$58,$CC$58:$CC$60=$CC$60,$CC$60&lt;&gt;$CC$61,$CC$61:$CC$62=$CC$61,$CE$58:$CE$60=$CE$60,$CE$61:$CE$62=$CE$61,$CF$58:$CF$59=$CF$59,$CF$59&lt;&gt;$CF$60,$CF$61&lt;&gt;$CF$62,$CG$58:$CG$59=$CG$59),1,0)</f>
        <v>0</v>
      </c>
      <c r="AHK61" s="487">
        <f t="array" aca="1" ref="AHK61" ca="1">IF(AND($CC$57&lt;&gt;$CC$58,$CC$58:$CC$60=$CC$59,$CC$60&lt;&gt;$CC$61,$CC$61:$CC$62=$CC$61,$CE$58:$CE$60=$CE$59,$CE$61:$CE$62=$CE$61,$CF$58&lt;&gt;$CF$59,$CF$59:$CF$60=$CF$59,$CF$61:$CF$62=$CF$61,$CG$59:$CG$60=$CG$59,$CG$61:$CG$62=$CG$61),1,0)</f>
        <v>0</v>
      </c>
      <c r="AHL61" s="487">
        <f t="array" aca="1" ref="AHL61" ca="1">IF(AND($CC$57&lt;&gt;$CC$58,$CC$58:$CC$60=$CC$59,$CC$60&lt;&gt;$CC$61,$CC$61:$CC$62=$CC$61,$CE$58:$CE$60=$CE$59,$CE$61:$CE$62=$CE$61,$CF$58&lt;&gt;$CF$59,$CF$59:$CF$60=$CF$59,$CF$61&lt;&gt;$CF$62,$CG$59:$CG$60=$CG$59),1,0)</f>
        <v>0</v>
      </c>
      <c r="AHM61" s="487">
        <f t="array" aca="1" ref="AHM61" ca="1">IF(AND($CC$57&lt;&gt;$CC$58,$CC$58:$CC$60=$CC$60,$CC$60&lt;&gt;$CC$61,$CC$61:$CC$62=$CC$61,$CE$58:$CE$60=$CE$60,$CE$61:$CE$62=$CE$61,$CF$58&lt;&gt;$CF$59,$CF$59&lt;&gt;$CF$60,$CF$61:$CF$62=$CF$61,$CG$61:$CG$62=$CG$61),1,0)</f>
        <v>0</v>
      </c>
      <c r="AHN61" s="487">
        <f t="array" aca="1" ref="AHN61" ca="1">IF(AND($CC$57&lt;&gt;$CC$58,$CC$58:$CC$60=$CC$60,$CC$60&lt;&gt;$CC$61,$CC$61:$CC$62=$CC$61,$CE$58:$CE$60=$CE$60,$CE$61:$CE$62=$CE$61,$CF$58&lt;&gt;$CF$59,$CF$59&lt;&gt;$CF$60,$CF$61&lt;&gt;$CF$62),1,0)</f>
        <v>0</v>
      </c>
      <c r="AHO61" s="487">
        <f t="array" aca="1" ref="AHO61" ca="1">IF(AND($CC$57&lt;&gt;$CC$58,$CC$58:$CC$60=$CC$60,$CC$60&lt;&gt;$CC$61,$CC$61&lt;&gt;$CC$62,$CE$58:$CE$60=$CE$60,$CF$58:$CF$59=$CF$59,$CF$59&lt;&gt;$CF$60,$CG$58:$CG$59=$CG$59),1,0)</f>
        <v>0</v>
      </c>
      <c r="AHP61" s="487">
        <f t="array" aca="1" ref="AHP61" ca="1">IF(AND($CC$57&lt;&gt;$CC$58,$CC$58:$CC$60=$CC$60,$CC$60&lt;&gt;$CC$61,$CC$61&lt;&gt;$CC$62,$CE$58:$CE$60=$CE$60,$CF$58&lt;&gt;$CF$59,$CF$59:$CF$60=$CF$60,$CG$59:$CG$60=$CG$60),1,0)</f>
        <v>0</v>
      </c>
      <c r="AHQ61" s="487">
        <f t="array" aca="1" ref="AHQ61" ca="1">IF(AND($CC$57&lt;&gt;$CC$58,$CC$58:$CC$60=$CC$60,$CC$60&lt;&gt;$CC$61,$CC$61&lt;&gt;$CC$62,$CE$58:$CE$60=$CE$60,$CF$58&lt;&gt;$CF$59,$CF$59&lt;&gt;$CF$60),1,0)</f>
        <v>0</v>
      </c>
      <c r="AHR61" s="487">
        <f t="array" aca="1" ref="AHR61" ca="1">IF(AND($CC$57&lt;&gt;$CC$58,$CC$58:$CC$59=$CC$59,$CC$59&lt;&gt;$CC$60,$CC$60:$CC$62=$CC$61,$CE$58:$CE$59=$CE$59,$CE$60:$CE$62=$CE$61,$CF$58:$CF$59=$CF$59,$CF$60&lt;&gt;$CF$61,$CF$61:$CF$62=$CF$61,$CG$58:$CG$59=$CG$59,$CG$61:$CG$62=$CG$61),1,0)</f>
        <v>0</v>
      </c>
      <c r="AHS61" s="487">
        <f t="array" aca="1" ref="AHS61" ca="1">IF(AND($CC$57&lt;&gt;$CC$58,$CC$58:$CC$59=$CC$59,$CC$59&lt;&gt;$CC$60,$CC$60:$CC$62=$CC$61,$CE$58:$CE$59=$CE$59,$CE$60:$CE$62=$CE$61,$CF$58:$CF$59=$CF$59,$CF$60:$CF$61=$CF$61,$CF$61&lt;&gt;$CF$62,$CG$58:$CG$59=$CG$59,$CG$60:$CG$61=$CG$61),1,0)</f>
        <v>0</v>
      </c>
      <c r="AHT61" s="487">
        <f t="array" aca="1" ref="AHT61" ca="1">IF(AND($CC$57&lt;&gt;$CC$58,$CC$58:$CC$59=$CC$59,$CC$59&lt;&gt;$CC$60,$CC$60:$CC$62=$CC$61,$CE$58:$CE$59=$CE$59,$CE$60:$CE$62=$CE$61,$CF$58:$CF$59=$CF$59,$CF$60&lt;&gt;$CF$61,$CF$61&lt;&gt;$CF$62,$CG$58:$CG$59=$CG$59),1,0)</f>
        <v>0</v>
      </c>
      <c r="AHU61" s="487">
        <f t="array" aca="1" ref="AHU61" ca="1">IF(AND($CC$57&lt;&gt;$CC$58,$CC$58:$CC$59=$CC$59,$CC$59&lt;&gt;$CC$60,$CC$60:$CC$62=$CC$61,$CE$58:$CE$59=$CE$59,$CE$60:$CE$62=$CE$61,$CF$58&lt;&gt;$CF$59,$CF$60:$CF$62=$CF$61,$CG$60:$CG$62=$CG$61),1,0)</f>
        <v>0</v>
      </c>
      <c r="AHV61" s="487">
        <f t="array" aca="1" ref="AHV61" ca="1">IF(AND($CC$57&lt;&gt;$CC$58,$CC$58:$CC$59=$CC$59,$CC$59&lt;&gt;$CC$60,$CC$60:$CC$62=$CC$61,$CE$58:$CE$59=$CE$59,$CE$60:$CE$62=$CE$61,$CF$58&lt;&gt;$CF$59,$CF$60:$CF$61=$CF$61,$CF$61&lt;&gt;$CF$62,$CG$60:$CG$61=$CG$61),1,0)</f>
        <v>0</v>
      </c>
      <c r="AHW61" s="487">
        <f t="array" aca="1" ref="AHW61" ca="1">IF(AND($CC$57&lt;&gt;$CC$58,$CC$58:$CC$59=$CC$59,$CC$59&lt;&gt;$CC$60,$CC$60:$CC$62=$CC$61,$CE$58:$CE$59=$CE$59,$CE$60:$CE$62=$CE$61,$CF$58&lt;&gt;$CF$59,$CF$60&lt;&gt;$CF$61,$CF$61:$CF$62=$CF$61,$CG$61:$CG$62=$CG$61),1,0)</f>
        <v>0</v>
      </c>
      <c r="AHX61" s="487">
        <f t="array" aca="1" ref="AHX61" ca="1">IF(AND($CC$57&lt;&gt;$CC$58,$CC$58:$CC$59=$CC$59,$CC$59&lt;&gt;$CC$60,$CC$60:$CC$62=$CC$61,$CE$58:$CE$59=$CE$59,$CE$60:$CE$62=$CE$61,$CF$58&lt;&gt;$CF$59,$CF$60&lt;&gt;$CF$61,$CF$61&lt;&gt;$CF$62),1,0)</f>
        <v>0</v>
      </c>
      <c r="AHY61" s="487">
        <f t="array" aca="1" ref="AHY61" ca="1">IF(AND($CC$57&lt;&gt;$CC$58,$CC$58:$CC$59=$CC$59,$CC$59&lt;&gt;$CC$60,$CC$60&lt;&gt;$CC$61,$CC$61:$CC$62=$CC$61,$CE$58:$CE$59=$CE$59,$CE$61:$CE$62=$CE$61,$CF$58:$CF$59=$CF$59,$CF$61&lt;&gt;$CF$62,$CG$58:$CG$59=$CG$59),1,0)</f>
        <v>0</v>
      </c>
      <c r="AHZ61" s="487">
        <f t="array" aca="1" ref="AHZ61" ca="1">IF(AND($CC$57&lt;&gt;$CC$58,$CC$58:$CC$59=$CC$59,$CC$59&lt;&gt;$CC$60,$CC$60&lt;&gt;$CC$61,$CC$61:$CC$62=$CC$61,$CE$58:$CE$59=$CE$59,$CE$61:$CE$62=$CE$61,$CF$58&lt;&gt;$CF$59,$CF$61:$CF$62=$CF$61,$CG$61:$CG$62=$CG$61),1,0)</f>
        <v>0</v>
      </c>
      <c r="AIA61" s="487">
        <f t="array" aca="1" ref="AIA61" ca="1">IF(AND($CC$57&lt;&gt;$CC$58,$CC$58:$CC$59=$CC$59,$CC$59&lt;&gt;$CC$60,$CC$60&lt;&gt;$CC$61,$CC$61:$CC$62=$CC$61,$CE$58:$CE$59=$CE$59,$CE$61:$CE$62=$CE$61,$CF$58&lt;&gt;$CF$59,$CF$61&lt;&gt;$CF$62),1,0)</f>
        <v>0</v>
      </c>
      <c r="AIB61" s="487">
        <f t="array" aca="1" ref="AIB61" ca="1">IF(AND($CC$57&lt;&gt;$CC$58,$CC$58:$CC$59=$CC$59,$CC$59&lt;&gt;$CC$60,$CC$60:$CC$61=$CC$61,$CC$61&lt;&gt;$CC$62,$CE$58:$CE$59=$CE$59,$CE$60:$CE$61=$CE$61,$CF$58:$CF$59=$CF$59,$CF$60&lt;&gt;$CF$61,$CG$58:$CG$59=$CG$59),1,0)</f>
        <v>0</v>
      </c>
      <c r="AIC61" s="487">
        <f t="array" aca="1" ref="AIC61" ca="1">IF(AND($CC$57&lt;&gt;$CC$58,$CC$58:$CC$59=$CC$59,$CC$59&lt;&gt;$CC$60,$CC$60:$CC$61=$CC$61,$CC$61&lt;&gt;$CC$62,$CE$58:$CE$59=$CE$59,$CE$60:$CE$61=$CE$61,$CF$58&lt;&gt;$CF$59,$CF$60:$CF$61=$CF$61,$CG$60:$CG$61=$CG$61),1,0)</f>
        <v>0</v>
      </c>
      <c r="AID61" s="487">
        <f t="array" aca="1" ref="AID61" ca="1">IF(AND($CC$57&lt;&gt;$CC$58,$CC$58:$CC$59=$CC$59,$CC$59&lt;&gt;$CC$60,$CC$60:$CC$61=$CC$61,$CC$61&lt;&gt;$CC$62,$CE$58:$CE$59=$CE$59,$CE$60:$CE$61=$CE$61,$CF$58&lt;&gt;$CF$59,$CF$60&lt;&gt;$CF$61),1,0)</f>
        <v>0</v>
      </c>
      <c r="AIE61" s="487">
        <f t="array" aca="1" ref="AIE61" ca="1">IF(AND($CC$57&lt;&gt;$CC$58,$CC$58:$CC$59=$CC$59,$CC$59&lt;&gt;$CC$60,$CC$60&lt;&gt;$CC$61,$CC$61&lt;&gt;$CC$62,$CE$58:$CE$59=$CE$59,$CF$58&lt;&gt;$CF$59),1,0)</f>
        <v>0</v>
      </c>
      <c r="AIF61" s="487">
        <f t="array" aca="1" ref="AIF61" ca="1">IF(AND($CC$57&lt;&gt;$CC$58,$CC$58&lt;&gt;$CC$59,$CC$59:$CC$62=$CC$61,$CE$59:$CE$62=$CE$61,$CF$59:$CF$61=$CF$61,$CF$61&lt;&gt;$CF$62,$CG$59:$CG$61=$CG$61),1,0)</f>
        <v>0</v>
      </c>
      <c r="AIG61" s="487">
        <f t="array" aca="1" ref="AIG61" ca="1">IF(AND($CC$57&lt;&gt;$CC$58,$CC$58&lt;&gt;$CC$59,$CC$59:$CC$62=$CC$61,$CE$59:$CE$62=$CE$61,$CF$59:$CF$60=$CF$60,$CF$60&lt;&gt;$CF$61,$CF$61:$CF$62=$CF$61,$CG$59:$CG$60=$CG$60,$CG$61:$CG$62=$CG$61),1,0)</f>
        <v>0</v>
      </c>
      <c r="AIH61" s="487">
        <f t="array" aca="1" ref="AIH61" ca="1">IF(AND($CC$57&lt;&gt;$CC$58,$CC$58&lt;&gt;$CC$59,$CC$59:$CC$62=$CC$61,$CE$59:$CE$62=$CE$61,$CF$59:$CF$60=$CF$60,$CF$60&lt;&gt;$CF$61,$CF$61&lt;&gt;$CF$62,$CG$59:$CG$60=$CG$60),1,0)</f>
        <v>0</v>
      </c>
      <c r="AII61" s="487">
        <f t="array" aca="1" ref="AII61" ca="1">IF(AND($CC$57&lt;&gt;$CC$58,$CC$58&lt;&gt;$CC$59,$CC$59:$CC$62=$CC$61,$CE$59:$CE$62=$CE$61,$CF$59&lt;&gt;$CF$60,$CF$60:$CF$62=$CF$61,$CG$60:$CG$62=$CG$61),1,0)</f>
        <v>0</v>
      </c>
      <c r="AIJ61" s="487">
        <f t="array" aca="1" ref="AIJ61" ca="1">IF(AND($CC$57&lt;&gt;$CC$58,$CC$58&lt;&gt;$CC$59,$CC$59:$CC$62=$CC$61,$CE$59:$CE$62=$CE$61,$CF$59&lt;&gt;$CF$60,$CF$60:$CF$61=$CF$61,$CF$61&lt;&gt;$CF$62,$CG$60:$CG$61=$CG$61),1,0)</f>
        <v>0</v>
      </c>
      <c r="AIK61" s="487">
        <f t="array" aca="1" ref="AIK61" ca="1">IF(AND($CC$57&lt;&gt;$CC$58,$CC$58&lt;&gt;$CC$59,$CC$59:$CC$62=$CC$61,$CE$59:$CE$62=$CE$61,$CF$59&lt;&gt;$CF$60,$CF$60&lt;&gt;$CF$61,$CF$61:$CF$62=$CF$61,$CG$61:$CG$62=$CG$61),1,0)</f>
        <v>0</v>
      </c>
      <c r="AIL61" s="487">
        <f t="array" aca="1" ref="AIL61" ca="1">IF(AND($CC$57&lt;&gt;$CC$58,$CC$58&lt;&gt;$CC$59,$CC$59:$CC$62=$CC$61,$CE$59:$CE$62=$CE$61,$CF$59&lt;&gt;$CF$60,$CF$60&lt;&gt;$CF$61,$CF$61&lt;&gt;$CF$62),1,0)</f>
        <v>0</v>
      </c>
      <c r="AIM61" s="487">
        <f t="array" aca="1" ref="AIM61" ca="1">IF(AND($CC$57&lt;&gt;$CC$58,$CC$58&lt;&gt;$CC$59,$CC$59:$CC$61=$CC$61,$CC$61&lt;&gt;$CC$62,$CE$59:$CE$61=$CE$61,$CF$59:$CF$60=$CF$60,$CF$60&lt;&gt;$CF$61,$CG$59:$CG$60=$CG$60),1,0)</f>
        <v>0</v>
      </c>
      <c r="AIN61" s="487">
        <f t="array" aca="1" ref="AIN61" ca="1">IF(AND($CC$57&lt;&gt;$CC$58,$CC$58&lt;&gt;$CC$59,$CC$59:$CC$61=$CC$61,$CC$61&lt;&gt;$CC$62,$CE$59:$CE$61=$CE$61,$CF$59&lt;&gt;$CF$60,$CF$60:$CF$61=$CF$61,$CG$60:$CG$61=$CG$61),1,0)</f>
        <v>0</v>
      </c>
      <c r="AIO61" s="487">
        <f t="array" aca="1" ref="AIO61" ca="1">IF(AND($CC$57&lt;&gt;$CC$58,$CC$58&lt;&gt;$CC$59,$CC$59:$CC$61=$CC$61,$CC$61&lt;&gt;$CC$62,$CE$59:$CE$61=$CE$61,$CF$59&lt;&gt;$CF$60,$CF$60&lt;&gt;$CF$61),1,0)</f>
        <v>0</v>
      </c>
      <c r="AIP61" s="487">
        <f t="array" aca="1" ref="AIP61" ca="1">IF(AND($CC$57&lt;&gt;$CC$58,$CC$58&lt;&gt;$CC$59,$CC$59:$CC$60=$CC$60,$CC$60&lt;&gt;$CC$61,$CC$61:$CC$62=$CC$61,$CE$59:$CE$60=$CE$60,$CE$61:$CE$62=$CE$61,$CF$59:$CF$60=$CF$60,$CF$61&lt;&gt;$CF$62,$CG$59:$CG$60=$CG$60),1,0)</f>
        <v>0</v>
      </c>
      <c r="AIQ61" s="487">
        <f t="array" aca="1" ref="AIQ61" ca="1">IF(AND($CC$57&lt;&gt;$CC$58,$CC$58&lt;&gt;$CC$59,$CC$59:$CC$60=$CC$60,$CC$60&lt;&gt;$CC$61,$CC$61:$CC$62=$CC$61,$CE$59:$CE$60=$CE$60,$CE$61:$CE$62=$CE$61,$CF$59&lt;&gt;$CF$60,$CF$61:$CF$62=$CF$61,$CG$61:$CG$62=$CG$61),1,0)</f>
        <v>0</v>
      </c>
      <c r="AIR61" s="487">
        <f t="array" aca="1" ref="AIR61" ca="1">IF(AND($CC$57&lt;&gt;$CC$58,$CC$58&lt;&gt;$CC$59,$CC$59:$CC$60=$CC$60,$CC$60&lt;&gt;$CC$61,$CC$61:$CC$62=$CC$61,$CE$59:$CE$60=$CE$60,$CE$61:$CE$62=$CE$61,$CF$59&lt;&gt;$CF$60,$CF$61&lt;&gt;$CF$62),1,0)</f>
        <v>0</v>
      </c>
      <c r="AIS61" s="487">
        <f t="array" aca="1" ref="AIS61" ca="1">IF(AND($CC$57&lt;&gt;$CC$58,$CC$58&lt;&gt;$CC$59,$CC$59:$CC$60=$CC$60,$CC$60&lt;&gt;$CC$61,$CC$61&lt;&gt;$CC$62,$CE$59:$CE$60=$CE$59,$CF$59&lt;&gt;$CF$60),1,0)</f>
        <v>0</v>
      </c>
      <c r="AIT61" s="487">
        <f t="array" aca="1" ref="AIT61" ca="1">IF(AND($CC$57&lt;&gt;$CC$58,$CC$58&lt;&gt;$CC$59,$CC$59&lt;&gt;$CC$60,$CC$60:$CC$62=$CC$61,$CE$60:$CE$62=$CE$61,$CF$60:$CF$61=$CF$61,$CF$61&lt;&gt;$CF$62,$CG$60:$CG$61=$CG$61),1,0)</f>
        <v>0</v>
      </c>
      <c r="AIU61" s="487">
        <f t="array" aca="1" ref="AIU61" ca="1">IF(AND($CC$57&lt;&gt;$CC$58,$CC$58&lt;&gt;$CC$59,$CC$59&lt;&gt;$CC$60,$CC$60:$CC$62=$CC$61,$CE$60:$CE$62=$CE$61,$CF$60&lt;&gt;$CF$61,$CF$61:$CF$62=$CF$61,$CG$61:$CG$62=$CG$61),1,0)</f>
        <v>0</v>
      </c>
      <c r="AIV61" s="487">
        <f t="array" aca="1" ref="AIV61" ca="1">IF(AND($CC$57&lt;&gt;$CC$58,$CC$58&lt;&gt;$CC$59,$CC$59&lt;&gt;$CC$60,$CC$60:$CC$62=$CC$61,$CE$60:$CE$62=$CE$61,$CF$60&lt;&gt;$CF$61,$CF$61&lt;&gt;$CF$62),1,0)</f>
        <v>0</v>
      </c>
      <c r="AIW61" s="487">
        <f t="array" aca="1" ref="AIW61" ca="1">IF(AND($CC$57&lt;&gt;$CC$58,$CC$58&lt;&gt;$CC$59,$CC$59&lt;&gt;$CC$60,$CC$60:$CC$61=$CC$61,$CC$61&lt;&gt;$CC$62,$CE$60:$CE$61=$CE$61,$CF$60&lt;&gt;$CF$61),1,0)</f>
        <v>0</v>
      </c>
      <c r="AIX61" s="487">
        <f t="array" aca="1" ref="AIX61" ca="1">IF(AND($CC$57&lt;&gt;$CC$58,$CC$58&lt;&gt;$CC$59,$CC$59&lt;&gt;$CC$60,$CC$60&lt;&gt;$CC$61,$CC$61:$CC$62=$CC$61,$CE$61:$CE$62=$CE$61,$CF$61&lt;&gt;$CF$62),1,0)</f>
        <v>0</v>
      </c>
      <c r="AIY61" s="487">
        <f t="array" aca="1" ref="AIY61" ca="1">IF(AND($CC$57:$CC$62=$CC$61,$CE$57:$CE$61=$CE$61,$CE$61&lt;&gt;$CE$62,$CF$57:$CF$61=$CF$61,$CG$57:$CG$60=$CG$60,$CG$60&lt;&gt;$CG$61),1,0)</f>
        <v>0</v>
      </c>
      <c r="AIZ61" s="487">
        <f t="array" aca="1" ref="AIZ61" ca="1">IF(AND($CC$57:$CC$62=$CC$61,$CE$57:$CE$61=$CE$61,$CE$61&lt;&gt;$CE$62,$CF$57:$CF$61=$CF$61,$CG$57:$CG$59=$CG$59,$CG$59&lt;&gt;$CG$60,$CG$60:$CG$61=$CG$61),1,0)</f>
        <v>0</v>
      </c>
      <c r="AJA61" s="487">
        <f t="array" aca="1" ref="AJA61" ca="1">IF(AND($CC$57:$CC$62=$CC$61,$CE$57:$CE$61=$CE$61,$CE$61&lt;&gt;$CE$62,$CF$57:$CF$61=$CF$61,$CG$57:$CG$59=$CG$59,$CG$59&lt;&gt;$CG$60,$CG$60&lt;&gt;$CG$61),1,0)</f>
        <v>0</v>
      </c>
      <c r="AJB61" s="487">
        <f t="array" aca="1" ref="AJB61" ca="1">IF(AND($CC$57:$CC$62=$CC$61,$CE$57:$CE$61=$CE$61,$CE$61&lt;&gt;$CE$62,$CF$57:$CF$61=$CF$61,$CG$57:$CG$58=$CG$58,$CG$58&lt;&gt;$CG$59,$CG$59:$CG$61=$CG$61),1,0)</f>
        <v>0</v>
      </c>
      <c r="AJC61" s="487">
        <f t="array" aca="1" ref="AJC61" ca="1">IF(AND($CC$57:$CC$62=$CC$61,$CE$57:$CE$61=$CE$61,$CE$61&lt;&gt;$CE$62,$CF$57:$CF$61=$CF$61,$CG$57:$CG$58=$CG$58,$CG$58&lt;&gt;$CG$59,$CG$59:$CG$60=$CG$60,$CG$60&lt;&gt;$CG$61),1,0)</f>
        <v>0</v>
      </c>
      <c r="AJD61" s="487">
        <f t="array" aca="1" ref="AJD61" ca="1">IF(AND($CC$57:$CC$62=$CC$61,$CE$57:$CE$61=$CE$61,$CE$61&lt;&gt;$CE$62,$CF$57:$CF$61=$CF$61,$CG$57:$CG$58=$CG$58,$CG$58&lt;&gt;$CG$59,$CG$59&lt;&gt;$CG$60,$CG$60:$CG$61=$CG$61),1,0)</f>
        <v>0</v>
      </c>
      <c r="AJE61" s="487">
        <f t="array" aca="1" ref="AJE61" ca="1">IF(AND($CC$57:$CC$62=$CC$61,$CE$57:$CE$61=$CE$61,$CE$61&lt;&gt;$CE$62,$CF$57:$CF$61=$CF$61,$CG$57:$CG$58=$CG$58,$CG$58&lt;&gt;$CG$59,$CG$59&lt;&gt;$CG$60,$CG$60&lt;&gt;$CG$61),1,0)</f>
        <v>0</v>
      </c>
      <c r="AJF61" s="487">
        <f t="array" aca="1" ref="AJF61" ca="1">IF(AND($CC$57:$CC$62=$CC$61,$CE$57:$CE$61=$CE$61,$CE$61&lt;&gt;$CE$62,$CF$57:$CF$61=$CF$61,$CG$57&lt;&gt;$CG$58,$CG$58:$CG$61=$CG$61),1,0)</f>
        <v>0</v>
      </c>
      <c r="AJG61" s="487">
        <f t="array" aca="1" ref="AJG61" ca="1">IF(AND($CC$57:$CC$62=$CC$61,$CE$57:$CE$61=$CE$61,$CE$61&lt;&gt;$CE$62,$CF$57:$CF$61=$CF$61,$CG$57&lt;&gt;$CG$58,$CG$58:$CG$60=$CG$60,$CG$60&lt;&gt;$CG$61),1,0)</f>
        <v>0</v>
      </c>
      <c r="AJH61" s="487">
        <f t="array" aca="1" ref="AJH61" ca="1">IF(AND($CC$57:$CC$62=$CC$61,$CE$57:$CE$61=$CE$61,$CE$61&lt;&gt;$CE$62,$CF$57:$CF$61=$CF$61,$CG$57&lt;&gt;$CG$58,$CG$58:$CG$59=$CG$59,$CG$59&lt;&gt;$CG$60,$CG$60:$CG$61=$CG$61),1,0)</f>
        <v>0</v>
      </c>
      <c r="AJI61" s="487">
        <f t="array" aca="1" ref="AJI61" ca="1">IF(AND($CC$57:$CC$62=$CC$61,$CE$57:$CE$61=$CE$61,$CE$61&lt;&gt;$CE$62,$CF$57:$CF$61=$CF$61,$CG$57&lt;&gt;$CG$58,$CG$58:$CG$59=$CG$59,$CG$59&lt;&gt;$CG$60,$CG$60&lt;&gt;$CG$61),1,0)</f>
        <v>0</v>
      </c>
      <c r="AJJ61" s="487">
        <f t="array" aca="1" ref="AJJ61" ca="1">IF(AND($CC$57:$CC$62=$CC$61,$CE$57:$CE$61=$CE$61,$CE$61&lt;&gt;$CE$62,$CF$57:$CF$61=$CF$61,$CG$57&lt;&gt;$CG$58,$CG$58&lt;&gt;$CG$59,$CG$59:$CG$61=$CG$61),1,0)</f>
        <v>0</v>
      </c>
      <c r="AJK61" s="487">
        <f t="array" aca="1" ref="AJK61" ca="1">IF(AND($CC$57:$CC$62=$CC$61,$CE$57:$CE$61=$CE$61,$CE$61&lt;&gt;$CE$62,$CF$57:$CF$61=$CF$61,$CG$57&lt;&gt;$CG$58,$CG$58&lt;&gt;$CG$59,$CG$59:$CG$60=$CG$60,$CG$60&lt;&gt;$CG$61),1,0)</f>
        <v>0</v>
      </c>
      <c r="AJL61" s="487">
        <f t="array" aca="1" ref="AJL61" ca="1">IF(AND($CC$57:$CC$62=$CC$61,$CE$57:$CE$61=$CE$61,$CE$61&lt;&gt;$CE$62,$CF$57:$CF$61=$CF$61,$CG$57&lt;&gt;$CG$58,$CG$58&lt;&gt;$CG$59,$CG$59&lt;&gt;$CG$60,$CG$60:$CG$61=$CG$61),1,0)</f>
        <v>0</v>
      </c>
      <c r="AJM61" s="487">
        <f t="array" aca="1" ref="AJM61" ca="1">IF(AND($CC$57:$CC$62=$CC$61,$CE$57:$CE$61=$CE$61,$CE$61&lt;&gt;$CE$62,$CF$57:$CF$61=$CF$61,$CG$57&lt;&gt;$CG$58,$CG$58&lt;&gt;$CG$59,$CG$59&lt;&gt;$CG$60,$CG$60&lt;&gt;$CG$61),1,0)</f>
        <v>0</v>
      </c>
      <c r="AJN61" s="487">
        <f t="array" aca="1" ref="AJN61" ca="1">IF(AND($CC$57:$CC$62=$CC$61,$CE$57:$CE$60=$CE$60,$CE$60&lt;&gt;$CE$61,$CE$61:$CE$62=$CE$61,$CF$57:$CF$60=$CF$60,$CF$61:$CF$62=$CF$61,$CG$57:$CG$60=$CG$60,$CG$61&lt;&gt;$CG$62),1,0)</f>
        <v>0</v>
      </c>
      <c r="AJO61" s="487">
        <f t="array" aca="1" ref="AJO61" ca="1">IF(AND($CC$57:$CC$62=$CC$61,$CE$57:$CE$60=$CE$60,$CE$60&lt;&gt;$CE$61,$CE$61:$CE$62=$CE$61,$CF$57:$CF$60=$CF$60,$CF$61:$CF$62=$CF$61,$CG$57:$CG$59=$CG$59,$CG$59&lt;&gt;$CG$60,$CG$61:$CG$62=$CG$61),1,0)</f>
        <v>0</v>
      </c>
      <c r="AJP61" s="487">
        <f t="array" aca="1" ref="AJP61" ca="1">IF(AND($CC$57:$CC$62=$CC$61,$CE$57:$CE$60=$CE$60,$CE$60&lt;&gt;$CE$61,$CE$61:$CE$62=$CE$61,$CF$57:$CF$60=$CF$60,$CF$61:$CF$62=$CF$61,$CG$57:$CG$59=$CG$59,$CG$59&lt;&gt;$CG$60,$CG$61&lt;&gt;$CG$62),1,0)</f>
        <v>0</v>
      </c>
      <c r="AJQ61" s="487">
        <f t="array" aca="1" ref="AJQ61" ca="1">IF(AND($CC$57:$CC$62=$CC$61,$CE$57:$CE$60=$CE$60,$CE$60&lt;&gt;$CE$61,$CE$61:$CE$62=$CE$61,$CF$57:$CF$60=$CF$60,$CF$61:$CF$62=$CF$61,$CG$57:$CG$58=$CG$58,$CG$58&lt;&gt;$CG$59,$CG$59:$CG$60=$CG$60,$CG$61:$CG$62=$CG$61),1,0)</f>
        <v>0</v>
      </c>
      <c r="AJR61" s="487">
        <f t="array" aca="1" ref="AJR61" ca="1">IF(AND($CC$57:$CC$62=$CC$61,$CE$57:$CE$60=$CE$60,$CE$60&lt;&gt;$CE$61,$CE$61:$CE$62=$CE$61,$CF$57:$CF$60=$CF$60,$CF$61:$CF$62=$CF$61,$CG$57:$CG$58=$CG$58,$CG$58&lt;&gt;$CG$59,$CG$59:$CG$60=$CG$60,$CG$61&lt;&gt;$CG$62),1,0)</f>
        <v>0</v>
      </c>
      <c r="AJS61" s="487">
        <f t="array" aca="1" ref="AJS61" ca="1">IF(AND($CC$57:$CC$62=$CC$61,$CE$57:$CE$60=$CE$60,$CE$60&lt;&gt;$CE$61,$CE$61:$CE$62=$CE$61,$CF$57:$CF$60=$CF$60,$CF$61:$CF$62=$CF$61,$CG$57:$CG$58=$CG$58,$CG$58&lt;&gt;$CG$59,$CG$59&lt;&gt;$CG$60,$CG$61:$CG$62=$CG$61),1,0)</f>
        <v>0</v>
      </c>
      <c r="AJT61" s="487">
        <f t="array" aca="1" ref="AJT61" ca="1">IF(AND($CC$57:$CC$62=$CC$61,$CE$57:$CE$60=$CE$60,$CE$60&lt;&gt;$CE$61,$CE$61:$CE$62=$CE$61,$CF$57:$CF$60=$CF$60,$CF$61:$CF$62=$CF$61,$CG$57:$CG$58=$CG$58,$CG$58&lt;&gt;$CG$59,$CG$59&lt;&gt;$CG$60,$CG$61&lt;&gt;$CG$62),1,0)</f>
        <v>0</v>
      </c>
      <c r="AJU61" s="487">
        <f t="array" aca="1" ref="AJU61" ca="1">IF(AND($CC$57:$CC$62=$CC$61,$CE$57:$CE$60=$CE$60,$CE$60&lt;&gt;$CE$61,$CE$61:$CE$62=$CE$61,$CF$57:$CF$60=$CF$60,$CF$61:$CF$62=$CF$61,$CG$57&lt;&gt;$CG$58,$CG$58:$CG$60=$CG$60,$CG$61:$CG$62=$CG$61),1,0)</f>
        <v>0</v>
      </c>
      <c r="AJV61" s="487">
        <f t="array" aca="1" ref="AJV61" ca="1">IF(AND($CC$57:$CC$62=$CC$61,$CE$57:$CE$60=$CE$60,$CE$60&lt;&gt;$CE$61,$CE$61:$CE$62=$CE$61,$CF$57:$CF$60=$CF$60,$CF$61:$CF$62=$CF$61,$CG$57&lt;&gt;$CG$58,$CG$58:$CG$60=$CG$60,$CG$61&lt;&gt;$CG$62),1,0)</f>
        <v>0</v>
      </c>
      <c r="AJW61" s="487">
        <f t="array" aca="1" ref="AJW61" ca="1">IF(AND($CC$57:$CC$62=$CC$61,$CE$57:$CE$60=$CE$60,$CE$60&lt;&gt;$CE$61,$CE$61:$CE$62=$CE$61,$CF$57:$CF$60=$CF$60,$CF$61:$CF$62=$CF$61,$CG$57&lt;&gt;$CG$58,$CG$58:$CG$59=$CG$59,$CG$59&lt;&gt;$CG$60,$CG$61:$CG$62=$CG$61),1,0)</f>
        <v>0</v>
      </c>
      <c r="AJX61" s="487">
        <f t="array" aca="1" ref="AJX61" ca="1">IF(AND($CC$57:$CC$62=$CC$61,$CE$57:$CE$60=$CE$60,$CE$60&lt;&gt;$CE$61,$CE$61:$CE$62=$CE$61,$CF$57:$CF$60=$CF$60,$CF$61:$CF$62=$CF$61,$CG$57&lt;&gt;$CG$58,$CG$58:$CG$59=$CG$59,$CG$59&lt;&gt;$CG$60,$CG$61&lt;&gt;$CG$62),1,0)</f>
        <v>0</v>
      </c>
      <c r="AJY61" s="487">
        <f t="array" aca="1" ref="AJY61" ca="1">IF(AND($CC$57:$CC$62=$CC$61,$CE$57:$CE$60=$CE$60,$CE$60&lt;&gt;$CE$61,$CE$61:$CE$62=$CE$61,$CF$57:$CF$60=$CF$60,$CF$61:$CF$62=$CF$61,$CG$57&lt;&gt;$CG$58,$CG$58&lt;&gt;$CG$59,$CG$59:$CG$60=$CG$60,$CG$61:$CG$62=$CG$61),1,0)</f>
        <v>0</v>
      </c>
      <c r="AJZ61" s="487">
        <f t="array" aca="1" ref="AJZ61" ca="1">IF(AND($CC$57:$CC$62=$CC$61,$CE$57:$CE$60=$CE$60,$CE$60&lt;&gt;$CE$61,$CE$61:$CE$62=$CE$61,$CF$57:$CF$60=$CF$60,$CF$61:$CF$62=$CF$61,$CG$57&lt;&gt;$CG$58,$CG$58&lt;&gt;$CG$59,$CG$59:$CG$60=$CG$60,$CG$61&lt;&gt;$CG$62),1,0)</f>
        <v>0</v>
      </c>
      <c r="AKA61" s="487">
        <f t="array" aca="1" ref="AKA61" ca="1">IF(AND($CC$57:$CC$62=$CC$61,$CE$57:$CE$60=$CE$60,$CE$60&lt;&gt;$CE$61,$CE$61:$CE$62=$CE$61,$CF$57:$CF$60=$CF$60,$CF$61:$CF$62=$CF$61,$CG$57&lt;&gt;$CG$58,$CG$58&lt;&gt;$CG$59,$CG$59&lt;&gt;$CG$60,$CG$61:$CG$62=$CG$61),1,0)</f>
        <v>0</v>
      </c>
      <c r="AKB61" s="487">
        <f t="array" aca="1" ref="AKB61" ca="1">IF(AND($CC$57:$CC$62=$CC$61,$CE$57:$CE$60=$CE$60,$CE$60&lt;&gt;$CE$61,$CE$61:$CE$62=$CE$61,$CF$57:$CF$60=$CF$60,$CF$61:$CF$62=$CF$61,$CG$57&lt;&gt;$CG$58,$CG$58&lt;&gt;$CG$59,$CG$59&lt;&gt;$CG$60,$CG$61&lt;&gt;$CG$62),1,0)</f>
        <v>0</v>
      </c>
      <c r="AKC61" s="487">
        <f t="array" aca="1" ref="AKC61" ca="1">IF(AND($CC$57:$CC$62=$CC$61,$CE$57:$CE$60=$CE$60,$CE$60&lt;&gt;$CE$61,$CE$61&lt;&gt;$CE$62,$CF$57:$CF$60=$CF$60,$CG$57:$CG$59=$CG$59,$CG$59&lt;&gt;$CG$60),1,0)</f>
        <v>0</v>
      </c>
      <c r="AKD61" s="487">
        <f t="array" aca="1" ref="AKD61" ca="1">IF(AND($CC$57:$CC$62=$CC$61,$CE$57:$CE$60=$CE$60,$CE$60&lt;&gt;$CE$61,$CE$61&lt;&gt;$CE$62,$CF$57:$CF$60=$CF$60,$CG$57:$CG$58=$CG$57,$CG$58&lt;&gt;$CG$59,$CG$59:$CG$60=$CG$60),1,0)</f>
        <v>0</v>
      </c>
      <c r="AKE61" s="487">
        <f t="array" aca="1" ref="AKE61" ca="1">IF(AND($CC$57:$CC$62=$CC$61,$CE$57:$CE$60=$CE$60,$CE$60&lt;&gt;$CE$61,$CE$61&lt;&gt;$CE$62,$CF$57:$CF$60=$CF$60,$CG$57:$CG$58=$CG$57,$CG$58&lt;&gt;$CG$59,$CG$59&lt;&gt;$CG$60),1,0)</f>
        <v>0</v>
      </c>
      <c r="AKF61" s="487">
        <f t="array" aca="1" ref="AKF61" ca="1">IF(AND($CC$57:$CC$62=$CC$61,$CE$57:$CE$60=$CE$60,$CE$60&lt;&gt;$CE$61,$CE$61&lt;&gt;$CE$62,$CF$57:$CF$60=$CF$60,$CG$57&lt;&gt;$CG$58,$CG$58:$CG$60=$CG$60),1,0)</f>
        <v>0</v>
      </c>
      <c r="AKG61" s="487">
        <f t="array" aca="1" ref="AKG61" ca="1">IF(AND($CC$57:$CC$62=$CC$61,$CE$57:$CE$60=$CE$60,$CE$60&lt;&gt;$CE$61,$CE$61&lt;&gt;$CE$62,$CF$57:$CF$60=$CF$60,$CG$57&lt;&gt;$CG$58,$CG$58:$CG$59=$CG$59,$CG$59&lt;&gt;$CG$60),1,0)</f>
        <v>0</v>
      </c>
      <c r="AKH61" s="487">
        <f t="array" aca="1" ref="AKH61" ca="1">IF(AND($CC$57:$CC$62=$CC$61,$CE$57:$CE$60=$CE$60,$CE$60&lt;&gt;$CE$61,$CE$61&lt;&gt;$CE$62,$CF$57:$CF$60=$CF$60,$CG$57&lt;&gt;$CG$58,$CG$58&lt;&gt;$CG$59,$CG$59:$CG$60=$CG$60),1,0)</f>
        <v>0</v>
      </c>
      <c r="AKI61" s="487">
        <f t="array" aca="1" ref="AKI61" ca="1">IF(AND($CC$57:$CC$62=$CC$61,$CE$57:$CE$60=$CE$60,$CE$60&lt;&gt;$CE$61,$CE$61&lt;&gt;$CE$62,$CF$57:$CF$60=$CF$60,$CG$57&lt;&gt;$CG$58,$CG$58&lt;&gt;$CG$59,$CG$59&lt;&gt;$CG$60),1,0)</f>
        <v>0</v>
      </c>
      <c r="AKJ61" s="487">
        <f t="array" aca="1" ref="AKJ61" ca="1">IF(AND($CC$57:$CC$62=$CC$61,$CE$57:$CE$59=$CE$59,$CE$59&lt;&gt;$CE$60,$CE$60:$CE$62=$CE$61,$CF$57:$CF$59=$CF$59,$CF$60:$CF$62=$CF$61,$CG$57:$CG$59=$CG$59,$CG$60:$CG$61=$CG$61,$CG$61&lt;&gt;$CG$62),1,0)</f>
        <v>0</v>
      </c>
      <c r="AKK61" s="487">
        <f t="array" aca="1" ref="AKK61" ca="1">IF(AND($CC$57:$CC$62=$CC$61,$CE$57:$CE$59=$CE$59,$CE$59&lt;&gt;$CE$60,$CE$60:$CE$62=$CE$61,$CF$57:$CF$59=$CF$59,$CF$60:$CF$62=$CF$61,$CG$57:$CG$59=$CG$59,$CG$60&lt;&gt;$CG$61,$CG$61:$CG$62=$CG$61),1,0)</f>
        <v>0</v>
      </c>
      <c r="AKL61" s="487">
        <f t="array" aca="1" ref="AKL61" ca="1">IF(AND($CC$57:$CC$62=$CC$61,$CE$57:$CE$59=$CE$59,$CE$59&lt;&gt;$CE$60,$CE$60:$CE$62=$CE$61,$CF$57:$CF$59=$CF$59,$CF$60:$CF$62=$CF$61,$CG$57:$CG$59=$CG$59,$CG$60&lt;&gt;$CG$61,$CG$61&lt;&gt;$CG$62),1,0)</f>
        <v>0</v>
      </c>
      <c r="AKM61" s="487">
        <f t="array" aca="1" ref="AKM61" ca="1">IF(AND($CC$57:$CC$62=$CC$61,$CE$57:$CE$59=$CE$59,$CE$59&lt;&gt;$CE$60,$CE$60:$CE$62=$CE$61,$CF$57:$CF$59=$CF$59,$CF$60:$CF$62=$CF$61,$CG$57:$CG$58=$CG$58,$CG$58&lt;&gt;$CG$59,$CG$60:$CG$62=$CG$61),1,0)</f>
        <v>0</v>
      </c>
      <c r="AKN61" s="487">
        <f t="array" aca="1" ref="AKN61" ca="1">IF(AND($CC$57:$CC$62=$CC$61,$CE$57:$CE$59=$CE$59,$CE$59&lt;&gt;$CE$60,$CE$60:$CE$62=$CE$61,$CF$57:$CF$59=$CF$59,$CF$60:$CF$62=$CF$61,$CG$57:$CG$58=$CG$58,$CG$58&lt;&gt;$CG$59,$CG$60&lt;&gt;$CG$61,$CG$61:$CG$62=$CG$61),1,0)</f>
        <v>0</v>
      </c>
      <c r="AKO61" s="487">
        <f t="array" aca="1" ref="AKO61" ca="1">IF(AND($CC$57:$CC$62=$CC$61,$CE$57:$CE$59=$CE$59,$CE$59&lt;&gt;$CE$60,$CE$60:$CE$62=$CE$61,$CF$57:$CF$59=$CF$59,$CF$60:$CF$62=$CF$61,$CG$57:$CG$58=$CG$58,$CG$58&lt;&gt;$CG$59,$CG$60:$CG$61=$CG$61,$CG$61&lt;&gt;$CG$62),1,0)</f>
        <v>0</v>
      </c>
      <c r="AKP61" s="487">
        <f t="array" aca="1" ref="AKP61" ca="1">IF(AND($CC$57:$CC$62=$CC$61,$CE$57:$CE$59=$CE$59,$CE$59&lt;&gt;$CE$60,$CE$60:$CE$62=$CE$61,$CF$57:$CF$59=$CF$59,$CF$60:$CF$62=$CF$61,$CG$57:$CG$58=$CG$58,$CG$58&lt;&gt;$CG$59,$CG$60&lt;&gt;$CG$61,$CG$61&lt;&gt;$CG$62),1,0)</f>
        <v>0</v>
      </c>
      <c r="AKQ61" s="487">
        <f t="array" aca="1" ref="AKQ61" ca="1">IF(AND($CC$57:$CC$62=$CC$61,$CE$57:$CE$59=$CE$59,$CE$59&lt;&gt;$CE$60,$CE$60:$CE$62=$CE$61,$CF$57:$CF$59=$CF$59,$CF$60:$CF$62=$CF$61,$CG$57&lt;&gt;$CG$58,$CG$58:$CG$59=$CG$59,$CG$60:$CG$62=$CG$61),1,0)</f>
        <v>0</v>
      </c>
      <c r="AKR61" s="487">
        <f t="array" aca="1" ref="AKR61" ca="1">IF(AND($CC$57:$CC$62=$CC$61,$CE$57:$CE$59=$CE$59,$CE$59&lt;&gt;$CE$60,$CE$60:$CE$62=$CE$61,$CF$57:$CF$59=$CF$59,$CF$60:$CF$62=$CF$61,$CG$57&lt;&gt;$CG$58,$CG$58:$CG$59=$CG$59,$CG$60&lt;&gt;$CG$61,$CG$61:$CG$62=$CG$61),1,0)</f>
        <v>0</v>
      </c>
      <c r="AKS61" s="487">
        <f t="array" aca="1" ref="AKS61" ca="1">IF(AND($CC$57:$CC$62=$CC$61,$CE$57:$CE$59=$CE$59,$CE$59&lt;&gt;$CE$60,$CE$60:$CE$62=$CE$61,$CF$57:$CF$59=$CF$59,$CF$60:$CF$62=$CF$61,$CG$57&lt;&gt;$CG$58,$CG$58:$CG$59=$CG$59,$CG$60:$CG$61=$CG$61,$CG$61&lt;&gt;$CG$62),1,0)</f>
        <v>0</v>
      </c>
      <c r="AKT61" s="487">
        <f t="array" aca="1" ref="AKT61" ca="1">IF(AND($CC$57:$CC$62=$CC$61,$CE$57:$CE$59=$CE$59,$CE$59&lt;&gt;$CE$60,$CE$60:$CE$62=$CE$61,$CF$57:$CF$59=$CF$59,$CF$60:$CF$62=$CF$61,$CG$57&lt;&gt;$CG$58,$CG$58:$CG$59=$CG$59,$CG$60&lt;&gt;$CG$61,$CG$61&lt;&gt;$CG$62),1,0)</f>
        <v>0</v>
      </c>
      <c r="AKU61" s="487">
        <f t="array" aca="1" ref="AKU61" ca="1">IF(AND($CC$57:$CC$62=$CC$61,$CE$57:$CE$59=$CE$59,$CE$59&lt;&gt;$CE$60,$CE$60:$CE$62=$CE$61,$CF$57:$CF$59=$CF$59,$CF$60:$CF$62=$CF$61,$CG$57&lt;&gt;$CG$58,$CG$58&lt;&gt;$CG$59,$CG$60:$CG$62=$CG$61),1,0)</f>
        <v>0</v>
      </c>
      <c r="AKV61" s="487">
        <f t="array" aca="1" ref="AKV61" ca="1">IF(AND($CC$57:$CC$62=$CC$61,$CE$57:$CE$59=$CE$59,$CE$59&lt;&gt;$CE$60,$CE$60:$CE$62=$CE$61,$CF$57:$CF$59=$CF$59,$CF$60:$CF$62=$CF$61,$CG$57&lt;&gt;$CG$58,$CG$58&lt;&gt;$CG$59,$CG$60:$CG$61=$CG$61,$CG$61&lt;&gt;$CG$62),1,0)</f>
        <v>0</v>
      </c>
      <c r="AKW61" s="487">
        <f t="array" aca="1" ref="AKW61" ca="1">IF(AND($CC$57:$CC$62=$CC$61,$CE$57:$CE$59=$CE$59,$CE$59&lt;&gt;$CE$60,$CE$60:$CE$62=$CE$61,$CF$57:$CF$59=$CF$59,$CF$60:$CF$62=$CF$61,$CG$57&lt;&gt;$CG$58,$CG$58&lt;&gt;$CG$59,$CG$60&lt;&gt;$CG$61,$CG$61:$CG$62=$CG$61),1,0)</f>
        <v>0</v>
      </c>
      <c r="AKX61" s="487">
        <f t="array" aca="1" ref="AKX61" ca="1">IF(AND($CC$57:$CC$62=$CC$61,$CE$57:$CE$59=$CE$59,$CE$59&lt;&gt;$CE$60,$CE$60:$CE$62=$CE$61,$CF$57:$CF$59=$CF$59,$CF$60:$CF$62=$CF$61,$CG$57&lt;&gt;$CG$58,$CG$58&lt;&gt;$CG$59,$CG$60&lt;&gt;$CG$61,$CG$61&lt;&gt;$CG$62),1,0)</f>
        <v>0</v>
      </c>
      <c r="AKY61" s="487">
        <f t="array" aca="1" ref="AKY61" ca="1">IF(AND($CC$57:$CC$62=$CC$61,$CE$57:$CE$59=$CE$59,$CE$59&lt;&gt;$CE$60,$CE$60:$CE$61=$CE$61,$CE$61&lt;&gt;$CE$62,$CF$57:$CF$59=$CF$59,$CF$60:$CF$61=$CF$61,$CG$57:$CG$59=$CG$59,$CG$60&lt;&gt;$CG$61),1,0)</f>
        <v>0</v>
      </c>
      <c r="AKZ61" s="487">
        <f t="array" aca="1" ref="AKZ61" ca="1">IF(AND($CC$57:$CC$62=$CC$61,$CE$57:$CE$59=$CE$59,$CE$59&lt;&gt;$CE$60,$CE$60:$CE$61=$CE$61,$CE$61&lt;&gt;$CE$62,$CF$57:$CF$59=$CF$59,$CF$60:$CF$61=$CF$61,$CG$57:$CG$58=$CG$58,$CG$58&lt;&gt;$CG$59,$CG$60:$CG$61=$CG$61),1,0)</f>
        <v>0</v>
      </c>
      <c r="ALA61" s="487">
        <f t="array" aca="1" ref="ALA61" ca="1">IF(AND($CC$57:$CC$62=$CC$61,$CE$57:$CE$59=$CE$59,$CE$59&lt;&gt;$CE$60,$CE$60:$CE$61=$CE$61,$CE$61&lt;&gt;$CE$62,$CF$57:$CF$59=$CF$59,$CF$60:$CF$61=$CF$61,$CG$57:$CG$58=$CG$58,$CG$58&lt;&gt;$CG$59,$CG$60&lt;&gt;$CG$61),1,0)</f>
        <v>0</v>
      </c>
      <c r="ALB61" s="487">
        <f t="array" aca="1" ref="ALB61" ca="1">IF(AND($CC$57:$CC$62=$CC$61,$CE$57:$CE$59=$CE$59,$CE$59&lt;&gt;$CE$60,$CE$60:$CE$61=$CE$61,$CE$61&lt;&gt;$CE$62,$CF$57:$CF$59=$CF$59,$CF$60:$CF$61=$CF$61,$CG$57&lt;&gt;$CG$58,$CG$58:$CG$59=$CG$59,$CG$60:$CG$61=$CG$61),1,0)</f>
        <v>0</v>
      </c>
      <c r="ALC61" s="487">
        <f t="array" aca="1" ref="ALC61" ca="1">IF(AND($CC$57:$CC$62=$CC$61,$CE$57:$CE$59=$CE$59,$CE$59&lt;&gt;$CE$60,$CE$60:$CE$61=$CE$61,$CE$61&lt;&gt;$CE$62,$CF$57:$CF$59=$CF$59,$CF$60:$CF$61=$CF$61,$CG$57&lt;&gt;$CG$58,$CG$58:$CG$59=$CG$59,$CG$60&lt;&gt;$CG$61),1,0)</f>
        <v>0</v>
      </c>
      <c r="ALD61" s="487">
        <f t="array" aca="1" ref="ALD61" ca="1">IF(AND($CC$57:$CC$62=$CC$61,$CE$57:$CE$59=$CE$59,$CE$59&lt;&gt;$CE$60,$CE$60:$CE$61=$CE$61,$CE$61&lt;&gt;$CE$62,$CF$57:$CF$59=$CF$59,$CF$60:$CF$61=$CF$61,$CG$57&lt;&gt;$CG$58,$CG$58&lt;&gt;$CG$59,$CG$60:$CG$61=$CG$61),1,0)</f>
        <v>0</v>
      </c>
      <c r="ALE61" s="487">
        <f t="array" aca="1" ref="ALE61" ca="1">IF(AND($CC$57:$CC$62=$CC$61,$CE$57:$CE$59=$CE$59,$CE$59&lt;&gt;$CE$60,$CE$60:$CE$61=$CE$61,$CE$61&lt;&gt;$CE$62,$CF$57:$CF$59=$CF$59,$CF$60:$CF$61=$CF$61,$CG$57&lt;&gt;$CG$58,$CG$58&lt;&gt;$CG$59,$CG$60&lt;&gt;$CG$61),1,0)</f>
        <v>0</v>
      </c>
      <c r="ALF61" s="487">
        <f t="array" aca="1" ref="ALF61" ca="1">IF(AND($CC$57:$CC$62=$CC$61,$CE$57:$CE$59=$CE$59,$CE$59&lt;&gt;$CE$60,$CE$60&lt;&gt;$CE$61,$CE$61:$CE$62=$CE$61,$CF$57:$CF$59=$CF$59,$CF$61:$CF$62=$CF$61,$CG$57:$CG$59=$CG$59,$CG$61&lt;&gt;$CG$62),1,0)</f>
        <v>0</v>
      </c>
      <c r="ALG61" s="487">
        <f t="array" aca="1" ref="ALG61" ca="1">IF(AND($CC$57:$CC$62=$CC$61,$CE$57:$CE$59=$CE$59,$CE$59&lt;&gt;$CE$60,$CE$60&lt;&gt;$CE$61,$CE$61:$CE$62=$CE$61,$CF$57:$CF$59=$CF$59,$CF$61:$CF$62=$CF$61,$CG$57:$CG$58=$CG$58,$CG$58&lt;&gt;$CG$59,$CG$61:$CG$62=$CG$61),1,0)</f>
        <v>0</v>
      </c>
      <c r="ALH61" s="487">
        <f t="array" aca="1" ref="ALH61" ca="1">IF(AND($CC$57:$CC$62=$CC$61,$CE$57:$CE$59=$CE$59,$CE$59&lt;&gt;$CE$60,$CE$60&lt;&gt;$CE$61,$CE$61:$CE$62=$CE$61,$CF$57:$CF$59=$CF$59,$CF$61:$CF$62=$CF$61,$CG$57:$CG$58=$CG$58,$CG$58&lt;&gt;$CG$59,$CG$61&lt;&gt;$CG$62),1,0)</f>
        <v>0</v>
      </c>
      <c r="ALI61" s="487">
        <f t="array" aca="1" ref="ALI61" ca="1">IF(AND($CC$57:$CC$62=$CC$61,$CE$57:$CE$59=$CE$59,$CE$59&lt;&gt;$CE$60,$CE$60&lt;&gt;$CE$61,$CE$61:$CE$62=$CE$61,$CF$57:$CF$59=$CF$59,$CF$61:$CF$62=$CF$61,$CG$57&lt;&gt;$CG$58,$CG$58:$CG$59=$CG$59,$CG$61:$CG$62=$CG$61),1,0)</f>
        <v>0</v>
      </c>
      <c r="ALJ61" s="487">
        <f t="array" aca="1" ref="ALJ61" ca="1">IF(AND($CC$57:$CC$62=$CC$61,$CE$57:$CE$59=$CE$59,$CE$59&lt;&gt;$CE$60,$CE$60&lt;&gt;$CE$61,$CE$61:$CE$62=$CE$61,$CF$57:$CF$59=$CF$59,$CF$61:$CF$62=$CF$61,$CG$57&lt;&gt;$CG$58,$CG$58:$CG$59=$CG$59,$CG$61&lt;&gt;$CG$62),1,0)</f>
        <v>0</v>
      </c>
      <c r="ALK61" s="487">
        <f t="array" aca="1" ref="ALK61" ca="1">IF(AND($CC$57:$CC$62=$CC$61,$CE$57:$CE$59=$CE$59,$CE$59&lt;&gt;$CE$60,$CE$60&lt;&gt;$CE$61,$CE$61:$CE$62=$CE$61,$CF$57:$CF$59=$CF$59,$CF$61:$CF$62=$CF$61,$CG$57&lt;&gt;$CG$58,$CG$58&lt;&gt;$CG$59,$CG$61:$CG$62=$CG$61),1,0)</f>
        <v>0</v>
      </c>
      <c r="ALL61" s="487">
        <f t="array" aca="1" ref="ALL61" ca="1">IF(AND($CC$57:$CC$62=$CC$61,$CE$57:$CE$59=$CE$59,$CE$59&lt;&gt;$CE$60,$CE$60&lt;&gt;$CE$61,$CE$61:$CE$62=$CE$61,$CF$57:$CF$59=$CF$59,$CF$61:$CF$62=$CF$61,$CG$57&lt;&gt;$CG$58,$CG$58&lt;&gt;$CG$59,$CG$61&lt;&gt;$CG$62),1,0)</f>
        <v>0</v>
      </c>
      <c r="ALM61" s="487">
        <f t="array" aca="1" ref="ALM61" ca="1">IF(AND($CC$57:$CC$62=$CC$61,$CE$57:$CE$59=$CE$59,$CE$59&lt;&gt;$CE$60,$CE$60&lt;&gt;$CE$61,$CE$61&lt;&gt;$CE$62,$CF$57:$CF$59=$CF$59,$CG$57:$CG$58=$CG$58,$CG$58&lt;&gt;$CG$59),1,0)</f>
        <v>0</v>
      </c>
      <c r="ALN61" s="487">
        <f t="array" aca="1" ref="ALN61" ca="1">IF(AND($CC$57:$CC$62=$CC$61,$CE$57:$CE$59=$CE$59,$CE$59&lt;&gt;$CE$60,$CE$60&lt;&gt;$CE$61,$CE$61&lt;&gt;$CE$62,$CF$57:$CF$59=$CF$59,$CG$57&lt;&gt;$CG$58,$CG$58:$CG$59=$CG$59),1,0)</f>
        <v>0</v>
      </c>
      <c r="ALO61" s="487">
        <f t="array" aca="1" ref="ALO61" ca="1">IF(AND($CC$57:$CC$62=$CC$61,$CE$57:$CE$59=$CE$59,$CE$59&lt;&gt;$CE$60,$CE$60&lt;&gt;$CE$61,$CE$61&lt;&gt;$CE$62,$CF$57:$CF$59=$CF$59,$CG$57&lt;&gt;$CG$58,$CG$58&lt;&gt;$CG$59),1,0)</f>
        <v>0</v>
      </c>
      <c r="ALP61" s="487">
        <f t="array" aca="1" ref="ALP61" ca="1">IF(AND($CC$57:$CC$62=$CC$61,$CE$57:$CE$58=$CE$58,$CE$58&lt;&gt;$CE$59,$CE$59:$CE$62=$CE$61,$CF$57:$CF$58=$CF$58,$CF$59:$CF$62=$CF$61,$CG$57:$CG$58=$CG$58,$CG$59:$CG$61=$CG$61,$CG$61&lt;&gt;$CG$62),1,0)</f>
        <v>0</v>
      </c>
      <c r="ALQ61" s="487">
        <f t="array" aca="1" ref="ALQ61" ca="1">IF(AND($CC$57:$CC$62=$CC$61,$CE$57:$CE$58=$CE$58,$CE$58&lt;&gt;$CE$59,$CE$59:$CE$62=$CE$61,$CF$57:$CF$58=$CF$58,$CF$59:$CF$62=$CF$61,$CG$57:$CG$58=$CG$58,$CG$59:$CG$60=$CG$60,$CG$60&lt;&gt;$CG$61,$CG$61:$CG$62=$CG$61),1,0)</f>
        <v>0</v>
      </c>
      <c r="ALR61" s="487">
        <f t="array" aca="1" ref="ALR61" ca="1">IF(AND($CC$57:$CC$62=$CC$61,$CE$57:$CE$58=$CE$58,$CE$58&lt;&gt;$CE$59,$CE$59:$CE$62=$CE$61,$CF$57:$CF$58=$CF$58,$CF$59:$CF$62=$CF$61,$CG$57:$CG$58=$CG$58,$CG$59:$CG$60=$CG$60,$CG$60&lt;&gt;$CG$61,$CG$61&lt;&gt;$CG$62),1,0)</f>
        <v>0</v>
      </c>
      <c r="ALS61" s="487">
        <f t="array" aca="1" ref="ALS61" ca="1">IF(AND($CC$57:$CC$62=$CC$61,$CE$57:$CE$58=$CE$58,$CE$58&lt;&gt;$CE$59,$CE$59:$CE$62=$CE$61,$CF$57:$CF$58=$CF$58,$CF$59:$CF$62=$CF$61,$CG$57:$CG$58=$CG$58,$CG$59&lt;&gt;$CG$60,$CG$60:$CG$62=$CG$61),1,0)</f>
        <v>0</v>
      </c>
      <c r="ALT61" s="487">
        <f t="array" aca="1" ref="ALT61" ca="1">IF(AND($CC$57:$CC$62=$CC$61,$CE$57:$CE$58=$CE$58,$CE$58&lt;&gt;$CE$59,$CE$59:$CE$62=$CE$61,$CF$57:$CF$58=$CF$58,$CF$59:$CF$62=$CF$61,$CG$57:$CG$58=$CG$58,$CG$59&lt;&gt;$CG$60,$CG$60&lt;&gt;$CG$61,$CG$61:$CG$62=$CG$61),1,0)</f>
        <v>0</v>
      </c>
      <c r="ALU61" s="487">
        <f t="array" aca="1" ref="ALU61" ca="1">IF(AND($CC$57:$CC$62=$CC$61,$CE$57:$CE$58=$CE$58,$CE$58&lt;&gt;$CE$59,$CE$59:$CE$62=$CE$61,$CF$57:$CF$58=$CF$58,$CF$59:$CF$62=$CF$61,$CG$57:$CG$58=$CG$58,$CG$59&lt;&gt;$CG$60,$CG$60:$CG$61=$CG$61,$CG$61&lt;&gt;$CG$62),1,0)</f>
        <v>0</v>
      </c>
      <c r="ALV61" s="487">
        <f t="array" aca="1" ref="ALV61" ca="1">IF(AND($CC$57:$CC$62=$CC$61,$CE$57:$CE$58=$CE$58,$CE$58&lt;&gt;$CE$59,$CE$59:$CE$62=$CE$61,$CF$57:$CF$58=$CF$58,$CF$59:$CF$62=$CF$61,$CG$57:$CG$58=$CG$58,$CG$59&lt;&gt;$CG$60,$CG$60&lt;&gt;$CG$61,$CG$61&lt;&gt;$CG$62),1,0)</f>
        <v>0</v>
      </c>
      <c r="ALW61" s="487">
        <f t="array" aca="1" ref="ALW61" ca="1">IF(AND($CC$57:$CC$62=$CC$61,$CE$57:$CE$58=$CE$58,$CE$58&lt;&gt;$CE$59,$CE$59:$CE$62=$CE$61,$CF$57:$CF$58=$CF$58,$CF$59:$CF$62=$CF$61,$CG$57&gt;$CG$58,$CG$59:$CG$62=$CG$61),1,0)</f>
        <v>0</v>
      </c>
      <c r="ALX61" s="487">
        <f t="array" aca="1" ref="ALX61" ca="1">IF(AND($CC$57:$CC$62=$CC$61,$CE$57:$CE$58=$CE$58,$CE$58&lt;&gt;$CE$59,$CE$59:$CE$62=$CE$61,$CF$57:$CF$58=$CF$58,$CF$59:$CF$62=$CF$61,$CG$57&lt;&gt;$CG$58,$CG$59:$CG$61=$CG$61,$CG$61&lt;&gt;$CG$62),1,0)</f>
        <v>0</v>
      </c>
      <c r="ALY61" s="487">
        <f t="array" aca="1" ref="ALY61" ca="1">IF(AND($CC$57:$CC$62=$CC$61,$CE$57:$CE$58=$CE$58,$CE$58&lt;&gt;$CE$59,$CE$59:$CE$62=$CE$61,$CF$57:$CF$58=$CF$58,$CF$59:$CF$62=$CF$61,$CG$57&lt;&gt;$CG$58,$CG$59:$CG$60=$CG$60,$CG$60&lt;&gt;$CG$61,$CG$61:$CG$62=$CG$61),1,0)</f>
        <v>0</v>
      </c>
      <c r="ALZ61" s="487">
        <f t="array" aca="1" ref="ALZ61" ca="1">IF(AND($CC$57:$CC$62=$CC$61,$CE$57:$CE$58=$CE$58,$CE$58&lt;&gt;$CE$59,$CE$59:$CE$62=$CE$61,$CF$57:$CF$58=$CF$58,$CF$59:$CF$62=$CF$61,$CG$57&lt;&gt;$CG$58,$CG$59:$CG$60=$CG$60,$CG$60&lt;&gt;$CG$61,$CG$61&lt;&gt;$CG$62),1,0)</f>
        <v>0</v>
      </c>
      <c r="AMA61" s="487">
        <f t="array" aca="1" ref="AMA61" ca="1">IF(AND($CC$57:$CC$62=$CC$61,$CE$57:$CE$58=$CE$58,$CE$58&lt;&gt;$CE$59,$CE$59:$CE$62=$CE$61,$CF$57:$CF$58=$CF$58,$CF$59:$CF$62=$CF$61,$CG$57&lt;&gt;$CG$58,$CG$59&lt;&gt;$CG$60,$CG$60:$CG$62=$CG$61),1,0)</f>
        <v>0</v>
      </c>
      <c r="AMB61" s="487">
        <f t="array" aca="1" ref="AMB61" ca="1">IF(AND($CC$57:$CC$62=$CC$61,$CE$57:$CE$58=$CE$58,$CE$58&lt;&gt;$CE$59,$CE$59:$CE$62=$CE$61,$CF$57:$CF$58=$CF$58,$CF$59:$CF$62=$CF$61,$CG$57&lt;&gt;$CG$58,$CG$59&lt;&gt;$CG$60,$CG$60:$CG$61=$CG$61,$CG$61&lt;&gt;$CG$62),1,0)</f>
        <v>0</v>
      </c>
      <c r="AMC61" s="487">
        <f t="array" aca="1" ref="AMC61" ca="1">IF(AND($CC$57:$CC$62=$CC$61,$CE$57:$CE$58=$CE$58,$CE$58&lt;&gt;$CE$59,$CE$59:$CE$62=$CE$61,$CF$57:$CF$58=$CF$58,$CF$59:$CF$62=$CF$61,$CG$57&lt;&gt;$CG$58,$CG$59&lt;&gt;$CG$60,$CG$60&lt;&gt;$CG$61,$CG$61:$CG$62=$CG$61),1,0)</f>
        <v>0</v>
      </c>
      <c r="AMD61" s="487">
        <f t="array" aca="1" ref="AMD61" ca="1">IF(AND($CC$57:$CC$62=$CC$61,$CE$57:$CE$58=$CE$58,$CE$58&lt;&gt;$CE$59,$CE$59:$CE$62=$CE$61,$CF$57:$CF$58=$CF$58,$CF$59:$CF$62=$CF$61,$CG$57&lt;&gt;$CG$58,$CG$59&lt;&gt;$CG$60,$CG$60&lt;&gt;$CG$61,$CG$61&lt;&gt;$CG$62),1,0)</f>
        <v>0</v>
      </c>
      <c r="AME61" s="487">
        <f t="array" aca="1" ref="AME61" ca="1">IF(AND($CC$57:$CC$62=$CC$61,$CE$57:$CE$58=$CE$58,$CE$58&lt;&gt;$CE$59,$CE$59:$CE$61=$CE$61,$CE$61&lt;&gt;$CE$62,$CF$57:$CF$58=$CF$58,$CF$59:$CF$61=$CF$61,$CG$57:$CG$58=$CG$58,$CG$59:$CG$60=$CG$60,$CG$60&lt;&gt;$CG$61),1,0)</f>
        <v>0</v>
      </c>
      <c r="AMF61" s="487">
        <f t="array" aca="1" ref="AMF61" ca="1">IF(AND($CC$57:$CC$62=$CC$61,$CE$57:$CE$58=$CE$58,$CE$58&lt;&gt;$CE$59,$CE$59:$CE$61=$CE$61,$CE$61&lt;&gt;$CE$62,$CF$57:$CF$58=$CF$58,$CF$59:$CF$61=$CF$61,$CG$57:$CG$58=$CG$58,$CG$59&lt;&gt;$CG$60,$CG$60:$CG$61=$CG$61),1,0)</f>
        <v>0</v>
      </c>
      <c r="AMG61" s="487">
        <f t="array" aca="1" ref="AMG61" ca="1">IF(AND($CC$57:$CC$62=$CC$61,$CE$57:$CE$58=$CE$58,$CE$58&lt;&gt;$CE$59,$CE$59:$CE$61=$CE$61,$CE$61&lt;&gt;$CE$62,$CF$57:$CF$58=$CF$58,$CF$59:$CF$61=$CF$61,$CG$57:$CG$58=$CG$58,$CG$59&lt;&gt;$CG$60,$CG$60&lt;&gt;$CG$61),1,0)</f>
        <v>0</v>
      </c>
      <c r="AMH61" s="487">
        <f t="array" aca="1" ref="AMH61" ca="1">IF(AND($CC$57:$CC$62=$CC$61,$CE$57:$CE$58=$CE$58,$CE$58&lt;&gt;$CE$59,$CE$59:$CE$61=$CE$61,$CE$61&lt;&gt;$CE$62,$CF$57:$CF$58=$CF$58,$CF$59:$CF$61=$CF$61,$CG$57&lt;&gt;$CG$58,$CG$59:$CG$61=$CG$61),1,0)</f>
        <v>0</v>
      </c>
      <c r="AMI61" s="487">
        <f t="array" aca="1" ref="AMI61" ca="1">IF(AND($CC$57:$CC$62=$CC$61,$CE$57:$CE$58=$CE$58,$CE$58&lt;&gt;$CE$59,$CE$59:$CE$61=$CE$61,$CE$61&lt;&gt;$CE$62,$CF$57:$CF$58=$CF$58,$CF$59:$CF$61=$CF$61,$CG$57&lt;&gt;$CG$58,$CG$59:$CG$60=$CG$60,$CG$60&lt;&gt;$CG$61),1,0)</f>
        <v>0</v>
      </c>
      <c r="AMJ61" s="487">
        <f t="array" aca="1" ref="AMJ61" ca="1">IF(AND($CC$57:$CC$62=$CC$61,$CE$57:$CE$58=$CE$58,$CE$58&lt;&gt;$CE$59,$CE$59:$CE$61=$CE$61,$CE$61&lt;&gt;$CE$62,$CF$57:$CF$58=$CF$58,$CF$59:$CF$61=$CF$61,$CG$57&lt;&gt;$CG$58,$CG$59&lt;&gt;$CG$60,$CG$60:$CG$61=$CG$61),1,0)</f>
        <v>0</v>
      </c>
      <c r="AMK61" s="487">
        <f t="array" aca="1" ref="AMK61" ca="1">IF(AND($CC$57:$CC$62=$CC$61,$CE$57:$CE$58=$CE$58,$CE$58&lt;&gt;$CE$59,$CE$59:$CE$61=$CE$61,$CE$61&lt;&gt;$CE$62,$CF$57:$CF$58=$CF$58,$CF$59:$CF$61=$CF$61,$CG$57&lt;&gt;$CG$58,$CG$59&lt;&gt;$CG$60,$CG$60&lt;&gt;$CG$61),1,0)</f>
        <v>0</v>
      </c>
      <c r="AML61" s="487">
        <f t="array" aca="1" ref="AML61" ca="1">IF(AND($CC$57:$CC$62=$CC$61,$CE$57:$CE$58=$CE$58,$CE$58&lt;&gt;$CE$59,$CE$59:$CE$60=$CE$60,$CE$60&lt;&gt;$CE$61,$CE$61:$CE$62=$CE$61,$CF$57:$CF$58=$CF$58,$CF$59:$CF$60=$CF$60,$CF$61:$CF$62=$CF$61,$CG$57:$CG$58=$CG$58,$CG$59:$CG$60=$CG$60,$CG$61&lt;&gt;$CG$62),1,0)</f>
        <v>0</v>
      </c>
      <c r="AMM61" s="487">
        <f t="array" aca="1" ref="AMM61" ca="1">IF(AND($CC$57:$CC$62=$CC$61,$CE$57:$CE$58=$CE$58,$CE$58&lt;&gt;$CE$59,$CE$59:$CE$60=$CE$60,$CE$60&lt;&gt;$CE$61,$CE$61:$CE$62=$CE$61,$CF$57:$CF$58=$CF$58,$CF$59:$CF$60=$CF$60,$CF$61:$CF$62=$CF$61,$CG$57:$CG$58=$CG$58,$CG$59&lt;&gt;$CG$60,$CG$61:$CG$62=$CG$61),1,0)</f>
        <v>0</v>
      </c>
      <c r="AMN61" s="487">
        <f t="array" aca="1" ref="AMN61" ca="1">IF(AND($CC$57:$CC$62=$CC$61,$CE$57:$CE$58=$CE$58,$CE$58&lt;&gt;$CE$59,$CE$59:$CE$60=$CE$60,$CE$60&lt;&gt;$CE$61,$CE$61:$CE$62=$CE$61,$CF$57:$CF$58=$CF$58,$CF$59:$CF$60=$CF$60,$CF$61:$CF$62=$CF$61,$CG$57:$CG$58=$CG$58,$CG$59&lt;&gt;$CG$60,$CG$61&lt;&gt;$CG$62),1,0)</f>
        <v>0</v>
      </c>
      <c r="AMO61" s="487">
        <f t="array" aca="1" ref="AMO61" ca="1">IF(AND($CC$57:$CC$62=$CC$61,$CE$57:$CE$58=$CE$58,$CE$58&lt;&gt;$CE$59,$CE$59:$CE$60=$CE$60,$CE$60&lt;&gt;$CE$61,$CE$61:$CE$62=$CE$61,$CF$57:$CF$58=$CF$58,$CF$59:$CF$60=$CF$60,$CF$61:$CF$62=$CF$61,$CG$57&lt;&gt;$CG$58,$CG$59:$CG$60=$CG$60,$CG$61:$CG$62=$CG$61),1,0)</f>
        <v>0</v>
      </c>
      <c r="AMP61" s="487">
        <f t="array" aca="1" ref="AMP61" ca="1">IF(AND($CC$57:$CC$62=$CC$61,$CE$57:$CE$58=$CE$58,$CE$58&lt;&gt;$CE$59,$CE$59:$CE$60=$CE$60,$CE$60&lt;&gt;$CE$61,$CE$61:$CE$62=$CE$61,$CF$57:$CF$58=$CF$58,$CF$59:$CF$60=$CF$60,$CF$61:$CF$62=$CF$61,$CG$57&lt;&gt;$CG$58,$CG$59:$CG$60=$CG$60,$CG$61&lt;&gt;$CG$62),1,0)</f>
        <v>0</v>
      </c>
      <c r="AMQ61" s="487">
        <f t="array" aca="1" ref="AMQ61" ca="1">IF(AND($CC$57:$CC$62=$CC$61,$CE$57:$CE$58=$CE$58,$CE$58&lt;&gt;$CE$59,$CE$59:$CE$60=$CE$60,$CE$60&lt;&gt;$CE$61,$CE$61:$CE$62=$CE$61,$CF$57:$CF$58=$CF$58,$CF$59:$CF$60=$CF$60,$CF$61:$CF$62=$CF$61,$CG$57&lt;&gt;$CG$58,$CG$59&lt;&gt;$CG$60,$CG$61:$CG$62=$CG$61),1,0)</f>
        <v>0</v>
      </c>
      <c r="AMR61" s="487">
        <f t="array" aca="1" ref="AMR61" ca="1">IF(AND($CC$57:$CC$62=$CC$61,$CE$57:$CE$58=$CE$58,$CE$58&lt;&gt;$CE$59,$CE$59:$CE$60=$CE$60,$CE$60&lt;&gt;$CE$61,$CE$61:$CE$62=$CE$61,$CF$57:$CF$58=$CF$58,$CF$59:$CF$60=$CF$60,$CF$61:$CF$62=$CF$61,$CG$57&lt;&gt;$CG$58,$CG$59&lt;&gt;$CG$60,$CG$61&lt;&gt;$CG$62),1,0)</f>
        <v>0</v>
      </c>
      <c r="AMS61" s="487">
        <f t="array" aca="1" ref="AMS61" ca="1">IF(AND($CC$57:$CC$62=$CC$61,$CE$57:$CE$58=$CE$58,$CE$58&lt;&gt;$CE$59,$CE$59:$CE$60=$CE$60,$CE$60&lt;&gt;$CE$61,$CE$61&lt;&gt;$CE$62,$CF$57:$CF$58=$CF$58,$CF$59:$CF$60=$CF$60,$CG$57:$CG$58=$CG$58,$CG$59&lt;&gt;$CG$60),1,0)</f>
        <v>0</v>
      </c>
      <c r="AMT61" s="487">
        <f t="array" aca="1" ref="AMT61" ca="1">IF(AND($CC$57:$CC$62=$CC$61,$CE$57:$CE$58=$CE$58,$CE$58&lt;&gt;$CE$59,$CE$59:$CE$60=$CE$60,$CE$60&lt;&gt;$CE$61,$CE$61&lt;&gt;$CE$62,$CF$57:$CF$58=$CF$58,$CF$59:$CF$60=$CF$60,$CG$57&lt;&gt;$CG$58,$CG$59:$CG$60=$CG$60),1,0)</f>
        <v>0</v>
      </c>
      <c r="AMU61" s="487">
        <f t="array" aca="1" ref="AMU61" ca="1">IF(AND($CC$57:$CC$62=$CC$61,$CE$57:$CE$58=$CE$58,$CE$58&lt;&gt;$CE$59,$CE$59:$CE$60=$CE$60,$CE$60&lt;&gt;$CE$61,$CE$61&lt;&gt;$CE$62,$CF$57:$CF$58=$CF$58,$CF$59:$CF$60=$CF$60,$CG$57&lt;&gt;$CG$58,$CG$59&lt;&gt;$CG$60),1,0)</f>
        <v>0</v>
      </c>
      <c r="AMV61" s="487">
        <f t="array" aca="1" ref="AMV61" ca="1">IF(AND($CC$57:$CC$62=$CC$61,$CE$57:$CE$58=$CE$58,$CE$58&lt;&gt;$CE$59,$CE$59&lt;&gt;$CE$60,$CE$60:$CE$62=$CE$61,$CF$57:$CF$58=$CF$58,$CF$60:$CF$62=$CF$61,$CG$57:$CG$58=$CG$58,$CG$60&lt;&gt;$CG$61,$CG$61:$CG$62=$CG$61),1,0)</f>
        <v>0</v>
      </c>
      <c r="AMW61" s="487">
        <f t="array" aca="1" ref="AMW61" ca="1">IF(AND($CC$57:$CC$62=$CC$61,$CE$57:$CE$58=$CE$58,$CE$58&lt;&gt;$CE$59,$CE$59&lt;&gt;$CE$60,$CE$60:$CE$62=$CE$61,$CF$57:$CF$58=$CF$58,$CF$60:$CF$62=$CF$61,$CG$57:$CG$58=$CG$58,$CG$60:$CG$61=$CG$61,$CG$61&lt;&gt;$CG$62),1,0)</f>
        <v>0</v>
      </c>
      <c r="AMX61" s="487">
        <f t="array" aca="1" ref="AMX61" ca="1">IF(AND($CC$57:$CC$62=$CC$61,$CE$57:$CE$58=$CE$58,$CE$58&lt;&gt;$CE$59,$CE$59&lt;&gt;$CE$60,$CE$60:$CE$62=$CE$61,$CF$57:$CF$58=$CF$58,$CF$60:$CF$62=$CF$61,$CG$57:$CG$58=$CG$58,$CG$60&lt;&gt;$CG$61,$CG$61&lt;&gt;$CG$62),1,0)</f>
        <v>0</v>
      </c>
      <c r="AMY61" s="487">
        <f t="array" aca="1" ref="AMY61" ca="1">IF(AND($CC$57:$CC$62=$CC$61,$CE$57:$CE$58=$CE$58,$CE$58&lt;&gt;$CE$59,$CE$59&lt;&gt;$CE$60,$CE$60:$CE$62=$CE$61,$CF$57:$CF$58=$CF$58,$CF$60:$CF$62=$CF$61,$CG$57&lt;&gt;$CG$58,$CG$60:$CG$62=$CG$61),1,0)</f>
        <v>0</v>
      </c>
      <c r="AMZ61" s="487">
        <f t="array" aca="1" ref="AMZ61" ca="1">IF(AND($CC$57:$CC$62=$CC$61,$CE$57:$CE$58=$CE$58,$CE$58&lt;&gt;$CE$59,$CE$59&lt;&gt;$CE$60,$CE$60:$CE$62=$CE$61,$CF$57:$CF$58=$CF$58,$CF$60:$CF$62=$CF$61,$CG$57&lt;&gt;$CG$58,$CG$60:$CG$61=$CG$61,$CG$61&lt;&gt;$CG$62),1,0)</f>
        <v>0</v>
      </c>
      <c r="ANA61" s="487">
        <f t="array" aca="1" ref="ANA61" ca="1">IF(AND($CC$57:$CC$62=$CC$61,$CE$57:$CE$58=$CE$58,$CE$58&lt;&gt;$CE$59,$CE$59&lt;&gt;$CE$60,$CE$60:$CE$62=$CE$61,$CF$57:$CF$58=$CF$58,$CF$60:$CF$62=$CF$61,$CG$57&lt;&gt;$CG$58,$CG$60&lt;&gt;$CG$61,$CG$61:$CG$62=$CG$61),1,0)</f>
        <v>0</v>
      </c>
      <c r="ANB61" s="487">
        <f t="array" aca="1" ref="ANB61" ca="1">IF(AND($CC$57:$CC$62=$CC$61,$CE$57:$CE$58=$CE$58,$CE$58&lt;&gt;$CE$59,$CE$59&lt;&gt;$CE$60,$CE$60:$CE$62=$CE$61,$CF$57:$CF$58=$CF$58,$CF$60:$CF$62=$CF$61,$CG$57&lt;&gt;$CG$58,$CG$60&lt;&gt;$CG$61,$CG$61&lt;&gt;$CG$62),1,0)</f>
        <v>0</v>
      </c>
      <c r="ANC61" s="487">
        <f t="array" aca="1" ref="ANC61" ca="1">IF(AND($CC$57:$CC$62=$CC$61,$CE$57:$CE$58=$CE$58,$CE$58&lt;&gt;$CE$59,$CE$59&lt;&gt;$CE$60,$CE$60&lt;&gt;$CE$61,$CE$61:$CE$62=$CE$61,$CF$57:$CF$58=$CF$58,$CF$61:$CF$62=$CF$61,$CG$57:$CG$58=$CG$58,$CG$61&lt;&gt;$CG$62),1,0)</f>
        <v>0</v>
      </c>
      <c r="AND61" s="487">
        <f t="array" aca="1" ref="AND61" ca="1">IF(AND($CC$57:$CC$62=$CC$61,$CE$57:$CE$58=$CE$58,$CE$58&lt;&gt;$CE$59,$CE$59&lt;&gt;$CE$60,$CE$60&lt;&gt;$CE$61,$CE$61:$CE$62=$CE$61,$CF$57:$CF$58=$CF$58,$CF$61:$CF$62=$CF$61,$CG$57&lt;&gt;$CG$58,$CG$61:$CG$62=$CG$61),1,0)</f>
        <v>0</v>
      </c>
      <c r="ANE61" s="487">
        <f t="array" aca="1" ref="ANE61" ca="1">IF(AND($CC$57:$CC$62=$CC$61,$CE$57:$CE$58=$CE$58,$CE$58&lt;&gt;$CE$59,$CE$59&lt;&gt;$CE$60,$CE$60&lt;&gt;$CE$61,$CE$61:$CE$62=$CE$61,$CF$57:$CF$58=$CF$58,$CF$61:$CF$62=$CF$61,$CG$57&lt;&gt;$CG$58,$CG$61&lt;&gt;$CG$62),1,0)</f>
        <v>0</v>
      </c>
      <c r="ANF61" s="487">
        <f t="array" aca="1" ref="ANF61" ca="1">IF(AND($CC$57:$CC$62=$CC$61,$CE$57:$CE$58=$CE$58,$CE$58&lt;&gt;$CE$59,$CE$59&lt;&gt;$CE$60,$CE$60:$CE$61=$CE$61,$CE$61&lt;&gt;$CE$62,$CF$57:$CF$58=$CF$58,$CF$60:$CF$61=$CF$61,$CG$57:$CG$58=$CG$58,$CG$60&lt;&gt;$CG$61),1,0)</f>
        <v>0</v>
      </c>
      <c r="ANG61" s="487">
        <f t="array" aca="1" ref="ANG61" ca="1">IF(AND($CC$57:$CC$62=$CC$61,$CE$57:$CE$58=$CE$58,$CE$58&lt;&gt;$CE$59,$CE$59&lt;&gt;$CE$60,$CE$60:$CE$61=$CE$61,$CE$61&lt;&gt;$CE$62,$CF$57:$CF$58=$CF$58,$CF$60:$CF$61=$CF$61,$CG$57&lt;&gt;$CG$58,$CG$60:$CG$61=$CG$61),1,0)</f>
        <v>0</v>
      </c>
      <c r="ANH61" s="487">
        <f t="array" aca="1" ref="ANH61" ca="1">IF(AND($CC$57:$CC$62=$CC$61,$CE$57:$CE$58=$CE$58,$CE$58&lt;&gt;$CE$59,$CE$59&lt;&gt;$CE$60,$CE$60:$CE$61=$CE$61,$CE$61&lt;&gt;$CE$62,$CF$57:$CF$58=$CF$58,$CF$60:$CF$61=$CF$61,$CG$57&lt;&gt;$CG$58,$CG$60&lt;&gt;$CG$61),1,0)</f>
        <v>0</v>
      </c>
      <c r="ANI61" s="487">
        <f t="array" aca="1" ref="ANI61" ca="1">IF(AND($CC$57:$CC$62=$CC$61,$CE$57:$CE$58=$CE$58,$CE$58&lt;&gt;$CE$59,$CE$59&lt;&gt;$CE$60,$CE$60&lt;&gt;$CE$61,$CE$61&lt;&gt;$CE$62,$CF$57:$CF$58=$CF$58,$CG$57&lt;&gt;$CG$58),1,0)</f>
        <v>0</v>
      </c>
      <c r="ANJ61" s="487">
        <f t="array" aca="1" ref="ANJ61" ca="1">IF(AND($CC$57:$CC$62=$CC$61,$CE$57&lt;&gt;$CE$58,$CE$58:$CE$62=$CE$61,$CF$58:$CF$62=$CF$61,$CG$58:$CG$61=$CG$61,$CG$61&lt;&gt;$CG$62),1,0)</f>
        <v>0</v>
      </c>
      <c r="ANK61" s="487">
        <f t="array" aca="1" ref="ANK61" ca="1">IF(AND($CC$57:$CC$62=$CC$61,$CE$57&lt;&gt;$CE$58,$CE$58:$CE$62=$CE$61,$CF$58:$CF$62=$CF$61,$CG$58:$CG$60=$CG$60,$CG$60&lt;&gt;$CG$61,$CG$61:$CG$62=$CG$61),1,0)</f>
        <v>0</v>
      </c>
      <c r="ANL61" s="487">
        <f t="array" aca="1" ref="ANL61" ca="1">IF(AND($CC$57:$CC$62=$CC$61,$CE$57&lt;&gt;$CE$58,$CE$58:$CE$62=$CE$61,$CF$58:$CF$62=$CF$61,$CG$58:$CG$60=$CG$60,$CG$60&lt;&gt;$CG$61,$CG$61&lt;&gt;$CG$62),1,0)</f>
        <v>0</v>
      </c>
      <c r="ANM61" s="487">
        <f t="array" aca="1" ref="ANM61" ca="1">IF(AND($CC$57:$CC$62=$CC$61,$CE$57&lt;&gt;$CE$58,$CE$58:$CE$62=$CE$61,$CF$58:$CF$62=$CF$61,$CG$58:$CG$59=$CG$59,$CG$59&lt;&gt;$CG$60,$CG$60:$CG$62=$CG$61),1,0)</f>
        <v>0</v>
      </c>
      <c r="ANN61" s="487">
        <f t="array" aca="1" ref="ANN61" ca="1">IF(AND($CC$57:$CC$62=$CC$61,$CE$57&lt;&gt;$CE$58,$CE$58:$CE$62=$CE$61,$CF$58:$CF$62=$CF$61,$CG$58:$CG$59=$CG$59,$CG$59&lt;&gt;$CG$60,$CG$60&lt;&gt;$CG$61,$CG$61:$CG$62=$CG$61),1,0)</f>
        <v>0</v>
      </c>
      <c r="ANO61" s="487">
        <f t="array" aca="1" ref="ANO61" ca="1">IF(AND($CC$57:$CC$62=$CC$61,$CE$57&lt;&gt;$CE$58,$CE$58:$CE$62=$CE$61,$CF$58:$CF$62=$CF$61,$CG$58:$CG$59=$CG$59,$CG$59&lt;&gt;$CG$60,$CG$60:$CG$61=$CG$61,$CG$61&lt;&gt;$CG$62),1,0)</f>
        <v>0</v>
      </c>
      <c r="ANP61" s="487">
        <f t="array" aca="1" ref="ANP61" ca="1">IF(AND($CC$57:$CC$62=$CC$61,$CE$57&lt;&gt;$CE$58,$CE$58:$CE$62=$CE$61,$CF$58:$CF$62=$CF$61,$CG$58:$CG$59=$CG$59,$CG$59&lt;&gt;$CG$60,$CG$60&lt;&gt;$CG$61,$CG$61&lt;&gt;$CG$62),1,0)</f>
        <v>0</v>
      </c>
      <c r="ANQ61" s="487">
        <f t="array" aca="1" ref="ANQ61" ca="1">IF(AND($CC$57:$CC$62=$CC$61,$CE$57&lt;&gt;$CE$58,$CE$58:$CE$62=$CE$61,$CF$58:$CF$62=$CF$61,$CG$58&lt;&gt;$CG$59,$CG$59:$CG$62=$CG$61),1,0)</f>
        <v>0</v>
      </c>
      <c r="ANR61" s="487">
        <f t="array" aca="1" ref="ANR61" ca="1">IF(AND($CC$57:$CC$62=$CC$61,$CE$57&lt;&gt;$CE$58,$CE$58:$CE$62=$CE$61,$CF$58:$CF$62=$CF$61,$CG$58&lt;&gt;$CG$59,$CG$59:$CG$61=$CG$61,$CG$61&lt;&gt;$CG$62),1,0)</f>
        <v>0</v>
      </c>
      <c r="ANS61" s="487">
        <f t="array" aca="1" ref="ANS61" ca="1">IF(AND($CC$57:$CC$62=$CC$61,$CE$57&lt;&gt;$CE$58,$CE$58:$CE$62=$CE$61,$CF$58:$CF$62=$CF$61,$CG$58&lt;&gt;$CG$59,$CG$59:$CG$60=$CG$60,$CG$60&lt;&gt;$CG$61,$CG$61:$CG$62=$CG$61),1,0)</f>
        <v>0</v>
      </c>
      <c r="ANT61" s="487">
        <f t="array" aca="1" ref="ANT61" ca="1">IF(AND($CC$57:$CC$62=$CC$61,$CE$57&lt;&gt;$CE$58,$CE$58:$CE$62=$CE$61,$CF$58:$CF$62=$CF$61,$CG$58&lt;&gt;$CG$59,$CG$59:$CG$60=$CG$60,$CG$60&lt;&gt;$CG$61,$CG$61&lt;&gt;$CG$62),1,0)</f>
        <v>0</v>
      </c>
      <c r="ANU61" s="487">
        <f t="array" aca="1" ref="ANU61" ca="1">IF(AND($CC$57:$CC$62=$CC$61,$CE$57&lt;&gt;$CE$58,$CE$58:$CE$62=$CE$61,$CF$58:$CF$62=$CF$61,$CG$58&lt;&gt;$CG$59,$CG$59&lt;&gt;$CG$60,$CG$60:$CG$62=$CG$61),1,0)</f>
        <v>0</v>
      </c>
      <c r="ANV61" s="487">
        <f t="array" aca="1" ref="ANV61" ca="1">IF(AND($CC$57:$CC$62=$CC$61,$CE$57&lt;&gt;$CE$58,$CE$58:$CE$62=$CE$61,$CF$58:$CF$62=$CF$61,$CG$58&lt;&gt;$CG$59,$CG$59&lt;&gt;$CG$60,$CG$60:$CG$61=$CG$61,$CG$61&lt;&gt;$CG$62),1,0)</f>
        <v>0</v>
      </c>
      <c r="ANW61" s="487">
        <f t="array" aca="1" ref="ANW61" ca="1">IF(AND($CC$57:$CC$62=$CC$61,$CE$57&lt;&gt;$CE$58,$CE$58:$CE$62=$CE$61,$CF$58:$CF$62=$CF$61,$CG$58&lt;&gt;$CG$59,$CG$59&lt;&gt;$CG$60,$CG$60&lt;&gt;$CG$61,$CG$61:$CG$62=$CG$61),1,0)</f>
        <v>0</v>
      </c>
      <c r="ANX61" s="487">
        <f t="array" aca="1" ref="ANX61" ca="1">IF(AND($CC$57:$CC$62=$CC$61,$CE$57&lt;&gt;$CE$58,$CE$58:$CE$62=$CE$61,$CF$58:$CF$62=$CF$61,$CG$58&lt;&gt;$CG$59,$CG$59&lt;&gt;$CG$60,$CG$60&lt;&gt;$CG$61,$CG$61&lt;&gt;$CG$62),1,0)</f>
        <v>0</v>
      </c>
      <c r="ANY61" s="487">
        <f t="array" aca="1" ref="ANY61" ca="1">IF(AND($CC$57:$CC$62=$CC$61,$CE$57&lt;&gt;$CE$58,$CE$58:$CE$61=$CE$61,$CE$61&lt;&gt;$CE$62,$CF$58:$CF$61=$CF$61,$CG$58:$CG$60=$CG$60,$CG$60&lt;&gt;$CG$61),1,0)</f>
        <v>0</v>
      </c>
      <c r="ANZ61" s="487">
        <f t="array" aca="1" ref="ANZ61" ca="1">IF(AND($CC$57:$CC$62=$CC$61,$CE$57&lt;&gt;$CE$58,$CE$58:$CE$61=$CE$61,$CE$61&lt;&gt;$CE$62,$CF$58:$CF$61=$CF$61,$CG$58:$CG$59=$CG$59,$CG$59&lt;&gt;$CG$60,$CG$60:$CG$61=$CG$61),1,0)</f>
        <v>0</v>
      </c>
      <c r="AOA61" s="487">
        <f t="array" aca="1" ref="AOA61" ca="1">IF(AND($CC$57:$CC$62=$CC$61,$CE$57&lt;&gt;$CE$58,$CE$58:$CE$61=$CE$61,$CE$61&lt;&gt;$CE$62,$CF$58:$CF$61=$CF$61,$CG$58:$CG$59=$CG$59,$CG$59&lt;&gt;$CG$60,$CG$60&lt;&gt;$CG$61),1,0)</f>
        <v>0</v>
      </c>
      <c r="AOB61" s="487">
        <f t="array" aca="1" ref="AOB61" ca="1">IF(AND($CC$57:$CC$62=$CC$61,$CE$57&lt;&gt;$CE$58,$CE$58:$CE$61=$CE$61,$CE$61&lt;&gt;$CE$62,$CF$58:$CF$61=$CF$61,$CG$58&lt;&gt;$CG$59,$CG$59:$CG$61=$CG$61),1,0)</f>
        <v>0</v>
      </c>
      <c r="AOC61" s="487">
        <f t="array" aca="1" ref="AOC61" ca="1">IF(AND($CC$57:$CC$62=$CC$61,$CE$57&lt;&gt;$CE$58,$CE$58:$CE$61=$CE$61,$CE$61&lt;&gt;$CE$62,$CF$58:$CF$61=$CF$61,$CG$58&lt;&gt;$CG$59,$CG$59:$CG$60=$CG$60,$CG$60&lt;&gt;$CG$61),1,0)</f>
        <v>0</v>
      </c>
      <c r="AOD61" s="487">
        <f t="array" aca="1" ref="AOD61" ca="1">IF(AND($CC$57:$CC$62=$CC$61,$CE$57&lt;&gt;$CE$58,$CE$58:$CE$61=$CE$61,$CE$61&lt;&gt;$CE$62,$CF$58:$CF$61=$CF$61,$CG$58&lt;&gt;$CG$59,$CG$59&lt;&gt;$CG$60,$CG$60:$CG$61=$CG$61),1,0)</f>
        <v>0</v>
      </c>
      <c r="AOE61" s="487">
        <f t="array" aca="1" ref="AOE61" ca="1">IF(AND($CC$57:$CC$62=$CC$61,$CE$57&lt;&gt;$CE$58,$CE$58:$CE$61=$CE$61,$CE$61&lt;&gt;$CE$62,$CF$58:$CF$61=$CF$61,$CG$58&lt;&gt;$CG$59,$CG$59&lt;&gt;$CG$60,$CG$60&lt;&gt;$CG$61),1,0)</f>
        <v>0</v>
      </c>
      <c r="AOF61" s="487">
        <f t="array" aca="1" ref="AOF61" ca="1">IF(AND($CC$57:$CC$62=$CC$61,$CE$57&lt;&gt;$CE$58,$CE$58:$CE$60=$CE$60,$CE$60&lt;&gt;$CE$61,$CE$61:$CE$62=$CE$61,$CF$58:$CF$60=$CF$60,$CF$61:$CF$62=$CF$61,$CG$58:$CG$60=$CG$60,$CG$61&lt;&gt;$CG$62),1,0)</f>
        <v>0</v>
      </c>
      <c r="AOG61" s="487">
        <f t="array" aca="1" ref="AOG61" ca="1">IF(AND($CC$57:$CC$62=$CC$61,$CE$57&lt;&gt;$CE$58,$CE$58:$CE$60=$CE$60,$CE$60&lt;&gt;$CE$61,$CE$61:$CE$62=$CE$61,$CF$58:$CF$60=$CF$60,$CF$61:$CF$62=$CF$61,$CG$58:$CG$59=$CG$59,$CG$59&lt;&gt;$CG$60,$CG$61:$CG$62=$CG$61),1,0)</f>
        <v>0</v>
      </c>
      <c r="AOH61" s="487">
        <f t="array" aca="1" ref="AOH61" ca="1">IF(AND($CC$57:$CC$62=$CC$61,$CE$57&lt;&gt;$CE$58,$CE$58:$CE$60=$CE$60,$CE$60&lt;&gt;$CE$61,$CE$61:$CE$62=$CE$61,$CF$58:$CF$60=$CF$60,$CF$61:$CF$62=$CF$61,$CG$58:$CG$59=$CG$59,$CG$59&lt;&gt;$CG$60,$CG$61&lt;&gt;$CG$62),1,0)</f>
        <v>0</v>
      </c>
      <c r="AOI61" s="487">
        <f t="array" aca="1" ref="AOI61" ca="1">IF(AND($CC$57:$CC$62=$CC$61,$CE$57&lt;&gt;$CE$58,$CE$58:$CE$60=$CE$59,$CE$60&lt;&gt;$CE$61,$CE$61:$CE$62=$CE$61,$CF$58:$CF$60=$CF$59,$CF$61:$CF$62=$CF$61,$CG$58&lt;&gt;$CG$59,$CG$59:$CG$60=$CG$59,$CG$61:$CG$62=$CG$61),1,0)</f>
        <v>0</v>
      </c>
      <c r="AOJ61" s="487">
        <f t="array" aca="1" ref="AOJ61" ca="1">IF(AND($CC$57:$CC$62=$CC$61,$CE$57&lt;&gt;$CE$58,$CE$58:$CE$60=$CE$59,$CE$60&lt;&gt;$CE$61,$CE$61:$CE$62=$CE$61,$CF$58:$CF$60=$CF$59,$CF$61:$CF$62=$CF$61,$CG$58&lt;&gt;$CG$59,$CG$59:$CG$60=$CG$59,$CG$61&lt;&gt;$CG$62),1,0)</f>
        <v>0</v>
      </c>
      <c r="AOK61" s="487">
        <f t="array" aca="1" ref="AOK61" ca="1">IF(AND($CC$57:$CC$62=$CC$61,$CE$57&lt;&gt;$CE$58,$CE$58:$CE$60=$CE$60,$CE$60&lt;&gt;$CE$61,$CE$61:$CE$62=$CE$61,$CF$58:$CF$60=$CF$60,$CF$61:$CF$62=$CF$61,$CG$58&lt;&gt;$CG$59,$CG$59&lt;&gt;$CG$60,$CG$61:$CG$62=$CG$61),1,0)</f>
        <v>0</v>
      </c>
      <c r="AOL61" s="487">
        <f t="array" aca="1" ref="AOL61" ca="1">IF(AND($CC$57:$CC$62=$CC$61,$CE$57&lt;&gt;$CE$58,$CE$58:$CE$60=$CE$60,$CE$60&lt;&gt;$CE$61,$CE$61:$CE$62=$CE$61,$CF$58:$CF$60=$CF$60,$CF$61:$CF$62=$CF$61,$CG$58&lt;&gt;$CG$59,$CG$59&lt;&gt;$CG$60,$CG$61&lt;&gt;$CG$62),1,0)</f>
        <v>0</v>
      </c>
      <c r="AOM61" s="487">
        <f t="array" aca="1" ref="AOM61" ca="1">IF(AND($CC$57:$CC$62=$CC$61,$CE$57&lt;&gt;$CE$58,$CE$58:$CE$60=$CE$60,$CE$60&lt;&gt;$CE$61,$CE$61&lt;&gt;$CE$62,$CF$58:$CF$60=$CF$60,$CG$58:$CG$59=$CG$59,$CG$59&lt;&gt;$CG$60),1,0)</f>
        <v>0</v>
      </c>
      <c r="AON61" s="487">
        <f t="array" aca="1" ref="AON61" ca="1">IF(AND($CC$57:$CC$62=$CC$61,$CE$57&lt;&gt;$CE$58,$CE$58:$CE$60=$CE$60,$CE$60&lt;&gt;$CE$61,$CE$61&lt;&gt;$CE$62,$CF$58:$CF$60=$CF$60,$CG$58&lt;&gt;$CG$59,$CG$59:$CG$60=$CG$60),1,0)</f>
        <v>0</v>
      </c>
      <c r="AOO61" s="487">
        <f t="array" aca="1" ref="AOO61" ca="1">IF(AND($CC$57:$CC$62=$CC$61,$CE$57&lt;&gt;$CE$58,$CE$58:$CE$60=$CE$60,$CE$60&lt;&gt;$CE$61,$CE$61&lt;&gt;$CE$62,$CF$58:$CF$60=$CF$60,$CG$58&lt;&gt;$CG$59,$CG$59&lt;&gt;$CG$60),1,0)</f>
        <v>0</v>
      </c>
      <c r="AOP61" s="487">
        <f t="array" aca="1" ref="AOP61" ca="1">IF(AND($CC$57:$CC$62=$CC$61,$CE$57&lt;&gt;$CE$58,$CE$58:$CE$59=$CE$59,$CE$59&lt;&gt;$CE$60,$CE$60:$CE$62=$CE$61,$CF$58:$CF$59=$CF$59,$CF$60:$CF$62=$CF$61,$CG$58:$CG$59=$CG$59,$CG$60&lt;&gt;$CG$61,$CG$61:$CG$62=$CG$61),1,0)</f>
        <v>0</v>
      </c>
      <c r="AOQ61" s="487">
        <f t="array" aca="1" ref="AOQ61" ca="1">IF(AND($CC$57:$CC$62=$CC$61,$CE$57&lt;&gt;$CE$58,$CE$58:$CE$59=$CE$59,$CE$59&lt;&gt;$CE$60,$CE$60:$CE$62=$CE$61,$CF$58:$CF$59=$CF$59,$CF$60:$CF$62=$CF$61,$CG$58:$CG$59=$CG$59,$CG$60:$CG$61=$CG$61,$CG$61&lt;&gt;$CG$62),1,0)</f>
        <v>0</v>
      </c>
      <c r="AOR61" s="487">
        <f t="array" aca="1" ref="AOR61" ca="1">IF(AND($CC$57:$CC$62=$CC$61,$CE$57&lt;&gt;$CE$58,$CE$58:$CE$59=$CE$59,$CE$59&lt;&gt;$CE$60,$CE$60:$CE$62=$CE$61,$CF$58:$CF$59=$CF$59,$CF$60:$CF$62=$CF$61,$CG$58:$CG$59=$CG$59,$CG$60&lt;&gt;$CG$61,$CG$61&lt;&gt;$CG$62),1,0)</f>
        <v>0</v>
      </c>
      <c r="AOS61" s="487">
        <f t="array" aca="1" ref="AOS61" ca="1">IF(AND($CC$57:$CC$62=$CC$61,$CE$57&lt;&gt;$CE$58,$CE$58:$CE$59=$CE$59,$CE$59&lt;&gt;$CE$60,$CE$60:$CE$62=$CE$61,$CF$58:$CF$59=$CF$59,$CF$60:$CF$62=$CF$61,$CG$58&lt;&gt;$CG$59,$CG$60:$CG$62=$CG$61),1,0)</f>
        <v>0</v>
      </c>
      <c r="AOT61" s="487">
        <f t="array" aca="1" ref="AOT61" ca="1">IF(AND($CC$57:$CC$62=$CC$61,$CE$57&lt;&gt;$CE$58,$CE$58:$CE$59=$CE$59,$CE$59&lt;&gt;$CE$60,$CE$60:$CE$62=$CE$61,$CF$58:$CF$59=$CF$59,$CF$60:$CF$62=$CF$61,$CG$58&lt;&gt;$CG$59,$CG$60:$CG$61=$CG$61,$CG$61&lt;&gt;$CG$62),1,0)</f>
        <v>0</v>
      </c>
      <c r="AOU61" s="487">
        <f t="array" aca="1" ref="AOU61" ca="1">IF(AND($CC$57:$CC$62=$CC$61,$CE$57&lt;&gt;$CE$58,$CE$58:$CE$59=$CE$59,$CE$59&lt;&gt;$CE$60,$CE$60:$CE$62=$CE$61,$CF$58:$CF$59=$CF$59,$CF$60:$CF$62=$CF$61,$CG$58&lt;&gt;$CG$59,$CG$60&lt;&gt;$CG$61,$CG$61:$CG$62=$CG$61),1,0)</f>
        <v>0</v>
      </c>
      <c r="AOV61" s="487">
        <f t="array" aca="1" ref="AOV61" ca="1">IF(AND($CC$57:$CC$62=$CC$61,$CE$57&lt;&gt;$CE$58,$CE$58:$CE$59=$CE$59,$CE$59&lt;&gt;$CE$60,$CE$60:$CE$62=$CE$61,$CF$58:$CF$59=$CF$59,$CF$60:$CF$62=$CF$61,$CG$58&lt;&gt;$CG$59,$CG$60&lt;&gt;$CG$61,$CG$61&lt;&gt;$CG$62),1,0)</f>
        <v>0</v>
      </c>
      <c r="AOW61" s="487">
        <f t="array" aca="1" ref="AOW61" ca="1">IF(AND($CC$57:$CC$62=$CC$61,$CE$57&lt;&gt;$CE$58,$CE$58:$CE$59=$CE$59,$CE$59&lt;&gt;$CE$60,$CE$60&lt;&gt;$CE$61,$CE$61:$CE$62=$CE$61,$CF$58:$CF$59=$CF$59,$CF$61:$CF$62=$CF$61,$CG$58:$CG$59=$CG$59,$CG$61&lt;&gt;$CG$62),1,0)</f>
        <v>0</v>
      </c>
      <c r="AOX61" s="487">
        <f t="array" aca="1" ref="AOX61" ca="1">IF(AND($CC$57:$CC$62=$CC$61,$CE$57&lt;&gt;$CE$58,$CE$58:$CE$59=$CE$59,$CE$59&lt;&gt;$CE$60,$CE$60&lt;&gt;$CE$61,$CE$61:$CE$62=$CE$61,$CF$58:$CF$59=$CF$59,$CF$61:$CF$62=$CF$61,$CG$58&lt;&gt;$CG$59,$CG$61:$CG$62=$CG$61),1,0)</f>
        <v>0</v>
      </c>
      <c r="AOY61" s="487">
        <f t="array" aca="1" ref="AOY61" ca="1">IF(AND($CC$57:$CC$62=$CC$61,$CE$57&lt;&gt;$CE$58,$CE$58:$CE$59=$CE$59,$CE$59&lt;&gt;$CE$60,$CE$60&lt;&gt;$CE$61,$CE$61:$CE$62=$CE$61,$CF$58:$CF$59=$CF$59,$CF$61:$CF$62=$CF$61,$CG$58&lt;&gt;$CG$59,$CG$61&lt;&gt;$CG$62),1,0)</f>
        <v>0</v>
      </c>
      <c r="AOZ61" s="487">
        <f t="array" aca="1" ref="AOZ61" ca="1">IF(AND($CC$57:$CC$62=$CC$61,$CE$57&lt;&gt;$CE$58,$CE$58:$CE$59=$CE$59,$CE$59&lt;&gt;$CE$60,$CE$60:$CE$61=$CE$61,$CE$61&lt;&gt;$CE$62,$CF$58:$CF$59=$CF$59,$CF$60:$CF$61=$CF$61,$CG$58:$CG$59=$CG$59,$CG$60&lt;&gt;$CG$61),1,0)</f>
        <v>0</v>
      </c>
      <c r="APA61" s="487">
        <f t="array" aca="1" ref="APA61" ca="1">IF(AND($CC$57:$CC$62=$CC$61,$CE$57&lt;&gt;$CE$58,$CE$58:$CE$59=$CE$59,$CE$59&lt;&gt;$CE$60,$CE$60:$CE$61=$CE$61,$CE$61&lt;&gt;$CE$62,$CF$58:$CF$59=$CF$59,$CF$60:$CF$61=$CF$61,$CG$58&lt;&gt;$CG$59,$CG$60:$CG$61=$CG$61),1,0)</f>
        <v>0</v>
      </c>
      <c r="APB61" s="487">
        <f t="array" aca="1" ref="APB61" ca="1">IF(AND($CC$57:$CC$62=$CC$61,$CE$57&lt;&gt;$CE$58,$CE$58:$CE$59=$CE$59,$CE$59&lt;&gt;$CE$60,$CE$60:$CE$61=$CE$61,$CE$61&lt;&gt;$CE$62,$CF$58:$CF$59=$CF$59,$CF$60:$CF$61=$CF$61,$CG$58&lt;&gt;$CG$59,$CG$60&lt;&gt;$CG$61),1,0)</f>
        <v>0</v>
      </c>
      <c r="APC61" s="487">
        <f t="array" aca="1" ref="APC61" ca="1">IF(AND($CC$57:$CC$62=$CC$61,$CE$57&lt;&gt;$CE$58,$CE$58:$CE$59=$CE$59,$CE$59&lt;&gt;$CE$60,$CE$60&lt;&gt;$CE$61,$CE$61&lt;&gt;$CE$62,$CF$58:$CF$59=$CF$59,$CG$58&lt;&gt;$CG$59),1,0)</f>
        <v>0</v>
      </c>
      <c r="APD61" s="487">
        <f t="array" aca="1" ref="APD61" ca="1">IF(AND($CC$57:$CC$62=$CC$61,$CE$57&lt;&gt;$CE$58,$CE$58&lt;&gt;$CE$59,$CE$59:$CE$62=$CE$61,$CF$59:$CF$62=$CF$61,$CG$59:$CG$61=$CG$61,$CG$61&lt;&gt;$CG$62),1,0)</f>
        <v>0</v>
      </c>
      <c r="APE61" s="487">
        <f t="array" aca="1" ref="APE61" ca="1">IF(AND($CC$57:$CC$62=$CC$61,$CE$57&lt;&gt;$CE$58,$CE$58&lt;&gt;$CE$59,$CE$59:$CE$62=$CE$61,$CF$59:$CF$62=$CF$61,$CG$59:$CG$60=$CG$60,$CG$60&lt;&gt;$CG$61,$CG$61:$CG$62=$CG$61),1,0)</f>
        <v>0</v>
      </c>
      <c r="APF61" s="487">
        <f t="array" aca="1" ref="APF61" ca="1">IF(AND($CC$57:$CC$62=$CC$61,$CE$57&lt;&gt;$CE$58,$CE$58&lt;&gt;$CE$59,$CE$59:$CE$62=$CE$61,$CF$59:$CF$62=$CF$61,$CG$59:$CG$60=$CG$60,$CG$60&lt;&gt;$CG$61,$CG$61&lt;&gt;$CG$62),1,0)</f>
        <v>0</v>
      </c>
      <c r="APG61" s="487">
        <f t="array" aca="1" ref="APG61" ca="1">IF(AND($CC$57:$CC$62=$CC$61,$CE$57&lt;&gt;$CE$58,$CE$58&lt;&gt;$CE$59,$CE$59:$CE$62=$CE$61,$CF$59:$CF$62=$CF$61,$CG$59&lt;&gt;$CG$60,$CG$60:$CG$62=$CG$61),1,0)</f>
        <v>0</v>
      </c>
      <c r="APH61" s="487">
        <f t="array" aca="1" ref="APH61" ca="1">IF(AND($CC$57:$CC$62=$CC$61,$CE$57&lt;&gt;$CE$58,$CE$58&lt;&gt;$CE$59,$CE$59:$CE$62=$CE$61,$CF$59:$CF$62=$CF$61,$CG$59&lt;&gt;$CG$60,$CG$60:$CG$61=$CG$61,$CG$61&lt;&gt;$CG$62),1,0)</f>
        <v>0</v>
      </c>
      <c r="API61" s="487">
        <f t="array" aca="1" ref="API61" ca="1">IF(AND($CC$57:$CC$62=$CC$61,$CE$57&lt;&gt;$CE$58,$CE$58&lt;&gt;$CE$59,$CE$59:$CE$62=$CE$61,$CF$59:$CF$62=$CF$61,$CG$59&lt;&gt;$CG$60,$CG$60&lt;&gt;$CG$61,$CG$61:$CG$62=$CG$61),1,0)</f>
        <v>0</v>
      </c>
      <c r="APJ61" s="487">
        <f t="array" aca="1" ref="APJ61" ca="1">IF(AND($CC$57:$CC$62=$CC$61,$CE$57&lt;&gt;$CE$58,$CE$58&lt;&gt;$CE$59,$CE$59:$CE$62=$CE$61,$CF$59:$CF$62=$CF$61,$CG$59&lt;&gt;$CG$60,$CG$60&lt;&gt;$CG$61,$CG$61&lt;&gt;$CG$62),1,0)</f>
        <v>0</v>
      </c>
      <c r="APK61" s="487">
        <f t="array" aca="1" ref="APK61" ca="1">IF(AND($CC$57:$CC$62=$CC$61,$CE$57&lt;&gt;$CE$58,$CE$58&lt;&gt;$CE$59,$CE$59:$CE$61=$CE$61,$CE$61&lt;&gt;$CE$62,$CF$59:$CF$61=$CF$61,$CG$59:$CG$60=$CG$60,$CG$60&lt;&gt;$CG$61),1,0)</f>
        <v>0</v>
      </c>
      <c r="APL61" s="487">
        <f t="array" aca="1" ref="APL61" ca="1">IF(AND($CC$57:$CC$62=$CC$61,$CE$57&lt;&gt;$CE$58,$CE$58&lt;&gt;$CE$59,$CE$59:$CE$61=$CE$61,$CE$61&lt;&gt;$CE$62,$CF$59:$CF$61=$CF$61,$CG$59&lt;&gt;$CG$60,$CG$60:$CG$61=$CG$61),1,0)</f>
        <v>0</v>
      </c>
      <c r="APM61" s="487">
        <f t="array" aca="1" ref="APM61" ca="1">IF(AND($CC$57:$CC$62=$CC$61,$CE$57&lt;&gt;$CE$58,$CE$58&lt;&gt;$CE$59,$CE$59:$CE$61=$CE$61,$CE$61&lt;&gt;$CE$62,$CF$59:$CF$61=$CF$61,$CG$59&lt;&gt;$CG$60,$CG$60&lt;&gt;$CG$61),1,0)</f>
        <v>0</v>
      </c>
      <c r="APN61" s="487">
        <f t="array" aca="1" ref="APN61" ca="1">IF(AND($CC$57:$CC$62=$CC$61,$CE$57&lt;&gt;$CE$58,$CE$58&lt;&gt;$CE$59,$CE$59:$CE$60=$CE$60,$CE$60&lt;&gt;$CE$61,$CE$61:$CE$62=$CE$61,$CF$59:$CF$60=$CF$60,$CF$61:$CF$62=$CF$61,$CG$59:$CG$60=$CG$60,$CG$61&lt;&gt;$CG$62),1,0)</f>
        <v>0</v>
      </c>
      <c r="APO61" s="487">
        <f t="array" aca="1" ref="APO61" ca="1">IF(AND($CC$57:$CC$62=$CC$61,$CE$57&lt;&gt;$CE$58,$CE$58&lt;&gt;$CE$59,$CE$59:$CE$60=$CE$60,$CE$60&lt;&gt;$CE$61,$CE$61:$CE$62=$CE$61,$CF$59:$CF$60=$CF$60,$CF$61:$CF$62=$CF$61,$CG$59&lt;&gt;$CG$60,$CG$61:$CG$62=$CG$61),1,0)</f>
        <v>0</v>
      </c>
      <c r="APP61" s="487">
        <f t="array" aca="1" ref="APP61" ca="1">IF(AND($CC$57:$CC$62=$CC$61,$CE$57&lt;&gt;$CE$58,$CE$58&lt;&gt;$CE$59,$CE$59:$CE$60=$CE$60,$CE$60&lt;&gt;$CE$61,$CE$61:$CE$62=$CE$61,$CF$59:$CF$60=$CF$60,$CF$61:$CF$62=$CF$61,$CG$59&lt;&gt;$CG$60,$CG$61&lt;&gt;$CG$62),1,0)</f>
        <v>0</v>
      </c>
      <c r="APQ61" s="487">
        <f t="array" aca="1" ref="APQ61" ca="1">IF(AND($CC$57:$CC$62=$CC$61,$CE$57&lt;&gt;$CE$58,$CE$58&lt;&gt;$CE$59,$CE$59:$CE$60=$CE$60,$CE$60&lt;&gt;$CE$61,$CE$61&lt;&gt;$CE$62,$CF$59:$CF$60=$CF$59,$CG$59&lt;&gt;$CG$60),1,0)</f>
        <v>0</v>
      </c>
      <c r="APR61" s="487">
        <f t="array" aca="1" ref="APR61" ca="1">IF(AND($CC$57:$CC$62=$CC$61,$CE$57&lt;&gt;$CE$58,$CE$58&lt;&gt;$CE$59,$CE$59&lt;&gt;$CE$60,$CE$60:$CE$62=$CE$61,$CF$60:$CF$62=$CF$61,$CG$60:$CG$61=$CG$61,$CG$61&lt;&gt;$CG$62),1,0)</f>
        <v>0</v>
      </c>
      <c r="APS61" s="487">
        <f t="array" aca="1" ref="APS61" ca="1">IF(AND($CC$57:$CC$62=$CC$61,$CE$57&lt;&gt;$CE$58,$CE$58&lt;&gt;$CE$59,$CE$59&lt;&gt;$CE$60,$CE$60:$CE$62=$CE$61,$CF$60:$CF$62=$CF$61,$CG$60&lt;&gt;$CG$61,$CG$61:$CG$62=$CG$61),1,0)</f>
        <v>0</v>
      </c>
      <c r="APT61" s="487">
        <f t="array" aca="1" ref="APT61" ca="1">IF(AND($CC$57:$CC$62=$CC$61,$CE$57&lt;&gt;$CE$58,$CE$58&lt;&gt;$CE$59,$CE$59&lt;&gt;$CE$60,$CE$60:$CE$62=$CE$61,$CF$60:$CF$62=$CF$61,$CG$60&lt;&gt;$CG$61,$CG$61&lt;&gt;$CG$62),1,0)</f>
        <v>0</v>
      </c>
      <c r="APU61" s="487">
        <f t="array" aca="1" ref="APU61" ca="1">IF(AND($CC$57:$CC$62=$CC$61,$CE$57&lt;&gt;$CE$58,$CE$58&lt;&gt;$CE$59,$CE$59&lt;&gt;$CE$60,$CE$60:$CE$61=$CE$61,$CE$61&lt;&gt;$CE$62,$CF$60:$CF$61=$CF$61,$CG$60&lt;&gt;$CG$61),1,0)</f>
        <v>0</v>
      </c>
      <c r="APV61" s="487">
        <f t="array" aca="1" ref="APV61" ca="1">IF(AND($CC$57:$CC$62=$CC$61,$CE$57&lt;&gt;$CE$58,$CE$58&lt;&gt;$CE$59,$CE$59&lt;&gt;$CE$60,$CE$60&lt;&gt;$CE$61,$CE$61:$CE$62=$CE$61,$CF$61:$CF$62=$CF$61,$CG$61&lt;&gt;$CG$62),1,0)</f>
        <v>0</v>
      </c>
      <c r="APW61" s="487">
        <f t="array" aca="1" ref="APW61" ca="1">IF(AND($CC$57:$CC$61=$CC$61,$CC$61&lt;&gt;$CC$62,$CE$57:$CE$61=$CE$61,$CF$57:$CF$61=$CF$61,$CG$57:$CG$60=$CG$60,$CG$60&lt;&gt;$CG$61),1,0)</f>
        <v>0</v>
      </c>
      <c r="APX61" s="487">
        <f t="array" aca="1" ref="APX61" ca="1">IF(AND($CC$57:$CC$61=$CC$61,$CC$61&lt;&gt;$CC$62,$CE$57:$CE$61=$CE$61,$CF$57:$CF$61=$CF$61,$CG$57:$CG$59=$CG$59,$CG$59&lt;&gt;$CG$60,$CG$60:$CG$61=$CG$61),1,0)</f>
        <v>0</v>
      </c>
      <c r="APY61" s="487">
        <f t="array" aca="1" ref="APY61" ca="1">IF(AND($CC$57:$CC$61=$CC$61,$CC$61&lt;&gt;$CC$62,$CE$57:$CE$61=$CE$61,$CF$57:$CF$61=$CF$61,$CG$57:$CG$59=$CG$59,$CG$59&lt;&gt;$CG$60,$CG$60&lt;&gt;$CG$61),1,0)</f>
        <v>0</v>
      </c>
      <c r="APZ61" s="487">
        <f t="array" aca="1" ref="APZ61" ca="1">IF(AND($CC$57:$CC$61=$CC$61,$CC$61&lt;&gt;$CC$62,$CE$57:$CE$61=$CE$61,$CF$57:$CF$61=$CF$61,$CG$57:$CG$58=$CG$58,$CG$58&lt;&gt;$CG$59,$CG$59:$CG$61=$CG$61),1,0)</f>
        <v>0</v>
      </c>
      <c r="AQA61" s="487">
        <f t="array" aca="1" ref="AQA61" ca="1">IF(AND($CC$57:$CC$61=$CC$61,$CC$61&lt;&gt;$CC$62,$CE$57:$CE$61=$CE$61,$CF$57:$CF$61=$CF$61,$CG$57:$CG$58=$CG$58,$CG$58&lt;&gt;$CG$59,$CG$59:$CG$60=$CG$60,$CG$60&lt;&gt;$CG$61),1,0)</f>
        <v>0</v>
      </c>
      <c r="AQB61" s="487">
        <f t="array" aca="1" ref="AQB61" ca="1">IF(AND($CC$57:$CC$61=$CC$61,$CC$61&lt;&gt;$CC$62,$CE$57:$CE$61=$CE$61,$CF$57:$CF$61=$CF$61,$CG$57:$CG$58=$CG$58,$CG$58&lt;&gt;$CG$59,$CG$59&lt;&gt;$CG$60,$CG$60:$CG$61=$CG$61),1,0)</f>
        <v>0</v>
      </c>
      <c r="AQC61" s="487">
        <f t="array" aca="1" ref="AQC61" ca="1">IF(AND($CC$57:$CC$61=$CC$61,$CC$61&lt;&gt;$CC$62,$CE$57:$CE$61=$CE$61,$CF$57:$CF$61=$CF$61,$CG$57:$CG$58=$CG$58,$CG$58&lt;&gt;$CG$59,$CG$59&lt;&gt;$CG$60,$CG$60&lt;&gt;$CG$61),1,0)</f>
        <v>0</v>
      </c>
      <c r="AQD61" s="487">
        <f t="array" aca="1" ref="AQD61" ca="1">IF(AND($CC$57:$CC$61=$CC$61,$CC$61&lt;&gt;$CC$62,$CE$57:$CE$61=$CE$61,$CF$57:$CF$61=$CF$61,$CG$57&lt;&gt;$CG$58,$CG$58:$CG$61=$CG$61),1,0)</f>
        <v>0</v>
      </c>
      <c r="AQE61" s="487">
        <f t="array" aca="1" ref="AQE61" ca="1">IF(AND($CC$57:$CC$61=$CC$61,$CC$61&lt;&gt;$CC$62,$CE$57:$CE$61=$CE$61,$CF$57:$CF$61=$CF$61,$CG$57&lt;&gt;$CG$58,$CG$58:$CG$60=$CG$60,$CG$60&lt;&gt;$CG$61),1,0)</f>
        <v>0</v>
      </c>
      <c r="AQF61" s="487">
        <f t="array" aca="1" ref="AQF61" ca="1">IF(AND($CC$57:$CC$61=$CC$61,$CC$61&lt;&gt;$CC$62,$CE$57:$CE$61=$CE$61,$CF$57:$CF$61=$CF$61,$CG$57&lt;&gt;$CG$58,$CG$58:$CG$59=$CG$59,$CG$59&lt;&gt;$CG$60,$CG$60:$CG$61=$CG$61),1,0)</f>
        <v>0</v>
      </c>
      <c r="AQG61" s="487">
        <f t="array" aca="1" ref="AQG61" ca="1">IF(AND($CC$57:$CC$61=$CC$61,$CC$61&lt;&gt;$CC$62,$CE$57:$CE$61=$CE$61,$CF$57:$CF$61=$CF$61,$CG$57&lt;&gt;$CG$58,$CG$58:$CG$59=$CG$59,$CG$59&lt;&gt;$CG$60,$CG$60&lt;&gt;$CG$61),1,0)</f>
        <v>0</v>
      </c>
      <c r="AQH61" s="487">
        <f t="array" aca="1" ref="AQH61" ca="1">IF(AND($CC$57:$CC$61=$CC$61,$CC$61&lt;&gt;$CC$62,$CE$57:$CE$61=$CE$61,$CF$57:$CF$61=$CF$61,$CG$57&lt;&gt;$CG$58,$CG$58&lt;&gt;$CG$59,$CG$59:$CG$61=$CG$61),1,0)</f>
        <v>0</v>
      </c>
      <c r="AQI61" s="487">
        <f t="array" aca="1" ref="AQI61" ca="1">IF(AND($CC$57:$CC$61=$CC$61,$CC$61&lt;&gt;$CC$62,$CE$57:$CE$61=$CE$61,$CF$57:$CF$61=$CF$61,$CG$57&lt;&gt;$CG$58,$CG$58&lt;&gt;$CG$59,$CG$59:$CG$60=$CG$60,$CG$60&lt;&gt;$CG$61),1,0)</f>
        <v>0</v>
      </c>
      <c r="AQJ61" s="487">
        <f t="array" aca="1" ref="AQJ61" ca="1">IF(AND($CC$57:$CC$61=$CC$61,$CC$61&lt;&gt;$CC$62,$CE$57:$CE$61=$CE$61,$CF$57:$CF$61=$CF$61,$CG$57&lt;&gt;$CG$58,$CG$58&lt;&gt;$CG$59,$CG$59&lt;&gt;$CG$60,$CG$60:$CG$61=$CG$61),1,0)</f>
        <v>0</v>
      </c>
      <c r="AQK61" s="487">
        <f t="array" aca="1" ref="AQK61" ca="1">IF(AND($CC$57:$CC$61=$CC$61,$CC$61&lt;&gt;$CC$62,$CE$57:$CE$61=$CE$61,$CF$57:$CF$61=$CF$61,$CG$57&lt;&gt;$CG$58,$CG$58&lt;&gt;$CG$59,$CG$59&lt;&gt;$CG$60,$CG$60&lt;&gt;$CG$61),1,0)</f>
        <v>0</v>
      </c>
      <c r="AQL61" s="487">
        <f t="array" aca="1" ref="AQL61" ca="1">IF(AND($CC$57:$CC$60=$CC$60,$CC$60&lt;&gt;$CC$61,$CC$61:$CC$62=$CC$61,$CE$57:$CE$60=$CE$60,$CE$61:$CE$62=$CE$61,$CF$57:$CF$60=$CF$60,$CF$61:$CF$62=$CF$61,$CG$57:$CG$60=$CG$60,$CG$61&lt;&gt;$CG$62),1,0)</f>
        <v>0</v>
      </c>
      <c r="AQM61" s="487">
        <f t="array" aca="1" ref="AQM61" ca="1">IF(AND($CC$57:$CC$60=$CC$60,$CC$60&lt;&gt;$CC$61,$CC$61:$CC$62=$CC$61,$CE$57:$CE$60=$CE$60,$CE$61:$CE$62=$CE$61,$CF$57:$CF$60=$CF$60,$CF$61:$CF$62=$CF$61,$CG$57:$CG$59=$CG$59,$CG$59&lt;&gt;$CG$60,$CG$61:$CG$62=$CG$61),1,0)</f>
        <v>0</v>
      </c>
      <c r="AQN61" s="487">
        <f t="array" aca="1" ref="AQN61" ca="1">IF(AND($CC$57:$CC$60=$CC$60,$CC$60&lt;&gt;$CC$61,$CC$61:$CC$62=$CC$61,$CE$57:$CE$60=$CE$60,$CE$61:$CE$62=$CE$61,$CF$57:$CF$60=$CF$60,$CF$61:$CF$62=$CF$61,$CG$57:$CG$59=$CG$59,$CG$59&lt;&gt;$CG$60,$CG$61&lt;&gt;$CG$62),1,0)</f>
        <v>0</v>
      </c>
      <c r="AQO61" s="487">
        <f t="array" aca="1" ref="AQO61" ca="1">IF(AND($CC$57:$CC$60=$CC$60,$CC$60&lt;&gt;$CC$61,$CC$61:$CC$62=$CC$61,$CE$57:$CE$60=$CE$60,$CE$61:$CE$62=$CE$61,$CF$57:$CF$60=$CF$60,$CF$61:$CF$62=$CF$61,$CG$57:$CG$58=$CG$58,$CG$58&lt;&gt;$CG$59,$CG$59:$CG$60=$CG$60,$CG$61:$CG$62=$CG$61),1,0)</f>
        <v>0</v>
      </c>
      <c r="AQP61" s="487">
        <f t="array" aca="1" ref="AQP61" ca="1">IF(AND($CC$57:$CC$60=$CC$60,$CC$60&lt;&gt;$CC$61,$CC$61:$CC$62=$CC$61,$CE$57:$CE$60=$CE$60,$CE$61:$CE$62=$CE$61,$CF$57:$CF$60=$CF$60,$CF$61:$CF$62=$CF$61,$CG$57:$CG$58=$CG$58,$CG$58&lt;&gt;$CG$59,$CG$59:$CG$60=$CG$60,$CG$61&lt;&gt;$CG$62),1,0)</f>
        <v>0</v>
      </c>
      <c r="AQQ61" s="487">
        <f t="array" aca="1" ref="AQQ61" ca="1">IF(AND($CC$57:$CC$60=$CC$60,$CC$60&lt;&gt;$CC$61,$CC$61:$CC$62=$CC$61,$CE$57:$CE$60=$CE$60,$CE$61:$CE$62=$CE$61,$CF$57:$CF$60=$CF$60,$CF$61:$CF$62=$CF$61,$CG$57:$CG$58=$CG$58,$CG$58&lt;&gt;$CG$59,$CG$59&lt;&gt;$CG$60,$CG$61:$CG$62=$CG$61),1,0)</f>
        <v>0</v>
      </c>
      <c r="AQR61" s="487">
        <f t="array" aca="1" ref="AQR61" ca="1">IF(AND($CC$57:$CC$60=$CC$60,$CC$60&lt;&gt;$CC$61,$CC$61:$CC$62=$CC$61,$CE$57:$CE$60=$CE$60,$CE$61:$CE$62=$CE$61,$CF$57:$CF$60=$CF$60,$CF$61:$CF$62=$CF$61,$CG$57:$CG$58=$CG$58,$CG$58&lt;&gt;$CG$59,$CG$59&lt;&gt;$CG$60,$CG$61&lt;&gt;$CG$62),1,0)</f>
        <v>0</v>
      </c>
      <c r="AQS61" s="487">
        <f t="array" aca="1" ref="AQS61" ca="1">IF(AND($CC$57:$CC$60=$CC$60,$CC$60&lt;&gt;$CC$61,$CC$61:$CC$62=$CC$61,$CE$57:$CE$60=$CE$60,$CE$61:$CE$62=$CE$61,$CF$57:$CF$60=$CF$60,$CF$61:$CF$62=$CF$61,$CG$57&lt;&gt;$CG$58,$CG$58:$CG$60=$CG$60,$CG$61:$CG$62=$CG$61),1,0)</f>
        <v>0</v>
      </c>
      <c r="AQT61" s="487">
        <f t="array" aca="1" ref="AQT61" ca="1">IF(AND($CC$57:$CC$60=$CC$60,$CC$60&lt;&gt;$CC$61,$CC$61:$CC$62=$CC$61,$CE$57:$CE$60=$CE$60,$CE$61:$CE$62=$CE$61,$CF$57:$CF$60=$CF$60,$CF$61:$CF$62=$CF$61,$CG$57&lt;&gt;$CG$58,$CG$58:$CG$60=$CG$60,$CG$61&lt;&gt;$CG$62),1,0)</f>
        <v>0</v>
      </c>
      <c r="AQU61" s="487">
        <f t="array" aca="1" ref="AQU61" ca="1">IF(AND($CC$57:$CC$60=$CC$60,$CC$60&lt;&gt;$CC$61,$CC$61:$CC$62=$CC$61,$CE$57:$CE$60=$CE$60,$CE$61:$CE$62=$CE$61,$CF$57:$CF$60=$CF$60,$CF$61:$CF$62=$CF$61,$CG$57&lt;&gt;$CG$58,$CG$58:$CG$59=$CG$59,$CG$59&lt;&gt;$CG$60,$CG$61:$CG$62=$CG$61),1,0)</f>
        <v>0</v>
      </c>
      <c r="AQV61" s="487">
        <f t="array" aca="1" ref="AQV61" ca="1">IF(AND($CC$57:$CC$60=$CC$60,$CC$60&lt;&gt;$CC$61,$CC$61:$CC$62=$CC$61,$CE$57:$CE$60=$CE$60,$CE$61:$CE$62=$CE$61,$CF$57:$CF$60=$CF$60,$CF$61:$CF$62=$CF$61,$CG$57&lt;&gt;$CG$58,$CG$58:$CG$59=$CG$59,$CG$59&lt;&gt;$CG$60,$CG$61&lt;&gt;$CG$62),1,0)</f>
        <v>0</v>
      </c>
      <c r="AQW61" s="487">
        <f t="array" aca="1" ref="AQW61" ca="1">IF(AND($CC$57:$CC$60=$CC$60,$CC$60&lt;&gt;$CC$61,$CC$61:$CC$62=$CC$61,$CE$57:$CE$60=$CE$60,$CE$61:$CE$62=$CE$61,$CF$57:$CF$60=$CF$60,$CF$61:$CF$62=$CF$61,$CG$57&lt;&gt;$CG$58,$CG$58&lt;&gt;$CG$59,$CG$59:$CG$60=$CG$60,$CG$61:$CG$62=$CG$61),1,0)</f>
        <v>0</v>
      </c>
      <c r="AQX61" s="487">
        <f t="array" aca="1" ref="AQX61" ca="1">IF(AND($CC$57:$CC$60=$CC$60,$CC$60&lt;&gt;$CC$61,$CC$61:$CC$62=$CC$61,$CE$57:$CE$60=$CE$60,$CE$61:$CE$62=$CE$61,$CF$57:$CF$60=$CF$60,$CF$61:$CF$62=$CF$61,$CG$57&lt;&gt;$CG$58,$CG$58&lt;&gt;$CG$59,$CG$59:$CG$60=$CG$60,$CG$61&lt;&gt;$CG$62),1,0)</f>
        <v>0</v>
      </c>
      <c r="AQY61" s="487">
        <f t="array" aca="1" ref="AQY61" ca="1">IF(AND($CC$57:$CC$60=$CC$60,$CC$60&lt;&gt;$CC$61,$CC$61:$CC$62=$CC$61,$CE$57:$CE$60=$CE$60,$CE$61:$CE$62=$CE$61,$CF$57:$CF$60=$CF$60,$CF$61:$CF$62=$CF$61,$CG$57&lt;&gt;$CG$58,$CG$58&lt;&gt;$CG$59,$CG$59&lt;&gt;$CG$60,$CG$61:$CG$62=$CG$61),1,0)</f>
        <v>0</v>
      </c>
      <c r="AQZ61" s="487">
        <f t="array" aca="1" ref="AQZ61" ca="1">IF(AND($CC$57:$CC$60=$CC$60,$CC$60&lt;&gt;$CC$61,$CC$61:$CC$62=$CC$61,$CE$57:$CE$60=$CE$60,$CE$61:$CE$62=$CE$61,$CF$57:$CF$60=$CF$60,$CF$61:$CF$62=$CF$61,$CG$57&lt;&gt;$CG$58,$CG$58&lt;&gt;$CG$59,$CG$59&lt;&gt;$CG$60,$CG$61&lt;&gt;$CG$62),1,0)</f>
        <v>0</v>
      </c>
      <c r="ARA61" s="487">
        <f t="array" aca="1" ref="ARA61" ca="1">IF(AND($CC$57:$CC$60=$CC$60,$CC$60&lt;&gt;$CC$61,$CC$61&lt;&gt;$CC$62,$CE$57:$CE$60=$CE$60,$CF$57:$CF$60=$CF$60,$CG$57:$CG$59=$CG$59,$CG$59&lt;&gt;$CG$60),1,0)</f>
        <v>0</v>
      </c>
      <c r="ARB61" s="487">
        <f t="array" aca="1" ref="ARB61" ca="1">IF(AND($CC$57:$CC$60=$CC$60,$CC$60&lt;&gt;$CC$61,$CC$61&lt;&gt;$CC$62,$CE$57:$CE$60=$CE$60,$CF$57:$CF$60=$CF$60,$CG$57:$CG$58=$CG$57,$CG$58&lt;&gt;$CG$59,$CG$59:$CG$60=$CG$60),1,0)</f>
        <v>0</v>
      </c>
      <c r="ARC61" s="487">
        <f t="array" aca="1" ref="ARC61" ca="1">IF(AND($CC$57:$CC$60=$CC$60,$CC$60&lt;&gt;$CC$61,$CC$61&lt;&gt;$CC$62,$CE$57:$CE$60=$CE$60,$CF$57:$CF$60=$CF$60,$CG$57:$CG$58=$CG$57,$CG$58&lt;&gt;$CG$59,$CG$59&lt;&gt;$CG$60),1,0)</f>
        <v>0</v>
      </c>
      <c r="ARD61" s="487">
        <f t="array" aca="1" ref="ARD61" ca="1">IF(AND($CC$57:$CC$60=$CC$60,$CC$60&lt;&gt;$CC$61,$CC$61&lt;&gt;$CC$62,$CE$57:$CE$60=$CE$60,$CF$57:$CF$60=$CF$60,$CG$57&lt;&gt;$CG$58,$CG$58:$CG$60=$CG$60),1,0)</f>
        <v>0</v>
      </c>
      <c r="ARE61" s="487">
        <f t="array" aca="1" ref="ARE61" ca="1">IF(AND($CC$57:$CC$60=$CC$60,$CC$60&lt;&gt;$CC$61,$CC$61&lt;&gt;$CC$62,$CE$57:$CE$60=$CE$60,$CF$57:$CF$60=$CF$60,$CG$57&lt;&gt;$CG$58,$CG$58:$CG$59=$CG$59,$CG$59&lt;&gt;$CG$60),1,0)</f>
        <v>0</v>
      </c>
      <c r="ARF61" s="487">
        <f t="array" aca="1" ref="ARF61" ca="1">IF(AND($CC$57:$CC$60=$CC$60,$CC$60&lt;&gt;$CC$61,$CC$61&lt;&gt;$CC$62,$CE$57:$CE$60=$CE$60,$CF$57:$CF$60=$CF$60,$CG$57&lt;&gt;$CG$58,$CG$58&lt;&gt;$CG$59,$CG$59:$CG$60=$CG$60),1,0)</f>
        <v>0</v>
      </c>
      <c r="ARG61" s="487">
        <f t="array" aca="1" ref="ARG61" ca="1">IF(AND($CC$57:$CC$60=$CC$60,$CC$60&lt;&gt;$CC$61,$CC$61&lt;&gt;$CC$62,$CE$57:$CE$60=$CE$60,$CF$57:$CF$60=$CF$60,$CG$57&lt;&gt;$CG$58,$CG$58&lt;&gt;$CG$59,$CG$59&lt;&gt;$CG$60),1,0)</f>
        <v>0</v>
      </c>
      <c r="ARH61" s="487">
        <f t="array" aca="1" ref="ARH61" ca="1">IF(AND($CC$57:$CC$59=$CC$59,$CC$59&lt;&gt;$CC$60,$CC$60:$CC$62=$CC$61,$CE$57:$CE$59=$CE$59,$CE$60:$CE$62=$CE$61,$CF$57:$CF$59=$CF$59,$CF$60:$CF$62=$CF$61,$CG$57:$CG$59=$CG$59,$CG$60:$CG$61=$CG$61,$CG$61&lt;&gt;$CG$62),1,0)</f>
        <v>0</v>
      </c>
      <c r="ARI61" s="487">
        <f t="array" aca="1" ref="ARI61" ca="1">IF(AND($CC$57:$CC$59=$CC$59,$CC$59&lt;&gt;$CC$60,$CC$60:$CC$62=$CC$61,$CE$57:$CE$59=$CE$59,$CE$60:$CE$62=$CE$61,$CF$57:$CF$59=$CF$59,$CF$60:$CF$62=$CF$61,$CG$57:$CG$59=$CG$59,$CG$60&lt;&gt;$CG$61,$CG$61:$CG$62=$CG$61),1,0)</f>
        <v>0</v>
      </c>
      <c r="ARJ61" s="487">
        <f t="array" aca="1" ref="ARJ61" ca="1">IF(AND($CC$57:$CC$59=$CC$59,$CC$59&lt;&gt;$CC$60,$CC$60:$CC$62=$CC$61,$CE$57:$CE$59=$CE$59,$CE$60:$CE$62=$CE$61,$CF$57:$CF$59=$CF$59,$CF$60:$CF$62=$CF$61,$CG$57:$CG$59=$CG$59,$CG$60&lt;&gt;$CG$61,$CG$61&lt;&gt;$CG$62),1,0)</f>
        <v>0</v>
      </c>
      <c r="ARK61" s="487">
        <f t="array" aca="1" ref="ARK61" ca="1">IF(AND($CC$57:$CC$59=$CC$59,$CC$59&lt;&gt;$CC$60,$CC$60:$CC$62=$CC$61,$CE$57:$CE$59=$CE$59,$CE$60:$CE$62=$CE$61,$CF$57:$CF$59=$CF$59,$CF$60:$CF$62=$CF$61,$CG$57:$CG$58=$CG$58,$CG$58&lt;&gt;$CG$59,$CG$60:$CG$62=$CG$61),1,0)</f>
        <v>0</v>
      </c>
      <c r="ARL61" s="487">
        <f t="array" aca="1" ref="ARL61" ca="1">IF(AND($CC$57:$CC$59=$CC$59,$CC$59&lt;&gt;$CC$60,$CC$60:$CC$62=$CC$61,$CE$57:$CE$59=$CE$59,$CE$60:$CE$62=$CE$61,$CF$57:$CF$59=$CF$59,$CF$60:$CF$62=$CF$61,$CG$57:$CG$58=$CG$58,$CG$58&lt;&gt;$CG$59,$CG$60&lt;&gt;$CG$61,$CG$61:$CG$62=$CG$61),1,0)</f>
        <v>0</v>
      </c>
      <c r="ARM61" s="487">
        <f t="array" aca="1" ref="ARM61" ca="1">IF(AND($CC$57:$CC$59=$CC$59,$CC$59&lt;&gt;$CC$60,$CC$60:$CC$62=$CC$61,$CE$57:$CE$59=$CE$59,$CE$60:$CE$62=$CE$61,$CF$57:$CF$59=$CF$59,$CF$60:$CF$62=$CF$61,$CG$57:$CG$58=$CG$58,$CG$58&lt;&gt;$CG$59,$CG$60:$CG$61=$CG$61,$CG$61&lt;&gt;$CG$62),1,0)</f>
        <v>0</v>
      </c>
      <c r="ARN61" s="487">
        <f t="array" aca="1" ref="ARN61" ca="1">IF(AND($CC$57:$CC$59=$CC$59,$CC$59&lt;&gt;$CC$60,$CC$60:$CC$62=$CC$61,$CE$57:$CE$59=$CE$59,$CE$60:$CE$62=$CE$61,$CF$57:$CF$59=$CF$59,$CF$60:$CF$62=$CF$61,$CG$57:$CG$58=$CG$58,$CG$58&lt;&gt;$CG$59,$CG$60&lt;&gt;$CG$61,$CG$61&lt;&gt;$CG$62),1,0)</f>
        <v>0</v>
      </c>
      <c r="ARO61" s="487">
        <f t="array" aca="1" ref="ARO61" ca="1">IF(AND($CC$57:$CC$59=$CC$59,$CC$59&lt;&gt;$CC$60,$CC$60:$CC$62=$CC$61,$CE$57:$CE$59=$CE$59,$CE$60:$CE$62=$CE$61,$CF$57:$CF$59=$CF$59,$CF$60:$CF$62=$CF$61,$CG$57&lt;&gt;$CG$58,$CG$58:$CG$59=$CG$59,$CG$60:$CG$62=$CG$61),1,0)</f>
        <v>0</v>
      </c>
      <c r="ARP61" s="487">
        <f t="array" aca="1" ref="ARP61" ca="1">IF(AND($CC$57:$CC$59=$CC$59,$CC$59&lt;&gt;$CC$60,$CC$60:$CC$62=$CC$61,$CE$57:$CE$59=$CE$59,$CE$60:$CE$62=$CE$61,$CF$57:$CF$59=$CF$59,$CF$60:$CF$62=$CF$61,$CG$57&lt;&gt;$CG$58,$CG$58:$CG$59=$CG$59,$CG$60&lt;&gt;$CG$61,$CG$61:$CG$62=$CG$61),1,0)</f>
        <v>0</v>
      </c>
      <c r="ARQ61" s="487">
        <f t="array" aca="1" ref="ARQ61" ca="1">IF(AND($CC$57:$CC$59=$CC$59,$CC$59&lt;&gt;$CC$60,$CC$60:$CC$62=$CC$61,$CE$57:$CE$59=$CE$59,$CE$60:$CE$62=$CE$61,$CF$57:$CF$59=$CF$59,$CF$60:$CF$62=$CF$61,$CG$57&lt;&gt;$CG$58,$CG$58:$CG$59=$CG$59,$CG$60:$CG$61=$CG$61,$CG$61&lt;&gt;$CG$62),1,0)</f>
        <v>0</v>
      </c>
      <c r="ARR61" s="487">
        <f t="array" aca="1" ref="ARR61" ca="1">IF(AND($CC$57:$CC$59=$CC$59,$CC$59&lt;&gt;$CC$60,$CC$60:$CC$62=$CC$61,$CE$57:$CE$59=$CE$59,$CE$60:$CE$62=$CE$61,$CF$57:$CF$59=$CF$59,$CF$60:$CF$62=$CF$61,$CG$57&lt;&gt;$CG$58,$CG$58:$CG$59=$CG$59,$CG$60&lt;&gt;$CG$61,$CG$61&lt;&gt;$CG$62),1,0)</f>
        <v>0</v>
      </c>
      <c r="ARS61" s="487">
        <f t="array" aca="1" ref="ARS61" ca="1">IF(AND($CC$57:$CC$59=$CC$59,$CC$59&lt;&gt;$CC$60,$CC$60:$CC$62=$CC$61,$CE$57:$CE$59=$CE$59,$CE$60:$CE$62=$CE$61,$CF$57:$CF$59=$CF$59,$CF$60:$CF$62=$CF$61,$CG$57&lt;&gt;$CG$58,$CG$58&lt;&gt;$CG$59,$CG$60:$CG$62=$CG$61),1,0)</f>
        <v>0</v>
      </c>
      <c r="ART61" s="487">
        <f t="array" aca="1" ref="ART61" ca="1">IF(AND($CC$57:$CC$59=$CC$59,$CC$59&lt;&gt;$CC$60,$CC$60:$CC$62=$CC$61,$CE$57:$CE$59=$CE$59,$CE$60:$CE$62=$CE$61,$CF$57:$CF$59=$CF$59,$CF$60:$CF$62=$CF$61,$CG$57&lt;&gt;$CG$58,$CG$58&lt;&gt;$CG$59,$CG$60:$CG$61=$CG$61,$CG$61&lt;&gt;$CG$62),1,0)</f>
        <v>0</v>
      </c>
      <c r="ARU61" s="487">
        <f t="array" aca="1" ref="ARU61" ca="1">IF(AND($CC$57:$CC$59=$CC$59,$CC$59&lt;&gt;$CC$60,$CC$60:$CC$62=$CC$61,$CE$57:$CE$59=$CE$59,$CE$60:$CE$62=$CE$61,$CF$57:$CF$59=$CF$59,$CF$60:$CF$62=$CF$61,$CG$57&lt;&gt;$CG$58,$CG$58&lt;&gt;$CG$59,$CG$60&lt;&gt;$CG$61,$CG$61:$CG$62=$CG$61),1,0)</f>
        <v>0</v>
      </c>
      <c r="ARV61" s="487">
        <f t="array" aca="1" ref="ARV61" ca="1">IF(AND($CC$57:$CC$59=$CC$59,$CC$59&lt;&gt;$CC$60,$CC$60:$CC$62=$CC$61,$CE$57:$CE$59=$CE$59,$CE$60:$CE$62=$CE$61,$CF$57:$CF$59=$CF$59,$CF$60:$CF$62=$CF$61,$CG$57&lt;&gt;$CG$58,$CG$58&lt;&gt;$CG$59,$CG$60&lt;&gt;$CG$61,$CG$61&lt;&gt;$CG$62),1,0)</f>
        <v>0</v>
      </c>
      <c r="ARW61" s="487">
        <f t="array" aca="1" ref="ARW61" ca="1">IF(AND($CC$57:$CC$59=$CC$59,$CC$59&lt;&gt;$CC$60,$CC$60:$CC$61=$CC$61,$CC$61&lt;&gt;$CC$62,$CE$57:$CE$59=$CE$59,$CE$60:$CE$61=$CE$61,$CF$57:$CF$59=$CF$59,$CF$60:$CF$61=$CF$61,$CG$57:$CG$59=$CG$59,$CG$60&lt;&gt;$CG$61),1,0)</f>
        <v>0</v>
      </c>
      <c r="ARX61" s="487">
        <f t="array" aca="1" ref="ARX61" ca="1">IF(AND($CC$57:$CC$59=$CC$59,$CC$59&lt;&gt;$CC$60,$CC$60:$CC$61=$CC$61,$CC$61&lt;&gt;$CC$62,$CE$57:$CE$59=$CE$59,$CE$60:$CE$61=$CE$61,$CF$57:$CF$59=$CF$59,$CF$60:$CF$61=$CF$61,$CG$57:$CG$58=$CG$58,$CG$58&lt;&gt;$CG$59,$CG$60:$CG$61=$CG$61),1,0)</f>
        <v>0</v>
      </c>
      <c r="ARY61" s="487">
        <f t="array" aca="1" ref="ARY61" ca="1">IF(AND($CC$57:$CC$59=$CC$59,$CC$59&lt;&gt;$CC$60,$CC$60:$CC$61=$CC$61,$CC$61&lt;&gt;$CC$62,$CE$57:$CE$59=$CE$59,$CE$60:$CE$61=$CE$61,$CF$57:$CF$59=$CF$59,$CF$60:$CF$61=$CF$61,$CG$57:$CG$58=$CG$58,$CG$58&lt;&gt;$CG$59,$CG$60&lt;&gt;$CG$61),1,0)</f>
        <v>0</v>
      </c>
      <c r="ARZ61" s="487">
        <f t="array" aca="1" ref="ARZ61" ca="1">IF(AND($CC$57:$CC$59=$CC$59,$CC$59&lt;&gt;$CC$60,$CC$60:$CC$61=$CC$61,$CC$61&lt;&gt;$CC$62,$CE$57:$CE$59=$CE$59,$CE$60:$CE$61=$CE$61,$CF$57:$CF$59=$CF$59,$CF$60:$CF$61=$CF$61,$CG$57&lt;&gt;$CG$58,$CG$58:$CG$59=$CG$59,$CG$60:$CG$61=$CG$61),1,0)</f>
        <v>0</v>
      </c>
      <c r="ASA61" s="487">
        <f t="array" aca="1" ref="ASA61" ca="1">IF(AND($CC$57:$CC$59=$CC$59,$CC$59&lt;&gt;$CC$60,$CC$60:$CC$61=$CC$61,$CC$61&lt;&gt;$CC$62,$CE$57:$CE$59=$CE$59,$CE$60:$CE$61=$CE$61,$CF$57:$CF$59=$CF$59,$CF$60:$CF$61=$CF$61,$CG$57&lt;&gt;$CG$58,$CG$58:$CG$59=$CG$59,$CG$60&lt;&gt;$CG$61),1,0)</f>
        <v>0</v>
      </c>
      <c r="ASB61" s="487">
        <f t="array" aca="1" ref="ASB61" ca="1">IF(AND($CC$57:$CC$59=$CC$59,$CC$59&lt;&gt;$CC$60,$CC$60:$CC$61=$CC$61,$CC$61&lt;&gt;$CC$62,$CE$57:$CE$59=$CE$59,$CE$60:$CE$61=$CE$61,$CF$57:$CF$59=$CF$59,$CF$60:$CF$61=$CF$61,$CG$57&lt;&gt;$CG$58,$CG$58&lt;&gt;$CG$59,$CG$60:$CG$61=$CG$61),1,0)</f>
        <v>0</v>
      </c>
      <c r="ASC61" s="487">
        <f t="array" aca="1" ref="ASC61" ca="1">IF(AND($CC$57:$CC$59=$CC$59,$CC$59&lt;&gt;$CC$60,$CC$60:$CC$61=$CC$61,$CC$61&lt;&gt;$CC$62,$CE$57:$CE$59=$CE$59,$CE$60:$CE$61=$CE$61,$CF$57:$CF$59=$CF$59,$CF$60:$CF$61=$CF$61,$CG$57&lt;&gt;$CG$58,$CG$58&lt;&gt;$CG$59,$CG$60&lt;&gt;$CG$61),1,0)</f>
        <v>0</v>
      </c>
      <c r="ASD61" s="487">
        <f t="array" aca="1" ref="ASD61" ca="1">IF(AND($CC$57:$CC$59=$CC$59,$CC$59&lt;&gt;$CC$60,$CC$60&lt;&gt;$CC$61,$CC$61:$CC$62=$CC$61,$CE$57:$CE$59=$CE$59,$CE$61:$CE$62=$CE$61,$CF$57:$CF$59=$CF$59,$CF$61:$CF$62=$CF$61,$CG$57:$CG$59=$CG$59,$CG$61&lt;&gt;$CG$62),1,0)</f>
        <v>0</v>
      </c>
      <c r="ASE61" s="487">
        <f t="array" aca="1" ref="ASE61" ca="1">IF(AND($CC$57:$CC$59=$CC$59,$CC$59&lt;&gt;$CC$60,$CC$60&lt;&gt;$CC$61,$CC$61:$CC$62=$CC$61,$CE$57:$CE$59=$CE$59,$CE$61:$CE$62=$CE$61,$CF$57:$CF$59=$CF$59,$CF$61:$CF$62=$CF$61,$CG$57:$CG$58=$CG$58,$CG$58&lt;&gt;$CG$59,$CG$61:$CG$62=$CG$61),1,0)</f>
        <v>0</v>
      </c>
      <c r="ASF61" s="487">
        <f t="array" aca="1" ref="ASF61" ca="1">IF(AND($CC$57:$CC$59=$CC$59,$CC$59&lt;&gt;$CC$60,$CC$60&lt;&gt;$CC$61,$CC$61:$CC$62=$CC$61,$CE$57:$CE$59=$CE$59,$CE$61:$CE$62=$CE$61,$CF$57:$CF$59=$CF$59,$CF$61:$CF$62=$CF$61,$CG$57:$CG$58=$CG$58,$CG$58&lt;&gt;$CG$59,$CG$61&lt;&gt;$CG$62),1,0)</f>
        <v>0</v>
      </c>
      <c r="ASG61" s="487">
        <f t="array" aca="1" ref="ASG61" ca="1">IF(AND($CC$57:$CC$59=$CC$59,$CC$59&lt;&gt;$CC$60,$CC$60&lt;&gt;$CC$61,$CC$61:$CC$62=$CC$61,$CE$57:$CE$59=$CE$59,$CE$61:$CE$62=$CE$61,$CF$57:$CF$59=$CF$59,$CF$61:$CF$62=$CF$61,$CG$57&lt;&gt;$CG$58,$CG$58:$CG$59=$CG$59,$CG$61:$CG$62=$CG$61),1,0)</f>
        <v>0</v>
      </c>
      <c r="ASH61" s="487">
        <f t="array" aca="1" ref="ASH61" ca="1">IF(AND($CC$57:$CC$59=$CC$59,$CC$59&lt;&gt;$CC$60,$CC$60&lt;&gt;$CC$61,$CC$61:$CC$62=$CC$61,$CE$57:$CE$59=$CE$59,$CE$61:$CE$62=$CE$61,$CF$57:$CF$59=$CF$59,$CF$61:$CF$62=$CF$61,$CG$57&lt;&gt;$CG$58,$CG$58:$CG$59=$CG$59,$CG$61&lt;&gt;$CG$62),1,0)</f>
        <v>0</v>
      </c>
      <c r="ASI61" s="487">
        <f t="array" aca="1" ref="ASI61" ca="1">IF(AND($CC$57:$CC$59=$CC$59,$CC$59&lt;&gt;$CC$60,$CC$60&lt;&gt;$CC$61,$CC$61:$CC$62=$CC$61,$CE$57:$CE$59=$CE$59,$CE$61:$CE$62=$CE$61,$CF$57:$CF$59=$CF$59,$CF$61:$CF$62=$CF$61,$CG$57&lt;&gt;$CG$58,$CG$58&lt;&gt;$CG$59,$CG$61:$CG$62=$CG$61),1,0)</f>
        <v>0</v>
      </c>
      <c r="ASJ61" s="487">
        <f t="array" aca="1" ref="ASJ61" ca="1">IF(AND($CC$57:$CC$59=$CC$59,$CC$59&lt;&gt;$CC$60,$CC$60&lt;&gt;$CC$61,$CC$61:$CC$62=$CC$61,$CE$57:$CE$59=$CE$59,$CE$61:$CE$62=$CE$61,$CF$57:$CF$59=$CF$59,$CF$61:$CF$62=$CF$61,$CG$57&lt;&gt;$CG$58,$CG$58&lt;&gt;$CG$59,$CG$61&lt;&gt;$CG$62),1,0)</f>
        <v>0</v>
      </c>
      <c r="ASK61" s="487">
        <f t="array" aca="1" ref="ASK61" ca="1">IF(AND($CC$57:$CC$59=$CC$59,$CC$59&lt;&gt;$CC$60,$CC$60&lt;&gt;$CC$61,$CC$61&lt;&gt;$CC$62,$CE$57:$CE$59=$CE$59,$CF$57:$CF$59=$CF$59,$CG$57:$CG$58=$CG$58,$CG$58&lt;&gt;$CG$59),1,0)</f>
        <v>0</v>
      </c>
      <c r="ASL61" s="487">
        <f t="array" aca="1" ref="ASL61" ca="1">IF(AND($CC$57:$CC$59=$CC$59,$CC$59&lt;&gt;$CC$60,$CC$60&lt;&gt;$CC$61,$CC$61&lt;&gt;$CC$62,$CE$57:$CE$59=$CE$59,$CF$57:$CF$59=$CF$59,$CG$57&lt;&gt;$CG$58,$CG$58:$CG$59=$CG$59),1,0)</f>
        <v>0</v>
      </c>
      <c r="ASM61" s="487">
        <f t="array" aca="1" ref="ASM61" ca="1">IF(AND($CC$57:$CC$59=$CC$59,$CC$59&lt;&gt;$CC$60,$CC$60&lt;&gt;$CC$61,$CC$61&lt;&gt;$CC$62,$CE$57:$CE$59=$CE$59,$CF$57:$CF$59=$CF$59,$CG$57&lt;&gt;$CG$58,$CG$58&lt;&gt;$CG$59),1,0)</f>
        <v>0</v>
      </c>
      <c r="ASN61" s="487">
        <f t="array" aca="1" ref="ASN61" ca="1">IF(AND($CC$57:$CC$58=$CC$58,$CC$58&lt;&gt;$CC$59,$CC$59:$CC$62=$CC$61,$CE$57:$CE$58=$CE$58,$CE$59:$CE$62=$CE$61,$CF$57:$CF$58=$CF$58,$CF$59:$CF$62=$CF$61,$CG$57:$CG$58=$CG$58,$CG$59:$CG$61=$CG$61,$CG$61&lt;&gt;$CG$62),1,0)</f>
        <v>0</v>
      </c>
      <c r="ASO61" s="487">
        <f t="array" aca="1" ref="ASO61" ca="1">IF(AND($CC$57:$CC$58=$CC$58,$CC$58&lt;&gt;$CC$59,$CC$59:$CC$62=$CC$61,$CE$57:$CE$58=$CE$58,$CE$59:$CE$62=$CE$61,$CF$57:$CF$58=$CF$58,$CF$59:$CF$62=$CF$61,$CG$57:$CG$58=$CG$58,$CG$59:$CG$60=$CG$60,$CG$60&lt;&gt;$CG$61,$CG$61:$CG$62=$CG$61),1,0)</f>
        <v>0</v>
      </c>
      <c r="ASP61" s="487">
        <f t="array" aca="1" ref="ASP61" ca="1">IF(AND($CC$57:$CC$58=$CC$58,$CC$58&lt;&gt;$CC$59,$CC$59:$CC$62=$CC$61,$CE$57:$CE$58=$CE$58,$CE$59:$CE$62=$CE$61,$CF$57:$CF$58=$CF$58,$CF$59:$CF$62=$CF$61,$CG$57:$CG$58=$CG$58,$CG$59:$CG$60=$CG$60,$CG$60&lt;&gt;$CG$61,$CG$61&lt;&gt;$CG$62),1,0)</f>
        <v>0</v>
      </c>
      <c r="ASQ61" s="487">
        <f t="array" aca="1" ref="ASQ61" ca="1">IF(AND($CC$57:$CC$58=$CC$58,$CC$58&lt;&gt;$CC$59,$CC$59:$CC$62=$CC$61,$CE$57:$CE$58=$CE$58,$CE$59:$CE$62=$CE$61,$CF$57:$CF$58=$CF$58,$CF$59:$CF$62=$CF$61,$CG$57:$CG$58=$CG$58,$CG$59&lt;&gt;$CG$60,$CG$60:$CG$62=$CG$61),1,0)</f>
        <v>0</v>
      </c>
      <c r="ASR61" s="487">
        <f t="array" aca="1" ref="ASR61" ca="1">IF(AND($CC$57:$CC$58=$CC$58,$CC$58&lt;&gt;$CC$59,$CC$59:$CC$62=$CC$61,$CE$57:$CE$58=$CE$58,$CE$59:$CE$62=$CE$61,$CF$57:$CF$58=$CF$58,$CF$59:$CF$62=$CF$61,$CG$57:$CG$58=$CG$58,$CG$59&lt;&gt;$CG$60,$CG$60&lt;&gt;$CG$61,$CG$61:$CG$62=$CG$61),1,0)</f>
        <v>0</v>
      </c>
      <c r="ASS61" s="487">
        <f t="array" aca="1" ref="ASS61" ca="1">IF(AND($CC$57:$CC$58=$CC$58,$CC$58&lt;&gt;$CC$59,$CC$59:$CC$62=$CC$61,$CE$57:$CE$58=$CE$58,$CE$59:$CE$62=$CE$61,$CF$57:$CF$58=$CF$58,$CF$59:$CF$62=$CF$61,$CG$57:$CG$58=$CG$58,$CG$59&lt;&gt;$CG$60,$CG$60:$CG$61=$CG$61,$CG$61&lt;&gt;$CG$62),1,0)</f>
        <v>0</v>
      </c>
      <c r="AST61" s="487">
        <f t="array" aca="1" ref="AST61" ca="1">IF(AND($CC$57:$CC$58=$CC$58,$CC$58&lt;&gt;$CC$59,$CC$59:$CC$62=$CC$61,$CE$57:$CE$58=$CE$58,$CE$59:$CE$62=$CE$61,$CF$57:$CF$58=$CF$58,$CF$59:$CF$62=$CF$61,$CG$57:$CG$58=$CG$58,$CG$59&lt;&gt;$CG$60,$CG$60&lt;&gt;$CG$61,$CG$61&lt;&gt;$CG$62),1,0)</f>
        <v>0</v>
      </c>
      <c r="ASU61" s="487">
        <f t="array" aca="1" ref="ASU61" ca="1">IF(AND($CC$57:$CC$58=$CC$58,$CC$58&lt;&gt;$CC$59,$CC$59:$CC$62=$CC$61,$CE$57:$CE$58=$CE$58,$CE$59:$CE$62=$CE$61,$CF$57:$CF$58=$CF$58,$CF$59:$CF$62=$CF$61,$CG$57&gt;$CG$58,$CG$59:$CG$62=$CG$61),1,0)</f>
        <v>0</v>
      </c>
      <c r="ASV61" s="487">
        <f t="array" aca="1" ref="ASV61" ca="1">IF(AND($CC$57:$CC$58=$CC$58,$CC$58&lt;&gt;$CC$59,$CC$59:$CC$62=$CC$61,$CE$57:$CE$58=$CE$58,$CE$59:$CE$62=$CE$61,$CF$57:$CF$58=$CF$58,$CF$59:$CF$62=$CF$61,$CG$57&lt;&gt;$CG$58,$CG$59:$CG$61=$CG$61,$CG$61&lt;&gt;$CG$62),1,0)</f>
        <v>0</v>
      </c>
      <c r="ASW61" s="487">
        <f t="array" aca="1" ref="ASW61" ca="1">IF(AND($CC$57:$CC$58=$CC$58,$CC$58&lt;&gt;$CC$59,$CC$59:$CC$62=$CC$61,$CE$57:$CE$58=$CE$58,$CE$59:$CE$62=$CE$61,$CF$57:$CF$58=$CF$58,$CF$59:$CF$62=$CF$61,$CG$57&lt;&gt;$CG$58,$CG$59:$CG$60=$CG$60,$CG$60&lt;&gt;$CG$61,$CG$61:$CG$62=$CG$61),1,0)</f>
        <v>0</v>
      </c>
      <c r="ASX61" s="487">
        <f t="array" aca="1" ref="ASX61" ca="1">IF(AND($CC$57:$CC$58=$CC$58,$CC$58&lt;&gt;$CC$59,$CC$59:$CC$62=$CC$61,$CE$57:$CE$58=$CE$58,$CE$59:$CE$62=$CE$61,$CF$57:$CF$58=$CF$58,$CF$59:$CF$62=$CF$61,$CG$57&lt;&gt;$CG$58,$CG$59:$CG$60=$CG$60,$CG$60&lt;&gt;$CG$61,$CG$61&lt;&gt;$CG$62),1,0)</f>
        <v>0</v>
      </c>
      <c r="ASY61" s="487">
        <f t="array" aca="1" ref="ASY61" ca="1">IF(AND($CC$57:$CC$58=$CC$58,$CC$58&lt;&gt;$CC$59,$CC$59:$CC$62=$CC$61,$CE$57:$CE$58=$CE$58,$CE$59:$CE$62=$CE$61,$CF$57:$CF$58=$CF$58,$CF$59:$CF$62=$CF$61,$CG$57&lt;&gt;$CG$58,$CG$59&lt;&gt;$CG$60,$CG$60:$CG$62=$CG$61),1,0)</f>
        <v>0</v>
      </c>
      <c r="ASZ61" s="487">
        <f t="array" aca="1" ref="ASZ61" ca="1">IF(AND($CC$57:$CC$58=$CC$58,$CC$58&lt;&gt;$CC$59,$CC$59:$CC$62=$CC$61,$CE$57:$CE$58=$CE$58,$CE$59:$CE$62=$CE$61,$CF$57:$CF$58=$CF$58,$CF$59:$CF$62=$CF$61,$CG$57&lt;&gt;$CG$58,$CG$59&lt;&gt;$CG$60,$CG$60:$CG$61=$CG$61,$CG$61&lt;&gt;$CG$62),1,0)</f>
        <v>0</v>
      </c>
      <c r="ATA61" s="487">
        <f t="array" aca="1" ref="ATA61" ca="1">IF(AND($CC$57:$CC$58=$CC$58,$CC$58&lt;&gt;$CC$59,$CC$59:$CC$62=$CC$61,$CE$57:$CE$58=$CE$58,$CE$59:$CE$62=$CE$61,$CF$57:$CF$58=$CF$58,$CF$59:$CF$62=$CF$61,$CG$57&lt;&gt;$CG$58,$CG$59&lt;&gt;$CG$60,$CG$60&lt;&gt;$CG$61,$CG$61:$CG$62=$CG$61),1,0)</f>
        <v>0</v>
      </c>
      <c r="ATB61" s="487">
        <f t="array" aca="1" ref="ATB61" ca="1">IF(AND($CC$57:$CC$58=$CC$58,$CC$58&lt;&gt;$CC$59,$CC$59:$CC$62=$CC$61,$CE$57:$CE$58=$CE$58,$CE$59:$CE$62=$CE$61,$CF$57:$CF$58=$CF$58,$CF$59:$CF$62=$CF$61,$CG$57&lt;&gt;$CG$58,$CG$59&lt;&gt;$CG$60,$CG$60&lt;&gt;$CG$61,$CG$61&lt;&gt;$CG$62),1,0)</f>
        <v>0</v>
      </c>
      <c r="ATC61" s="487">
        <f t="array" aca="1" ref="ATC61" ca="1">IF(AND($CC$57:$CC$58=$CC$58,$CC$58&lt;&gt;$CC$59,$CC$59:$CC$61=$CC$61,$CC$61&lt;&gt;$CC$62,$CE$57:$CE$58=$CE$58,$CE$59:$CE$61=$CE$61,$CF$57:$CF$58=$CF$58,$CF$59:$CF$61=$CF$61,$CG$57:$CG$58=$CG$58,$CG$59:$CG$60=$CG$60,$CG$60&lt;&gt;$CG$61),1,0)</f>
        <v>0</v>
      </c>
      <c r="ATD61" s="487">
        <f t="array" aca="1" ref="ATD61" ca="1">IF(AND($CC$57:$CC$58=$CC$58,$CC$58&lt;&gt;$CC$59,$CC$59:$CC$61=$CC$61,$CC$61&lt;&gt;$CC$62,$CE$57:$CE$58=$CE$58,$CE$59:$CE$61=$CE$61,$CF$57:$CF$58=$CF$58,$CF$59:$CF$61=$CF$61,$CG$57:$CG$58=$CG$58,$CG$59&lt;&gt;$CG$60,$CG$60:$CG$61=$CG$61),1,0)</f>
        <v>0</v>
      </c>
      <c r="ATE61" s="487">
        <f t="array" aca="1" ref="ATE61" ca="1">IF(AND($CC$57:$CC$58=$CC$58,$CC$58&lt;&gt;$CC$59,$CC$59:$CC$61=$CC$61,$CC$61&lt;&gt;$CC$62,$CE$57:$CE$58=$CE$58,$CE$59:$CE$61=$CE$61,$CF$57:$CF$58=$CF$58,$CF$59:$CF$61=$CF$61,$CG$57:$CG$58=$CG$58,$CG$59&lt;&gt;$CG$60,$CG$60&lt;&gt;$CG$61),1,0)</f>
        <v>0</v>
      </c>
      <c r="ATF61" s="487">
        <f t="array" aca="1" ref="ATF61" ca="1">IF(AND($CC$57:$CC$58=$CC$58,$CC$58&lt;&gt;$CC$59,$CC$59:$CC$61=$CC$61,$CC$61&lt;&gt;$CC$62,$CE$57:$CE$58=$CE$58,$CE$59:$CE$61=$CE$61,$CF$57:$CF$58=$CF$58,$CF$59:$CF$61=$CF$61,$CG$57&lt;&gt;$CG$58,$CG$59:$CG$61=$CG$61),1,0)</f>
        <v>0</v>
      </c>
      <c r="ATG61" s="487">
        <f t="array" aca="1" ref="ATG61" ca="1">IF(AND($CC$57:$CC$58=$CC$58,$CC$58&lt;&gt;$CC$59,$CC$59:$CC$61=$CC$61,$CC$61&lt;&gt;$CC$62,$CE$57:$CE$58=$CE$58,$CE$59:$CE$61=$CE$61,$CF$57:$CF$58=$CF$58,$CF$59:$CF$61=$CF$61,$CG$57&lt;&gt;$CG$58,$CG$59:$CG$60=$CG$60,$CG$60&lt;&gt;$CG$61),1,0)</f>
        <v>0</v>
      </c>
      <c r="ATH61" s="487">
        <f t="array" aca="1" ref="ATH61" ca="1">IF(AND($CC$57:$CC$58=$CC$58,$CC$58&lt;&gt;$CC$59,$CC$59:$CC$61=$CC$61,$CC$61&lt;&gt;$CC$62,$CE$57:$CE$58=$CE$58,$CE$59:$CE$61=$CE$61,$CF$57:$CF$58=$CF$58,$CF$59:$CF$61=$CF$61,$CG$57&lt;&gt;$CG$58,$CG$59&lt;&gt;$CG$60,$CG$60:$CG$61=$CG$61),1,0)</f>
        <v>0</v>
      </c>
      <c r="ATI61" s="487">
        <f t="array" aca="1" ref="ATI61" ca="1">IF(AND($CC$57:$CC$58=$CC$58,$CC$58&lt;&gt;$CC$59,$CC$59:$CC$61=$CC$61,$CC$61&lt;&gt;$CC$62,$CE$57:$CE$58=$CE$58,$CE$59:$CE$61=$CE$61,$CF$57:$CF$58=$CF$58,$CF$59:$CF$61=$CF$61,$CG$57&lt;&gt;$CG$58,$CG$59&lt;&gt;$CG$60,$CG$60&lt;&gt;$CG$61),1,0)</f>
        <v>0</v>
      </c>
      <c r="ATJ61" s="487">
        <f t="array" aca="1" ref="ATJ61" ca="1">IF(AND($CC$57:$CC$58=$CC$58,$CC$58&lt;&gt;$CC$59,$CC$59:$CC$60=$CC$60,$CC$60&lt;&gt;$CC$61,$CC$61:$CC$62=$CC$61,$CE$57:$CE$58=$CE$58,$CE$59:$CE$60=$CE$60,$CE$61:$CE$62=$CE$61,$CF$57:$CF$58=$CF$58,$CF$59:$CF$60=$CF$60,$CF$61:$CF$62=$CF$61,$CG$57:$CG$58=$CG$58,$CG$59:$CG$60=$CG$60,$CG$61&lt;&gt;$CG$62),1,0)</f>
        <v>0</v>
      </c>
      <c r="ATK61" s="487">
        <f t="array" aca="1" ref="ATK61" ca="1">IF(AND($CC$57:$CC$58=$CC$58,$CC$58&lt;&gt;$CC$59,$CC$59:$CC$60=$CC$60,$CC$60&lt;&gt;$CC$61,$CC$61:$CC$62=$CC$61,$CE$57:$CE$58=$CE$58,$CE$59:$CE$60=$CE$60,$CE$61:$CE$62=$CE$61,$CF$57:$CF$58=$CF$58,$CF$59:$CF$60=$CF$60,$CF$61:$CF$62=$CF$61,$CG$57:$CG$58=$CG$58,$CG$59&lt;&gt;$CG$60,$CG$61:$CG$62=$CG$61),1,0)</f>
        <v>0</v>
      </c>
      <c r="ATL61" s="487">
        <f t="array" aca="1" ref="ATL61" ca="1">IF(AND($CC$57:$CC$58=$CC$58,$CC$58&lt;&gt;$CC$59,$CC$59:$CC$60=$CC$60,$CC$60&lt;&gt;$CC$61,$CC$61:$CC$62=$CC$61,$CE$57:$CE$58=$CE$58,$CE$59:$CE$60=$CE$60,$CE$61:$CE$62=$CE$61,$CF$57:$CF$58=$CF$58,$CF$59:$CF$60=$CF$60,$CF$61:$CF$62=$CF$61,$CG$57:$CG$58=$CG$58,$CG$59&lt;&gt;$CG$60,$CG$61&lt;&gt;$CG$62),1,0)</f>
        <v>0</v>
      </c>
      <c r="ATM61" s="487">
        <f t="array" aca="1" ref="ATM61" ca="1">IF(AND($CC$57:$CC$58=$CC$58,$CC$58&lt;&gt;$CC$59,$CC$59:$CC$60=$CC$60,$CC$60&lt;&gt;$CC$61,$CC$61:$CC$62=$CC$61,$CE$57:$CE$58=$CE$58,$CE$59:$CE$60=$CE$60,$CE$61:$CE$62=$CE$61,$CF$57:$CF$58=$CF$58,$CF$59:$CF$60=$CF$60,$CF$61:$CF$62=$CF$61,$CG$57&lt;&gt;$CG$58,$CG$59:$CG$60=$CG$60,$CG$61:$CG$62=$CG$61),1,0)</f>
        <v>0</v>
      </c>
      <c r="ATN61" s="487">
        <f t="array" aca="1" ref="ATN61" ca="1">IF(AND($CC$57:$CC$58=$CC$58,$CC$58&lt;&gt;$CC$59,$CC$59:$CC$60=$CC$60,$CC$60&lt;&gt;$CC$61,$CC$61:$CC$62=$CC$61,$CE$57:$CE$58=$CE$58,$CE$59:$CE$60=$CE$60,$CE$61:$CE$62=$CE$61,$CF$57:$CF$58=$CF$58,$CF$59:$CF$60=$CF$60,$CF$61:$CF$62=$CF$61,$CG$57&lt;&gt;$CG$58,$CG$59:$CG$60=$CG$60,$CG$61&lt;&gt;$CG$62),1,0)</f>
        <v>0</v>
      </c>
      <c r="ATO61" s="487">
        <f t="array" aca="1" ref="ATO61" ca="1">IF(AND($CC$57:$CC$58=$CC$58,$CC$58&lt;&gt;$CC$59,$CC$59:$CC$60=$CC$60,$CC$60&lt;&gt;$CC$61,$CC$61:$CC$62=$CC$61,$CE$57:$CE$58=$CE$58,$CE$59:$CE$60=$CE$60,$CE$61:$CE$62=$CE$61,$CF$57:$CF$58=$CF$58,$CF$59:$CF$60=$CF$60,$CF$61:$CF$62=$CF$61,$CG$57&lt;&gt;$CG$58,$CG$59&lt;&gt;$CG$60,$CG$61:$CG$62=$CG$61),1,0)</f>
        <v>0</v>
      </c>
      <c r="ATP61" s="487">
        <f t="array" aca="1" ref="ATP61" ca="1">IF(AND($CC$57:$CC$58=$CC$58,$CC$58&lt;&gt;$CC$59,$CC$59:$CC$60=$CC$60,$CC$60&lt;&gt;$CC$61,$CC$61:$CC$62=$CC$61,$CE$57:$CE$58=$CE$58,$CE$59:$CE$60=$CE$60,$CE$61:$CE$62=$CE$61,$CF$57:$CF$58=$CF$58,$CF$59:$CF$60=$CF$60,$CF$61:$CF$62=$CF$61,$CG$57&lt;&gt;$CG$58,$CG$59&lt;&gt;$CG$60,$CG$61&lt;&gt;$CG$62),1,0)</f>
        <v>0</v>
      </c>
      <c r="ATQ61" s="487">
        <f t="array" aca="1" ref="ATQ61" ca="1">IF(AND($CC$57:$CC$58=$CC$58,$CC$58&lt;&gt;$CC$59,$CC$59:$CC$60=$CC$60,$CC$60&lt;&gt;$CC$61,$CC$61&lt;&gt;$CC$62,$CE$57:$CE$58=$CE$58,$CE$59:$CE$60=$CE$60,$CF$57:$CF$58=$CF$58,$CF$59:$CF$60=$CF$60,$CG$57:$CG$58=$CG$58,$CG$59&lt;&gt;$CG$60),1,0)</f>
        <v>0</v>
      </c>
      <c r="ATR61" s="487">
        <f t="array" aca="1" ref="ATR61" ca="1">IF(AND($CC$57:$CC$58=$CC$58,$CC$58&lt;&gt;$CC$59,$CC$59:$CC$60=$CC$60,$CC$60&lt;&gt;$CC$61,$CC$61&lt;&gt;$CC$62,$CE$57:$CE$58=$CE$58,$CE$59:$CE$60=$CE$60,$CF$57:$CF$58=$CF$58,$CF$59:$CF$60=$CF$60,$CG$57&lt;&gt;$CG$58,$CG$59:$CG$60=$CG$60),1,0)</f>
        <v>0</v>
      </c>
      <c r="ATS61" s="487">
        <f t="array" aca="1" ref="ATS61" ca="1">IF(AND($CC$57:$CC$58=$CC$58,$CC$58&lt;&gt;$CC$59,$CC$59:$CC$60=$CC$60,$CC$60&lt;&gt;$CC$61,$CC$61&lt;&gt;$CC$62,$CE$57:$CE$58=$CE$58,$CE$59:$CE$60=$CE$60,$CF$57:$CF$58=$CF$58,$CF$59:$CF$60=$CF$60,$CG$57&lt;&gt;$CG$58,$CG$59&lt;&gt;$CG$60),1,0)</f>
        <v>0</v>
      </c>
      <c r="ATT61" s="487">
        <f t="array" aca="1" ref="ATT61" ca="1">IF(AND($CC$57:$CC$58=$CC$58,$CC$58&lt;&gt;$CC$59,$CC$59&lt;&gt;$CC$60,$CC$60:$CC$62=$CC$61,$CE$57:$CE$58=$CE$58,$CE$60:$CE$62=$CE$61,$CF$57:$CF$58=$CF$58,$CF$60:$CF$62=$CF$61,$CG$57:$CG$58=$CG$58,$CG$60&lt;&gt;$CG$61,$CG$61:$CG$62=$CG$61),1,0)</f>
        <v>0</v>
      </c>
      <c r="ATU61" s="487">
        <f t="array" aca="1" ref="ATU61" ca="1">IF(AND($CC$57:$CC$58=$CC$58,$CC$58&lt;&gt;$CC$59,$CC$59&lt;&gt;$CC$60,$CC$60:$CC$62=$CC$61,$CE$57:$CE$58=$CE$58,$CE$60:$CE$62=$CE$61,$CF$57:$CF$58=$CF$58,$CF$60:$CF$62=$CF$61,$CG$57:$CG$58=$CG$58,$CG$60:$CG$61=$CG$61,$CG$61&lt;&gt;$CG$62),1,0)</f>
        <v>0</v>
      </c>
      <c r="ATV61" s="487">
        <f t="array" aca="1" ref="ATV61" ca="1">IF(AND($CC$57:$CC$58=$CC$58,$CC$58&lt;&gt;$CC$59,$CC$59&lt;&gt;$CC$60,$CC$60:$CC$62=$CC$61,$CE$57:$CE$58=$CE$58,$CE$60:$CE$62=$CE$61,$CF$57:$CF$58=$CF$58,$CF$60:$CF$62=$CF$61,$CG$57:$CG$58=$CG$58,$CG$60&lt;&gt;$CG$61,$CG$61&lt;&gt;$CG$62),1,0)</f>
        <v>0</v>
      </c>
      <c r="ATW61" s="487">
        <f t="array" aca="1" ref="ATW61" ca="1">IF(AND($CC$57:$CC$58=$CC$58,$CC$58&lt;&gt;$CC$59,$CC$59&lt;&gt;$CC$60,$CC$60:$CC$62=$CC$61,$CE$57:$CE$58=$CE$58,$CE$60:$CE$62=$CE$61,$CF$57:$CF$58=$CF$58,$CF$60:$CF$62=$CF$61,$CG$57&lt;&gt;$CG$58,$CG$60:$CG$62=$CG$61),1,0)</f>
        <v>0</v>
      </c>
      <c r="ATX61" s="487">
        <f t="array" aca="1" ref="ATX61" ca="1">IF(AND($CC$57:$CC$58=$CC$58,$CC$58&lt;&gt;$CC$59,$CC$59&lt;&gt;$CC$60,$CC$60:$CC$62=$CC$61,$CE$57:$CE$58=$CE$58,$CE$60:$CE$62=$CE$61,$CF$57:$CF$58=$CF$58,$CF$60:$CF$62=$CF$61,$CG$57&lt;&gt;$CG$58,$CG$60:$CG$61=$CG$61,$CG$61&lt;&gt;$CG$62),1,0)</f>
        <v>0</v>
      </c>
      <c r="ATY61" s="487">
        <f t="array" aca="1" ref="ATY61" ca="1">IF(AND($CC$57:$CC$58=$CC$58,$CC$58&lt;&gt;$CC$59,$CC$59&lt;&gt;$CC$60,$CC$60:$CC$62=$CC$61,$CE$57:$CE$58=$CE$58,$CE$60:$CE$62=$CE$61,$CF$57:$CF$58=$CF$58,$CF$60:$CF$62=$CF$61,$CG$57&lt;&gt;$CG$58,$CG$60&lt;&gt;$CG$61,$CG$61:$CG$62=$CG$61),1,0)</f>
        <v>0</v>
      </c>
      <c r="ATZ61" s="487">
        <f t="array" aca="1" ref="ATZ61" ca="1">IF(AND($CC$57:$CC$58=$CC$58,$CC$58&lt;&gt;$CC$59,$CC$59&lt;&gt;$CC$60,$CC$60:$CC$62=$CC$61,$CE$57:$CE$58=$CE$58,$CE$60:$CE$62=$CE$61,$CF$57:$CF$58=$CF$58,$CF$60:$CF$62=$CF$61,$CG$57&lt;&gt;$CG$58,$CG$60&lt;&gt;$CG$61,$CG$61&lt;&gt;$CG$62),1,0)</f>
        <v>0</v>
      </c>
      <c r="AUA61" s="487">
        <f t="array" aca="1" ref="AUA61" ca="1">IF(AND($CC$57:$CC$58=$CC$58,$CC$58&lt;&gt;$CC$59,$CC$59&lt;&gt;$CC$60,$CC$60&lt;&gt;$CC$61,$CC$61:$CC$62=$CC$61,$CE$57:$CE$58=$CE$58,$CE$61:$CE$62=$CE$61,$CF$57:$CF$58=$CF$58,$CF$61:$CF$62=$CF$61,$CG$57:$CG$58=$CG$58,$CG$61&lt;&gt;$CG$62),1,0)</f>
        <v>0</v>
      </c>
      <c r="AUB61" s="487">
        <f t="array" aca="1" ref="AUB61" ca="1">IF(AND($CC$57:$CC$58=$CC$58,$CC$58&lt;&gt;$CC$59,$CC$59&lt;&gt;$CC$60,$CC$60&lt;&gt;$CC$61,$CC$61:$CC$62=$CC$61,$CE$57:$CE$58=$CE$58,$CE$61:$CE$62=$CE$61,$CF$57:$CF$58=$CF$58,$CF$61:$CF$62=$CF$61,$CG$57&lt;&gt;$CG$58,$CG$61:$CG$62=$CG$61),1,0)</f>
        <v>0</v>
      </c>
      <c r="AUC61" s="487">
        <f t="array" aca="1" ref="AUC61" ca="1">IF(AND($CC$57:$CC$58=$CC$58,$CC$58&lt;&gt;$CC$59,$CC$59&lt;&gt;$CC$60,$CC$60&lt;&gt;$CC$61,$CC$61:$CC$62=$CC$61,$CE$57:$CE$58=$CE$58,$CE$61:$CE$62=$CE$61,$CF$57:$CF$58=$CF$58,$CF$61:$CF$62=$CF$61,$CG$57&lt;&gt;$CG$58,$CG$61&lt;&gt;$CG$62),1,0)</f>
        <v>0</v>
      </c>
      <c r="AUD61" s="487">
        <f t="array" aca="1" ref="AUD61" ca="1">IF(AND($CC$57:$CC$58=$CC$58,$CC$58&lt;&gt;$CC$59,$CC$59&lt;&gt;$CC$60,$CC$60:$CC$61=$CC$61,$CC$61&lt;&gt;$CC$62,$CE$57:$CE$58=$CE$58,$CE$60:$CE$61=$CE$61,$CF$57:$CF$58=$CF$58,$CF$60:$CF$61=$CF$61,$CG$57:$CG$58=$CG$58,$CG$60&lt;&gt;$CG$61),1,0)</f>
        <v>0</v>
      </c>
      <c r="AUE61" s="487">
        <f t="array" aca="1" ref="AUE61" ca="1">IF(AND($CC$57:$CC$58=$CC$58,$CC$58&lt;&gt;$CC$59,$CC$59&lt;&gt;$CC$60,$CC$60:$CC$61=$CC$61,$CC$61&lt;&gt;$CC$62,$CE$57:$CE$58=$CE$58,$CE$60:$CE$61=$CE$61,$CF$57:$CF$58=$CF$58,$CF$60:$CF$61=$CF$61,$CG$57&lt;&gt;$CG$58,$CG$60:$CG$61=$CG$61),1,0)</f>
        <v>0</v>
      </c>
      <c r="AUF61" s="487">
        <f t="array" aca="1" ref="AUF61" ca="1">IF(AND($CC$57:$CC$58=$CC$58,$CC$58&lt;&gt;$CC$59,$CC$59&lt;&gt;$CC$60,$CC$60:$CC$61=$CC$61,$CC$61&lt;&gt;$CC$62,$CE$57:$CE$58=$CE$58,$CE$60:$CE$61=$CE$61,$CF$57:$CF$58=$CF$58,$CF$60:$CF$61=$CF$61,$CG$57&lt;&gt;$CG$58,$CG$60&lt;&gt;$CG$61),1,0)</f>
        <v>0</v>
      </c>
      <c r="AUG61" s="487">
        <f t="array" aca="1" ref="AUG61" ca="1">IF(AND($CC$57:$CC$58=$CC$58,$CC$58&lt;&gt;$CC$59,$CC$59&lt;&gt;$CC$60,$CC$60&lt;&gt;$CC$61,$CC$61&lt;&gt;$CC$62,$CE$57:$CE$58=$CE$58,$CF$57:$CF$58=$CF$58,$CG$57&lt;&gt;$CG$58),1,0)</f>
        <v>0</v>
      </c>
      <c r="AUH61" s="487">
        <f t="array" aca="1" ref="AUH61" ca="1">IF(AND($CC$57&lt;&gt;$CC$58,$CC$58:$CC$62=$CC$61,$CE$58:$CE$62=$CE$61,$CF$58:$CF$62=$CF$61,$CG$58:$CG$61=$CG$61,$CG$61&lt;&gt;$CG$62),1,0)</f>
        <v>0</v>
      </c>
      <c r="AUI61" s="487">
        <f t="array" aca="1" ref="AUI61" ca="1">IF(AND($CC$57&lt;&gt;$CC$58,$CC$58:$CC$62=$CC$61,$CE$58:$CE$62=$CE$61,$CF$58:$CF$62=$CF$61,$CG$58:$CG$60=$CG$60,$CG$60&lt;&gt;$CG$61,$CG$61:$CG$62=$CG$61),1,0)</f>
        <v>0</v>
      </c>
      <c r="AUJ61" s="487">
        <f t="array" aca="1" ref="AUJ61" ca="1">IF(AND($CC$57&lt;&gt;$CC$58,$CC$58:$CC$62=$CC$61,$CE$58:$CE$62=$CE$61,$CF$58:$CF$62=$CF$61,$CG$58:$CG$60=$CG$60,$CG$60&lt;&gt;$CG$61,$CG$61&lt;&gt;$CG$62),1,0)</f>
        <v>0</v>
      </c>
      <c r="AUK61" s="487">
        <f t="array" aca="1" ref="AUK61" ca="1">IF(AND($CC$57&lt;&gt;$CC$58,$CC$58:$CC$62=$CC$61,$CE$58:$CE$62=$CE$61,$CF$58:$CF$62=$CF$61,$CG$58:$CG$59=$CG$59,$CG$59&lt;&gt;$CG$60,$CG$60:$CG$62=$CG$61),1,0)</f>
        <v>0</v>
      </c>
      <c r="AUL61" s="487">
        <f t="array" aca="1" ref="AUL61" ca="1">IF(AND($CC$57&lt;&gt;$CC$58,$CC$58:$CC$62=$CC$61,$CE$58:$CE$62=$CE$61,$CF$58:$CF$62=$CF$61,$CG$58:$CG$59=$CG$59,$CG$59&lt;&gt;$CG$60,$CG$60&lt;&gt;$CG$61,$CG$61:$CG$62=$CG$61),1,0)</f>
        <v>0</v>
      </c>
      <c r="AUM61" s="487">
        <f t="array" aca="1" ref="AUM61" ca="1">IF(AND($CC$57&lt;&gt;$CC$58,$CC$58:$CC$62=$CC$61,$CE$58:$CE$62=$CE$61,$CF$58:$CF$62=$CF$61,$CG$58:$CG$59=$CG$59,$CG$59&lt;&gt;$CG$60,$CG$60:$CG$61=$CG$61,$CG$61&lt;&gt;$CG$62),1,0)</f>
        <v>0</v>
      </c>
      <c r="AUN61" s="487">
        <f t="array" aca="1" ref="AUN61" ca="1">IF(AND($CC$57&lt;&gt;$CC$58,$CC$58:$CC$62=$CC$61,$CE$58:$CE$62=$CE$61,$CF$58:$CF$62=$CF$61,$CG$58:$CG$59=$CG$59,$CG$59&lt;&gt;$CG$60,$CG$60&lt;&gt;$CG$61,$CG$61&lt;&gt;$CG$62),1,0)</f>
        <v>0</v>
      </c>
      <c r="AUO61" s="487">
        <f t="array" aca="1" ref="AUO61" ca="1">IF(AND($CC$57&lt;&gt;$CC$58,$CC$58:$CC$62=$CC$61,$CE$58:$CE$62=$CE$61,$CF$58:$CF$62=$CF$61,$CG$58&lt;&gt;$CG$59,$CG$59:$CG$62=$CG$61),1,0)</f>
        <v>0</v>
      </c>
      <c r="AUP61" s="487">
        <f t="array" aca="1" ref="AUP61" ca="1">IF(AND($CC$57&lt;&gt;$CC$58,$CC$58:$CC$62=$CC$61,$CE$58:$CE$62=$CE$61,$CF$58:$CF$62=$CF$61,$CG$58&lt;&gt;$CG$59,$CG$59:$CG$61=$CG$61,$CG$61&lt;&gt;$CG$62),1,0)</f>
        <v>0</v>
      </c>
      <c r="AUQ61" s="487">
        <f t="array" aca="1" ref="AUQ61" ca="1">IF(AND($CC$57&lt;&gt;$CC$58,$CC$58:$CC$62=$CC$61,$CE$58:$CE$62=$CE$61,$CF$58:$CF$62=$CF$61,$CG$58&lt;&gt;$CG$59,$CG$59:$CG$60=$CG$60,$CG$60&lt;&gt;$CG$61,$CG$61:$CG$62=$CG$61),1,0)</f>
        <v>0</v>
      </c>
      <c r="AUR61" s="487">
        <f t="array" aca="1" ref="AUR61" ca="1">IF(AND($CC$57&lt;&gt;$CC$58,$CC$58:$CC$62=$CC$61,$CE$58:$CE$62=$CE$61,$CF$58:$CF$62=$CF$61,$CG$58&lt;&gt;$CG$59,$CG$59:$CG$60=$CG$60,$CG$60&lt;&gt;$CG$61,$CG$61&lt;&gt;$CG$62),1,0)</f>
        <v>0</v>
      </c>
      <c r="AUS61" s="487">
        <f t="array" aca="1" ref="AUS61" ca="1">IF(AND($CC$57&lt;&gt;$CC$58,$CC$58:$CC$62=$CC$61,$CE$58:$CE$62=$CE$61,$CF$58:$CF$62=$CF$61,$CG$58&lt;&gt;$CG$59,$CG$59&lt;&gt;$CG$60,$CG$60:$CG$62=$CG$61),1,0)</f>
        <v>0</v>
      </c>
      <c r="AUT61" s="487">
        <f t="array" aca="1" ref="AUT61" ca="1">IF(AND($CC$57&lt;&gt;$CC$58,$CC$58:$CC$62=$CC$61,$CE$58:$CE$62=$CE$61,$CF$58:$CF$62=$CF$61,$CG$58&lt;&gt;$CG$59,$CG$59&lt;&gt;$CG$60,$CG$60:$CG$61=$CG$61,$CG$61&lt;&gt;$CG$62),1,0)</f>
        <v>0</v>
      </c>
      <c r="AUU61" s="487">
        <f t="array" aca="1" ref="AUU61" ca="1">IF(AND($CC$57&lt;&gt;$CC$58,$CC$58:$CC$62=$CC$61,$CE$58:$CE$62=$CE$61,$CF$58:$CF$62=$CF$61,$CG$58&lt;&gt;$CG$59,$CG$59&lt;&gt;$CG$60,$CG$60&lt;&gt;$CG$61,$CG$61:$CG$62=$CG$61),1,0)</f>
        <v>0</v>
      </c>
      <c r="AUV61" s="487">
        <f t="array" aca="1" ref="AUV61" ca="1">IF(AND($CC$57&lt;&gt;$CC$58,$CC$58:$CC$62=$CC$61,$CE$58:$CE$62=$CE$61,$CF$58:$CF$62=$CF$61,$CG$58&lt;&gt;$CG$59,$CG$59&lt;&gt;$CG$60,$CG$60&lt;&gt;$CG$61,$CG$61&lt;&gt;$CG$62),1,0)</f>
        <v>0</v>
      </c>
      <c r="AUW61" s="487">
        <f t="array" aca="1" ref="AUW61" ca="1">IF(AND($CC$57&lt;&gt;$CC$58,$CC$58:$CC$61=$CC$61,$CC$61&lt;&gt;$CC$62,$CE$58:$CE$61=$CE$61,$CF$58:$CF$61=$CF$61,$CG$58:$CG$60=$CG$60,$CG$60&lt;&gt;$CG$61),1,0)</f>
        <v>0</v>
      </c>
      <c r="AUX61" s="487">
        <f t="array" aca="1" ref="AUX61" ca="1">IF(AND($CC$57&lt;&gt;$CC$58,$CC$58:$CC$61=$CC$61,$CC$61&lt;&gt;$CC$62,$CE$58:$CE$61=$CE$61,$CF$58:$CF$61=$CF$61,$CG$58:$CG$59=$CG$59,$CG$59&lt;&gt;$CG$60,$CG$60:$CG$61=$CG$61),1,0)</f>
        <v>0</v>
      </c>
      <c r="AUY61" s="487">
        <f t="array" aca="1" ref="AUY61" ca="1">IF(AND($CC$57&lt;&gt;$CC$58,$CC$58:$CC$61=$CC$61,$CC$61&lt;&gt;$CC$62,$CE$58:$CE$61=$CE$61,$CF$58:$CF$61=$CF$61,$CG$58:$CG$59=$CG$59,$CG$59&lt;&gt;$CG$60,$CG$60&lt;&gt;$CG$61),1,0)</f>
        <v>0</v>
      </c>
      <c r="AUZ61" s="487">
        <f t="array" aca="1" ref="AUZ61" ca="1">IF(AND($CC$57&lt;&gt;$CC$58,$CC$58:$CC$61=$CC$61,$CC$61&lt;&gt;$CC$62,$CE$58:$CE$61=$CE$61,$CF$58:$CF$61=$CF$61,$CG$58&lt;&gt;$CG$59,$CG$59:$CG$61=$CG$61),1,0)</f>
        <v>0</v>
      </c>
      <c r="AVA61" s="487">
        <f t="array" aca="1" ref="AVA61" ca="1">IF(AND($CC$57&lt;&gt;$CC$58,$CC$58:$CC$61=$CC$61,$CC$61&lt;&gt;$CC$62,$CE$58:$CE$61=$CE$61,$CF$58:$CF$61=$CF$61,$CG$58&lt;&gt;$CG$59,$CG$59:$CG$60=$CG$60,$CG$60&lt;&gt;$CG$61),1,0)</f>
        <v>0</v>
      </c>
      <c r="AVB61" s="487">
        <f t="array" aca="1" ref="AVB61" ca="1">IF(AND($CC$57&lt;&gt;$CC$58,$CC$58:$CC$61=$CC$61,$CC$61&lt;&gt;$CC$62,$CE$58:$CE$61=$CE$61,$CF$58:$CF$61=$CF$61,$CG$58&lt;&gt;$CG$59,$CG$59&lt;&gt;$CG$60,$CG$60:$CG$61=$CG$61),1,0)</f>
        <v>0</v>
      </c>
      <c r="AVC61" s="487">
        <f t="array" aca="1" ref="AVC61" ca="1">IF(AND($CC$57&lt;&gt;$CC$58,$CC$58:$CC$61=$CC$61,$CC$61&lt;&gt;$CC$62,$CE$58:$CE$61=$CE$61,$CF$58:$CF$61=$CF$61,$CG$58&lt;&gt;$CG$59,$CG$59&lt;&gt;$CG$60,$CG$60&lt;&gt;$CG$61),1,0)</f>
        <v>0</v>
      </c>
      <c r="AVD61" s="487">
        <f t="array" aca="1" ref="AVD61" ca="1">IF(AND($CC$57&lt;&gt;$CC$58,$CC$58:$CC$60=$CC$60,$CC$60&lt;&gt;$CC$61,$CC$61:$CC$62=$CC$61,$CE$58:$CE$60=$CE$60,$CE$61:$CE$62=$CE$61,$CF$58:$CF$60=$CF$60,$CF$61:$CF$62=$CF$61,$CG$58:$CG$60=$CG$60,$CG$61&lt;&gt;$CG$62),1,0)</f>
        <v>0</v>
      </c>
      <c r="AVE61" s="487">
        <f t="array" aca="1" ref="AVE61" ca="1">IF(AND($CC$57&lt;&gt;$CC$58,$CC$58:$CC$60=$CC$60,$CC$60&lt;&gt;$CC$61,$CC$61:$CC$62=$CC$61,$CE$58:$CE$60=$CE$60,$CE$61:$CE$62=$CE$61,$CF$58:$CF$60=$CF$60,$CF$61:$CF$62=$CF$61,$CG$58:$CG$59=$CG$59,$CG$59&lt;&gt;$CG$60,$CG$61:$CG$62=$CG$61),1,0)</f>
        <v>0</v>
      </c>
      <c r="AVF61" s="487">
        <f t="array" aca="1" ref="AVF61" ca="1">IF(AND($CC$57&lt;&gt;$CC$58,$CC$58:$CC$60=$CC$60,$CC$60&lt;&gt;$CC$61,$CC$61:$CC$62=$CC$61,$CE$58:$CE$60=$CE$60,$CE$61:$CE$62=$CE$61,$CF$58:$CF$60=$CF$60,$CF$61:$CF$62=$CF$61,$CG$58:$CG$59=$CG$59,$CG$59&lt;&gt;$CG$60,$CG$61&lt;&gt;$CG$62),1,0)</f>
        <v>0</v>
      </c>
      <c r="AVG61" s="487">
        <f t="array" aca="1" ref="AVG61" ca="1">IF(AND($CC$57&lt;&gt;$CC$58,$CC$58:$CC$60=$CC$60,$CC$60&lt;&gt;$CC$61,$CC$61:$CC$62=$CC$61,$CE$58:$CE$60=$CE$59,$CE$61:$CE$62=$CE$61,$CF$58:$CF$60=$CF$59,$CF$61:$CF$62=$CF$61,$CG$58&lt;&gt;$CG$59,$CG$59:$CG$60=$CG$59,$CG$61:$CG$62=$CG$61),1,0)</f>
        <v>0</v>
      </c>
      <c r="AVH61" s="487">
        <f t="array" aca="1" ref="AVH61" ca="1">IF(AND($CC$57&lt;&gt;$CC$58,$CC$58:$CC$60=$CC$60,$CC$60&lt;&gt;$CC$61,$CC$61:$CC$62=$CC$61,$CE$58:$CE$60=$CE$59,$CE$61:$CE$62=$CE$61,$CF$58:$CF$60=$CF$59,$CF$61:$CF$62=$CF$61,$CG$58&lt;&gt;$CG$59,$CG$59:$CG$60=$CG$59,$CG$61&lt;&gt;$CG$62),1,0)</f>
        <v>0</v>
      </c>
      <c r="AVI61" s="487">
        <f t="array" aca="1" ref="AVI61" ca="1">IF(AND($CC$57&lt;&gt;$CC$58,$CC$58:$CC$60=$CC$60,$CC$60&lt;&gt;$CC$61,$CC$61:$CC$62=$CC$61,$CE$58:$CE$60=$CE$60,$CE$61:$CE$62=$CE$61,$CF$58:$CF$60=$CF$60,$CF$61:$CF$62=$CF$61,$CG$58&lt;&gt;$CG$59,$CG$59&lt;&gt;$CG$60,$CG$61:$CG$62=$CG$61),1,0)</f>
        <v>0</v>
      </c>
      <c r="AVJ61" s="487">
        <f t="array" aca="1" ref="AVJ61" ca="1">IF(AND($CC$57&lt;&gt;$CC$58,$CC$58:$CC$60=$CC$60,$CC$60&lt;&gt;$CC$61,$CC$61:$CC$62=$CC$61,$CE$58:$CE$60=$CE$60,$CE$61:$CE$62=$CE$61,$CF$58:$CF$60=$CF$60,$CF$61:$CF$62=$CF$61,$CG$58&lt;&gt;$CG$59,$CG$59&lt;&gt;$CG$60,$CG$61&lt;&gt;$CG$62),1,0)</f>
        <v>0</v>
      </c>
      <c r="AVK61" s="487">
        <f t="array" aca="1" ref="AVK61" ca="1">IF(AND($CC$57&lt;&gt;$CC$58,$CC$58:$CC$60=$CC$60,$CC$60&lt;&gt;$CC$61,$CC$61&lt;&gt;$CC$62,$CE$58:$CE$60=$CE$60,$CF$58:$CF$60=$CF$60,$CG$58:$CG$59=$CG$59,$CG$59&lt;&gt;$CG$60),1,0)</f>
        <v>0</v>
      </c>
      <c r="AVL61" s="487">
        <f t="array" aca="1" ref="AVL61" ca="1">IF(AND($CC$57&lt;&gt;$CC$58,$CC$58:$CC$60=$CC$60,$CC$60&lt;&gt;$CC$61,$CC$61&lt;&gt;$CC$62,$CE$58:$CE$60=$CE$60,$CF$58:$CF$60=$CF$60,$CG$58&lt;&gt;$CG$59,$CG$59:$CG$60=$CG$60),1,0)</f>
        <v>0</v>
      </c>
      <c r="AVM61" s="487">
        <f t="array" aca="1" ref="AVM61" ca="1">IF(AND($CC$57&lt;&gt;$CC$58,$CC$58:$CC$60=$CC$60,$CC$60&lt;&gt;$CC$61,$CC$61&lt;&gt;$CC$62,$CE$58:$CE$60=$CE$60,$CF$58:$CF$60=$CF$60,$CG$58&lt;&gt;$CG$59,$CG$59&lt;&gt;$CG$60),1,0)</f>
        <v>0</v>
      </c>
      <c r="AVN61" s="487">
        <f t="array" aca="1" ref="AVN61" ca="1">IF(AND($CC$57&lt;&gt;$CC$58,$CC$58:$CC$59=$CC$59,$CC$59&lt;&gt;$CC$60,$CC$60:$CC$62=$CC$61,$CE$58:$CE$59=$CE$59,$CE$60:$CE$62=$CE$61,$CF$58:$CF$59=$CF$59,$CF$60:$CF$62=$CF$61,$CG$58:$CG$59=$CG$59,$CG$60&lt;&gt;$CG$61,$CG$61:$CG$62=$CG$61),1,0)</f>
        <v>0</v>
      </c>
      <c r="AVO61" s="487">
        <f t="array" aca="1" ref="AVO61" ca="1">IF(AND($CC$57&lt;&gt;$CC$58,$CC$58:$CC$59=$CC$59,$CC$59&lt;&gt;$CC$60,$CC$60:$CC$62=$CC$61,$CE$58:$CE$59=$CE$59,$CE$60:$CE$62=$CE$61,$CF$58:$CF$59=$CF$59,$CF$60:$CF$62=$CF$61,$CG$58:$CG$59=$CG$59,$CG$60:$CG$61=$CG$61,$CG$61&lt;&gt;$CG$62),1,0)</f>
        <v>0</v>
      </c>
      <c r="AVP61" s="487">
        <f t="array" aca="1" ref="AVP61" ca="1">IF(AND($CC$57&lt;&gt;$CC$58,$CC$58:$CC$59=$CC$59,$CC$59&lt;&gt;$CC$60,$CC$60:$CC$62=$CC$61,$CE$58:$CE$59=$CE$59,$CE$60:$CE$62=$CE$61,$CF$58:$CF$59=$CF$59,$CF$60:$CF$62=$CF$61,$CG$58:$CG$59=$CG$59,$CG$60&lt;&gt;$CG$61,$CG$61&lt;&gt;$CG$62),1,0)</f>
        <v>0</v>
      </c>
      <c r="AVQ61" s="487">
        <f t="array" aca="1" ref="AVQ61" ca="1">IF(AND($CC$57&lt;&gt;$CC$58,$CC$58:$CC$59=$CC$59,$CC$59&lt;&gt;$CC$60,$CC$60:$CC$62=$CC$61,$CE$58:$CE$59=$CE$59,$CE$60:$CE$62=$CE$61,$CF$58:$CF$59=$CF$59,$CF$60:$CF$62=$CF$61,$CG$58&lt;&gt;$CG$59,$CG$60:$CG$62=$CG$61),1,0)</f>
        <v>0</v>
      </c>
      <c r="AVR61" s="487">
        <f t="array" aca="1" ref="AVR61" ca="1">IF(AND($CC$57&lt;&gt;$CC$58,$CC$58:$CC$59=$CC$59,$CC$59&lt;&gt;$CC$60,$CC$60:$CC$62=$CC$61,$CE$58:$CE$59=$CE$59,$CE$60:$CE$62=$CE$61,$CF$58:$CF$59=$CF$59,$CF$60:$CF$62=$CF$61,$CG$58&lt;&gt;$CG$59,$CG$60:$CG$61=$CG$61,$CG$61&lt;&gt;$CG$62),1,0)</f>
        <v>0</v>
      </c>
      <c r="AVS61" s="487">
        <f t="array" aca="1" ref="AVS61" ca="1">IF(AND($CC$57&lt;&gt;$CC$58,$CC$58:$CC$59=$CC$59,$CC$59&lt;&gt;$CC$60,$CC$60:$CC$62=$CC$61,$CE$58:$CE$59=$CE$59,$CE$60:$CE$62=$CE$61,$CF$58:$CF$59=$CF$59,$CF$60:$CF$62=$CF$61,$CG$58&lt;&gt;$CG$59,$CG$60&lt;&gt;$CG$61,$CG$61:$CG$62=$CG$61),1,0)</f>
        <v>0</v>
      </c>
      <c r="AVT61" s="487">
        <f t="array" aca="1" ref="AVT61" ca="1">IF(AND($CC$57&lt;&gt;$CC$58,$CC$58:$CC$59=$CC$59,$CC$59&lt;&gt;$CC$60,$CC$60:$CC$62=$CC$61,$CE$58:$CE$59=$CE$59,$CE$60:$CE$62=$CE$61,$CF$58:$CF$59=$CF$59,$CF$60:$CF$62=$CF$61,$CG$58&lt;&gt;$CG$59,$CG$60&lt;&gt;$CG$61,$CG$61&lt;&gt;$CG$62),1,0)</f>
        <v>0</v>
      </c>
      <c r="AVU61" s="487">
        <f t="array" aca="1" ref="AVU61" ca="1">IF(AND($CC$57&lt;&gt;$CC$58,$CC$58:$CC$59=$CC$59,$CC$59&lt;&gt;$CC$60,$CC$60&lt;&gt;$CC$61,$CC$61:$CC$62=$CC$61,$CE$58:$CE$59=$CE$59,$CE$61:$CE$62=$CE$61,$CF$58:$CF$59=$CF$59,$CF$61:$CF$62=$CF$61,$CG$58:$CG$59=$CG$59,$CG$61&lt;&gt;$CG$62),1,0)</f>
        <v>0</v>
      </c>
      <c r="AVV61" s="487">
        <f t="array" aca="1" ref="AVV61" ca="1">IF(AND($CC$57&lt;&gt;$CC$58,$CC$58:$CC$59=$CC$59,$CC$59&lt;&gt;$CC$60,$CC$60&lt;&gt;$CC$61,$CC$61:$CC$62=$CC$61,$CE$58:$CE$59=$CE$59,$CE$61:$CE$62=$CE$61,$CF$58:$CF$59=$CF$59,$CF$61:$CF$62=$CF$61,$CG$58&lt;&gt;$CG$59,$CG$61:$CG$62=$CG$61),1,0)</f>
        <v>0</v>
      </c>
      <c r="AVW61" s="487">
        <f t="array" aca="1" ref="AVW61" ca="1">IF(AND($CC$57&lt;&gt;$CC$58,$CC$58:$CC$59=$CC$59,$CC$59&lt;&gt;$CC$60,$CC$60&lt;&gt;$CC$61,$CC$61:$CC$62=$CC$61,$CE$58:$CE$59=$CE$59,$CE$61:$CE$62=$CE$61,$CF$58:$CF$59=$CF$59,$CF$61:$CF$62=$CF$61,$CG$58&lt;&gt;$CG$59,$CG$61&lt;&gt;$CG$62),1,0)</f>
        <v>0</v>
      </c>
      <c r="AVX61" s="487">
        <f t="array" aca="1" ref="AVX61" ca="1">IF(AND($CC$57&lt;&gt;$CC$58,$CC$58:$CC$59=$CC$59,$CC$59&lt;&gt;$CC$60,$CC$60:$CC$61=$CC$61,$CC$61&lt;&gt;$CC$62,$CE$58:$CE$59=$CE$59,$CE$60:$CE$61=$CE$61,$CF$58:$CF$59=$CF$59,$CF$60:$CF$61=$CF$61,$CG$58:$CG$59=$CG$59,$CG$60&lt;&gt;$CG$61),1,0)</f>
        <v>0</v>
      </c>
      <c r="AVY61" s="487">
        <f t="array" aca="1" ref="AVY61" ca="1">IF(AND($CC$57&lt;&gt;$CC$58,$CC$58:$CC$59=$CC$59,$CC$59&lt;&gt;$CC$60,$CC$60:$CC$61=$CC$61,$CC$61&lt;&gt;$CC$62,$CE$58:$CE$59=$CE$59,$CE$60:$CE$61=$CE$61,$CF$58:$CF$59=$CF$59,$CF$60:$CF$61=$CF$61,$CG$58&lt;&gt;$CG$59,$CG$60:$CG$61=$CG$61),1,0)</f>
        <v>0</v>
      </c>
      <c r="AVZ61" s="487">
        <f t="array" aca="1" ref="AVZ61" ca="1">IF(AND($CC$57&lt;&gt;$CC$58,$CC$58:$CC$59=$CC$59,$CC$59&lt;&gt;$CC$60,$CC$60:$CC$61=$CC$61,$CC$61&lt;&gt;$CC$62,$CE$58:$CE$59=$CE$59,$CE$60:$CE$61=$CE$61,$CF$58:$CF$59=$CF$59,$CF$60:$CF$61=$CF$61,$CG$58&lt;&gt;$CG$59,$CG$60&lt;&gt;$CG$61),1,0)</f>
        <v>0</v>
      </c>
      <c r="AWA61" s="487">
        <f t="array" aca="1" ref="AWA61" ca="1">IF(AND($CC$57&lt;&gt;$CC$58,$CC$58:$CC$59=$CC$59,$CC$59&lt;&gt;$CC$60,$CC$60&lt;&gt;$CC$61,$CC$61&lt;&gt;$CC$62,$CE$58:$CE$59=$CE$59,$CF$58:$CF$59=$CF$59,$CG$58&lt;&gt;$CG$59),1,0)</f>
        <v>0</v>
      </c>
      <c r="AWB61" s="487">
        <f t="array" aca="1" ref="AWB61" ca="1">IF(AND($CC$57&lt;&gt;$CC$58,$CC$58&lt;&gt;$CC$59,$CC$59:$CC$62=$CC$61,$CE$59:$CE$62=$CE$61,$CF$59:$CF$62=$CF$61,$CG$59:$CG$61=$CG$61,$CG$61&lt;&gt;$CG$62),1,0)</f>
        <v>0</v>
      </c>
      <c r="AWC61" s="487">
        <f t="array" aca="1" ref="AWC61" ca="1">IF(AND($CC$57&lt;&gt;$CC$58,$CC$58&lt;&gt;$CC$59,$CC$59:$CC$62=$CC$61,$CE$59:$CE$62=$CE$61,$CF$59:$CF$62=$CF$61,$CG$59:$CG$60=$CG$60,$CG$60&lt;&gt;$CG$61,$CG$61:$CG$62=$CG$61),1,0)</f>
        <v>0</v>
      </c>
      <c r="AWD61" s="487">
        <f t="array" aca="1" ref="AWD61" ca="1">IF(AND($CC$57&lt;&gt;$CC$58,$CC$58&lt;&gt;$CC$59,$CC$59:$CC$62=$CC$61,$CE$59:$CE$62=$CE$61,$CF$59:$CF$62=$CF$61,$CG$59:$CG$60=$CG$60,$CG$60&lt;&gt;$CG$61,$CG$61&lt;&gt;$CG$62),1,0)</f>
        <v>0</v>
      </c>
      <c r="AWE61" s="487">
        <f t="array" aca="1" ref="AWE61" ca="1">IF(AND($CC$57&lt;&gt;$CC$58,$CC$58&lt;&gt;$CC$59,$CC$59:$CC$62=$CC$61,$CE$59:$CE$62=$CE$61,$CF$59:$CF$62=$CF$61,$CG$59&lt;&gt;$CG$60,$CG$60:$CG$62=$CG$61),1,0)</f>
        <v>0</v>
      </c>
      <c r="AWF61" s="487">
        <f t="array" aca="1" ref="AWF61" ca="1">IF(AND($CC$57&lt;&gt;$CC$58,$CC$58&lt;&gt;$CC$59,$CC$59:$CC$62=$CC$61,$CE$59:$CE$62=$CE$61,$CF$59:$CF$62=$CF$61,$CG$59&lt;&gt;$CG$60,$CG$60:$CG$61=$CG$61,$CG$61&lt;&gt;$CG$62),1,0)</f>
        <v>0</v>
      </c>
      <c r="AWG61" s="487">
        <f t="array" aca="1" ref="AWG61" ca="1">IF(AND($CC$57&lt;&gt;$CC$58,$CC$58&lt;&gt;$CC$59,$CC$59:$CC$62=$CC$61,$CE$59:$CE$62=$CE$61,$CF$59:$CF$62=$CF$61,$CG$59&lt;&gt;$CG$60,$CG$60&lt;&gt;$CG$61,$CG$61:$CG$62=$CG$61),1,0)</f>
        <v>0</v>
      </c>
      <c r="AWH61" s="487">
        <f t="array" aca="1" ref="AWH61" ca="1">IF(AND($CC$57&lt;&gt;$CC$58,$CC$58&lt;&gt;$CC$59,$CC$59:$CC$62=$CC$61,$CE$59:$CE$62=$CE$61,$CF$59:$CF$62=$CF$61,$CG$59&lt;&gt;$CG$60,$CG$60&lt;&gt;$CG$61,$CG$61&lt;&gt;$CG$62),1,0)</f>
        <v>0</v>
      </c>
      <c r="AWI61" s="487">
        <f t="array" aca="1" ref="AWI61" ca="1">IF(AND($CC$57&lt;&gt;$CC$58,$CC$58&lt;&gt;$CC$59,$CC$59:$CC$61=$CC$61,$CC$61&lt;&gt;$CC$62,$CE$59:$CE$61=$CE$61,$CF$59:$CF$61=$CF$61,$CG$59:$CG$60=$CG$60,$CG$60&lt;&gt;$CG$61),1,0)</f>
        <v>0</v>
      </c>
      <c r="AWJ61" s="487">
        <f t="array" aca="1" ref="AWJ61" ca="1">IF(AND($CC$57&lt;&gt;$CC$58,$CC$58&lt;&gt;$CC$59,$CC$59:$CC$61=$CC$61,$CC$61&lt;&gt;$CC$62,$CE$59:$CE$61=$CE$61,$CF$59:$CF$61=$CF$61,$CG$59&lt;&gt;$CG$60,$CG$60:$CG$61=$CG$61),1,0)</f>
        <v>0</v>
      </c>
      <c r="AWK61" s="487">
        <f t="array" aca="1" ref="AWK61" ca="1">IF(AND($CC$57&lt;&gt;$CC$58,$CC$58&lt;&gt;$CC$59,$CC$59:$CC$61=$CC$61,$CC$61&lt;&gt;$CC$62,$CE$59:$CE$61=$CE$61,$CF$59:$CF$61=$CF$61,$CG$59&lt;&gt;$CG$60,$CG$60&lt;&gt;$CG$61),1,0)</f>
        <v>0</v>
      </c>
      <c r="AWL61" s="487">
        <f t="array" aca="1" ref="AWL61" ca="1">IF(AND($CC$57&lt;&gt;$CC$58,$CC$58&lt;&gt;$CC$59,$CC$59:$CC$60=$CC$60,$CC$60&lt;&gt;$CC$61,$CC$61:$CC$62=$CC$61,$CE$59:$CE$60=$CE$60,$CE$61:$CE$62=$CE$61,$CF$59:$CF$60=$CF$60,$CF$61:$CF$62=$CF$61,$CG$59:$CG$60=$CG$60,$CG$61&lt;&gt;$CG$62),1,0)</f>
        <v>0</v>
      </c>
      <c r="AWM61" s="487">
        <f t="array" aca="1" ref="AWM61" ca="1">IF(AND($CC$57&lt;&gt;$CC$58,$CC$58&lt;&gt;$CC$59,$CC$59:$CC$60=$CC$60,$CC$60&lt;&gt;$CC$61,$CC$61:$CC$62=$CC$61,$CE$59:$CE$60=$CE$60,$CE$61:$CE$62=$CE$61,$CF$59:$CF$60=$CF$60,$CF$61:$CF$62=$CF$61,$CG$59&lt;&gt;$CG$60,$CG$61:$CG$62=$CG$61),1,0)</f>
        <v>0</v>
      </c>
      <c r="AWN61" s="487">
        <f t="array" aca="1" ref="AWN61" ca="1">IF(AND($CC$57&lt;&gt;$CC$58,$CC$58&lt;&gt;$CC$59,$CC$59:$CC$60=$CC$60,$CC$60&lt;&gt;$CC$61,$CC$61:$CC$62=$CC$61,$CE$59:$CE$60=$CE$60,$CE$61:$CE$62=$CE$61,$CF$59:$CF$60=$CF$60,$CF$61:$CF$62=$CF$61,$CG$59&lt;&gt;$CG$60,$CG$61&lt;&gt;$CG$62),1,0)</f>
        <v>0</v>
      </c>
      <c r="AWO61" s="487">
        <f t="array" aca="1" ref="AWO61" ca="1">IF(AND($CC$57&lt;&gt;$CC$58,$CC$58&lt;&gt;$CC$59,$CC$59:$CC$60=$CC$60,$CC$60&lt;&gt;$CC$61,$CC$61&lt;&gt;$CC$62,$CE$59:$CE$60=$CE$60,$CF$59:$CF$60=$CF$59,$CG$59&lt;&gt;$CG$60),1,0)</f>
        <v>0</v>
      </c>
      <c r="AWP61" s="487">
        <f t="array" aca="1" ref="AWP61" ca="1">IF(AND($CC$57&lt;&gt;$CC$58,$CC$58&lt;&gt;$CC$59,$CC$59&lt;&gt;$CC$60,$CC$60:$CC$62=$CC$61,$CE$60:$CE$62=$CE$61,$CF$60:$CF$62=$CF$61,$CG$60:$CG$61=$CG$61,$CG$61&lt;&gt;$CG$62),1,0)</f>
        <v>0</v>
      </c>
      <c r="AWQ61" s="487">
        <f t="array" aca="1" ref="AWQ61" ca="1">IF(AND($CC$57&lt;&gt;$CC$58,$CC$58&lt;&gt;$CC$59,$CC$59&lt;&gt;$CC$60,$CC$60:$CC$62=$CC$61,$CE$60:$CE$62=$CE$61,$CF$60:$CF$62=$CF$61,$CG$60&lt;&gt;$CG$61,$CG$61:$CG$62=$CG$61),1,0)</f>
        <v>0</v>
      </c>
      <c r="AWR61" s="487">
        <f t="array" aca="1" ref="AWR61" ca="1">IF(AND($CC$57&lt;&gt;$CC$58,$CC$58&lt;&gt;$CC$59,$CC$59&lt;&gt;$CC$60,$CC$60:$CC$62=$CC$61,$CE$60:$CE$62=$CE$61,$CF$60:$CF$62=$CF$61,$CG$60&lt;&gt;$CG$61,$CG$61&lt;&gt;$CG$62),1,0)</f>
        <v>0</v>
      </c>
      <c r="AWS61" s="487">
        <f t="array" aca="1" ref="AWS61" ca="1">IF(AND($CC$57&lt;&gt;$CC$58,$CC$58&lt;&gt;$CC$59,$CC$59&lt;&gt;$CC$60,$CC$60:$CC$61=$CC$61,$CC$61&lt;&gt;$CC$62,$CE$60:$CE$61=$CE$61,$CF$60:$CF$61=$CF$61,$CG$60&lt;&gt;$CG$61),1,0)</f>
        <v>0</v>
      </c>
      <c r="AWT61" s="487">
        <f t="array" aca="1" ref="AWT61" ca="1">IF(AND($CC$57&lt;&gt;$CC$58,$CC$58&lt;&gt;$CC$59,$CC$59&lt;&gt;$CC$60,$CC$60&lt;&gt;$CC$61,$CC$61:$CC$62=$CC$61,$CE$61:$CE$62=$CE$61,$CF$61:$CF$62=$CF$61,$CG$61&lt;&gt;$CG$62),1,0)</f>
        <v>0</v>
      </c>
      <c r="AWU61" s="487">
        <f t="array" aca="1" ref="AWU61" ca="1">IF(AND($CC$57:$CC$62=$CC$61,$CE$57:$CE$61=$CE$61,$CE$61&lt;&gt;$CE$62,$CF$57:$CF$59=$CF$59,$CF$59&lt;&gt;$CF$60,$CF$60:$CF$61=$CF$61,$CG$57:$CG$59=$CG$59,$CG$60&lt;&gt;$CG$61),1,0)</f>
        <v>0</v>
      </c>
      <c r="AWV61" s="487">
        <f t="array" aca="1" ref="AWV61" ca="1">IF(AND($CC$57:$CC$62=$CC$61,$CE$57:$CE$61=$CE$61,$CE$61&lt;&gt;$CE$62,$CF$57:$CF$60=$CF$60,$CF$60&lt;&gt;$CF$61,$CG$57:$CG$59=$CG$59,$CG$59&lt;&gt;$CG$60),1,0)</f>
        <v>0</v>
      </c>
      <c r="AWW61" s="487">
        <f t="array" aca="1" ref="AWW61" ca="1">IF(AND($CC$57:$CC$62=$CC$61,$CE$57:$CE$60=$CE$60,$CE$60&lt;&gt;$CE$61,$CE$61:$CE$62=$CE$61,$CF$57:$CF$59=$CF$59,$CF$59&lt;&gt;$CF$60,$CF$61:$CF$62=$CF$61,$CG$57:$CG$59=$CG$59,$CG$61&lt;&gt;$CG$62),1,0)</f>
        <v>0</v>
      </c>
      <c r="AWX61" s="487">
        <f t="array" aca="1" ref="AWX61" ca="1">IF(AND($CC$57:$CC$62=$CC$61,$CE$57:$CE$60=$CE$60,$CE$60&lt;&gt;$CE$61,$CE$61:$CE$62=$CE$61,$CF$57:$CF$60=$CF$60,$CF$61&lt;&gt;$CF$62,$CG$57:$CG$59=$CG$59,$CG$59&lt;&gt;$CG$60),1,0)</f>
        <v>0</v>
      </c>
      <c r="AWY61" s="487">
        <f t="array" aca="1" ref="AWY61" ca="1">IF(AND($CC$57:$CC$62=$CC$61,$CE$57:$CE$59=$CE$59,$CE$59&lt;&gt;$CE$60,$CE$60:$CE$62=$CE$61,$CF$57:$CF$59=$CF$59,$CF$60:$CF$61=$CF$61,$CF$61&lt;&gt;$CF$62,$CG$57:$CG$59=$CG$59,$CG$60&lt;&gt;$CG$61),1,0)</f>
        <v>0</v>
      </c>
      <c r="AWZ61" s="487">
        <f t="array" aca="1" ref="AWZ61" ca="1">IF(AND($CC$57:$CC$62=$CC$61,$CE$57:$CE$59=$CE$59,$CE$59&lt;&gt;$CE$60,$CE$60:$CE$62=$CE$61,$CF$57:$CF$59=$CF$59,$CF$60&lt;&gt;$CF$61,$CF$61:$CF$62=$CF$61,$CG$57:$CG$59=$CG$59,$CG$61&lt;&gt;$CG$62),1,0)</f>
        <v>0</v>
      </c>
      <c r="AXA61" s="487">
        <f t="array" aca="1" ref="AXA61" ca="1">IF(AND($CC$57:$CC$61=$CC$61,$CC$61&lt;&gt;$CC$62,$CE$57:$CE$59=$CE$59,$CE$59&lt;&gt;$CE$60,$CE$60:$CE$61=$CE$61,$CF$57:$CF$59=$CF$59,$CF$60&lt;&gt;$CF$61,$CG$57:$CG$59=$CG$59),1,0)</f>
        <v>0</v>
      </c>
      <c r="AXB61" s="487">
        <f t="array" aca="1" ref="AXB61" ca="1">IF(AND($CC$57:$CC$61=$CC$61,$CC$61&lt;&gt;$CC$62,$CE$57:$CE$61=$CE$61,$CF$57:$CF$59=$CF$59,$CF$59&lt;&gt;$CF$60,$CF$60:$CF$61=$CF$61,$CG$57:$CG$59=$CG$59,$CG$60&lt;&gt;$CG$61),1,0)</f>
        <v>0</v>
      </c>
      <c r="AXC61" s="487">
        <f t="array" aca="1" ref="AXC61" ca="1">IF(AND($CC$57:$CC$61=$CC$61,$CC$61&lt;&gt;$CC$62,$CE$57:$CE$59=$CE$59,$CE$59&lt;&gt;$CE$60,$CE$60:$CE$61=$CE$61,$CF$57:$CF$59=$CF$59,$CF$60:$CF$61=$CF$61,$CG$57:$CG$59=$CG$59,$CG$60&lt;&gt;$CG$61),1,0)</f>
        <v>0</v>
      </c>
      <c r="AXD61" s="487">
        <f t="array" aca="1" ref="AXD61" ca="1">IF(AND($CC$57:$CC$61=$CC$61,$CC$61&lt;&gt;$CC$62,$CE$57:$CE$60=$CE$60,$CE$60&lt;&gt;$CE$61,$CF$57:$CF$59=$CF$59,$CF$59&lt;&gt;$CF$60,$CG$57:$CG$59=$CG$59),1,0)</f>
        <v>0</v>
      </c>
      <c r="AXE61" s="487">
        <f t="array" aca="1" ref="AXE61" ca="1">IF(AND($CC$57:$CC$61=$CC$61,$CC$61&lt;&gt;$CC$62,$CE$57:$CE$61=$CE$61,$CF$57:$CF$60=$CF$60,$CF$60&lt;&gt;$CF$61,$CG$57:$CG$59=$CG$59,$CG$59&lt;&gt;$CG$60),1,0)</f>
        <v>0</v>
      </c>
      <c r="AXF61" s="487">
        <f t="array" aca="1" ref="AXF61" ca="1">IF(AND($CC$57:$CC$61=$CC$61,$CC$61&lt;&gt;$CC$62,$CE$57:$CE$60=$CE$60,$CE$60&lt;&gt;$CE$61,$CF$57:$CF$60=$CF$60,$CG$57:$CG$59=$CG$59,$CG$59&lt;&gt;$CG$60),1,0)</f>
        <v>0</v>
      </c>
      <c r="AXG61" s="487">
        <f t="array" aca="1" ref="AXG61" ca="1">IF(AND($CC$57:$CC$60=$CC$60,$CC$60&lt;&gt;$CC$61,$CC$61:$CC$62=$CC$61,$CE$57:$CE$59=$CE$59,$CE$59&lt;&gt;$CE$60,$CE$61:$CE$62=$CE$61,$CF$57:$CF$59=$CF$59,$CF$61&lt;&gt;$CF$62,$CG$57:$CG$59=$CG$59),1,0)</f>
        <v>0</v>
      </c>
      <c r="AXH61" s="487">
        <f t="array" aca="1" ref="AXH61" ca="1">IF(AND($CC$57:$CC$60=$CC$60,$CC$60&lt;&gt;$CC$61,$CC$61:$CC$62=$CC$61,$CE$57:$CE$60=$CE$60,$CE$61:$CE$62=$CE$61,$CF$57:$CF$59=$CF$59,$CF$59&lt;&gt;$CF$60,$CF$61:$CF$62=$CF$61,$CG$57:$CG$59=$CG$59,$CG$61&lt;&gt;$CG$62),1,0)</f>
        <v>0</v>
      </c>
      <c r="AXI61" s="487">
        <f t="array" aca="1" ref="AXI61" ca="1">IF(AND($CC$57:$CC$60=$CC$60,$CC$60&lt;&gt;$CC$61,$CC$61:$CC$62=$CC$61,$CE$57:$CE$59=$CE$59,$CE$59&lt;&gt;$CE$60,$CE$61:$CE$62=$CE$61,$CF$57:$CF$59=$CF$59,$CF$61:$CF$62=$CF$61,$CG$57:$CG$59=$CG$59,$CG$61&lt;&gt;$CG$62),1,0)</f>
        <v>0</v>
      </c>
      <c r="AXJ61" s="487">
        <f t="array" aca="1" ref="AXJ61" ca="1">IF(AND($CC$57:$CC$60=$CC$60,$CC$60&lt;&gt;$CC$61,$CC$61:$CC$62=$CC$61,$CE$57:$CE$60=$CE$60,$CE$61&lt;&gt;$CE$62,$CF$57:$CF$59=$CF$59,$CF$59&lt;&gt;$CF$60,$CG$57:$CG$59=$CG$59),1,0)</f>
        <v>0</v>
      </c>
      <c r="AXK61" s="487">
        <f t="array" aca="1" ref="AXK61" ca="1">IF(AND($CC$57:$CC$60=$CC$60,$CC$60&lt;&gt;$CC$61,$CC$61:$CC$62=$CC$61,$CE$57:$CE$60=$CE$60,$CE$61:$CE$62=$CE$61,$CF$57:$CF$60=$CF$60,$CF$61&lt;&gt;$CF$62,$CG$57:$CG$59=$CG$59,$CG$59&lt;&gt;$CG$60),1,0)</f>
        <v>0</v>
      </c>
      <c r="AXL61" s="487">
        <f t="array" aca="1" ref="AXL61" ca="1">IF(AND($CC$57:$CC$60=$CC$60,$CC$60&lt;&gt;$CC$61,$CC$61:$CC$62=$CC$61,$CE$57:$CE$60=$CE$60,$CE$61&lt;&gt;$CE$62,$CF$57:$CF$60=$CF$60,$CG$57:$CG$59=$CG$59,$CG$59&lt;&gt;$CG$60),1,0)</f>
        <v>0</v>
      </c>
      <c r="AXM61" s="487">
        <f t="array" aca="1" ref="AXM61" ca="1">IF(AND($CC$57:$CC$59=$CC$59,$CC$59&lt;&gt;$CC$60,$CC$60:$CC$62=$CC$61,$CE$57:$CE$59=$CE$59,$CE$60:$CE$61=$CE$61,$CE$61&lt;&gt;$CE$62,$CF$57:$CF$59=$CF$59,$CF$60&lt;&gt;$CF$61,$CG$57:$CG$59=$CG$59),1,0)</f>
        <v>0</v>
      </c>
      <c r="AXN61" s="487">
        <f t="array" aca="1" ref="AXN61" ca="1">IF(AND($CC$57:$CC$59=$CC$59,$CC$59&lt;&gt;$CC$60,$CC$60:$CC$62=$CC$61,$CE$57:$CE$59=$CE$59,$CE$60:$CE$62=$CE$61,$CF$57:$CF$59=$CF$59,$CF$60:$CF$61=$CF$61,$CF$61&lt;&gt;$CF$62,$CG$57:$CG$59=$CG$59,$CG$60&lt;&gt;$CG$61),1,0)</f>
        <v>0</v>
      </c>
      <c r="AXO61" s="487">
        <f t="array" aca="1" ref="AXO61" ca="1">IF(AND($CC$57:$CC$59=$CC$59,$CC$59&lt;&gt;$CC$60,$CC$60:$CC$62=$CC$61,$CE$57:$CE$59=$CE$59,$CE$60:$CE$61=$CE$61,$CE$61&lt;&gt;$CE$62,$CF$57:$CF$59=$CF$59,$CF$60:$CF$61=$CF$61,$CG$57:$CG$59=$CG$59,$CG$60&lt;&gt;$CG$61),1,0)</f>
        <v>0</v>
      </c>
      <c r="AXP61" s="487">
        <f t="array" aca="1" ref="AXP61" ca="1">IF(AND($CC$57:$CC$59=$CC$59,$CC$59&lt;&gt;$CC$60,$CC$60:$CC$62=$CC$61,$CE$57:$CE$59=$CE$59,$CE$60&lt;&gt;$CE$61,$CE$61:$CE$62=$CE$61,$CF$57:$CF$59=$CF$59,$CF$61&lt;&gt;$CF$62,$CG$57:$CG$59=$CG$59),1,0)</f>
        <v>0</v>
      </c>
      <c r="AXQ61" s="487">
        <f t="array" aca="1" ref="AXQ61" ca="1">IF(AND($CC$57:$CC$59=$CC$59,$CC$59&lt;&gt;$CC$60,$CC$60:$CC$62=$CC$61,$CE$57:$CE$59=$CE$59,$CE$60:$CE$62=$CE$61,$CF$57:$CF$59=$CF$59,$CF$60&lt;&gt;$CF$61,$CF$61:$CF$62=$CF$61,$CG$57:$CG$59=$CG$59,$CG$61&lt;&gt;$CG$62),1,0)</f>
        <v>0</v>
      </c>
      <c r="AXR61" s="487">
        <f t="array" aca="1" ref="AXR61" ca="1">IF(AND($CC$57:$CC$59=$CC$59,$CC$59&lt;&gt;$CC$60,$CC$60:$CC$62=$CC$61,$CE$57:$CE$59=$CE$59,$CE$60&lt;&gt;$CE$61,$CE$61:$CE$62=$CE$61,$CF$57:$CF$59=$CF$59,$CF$61:$CF$62=$CF$61,$CG$57:$CG$59=$CG$59,$CG$61&lt;&gt;$CG$62),1,0)</f>
        <v>0</v>
      </c>
      <c r="AXS61" s="487">
        <f t="array" aca="1" ref="AXS61" ca="1">IF(AND($CC$57:$CC$62=$CC$61,$CE$57:$CE$61=$CE$61,$CE$61&lt;&gt;$CE$62,$CF$57:$CF$60=$CF$60,$CF$60&lt;&gt;$CF$61,$CG$57:$CG$58=$CG$58,$CG$58&lt;&gt;$CG$59,$CG$59:$CG$60=$CG$60),1,0)</f>
        <v>0</v>
      </c>
      <c r="AXT61" s="487">
        <f t="array" aca="1" ref="AXT61" ca="1">IF(AND($CC$57:$CC$62=$CC$61,$CE$57:$CE$61=$CE$61,$CE$61&lt;&gt;$CE$62,$CF$57:$CF$58=$CF$58,$CF$58&lt;&gt;$CF$59,$CF$59:$CF$61=$CF$61,$CG$57:$CG$58=$CG$58,$CG$59:$CG$60=$CG$60,$CG$60&lt;&gt;$CG$61),1,0)</f>
        <v>0</v>
      </c>
      <c r="AXU61" s="487">
        <f t="array" aca="1" ref="AXU61" ca="1">IF(AND($CC$57:$CC$62=$CC$61,$CE$57:$CE$60=$CE$60,$CE$60&lt;&gt;$CE$61,$CE$61:$CE$62=$CE$61,$CF$57:$CF$60=$CF$60,$CF$61&lt;&gt;$CF$62,$CG$57:$CG$58=$CG$58,$CG$58&lt;&gt;$CG$59,$CG$59:$CG$60=$CG$60),1,0)</f>
        <v>0</v>
      </c>
      <c r="AXV61" s="487">
        <f t="array" aca="1" ref="AXV61" ca="1">IF(AND($CC$57:$CC$62=$CC$61,$CE$57:$CE$60=$CE$60,$CE$60&lt;&gt;$CE$61,$CE$61:$CE$62=$CE$61,$CF$57:$CF$58=$CF$58,$CF$58&lt;&gt;$CF$59,$CF$59:$CF$60=$CF$60,$CF$61:$CF$62=$CF$61,$CG$57:$CG$58=$CG$58,$CG$59:$CG$60=$CG$60,$CG$61&lt;&gt;$CG$62),1,0)</f>
        <v>0</v>
      </c>
      <c r="AXW61" s="487">
        <f t="array" aca="1" ref="AXW61" ca="1">IF(AND($CC$57:$CC$62=$CC$61,$CE$57:$CE$58=$CE$58,$CE$58&lt;&gt;$CE$59,$CE$59:$CE$62=$CE$61,$CF$57:$CF$58=$CF$58,$CF$59:$CF$60=$CF$60,$CF$60&lt;&gt;$CF$61,$CF$61:$CF$62=$CF$61,$CG$57:$CG$58=$CG$58,$CG$59:$CG$60=$CG$60,$CG$61&lt;&gt;$CG$62),1,0)</f>
        <v>0</v>
      </c>
      <c r="AXX61" s="487">
        <f t="array" aca="1" ref="AXX61" ca="1">IF(AND($CC$57:$CC$62=$CC$61,$CE$57:$CE$58=$CE$58,$CE$58&lt;&gt;$CE$59,$CE$59:$CE$62=$CE$61,$CF$57:$CF$58=$CF$58,$CF$59:$CF$61=$CF$61,$CF$61&lt;&gt;$CF$62,$CG$57:$CG$58=$CG$58,$CG$59:$CG$60=$CG$60,$CG$60&lt;&gt;$CG$61),1,0)</f>
        <v>0</v>
      </c>
      <c r="AXY61" s="487">
        <f t="array" aca="1" ref="AXY61" ca="1">IF(AND($CC$57:$CC$61=$CC$61,$CC$61&lt;&gt;$CC$62,$CE$57:$CE$60=$CE$60,$CE$60&lt;&gt;$CE$61,$CF$57:$CF$58=$CF$58,$CF$58&lt;&gt;$CF$59,$CF$59:$CF$60=$CF$60,$CG$57:$CG$58=$CG$58,$CG$59:$CG$60=$CG$60),1,0)</f>
        <v>0</v>
      </c>
      <c r="AXZ61" s="487">
        <f t="array" aca="1" ref="AXZ61" ca="1">IF(AND($CC$57:$CC$61=$CC$61,$CC$61&lt;&gt;$CC$62,$CE$57:$CE$61=$CE$61,$CF$57:$CF$60=$CF$60,$CF$60&lt;&gt;$CF$61,$CG$57:$CG$58=$CG$58,$CG$58&lt;&gt;$CG$59,$CG$59:$CG$60=$CG$60),1,0)</f>
        <v>0</v>
      </c>
      <c r="AYA61" s="487">
        <f t="array" aca="1" ref="AYA61" ca="1">IF(AND($CC$57:$CC$61=$CC$61,$CC$61&lt;&gt;$CC$62,$CE$57:$CE$60=$CE$60,$CE$60&lt;&gt;$CE$61,$CF$57:$CF$60=$CF$60,$CG$57:$CG$58=$CG$58,$CG$58&lt;&gt;$CG$59,$CG$59:$CG$60=$CG$60),1,0)</f>
        <v>0</v>
      </c>
      <c r="AYB61" s="487">
        <f t="array" aca="1" ref="AYB61" ca="1">IF(AND($CC$57:$CC$61=$CC$61,$CC$61&lt;&gt;$CC$62,$CE$57:$CE$58=$CE$58,$CE$58&lt;&gt;$CE$59,$CE$59:$CE$61=$CE$61,$CF$57:$CF$58=$CF$58,$CF$59:$CF$60=$CF$60,$CF$60&lt;&gt;$CF$61,$CG$57:$CG$58=$CG$58,$CG$59:$CG$60=$CG$60),1,0)</f>
        <v>0</v>
      </c>
      <c r="AYC61" s="487">
        <f t="array" aca="1" ref="AYC61" ca="1">IF(AND($CC$57:$CC$61=$CC$61,$CC$61&lt;&gt;$CC$62,$CE$57:$CE$61=$CE$61,$CF$57:$CF$58=$CF$58,$CF$58&lt;&gt;$CF$59,$CF$59:$CF$61=$CF$61,$CG$57:$CG$58=$CG$58,$CG$59:$CG$60=$CG$60,$CG$60&lt;&gt;$CG$61),1,0)</f>
        <v>0</v>
      </c>
      <c r="AYD61" s="487">
        <f t="array" aca="1" ref="AYD61" ca="1">IF(AND($CC$57:$CC$61=$CC$61,$CC$61&lt;&gt;$CC$62,$CE$57:$CE$58=$CE$58,$CE$58&lt;&gt;$CE$59,$CE$59:$CE$61=$CE$61,$CF$57:$CF$58=$CF$58,$CF$59:$CF$61=$CF$61,$CG$57:$CG$58=$CG$58,$CG$59:$CG$60=$CG$60,$CG$60&lt;&gt;$CG$61),1,0)</f>
        <v>0</v>
      </c>
      <c r="AYE61" s="487">
        <f t="array" aca="1" ref="AYE61" ca="1">IF(AND($CC$57:$CC$58=$CC$58,$CC$58&lt;&gt;$CC$59,$CC$59:$CC$62=$CC$61,$CE$57:$CE$58=$CE$58,$CE$59:$CE$60=$CE$60,$CE$60&lt;&gt;$CE$61,$CE$61:$CE$62=$CE$61,$CF$57:$CF$58=$CF$58,$CF$59:$CF$60=$CF$60,$CF$61&lt;&gt;$CF$62,$CG$57:$CG$58=$CG$58,$CG$59:$CG$60=$CG$60),1,0)</f>
        <v>0</v>
      </c>
      <c r="AYF61" s="487">
        <f t="array" aca="1" ref="AYF61" ca="1">IF(AND($CC$57:$CC$58=$CC$58,$CC$58&lt;&gt;$CC$59,$CC$59:$CC$62=$CC$61,$CE$57:$CE$58=$CE$58,$CE$59:$CE$62=$CE$61,$CF$57:$CF$58=$CF$58,$CF$59:$CF$60=$CF$60,$CF$60&lt;&gt;$CF$61,$CF$61:$CF$62=$CF$61,$CG$57:$CG$58=$CG$58,$CG$59:$CG$60=$CG$60,$CG$61&lt;&gt;$CG$62),1,0)</f>
        <v>0</v>
      </c>
      <c r="AYG61" s="487">
        <f t="array" aca="1" ref="AYG61" ca="1">IF(AND($CC$57:$CC$58=$CC$58,$CC$58&lt;&gt;$CC$59,$CC$59:$CC$62=$CC$61,$CE$57:$CE$58=$CE$58,$CE$59:$CE$60=$CE$60,$CE$60&lt;&gt;$CE$61,$CE$61:$CE$62=$CE$61,$CF$57:$CF$58=$CF$58,$CF$59:$CF$60=$CF$60,$CF$61:$CF$62=$CF$61,$CG$57:$CG$58=$CG$58,$CG$59:$CG$60=$CG$60,$CG$61&lt;&gt;$CG$62),1,0)</f>
        <v>0</v>
      </c>
      <c r="AYH61" s="487">
        <f t="array" aca="1" ref="AYH61" ca="1">IF(AND($CC$57:$CC$58=$CC$58,$CC$58&lt;&gt;$CC$59,$CC$59:$CC$62=$CC$61,$CE$57:$CE$58=$CE$58,$CE$59:$CE$61=$CE$61,$CE$61&lt;&gt;$CE$62,$CF$57:$CF$58=$CF$58,$CF$59:$CF$60=$CF$60,$CF$60&lt;&gt;$CF$61,$CG$57:$CG$58=$CG$58,$CG$59:$CG$60=$CG$60),1,0)</f>
        <v>0</v>
      </c>
      <c r="AYI61" s="487">
        <f t="array" aca="1" ref="AYI61" ca="1">IF(AND($CC$57:$CC$58=$CC$58,$CC$58&lt;&gt;$CC$59,$CC$59:$CC$62=$CC$61,$CE$57:$CE$58=$CE$58,$CE$59:$CE$62=$CE$61,$CF$57:$CF$58=$CF$58,$CF$59:$CF$61=$CF$61,$CF$61&lt;&gt;$CF$62,$CG$57:$CG$58=$CG$58,$CG$59:$CG$60=$CG$60,$CG$60&lt;&gt;$CG$61),1,0)</f>
        <v>0</v>
      </c>
      <c r="AYJ61" s="487">
        <f t="array" aca="1" ref="AYJ61" ca="1">IF(AND($CC$57:$CC$58=$CC$58,$CC$58&lt;&gt;$CC$59,$CC$59:$CC$62=$CC$61,$CE$57:$CE$58=$CE$58,$CE$59:$CE$61=$CE$61,$CE$61&lt;&gt;$CE$62,$CF$57:$CF$58=$CF$58,$CF$59:$CF$61=$CF$61,$CG$57:$CG$58=$CG$58,$CG$59:$CG$60=$CG$60,$CG$60&lt;&gt;$CG$61),1,0)</f>
        <v>0</v>
      </c>
      <c r="AYK61" s="487">
        <f t="array" aca="1" ref="AYK61" ca="1">IF(AND($CC$57:$CC$60=$CC$60,$CC$60&lt;&gt;$CC$61,$CC$61:$CC$62=$CC$61,$CE$57:$CE$60=$CE$60,$CE$61&lt;&gt;$CE$62,$CF$57:$CF$58=$CF$58,$CF$58&lt;&gt;$CF$59,$CF$59:$CF$60=$CF$60,$CG$57:$CG$58=$CG$58,$CG$59:$CG$60=$CG$60),1,0)</f>
        <v>0</v>
      </c>
      <c r="AYL61" s="487">
        <f t="array" aca="1" ref="AYL61" ca="1">IF(AND($CC$57:$CC$60=$CC$60,$CC$60&lt;&gt;$CC$61,$CC$61:$CC$62=$CC$61,$CE$57:$CE$60=$CE$60,$CE$61:$CE$62=$CE$61,$CF$57:$CF$60=$CF$60,$CF$61&lt;&gt;$CF$62,$CG$57:$CG$58=$CG$58,$CG$58&lt;&gt;$CG$59,$CG$59:$CG$60=$CG$60),1,0)</f>
        <v>0</v>
      </c>
      <c r="AYM61" s="487">
        <f t="array" aca="1" ref="AYM61" ca="1">IF(AND($CC$57:$CC$60=$CC$60,$CC$60&lt;&gt;$CC$61,$CC$61:$CC$62=$CC$61,$CE$57:$CE$60=$CE$60,$CE$61&lt;&gt;$CE$62,$CF$57:$CF$60=$CF$60,$CG$57:$CG$58=$CG$58,$CG$58&lt;&gt;$CG$59,$CG$59:$CG$60=$CG$60),1,0)</f>
        <v>0</v>
      </c>
      <c r="AYN61" s="487">
        <f t="array" aca="1" ref="AYN61" ca="1">IF(AND($CC$57:$CC$60=$CC$60,$CC$60&lt;&gt;$CC$61,$CC$61:$CC$62=$CC$61,$CE$57:$CE$58=$CE$58,$CE$58&lt;&gt;$CE$59,$CE$59:$CE$60=$CE$60,$CE$61:$CE$62=$CE$61,$CF$57:$CF$58=$CF$58,$CF$59:$CF$60=$CF$60,$CF$61&lt;&gt;$CF$62,$CG$57:$CG$58=$CG$58,$CG$59:$CG$60=$CG$60),1,0)</f>
        <v>0</v>
      </c>
      <c r="AYO61" s="487">
        <f t="array" aca="1" ref="AYO61" ca="1">IF(AND($CC$57:$CC$60=$CC$60,$CC$60&lt;&gt;$CC$61,$CC$61:$CC$62=$CC$61,$CE$57:$CE$60=$CE$60,$CE$61:$CE$62=$CE$61,$CF$57:$CF$58=$CF$58,$CF$58&lt;&gt;$CF$59,$CF$59:$CF$60=$CF$60,$CF$61:$CF$62=$CF$61,$CG$57:$CG$58=$CG$58,$CG$59:$CG$60=$CG$60,$CG$61&lt;&gt;$CG$62),1,0)</f>
        <v>0</v>
      </c>
      <c r="AYP61" s="487">
        <f t="array" aca="1" ref="AYP61" ca="1">IF(AND($CC$57:$CC$60=$CC$60,$CC$60&lt;&gt;$CC$61,$CC$61:$CC$62=$CC$61,$CE$57:$CE$58=$CE$58,$CE$58&lt;&gt;$CE$59,$CE$59:$CE$60=$CE$60,$CE$61:$CE$62=$CE$61,$CF$57:$CF$58=$CF$58,$CF$59:$CF$60=$CF$60,$CF$61:$CF$62=$CF$61,$CG$57:$CG$58=$CG$58,$CG$59:$CG$60=$CG$60,$CG$61&lt;&gt;$CG$62),1,0)</f>
        <v>0</v>
      </c>
      <c r="AYQ61" s="487">
        <f t="array" aca="1" ref="AYQ61" ca="1">IF(AND($CC$57:$CC$62=$CC$61,$CE$57:$CE$60=$CE$60,$CE$60&lt;&gt;$CE$61,$CE$61:$CE$62=$CE$61,$CF$57:$CF$59=$CF$59,$CF$59&lt;&gt;$CF$60,$CF$61:$CF$62=$CF$61,$CG$57:$CG$58=$CG$58,$CG$58&lt;&gt;$CG$59,$CG$61:$CG$62=$CG$61),1,0)</f>
        <v>0</v>
      </c>
      <c r="AYR61" s="487">
        <f t="array" aca="1" ref="AYR61" ca="1">IF(AND($CC$57:$CC$62=$CC$61,$CE$57:$CE$60=$CE$60,$CE$60&lt;&gt;$CE$61,$CE$61:$CE$62=$CE$61,$CF$57:$CF$58=$CF$58,$CF$58&lt;&gt;$CF$59,$CF$59:$CF$60=$CF$60,$CF$61:$CF$62=$CF$61,$CG$57:$CG$58=$CG$58,$CG$59&lt;&gt;$CG$60,$CG$61:$CG$62=$CG$61),1,0)</f>
        <v>0</v>
      </c>
      <c r="AYS61" s="487">
        <f t="array" aca="1" ref="AYS61" ca="1">IF(AND($CC$57:$CC$62=$CC$61,$CE$57:$CE$58=$CE$58,$CE$58&lt;&gt;$CE$59,$CE$59:$CE$62=$CE$61,$CF$57:$CF$58=$CF$58,$CF$59&lt;&gt;$CF$60,$CF$60:$CF$62=$CF$61,$CG$57:$CG$58=$CG$58,$CG$60&lt;&gt;$CG$61,$CG$61:$CG$62=$CG$61),1,0)</f>
        <v>0</v>
      </c>
      <c r="AYT61" s="487">
        <f t="array" aca="1" ref="AYT61" ca="1">IF(AND($CC$57:$CC$62=$CC$61,$CE$57:$CE$58=$CE$58,$CE$58&lt;&gt;$CE$59,$CE$59:$CE$62=$CE$61,$CF$57:$CF$58=$CF$58,$CF$59:$CF$60=$CF$60,$CF$60&lt;&gt;$CF$61,$CF$61:$CF$62=$CF$61,$CG$57:$CG$58=$CG$58,$CG$59&lt;&gt;$CG$60,$CG$61:$CG$62=$CG$61),1,0)</f>
        <v>0</v>
      </c>
      <c r="AYU61" s="487">
        <f t="array" aca="1" ref="AYU61" ca="1">IF(AND($CC$57:$CC$62=$CC$61,$CE$57:$CE$59=$CE$59,$CE$59&lt;&gt;$CE$60,$CE$60:$CE$62=$CE$61,$CF$57:$CF$58=$CF$58,$CF$58&lt;&gt;$CF$59,$CF$60:$CF$62=$CF$61,$CG$57:$CG$58=$CG$58,$CG$60&lt;&gt;$CG$61,$CG$61:$CG$62=$CG$61),1,0)</f>
        <v>0</v>
      </c>
      <c r="AYV61" s="487">
        <f t="array" aca="1" ref="AYV61" ca="1">IF(AND($CC$57:$CC$62=$CC$61,$CE$57:$CE$59=$CE$59,$CE$59&lt;&gt;$CE$60,$CE$60:$CE$62=$CE$61,$CF$57:$CF$59=$CF$59,$CF$60&lt;&gt;$CF$61,$CF$61:$CF$62=$CF$61,$CG$57:$CG$58=$CG$58,$CG$58&lt;&gt;$CG$59,$CG$61:$CG$62=$CG$61),1,0)</f>
        <v>0</v>
      </c>
      <c r="AYW61" s="487">
        <f t="array" aca="1" ref="AYW61" ca="1">IF(AND($CC$57:$CC$60=$CC$60,$CC$60&lt;&gt;$CC$61,$CC$61:$CC$62=$CC$61,$CE$57:$CE$59=$CE$59,$CE$59&lt;&gt;$CE$60,$CE$61:$CE$62=$CE$61,$CF$57:$CF$58=$CF$58,$CF$58&lt;&gt;$CF$59,$CF$61:$CF$62=$CF$61,$CG$57:$CG$58=$CG$58,$CG$61:$CG$62=$CG$61),1,0)</f>
        <v>0</v>
      </c>
      <c r="AYX61" s="487">
        <f t="array" aca="1" ref="AYX61" ca="1">IF(AND($CC$57:$CC$60=$CC$60,$CC$60&lt;&gt;$CC$61,$CC$61:$CC$62=$CC$61,$CE$57:$CE$60=$CE$60,$CE$61:$CE$62=$CE$61,$CF$57:$CF$59=$CF$59,$CF$59&lt;&gt;$CF$60,$CF$61:$CF$62=$CF$61,$CG$57:$CG$58=$CG$58,$CG$58&lt;&gt;$CG$59,$CG$61:$CG$62=$CG$61),1,0)</f>
        <v>0</v>
      </c>
      <c r="AYY61" s="487">
        <f t="array" aca="1" ref="AYY61" ca="1">IF(AND($CC$57:$CC$60=$CC$60,$CC$60&lt;&gt;$CC$61,$CC$61:$CC$62=$CC$61,$CE$57:$CE$58=$CE$58,$CE$58&lt;&gt;$CE$59,$CE$59:$CE$60=$CE$60,$CE$61:$CE$62=$CE$61,$CF$57:$CF$58=$CF$58,$CF$59&lt;&gt;$CF$60,$CF$61:$CF$62=$CF$61,$CG$57:$CG$58=$CG$58,$CG$61:$CG$62=$CG$61),1,0)</f>
        <v>0</v>
      </c>
      <c r="AYZ61" s="487">
        <f t="array" aca="1" ref="AYZ61" ca="1">IF(AND($CC$57:$CC$60=$CC$60,$CC$60&lt;&gt;$CC$61,$CC$61:$CC$62=$CC$61,$CE$57:$CE$60=$CE$60,$CE$61:$CE$62=$CE$61,$CF$57:$CF$58=$CF$58,$CF$58&lt;&gt;$CF$59,$CF$59:$CF$60=$CF$60,$CF$61:$CF$62=$CF$61,$CG$57:$CG$58=$CG$58,$CG$59&lt;&gt;$CG$60,$CG$61:$CG$62=$CG$61),1,0)</f>
        <v>0</v>
      </c>
      <c r="AZA61" s="487">
        <f t="array" aca="1" ref="AZA61" ca="1">IF(AND($CC$57:$CC$60=$CC$60,$CC$60&lt;&gt;$CC$61,$CC$61:$CC$62=$CC$61,$CE$57:$CE$59=$CE$59,$CE$59&lt;&gt;$CE$60,$CE$61:$CE$62=$CE$61,$CF$57:$CF$59=$CF$59,$CF$61:$CF$62=$CF$61,$CG$57:$CG$58=$CG$58,$CG$58&lt;&gt;$CG$59,$CG$61:$CG$62=$CG$61),1,0)</f>
        <v>0</v>
      </c>
      <c r="AZB61" s="487">
        <f t="array" aca="1" ref="AZB61" ca="1">IF(AND($CC$57:$CC$60=$CC$60,$CC$60&lt;&gt;$CC$61,$CC$61:$CC$62=$CC$61,$CE$57:$CE$58=$CE$58,$CE$58&lt;&gt;$CE$59,$CE$59:$CE$60=$CE$60,$CE$61:$CE$62=$CE$61,$CF$57:$CF$58=$CF$58,$CF$59:$CF$60=$CF$60,$CF$61:$CF$62=$CF$61,$CG$57:$CG$58=$CG$58,$CG$59&lt;&gt;$CG$60,$CG$61:$CG$62=$CG$61),1,0)</f>
        <v>0</v>
      </c>
      <c r="AZC61" s="487">
        <f t="array" aca="1" ref="AZC61" ca="1">IF(AND($CC$57:$CC$58=$CC$58,$CC$58&lt;&gt;$CC$59,$CC$59:$CC$62=$CC$61,$CE$57:$CE$58=$CE$58,$CE$59&lt;&gt;$CE$60,$CE$60:$CE$62=$CE$61,$CF$57:$CF$58=$CF$58,$CF$60&lt;&gt;$CF$61,$CF$61:$CF$62=$CF$61,$CG$57:$CG$58=$CG$58,$CG$61:$CG$62=$CG$61),1,0)</f>
        <v>0</v>
      </c>
      <c r="AZD61" s="487">
        <f t="array" aca="1" ref="AZD61" ca="1">IF(AND($CC$57:$CC$58=$CC$58,$CC$58&lt;&gt;$CC$59,$CC$59:$CC$62=$CC$61,$CE$57:$CE$58=$CE$58,$CE$59:$CE$62=$CE$61,$CF$57:$CF$58=$CF$58,$CF$59&lt;&gt;$CF$60,$CF$60:$CF$62=$CF$61,$CG$57:$CG$58=$CG$58,$CG$60&lt;&gt;$CG$61,$CG$61:$CG$62=$CG$61),1,0)</f>
        <v>0</v>
      </c>
      <c r="AZE61" s="487">
        <f t="array" aca="1" ref="AZE61" ca="1">IF(AND($CC$57:$CC$58=$CC$58,$CC$58&lt;&gt;$CC$59,$CC$59:$CC$62=$CC$61,$CE$57:$CE$58=$CE$58,$CE$59:$CE$62=$CE$61,$CF$57:$CF$58=$CF$58,$CF$59:$CF$60=$CF$60,$CF$60&lt;&gt;$CF$61,$CF$61:$CF$62=$CF$61,$CG$57:$CG$58=$CG$58,$CG$59&lt;&gt;$CG$60,$CG$61:$CG$62=$CG$61),1,0)</f>
        <v>0</v>
      </c>
      <c r="AZF61" s="487">
        <f t="array" aca="1" ref="AZF61" ca="1">IF(AND($CC$57:$CC$58=$CC$58,$CC$58&lt;&gt;$CC$59,$CC$59:$CC$62=$CC$61,$CE$57:$CE$58=$CE$58,$CE$59:$CE$60=$CE$60,$CE$60&lt;&gt;$CE$61,$CE$61:$CE$62=$CE$61,$CF$57:$CF$58=$CF$58,$CF$59&lt;&gt;$CF$60,$CF$61:$CF$62=$CF$61,$CG$57:$CG$58=$CG$58,$CG$61:$CG$62=$CG$61),1,0)</f>
        <v>0</v>
      </c>
      <c r="AZG61" s="487">
        <f t="array" aca="1" ref="AZG61" ca="1">IF(AND($CC$57:$CC$58=$CC$58,$CC$58&lt;&gt;$CC$59,$CC$59:$CC$62=$CC$61,$CE$57:$CE$58=$CE$58,$CE$59&lt;&gt;$CE$60,$CE$60:$CE$62=$CE$61,$CF$57:$CF$58=$CF$58,$CF$60:$CF$62=$CF$61,$CG$57:$CG$58=$CG$58,$CG$60&lt;&gt;$CG$61,$CG$61:$CG$62=$CG$61),1,0)</f>
        <v>0</v>
      </c>
      <c r="AZH61" s="487">
        <f t="array" aca="1" ref="AZH61" ca="1">IF(AND($CC$57:$CC$58=$CC$58,$CC$58&lt;&gt;$CC$59,$CC$59:$CC$62=$CC$61,$CE$57:$CE$58=$CE$58,$CE$59:$CE$60=$CE$60,$CE$60&lt;&gt;$CE$61,$CE$61:$CE$62=$CE$61,$CF$57:$CF$58=$CF$58,$CF$59:$CF$60=$CF$60,$CF$61:$CF$62=$CF$61,$CG$57:$CG$58=$CG$58,$CG$59&lt;&gt;$CG$60,$CG$61:$CG$62=$CG$61),1,0)</f>
        <v>0</v>
      </c>
      <c r="AZI61" s="487">
        <f t="array" aca="1" ref="AZI61" ca="1">IF(AND($CC$57:$CC$59=$CC$59,$CC$59&lt;&gt;$CC$60,$CC$60:$CC$62=$CC$61,$CE$57:$CE$58=$CE$58,$CE$58&lt;&gt;$CE$59,$CE$60:$CE$62=$CE$61,$CF$57:$CF$58=$CF$58,$CF$60&lt;&gt;$CF$61,$CF$61:$CF$62=$CF$61,$CG$57:$CG$58=$CG$58,$CG$61:$CG$62=$CG$61),1,0)</f>
        <v>0</v>
      </c>
      <c r="AZJ61" s="487">
        <f t="array" aca="1" ref="AZJ61" ca="1">IF(AND($CC$57:$CC$59=$CC$59,$CC$59&lt;&gt;$CC$60,$CC$60:$CC$62=$CC$61,$CE$57:$CE$59=$CE$59,$CE$60:$CE$62=$CE$61,$CF$57:$CF$58=$CF$58,$CF$58&lt;&gt;$CF$59,$CF$60:$CF$62=$CF$61,$CG$57:$CG$58=$CG$58,$CG$60&lt;&gt;$CG$61,$CG$61:$CG$62=$CG$61),1,0)</f>
        <v>0</v>
      </c>
      <c r="AZK61" s="487">
        <f t="array" aca="1" ref="AZK61" ca="1">IF(AND($CC$57:$CC$59=$CC$59,$CC$59&lt;&gt;$CC$60,$CC$60:$CC$62=$CC$61,$CE$57:$CE$59=$CE$59,$CE$60&lt;&gt;$CE$61,$CE$61:$CE$62=$CE$61,$CF$57:$CF$58=$CF$58,$CF$58&lt;&gt;$CF$59,$CF$61:$CF$62=$CF$61,$CG$57:$CG$58=$CG$58,$CG$61:$CG$62=$CG$61),1,0)</f>
        <v>0</v>
      </c>
      <c r="AZL61" s="487">
        <f t="array" aca="1" ref="AZL61" ca="1">IF(AND($CC$57:$CC$59=$CC$59,$CC$59&lt;&gt;$CC$60,$CC$60:$CC$62=$CC$61,$CE$57:$CE$59=$CE$59,$CE$60:$CE$62=$CE$61,$CF$57:$CF$59=$CF$59,$CF$60&lt;&gt;$CF$61,$CF$61:$CF$62=$CF$61,$CG$57:$CG$58=$CG$58,$CG$58&lt;&gt;$CG$59,$CG$61:$CG$62=$CG$61),1,0)</f>
        <v>0</v>
      </c>
      <c r="AZM61" s="487">
        <f t="array" aca="1" ref="AZM61" ca="1">IF(AND($CC$57:$CC$59=$CC$59,$CC$59&lt;&gt;$CC$60,$CC$60:$CC$62=$CC$61,$CE$57:$CE$58=$CE$58,$CE$58&lt;&gt;$CE$59,$CE$60:$CE$62=$CE$61,$CF$57:$CF$58=$CF$58,$CF$60:$CF$62=$CF$61,$CG$57:$CG$58=$CG$58,$CG$60&lt;&gt;$CG$61,$CG$61:$CG$62=$CG$61),1,0)</f>
        <v>0</v>
      </c>
      <c r="AZN61" s="487">
        <f t="array" aca="1" ref="AZN61" ca="1">IF(AND($CC$57:$CC$59=$CC$59,$CC$59&lt;&gt;$CC$60,$CC$60:$CC$62=$CC$61,$CE$57:$CE$59=$CE$59,$CE$60&lt;&gt;$CE$61,$CE$61:$CE$62=$CE$61,$CF$57:$CF$59=$CF$59,$CF$61:$CF$62=$CF$61,$CG$57:$CG$58=$CG$58,$CG$58&lt;&gt;$CG$59,$CG$61:$CG$62=$CG$61),1,0)</f>
        <v>0</v>
      </c>
      <c r="AZO61" s="487">
        <f t="array" aca="1" ref="AZO61" ca="1">IF(AND($CC$57:$CC$62=$CC$61,$CE$57:$CE$58=$CE$58,$CE$58&lt;&gt;$CE$59,$CE$59:$CE$62=$CE$61,$CF$57:$CF$58=$CF$58,$CF$59&lt;&gt;$CF$60,$CF$60:$CF$62=$CF$61,$CG$57:$CG$58=$CG$58,$CG$60:$CG$61=$CG$61,$CG$61&lt;&gt;$CG$62),1,0)</f>
        <v>0</v>
      </c>
      <c r="AZP61" s="487">
        <f t="array" aca="1" ref="AZP61" ca="1">IF(AND($CC$57:$CC$62=$CC$61,$CE$57:$CE$58=$CE$58,$CE$58&lt;&gt;$CE$59,$CE$59:$CE$62=$CE$61,$CF$57:$CF$58=$CF$58,$CF$59:$CF$61=$CF$61,$CF$61&lt;&gt;$CF$62,$CG$57:$CG$58=$CG$58,$CG$59&lt;&gt;$CG$60,$CG$60:$CG$61=$CG$61),1,0)</f>
        <v>0</v>
      </c>
      <c r="AZQ61" s="487">
        <f t="array" aca="1" ref="AZQ61" ca="1">IF(AND($CC$57:$CC$62=$CC$61,$CE$57:$CE$61=$CE$61,$CE$61&lt;&gt;$CE$62,$CF$57:$CF$59=$CF$59,$CF$59&lt;&gt;$CF$60,$CF$60:$CF$61=$CF$61,$CG$57:$CG$58=$CG$58,$CG$58&lt;&gt;$CG$59,$CG$60:$CG$61=$CG$61),1,0)</f>
        <v>0</v>
      </c>
      <c r="AZR61" s="487">
        <f t="array" aca="1" ref="AZR61" ca="1">IF(AND($CC$57:$CC$62=$CC$61,$CE$57:$CE$61=$CE$61,$CE$61&lt;&gt;$CE$62,$CF$57:$CF$58=$CF$58,$CF$58&lt;&gt;$CF$59,$CF$59:$CF$61=$CF$61,$CG$57:$CG$58=$CG$58,$CG$59&lt;&gt;$CG$60,$CG$60:$CG$61=$CG$61),1,0)</f>
        <v>0</v>
      </c>
      <c r="AZS61" s="487">
        <f t="array" aca="1" ref="AZS61" ca="1">IF(AND($CC$57:$CC$62=$CC$61,$CE$57:$CE$59=$CE$59,$CE$59&lt;&gt;$CE$60,$CE$60:$CE$62=$CE$61,$CF$57:$CF$58=$CF$58,$CF$58&lt;&gt;$CF$59,$CF$60:$CF$62=$CF$61,$CG$57:$CG$58=$CG$58,$CG$60:$CG$61=$CG$61,$CG$61&lt;&gt;$CG$62),1,0)</f>
        <v>0</v>
      </c>
      <c r="AZT61" s="487">
        <f t="array" aca="1" ref="AZT61" ca="1">IF(AND($CC$57:$CC$62=$CC$61,$CE$57:$CE$59=$CE$59,$CE$59&lt;&gt;$CE$60,$CE$60:$CE$62=$CE$61,$CF$57:$CF$59=$CF$59,$CF$60:$CF$61=$CF$61,$CF$61&lt;&gt;$CF$62,$CG$57:$CG$58=$CG$58,$CG$58&lt;&gt;$CG$59,$CG$60:$CG$61=$CG$61),1,0)</f>
        <v>0</v>
      </c>
      <c r="AZU61" s="487">
        <f t="array" aca="1" ref="AZU61" ca="1">IF(AND($CC$57:$CC$59=$CC$59,$CC$59&lt;&gt;$CC$60,$CC$60:$CC$62=$CC$61,$CE$57:$CE$59=$CE$59,$CE$60:$CE$62=$CE$61,$CF$57:$CF$58=$CF$58,$CF$58&lt;&gt;$CF$59,$CF$60:$CF$62=$CF$61,$CG$57:$CG$58=$CG$58,$CG$60:$CG$61=$CG$61,$CG$61&lt;&gt;$CG$62),1,0)</f>
        <v>0</v>
      </c>
      <c r="AZV61" s="487">
        <f t="array" aca="1" ref="AZV61" ca="1">IF(AND($CC$57:$CC$59=$CC$59,$CC$59&lt;&gt;$CC$60,$CC$60:$CC$62=$CC$61,$CC$59&lt;&gt;$CC$60,$CC$60:$CC$62=$CC$61,$CE$57:$CE$59=$CE$59,$CE$60:$CE$62=$CE$61,$CF$57:$CF$59=$CF$59,$CF$60:$CF$61=$CF$61,$CF$61&lt;&gt;$CF$62,$CG$57:$CG$58=$CG$58,$CG$58&lt;&gt;$CG$59,$CG$60:$CG$61=$CG$61),1,0)</f>
        <v>0</v>
      </c>
      <c r="AZW61" s="487">
        <f t="array" aca="1" ref="AZW61" ca="1">IF(AND($CC$57:$CC$59=$CC$59,$CC$59&lt;&gt;$CC$60,$CC$60:$CC$62=$CC$61,$CE$57:$CE$58=$CE$58,$CE$58&lt;&gt;$CE$59,$CE$60:$CE$62=$CE$61,$CF$57:$CF$58=$CF$58,$CF$60:$CF$62=$CF$61,$CG$57:$CG$58=$CG$58,$CG$60:$CG$61=$CG$61,$CG$61&lt;&gt;$CG$62),1,0)</f>
        <v>0</v>
      </c>
      <c r="AZX61" s="487">
        <f t="array" aca="1" ref="AZX61" ca="1">IF(AND($CC$57:$CC$59=$CC$59,$CC$59&lt;&gt;$CC$60,$CC$60:$CC$62=$CC$61,$CE$57:$CE$59=$CE$59,$CE$60:$CE$61=$CE$61,$CE$61&lt;&gt;$CE$62,$CF$57:$CF$59=$CF$59,$CF$60:$CF$61=$CF$61,$CG$57:$CG$58=$CG$58,$CG$58&lt;&gt;$CG$59,$CG$60:$CG$61=$CG$61),1,0)</f>
        <v>0</v>
      </c>
      <c r="AZY61" s="487">
        <f t="array" aca="1" ref="AZY61" ca="1">IF(AND($CC$57:$CC$59=$CC$59,$CC$59&lt;&gt;$CC$60,$CC$60:$CC$62=$CC$61,$CE$57:$CE$58=$CE$58,$CE$58&lt;&gt;$CE$59,$CE$60:$CE$62=$CE$61,$CF$57:$CF$58=$CF$58,$CF$60:$CF$61=$CF$61,$CF$61&lt;&gt;$CF$62,$CG$57:$CG$58=$CG$58,$CG$60:$CG$61=$CG$61),1,0)</f>
        <v>0</v>
      </c>
      <c r="AZZ61" s="487">
        <f t="array" aca="1" ref="AZZ61" ca="1">IF(AND($CC$57:$CC$59=$CC$59,$CC$59&lt;&gt;$CC$60,$CC$60:$CC$62=$CC$61,$CE$57:$CE$59=$CE$59,$CE$60:$CE$61=$CE$61,$CE$61&lt;&gt;$CE$62,$CF$57:$CF$58=$CF$58,$CF$58&lt;&gt;$CF$59,$CF$60:$CF$61=$CF$61,$CG$57:$CG$58=$CG$58,$CG$60:$CG$61=$CG$61),1,0)</f>
        <v>0</v>
      </c>
      <c r="BAA61" s="487">
        <f t="array" aca="1" ref="BAA61" ca="1">IF(AND($CC$57:$CC$58=$CC$58,$CC$58&lt;&gt;$CC$59,$CC$59:$CC$62=$CC$61,$CE$57:$CE$58=$CE$58,$CE$59:$CE$61=$CE$61,$CE$61&lt;&gt;$CE$62,$CF$57:$CF$58=$CF$58,$CF$59:$CF$61=$CF$61,$CG$57:$CG$58=$CG$58,$CG$59&lt;&gt;$CG$60,$CG$60:$CG$61=$CG$61),1,0)</f>
        <v>0</v>
      </c>
      <c r="BAB61" s="487">
        <f t="array" aca="1" ref="BAB61" ca="1">IF(AND($CC$57:$CC$58=$CC$58,$CC$58&lt;&gt;$CC$59,$CC$59:$CC$62=$CC$61,$CE$57:$CE$58=$CE$58,$CE$59&lt;&gt;$CE$60,$CE$60:$CE$62=$CE$61,$CF$57:$CF$58=$CF$58,$CF$60:$CF$62=$CF$61,$CG$57:$CG$58=$CG$58,$CG$60:$CG$61=$CG$61,$CG$61&lt;&gt;$CG$62),1,0)</f>
        <v>0</v>
      </c>
      <c r="BAC61" s="487">
        <f t="array" aca="1" ref="BAC61" ca="1">IF(AND($CC$57:$CC$58=$CC$58,$CC$58&lt;&gt;$CC$59,$CC$59:$CC$62=$CC$61,$CE$57:$CE$58=$CE$58,$CE$59&lt;&gt;$CE$60,$CE$60:$CE$62=$CE$61,$CF$57:$CF$58=$CF$58,$CF$60:$CF$61=$CF$61,$CF$61&lt;&gt;$CF$62,$CG$57:$CG$58=$CG$58,$CG$60:$CG$61=$CG$61),1,0)</f>
        <v>0</v>
      </c>
      <c r="BAD61" s="487">
        <f t="array" aca="1" ref="BAD61" ca="1">IF(AND($CC$57:$CC$58=$CC$58,$CC$58&lt;&gt;$CC$59,$CC$59:$CC$62=$CC$61,$CE$57:$CE$58=$CE$58,$CE$59:$CE$62=$CE$61,$CF$57:$CF$58=$CF$58,$CF$59&lt;&gt;$CF$60,$CF$60:$CF$62=$CF$61,$CG$57:$CG$58=$CG$58,$CG$60:$CG$61=$CG$61,$CG$61&lt;&gt;$CG$62),1,0)</f>
        <v>0</v>
      </c>
      <c r="BAE61" s="487">
        <f t="array" aca="1" ref="BAE61" ca="1">IF(AND($CC$57:$CC$58=$CC$58,$CC$58&lt;&gt;$CC$59,$CC$59:$CC$62=$CC$61,$CE$57:$CE$58=$CE$58,$CE$59:$CE$61=$CE$61,$CE$61&lt;&gt;$CE$62,$CF$57:$CF$58=$CF$58,$CF$59&lt;&gt;$CF$60,$CF$60:$CF$61=$CF$61,$CG$57:$CG$58=$CG$58,$CG$60:$CG$61=$CG$61),1,0)</f>
        <v>0</v>
      </c>
      <c r="BAF61" s="487">
        <f t="array" aca="1" ref="BAF61" ca="1">IF(AND($CC$57:$CC$58=$CC$58,$CC$58&lt;&gt;$CC$59,$CC$59:$CC$62=$CC$61,$CE$57:$CE$58=$CE$58,$CE$59:$CE$62=$CE$61,$CF$57:$CF$58=$CF$58,$CF$59:$CF$61=$CF$61,$CF$61&lt;&gt;$CF$62,$CG$57:$CG$58=$CG$58,$CG$59&lt;&gt;$CG$60,$CG$60:$CG$61=$CG$61),1,0)</f>
        <v>0</v>
      </c>
      <c r="BAG61" s="487">
        <f t="array" aca="1" ref="BAG61" ca="1">IF(AND($CC$57:$CC$61=$CC$61,$CC$61&lt;&gt;$CC$62,$CE$57:$CE$59=$CE$59,$CE$59&lt;&gt;$CE$60,$CE$60:$CE$61=$CE$61,$CF$57:$CF$58=$CF$58,$CF$58&lt;&gt;$CF$59,$CF$60:$CF$61=$CF$61,$CG$57:$CG$58=$CG$58,$CG$60:$CG$61=$CG$61),1,0)</f>
        <v>0</v>
      </c>
      <c r="BAH61" s="487">
        <f t="array" aca="1" ref="BAH61" ca="1">IF(AND($CC$57:$CC$61=$CC$61,$CC$61&lt;&gt;$CC$62,$CE$57:$CE$61=$CE$61,$CF$57:$CF$59=$CF$59,$CF$59&lt;&gt;$CF$60,$CF$60:$CF$61=$CF$61,$CG$57:$CG$58=$CG$58,$CG$58&lt;&gt;$CG$59,$CG$60:$CG$61=$CG$61),1,0)</f>
        <v>0</v>
      </c>
      <c r="BAI61" s="487">
        <f t="array" aca="1" ref="BAI61" ca="1">IF(AND($CC$57:$CC$61=$CC$61,$CC$61&lt;&gt;$CC$62,$CE$57:$CE$58=$CE$58,$CE$58&lt;&gt;$CE$59,$CE$59:$CE$61=$CE$61,$CF$57:$CF$58=$CF$58,$CF$59&lt;&gt;$CF$60,$CF$60:$CF$61=$CF$61,$CG$57:$CG$58=$CG$58,$CG$60:$CG$61=$CG$61),1,0)</f>
        <v>0</v>
      </c>
      <c r="BAJ61" s="487">
        <f t="array" aca="1" ref="BAJ61" ca="1">IF(AND($CC$57:$CC$61=$CC$61,$CC$61&lt;&gt;$CC$62,$CE$57:$CE$61=$CE$61,$CF$57:$CF$58=$CF$58,$CF$58&lt;&gt;$CF$59,$CF$59:$CF$61=$CF$61,$CG$57:$CG$58=$CG$58,$CG$59&lt;&gt;$CG$60,$CG$60:$CG$61=$CG$61),1,0)</f>
        <v>0</v>
      </c>
      <c r="BAK61" s="487">
        <f t="array" aca="1" ref="BAK61" ca="1">IF(AND($CC$57:$CC$61=$CC$61,$CC$61&lt;&gt;$CC$62,$CE$57:$CE$59=$CE$59,$CE$59&lt;&gt;$CE$60,$CE$60:$CE$61=$CE$61,$CF$57:$CF$59=$CF$59,$CF$60:$CF$61=$CF$61,$CG$57:$CG$58=$CG$58,$CG$58&lt;&gt;$CG$59,$CG$60:$CG$61=$CG$61),1,0)</f>
        <v>0</v>
      </c>
      <c r="BAL61" s="487">
        <f t="array" aca="1" ref="BAL61" ca="1">IF(AND($CC$57:$CC$61=$CC$61,$CC$61&lt;&gt;$CC$62,$CE$57:$CE$58=$CE$58,$CE$58&lt;&gt;$CE$59,$CE$59:$CE$61=$CE$61,$CF$57:$CF$58=$CF$58,$CF$59:$CF$61=$CF$61,$CG$57:$CG$58=$CG$58,$CG$59&lt;&gt;$CG$60,$CG$60:$CG$61=$CG$61),1,0)</f>
        <v>0</v>
      </c>
      <c r="BAM61" s="487">
        <f t="array" aca="1" ref="BAM61" ca="1">IF(AND($CC$57:$CC$62=$CC$61,$CE$57:$CE$61=$CE$61,$CE$61&lt;&gt;$CE$62,$CF$57:$CF$60=$CF$60,$CF$60&lt;&gt;$CF$61,$CG$57:$CG$58=$CG$58,$CG$58&lt;&gt;$CG$59,$CG$59&lt;&gt;$CG$60),1,0)</f>
        <v>0</v>
      </c>
      <c r="BAN61" s="487">
        <f t="array" aca="1" ref="BAN61" ca="1">IF(AND($CC$57:$CC$62=$CC$61,$CE$57:$CE$61=$CE$61,$CE$61&lt;&gt;$CE$62,$CF$57:$CF$59=$CF$59,$CF$59&lt;&gt;$CF$60,$CF$60:$CF$61=$CF$61,$CG$57:$CG$58=$CG$58,$CG$58&lt;&gt;$CG$59,$CG$60&lt;&gt;$CG$61),1,0)</f>
        <v>0</v>
      </c>
      <c r="BAO61" s="487">
        <f t="array" aca="1" ref="BAO61" ca="1">IF(AND($CC$57:$CC$62=$CC$61,$CE$57:$CE$61=$CE$61,$CE$61&lt;&gt;$CE$62,$CF$57:$CF$59=$CF$59,$CF$59&lt;&gt;$CF$60,$CF$60&lt;&gt;$CF$61,$CG$57:$CG$58=$CG$58,$CG$58&lt;&gt;$CG$59),1,0)</f>
        <v>0</v>
      </c>
      <c r="BAP61" s="487">
        <f t="array" aca="1" ref="BAP61" ca="1">IF(AND($CC$57:$CC$62=$CC$61,$CE$57:$CE$61=$CE$61,$CE$61&lt;&gt;$CE$62,$CF$57:$CF$58=$CF$58,$CF$58&lt;&gt;$CF$59,$CF$59:$CF$61=$CF$61,$CG$57:$CG$58=$CG$58,$CG$59&lt;&gt;$CG$60,$CG$60&lt;&gt;$CG$61),1,0)</f>
        <v>0</v>
      </c>
      <c r="BAQ61" s="487">
        <f t="array" aca="1" ref="BAQ61" ca="1">IF(AND($CC$57:$CC$62=$CC$61,$CE$57:$CE$61=$CE$61,$CE$61&lt;&gt;$CE$62,$CF$57:$CF$58=$CF$58,$CF$58&lt;&gt;$CF$59,$CF$59&lt;&gt;$CF$60,$CF$60:$CF$61=$CF$61,$CG$57:$CG$58=$CG$58,$CG$60&lt;&gt;$CG$61),1,0)</f>
        <v>0</v>
      </c>
      <c r="BAR61" s="487">
        <f t="array" aca="1" ref="BAR61" ca="1">IF(AND($CC$57:$CC$62=$CC$61,$CE$57:$CE$61=$CE$61,$CE$61&lt;&gt;$CE$62,$CF$57:$CF$58=$CF$58,$CF$58&lt;&gt;$CF$59,$CF$59:$CF$60=$CF$60,$CF$60&lt;&gt;$CF$61,$CG$57:$CG$58=$CG$57,$CG$59&lt;&gt;$CG$60),1,0)</f>
        <v>0</v>
      </c>
      <c r="BAS61" s="487">
        <f t="array" aca="1" ref="BAS61" ca="1">IF(AND($CC$57:$CC$62=$CC$61,$CE$57:$CE$60=$CE$60,$CE$60&lt;&gt;$CE$61,$CE$61:$CE$62=$CE$61,$CF$57:$CF$59=$CF$59,$CF$59&lt;&gt;$CF$60,$CF$61:$CF$62=$CF$61,$CG$57:$CG$58=$CG$58,$CG$58&lt;&gt;$CG$59,$CG$61&lt;&gt;$CG$62),1,0)</f>
        <v>0</v>
      </c>
      <c r="BAT61" s="487">
        <f t="array" aca="1" ref="BAT61" ca="1">IF(AND($CC$57:$CC$62=$CC$61,$CE$57:$CE$60=$CE$60,$CE$60&lt;&gt;$CE$61,$CE$61:$CE$62=$CE$61,$CF$57:$CF$59=$CF$59,$CF$59&lt;&gt;$CF$60,$CF$61&lt;&gt;$CF$62,$CG$57:$CG$58=$CG$58,$CG$58&lt;&gt;$CG$59),1,0)</f>
        <v>0</v>
      </c>
      <c r="BAU61" s="487">
        <f t="array" aca="1" ref="BAU61" ca="1">IF(AND($CC$57:$CC$62=$CC$61,$CE$57:$CE$60=$CE$60,$CE$60&lt;&gt;$CE$61,$CE$61:$CE$62=$CE$61,$CF$57:$CF$58=$CF$58,$CF$58&lt;&gt;$CF$59,$CF$59:$CF$60=$CF$60,$CF$61:$CF$62=$CF$61,$CG$57:$CG$58=$CG$58,$CG$59&lt;&gt;$CG$60,$CG$61&lt;&gt;$CG$62),1,0)</f>
        <v>0</v>
      </c>
      <c r="BAV61" s="487">
        <f t="array" aca="1" ref="BAV61" ca="1">IF(AND($CC$57:$CC$62=$CC$61,$CE$57:$CE$60=$CE$60,$CE$60&lt;&gt;$CE$61,$CE$61:$CE$62=$CE$61,$CF$57:$CF$58=$CF$58,$CF$58&lt;&gt;$CF$59,$CF$59:$CF$60=$CF$60,$CF$61&lt;&gt;$CF$62,$CG$57:$CG$58=$CG$58,$CG$59&lt;&gt;$CG$60),1,0)</f>
        <v>0</v>
      </c>
      <c r="BAW61" s="487">
        <f t="array" aca="1" ref="BAW61" ca="1">IF(AND($CC$57:$CC$62=$CC$61,$CE$57:$CE$60=$CE$60,$CE$60&lt;&gt;$CE$61,$CE$61:$CE$62=$CE$61,$CF$57:$CF$58=$CF$58,$CF$58&lt;&gt;$CF$59,$CF$59&lt;&gt;$CF$60,$CF$61:$CF$62=$CF$61,$CG$57:$CG$58=$CG$58,$CG$61&lt;&gt;$CG$62),1,0)</f>
        <v>0</v>
      </c>
      <c r="BAX61" s="487">
        <f t="array" aca="1" ref="BAX61" ca="1">IF(AND($CC$57:$CC$62=$CC$61,$CE$57:$CE$60=$CE$60,$CE$60&lt;&gt;$CE$61,$CE$61:$CE$62=$CE$61,$CF$57:$CF$60=$CF$60,$CF$61&lt;&gt;$CF$62,$CG$57:$CG$58=$CG$58,$CG$58&lt;&gt;$CG$59,$CG$59&lt;&gt;$CG$60),1,0)</f>
        <v>0</v>
      </c>
      <c r="BAY61" s="487">
        <f t="array" aca="1" ref="BAY61" ca="1">IF(AND($CC$57:$CC$62=$CC$61,$CE$57:$CE$59=$CE$59,$CE$59&lt;&gt;$CE$60,$CE$60:$CE$62=$CE$61,$CF$57:$CF$58=$CF$58,$CF$58&lt;&gt;$CF$59,$CF$60:$CF$62=$CF$61,$CG$57:$CG$58=$CG$58,$CG$60&lt;&gt;$CG$61,$CG$61&lt;&gt;$CG$62),1,0)</f>
        <v>0</v>
      </c>
      <c r="BAZ61" s="487">
        <f t="array" aca="1" ref="BAZ61" ca="1">IF(AND($CC$57:$CC$62=$CC$61,$CE$57:$CE$59=$CE$59,$CE$59&lt;&gt;$CE$60,$CE$60:$CE$62=$CE$61,$CF$57:$CF$58=$CF$58,$CF$58&lt;&gt;$CF$59,$CF$60:$CF$61=$CF$61,$CF$61&lt;&gt;$CF$62,$CG$57:$CG$58=$CG$58,$CG$60&lt;&gt;$CG$61),1,0)</f>
        <v>0</v>
      </c>
      <c r="BBA61" s="487">
        <f t="array" aca="1" ref="BBA61" ca="1">IF(AND($CC$57:$CC$62=$CC$61,$CE$57:$CE$59=$CE$59,$CE$59&lt;&gt;$CE$60,$CE$60:$CE$62=$CE$61,$CF$57:$CF$58=$CF$58,$CF$58&lt;&gt;$CF$59,$CF$60&lt;&gt;$CF$61,$CF$61:$CF$62=$CF$61,$CG$57:$CG$58=$CG$58,$CG$61&lt;&gt;$CG$62),1,0)</f>
        <v>0</v>
      </c>
      <c r="BBB61" s="487">
        <f t="array" aca="1" ref="BBB61" ca="1">IF(AND($CC$57:$CC$62=$CC$61,$CE$57:$CE$59=$CE$59,$CE$59&lt;&gt;$CE$60,$CE$60:$CE$62=$CE$61,$CF$57:$CF$59=$CF$59,$CF$60:$CF$61=$CF$61,$CF$61&lt;&gt;$CF$62,$CG$57:$CG$58=$CG$58,$CG$58&lt;&gt;$CG$59,$CG$60&lt;&gt;$CG$61),1,0)</f>
        <v>0</v>
      </c>
      <c r="BBC61" s="487">
        <f t="array" aca="1" ref="BBC61" ca="1">IF(AND($CC$57:$CC$62=$CC$61,$CE$57:$CE$59=$CE$59,$CE$59&lt;&gt;$CE$60,$CE$60:$CE$62=$CE$61,$CF$57:$CF$59=$CF$59,$CF$60&lt;&gt;$CF$61,$CF$61:$CF$62=$CF$61,$CG$57:$CG$58=$CG$58,$CG$58&lt;&gt;$CG$59,$CG$61&lt;&gt;$CG$62),1,0)</f>
        <v>0</v>
      </c>
      <c r="BBD61" s="487">
        <f t="array" aca="1" ref="BBD61" ca="1">IF(AND($CC$57:$CC$62=$CC$61,$CE$57:$CE$59=$CE$59,$CE$59&lt;&gt;$CE$60,$CE$60:$CE$62=$CE$61,$CF$57:$CF$59=$CF$59,$CF$60&lt;&gt;$CF$61,$CF$61&lt;&gt;$CF$62,$CG$57:$CG$58=$CG$58,$CG$58&lt;&gt;$CG$59),1,0)</f>
        <v>0</v>
      </c>
      <c r="BBE61" s="487">
        <f t="array" aca="1" ref="BBE61" ca="1">IF(AND($CC$57:$CC$62=$CC$61,$CE$57:$CE$60=$CE$60,$CE$60&lt;&gt;$CE$61,$CE$61&lt;&gt;$CE$62,$CF$57:$CF$59=$CF$59,$CF$59&lt;&gt;$CF$60,$CG$57:$CG$58=$CG$58,$CG$58&lt;&gt;$CG$59),1,0)</f>
        <v>0</v>
      </c>
      <c r="BBF61" s="487">
        <f t="array" aca="1" ref="BBF61" ca="1">IF(AND($CC$57:$CC$62=$CC$61,$CE$57:$CE$60=$CE$60,$CE$60&lt;&gt;$CE$61,$CE$61&lt;&gt;$CE$62,$CF$57:$CF$58=$CF$58,$CF$58&lt;&gt;$CF$59,$CF$59:$CF$60=$CF$60,$CG$57:$CG$58=$CG$58,$CG$59&lt;&gt;$CG$60),1,0)</f>
        <v>0</v>
      </c>
      <c r="BBG61" s="487">
        <f t="array" aca="1" ref="BBG61" ca="1">IF(AND($CC$57:$CC$62=$CC$61,$CE$57:$CE$59=$CE$59,$CE$59&lt;&gt;$CE$60,$CE$60:$CE$61=$CE$61,$CE$61&lt;&gt;$CE$62,$CF$57:$CF$59=$CF$59,$CF$60&lt;&gt;$CF$61,$CG$57:$CG$58=$CG$58,$CG$58&lt;&gt;$CG$59),1,0)</f>
        <v>0</v>
      </c>
      <c r="BBH61" s="487">
        <f t="array" aca="1" ref="BBH61" ca="1">IF(AND($CC$57:$CC$62=$CC$61,$CE$57:$CE$59=$CE$59,$CE$59&lt;&gt;$CE$60,$CE$60:$CE$61=$CE$61,$CE$61&lt;&gt;$CE$62,$CF$57:$CF$58=$CF$58,$CF$58&lt;&gt;$CF$59,$CF$60:$CF$61=$CF$61,$CG$57:$CG$58=$CG$58,$CG$60&lt;&gt;$CG$61),1,0)</f>
        <v>0</v>
      </c>
      <c r="BBI61" s="487">
        <f t="array" aca="1" ref="BBI61" ca="1">IF(AND($CC$57:$CC$62=$CC$61,$CE$57:$CE$59=$CE$59,$CE$59&lt;&gt;$CE$60,$CE$60&lt;&gt;$CE$61,$CE$61:$CE$62=$CE$61,$CF$57:$CF$59=$CF$59,$CF$61&lt;&gt;$CF$62,$CG$57:$CG$58=$CG$58,$CG$58&lt;&gt;$CG$59),1,0)</f>
        <v>0</v>
      </c>
      <c r="BBJ61" s="487">
        <f t="array" aca="1" ref="BBJ61" ca="1">IF(AND($CC$57:$CC$62=$CC$61,$CE$57:$CE$59=$CE$59,$CE$59&lt;&gt;$CE$60,$CE$60&lt;&gt;$CE$61,$CE$61:$CE$62=$CE$61,$CF$57:$CF$58=$CF$58,$CF$58&lt;&gt;$CF$59,$CF$61:$CF$62=$CF$61,$CG$57:$CG$58=$CG$58,$CG$61&lt;&gt;$CG$62),1,0)</f>
        <v>0</v>
      </c>
      <c r="BBK61" s="487">
        <f t="array" aca="1" ref="BBK61" ca="1">IF(AND($CC$57:$CC$62=$CC$61,$CE$57:$CE$58=$CE$58,$CE$58&lt;&gt;$CE$59,$CE$59:$CE$62=$CE$61,$CF$57:$CF$58=$CF$58,$CF$59&lt;&gt;$CF$60,$CF$60:$CF$62=$CF$61,$CG$57:$CG$58=$CG$58,$CG$60&lt;&gt;$CG$61,$CG$61&lt;&gt;$CG$62),1,0)</f>
        <v>0</v>
      </c>
      <c r="BBL61" s="487">
        <f t="array" aca="1" ref="BBL61" ca="1">IF(AND($CC$57:$CC$62=$CC$61,$CE$57:$CE$58=$CE$58,$CE$58&lt;&gt;$CE$59,$CE$59:$CE$62=$CE$61,$CF$57:$CF$58=$CF$58,$CF$59:$CF$60=$CF$60,$CF$60&lt;&gt;$CF$61,$CF$61:$CF$62=$CF$61,$CG$57:$CG$58=$CG$58,$CG$59&lt;&gt;$CG$60,$CG$61&lt;&gt;$CG$62),1,0)</f>
        <v>0</v>
      </c>
      <c r="BBM61" s="487">
        <f t="array" aca="1" ref="BBM61" ca="1">IF(AND($CC$57:$CC$62=$CC$61,$CE$57:$CE$58=$CE$58,$CE$58&lt;&gt;$CE$59,$CE$59:$CE$62=$CE$61,$CF$57:$CF$58=$CF$58,$CF$59:$CF$61=$CF$61,$CF$61&lt;&gt;$CF$62,$CG$57:$CG$58=$CG$58,$CG$59&lt;&gt;$CG$60,$CG$60&lt;&gt;$CG$61),1,0)</f>
        <v>0</v>
      </c>
      <c r="BBN61" s="487">
        <f t="array" aca="1" ref="BBN61" ca="1">IF(AND($CC$57:$CC$62=$CC$61,$CE$57:$CE$58=$CE$58,$CE$58&lt;&gt;$CE$59,$CE$59:$CE$62=$CE$61,$CF$57:$CF$58=$CF$58,$CF$59:$CF$60=$CF$60,$CF$60&lt;&gt;$CF$61,$CF$61&lt;&gt;$CF$62,$CG$57:$CG$58=$CG$58,$CG$59&lt;&gt;$CG$60),1,0)</f>
        <v>0</v>
      </c>
      <c r="BBO61" s="487">
        <f t="array" aca="1" ref="BBO61" ca="1">IF(AND($CC$57:$CC$62=$CC$61,$CE$57:$CE$58=$CE$58,$CE$58&lt;&gt;$CE$59,$CE$59:$CE$62=$CE$61,$CF$57:$CF$58=$CF$58,$CF$59&lt;&gt;$CF$60,$CF$60&lt;&gt;$CF$61,$CF$61:$CF$62=$CF$61,$CG$57:$CG$58=$CG$58,$CG$61&lt;&gt;$CG$62),1,0)</f>
        <v>0</v>
      </c>
      <c r="BBP61" s="487">
        <f t="array" aca="1" ref="BBP61" ca="1">IF(AND($CC$57:$CC$62=$CC$61,$CE$57:$CE$58=$CE$58,$CE$58&lt;&gt;$CE$59,$CE$59:$CE$62=$CE$61,$CF$57:$CF$58=$CF$58,$CF$59&lt;&gt;$CF$60,$CF$60:$CF$61=$CF$61,$CF$61&lt;&gt;$CF$62,$CG$57:$CG$58=$CG$58,$CG$60&lt;&gt;$CG$61),1,0)</f>
        <v>0</v>
      </c>
      <c r="BBQ61" s="487">
        <f t="array" aca="1" ref="BBQ61" ca="1">IF(AND($CC$57:$CC$62=$CC$61,$CE$57:$CE$58=$CE$58,$CE$58&lt;&gt;$CE$59,$CE$59:$CE$61=$CE$61,$CE$61&lt;&gt;$CE$62,$CF$57:$CF$58=$CF$58,$CF$59&lt;&gt;$CF$60,$CF$60:$CF$61=$CF$61,$CG$57:$CG$58=$CG$58,$CG$60&lt;&gt;$CG$61),1,0)</f>
        <v>0</v>
      </c>
      <c r="BBR61" s="487">
        <f t="array" aca="1" ref="BBR61" ca="1">IF(AND($CC$57:$CC$62=$CC$61,$CE$57:$CE$58=$CE$58,$CE$58&lt;&gt;$CE$59,$CE$59:$CE$61=$CE$61,$CE$61&lt;&gt;$CE$62,$CF$57:$CF$58=$CF$58,$CF$59:$CF$60=$CF$60,$CF$60&lt;&gt;$CF$61,$CG$57:$CG$58=$CG$58,$CG$59&lt;&gt;$CG$60),1,0)</f>
        <v>0</v>
      </c>
      <c r="BBS61" s="487">
        <f t="array" aca="1" ref="BBS61" ca="1">IF(AND($CC$57:$CC$62=$CC$61,$CE$57:$CE$58=$CE$58,$CE$58&lt;&gt;$CE$59,$CE$59:$CE$60=$CE$60,$CE$60&lt;&gt;$CE$61,$CE$61:$CE$62=$CE$61,$CF$57:$CF$58=$CF$58,$CF$59&lt;&gt;$CF$60,$CF$61:$CF$62=$CF$61,$CG$57:$CG$58=$CG$58,$CG$61&lt;&gt;$CG$62),1,0)</f>
        <v>0</v>
      </c>
      <c r="BBT61" s="487">
        <f t="array" aca="1" ref="BBT61" ca="1">IF(AND($CC$57:$CC$62=$CC$61,$CE$57:$CE$58=$CE$58,$CE$58&lt;&gt;$CE$59,$CE$59:$CE$60=$CE$60,$CE$60&lt;&gt;$CE$61,$CE$61:$CE$62=$CE$61,$CF$57:$CF$58=$CF$58,$CF$59:$CF$60=$CF$60,$CF$61&lt;&gt;$CF$62,$CG$57:$CG$58=$CG$58,$CG$59&lt;&gt;$CG$60),1,0)</f>
        <v>0</v>
      </c>
      <c r="BBU61" s="487">
        <f t="array" aca="1" ref="BBU61" ca="1">IF(AND($CC$57:$CC$62=$CC$61,$CE$57:$CE$58=$CE$58,$CE$58&lt;&gt;$CE$59,$CE$59&lt;&gt;$CE$60,$CE$60:$CE$62=$CE$61,$CF$57:$CF$58=$CF$58,$CF$60&lt;&gt;$CF$61,$CF$61:$CF$62=$CF$61,$CG$57:$CG$58=$CG$58,$CG$61&lt;&gt;$CG$62),1,0)</f>
        <v>0</v>
      </c>
      <c r="BBV61" s="487">
        <f t="array" aca="1" ref="BBV61" ca="1">IF(AND($CC$57:$CC$62=$CC$61,$CE$57:$CE$58=$CE$58,$CE$58&lt;&gt;$CE$59,$CE$59&lt;&gt;$CE$60,$CE$60:$CE$62=$CE$61,$CF$57:$CF$58=$CF$58,$CF$60:$CF$61=$CF$61,$CF$61&lt;&gt;$CF$62,$CG$57:$CG$58=$CG$58,$CG$60&lt;&gt;$CG$61),1,0)</f>
        <v>0</v>
      </c>
      <c r="BBW61" s="487">
        <f t="array" aca="1" ref="BBW61" ca="1">IF(AND($CC$57:$CC$61=$CC$61,$CC$61&lt;&gt;$CC$62,$CE$57:$CE$61=$CE$61,$CF$57:$CF$60=$CF$60,$CF$60&lt;&gt;$CF$61,$CG$57:$CG$58=$CG$58,$CG$58&lt;&gt;$CG$59,$CG$59&lt;&gt;$CG$60),1,0)</f>
        <v>0</v>
      </c>
      <c r="BBX61" s="487">
        <f t="array" aca="1" ref="BBX61" ca="1">IF(AND($CC$57:$CC$61=$CC$61,$CC$61&lt;&gt;$CC$62,$CE$57:$CE$61=$CE$61,$CF$57:$CF$59=$CF$59,$CF$59&lt;&gt;$CF$60,$CF$60:$CF$61=$CF$61,$CG$57:$CG$58=$CG$58,$CG$58&lt;&gt;$CG$59,$CG$60&lt;&gt;$CG$61),1,0)</f>
        <v>0</v>
      </c>
      <c r="BBY61" s="487">
        <f t="array" aca="1" ref="BBY61" ca="1">IF(AND($CC$57:$CC$61=$CC$61,$CC$61&lt;&gt;$CC$62,$CE$57:$CE$61=$CE$61,$CF$57:$CF$59=$CF$59,$CF$59&lt;&gt;$CF$60,$CF$60&lt;&gt;$CF$61,$CG$57:$CG$58=$CG$58,$CG$58&lt;&gt;$CG$59),1,0)</f>
        <v>0</v>
      </c>
      <c r="BBZ61" s="487">
        <f t="array" aca="1" ref="BBZ61" ca="1">IF(AND($CC$57:$CC$61=$CC$61,$CC$61&lt;&gt;$CC$62,$CE$57:$CE$61=$CE$61,$CF$57:$CF$58=$CF$58,$CF$58&lt;&gt;$CF$59,$CF$59:$CF$61=$CF$61,$CG$57:$CG$58=$CG$58,$CG$59&lt;&gt;$CG$60,$CG$60&lt;&gt;$CG$61),1,0)</f>
        <v>0</v>
      </c>
      <c r="BCA61" s="487">
        <f t="array" aca="1" ref="BCA61" ca="1">IF(AND($CC$57:$CC$61=$CC$61,$CC$61&lt;&gt;$CC$62,$CE$57:$CE$61=$CE$61,$CF$57:$CF$58=$CF$58,$CF$58&lt;&gt;$CF$59,$CF$59&lt;&gt;$CF$60,$CF$60:$CF$61=$CF$61,$CG$57:$CG$58=$CG$58,$CG$60&lt;&gt;$CG$61),1,0)</f>
        <v>0</v>
      </c>
      <c r="BCB61" s="487">
        <f t="array" aca="1" ref="BCB61" ca="1">IF(AND($CC$57:$CC$61=$CC$61,$CC$61&lt;&gt;$CC$62,$CE$57:$CE$61=$CE$61,$CF$57:$CF$58=$CF$58,$CF$58&lt;&gt;$CF$59,$CF$59:$CF$60=$CF$60,$CF$60&lt;&gt;$CF$61,$CG$57:$CG$58=$CG$58,$CG$59&lt;&gt;$CG$60),1,0)</f>
        <v>0</v>
      </c>
      <c r="BCC61" s="487">
        <f t="array" aca="1" ref="BCC61" ca="1">IF(AND($CC$57:$CC$61=$CC$61,$CC$61&lt;&gt;$CC$62,$CE$57:$CE$60=$CE$60,$CE$60&lt;&gt;$CE$61,$CF$57:$CF$58=$CF$58,$CF$58&lt;&gt;$CF$59,$CF$59&lt;&gt;$CF$60,$CG$57:$CG$58=$CG$58),1,0)</f>
        <v>0</v>
      </c>
      <c r="BCD61" s="487">
        <f t="array" aca="1" ref="BCD61" ca="1">IF(AND($CC$57:$CC$61=$CC$61,$CC$61&lt;&gt;$CC$62,$CE$57:$CE$60=$CE$60,$CE$60&lt;&gt;$CE$61,$CF$57:$CF$60=$CF$60,$CG$57:$CG$58=$CG$58,$CG$58&lt;&gt;$CG$59,$CG$59&lt;&gt;$CG$60),1,0)</f>
        <v>0</v>
      </c>
      <c r="BCE61" s="487">
        <f t="array" aca="1" ref="BCE61" ca="1">IF(AND($CC$57:$CC$61=$CC$61,$CC$61&lt;&gt;$CC$62,$CE$57:$CE$59=$CE$59,$CE$59&lt;&gt;$CE$60,$CE$60:$CE$61=$CE$61,$CF$57:$CF$58=$CF$58,$CF$58&lt;&gt;$CF$59,$CF$60&lt;&gt;$CF$61,$CG$57:$CG$58=$CG$58),1,0)</f>
        <v>0</v>
      </c>
      <c r="BCF61" s="487">
        <f t="array" aca="1" ref="BCF61" ca="1">IF(AND($CC$57:$CC$61=$CC$61,$CC$61&lt;&gt;$CC$62,$CE$57:$CE$59=$CE$59,$CE$59&lt;&gt;$CE$60,$CE$60:$CE$61=$CE$61,$CF$57:$CF$59=$CF$59,$CF$60:$CF$61=$CF$61,$CG$57:$CG$58=$CG$58,$CG$58&lt;&gt;$CG$59,$CG$60&lt;&gt;$CG$61),1,0)</f>
        <v>0</v>
      </c>
      <c r="BCG61" s="487">
        <f t="array" aca="1" ref="BCG61" ca="1">IF(AND($CC$57:$CC$61=$CC$61,$CC$61&lt;&gt;$CC$62,$CE$57:$CE$59=$CE$59,$CE$59&lt;&gt;$CE$60,$CE$60&lt;&gt;$CE$61,$CF$57:$CF$58=$CF$58,$CF$58&lt;&gt;$CF$59,$CG$57:$CG$58=$CG$58),1,0)</f>
        <v>0</v>
      </c>
      <c r="BCH61" s="487">
        <f t="array" aca="1" ref="BCH61" ca="1">IF(AND($CC$57:$CC$61=$CC$61,$CC$61&lt;&gt;$CC$62,$CE$57:$CE$59=$CE$59,$CE$59&lt;&gt;$CE$60,$CE$60&lt;&gt;$CE$61,$CF$57:$CF$59=$CF$59,$CG$57:$CG$58=$CG$58,$CG$58&lt;&gt;$CG$59),1,0)</f>
        <v>0</v>
      </c>
      <c r="BCI61" s="487">
        <f t="array" aca="1" ref="BCI61" ca="1">IF(AND($CC$57:$CC$61=$CC$61,$CC$61&lt;&gt;$CC$62,$CE$57:$CE$58=$CE$58,$CE$58&lt;&gt;$CE$59,$CE$59:$CE$61=$CE$61,$CF$57:$CF$58=$CF$58,$CF$59&lt;&gt;$CF$60,$CF$60&lt;&gt;$CF$61,$CG$57:$CG$58=$CG$58),1,0)</f>
        <v>0</v>
      </c>
      <c r="BCJ61" s="487">
        <f t="array" aca="1" ref="BCJ61" ca="1">IF(AND($CC$57:$CC$61=$CC$61,$CC$61&lt;&gt;$CC$62,$CE$57:$CE$58=$CE$58,$CE$58&lt;&gt;$CE$59,$CE$59:$CE$61=$CE$61,$CF$57:$CF$58=$CF$58,$CF$59:$CF$61=$CF$61,$CG$57:$CG$58=$CG$58,$CG$59&lt;&gt;$CG$60,$CG$60&lt;&gt;$CG$61),1,0)</f>
        <v>0</v>
      </c>
      <c r="BCK61" s="487">
        <f t="array" aca="1" ref="BCK61" ca="1">IF(AND($CC$57:$CC$61=$CC$61,$CC$61&lt;&gt;$CC$62,$CE$57:$CE$58=$CE$58,$CE$58&lt;&gt;$CE$59,$CE$59&lt;&gt;$CE$60,$CE$60:$CE$61=$CE$61,$CF$57:$CF$58=$CF$58,$CF$60&lt;&gt;$CF$61,$CG$57:$CG$58=$CG$57),1,0)</f>
        <v>0</v>
      </c>
      <c r="BCL61" s="487">
        <f t="array" aca="1" ref="BCL61" ca="1">IF(AND($CC$57:$CC$61=$CC$61,$CC$61&lt;&gt;$CC$62,$CE$57:$CE$58=$CE$58,$CE$58&lt;&gt;$CE$59,$CE$59&lt;&gt;$CE$60,$CE$60:$CE$61=$CE$61,$CF$57:$CF$58=$CF$58,$CF$60:$CF$61=$CF$61,$CG$57:$CG$58=$CG$58,$CG$60&lt;&gt;$CG$61),1,0)</f>
        <v>0</v>
      </c>
      <c r="BCM61" s="487">
        <f t="array" aca="1" ref="BCM61" ca="1">IF(AND($CC$57:$CC$61=$CC$61,$CC$61&lt;&gt;$CC$62,$CE$57:$CE$58=$CE$58,$CE$58&lt;&gt;$CE$59,$CE$59:$CE$60=$CE$60,$CE$60&lt;&gt;$CE$61,$CF$57:$CF$58=$CF$58,$CF$59&lt;&gt;$CF$60,$CG$57:$CG$58=$CG$57),1,0)</f>
        <v>0</v>
      </c>
      <c r="BCN61" s="487">
        <f t="array" aca="1" ref="BCN61" ca="1">IF(AND($CC$57:$CC$61=$CC$61,$CC$61&lt;&gt;$CC$62,$CE$57:$CE$58=$CE$58,$CE$58&lt;&gt;$CE$59,$CE$59:$CE$60=$CE$60,$CE$60&lt;&gt;$CE$61,$CF$57:$CF$58=$CF$58,$CF$59:$CF$60=$CF$60,$CG$57:$CG$58=$CG$58,$CG$59&lt;&gt;$CG$60),1,0)</f>
        <v>0</v>
      </c>
      <c r="BCO61" s="487">
        <f t="array" aca="1" ref="BCO61" ca="1">IF(AND($CC$57:$CC$60=$CC$60,$CC$60&lt;&gt;$CC$61,$CC$61:$CC$62=$CC$61,$CE$57:$CE$60=$CE$60,$CE$61:$CE$62=$CE$61,$CF$57:$CF$59=$CF$59,$CF$59&lt;&gt;$CF$60,$CF$61:$CF$62=$CF$61,$CG$57:$CG$58=$CG$58,$CG$58&lt;&gt;$CG$59,$CG$61&lt;&gt;$CG$62),1,0)</f>
        <v>0</v>
      </c>
      <c r="BCP61" s="487">
        <f t="array" aca="1" ref="BCP61" ca="1">IF(AND($CC$57:$CC$60=$CC$60,$CC$60&lt;&gt;$CC$61,$CC$61:$CC$62=$CC$61,$CE$57:$CE$60=$CE$60,$CE$61:$CE$62=$CE$61,$CF$57:$CF$59=$CF$59,$CF$59&lt;&gt;$CF$60,$CF$61&lt;&gt;$CF$62,$CG$57:$CG$58=$CG$58,$CG$58&lt;&gt;$CG$59),1,0)</f>
        <v>0</v>
      </c>
      <c r="BCQ61" s="487">
        <f t="array" aca="1" ref="BCQ61" ca="1">IF(AND($CC$57:$CC$60=$CC$60,$CC$60&lt;&gt;$CC$61,$CC$61:$CC$62=$CC$61,$CE$57:$CE$60=$CE$60,$CE$61:$CE$62=$CE$61,$CF$57:$CF$58=$CF$58,$CF$58&lt;&gt;$CF$59,$CF$59:$CF$60=$CF$60,$CF$61:$CF$62=$CF$61,$CG$57:$CG$58=$CG$58,$CG$59&lt;&gt;$CG$60,$CG$61&lt;&gt;$CG$62),1,0)</f>
        <v>0</v>
      </c>
      <c r="BCR61" s="487">
        <f t="array" aca="1" ref="BCR61" ca="1">IF(AND($CC$57:$CC$60=$CC$60,$CC$60&lt;&gt;$CC$61,$CC$61:$CC$62=$CC$61,$CE$57:$CE$60=$CE$60,$CE$61:$CE$62=$CE$61,$CF$57:$CF$58=$CF$58,$CF$58&lt;&gt;$CF$59,$CF$59:$CF$60=$CF$60,$CF$61&lt;&gt;$CF$62,$CG$57:$CG$58=$CG$58,$CG$59&lt;&gt;$CG$60),1,0)</f>
        <v>0</v>
      </c>
      <c r="BCS61" s="487">
        <f t="array" aca="1" ref="BCS61" ca="1">IF(AND($CC$57:$CC$60=$CC$60,$CC$60&lt;&gt;$CC$61,$CC$61:$CC$62=$CC$61,$CE$57:$CE$60=$CE$60,$CE$61:$CE$62=$CE$61,$CF$57:$CF$58=$CF$58,$CF$58&lt;&gt;$CF$59,$CF$59&lt;&gt;$CF$60,$CF$61:$CF$62=$CF$61,$CG$57:$CG$58=$CG$58,$CG$61&lt;&gt;$CG$62),1,0)</f>
        <v>0</v>
      </c>
      <c r="BCT61" s="487">
        <f t="array" aca="1" ref="BCT61" ca="1">IF(AND($CC$57:$CC$60=$CC$60,$CC$60&lt;&gt;$CC$61,$CC$61:$CC$62=$CC$61,$CE$57:$CE$60=$CE$60,$CE$61:$CE$62=$CE$61,$CF$57:$CF$60=$CF$60,$CF$61&lt;&gt;$CF$62,$CG$57:$CG$58=$CG$58,$CG$58&lt;&gt;$CG$59,$CG$59&lt;&gt;$CG$60),1,0)</f>
        <v>0</v>
      </c>
      <c r="BCU61" s="487">
        <f t="array" aca="1" ref="BCU61" ca="1">IF(AND($CC$57:$CC$60=$CC$60,$CC$60&lt;&gt;$CC$61,$CC$61:$CC$62=$CC$61,$CE$57:$CE$59=$CE$59,$CE$59&lt;&gt;$CE$60,$CE$61:$CE$62=$CE$61,$CF$57:$CF$58=$CF$58,$CF$58&lt;&gt;$CF$59,$CF$61&lt;&gt;$CF$62,$CG$57:$CG$58=$CG$58),1,0)</f>
        <v>0</v>
      </c>
      <c r="BCV61" s="487">
        <f t="array" aca="1" ref="BCV61" ca="1">IF(AND($CC$57:$CC$60=$CC$60,$CC$60&lt;&gt;$CC$61,$CC$61:$CC$62=$CC$61,$CE$57:$CE$59=$CE$59,$CE$59&lt;&gt;$CE$60,$CE$61:$CE$62=$CE$61,$CF$57:$CF$59=$CF$59,$CF$61:$CF$62=$CF$61,$CG$57:$CG$58=$CG$58,$CG$58&lt;&gt;$CG$59,$CG$61&lt;&gt;$CG$62),1,0)</f>
        <v>0</v>
      </c>
      <c r="BCW61" s="487">
        <f t="array" aca="1" ref="BCW61" ca="1">IF(AND($CC$57:$CC$60=$CC$60,$CC$60&lt;&gt;$CC$61,$CC$61:$CC$62=$CC$61,$CE$57:$CE$59=$CE$59,$CE$59&lt;&gt;$CE$60,$CE$61&lt;&gt;$CE$62,$CF$57:$CF$58=$CF$58,$CF$58&lt;&gt;$CF$59,$CG$57:$CG$58=$CG$57),1,0)</f>
        <v>0</v>
      </c>
      <c r="BCX61" s="487">
        <f t="array" aca="1" ref="BCX61" ca="1">IF(AND($CC$57:$CC$60=$CC$60,$CC$60&lt;&gt;$CC$61,$CC$61:$CC$62=$CC$61,$CE$57:$CE$59=$CE$59,$CE$59&lt;&gt;$CE$60,$CE$61&lt;&gt;$CE$62,$CF$57:$CF$59=$CF$59,$CG$57:$CG$58=$CG$58,$CG$58&lt;&gt;$CG$59),1,0)</f>
        <v>0</v>
      </c>
      <c r="BCY61" s="487">
        <f t="array" aca="1" ref="BCY61" ca="1">IF(AND($CC$57:$CC$60=$CC$60,$CC$60&lt;&gt;$CC$61,$CC$61:$CC$62=$CC$61,$CE$57:$CE$58=$CE$58,$CE$58&lt;&gt;$CE$59,$CE$59:$CE$60=$CE$60,$CE$61:$CE$62=$CE$61,$CF$57:$CF$58=$CF$58,$CF$59&lt;&gt;$CF$60,$CF$61&lt;&gt;$CF$62,$CG$57:$CG$58=$CG$58),1,0)</f>
        <v>0</v>
      </c>
      <c r="BCZ61" s="487">
        <f t="array" aca="1" ref="BCZ61" ca="1">IF(AND($CC$57:$CC$60=$CC$60,$CC$60&lt;&gt;$CC$61,$CC$61:$CC$62=$CC$61,$CE$57:$CE$58=$CE$58,$CE$58&lt;&gt;$CE$59,$CE$59:$CE$60=$CE$60,$CE$61:$CE$62=$CE$61,$CF$57:$CF$58=$CF$58,$CF$59:$CF$60=$CF$60,$CF$61:$CF$62=$CF$61,$CG$57:$CG$58=$CG$58,$CG$59&lt;&gt;$CG$60,$CG$61&lt;&gt;$CG$62),1,0)</f>
        <v>0</v>
      </c>
      <c r="BDA61" s="487">
        <f t="array" aca="1" ref="BDA61" ca="1">IF(AND($CC$57:$CC$60=$CC$60,$CC$60&lt;&gt;$CC$61,$CC$61:$CC$62=$CC$61,$CE$57:$CE$58=$CE$58,$CE$58&lt;&gt;$CE$59,$CE$59:$CE$60=$CE$60,$CE$61&lt;&gt;$CE$62,$CF$57:$CF$58=$CF$58,$CF$59&lt;&gt;$CF$60,$CG$57:$CG$58=$CG$58),1,0)</f>
        <v>0</v>
      </c>
      <c r="BDB61" s="487">
        <f t="array" aca="1" ref="BDB61" ca="1">IF(AND($CC$57:$CC$60=$CC$60,$CC$60&lt;&gt;$CC$61,$CC$61:$CC$62=$CC$61,$CE$57:$CE$58=$CE$58,$CE$58&lt;&gt;$CE$59,$CE$59:$CE$60=$CE$60,$CE$61&lt;&gt;$CE$62,$CF$57:$CF$58=$CF$58,$CF$59:$CF$60=$CF$60,$CG$57:$CG$58=$CG$58,$CG$59&lt;&gt;$CG$60),1,0)</f>
        <v>0</v>
      </c>
      <c r="BDC61" s="487">
        <f t="array" aca="1" ref="BDC61" ca="1">IF(AND($CC$57:$CC$60=$CC$60,$CC$60&lt;&gt;$CC$61,$CC$61:$CC$62=$CC$61,$CE$57:$CE$58=$CE$58,$CE$58&lt;&gt;$CE$59,$CE$59&lt;&gt;$CE$60,$CE$61:$CE$62=$CE$61,$CF$57:$CF$58=$CF$58,$CF$61&lt;&gt;$CF$62,$CG$57:$CG$58=$CG$58),1,0)</f>
        <v>0</v>
      </c>
      <c r="BDD61" s="487">
        <f t="array" aca="1" ref="BDD61" ca="1">IF(AND($CC$57:$CC$60=$CC$60,$CC$60&lt;&gt;$CC$61,$CC$61:$CC$62=$CC$61,$CE$57:$CE$58=$CE$58,$CE$58&lt;&gt;$CE$59,$CE$59&lt;&gt;$CE$60,$CE$61:$CE$62=$CE$61,$CF$57:$CF$58=$CF$58,$CF$61:$CF$62=$CF$61,$CG$57:$CG$58=$CG$58,$CG$61&lt;&gt;$CG$62),1,0)</f>
        <v>0</v>
      </c>
      <c r="BDE61" s="487">
        <f t="array" aca="1" ref="BDE61" ca="1">IF(AND($CC$57:$CC$60=$CC$60,$CC$60&lt;&gt;$CC$61,$CC$61:$CC$62=$CC$61,$CE$57:$CE$60=$CE$60,$CE$61&lt;&gt;$CE$62,$CF$57:$CF$58=$CF$58,$CF$58&lt;&gt;$CF$59,$CF$59&lt;&gt;$CF$60,$CG$57:$CG$58=$CG$58),1,0)</f>
        <v>0</v>
      </c>
      <c r="BDF61" s="487">
        <f t="array" aca="1" ref="BDF61" ca="1">IF(AND($CC$57:$CC$60=$CC$60,$CC$60&lt;&gt;$CC$61,$CC$61:$CC$62=$CC$61,$CE$57:$CE$60=$CE$60,$CE$61&lt;&gt;$CE$62,$CF$57:$CF$60=$CF$60,$CG$57:$CG$58=$CG$58,$CG$58&lt;&gt;$CG$59,$CG$59&lt;&gt;$CG$60),1,0)</f>
        <v>0</v>
      </c>
      <c r="BDG61" s="487">
        <f t="array" aca="1" ref="BDG61" ca="1">IF(AND($CC$57:$CC$59=$CC$59,$CC$59&lt;&gt;$CC$60,$CC$60:$CC$62=$CC$61,$CE$57:$CE$59=$CE$59,$CE$60:$CE$62=$CE$61,$CF$57:$CF$58=$CF$58,$CF$58&lt;&gt;$CF$59,$CF$60:$CF$62=$CF$61,$CG$57:$CG$58=$CG$58,$CG$60&lt;&gt;$CG$61,$CG$61&lt;&gt;$CG$62),1,0)</f>
        <v>0</v>
      </c>
      <c r="BDH61" s="487">
        <f t="array" aca="1" ref="BDH61" ca="1">IF(AND($CC$57:$CC$59=$CC$59,$CC$59&lt;&gt;$CC$60,$CC$60:$CC$62=$CC$61,$CE$57:$CE$59=$CE$59,$CE$60:$CE$62=$CE$61,$CF$57:$CF$58=$CF$58,$CF$58&lt;&gt;$CF$59,$CF$60:$CF$61=$CF$61,$CF$61&lt;&gt;$CF$62,$CG$57:$CG$58=$CG$58,$CG$60&lt;&gt;$CG$61),1,0)</f>
        <v>0</v>
      </c>
      <c r="BDI61" s="487">
        <f t="array" aca="1" ref="BDI61" ca="1">IF(AND($CC$57:$CC$59=$CC$59,$CC$59&lt;&gt;$CC$60,$CC$60:$CC$62=$CC$61,$CE$57:$CE$59=$CE$59,$CE$60:$CE$62=$CE$61,$CF$57:$CF$58=$CF$58,$CF$58&lt;&gt;$CF$59,$CF$60&lt;&gt;$CF$61,$CF$61:$CF$62=$CF$61,$CG$57:$CG$58=$CG$58,$CG$61&lt;&gt;$CG$62),1,0)</f>
        <v>0</v>
      </c>
      <c r="BDJ61" s="487">
        <f t="array" aca="1" ref="BDJ61" ca="1">IF(AND($CC$57:$CC$59=$CC$59,$CC$59&lt;&gt;$CC$60,$CC$60:$CC$62=$CC$61,$CE$57:$CE$59=$CE$59,$CE$60:$CE$62=$CE$61,$CF$57:$CF$59=$CF$59,$CF$60:$CF$61=$CF$61,$CF$61&lt;&gt;$CF$62,$CG$57:$CG$58=$CG$58,$CG$58&lt;&gt;$CG$59,$CG$60&lt;&gt;$CG$61),1,0)</f>
        <v>0</v>
      </c>
      <c r="BDK61" s="487">
        <f t="array" aca="1" ref="BDK61" ca="1">IF(AND($CC$57:$CC$59=$CC$59,$CC$59&lt;&gt;$CC$60,$CC$60:$CC$62=$CC$61,$CE$57:$CE$59=$CE$59,$CE$60:$CE$62=$CE$61,$CF$57:$CF$59=$CF$59,$CF$60&lt;&gt;$CF$61,$CF$61:$CF$62=$CF$61,$CG$57:$CG$58=$CG$58,$CG$58&lt;&gt;$CG$59,$CG$61&lt;&gt;$CG$62),1,0)</f>
        <v>0</v>
      </c>
      <c r="BDL61" s="487">
        <f t="array" aca="1" ref="BDL61" ca="1">IF(AND($CC$57:$CC$59=$CC$59,$CC$59&lt;&gt;$CC$60,$CC$60:$CC$62=$CC$61,$CE$57:$CE$59=$CE$59,$CE$60:$CE$62=$CE$61,$CF$57:$CF$59=$CF$59,$CF$60&lt;&gt;$CF$61,$CF$61&lt;&gt;$CF$62,$CG$57:$CG$58=$CG$58,$CG$58&lt;&gt;$CG$59),1,0)</f>
        <v>0</v>
      </c>
      <c r="BDM61" s="487">
        <f t="array" aca="1" ref="BDM61" ca="1">IF(AND($CC$57:$CC$59=$CC$59,$CC$59&lt;&gt;$CC$60,$CC$60:$CC$62=$CC$61,$CE$57:$CE$58=$CE$58,$CE$58&lt;&gt;$CE$59,$CE$60:$CE$62=$CE$61,$CF$57:$CF$58=$CF$58,$CF$60&lt;&gt;$CF$61,$CF$61&lt;&gt;$CF$62,$CG$57:$CG$58=$CG$58),1,0)</f>
        <v>0</v>
      </c>
      <c r="BDN61" s="487">
        <f t="array" aca="1" ref="BDN61" ca="1">IF(AND($CC$57:$CC$59=$CC$59,$CC$59&lt;&gt;$CC$60,$CC$60:$CC$62=$CC$61,$CE$57:$CE$58=$CE$58,$CE$58&lt;&gt;$CE$59,$CE$60:$CE$62=$CE$61,$CF$57:$CF$58=$CF$58,$CF$60:$CF$62=$CF$61,$CG$57:$CG$58=$CG$58,$CG$60&lt;&gt;$CG$61,$CG$61&lt;&gt;$CG$62),1,0)</f>
        <v>0</v>
      </c>
      <c r="BDO61" s="487">
        <f t="array" aca="1" ref="BDO61" ca="1">IF(AND($CC$57:$CC$59=$CC$59,$CC$59&lt;&gt;$CC$60,$CC$60:$CC$62=$CC$61,$CE$57:$CE$58=$CE$58,$CE$58&lt;&gt;$CE$59,$CE$60:$CE$61=$CE$61,$CE$61&lt;&gt;$CE$62,$CF$57:$CF$58=$CF$58,$CF$60&lt;&gt;$CF$61,$CG$57:$CG$58=$CG$58),1,0)</f>
        <v>0</v>
      </c>
      <c r="BDP61" s="487">
        <f t="array" aca="1" ref="BDP61" ca="1">IF(AND($CC$57:$CC$59=$CC$59,$CC$59&lt;&gt;$CC$60,$CC$60:$CC$62=$CC$61,$CE$57:$CE$58=$CE$58,$CE$58&lt;&gt;$CE$59,$CE$60:$CE$61=$CE$61,$CE$61&lt;&gt;$CE$62,$CF$57:$CF$58=$CF$58,$CF$60:$CF$61=$CF$61,$CG$57:$CG$58=$CG$58,$CG$60&lt;&gt;$CG$61),1,0)</f>
        <v>0</v>
      </c>
      <c r="BDQ61" s="487">
        <f t="array" aca="1" ref="BDQ61" ca="1">IF(AND($CC$57:$CC$59=$CC$58,$CC$59&lt;&gt;$CC$60,$CC$60:$CC$62=$CC$61,$CE$57:$CE$58=$CE$58,$CE$58&lt;&gt;$CE$59,$CE$60&lt;&gt;$CE$61,$CE$61:$CE$62=$CE$61,$CF$57:$CF$58=$CF$58,$CF$61&lt;&gt;$CF$62,$CG$57:$CG$58=$CG$58),1,0)</f>
        <v>0</v>
      </c>
      <c r="BDR61" s="487">
        <f t="array" aca="1" ref="BDR61" ca="1">IF(AND($CC$57:$CC$59=$CC$59,$CC$59&lt;&gt;$CC$60,$CC$60:$CC$62=$CC$61,$CE$57:$CE$58=$CE$58,$CE$58&lt;&gt;$CE$59,$CE$60&lt;&gt;$CE$61,$CE$61:$CE$62=$CE$61,$CF$57:$CF$58=$CF$58,$CF$61:$CF$62=$CF$61,$CG$57:$CG$58=$CG$58,$CG$61&lt;&gt;$CG$62),1,0)</f>
        <v>0</v>
      </c>
      <c r="BDS61" s="487">
        <f t="array" aca="1" ref="BDS61" ca="1">IF(AND($CC$57:$CC$59=$CC$59,$CC$59&lt;&gt;$CC$60,$CC$60:$CC$62=$CC$61,$CE$57:$CE$59=$CE$59,$CE$60:$CE$61=$CE$61,$CE$61&lt;&gt;$CE$62,$CF$57:$CF$58=$CF$58,$CF$58&lt;&gt;$CF$59,$CF$60&lt;&gt;$CF$61,$CG$57:$CG$58=$CG$58),1,0)</f>
        <v>0</v>
      </c>
      <c r="BDT61" s="487">
        <f t="array" aca="1" ref="BDT61" ca="1">IF(AND($CC$57:$CC$59=$CC$59,$CC$59&lt;&gt;$CC$60,$CC$60:$CC$62=$CC$61,$CE$57:$CE$59=$CE$59,$CE$60:$CE$61=$CE$61,$CE$61&lt;&gt;$CE$62,$CF$57:$CF$59=$CF$59,$CF$60:$CF$61=$CF$61,$CG$57:$CG$58=$CG$58,$CG$58&lt;&gt;$CG$59,$CG$60&lt;&gt;$CG$61),1,0)</f>
        <v>0</v>
      </c>
      <c r="BDU61" s="487">
        <f t="array" aca="1" ref="BDU61" ca="1">IF(AND($CC$57:$CC$59=$CC$59,$CC$59&lt;&gt;$CC$60,$CC$60:$CC$62=$CC$61,$CE$57:$CE$59=$CE$59,$CE$60&lt;&gt;$CE$61,$CE$61:$CE$62=$CE$61,$CF$57:$CF$58=$CF$58,$CF$58&lt;&gt;$CF$59,$CF$61&lt;&gt;$CF$62,$CG$57:$CG$58=$CG$58),1,0)</f>
        <v>0</v>
      </c>
      <c r="BDV61" s="487">
        <f t="array" aca="1" ref="BDV61" ca="1">IF(AND($CC$57:$CC$59=$CC$59,$CC$59&lt;&gt;$CC$60,$CC$60:$CC$62=$CC$61,$CE$57:$CE$59=$CE$59,$CE$60&lt;&gt;$CE$61,$CE$61:$CE$62=$CE$61,$CF$57:$CF$59=$CF$59,$CF$61:$CF$62=$CF$61,$CG$57:$CG$58=$CG$58,$CG$58&lt;&gt;$CG$59,$CG$61&lt;&gt;$CG$62),1,0)</f>
        <v>0</v>
      </c>
      <c r="BDW61" s="487">
        <f t="array" aca="1" ref="BDW61" ca="1">IF(AND($CC$57:$CC$59=$CC$59,$CC$59&lt;&gt;$CC$60,$CC$60:$CC$62=$CC$61,$CE$57:$CE$59=$CE$59,$CE$60&lt;&gt;$CE$61,$CE$61&lt;&gt;$CE$62,$CF$57:$CF$58=$CF$58,$CF$58&lt;&gt;$CF$59,$CG$57:$CG$58=$CG$58),1,0)</f>
        <v>0</v>
      </c>
      <c r="BDX61" s="487">
        <f t="array" aca="1" ref="BDX61" ca="1">IF(AND($CC$57:$CC$59=$CC$59,$CC$59&lt;&gt;$CC$60,$CC$60:$CC$62=$CC$61,$CE$57:$CE$59=$CE$59,$CE$60&lt;&gt;$CE$61,$CE$61&lt;&gt;$CE$62,$CF$57:$CF$59=$CF$59,$CG$57:$CG$58=$CG$58,$CG$58&lt;&gt;$CG$59),1,0)</f>
        <v>0</v>
      </c>
      <c r="BDY61" s="487">
        <f t="array" aca="1" ref="BDY61" ca="1">IF(AND($CC$57:$CC$60=$CC$60,$CC$60&lt;&gt;$CC$61,$CC$61&lt;&gt;$CC$62,$CE$57:$CE$60=$CE$60,$CF$57:$CF$59=$CF$58,$CF$59&lt;&gt;$CF$60,$CG$57:$CG$58=$CG$58,$CG$58&lt;&gt;$CG$59),1,0)</f>
        <v>0</v>
      </c>
      <c r="BDZ61" s="487">
        <f t="array" aca="1" ref="BDZ61" ca="1">IF(AND($CC$57:$CC$60=$CC$60,$CC$60&lt;&gt;$CC$61,$CC$61&lt;&gt;$CC$62,$CE$57:$CE$60=$CE$60,$CF$57:$CF$58=$CF$58,$CF$58&lt;&gt;$CF$59,$CF$59:$CF$60=$CF$60,$CG$57:$CG$58=$CG$58,$CG$59&lt;&gt;$CG$60),1,0)</f>
        <v>0</v>
      </c>
      <c r="BEA61" s="487">
        <f t="array" aca="1" ref="BEA61" ca="1">IF(AND($CC$57:$CC$60=$CC$60,$CC$60&lt;&gt;$CC$61,$CC$61&lt;&gt;$CC$62,$CE$57:$CE$59=$CE$59,$CE$59&lt;&gt;$CE$60,$CF$57:$CF$58=$CF$58,$CF$58&lt;&gt;$CF$59,$CG$57:$CG$58=$CG$58),1,0)</f>
        <v>0</v>
      </c>
      <c r="BEB61" s="487">
        <f t="array" aca="1" ref="BEB61" ca="1">IF(AND($CC$57:$CC$60=$CC$60,$CC$60&lt;&gt;$CC$61,$CC$61&lt;&gt;$CC$62,$CE$57:$CE$59=$CE$59,$CE$59&lt;&gt;$CE$60,$CF$57:$CF$59=$CF$59,$CG$57:$CG$58=$CG$58,$CG$58&lt;&gt;$CG$59),1,0)</f>
        <v>0</v>
      </c>
      <c r="BEC61" s="487">
        <f t="array" aca="1" ref="BEC61" ca="1">IF(AND($CC$57:$CC$60=$CC$60,$CC$60&lt;&gt;$CC$61,$CC$61&lt;&gt;$CC$62,$CE$57:$CE$58=$CE$58,$CE$58&lt;&gt;$CE$59,$CE$59:$CE$60=$CE$60,$CF$57:$CF$58=$CF$58,$CF$59&lt;&gt;$CF$60,$CG$57:$CG$58=$CG$58),1,0)</f>
        <v>0</v>
      </c>
      <c r="BED61" s="487">
        <f t="array" aca="1" ref="BED61" ca="1">IF(AND($CC$57:$CC$60=$CC$60,$CC$60&lt;&gt;$CC$61,$CC$61&lt;&gt;$CC$62,$CE$57:$CE$58=$CE$58,$CE$58&lt;&gt;$CE$59,$CE$59:$CE$60=$CE$60,$CF$57:$CF$58=$CF$58,$CF$59:$CF$60=$CF$60,$CG$57:$CG$58=$CG$58,$CG$59&lt;&gt;$CG$60),1,0)</f>
        <v>0</v>
      </c>
      <c r="BEE61" s="487">
        <f t="array" aca="1" ref="BEE61" ca="1">IF(AND($CC$57:$CC$59=$CC$59,$CC$59&lt;&gt;$CC$60,$CC$60:$CC$61=$CC$61,$CC$61&lt;&gt;$CC$62,$CE$57:$CE$59=$CE$59,$CE$60:$CE$61=$CE$61,$CF$57:$CF$59=$CF$59,$CF$60&lt;&gt;$CF$61,$CG$57:$CG$58=$CG$58,$CG$58&lt;&gt;$CG$59),1,0)</f>
        <v>0</v>
      </c>
      <c r="BEF61" s="487">
        <f t="array" aca="1" ref="BEF61" ca="1">IF(AND($CC$57:$CC$59=$CC$59,$CC$59&lt;&gt;$CC$60,$CC$60:$CC$61=$CC$61,$CC$61&lt;&gt;$CC$62,$CE$57:$CE$59=$CE$59,$CE$60:$CE$61=$CE$61,$CF$57:$CF$58=$CF$58,$CF$58&lt;&gt;$CF$59,$CF$60:$CF$61=$CF$61,$CG$57:$CG$58=$CG$58,$CG$60&lt;&gt;$CG$61),1,0)</f>
        <v>0</v>
      </c>
      <c r="BEG61" s="487">
        <f t="array" aca="1" ref="BEG61" ca="1">IF(AND($CC$57:$CC$59=$CC$59,$CC$59&lt;&gt;$CC$60,$CC$60:$CC$61=$CC$61,$CC$61&lt;&gt;$CC$62,$CE$57:$CE$59=$CE$59,$CE$60&lt;&gt;$CE$61,$CF$57:$CF$58=$CF$58,$CF$58&lt;&gt;$CF$59,$CG$57:$CG$58=$CG$58),1,0)</f>
        <v>0</v>
      </c>
      <c r="BEH61" s="487">
        <f t="array" aca="1" ref="BEH61" ca="1">IF(AND($CC$57:$CC$59=$CC$59,$CC$59&lt;&gt;$CC$60,$CC$60:$CC$61=$CC$61,$CC$61&lt;&gt;$CC$62,$CE$57:$CE$59=$CE$59,$CE$60&lt;&gt;$CE$61,$CF$57:$CF$59=$CF$59,$CG$57:$CG$58=$CG$58,$CG$58&lt;&gt;$CG$59),1,0)</f>
        <v>0</v>
      </c>
      <c r="BEI61" s="487">
        <f t="array" aca="1" ref="BEI61" ca="1">IF(AND($CC$57:$CC$59=$CC$59,$CC$59&lt;&gt;$CC$60,$CC$60:$CC$61=$CC$61,$CC$61&lt;&gt;$CC$62,$CE$57:$CE$58=$CE$58,$CE$58&lt;&gt;$CE$59,$CE$60:$CE$61=$CE$61,$CF$57:$CF$58=$CF$58,$CF$60&lt;&gt;$CF$61,$CG$57:$CG$58=$CG$58),1,0)</f>
        <v>0</v>
      </c>
      <c r="BEJ61" s="487">
        <f t="array" aca="1" ref="BEJ61" ca="1">IF(AND($CC$57:$CC$59=$CC$59,$CC$59&lt;&gt;$CC$60,$CC$60:$CC$61=$CC$61,$CC$61&lt;&gt;$CC$62,$CE$57:$CE$58=$CE$58,$CE$58&lt;&gt;$CE$59,$CE$60:$CE$61=$CE$61,$CF$57:$CF$58=$CF$58,$CF$60:$CF$61=$CF$61,$CG$57:$CG$58=$CG$58,$CG$60&lt;&gt;$CG$61),1,0)</f>
        <v>0</v>
      </c>
      <c r="BEK61" s="487">
        <f t="array" aca="1" ref="BEK61" ca="1">IF(AND($CC$57:$CC$59=$CC$59,$CC$59&lt;&gt;$CC$60,$CC$60&lt;&gt;$CC$61,$CC$61:$CC$62=$CC$61,$CE$57:$CE$59=$CE$59,$CE$61:$CE$62=$CE$61,$CF$57:$CF$59=$CF$59,$CF$61&lt;&gt;$CF$62,$CG$57:$CG$58=$CG$58,$CG$58&lt;&gt;$CG$59),1,0)</f>
        <v>0</v>
      </c>
      <c r="BEL61" s="487">
        <f t="array" aca="1" ref="BEL61" ca="1">IF(AND($CC$57:$CC$59=$CC$59,$CC$59&lt;&gt;$CC$60,$CC$60&lt;&gt;$CC$61,$CC$61:$CC$62=$CC$61,$CE$57:$CE$59=$CE$59,$CE$61:$CE$62=$CE$61,$CF$57:$CF$58=$CF$58,$CF$58&lt;&gt;$CF$59,$CF$61:$CF$62=$CF$61,$CG$57:$CG$58=$CG$58,$CG$61&lt;&gt;$CG$62),1,0)</f>
        <v>0</v>
      </c>
      <c r="BEM61" s="487">
        <f t="array" aca="1" ref="BEM61" ca="1">IF(AND($CC$57:$CC$59=$CC$59,$CC$59&lt;&gt;$CC$60,$CC$60&lt;&gt;$CC$61,$CC$61:$CC$62=$CC$61,$CE$57:$CE$59=$CE$59,$CE$61&lt;&gt;$CE$62,$CF$57:$CF$58=$CF$58,$CF$58&lt;&gt;$CF$59,$CG$57:$CG$58=$CG$58),1,0)</f>
        <v>0</v>
      </c>
      <c r="BEN61" s="487">
        <f t="array" aca="1" ref="BEN61" ca="1">IF(AND($CC$57:$CC$59=$CC$59,$CC$59&lt;&gt;$CC$60,$CC$60&lt;&gt;$CC$61,$CC$61:$CC$62=$CC$61,$CE$57:$CE$59=$CE$59,$CE$61&lt;&gt;$CE$62,$CF$57:$CF$59=$CF$59,$CG$57:$CG$58=$CG$58,$CG$58&lt;&gt;$CG$59),1,0)</f>
        <v>0</v>
      </c>
      <c r="BEO61" s="487">
        <f t="array" aca="1" ref="BEO61" ca="1">IF(AND($CC$57:$CC$59=$CC$59,$CC$59&lt;&gt;$CC$60,$CC$60&lt;&gt;$CC$61,$CC$61:$CC$62=$CC$61,$CE$57:$CE$58=$CE$58,$CE$58&lt;&gt;$CE$59,$CE$61:$CE$62=$CE$61,$CF$57:$CF$58=$CF$58,$CF$61&lt;&gt;$CF$62,$CG$57:$CG$58=$CG$58),1,0)</f>
        <v>0</v>
      </c>
      <c r="BEP61" s="487">
        <f t="array" aca="1" ref="BEP61" ca="1">IF(AND($CC$57:$CC$59=$CC$59,$CC$59&lt;&gt;$CC$60,$CC$60&lt;&gt;$CC$61,$CC$61:$CC$62=$CC$61,$CE$57:$CE$58=$CE$58,$CE$58&lt;&gt;$CE$59,$CE$61:$CE$62=$CE$61,$CF$57:$CF$58=$CF$58,$CF$61:$CF$62=$CF$61,$CG$57:$CG$58=$CG$58,$CG$61&lt;&gt;$CG$62),1,0)</f>
        <v>0</v>
      </c>
      <c r="BEQ61" s="487">
        <f t="array" aca="1" ref="BEQ61" ca="1">IF(AND($CC$57:$CC$58=$CC$58,$CC$58&lt;&gt;$CC$59,$CC$59:$CC$62=$CC$61,$CE$57:$CE$58=$CE$58,$CE$59:$CE$62=$CE$61,$CF$57:$CF$58=$CF$58,$CF$59&lt;&gt;$CF$60,$CF$60:$CF$62=$CF$61,$CG$57:$CG$58=$CG$58,$CG$60&lt;&gt;$CG$61,$CG$61&lt;&gt;$CG$62),1,0)</f>
        <v>0</v>
      </c>
      <c r="BER61" s="487">
        <f t="array" aca="1" ref="BER61" ca="1">IF(AND($CC$57:$CC$58=$CC$58,$CC$58&lt;&gt;$CC$59,$CC$59:$CC$62=$CC$61,$CE$57:$CE$58=$CE$58,$CE$59:$CE$62=$CE$61,$CF$57:$CF$58=$CF$58,$CF$59:$CF$60=$CF$60,$CF$60&lt;&gt;$CF$61,$CF$61:$CF$62=$CF$61,$CG$57:$CG$58=$CG$58,$CG$59&lt;&gt;$CG$60,$CG$61&lt;&gt;$CG$62),1,0)</f>
        <v>0</v>
      </c>
      <c r="BES61" s="487">
        <f t="array" aca="1" ref="BES61" ca="1">IF(AND($CC$57:$CC$58=$CC$58,$CC$58&lt;&gt;$CC$59,$CC$59:$CC$62=$CC$61,$CE$57:$CE$58=$CE$58,$CE$59:$CE$62=$CE$61,$CF$57:$CF$58=$CF$58,$CF$59:$CF$61=$CF$61,$CF$61&lt;&gt;$CF$62,$CG$57:$CG$58=$CG$58,$CG$59&lt;&gt;$CG$60,$CG$60&lt;&gt;$CG$61),1,0)</f>
        <v>0</v>
      </c>
      <c r="BET61" s="487">
        <f t="array" aca="1" ref="BET61" ca="1">IF(AND($CC$57:$CC$58=$CC$58,$CC$58&lt;&gt;$CC$59,$CC$59:$CC$62=$CC$61,$CE$57:$CE$58=$CE$58,$CE$59:$CE$62=$CE$61,$CF$57:$CF$58=$CF$58,$CF$59:$CF$60=$CF$60,$CF$60&lt;&gt;$CF$61,$CF$61&lt;&gt;$CF$62,$CG$57:$CG$58=$CG$58,$CG$59&lt;&gt;$CG$60),1,0)</f>
        <v>0</v>
      </c>
      <c r="BEU61" s="487">
        <f t="array" aca="1" ref="BEU61" ca="1">IF(AND($CC$57:$CC$58=$CC$58,$CC$58&lt;&gt;$CC$59,$CC$59:$CC$62=$CC$61,$CE$57:$CE$58=$CE$58,$CE$59:$CE$62=$CE$61,$CF$57:$CF$58=$CF$58,$CF$59&lt;&gt;$CF$60,$CF$60&lt;&gt;$CF$61,$CF$61:$CF$62=$CF$61,$CG$57:$CG$58=$CG$58,$CG$61&lt;&gt;$CG$62),1,0)</f>
        <v>0</v>
      </c>
      <c r="BEV61" s="487">
        <f t="array" aca="1" ref="BEV61" ca="1">IF(AND($CC$57:$CC$58=$CC$58,$CC$58&lt;&gt;$CC$59,$CC$59:$CC$62=$CC$61,$CE$57:$CE$58=$CE$58,$CE$59:$CE$62=$CE$61,$CF$57:$CF$58=$CF$58,$CF$59&lt;&gt;$CF$60,$CF$60:$CF$61=$CF$61,$CF$61&lt;&gt;$CF$62,$CG$57:$CG$58=$CG$58,$CG$60&lt;&gt;$CG$61),1,0)</f>
        <v>0</v>
      </c>
      <c r="BEW61" s="487">
        <f t="array" aca="1" ref="BEW61" ca="1">IF(AND($CC$57:$CC$58=$CC$58,$CC$58&lt;&gt;$CC$59,$CC$59:$CC$62=$CC$61,$CE$57:$CE$58=$CE$58,$CE$59&lt;&gt;$CE$60,$CE$60:$CE$62=$CE$61,$CF$57:$CF$58=$CF$58,$CF$60&lt;&gt;$CF$61,$CF$61&lt;&gt;$CF$62,$CG$57:$CG$58=$CG$58),1,0)</f>
        <v>0</v>
      </c>
      <c r="BEX61" s="487">
        <f t="array" aca="1" ref="BEX61" ca="1">IF(AND($CC$57:$CC$58=$CC$58,$CC$58&lt;&gt;$CC$59,$CC$59:$CC$62=$CC$61,$CE$57:$CE$58=$CE$58,$CE$59&lt;&gt;$CE$60,$CE$60:$CE$62=$CE$61,$CF$57:$CF$58=$CF$58,$CF$60:$CF$62=$CF$61,$CG$57:$CG$58=$CG$58,$CG$60&lt;&gt;$CG$61,$CG$61&lt;&gt;$CG$62),1,0)</f>
        <v>0</v>
      </c>
      <c r="BEY61" s="487">
        <f t="array" aca="1" ref="BEY61" ca="1">IF(AND($CC$57:$CC$58=$CC$58,$CC$58&lt;&gt;$CC$59,$CC$59:$CC$62=$CC$61,$CE$57:$CE$58=$CE$58,$CE$59:$CE$60=$CE$60,$CE$60&lt;&gt;$CE$61,$CE$61:$CE$62=$CE$61,$CF$57:$CF$58=$CF$58,$CF$59&lt;&gt;$CF$60,$CF$61&lt;&gt;$CF$62,$CG$57:$CG$58=$CG$58),1,0)</f>
        <v>0</v>
      </c>
      <c r="BEZ61" s="487">
        <f t="array" aca="1" ref="BEZ61" ca="1">IF(AND($CC$57:$CC$58=$CC$58,$CC$58&lt;&gt;$CC$59,$CC$59:$CC$62=$CC$61,$CE$57:$CE$58=$CE$58,$CE$59:$CE$60=$CE$60,$CE$60&lt;&gt;$CE$61,$CE$61:$CE$62=$CE$61,$CF$57:$CF$58=$CF$58,$CF$59:$CF$60=$CF$60,$CF$61:$CF$62=$CF$61,$CG$57:$CG$58=$CG$58,$CG$59&lt;&gt;$CG$60,$CG$61&lt;&gt;$CG$62),1,0)</f>
        <v>0</v>
      </c>
      <c r="BFA61" s="487">
        <f t="array" aca="1" ref="BFA61" ca="1">IF(AND($CC$57:$CC$58=$CC$58,$CC$58&lt;&gt;$CC$59,$CC$59:$CC$62=$CC$61,$CE$57:$CE$58=$CE$58,$CE$59:$CE$61=$CE$61,$CE$61&lt;&gt;$CE$62,$CF$57:$CF$58=$CF$58,$CF$59&lt;&gt;$CF$60,$CF$60&lt;&gt;$CF$61,$CG$57:$CG$58=$CG$58),1,0)</f>
        <v>0</v>
      </c>
      <c r="BFB61" s="487">
        <f t="array" aca="1" ref="BFB61" ca="1">IF(AND($CC$57:$CC$58=$CC$58,$CC$58&lt;&gt;$CC$59,$CC$59:$CC$62=$CC$61,$CE$57:$CE$58=$CE$58,$CE$59:$CE$61=$CE$61,$CE$61&lt;&gt;$CE$62,$CF$57:$CF$58=$CF$58,$CF$59:$CF$61=$CF$61,$CG$57:$CG$58=$CG$58,$CG$59&lt;&gt;$CG$60,$CG$60&lt;&gt;$CG$61),1,0)</f>
        <v>0</v>
      </c>
      <c r="BFC61" s="487">
        <f t="array" aca="1" ref="BFC61" ca="1">IF(AND($CC$57:$CC$58=$CC$58,$CC$58&lt;&gt;$CC$59,$CC$59:$CC$62=$CC$61,$CE$57:$CE$58=$CE$58,$CE$59:$CE$60=$CE$60,$CE$60&lt;&gt;$CE$61,$CE$61&lt;&gt;$CE$62,$CF$57:$CF$58=$CF$58,$CF$59&lt;&gt;$CF$60,$CG$57:$CG$58=$CG$58),1,0)</f>
        <v>0</v>
      </c>
      <c r="BFD61" s="487">
        <f t="array" aca="1" ref="BFD61" ca="1">IF(AND($CC$57:$CC$58=$CC$58,$CC$58&lt;&gt;$CC$59,$CC$59:$CC$62=$CC$61,$CE$57:$CE$58=$CE$58,$CE$59:$CE$60=$CE$60,$CE$60&lt;&gt;$CE$61,$CE$61&lt;&gt;$CE$62,$CF$57:$CF$58=$CF$58,$CF$59:$CF$60=$CF$59,$CG$57:$CG$58=$CG$58,$CG$59&lt;&gt;$CG$60),1,0)</f>
        <v>0</v>
      </c>
      <c r="BFE61" s="487">
        <f t="array" aca="1" ref="BFE61" ca="1">IF(AND($CC$57:$CC$58=$CC$58,$CC$58&lt;&gt;$CC$59,$CC$59:$CC$62=$CC$61,$CE$57:$CE$58=$CE$58,$CE$59&lt;&gt;$CE$60,$CE$60&lt;&gt;$CE$61,$CE$61:$CE$62=$CE$61,$CF$57:$CF$58=$CF$58,$CF$61&lt;&gt;$CF$62,$CG$57:$CG$58=$CG$58),1,0)</f>
        <v>0</v>
      </c>
      <c r="BFF61" s="487">
        <f t="array" aca="1" ref="BFF61" ca="1">IF(AND($CC$57:$CC$58=$CC$58,$CC$58&lt;&gt;$CC$59,$CC$59:$CC$62=$CC$61,$CE$57:$CE$58=$CE$58,$CE$59&lt;&gt;$CE$60,$CE$60&lt;&gt;$CE$61,$CE$61:$CE$62=$CE$61,$CF$57:$CF$58=$CF$58,$CF$61:$CF$62=$CF$61,$CG$57:$CG$58=$CG$58,$CG$61&lt;&gt;$CG$62),1,0)</f>
        <v>0</v>
      </c>
      <c r="BFG61" s="487">
        <f t="array" aca="1" ref="BFG61" ca="1">IF(AND($CC$57:$CC$58=$CC$58,$CC$58&lt;&gt;$CC$59,$CC$59:$CC$62=$CC$61,$CE$57:$CE$58=$CE$58,$CE$59&lt;&gt;$CE$60,$CE$60:$CE$61=$CE$61,$CE$61&lt;&gt;$CE$62,$CF$57:$CF$58=$CF$58,$CF$60&lt;&gt;$CF$61,$CG$57:$CG$58=$CG$58),1,0)</f>
        <v>0</v>
      </c>
      <c r="BFH61" s="487">
        <f t="array" aca="1" ref="BFH61" ca="1">IF(AND($CC$57:$CC$58=$CC$58,$CC$58&lt;&gt;$CC$59,$CC$59:$CC$62=$CC$61,$CE$57:$CE$58=$CE$58,$CE$59&lt;&gt;$CE$60,$CE$60:$CE$61=$CE$61,$CE$61&lt;&gt;$CE$62,$CF$57:$CF$58=$CF$58,$CF$60:$CF$61=$CF$61,$CG$57:$CG$58=$CG$58,$CG$60&lt;&gt;$CG$61),1,0)</f>
        <v>0</v>
      </c>
      <c r="BFI61" s="487">
        <f t="array" aca="1" ref="BFI61" ca="1">IF(AND($CC$57:$CC$58=$CC$58,$CC$58&lt;&gt;$CC$59,$CC$59:$CC$61=$CC$61,$CC$61&lt;&gt;$CC$62,$CE$57:$CE$58=$CE$58,$CE$59:$CE$61=$CE$61,$CF$57:$CF$58=$CF$58,$CF$59&lt;&gt;$CF$60,$CF$60:$CF$61=$CF$61,$CG$57:$CG$58=$CG$58,$CG$60&lt;&gt;$CG$61),1,0)</f>
        <v>0</v>
      </c>
      <c r="BFJ61" s="487">
        <f t="array" aca="1" ref="BFJ61" ca="1">IF(AND($CC$57:$CC$58=$CC$58,$CC$58&lt;&gt;$CC$59,$CC$59:$CC$61=$CC$61,$CC$61&lt;&gt;$CC$62,$CE$57:$CE$58=$CE$58,$CE$59:$CE$61=$CE$61,$CF$57:$CF$58=$CF$58,$CF$59:$CF$60=$CF$60,$CF$60&lt;&gt;$CF$61,$CG$57:$CG$58=$CG$58,$CG$59&lt;&gt;$CG$60),1,0)</f>
        <v>0</v>
      </c>
      <c r="BFK61" s="487">
        <f t="array" aca="1" ref="BFK61" ca="1">IF(AND($CC$57:$CC$58=$CC$58,$CC$58&lt;&gt;$CC$59,$CC$59:$CC$61=$CC$61,$CC$61&lt;&gt;$CC$62,$CE$57:$CE$58=$CE$58,$CE$59&lt;&gt;$CE$60,$CE$60:$CE$61=$CE$61,$CF$57:$CF$58=$CF$58,$CF$60&lt;&gt;$CF$61,$CG$57:$CG$58=$CG$58),1,0)</f>
        <v>0</v>
      </c>
      <c r="BFL61" s="487">
        <f t="array" aca="1" ref="BFL61" ca="1">IF(AND($CC$57:$CC$58=$CC$58,$CC$58&lt;&gt;$CC$59,$CC$59:$CC$61=$CC$61,$CC$61&lt;&gt;$CC$62,$CE$57:$CE$58=$CE$58,$CE$59&lt;&gt;$CE$60,$CE$60:$CE$61=$CE$61,$CF$57:$CF$58=$CF$58,$CF$60:$CF$61=$CF$61,$CG$57:$CG$58=$CG$58,$CG$60&lt;&gt;$CG$61),1,0)</f>
        <v>0</v>
      </c>
      <c r="BFM61" s="487">
        <f t="array" aca="1" ref="BFM61" ca="1">IF(AND($CC$57:$CC$58=$CC$58,$CC$58&lt;&gt;$CC$59,$CC$59:$CC$61=$CC$61,$CC$61&lt;&gt;$CC$62,$CE$57:$CE$58=$CE$58,$CE$59:$CE$60=$CE$60,$CE$60&lt;&gt;$CE$61,$CF$57:$CF$58=$CF$58,$CF$59&lt;&gt;$CF$60,$CG$57:$CG$58=$CG$58),1,0)</f>
        <v>0</v>
      </c>
      <c r="BFN61" s="487">
        <f t="array" aca="1" ref="BFN61" ca="1">IF(AND($CC$57:$CC$58=$CC$58,$CC$58&lt;&gt;$CC$59,$CC$59:$CC$61=$CC$61,$CC$61&lt;&gt;$CC$62,$CE$57:$CE$58=$CE$58,$CE$59:$CE$60=$CE$60,$CE$60&lt;&gt;$CE$61,$CF$57:$CF$58=$CF$58,$CF$59:$CF$60=$CF$60,$CG$57:$CG$58=$CG$58,$CG$59&lt;&gt;$CG$60),1,0)</f>
        <v>0</v>
      </c>
      <c r="BFO61" s="487">
        <f t="array" aca="1" ref="BFO61" ca="1">IF(AND($CC$57:$CC$58=$CC$58,$CC$58&lt;&gt;$CC$59,$CC$59:$CC$60=$CC$60,$CC$60&lt;&gt;$CC$61,$CC$61:$CC$62=$CC$61,$CE$57:$CE$58=$CE$58,$CE$59:$CE$60=$CE$60,$CE$61:$CE$62=$CE$61,$CF$57:$CF$58=$CF$58,$CF$59&lt;&gt;$CF$60,$CF$61:$CF$62=$CF$61,$CG$57:$CG$58=$CG$58,$CG$61&lt;&gt;$CG$62),1,0)</f>
        <v>0</v>
      </c>
      <c r="BFP61" s="487">
        <f t="array" aca="1" ref="BFP61" ca="1">IF(AND($CC$57:$CC$58=$CC$58,$CC$58&lt;&gt;$CC$59,$CC$59:$CC$60=$CC$60,$CC$60&lt;&gt;$CC$61,$CC$61:$CC$62=$CC$61,$CE$57:$CE$58=$CE$58,$CE$59:$CE$60=$CE$60,$CE$61:$CE$62=$CE$61,$CF$57:$CF$58=$CF$58,$CF$59:$CF$60=$CF$60,$CF$61&lt;&gt;$CF$62,$CG$57:$CG$58=$CG$58,$CG$59&lt;&gt;$CG$60),1,0)</f>
        <v>0</v>
      </c>
      <c r="BFQ61" s="487">
        <f t="array" aca="1" ref="BFQ61" ca="1">IF(AND($CC$57:$CC$58=$CC$58,$CC$58&lt;&gt;$CC$59,$CC$59:$CC$60=$CC$60,$CC$60&lt;&gt;$CC$61,$CC$61:$CC$62=$CC$61,$CE$57:$CE$58=$CE$58,$CE$59&lt;&gt;$CE$60,$CE$61:$CE$62=$CE$61,$CF$57:$CF$58=$CF$58,$CF$61&lt;&gt;$CF$62,$CG$57:$CG$58=$CG$58),1,0)</f>
        <v>0</v>
      </c>
      <c r="BFR61" s="487">
        <f t="array" aca="1" ref="BFR61" ca="1">IF(AND($CC$57:$CC$58=$CC$58,$CC$58&lt;&gt;$CC$59,$CC$59:$CC$60=$CC$60,$CC$60&lt;&gt;$CC$61,$CC$61:$CC$62=$CC$61,$CE$57:$CE$58=$CE$58,$CE$59&lt;&gt;$CE$60,$CE$61:$CE$62=$CE$61,$CF$57:$CF$58=$CF$58,$CF$61:$CF$62=$CF$61,$CG$57:$CG$58=$CG$58,$CG$61&lt;&gt;$CG$62),1,0)</f>
        <v>0</v>
      </c>
      <c r="BFS61" s="487">
        <f t="array" aca="1" ref="BFS61" ca="1">IF(AND($CC$57:$CC$58=$CC$58,$CC$58&lt;&gt;$CC$59,$CC$59:$CC$60=$CC$60,$CC$60&lt;&gt;$CC$61,$CC$61:$CC$62=$CC$61,$CE$57:$CE$58=$CE$58,$CE$59:$CE$60=$CE$60,$CE$61&lt;&gt;$CE$62,$CF$57:$CF$58=$CF$58,$CF$59&lt;&gt;$CF$60,$CG$57:$CG$58=$CG$58),1,0)</f>
        <v>0</v>
      </c>
      <c r="BFT61" s="487">
        <f t="array" aca="1" ref="BFT61" ca="1">IF(AND($CC$57:$CC$58=$CC$58,$CC$58&lt;&gt;$CC$59,$CC$59:$CC$60=$CC$60,$CC$60&lt;&gt;$CC$61,$CC$61:$CC$62=$CC$61,$CE$57:$CE$58=$CE$58,$CE$59:$CE$60=$CE$60,$CE$61&lt;&gt;$CE$62,$CF$57:$CF$58=$CF$58,$CF$59:$CF$60=$CF$60,$CG$57:$CG$58=$CG$58,$CG$59&lt;&gt;$CG$60),1,0)</f>
        <v>0</v>
      </c>
      <c r="BFU61" s="487">
        <f t="array" aca="1" ref="BFU61" ca="1">IF(AND($CC$57:$CC$58=$CC$58,$CC$58&lt;&gt;$CC$59,$CC$59&lt;&gt;$CC$60,$CC$60:$CC$62=$CC$61,$CE$57:$CE$58=$CE$58,$CE$60:$CE$62=$CE$61,$CF$57:$CF$58=$CF$58,$CF$60&lt;&gt;$CF$61,$CF$61:$CF$62=$CF$61,$CG$57:$CG$58=$CG$58,$CG$61&lt;&gt;$CG$62),1,0)</f>
        <v>0</v>
      </c>
      <c r="BFV61" s="487">
        <f t="array" aca="1" ref="BFV61" ca="1">IF(AND($CC$57:$CC$58=$CC$58,$CC$58&lt;&gt;$CC$59,$CC$59&lt;&gt;$CC$60,$CC$60:$CC$62=$CC$61,$CE$57:$CE$58=$CE$58,$CE$60:$CE$62=$CE$61,$CF$57:$CF$58=$CF$58,$CF$60:$CF$61=$CF$61,$CF$61&lt;&gt;$CF$62,$CG$57:$CG$58=$CG$58,$CG$60&lt;&gt;$CG$61),1,0)</f>
        <v>0</v>
      </c>
      <c r="BFW61" s="487">
        <f t="array" aca="1" ref="BFW61" ca="1">IF(AND($CC$57:$CC$58=$CC$58,$CC$58&lt;&gt;$CC$59,$CC$59&lt;&gt;$CC$60,$CC$60:$CC$62=$CC$61,$CE$57:$CE$58=$CE$58,$CE$60&lt;&gt;$CE$61,$CE$61:$CE$62=$CE$61,$CF$57:$CF$58=$CF$58,$CF$61&lt;&gt;$CF$62,$CG$57:$CG$58=$CG$58),1,0)</f>
        <v>0</v>
      </c>
      <c r="BFX61" s="487">
        <f t="array" aca="1" ref="BFX61" ca="1">IF(AND($CC$57:$CC$58=$CC$58,$CC$58&lt;&gt;$CC$59,$CC$59&lt;&gt;$CC$60,$CC$60:$CC$62=$CC$61,$CE$57:$CE$58=$CE$58,$CE$60&lt;&gt;$CE$61,$CE$61:$CE$62=$CE$61,$CF$57:$CF$58=$CF$58,$CF$61:$CF$62=$CF$61,$CG$57:$CG$58=$CG$58,$CG$61&lt;&gt;$CG$62),1,0)</f>
        <v>0</v>
      </c>
      <c r="BFY61" s="487">
        <f t="array" aca="1" ref="BFY61" ca="1">IF(AND($CC$57:$CC$58=$CC$58,$CC$58&lt;&gt;$CC$59,$CC$59&lt;&gt;$CC$60,$CC$60:$CC$62=$CC$61,$CE$57:$CE$58=$CE$58,$CE$60:$CE$61=$CE$61,$CE$61&lt;&gt;$CE$62,$CF$57:$CF$58=$CF$58,$CF$60&lt;&gt;$CF$61,$CG$57:$CG$58=$CG$58),1,0)</f>
        <v>0</v>
      </c>
      <c r="BFZ61" s="487">
        <f t="array" aca="1" ref="BFZ61" ca="1">IF(AND($CC$57:$CC$58=$CC$58,$CC$58&lt;&gt;$CC$59,$CC$59&lt;&gt;$CC$60,$CC$60:$CC$62=$CC$61,$CE$57:$CE$58=$CE$58,$CE$60:$CE$61=$CE$61,$CE$61&lt;&gt;$CE$62,$CF$57:$CF$58=$CF$58,$CF$60:$CF$61=$CF$61,$CG$57:$CG$58=$CG$58,$CG$60&lt;&gt;$CG$61),1,0)</f>
        <v>0</v>
      </c>
      <c r="BGA61" s="487">
        <f t="array" aca="1" ref="BGA61" ca="1">IF(AND($CC$57:$CC$62=$CC$61,$CE$57:$CE$61=$CE$61,$CE$61&lt;&gt;$CE$62,$CF$57&lt;&gt;$CF$58,$CF$58:$CF$61=$CF$60,$CG$58:$CG$60=$CG$60,$CG$60&lt;&gt;$CG$61),1,0)</f>
        <v>0</v>
      </c>
      <c r="BGB61" s="487">
        <f t="array" aca="1" ref="BGB61" ca="1">IF(AND($CC$57:$CC$62=$CC$61,$CE$57:$CE$61=$CE$61,$CE$61&lt;&gt;$CE$62,$CF$57:$CF$60=$CF$60,$CF$60&lt;&gt;$CF$61,$CG$57&lt;&gt;$CG$58,$CG$58:$CG$60=$CG$60),1,0)</f>
        <v>0</v>
      </c>
      <c r="BGC61" s="487">
        <f t="array" aca="1" ref="BGC61" ca="1">IF(AND($CC$57:$CC$62=$CC$61,$CE$57:$CE$60=$CE$60,$CE$60&lt;&gt;$CE$61,$CE$61:$CE$62=$CE$61,$CF$57&lt;&gt;$CF$58,$CF$58:$CF$60=$CF$60,$CF$61:$CF$62=$CF$61,$CG$58:$CG$60=$CG$60,$CG$61&lt;&gt;$CG$62),1,0)</f>
        <v>0</v>
      </c>
      <c r="BGD61" s="487">
        <f t="array" aca="1" ref="BGD61" ca="1">IF(AND($CC$57:$CC$62=$CC$61,$CE$57:$CE$60=$CE$60,$CE$60&lt;&gt;$CE$61,$CE$61:$CE$62=$CE$61,$CF$57:$CF$60=$CF$60,$CF$61&lt;&gt;$CF$62,$CG$57&lt;&gt;$CG$58,$CG$58:$CG$60=$CG$60),1,0)</f>
        <v>0</v>
      </c>
      <c r="BGE61" s="487">
        <f t="array" aca="1" ref="BGE61" ca="1">IF(AND($CC$57:$CC$62=$CC$61,$CE$57&lt;&gt;$CE$58,$CE$58:$CE$62=$CE$61,$CF$58:$CF$60=$CF$60,$CF$60&lt;&gt;$CF$61,$CF$61:$CF$62=$CF$61,$CG$58:$CG$60=$CG$60,$CG$61&lt;&gt;$CG$62),1,0)</f>
        <v>0</v>
      </c>
      <c r="BGF61" s="487">
        <f t="array" aca="1" ref="BGF61" ca="1">IF(AND($CC$57:$CC$62=$CC$61,$CE$57&lt;&gt;$CE$58,$CE$58:$CE$62=$CE$61,$CF$58:$CF$61=$CF$61,$CF$61&lt;&gt;$CF$62,$CG$58:$CG$60=$CG$60,$CG$60&lt;&gt;$CG$61),1,0)</f>
        <v>0</v>
      </c>
      <c r="BGG61" s="487">
        <f t="array" aca="1" ref="BGG61" ca="1">IF(AND($CC$57:$CC$61=$CC$61,$CC$61&lt;&gt;$CC$62,$CE$57:$CE$61=$CE$61,$CF$57&lt;&gt;$CF$58,$CF$58:$CF$61=$CF$61,$CG$58:$CG$60=$CG$60,$CG$60&lt;&gt;$CG$61),1,0)</f>
        <v>0</v>
      </c>
      <c r="BGH61" s="487">
        <f t="array" aca="1" ref="BGH61" ca="1">IF(AND($CC$57:$CC$61=$CC$61,$CC$61&lt;&gt;$CC$62,$CE$57:$CE$61=$CE$61,$CF$57:$CF$60=$CF$60,$CF$60&lt;&gt;$CF$61,$CG$57&lt;&gt;$CG$58,$CG$58:$CG$60=$CG$60),1,0)</f>
        <v>0</v>
      </c>
      <c r="BGI61" s="487">
        <f t="array" aca="1" ref="BGI61" ca="1">IF(AND($CC$57:$CC$61=$CC$61,$CC$61&lt;&gt;$CC$62,$CE$57&lt;&gt;$CE$58,$CE$58:$CE$61=$CE$61,$CF$58:$CF$61=$CF$61,$CG$58:$CG$60=$CG$60,$CG$60&lt;&gt;$CG$61),1,0)</f>
        <v>0</v>
      </c>
      <c r="BGJ61" s="487">
        <f t="array" aca="1" ref="BGJ61" ca="1">IF(AND($CC$57:$CC$61=$CC$61,$CC$61&lt;&gt;$CC$62,$CE$57&lt;&gt;$CE$58,$CE$58:$CE$61=$CE$61,$CF$58:$CF$60=$CF$60,$CF$60&lt;&gt;$CF$61,$CG$58:$CG$60=$CG$60),1,0)</f>
        <v>0</v>
      </c>
      <c r="BGK61" s="487">
        <f t="array" aca="1" ref="BGK61" ca="1">IF(AND($CC$57:$CC$61=$CC$61,$CC$61&lt;&gt;$CC$62,$CE$57:$CE$60=$CE$60,$CE$60&lt;&gt;$CE$61,$CF$57:$CF$60=$CF$60,$CG$57&lt;&gt;$CG$58,$CG$58:$CG$60=$CG$60),1,0)</f>
        <v>0</v>
      </c>
      <c r="BGL61" s="487">
        <f t="array" aca="1" ref="BGL61" ca="1">IF(AND($CC$57:$CC$61=$CC$61,$CC$61&lt;&gt;$CC$62,$CE$57:$CE$60=$CE$60,$CE$60&lt;&gt;$CE$61,$CF$57&lt;&gt;$CF$58,$CF$58:$CF$60=$CF$60,$CG$58:$CG$60=$CG$60),1,0)</f>
        <v>0</v>
      </c>
      <c r="BGM61" s="487">
        <f t="array" aca="1" ref="BGM61" ca="1">IF(AND($CC$57:$CC$60=$CC$60,$CC$60&lt;&gt;$CC$61,$CC$61:$CC$62=$CC$61,$CE$57:$CE$60=$CE$60,$CE$61:$CE$62=$CE$61,$CF$57&lt;&gt;$CF$58,$CF$58:$CF$60=$CF$60,$CF$61:$CF$62=$CF$61,$CG$58:$CG$60=$CG$60,$CG$61&lt;&gt;$CG$62),1,0)</f>
        <v>0</v>
      </c>
      <c r="BGN61" s="487">
        <f t="array" aca="1" ref="BGN61" ca="1">IF(AND($CC$57:$CC$60=$CC$60,$CC$60&lt;&gt;$CC$61,$CC$61:$CC$62=$CC$61,$CE$57:$CE$60=$CE$60,$CE$61:$CE$62=$CE$61,$CF$57:$CF$60=$CF$60,$CF$61&lt;&gt;$CF$62,$CG$57&lt;&gt;$CG$58,$CG$58:$CG$60=$CG$60),1,0)</f>
        <v>0</v>
      </c>
      <c r="BGO61" s="487">
        <f t="array" aca="1" ref="BGO61" ca="1">IF(AND($CC$57:$CC$60=$CC$60,$CC$60&lt;&gt;$CC$61,$CC$61:$CC$62=$CC$61,$CE$57&lt;&gt;$CE$58,$CE$58:$CE$60=$CE$60,$CE$61:$CE$62=$CE$61,$CF$58:$CF$60=$CF$60,$CF$61:$CF$62=$CF$61,$CG$58:$CG$60=$CG$60,$CG$61&lt;&gt;$CG$62),1,0)</f>
        <v>0</v>
      </c>
      <c r="BGP61" s="487">
        <f t="array" aca="1" ref="BGP61" ca="1">IF(AND($CC$57:$CC$60=$CC$60,$CC$60&lt;&gt;$CC$61,$CC$61:$CC$62=$CC$61,$CE$57&lt;&gt;$CE$58,$CE$58:$CE$60=$CE$60,$CE$61:$CE$62=$CE$61,$CF$58:$CF$60=$CF$60,$CF$61&lt;&gt;$CF$62,$CG$58:$CG$60=$CG$60),1,0)</f>
        <v>0</v>
      </c>
      <c r="BGQ61" s="487">
        <f t="array" aca="1" ref="BGQ61" ca="1">IF(AND($CC$57:$CC$60=$CC$60,$CC$60&lt;&gt;$CC$61,$CC$61:$CC$62=$CC$61,$CE$57:$CE$60=$CE$60,$CE$61&lt;&gt;$CE$62,$CF$57:$CF$60=$CF$60,$CG$57&lt;&gt;$CG$58,$CG$58:$CG$60=$CG$60),1,0)</f>
        <v>0</v>
      </c>
      <c r="BGR61" s="487">
        <f t="array" aca="1" ref="BGR61" ca="1">IF(AND($CC$57:$CC$60=$CC$60,$CC$60&lt;&gt;$CC$61,$CC$61:$CC$62=$CC$61,$CE$57:$CE$60=$CE$60,$CE$61&lt;&gt;$CE$62,$CF$57&lt;&gt;$CF$58,$CF$58:$CF$60=$CF$60,$CG$58:$CG$60=$CG$60),1,0)</f>
        <v>0</v>
      </c>
      <c r="BGS61" s="487">
        <f t="array" aca="1" ref="BGS61" ca="1">IF(AND($CC$57&lt;&gt;$CC$58,$CC$58:$CC$62=$CC$61,$CE$58:$CE$62=$CE$61,$CF$58:$CF$60=$CF$60,$CF$60&lt;&gt;$CF$61,$CF$61:$CF$62=$CF$61,$CG$58:$CG$60=$CG$60,$CG$61&lt;&gt;$CG$62),1,0)</f>
        <v>0</v>
      </c>
      <c r="BGT61" s="487">
        <f t="array" aca="1" ref="BGT61" ca="1">IF(AND($CC$57&lt;&gt;$CC$58,$CC$58:$CC$62=$CC$61,$CE$58:$CE$62=$CE$61,$CF$58:$CF$61=$CF$61,$CF$61&lt;&gt;$CF$62,$CG$58:$CG$60=$CG$60,$CG$60&lt;&gt;$CG$61),1,0)</f>
        <v>0</v>
      </c>
      <c r="BGU61" s="487">
        <f t="array" aca="1" ref="BGU61" ca="1">IF(AND($CC$57&lt;&gt;$CC$58,$CC$58:$CC$62=$CC$61,$CE$58:$CE$60=$CE$60,$CE$60&lt;&gt;$CE$61,$CE$61:$CE$62=$CE$61,$CF$58:$CF$60=$CF$60,$CF$61:$CF$62=$CF$61,$CG$58:$CG$60=$CG$60,$CG$61&lt;&gt;$CG$62),1,0)</f>
        <v>0</v>
      </c>
      <c r="BGV61" s="487">
        <f t="array" aca="1" ref="BGV61" ca="1">IF(AND($CC$57&lt;&gt;$CC$58,$CC$58:$CC$62=$CC$61,$CE$58:$CE$60=$CE$60,$CE$60&lt;&gt;$CE$61,$CE$61:$CE$62=$CE$61,$CF$58:$CF$60=$CF$60,$CF$61&lt;&gt;$CF$62,$CG$58:$CG$60=$CG$60),1,0)</f>
        <v>0</v>
      </c>
      <c r="BGW61" s="487">
        <f t="array" aca="1" ref="BGW61" ca="1">IF(AND($CC$57&lt;&gt;$CC$58,$CC$58:$CC$62=$CC$61,$CE$58:$CE$61=$CE$61,$CE$61&lt;&gt;$CE$62,$CF$58:$CF$61=$CF$61,$CG$58:$CG$60=$CG$60,$CG$60&lt;&gt;$CG$61),1,0)</f>
        <v>0</v>
      </c>
      <c r="BGX61" s="487">
        <f t="array" aca="1" ref="BGX61" ca="1">IF(AND($CC$57&lt;&gt;$CC$58,$CC$58:$CC$62=$CC$61,$CE$58:$CE$61=$CE$61,$CE$61&lt;&gt;$CE$62,$CF$58:$CF$60=$CF$60,$CF$60&lt;&gt;$CF$61,$CG$58:$CG$60=$CG$60),1,0)</f>
        <v>0</v>
      </c>
      <c r="BGY61" s="487">
        <f t="array" aca="1" ref="BGY61" ca="1">IF(AND($CC$57:$CC$62=$CC$61,$CE$57:$CE$60=$CE$60,$CE$60&lt;&gt;$CE$61,$CE$61:$CE$62=$CE$61,$CF$57:$CF$59=$CF$59,$CF$59&lt;&gt;CF$60,$CF$61:$CF$62=$CF$61,$CG$57&lt;&gt;$CG$58,$CG$58:$CG$59=$CG$59,$CG$61:$CG$62=$CG$61),1,0)</f>
        <v>0</v>
      </c>
      <c r="BGZ61" s="487">
        <f t="array" aca="1" ref="BGZ61" ca="1">IF(AND($CC$57:$CC$62=$CC$61,$CE$57:$CE$60=$CE$60,$CE$60&lt;&gt;$CE$61,$CE$61:$CE$62=$CE$61,$CF$57&lt;&gt;$CF$58,$CF$58:$CF$60=$CF$60,$CF$61:$CF$62=$CF$61,$CG$58:$CG$59=$CG$59,$CG$59&lt;&gt;$CG$60,$CG$61:$CG$62=$CG$61),1,0)</f>
        <v>0</v>
      </c>
      <c r="BHA61" s="487">
        <f t="array" aca="1" ref="BHA61" ca="1">IF(AND($CC$57:$CC$62=$CC$61,$CE$57:$CE$59=$CE$59,$CE$59&lt;&gt;$CE$60,$CE$60:$CE$62=$CE$61,$CF$57:$CF$59=$CF$59,$CF$60&lt;&gt;$CF$61,$CF$61:$CF$62=$CF$61,$CG$57&lt;&gt;$CG$58,$CG$58:$CG$59=$CG$59,$CG$61:$CG$62=$CG$61),1,0)</f>
        <v>0</v>
      </c>
      <c r="BHB61" s="487">
        <f t="array" aca="1" ref="BHB61" ca="1">IF(AND($CC$57:$CC$62=$CC$61,$CE$57:$CE$59=$CE$59,$CE$59&lt;&gt;$CE$60,$CE$60:$CE$62=$CE$61,$CF$57&lt;&gt;$CF$58,$CF$58:$CF$59=$CF$59,$CF$60:$CF$62=$CF$61,$CG$58:$CG$59=$CG$59,$CG$60&lt;&gt;$CG$61,$CG$61:$CG$62=$CG$61),1,0)</f>
        <v>0</v>
      </c>
      <c r="BHC61" s="487">
        <f t="array" aca="1" ref="BHC61" ca="1">IF(AND($CC$57:$CC$62=$CC$61,$CE$57&lt;&gt;$CE$58,$CE$58:$CE$62=$CE$61,$CF$58:$CF$60=$CF$60,$CF$60&lt;&gt;$CF$61,$CF$61:$CF$62=$CF$61,$CG$58:$CG$59=$CG$59,$CG$59&lt;&gt;$CG$60,$CG$61:$CG$62=$CG$61),1,0)</f>
        <v>0</v>
      </c>
      <c r="BHD61" s="487">
        <f t="array" aca="1" ref="BHD61" ca="1">IF(AND($CC$57:$CC$62=$CC$61,$CE$57&lt;&gt;$CE$58,$CE$58:$CE$62=$CE$61,$CF$58:$CF$59=$CF$59,$CF$59&lt;&gt;$CF$60,$CF$60:$CF$62=$CF$61,$CG$58:$CG$59=$CG$59,$CG$60&lt;&gt;$CG$61,$CG$61:$CG$62=$CG$61),1,0)</f>
        <v>0</v>
      </c>
      <c r="BHE61" s="487">
        <f t="array" aca="1" ref="BHE61" ca="1">IF(AND($CC$57:$CC$60=$CC$60,$CC$60&lt;&gt;$CC$61,$CC$61:$CC$62=$CC$61,$CE$57:$CE$60=$CE$60,$CE$61:$CE$62=$CE$61,$CF$57:$CF$59=$CF$59,$CF$59&lt;&gt;$CF$60,$CF$61:$CF$62=$CF$61,$CG$57&lt;&gt;$CG$58,$CG$58:$CG$59=$CG$59,$CG$61:$CG$62=$CG$61),1,0)</f>
        <v>0</v>
      </c>
      <c r="BHF61" s="487">
        <f t="array" aca="1" ref="BHF61" ca="1">IF(AND($CC$57:$CC$60=$CC$60,$CC$60&lt;&gt;$CC$61,$CC$61:$CC$62=$CC$61,$CE$57:$CE$60=$CE$60,$CE$61:$CE$62=$CE$61,$CF$57&lt;&gt;$CF$58,$CF$58:$CF$60=$CF$60,$CF$61:$CF$62=$CF$61,$CG$58:$CG$59=$CG$59,$CG$59&lt;&gt;$CG$60,$CG$61:$CG$62=$CG$61),1,0)</f>
        <v>0</v>
      </c>
      <c r="BHG61" s="487">
        <f t="array" aca="1" ref="BHG61" ca="1">IF(AND($CC$57:$CC$60=$CC$60,$CC$60&lt;&gt;$CC$61,$CC$61:$CC$62=$CC$61,$CE$57:$CE$59=$CE$59,$CE$59&lt;&gt;$CE$60,$CE$61:$CE$62=$CE$61,$CF$57:$CF$59=$CF$59,$CF$61:$CF$62=$CF$61,$CG$57&lt;&gt;$CG$58,$CG$58:$CG$59=$CG$59,$CG$61:$CG$62=$CG$61),1,0)</f>
        <v>0</v>
      </c>
      <c r="BHH61" s="487">
        <f t="array" aca="1" ref="BHH61" ca="1">IF(AND($CC$57:$CC$60=$CC$60,$CC$60&lt;&gt;$CC$61,$CC$61:$CC$62=$CC$61,$CE$57:$CE$59=$CE$59,$CE$59&lt;&gt;$CE$60,$CE$61:$CE$62=$CE$61,$CF$57&lt;&gt;$CF$58,$CF$58:$CF$59=$CF$59,$CF$61:$CF$62=$CF$61,$CG$58:$CG$59=$CG$59,$CG$61:$CG$62=$CG$61),1,0)</f>
        <v>0</v>
      </c>
      <c r="BHI61" s="487">
        <f t="array" aca="1" ref="BHI61" ca="1">IF(AND($CC$57:$CC$60=$CC$60,$CC$60&lt;&gt;$CC$61,$CC$61:$CC$62=$CC$61,$CE$57&lt;&gt;$CE$58,$CE$58:$CE$60=$CE$60,$CE$61:$CE$62=$CE$61,$CF$58:$CF$60=$CF$60,$CF$61:$CF$62=$CF$61,$CG$58:$CG$59=$CG$59,$CG$59&lt;&gt;$CG$60,$CG$61:$CG$62=$CG$61),1,0)</f>
        <v>0</v>
      </c>
      <c r="BHJ61" s="487">
        <f t="array" aca="1" ref="BHJ61" ca="1">IF(AND($CC$57:$CC$60=$CC$60,$CC$60&lt;&gt;$CC$61,$CC$61:$CC$62=$CC$61,$CE$57&lt;&gt;$CE$58,$CE$58:$CE$60=$CE$60,$CE$61:$CE$62=$CE$61,$CF$58:$CF$59=$CF$59,$CF$59&lt;&gt;$CF$60,$CF$61:$CF$62=$CF$61,$CG$58:$CG$59=$CG$59,$CG$61:$CG$62=$CG$61),1,0)</f>
        <v>0</v>
      </c>
      <c r="BHK61" s="487">
        <f t="array" aca="1" ref="BHK61" ca="1">IF(AND($CC$57:$CC$59=$CC$59,$CC$59&lt;&gt;$CC$60,$CC$60:$CC$62=$CC$61,$CE$57:$CE$59=$CE$59,$CE$60:$CE$62=$CE$61,$CF$57:$CF$59=$CF$59,$CF$60&lt;&gt;$CF$61,$CF$61:$CF$62=$CF$61,$CG$57&lt;&gt;$CG$58,$CG$58:$CG$59=$CG$59,$CG$61:$CG$62=$CG$61),1,0)</f>
        <v>0</v>
      </c>
      <c r="BHL61" s="487">
        <f t="array" aca="1" ref="BHL61" ca="1">IF(AND($CC$57:$CC$59=$CC$59,$CC$59&lt;&gt;$CC$60,$CC$60:$CC$62=$CC$61,$CE$57:$CE$59=$CE$59,$CE$60:$CE$62=$CE$61,$CF$57&lt;&gt;$CF$58,$CF$58:$CF$59=$CF$59,$CF$60:$CF$62=$CF$61,$CG$58:$CG$59=$CG$59,$CG$60&lt;&gt;$CG$61,$CG$61:$CG$62=$CG$61),1,0)</f>
        <v>0</v>
      </c>
      <c r="BHM61" s="487">
        <f t="array" aca="1" ref="BHM61" ca="1">IF(AND($CC$57:$CC$59=$CC$59,$CC$59&lt;&gt;$CC$60,$CC$60:$CC$62=$CC$61,$CE$57:$CE$59=$CE$59,$CE$60&lt;&gt;$CE$61,$CE$61:$CE$62=$CE$61,$CF$57:$CF$59=$CF$59,$CF$61:$CF$62=$CF$61,$CG$57&lt;&gt;$CG$58,$CG$58:$CG$59=$CG$59,$CG$61:$CG$62=$CG$61),1,0)</f>
        <v>0</v>
      </c>
      <c r="BHN61" s="487">
        <f t="array" aca="1" ref="BHN61" ca="1">IF(AND($CC$57:$CC$59=$CC$59,$CC$59&lt;&gt;$CC$60,$CC$60:$CC$62=$CC$61,$CE$57:$CE$59=$CE$59,$CE$60&lt;&gt;$CE$61,$CE$61:$CE$62=$CE$61,$CF$57&lt;&gt;$CF$58,$CF$58:$CF$59=$CF$59,$CF$61:$CF$62=$CF$61,$CG$58:$CG$59=$CG$59,$CG$61:$CG$62=$CG$61),1,0)</f>
        <v>0</v>
      </c>
      <c r="BHO61" s="487">
        <f t="array" aca="1" ref="BHO61" ca="1">IF(AND($CC$57:$CC$59=$CC$59,$CC$59&lt;&gt;$CC$60,$CC$60:$CC$62=$CC$61,$CE$57&lt;&gt;$CE$58,$CE$58:$CE$59=$CE$59,$CE$60:$CE$62=$CE$61,$CF$58:$CF$59=$CF$59,$CF$60:$CF$62=$CF$61,$CG$58:$CG$59=$CG$59,$CG$60&lt;&gt;$CG$61,$CG$61:$CG$62=$CG$61),1,0)</f>
        <v>0</v>
      </c>
      <c r="BHP61" s="487">
        <f t="array" aca="1" ref="BHP61" ca="1">IF(AND($CC$57:$CC$59=$CC$59,$CC$59&lt;&gt;$CC$60,$CC$60:$CC$62=$CC$61,$CE$57&lt;&gt;$CE$58,$CE$58:$CE$59=$CE$59,$CE$60:$CE$62=$CE$61,$CF$58:$CF$59=$CF$59,$CF$60&lt;&gt;$CF$61,$CF$61:$CF$62=$CF$61,$CG$58:$CG$59=$CG$59,$CG$61:$CG$62=$CG$61),1,0)</f>
        <v>0</v>
      </c>
      <c r="BHQ61" s="487">
        <f t="array" aca="1" ref="BHQ61" ca="1">IF(AND($CC$57&lt;&gt;$CC$58,$CC$58:$CC$62=$CC$61,$CE$58:$CE$62=$CE$61,$CF$58:$CF$60=$CF$60,$CF$60&lt;&gt;$CF$61,$CF$61:$CF$62=$CF$61,$CG$58:$CG$59=$CG$59,$CG$59&lt;&gt;$CG$60,$CG$61:$CG$62=$CG$61),1,0)</f>
        <v>0</v>
      </c>
      <c r="BHR61" s="487">
        <f t="array" aca="1" ref="BHR61" ca="1">IF(AND($CC$57&lt;&gt;$CC$58,$CC$58:$CC$62=$CC$61,$CE$58:$CE$62=$CE$61,$CF$58:$CF$59=$CF$59,$CF$59&lt;&gt;$CF$60,$CF$60:$CF$62=$CF$61,$CG$58:$CG$59=$CG$59,$CG$60&lt;&gt;$CG$61,$CG$61:$CG$62=$CG$61),1,0)</f>
        <v>0</v>
      </c>
      <c r="BHS61" s="487">
        <f t="array" aca="1" ref="BHS61" ca="1">IF(AND($CC$57&lt;&gt;$CC$58,$CC$58:$CC$62=$CC$61,$CE$58:$CE$60=$CE$60,$CE$60&lt;&gt;$CE$61,$CE$61:$CE$62=$CE$61,$CF$58:$CF$60=$CF$60,$CF$61:$CF$62=$CF$61,$CG$58:$CG$59=$CG$59,$CG$59&lt;&gt;$CG$60,$CG$61:$CG$62=$CG$61),1,0)</f>
        <v>0</v>
      </c>
      <c r="BHT61" s="487">
        <f t="array" aca="1" ref="BHT61" ca="1">IF(AND($CC$57&lt;&gt;$CC$58,$CC$58:$CC$62=$CC$61,$CE$58:$CE$60=$CE$60,$CE$60&lt;&gt;$CE$61,$CE$61:$CE$62=$CE$61,$CF$58:$CF$59=$CF$59,$CF$59&lt;&gt;$CF$60,$CF$61:$CF$62=$CF$61,$CG$58:$CG$59=$CG$59,$CG$61:$CG$62=$CG$61),1,0)</f>
        <v>0</v>
      </c>
      <c r="BHU61" s="487">
        <f t="array" aca="1" ref="BHU61" ca="1">IF(AND($CC$57&lt;&gt;$CC$58,$CC$58:$CC$62=$CC$61,$CE$58:$CE$59=$CE$59,$CE$59&lt;&gt;$CE$60,$CE$60:$CE$62=$CE$61,$CF$58:$CF$59=$CF$59,$CF$60:$CF$62=$CF$61,$CG$58:$CG$59=$CG$59,$CG$60&lt;&gt;$CG$61,$CG$61:$CG$62=$CG$61),1,0)</f>
        <v>0</v>
      </c>
      <c r="BHV61" s="487">
        <f t="array" aca="1" ref="BHV61" ca="1">IF(AND($CC$57&lt;&gt;$CC$58,$CC$58:$CC$62=$CC$61,$CE$58:$CE$59=$CE$59,$CE$59&lt;&gt;$CE$60,$CE$60:$CE$62=$CE$61,$CF$58:$CF$59=$CF$59,$CF$60&lt;&gt;$CF$61,$CF$61:$CF$62=$CF$61,$CG$58:$CG$59=$CG$59,$CG$61:$CG$62=$CG$61),1,0)</f>
        <v>0</v>
      </c>
      <c r="BHW61" s="487">
        <f t="array" aca="1" ref="BHW61" ca="1">IF(AND($CC$57:$CC$62=$CC$61,$CE$57:$CE$61=$CE$61,$CE$61&lt;&gt;$CE$62,$CF$57&lt;&gt;$CF$58,$CF$58:$CF$61=$CF$61,$CG$58:$CG$59=$CG$59,$CG$59&lt;&gt;$CG$60,$CG$60:$CG$61=$CG$61),1,0)</f>
        <v>0</v>
      </c>
      <c r="BHX61" s="487">
        <f t="array" aca="1" ref="BHX61" ca="1">IF(AND($CC$57:$CC$62=$CC$61,$CE$57:$CE$61=$CE$61,$CE$61&lt;&gt;$CE$62,$CF$57:$CF$59=$CF$59,$CF$59&lt;&gt;$CF$60,$CF$60:$CF$61=$CF$61,$CG$57&lt;&gt;$CG$58,$CG$58:$CG$59=$CG$59,$CG$60:$CG$61=$CG$61),1,0)</f>
        <v>0</v>
      </c>
      <c r="BHY61" s="487">
        <f t="array" aca="1" ref="BHY61" ca="1">IF(AND($CC$57:$CC$62=$CC$61,$CE$57:$CE$59=$CE$59,$CE$59&lt;&gt;$CE$60,$CE$60:$CE$62=$CE$61,$CF$57:$CF$59=$CF$59,$CF$60:$CF$61=$CF$61,$CF$61&lt;&gt;$CF$62,$CG$57&lt;&gt;$CG$58,$CG$58:$CG$59=$CG$59,$CG$60:$CG$61=$CG$61),1,0)</f>
        <v>0</v>
      </c>
      <c r="BHZ61" s="487">
        <f t="array" aca="1" ref="BHZ61" ca="1">IF(AND($CC$57:$CC$62=$CC$61,$CE$57:$CE$59=$CE$59,$CE$59&lt;&gt;$CE$60,$CE$60:$CE$62=$CE$61,$CF$57&lt;&gt;$CF$58,$CF$58:$CF$59=$CF$59,$CF$60:$CF$62=$CF$61,$CG$58:$CG$59=$CG$59,$CG$60:$CG$61=$CG$61,$CG$61&lt;&gt;$CG$62),1,0)</f>
        <v>0</v>
      </c>
      <c r="BIA61" s="487">
        <f t="array" aca="1" ref="BIA61" ca="1">IF(AND($CC$57:$CC$62=$CC$61,$CE$57&lt;&gt;$CE$58,$CE$58:$CE$62=$CE$61,$CF$58:$CF$61=$CF$61,$CF$61&lt;&gt;$CF$62,$CG$58:$CG$59=$CG$59,$CG$59&lt;&gt;$CG$60,$CG$60:$CG$61=$CG$61),1,0)</f>
        <v>0</v>
      </c>
      <c r="BIB61" s="487">
        <f t="array" aca="1" ref="BIB61" ca="1">IF(AND($CC$57:$CC$62=$CC$61,$CE$57&lt;&gt;$CE$58,$CE$58:$CE$62=$CE$61,$CF$58:$CF$59=$CF$59,$CF$59&lt;&gt;$CF$60,$CF$60:$CF$62=$CF$61,$CG$58:$CG$59=$CG$59,$CG$60:$CG$61=$CG$61,$CG$61&lt;&gt;$CG$62),1,0)</f>
        <v>0</v>
      </c>
      <c r="BIC61" s="487">
        <f t="array" aca="1" ref="BIC61" ca="1">IF(AND($CC$57:$CC$61=$CC$61,$CC$61&lt;&gt;$CC$62,$CE$57:$CE$61=$CE$61,$CF$57&lt;&gt;$CF$58,$CF$58:$CF$61=$CF$61,$CG$58:$CG$59=$CG$59,$CG$59&lt;&gt;$CG$60,$CG$60:$CG$61=$CG$61),1,0)</f>
        <v>0</v>
      </c>
      <c r="BID61" s="487">
        <f t="array" aca="1" ref="BID61" ca="1">IF(AND($CC$57:$CC$61=$CC$61,$CC$61&lt;&gt;$CC$62,$CE$57:$CE$61=$CE$61,$CF$57:$CF$59=$CF$59,$CF$59&lt;&gt;$CF$60,$CF$60:$CF$61=$CF$61,$CG$57&lt;&gt;$CG$58,$CG$58:$CG$59=$CG$59,$CG$60:$CG$61=$CG$61),1,0)</f>
        <v>0</v>
      </c>
      <c r="BIE61" s="487">
        <f t="array" aca="1" ref="BIE61" ca="1">IF(AND($CC$57:$CC$61=$CC$61,$CC$61&lt;&gt;$CC$62,$CE$57&lt;&gt;$CE$58,$CE$58:$CE$61=$CE$61,$CF$58:$CF$59=$CF$59,$CF$59&lt;&gt;$CF$60,$CF$60:$CF$61=$CF$61,$CG$58:$CG$59=$CG$59,$CG$60:$CG$61=$CG$61),1,0)</f>
        <v>0</v>
      </c>
      <c r="BIF61" s="487">
        <f t="array" aca="1" ref="BIF61" ca="1">IF(AND($CC$57:$CC$61=$CC$61,$CC$61&lt;&gt;$CC$62,$CE$57&lt;&gt;$CE$58,$CE$58:$CE$61=$CE$61,$CF$58:$CF$61=$CF$61,$CG$58:$CG$59=$CG$59,$CG$59&lt;&gt;$CG$60,$CG$60:$CG$61=$CG$61),1,0)</f>
        <v>0</v>
      </c>
      <c r="BIG61" s="487">
        <f t="array" aca="1" ref="BIG61" ca="1">IF(AND($CC$57:$CC$61=$CC$61,$CC$61&lt;&gt;$CC$62,$CE$57:$CE$59=$CE$59,$CE$59&lt;&gt;$CE$60,$CE$60:$CE$61=$CE$61,$CF$57&lt;&gt;$CF$58,$CF$58:$CF$59=$CF$59,$CF$60:$CF$61=$CF$61,$CG$58:$CG$59=$CG$59,$CG$60:$CG$61=$CG$61),1,0)</f>
        <v>0</v>
      </c>
      <c r="BIH61" s="487">
        <f t="array" aca="1" ref="BIH61" ca="1">IF(AND($CC$57:$CC$61=$CC$61,$CC$61&lt;&gt;$CC$62,$CE$57:$CE$59=$CE$59,$CE$59&lt;&gt;$CE$60,$CE$60:$CE$61=$CE$61,$CF$57:$CF$59=$CF$59,$CF$60:$CF$61=$CF$61,$CG$57&lt;&gt;$CG$58,$CG$58:$CG$59=$CG$59,$CG$60:$CG$61=$CG$61),1,0)</f>
        <v>0</v>
      </c>
      <c r="BII61" s="487">
        <f t="array" aca="1" ref="BII61" ca="1">IF(AND($CC$57:$CC$59=$CC$59,$CC$59&lt;&gt;$CC$60,$CC$60:$CC$62=$CC$61,$CE$57:$CE$59=$CE$59,$CE$60:$CE$62=$CE$61,$CF$57:$CF$59=$CF$59,$CF$60:$CF$61=$CF$61,$CF$61&lt;&gt;$CF$62,$CG$57&lt;&gt;$CG$58,$CG$58:$CG$59=$CG$59,$CG$60:$CG$61=$CG$61),1,0)</f>
        <v>0</v>
      </c>
      <c r="BIJ61" s="487">
        <f t="array" aca="1" ref="BIJ61" ca="1">IF(AND($CC$57:$CC$59=$CC$59,$CC$59&lt;&gt;$CC$60,$CC$60:$CC$62=$CC$61,$CE$57:$CE$59=$CE$59,$CE$60:$CE$62=$CE$61,$CF$57&lt;&gt;$CF$58,$CF$58:$CF$59=$CF$59,$CF$60:$CF$62=$CF$61,$CG$58:$CG$59=$CG$59,$CG$60:$CG$61=$CG$61,$CG$61&lt;&gt;$CG$62),1,0)</f>
        <v>0</v>
      </c>
      <c r="BIK61" s="487">
        <f t="array" aca="1" ref="BIK61" ca="1">IF(AND($CC$57:$CC$59=$CC$59,$CC$59&lt;&gt;$CC$60,$CC$60:$CC$62=$CC$61,$CE$57:$CE$59=$CE$59,$CE$60:$CE$61=$CE$61,$CE$61&lt;&gt;$CE$62,$CF$57&lt;&gt;$CF$58,$CF$58:$CF$59=$CF$59,$CF$60:$CF$61=$CF$61,$CG$58:$CG$59=$CG$59,$CG$60:$CG$61=$CG$61),1,0)</f>
        <v>0</v>
      </c>
      <c r="BIL61" s="487">
        <f t="array" aca="1" ref="BIL61" ca="1">IF(AND($CC$57:$CC$59=$CC$59,$CC$59&lt;&gt;$CC$60,$CC$60:$CC$62=$CC$61,$CE$57:$CE$59=$CE$59,$CE$60:$CE$61=$CE$61,$CE$61&lt;&gt;$CE$62,$CF$57:$CF$59=$CF$59,$CF$60:$CF$61=$CF$61,$CG$57&lt;&gt;$CG$58,$CG$58:$CG$59=$CG$59,$CG$60:$CG$61=$CG$61),1,0)</f>
        <v>0</v>
      </c>
      <c r="BIM61" s="487">
        <f t="array" aca="1" ref="BIM61" ca="1">IF(AND($CC$57:$CC$59=$CC$59,$CC$59&lt;&gt;$CC$60,$CC$60:$CC$62=$CC$61,$CE$57&lt;&gt;$CE$58,$CE$58:$CE$59=$CE$59,$CE$60:$CE$62=$CE$61,$CF$58:$CF$59=$CF$59,$CF$60:$CF$61=$CF$61,$CF$61&lt;&gt;$CF$62,$CG$58:$CG$59=$CG$59,$CG$60:$CG$61=$CG$61),1,0)</f>
        <v>0</v>
      </c>
      <c r="BIN61" s="487">
        <f t="array" aca="1" ref="BIN61" ca="1">IF(AND($CC$57:$CC$59=$CC$59,$CC$59&lt;&gt;$CC$60,$CC$60:$CC$62=$CC$61,$CE$57&lt;&gt;$CE$58,$CE$58:$CE$59=$CE$59,$CE$60:$CE$62=$CE$61,$CF$58:$CF$59=$CF$59,$CF$60:$CF$62=$CF$61,$CG$58:$CG$59=$CG$59,$CG$60:$CG$61=$CG$61,$CG$61&lt;&gt;$CG$62),1,0)</f>
        <v>0</v>
      </c>
      <c r="BIO61" s="487">
        <f t="array" aca="1" ref="BIO61" ca="1">IF(AND($CC$57&lt;&gt;$CC$58,$CC$58:$CC$62=$CC$61,$CE$58:$CE$62=$CE$61,$CF$58:$CF$61=$CF$61,$CF$61&lt;&gt;$CF$62,$CG$58:$CG$59=$CG$59,$CG$59&lt;&gt;$CG$60,$CG$60:$CG$61=$CG$61),1,0)</f>
        <v>0</v>
      </c>
      <c r="BIP61" s="487">
        <f t="array" aca="1" ref="BIP61" ca="1">IF(AND($CC$57&lt;&gt;$CC$58,$CC$58:$CC$62=$CC$61,$CE$58:$CE$62=$CE$61,$CF$58:$CF$59=$CF$59,$CF$59&lt;&gt;$CF$60,$CF$60:$CF$62=$CF$61,$CG$58:$CG$59=$CG$59,$CG$60:$CG$61=$CG$61,$CG$61&lt;&gt;$CG$62),1,0)</f>
        <v>0</v>
      </c>
      <c r="BIQ61" s="487">
        <f t="array" aca="1" ref="BIQ61" ca="1">IF(AND($CC$57&lt;&gt;$CC$58,$CC$58:$CC$62=$CC$61,$CE$58:$CE$61=$CE$61,$CE$61&lt;&gt;$CE$62,$CF$58:$CF$59=$CF$59,$CF$59&lt;&gt;$CF$60,$CF$60:$CF$61=$CF$61,$CG$58:$CG$59=$CG$59,$CG$60:$CG$61=$CG$61),1,0)</f>
        <v>0</v>
      </c>
      <c r="BIR61" s="487">
        <f t="array" aca="1" ref="BIR61" ca="1">IF(AND($CC$57&lt;&gt;$CC$58,$CC$58:$CC$62=$CC$61,$CE$58:$CE$61=$CE$61,$CE$61&lt;&gt;$CE$62,$CF$58:$CF$61=$CF$61,$CG$58:$CG$59=$CG$59,$CG$59&lt;&gt;$CG$60,$CG$60:$CG$61=$CG$61),1,0)</f>
        <v>0</v>
      </c>
      <c r="BIS61" s="487">
        <f t="array" aca="1" ref="BIS61" ca="1">IF(AND($CC$57&lt;&gt;$CC$58,$CC$58:$CC$62=$CC$61,$CE$58:$CE$59=$CE$59,$CE$59&lt;&gt;$CE$60,$CE$60:$CE$62=$CE$61,$CF$58:$CF$59=$CF$59,$CF$60:$CF$61=$CF$61,$CF$61&lt;&gt;$CF$62,$CG$58:$CG$59=$CG$59,$CG$60:$CG$61=$CG$61),1,0)</f>
        <v>0</v>
      </c>
      <c r="BIT61" s="487">
        <f t="array" aca="1" ref="BIT61" ca="1">IF(AND($CC$57&lt;&gt;$CC$58,$CC$58:$CC$62=$CC$61,$CE$58:$CE$59=$CE$59,$CE$59&lt;&gt;$CE$60,$CE$60:$CE$62=$CE$61,$CF$58:$CF$59=$CF$59,$CF$60:$CF$62=$CF$61,$CG$58:$CG$59=$CG$59,$CG$60:$CG$61=$CG$61,$CG$61&lt;&gt;$CG$62),1,0)</f>
        <v>0</v>
      </c>
      <c r="BIU61" s="487">
        <f t="array" aca="1" ref="BIU61" ca="1">IF(AND($CC$57:$CC$62=$CC$61,$CE$57:$CE$61=$CE$61,$CE$61&lt;&gt;$CE$62,$CF$57:$CF$60=$CF$60,$CF$60&lt;&gt;$CF$61,$CG$57&lt;&gt;$CG$58,$CG$58:$CG$59=$CG$59,$CG$59&lt;&gt;$CG$60),1,0)</f>
        <v>0</v>
      </c>
      <c r="BIV61" s="487">
        <f t="array" aca="1" ref="BIV61" ca="1">IF(AND($CC$57:$CC$62=$CC$61,$CE$57:$CE$61=$CE$61,$CE$61&lt;&gt;$CE$62,$CF$57:$CF$59=$CF$59,$CF$59&lt;&gt;$CF$60,$CF$60:$CF$61=$CF$61,$CG$57&lt;&gt;$CG$58,$CG$58:$CG$59=$CG$58,$CG$60&lt;&gt;$CG$61),1,0)</f>
        <v>0</v>
      </c>
      <c r="BIW61" s="487">
        <f t="array" aca="1" ref="BIW61" ca="1">IF(AND($CC$57:$CC$62=$CC$61,$CE$57:$CE$61=$CE$61,$CE$61&lt;&gt;$CE$62,$CF$57:$CF$59=$CF$59,$CF$59&lt;&gt;$CF$60,$CF$60&lt;&gt;$CF$61,$CG$57&lt;&gt;$CG$58,$CG$58:$CG$59=$CG$58),1,0)</f>
        <v>0</v>
      </c>
      <c r="BIX61" s="487">
        <f t="array" aca="1" ref="BIX61" ca="1">IF(AND($CC$57:$CC$62=$CC$61,$CE$57:$CE$61=$CE$61,$CE$61&lt;&gt;$CE$62,$CF$57&lt;&gt;$CF$58,$CF$58:$CF$61=$CF$61,$CG$58:$CG$59=$CG$59,$CG$59&lt;&gt;$CG$60,$CG$60&lt;&gt;$CG$61),1,0)</f>
        <v>0</v>
      </c>
      <c r="BIY61" s="487">
        <f t="array" aca="1" ref="BIY61" ca="1">IF(AND($CC$57:$CC$62=$CC$61,$CE$57:$CE$61=$CE$61,$CE$61&lt;&gt;$CE$62,$CF$57&lt;&gt;$CF$58,$CF$58:$CF$60=$CF$60,$CF$60&lt;&gt;$CF$61,$CG$58:$CG$59=$CG$59,$CG$59&lt;&gt;$CG$60),1,0)</f>
        <v>0</v>
      </c>
      <c r="BIZ61" s="487">
        <f t="array" aca="1" ref="BIZ61" ca="1">IF(AND($CC$57:$CC$62=$CC$61,$CE$57:$CE$61=$CE$61,$CE$61&lt;&gt;$CE$62,$CF$57&lt;&gt;$CF$58,$CF$58:$CF$59=$CF$59,$CF$59&lt;&gt;$CF$60,$CF$60:$CF$61=$CF$61,$CG$58:$CG$59=$CG$59,$CG$60&lt;&gt;$CG$61),1,0)</f>
        <v>0</v>
      </c>
      <c r="BJA61" s="487">
        <f t="array" aca="1" ref="BJA61" ca="1">IF(AND($CC$57:$CC$62=$CC$61,$CE$57:$CE$60=$CE$60,$CE$60&lt;&gt;$CE$61,$CE$61:$CE$62=$CE$61,$CF$57:$CF$60=$CF$60,$CF$61&lt;&gt;$CF$62,$CG$57&lt;&gt;$CG$58,$CG$58:$CG$59=$CG$59,$CG$59&lt;&gt;$CG$60),1,0)</f>
        <v>0</v>
      </c>
      <c r="BJB61" s="487">
        <f t="array" aca="1" ref="BJB61" ca="1">IF(AND($CC$57:$CC$62=$CC$61,$CE$57:$CE$60=$CE$60,$CE$60&lt;&gt;$CE$61,$CE$61:$CE$62=$CE$61,$CF$57:$CF$59=$CF$59,$CF$59&lt;&gt;$CF$60,$CF$61:$CF$62=$CF$61,$CG$57&lt;&gt;$CG$58,$CG$58:$CG$59=$CG$59,$CG$61&lt;&gt;$CG$62),1,0)</f>
        <v>0</v>
      </c>
      <c r="BJC61" s="487">
        <f t="array" aca="1" ref="BJC61" ca="1">IF(AND($CC$57:$CC$62=$CC$61,$CE$57:$CE$60=$CE$60,$CE$60&lt;&gt;$CE$61,$CE$61:$CE$62=$CE$61,$CF$57:$CF$59=$CF$59,$CF$59&lt;&gt;$CF$60,$CF$61&lt;&gt;$CF$62,$CG$57&lt;&gt;$CG$58,$CG$58:$CG$59=$CG$59),1,0)</f>
        <v>0</v>
      </c>
      <c r="BJD61" s="487">
        <f t="array" aca="1" ref="BJD61" ca="1">IF(AND($CC$57:$CC$62=$CC$61,$CE$57:$CE$60=$CE$60,$CE$60&lt;&gt;$CE$61,$CE$61:$CE$62=$CE$61,$CF$57&lt;&gt;$CF$58,$CF$58:$CF$60=$CF$60,$CF$61:$CF$62=$CF$61,$CG$58:$CG$59=$CG$59,$CG$59&lt;&gt;$CG$60,$CG$61&lt;&gt;$CG$62),1,0)</f>
        <v>0</v>
      </c>
      <c r="BJE61" s="487">
        <f t="array" aca="1" ref="BJE61" ca="1">IF(AND($CC$57:$CC$62=$CC$61,$CE$57:$CE$60=$CE$60,$CE$60&lt;&gt;$CE$61,$CE$61:$CE$62=$CE$61,$CF$57&lt;&gt;$CF$58,$CF$58:$CF$60=$CF$60,$CF$61&lt;&gt;$CF$62,$CG$58:$CG$59=$CG$59,$CG$59&lt;&gt;$CG$60),1,0)</f>
        <v>0</v>
      </c>
      <c r="BJF61" s="487">
        <f t="array" aca="1" ref="BJF61" ca="1">IF(AND($CC$57:$CC$62=$CC$61,$CE$57:$CE$60=$CE$60,$CE$60&lt;&gt;$CE$61,$CE$61:$CE$62=$CE$61,$CF$57&lt;&gt;$CF$58,$CF$58:$CF$59=$CF$59,$CF$59&lt;&gt;$CF$60,$CF$61:$CF$62=$CF$61,$CG$58:$CG$59=$CG$59,$CG$61&lt;&gt;$CG$62),1,0)</f>
        <v>0</v>
      </c>
      <c r="BJG61" s="487">
        <f t="array" aca="1" ref="BJG61" ca="1">IF(AND($CC$57:$CC$62=$CC$61,$CE$57:$CE$59=$CE$59,$CE$59&lt;&gt;$CE$60,$CE$60:$CE$62=$CE$61,$CF$57&lt;&gt;$CF$58,$CF$58:$CF$59=$CF$59,$CF$60:$CF$62=$CF$61,$CG$58:$CG$59=$CG$59,$CG$60&lt;&gt;$CG$61,$CG$61&lt;&gt;$CG$62),1,0)</f>
        <v>0</v>
      </c>
      <c r="BJH61" s="487">
        <f t="array" aca="1" ref="BJH61" ca="1">IF(AND($CC$57:$CC$62=$CC$61,$CE$57:$CE$59=$CE$59,$CE$59&lt;&gt;$CE$60,$CE$60:$CE$62=$CE$61,$CF$57&lt;&gt;$CF$58,$CF$58:$CF$59=$CF$59,$CF$60&lt;&gt;$CF$61,$CF$61:$CF$62=$CF$61,$CG$58:$CG$59=$CG$59,$CG$61&lt;&gt;$CG$62),1,0)</f>
        <v>0</v>
      </c>
      <c r="BJI61" s="487">
        <f t="array" aca="1" ref="BJI61" ca="1">IF(AND($CC$57:$CC$62=$CC$61,$CE$57:$CE$59=$CE$59,$CE$59&lt;&gt;$CE$60,$CE$60:$CE$62=$CE$61,$CF$57&lt;&gt;$CF$58,$CF$58:$CF$59=$CF$59,$CF$60:$CF$61=$CF$61,$CF$61&lt;&gt;$CF$62,$CG$58:$CG$59=$CG$59,$CG$60&lt;&gt;$CG$61),1,0)</f>
        <v>0</v>
      </c>
      <c r="BJJ61" s="487">
        <f t="array" aca="1" ref="BJJ61" ca="1">IF(AND($CC$57:$CC$62=$CC$61,$CE$57:$CE$59=$CE$59,$CE$59&lt;&gt;$CE$60,$CE$60:$CE$62=$CE$61,$CF$57:$CF$59=$CF$59,$CF$60&lt;&gt;$CF$61,$CF$61:$CF$62=$CF$61,$CG$57&lt;&gt;$CG$58,$CG$58:$CG$59=$CG$59,$CG$61&lt;&gt;$CG$62),1,0)</f>
        <v>0</v>
      </c>
      <c r="BJK61" s="487">
        <f t="array" aca="1" ref="BJK61" ca="1">IF(AND($CC$57:$CC$62=$CC$61,$CE$57:$CE$59=$CE$59,$CE$59&lt;&gt;$CE$60,$CE$60:$CE$62=$CE$61,$CF$57:$CF$59=$CF$59,$CF$60:$CF$61=$CF$61,$CF$61&lt;&gt;$CF$62,$CG$57&lt;&gt;$CG$58,$CG$58:$CG$59=$CG$59,$CG$60&lt;&gt;$CG$61),1,0)</f>
        <v>0</v>
      </c>
      <c r="BJL61" s="487">
        <f t="array" aca="1" ref="BJL61" ca="1">IF(AND($CC$57:$CC$62=$CC$61,$CE$57:$CE$59=$CE$59,$CE$59&lt;&gt;$CE$60,$CE$60:$CE$62=$CE$61,$CF$57:$CF$59=$CF$59,$CF$60&lt;&gt;$CF$61,$CF$61&lt;&gt;$CF$62,$CG$57&lt;&gt;$CG$58,$CG$58:$CG$59=$CG$59),1,0)</f>
        <v>0</v>
      </c>
      <c r="BJM61" s="487">
        <f t="array" aca="1" ref="BJM61" ca="1">IF(AND($CC$57:$CC$62=$CC$61,$CE$57:$CE$60=$CE$60,$CE$60&lt;&gt;$CE$61,$CE$61&lt;&gt;$CE$62,$CF$57&lt;&gt;$CF$58,$CF$58:$CF$60=$CF$60,$CG$58:$CG$59=$CG$59,$CG$59&lt;&gt;$CG$60),1,0)</f>
        <v>0</v>
      </c>
      <c r="BJN61" s="487">
        <f t="array" aca="1" ref="BJN61" ca="1">IF(AND($CC$57:$CC$62=$CC$61,$CE$57:$CE$60=$CE$60,$CE$60&lt;&gt;$CE$61,$CE$61&lt;&gt;$CE$62,$CF$57:$CF$59=$CF$59,$CF$59&lt;&gt;$CF$60,$CG$57&lt;&gt;$CG$58,$CG$58:$CG$59=$CG$59),1,0)</f>
        <v>0</v>
      </c>
      <c r="BJO61" s="487">
        <f t="array" aca="1" ref="BJO61" ca="1">IF(AND($CC$57:$CC$62=$CC$61,$CE$57:$CE$59=$CE$59,$CE$59&lt;&gt;$CE$60,$CE$60:$CE$61=$CE$61,$CE$61&lt;&gt;$CE$62,$CF$57:$CF$59=$CF$59,$CF$60&lt;&gt;$CF$61,$CG$57&lt;&gt;$CG$58,$CG$58:$CG$59=$CG$59),1,0)</f>
        <v>0</v>
      </c>
      <c r="BJP61" s="487">
        <f t="array" aca="1" ref="BJP61" ca="1">IF(AND($CC$57:$CC$62=$CC$61,$CE$57:$CE$59=$CE$59,$CE$59&lt;&gt;$CE$60,$CE$60:$CE$61=$CE$61,$CE$61&lt;&gt;$CE$62,$CF$57&lt;&gt;$CF$58,$CF$58:$CF$59=$CF$59,$CF$60:$CF$61=$CF$61,$CG$58:$CG$59=$CG$59,$CG$60&lt;&gt;$CG$61),1,0)</f>
        <v>0</v>
      </c>
      <c r="BJQ61" s="487">
        <f t="array" aca="1" ref="BJQ61" ca="1">IF(AND($CC$57:$CC$62=$CC$61,$CE$57:$CE$59=$CE$59,$CE$59&lt;&gt;$CE$60,$CE$60&lt;&gt;$CE$61,$CE$61:$CE$62=$CE$61,$CF$57&lt;&gt;$CF$58,$CF$58:$CF$59=$CF$59,$CF$61:$CF$62=$CF$61,$CG$58:$CG$59=$CG$59,$CG$61&lt;&gt;$CG$62),1,0)</f>
        <v>0</v>
      </c>
      <c r="BJR61" s="487">
        <f t="array" aca="1" ref="BJR61" ca="1">IF(AND($CC$57:$CC$62=$CC$61,$CE$57:$CE$59=$CE$59,$CE$59&lt;&gt;$CE$60,$CE$60&lt;&gt;$CE$61,$CE$61:$CE$62=$CE$61,$CF$57:$CF$59=$CF$59,$CF$61&lt;&gt;$CF$62,$CG$57&lt;&gt;$CG$58,$CG$58:$CG$59=$CG$59),1,0)</f>
        <v>0</v>
      </c>
      <c r="BJS61" s="487">
        <f t="array" aca="1" ref="BJS61" ca="1">IF(AND($CC$57:$CC$62=$CC$61,$CE$57&lt;&gt;$CE$58,$CE$58:$CE$62=$CE$61,$CF$58:$CF$61=$CF$61,$CF$61&lt;&gt;$CF$62,$CG$58:$CG$59=$CG$59,$CG$59&lt;&gt;$CG$60,$CG$60&lt;&gt;$CG$61),1,0)</f>
        <v>0</v>
      </c>
      <c r="BJT61" s="487">
        <f t="array" aca="1" ref="BJT61" ca="1">IF(AND($CC$57:$CC$62=$CC$61,$CE$57&lt;&gt;$CE$58,$CE$58:$CE$62=$CE$61,$CF$58:$CF$60=$CF$60,$CF$60&lt;&gt;$CF$61,$CF$61:$CF$62=$CF$61,$CG$58:$CG$59=$CG$59,$CG$59&lt;&gt;$CG$60,$CG$61&lt;&gt;$CG$62),1,0)</f>
        <v>0</v>
      </c>
      <c r="BJU61" s="487">
        <f t="array" aca="1" ref="BJU61" ca="1">IF(AND($CC$57:$CC$62=$CC$61,$CE$57&lt;&gt;$CE$58,$CE$58:$CE$62=$CE$61,$CF$58:$CF$60=$CF$60,$CF$60&lt;&gt;$CF$61,$CF$61&lt;&gt;$CF$62,$CG$58:$CG$59=$CG$59,$CG$59&lt;&gt;$CG$60),1,0)</f>
        <v>0</v>
      </c>
      <c r="BJV61" s="487">
        <f t="array" aca="1" ref="BJV61" ca="1">IF(AND($CC$57:$CC$62=$CC$61,$CE$57&lt;&gt;$CE$58,$CE$58:$CE$62=$CE$61,$CF$58:$CF$59=$CF$59,$CF$59&lt;&gt;$CF$60,$CF$60:$CF$62=$CF$61,$CG$58:$CG$59=$CG$59,$CG$60&lt;&gt;$CG$61,$CG$61&lt;&gt;$CG$62),1,0)</f>
        <v>0</v>
      </c>
      <c r="BJW61" s="487">
        <f t="array" aca="1" ref="BJW61" ca="1">IF(AND($CC$57:$CC$62=$CC$61,$CE$57&lt;&gt;$CE$58,$CE$58:$CE$62=$CE$61,$CF$58:$CF$59=$CF$59,$CF$59&lt;&gt;$CF$60,$CF$60&lt;&gt;$CF$61,$CF$61:$CF$62=$CF$61,$CG$58:$CG$59=$CG$59,$CG$61&lt;&gt;$CG$62),1,0)</f>
        <v>0</v>
      </c>
      <c r="BJX61" s="487">
        <f t="array" aca="1" ref="BJX61" ca="1">IF(AND($CC$57:$CC$62=$CC$61,$CE$57&lt;&gt;$CE$58,$CE$58:$CE$62=$CE$61,$CF$58:$CF$59=$CF$59,$CF$59&lt;&gt;$CF$60,$CF$60:$CF$61=$CF$61,$CF$61&lt;&gt;$CF$62,$CG$58:$CG$59=$CG$59,$CG$60&lt;&gt;$CG$61),1,0)</f>
        <v>0</v>
      </c>
      <c r="BJY61" s="487">
        <f t="array" aca="1" ref="BJY61" ca="1">IF(AND($CC$57:$CC$62=$CC$61,$CE$57&lt;&gt;$CE$58,$CE$58:$CE$61=$CE$61,$CE$61&lt;&gt;$CE$62,$CF$58:$CF$59=$CF$59,$CF$59&lt;&gt;$CF$60,$CF$60:$CF$61=$CF$61,$CG$58:$CG$59=$CG$59,$CG$60&lt;&gt;$CG$61),1,0)</f>
        <v>0</v>
      </c>
      <c r="BJZ61" s="487">
        <f t="array" aca="1" ref="BJZ61" ca="1">IF(AND($CC$57:$CC$62=$CC$61,$CE$57&lt;&gt;$CE$58,$CE$58:$CE$61=$CE$61,$CE$61&lt;&gt;$CE$62,$CF$58:$CF$60=$CF$60,$CF$60&lt;&gt;$CF$61,$CG$58:$CG$59=$CG$59,$CG$59&lt;&gt;$CG$60),1,0)</f>
        <v>0</v>
      </c>
      <c r="BKA61" s="487">
        <f t="array" aca="1" ref="BKA61" ca="1">IF(AND($CC$57:$CC$62=$CC$61,$CE$57&lt;&gt;$CE$58,$CE$58:$CE$60=$CE$60,$CE$60&lt;&gt;$CE$61,$CE$61:$CE$62=$CE$61,$CF$58:$CF$59=$CF$59,$CF$59&lt;&gt;$CF$60,$CF$61:$CF$62=$CF$61,$CG$58:$CG$59=$CG$59,$CG$61&lt;&gt;$CG$62),1,0)</f>
        <v>0</v>
      </c>
      <c r="BKB61" s="487">
        <f t="array" aca="1" ref="BKB61" ca="1">IF(AND($CC$57:$CC$62=$CC$61,$CE$57&lt;&gt;$CE$58,$CE$58:$CE$60=$CE$60,$CE$60&lt;&gt;$CE$61,$CE$61:$CE$62=$CE$61,$CF$58:$CF$60=$CF$60,$CF$61&lt;&gt;$CF$62,$CG$58:$CG$59=$CG$59,$CG$59&lt;&gt;$CG$60),1,0)</f>
        <v>0</v>
      </c>
      <c r="BKC61" s="487">
        <f t="array" aca="1" ref="BKC61" ca="1">IF(AND($CC$57:$CC$62=$CC$61,$CE$57&lt;&gt;$CE$58,$CE$58:$CE$59=$CE$59,$CE$59&lt;&gt;$CE$60,$CE$60:$CE$62=$CE$61,$CF$58:$CF$59=$CF$59,$CF$60&lt;&gt;$CF$61,$CF$61:$CF$62=$CF$61,$CG$58:$CG$59=$CG$59,$CG$61&lt;&gt;$CG$62),1,0)</f>
        <v>0</v>
      </c>
      <c r="BKD61" s="487">
        <f t="array" aca="1" ref="BKD61" ca="1">IF(AND($CC$57:$CC$62=$CC$61,$CE$57&lt;&gt;$CE$58,$CE$58:$CE$59=$CE$59,$CE$59&lt;&gt;$CE$60,$CE$60:$CE$62=$CE$61,$CF$58:$CF$59=$CF$59,$CF$60:$CF$61=$CF$61,$CF$61&lt;&gt;$CF$62,$CG$58:$CG$59=$CG$59,$CG$60&lt;&gt;$CG$61),1,0)</f>
        <v>0</v>
      </c>
      <c r="BKE61" s="487">
        <f t="array" aca="1" ref="BKE61" ca="1">IF(AND($CC$57:$CC$61=$CC$61,$CC$61&lt;&gt;$CC$62,$CE$57:$CE$61=$CE$61,$CF$57:$CF$60=$CF$60,$CF$60&lt;&gt;$CF$61,$CG$57&lt;&gt;$CG$58,$CG$58:$CG$59=$CG$59,$CG$59&lt;&gt;$CG$60),1,0)</f>
        <v>0</v>
      </c>
      <c r="BKF61" s="487">
        <f t="array" aca="1" ref="BKF61" ca="1">IF(AND($CC$57:$CC$61=$CC$61,$CC$61&lt;&gt;$CC$62,$CE$57:$CE$61=$CE$61,$CF$57:$CF$59=$CF$59,$CF$59&lt;&gt;$CF$60,$CF$60:$CF$61=$CF$61,$CG$57&lt;&gt;$CG$58,$CG$58:$CG$59=$CG$58,$CG$60&lt;&gt;$CG$61),1,0)</f>
        <v>0</v>
      </c>
      <c r="BKG61" s="487">
        <f t="array" aca="1" ref="BKG61" ca="1">IF(AND($CC$57:$CC$61=$CC$61,$CC$61&lt;&gt;$CC$62,$CE$57:$CE$61=$CE$61,$CF$57:$CF$59=$CF$59,$CF$59&lt;&gt;$CF$60,$CF$60&lt;&gt;$CF$61,$CG$57&lt;&gt;$CG$58,$CG$58:$CG$59=$CG$58),1,0)</f>
        <v>0</v>
      </c>
      <c r="BKH61" s="487">
        <f t="array" aca="1" ref="BKH61" ca="1">IF(AND($CC$57:$CC$61=$CC$61,$CC$61&lt;&gt;$CC$62,$CE$57:$CE$61=$CE$61,$CF$57&lt;&gt;$CF$58,$CF$58:$CF$61=$CF$61,$CG$58:$CG$59=$CG$59,$CG$59&lt;&gt;$CG$60,$CG$60&lt;&gt;$CG$61),1,0)</f>
        <v>0</v>
      </c>
      <c r="BKI61" s="487">
        <f t="array" aca="1" ref="BKI61" ca="1">IF(AND($CC$57:$CC$61=$CC$61,$CC$61&lt;&gt;$CC$62,$CE$57:$CE$61=$CE$61,$CF$57&lt;&gt;$CF$58,$CF$58:$CF$60=$CF$60,$CF$60&lt;&gt;$CF$61,$CG$58:$CG$59=$CG$59,$CG$59&lt;&gt;$CG$60),1,0)</f>
        <v>0</v>
      </c>
      <c r="BKJ61" s="487">
        <f t="array" aca="1" ref="BKJ61" ca="1">IF(AND($CC$57:$CC$61=$CC$61,$CC$61&lt;&gt;$CC$62,$CE$57:$CE$61=$CE$61,$CF$57&lt;&gt;$CF$58,$CF$58:$CF$59=$CF$59,$CF$59&lt;&gt;$CF$60,$CF$60:$CF$61=$CF$61,$CG$58:$CG$59=$CG$59,$CG$60&lt;&gt;$CG$61),1,0)</f>
        <v>0</v>
      </c>
      <c r="BKK61" s="487">
        <f t="array" aca="1" ref="BKK61" ca="1">IF(AND($CC$57:$CC$61=$CC$61,$CC$61&lt;&gt;$CC$62,$CE$57:$CE$60=$CE$60,$CE$60&lt;&gt;$CE$61,$CF$57:$CF$60=$CF$60,$CG$57&lt;&gt;$CG$58,$CG$58:$CG$59=$CG$59,$CG$59&lt;&gt;$CG$60),1,0)</f>
        <v>0</v>
      </c>
      <c r="BKL61" s="487">
        <f t="array" aca="1" ref="BKL61" ca="1">IF(AND($CC$57:$CC$61=$CC$61,$CC$61&lt;&gt;$CC$62,$CE$57:$CE$60=$CE$60,$CE$60&lt;&gt;$CE$61,$CF$57&lt;&gt;$CF$58,$CF$58:$CF$59=$CF$59,$CF$59&lt;&gt;$CF$60,$CG$58:$CG$59=$CG$59),1,0)</f>
        <v>0</v>
      </c>
      <c r="BKM61" s="487">
        <f t="array" aca="1" ref="BKM61" ca="1">IF(AND($CC$57:$CC$61=$CC$61,$CC$61&lt;&gt;$CC$62,$CE$57:$CE$59=$CE$59,$CE$59&lt;&gt;$CE$60,$CE$60:$CE$61=$CE$61,$CF$57:$CF$59=$CF$59,$CF$60:$CF$61=$CF$61,$CG$57&lt;&gt;$CG$58,$CG$58:$CG$59=$CG$59,$CG$60&lt;&gt;$CG$61),1,0)</f>
        <v>0</v>
      </c>
      <c r="BKN61" s="487">
        <f t="array" aca="1" ref="BKN61" ca="1">IF(AND($CC$57:$CC$61=$CC$61,$CC$61&lt;&gt;$CC$62,$CE$57:$CE$59=$CE$59,$CE$59&lt;&gt;$CE$60,$CE$60:$CE$61=$CE$61,$CF$57&lt;&gt;$CF$58,$CF$58:$CF$59=$CF$59,$CF$60&lt;&gt;$CF$61,$CG$58:$CG$59=$CG$59),1,0)</f>
        <v>0</v>
      </c>
      <c r="BKO61" s="487">
        <f t="array" aca="1" ref="BKO61" ca="1">IF(AND($CC$57:$CC$61=$CC$61,$CC$61&lt;&gt;$CC$62,$CE$57:$CE$59=$CE$59,$CE$59&lt;&gt;$CE$60,$CE$60&lt;&gt;$CE$61,$CF$57:$CF$59=$CF$59,$CG$57&lt;&gt;$CG$58,$CG$58:$CG$59=$CG$59),1,0)</f>
        <v>0</v>
      </c>
      <c r="BKP61" s="487">
        <f t="array" aca="1" ref="BKP61" ca="1">IF(AND($CC$57:$CC$61=$CC$61,$CC$61&lt;&gt;$CC$62,$CE$57:$CE$59=$CE$59,$CE$59&lt;&gt;$CE$60,$CE$60&lt;&gt;$CE$61,$CF$57&lt;&gt;$CF$58,$CF$58:$CF$59=$CF$59,$CG$58:$CG$59=$CG$59),1,0)</f>
        <v>0</v>
      </c>
      <c r="BKQ61" s="487">
        <f t="array" aca="1" ref="BKQ61" ca="1">IF(AND($CC$57:$CC$61=$CC$61,$CC$61&lt;&gt;$CC$62,$CE$57&lt;&gt;$CE$58,$CE$58:$CE$61=$CE$61,$CF$58:$CF$61=$CF$61,$CG$58:$CG$59=$CG$59,$CG$59&lt;&gt;$CG$60,$CG$60&lt;&gt;$CG$61),1,0)</f>
        <v>0</v>
      </c>
      <c r="BKR61" s="487">
        <f t="array" aca="1" ref="BKR61" ca="1">IF(AND($CC$57:$CC$61=$CC$61,$CC$61&lt;&gt;$CC$62,$CE$57&lt;&gt;$CE$58,$CE$58:$CE$61=$CE$61,$CF$58:$CF$59=$CF$59,CF$59&lt;&gt;$CF$60,$CF$60&lt;&gt;$CF$61,$CG$58:$CG$59=$CG$59),1,0)</f>
        <v>0</v>
      </c>
      <c r="BKS61" s="487">
        <f t="array" aca="1" ref="BKS61" ca="1">IF(AND($CC$57:$CC$61=$CC$61,$CC$61&lt;&gt;$CC$62,$CE$57&lt;&gt;$CE$58,$CE$58:$CE$60=$CE$60,$CE$60&lt;&gt;$CE$61,$CF$58:$CF$60=$CF$60,$CG$58:$CG$59=$CG$59,$CG$59&lt;&gt;$CG$60),1,0)</f>
        <v>0</v>
      </c>
      <c r="BKT61" s="487">
        <f t="array" aca="1" ref="BKT61" ca="1">IF(AND($CC$57:$CC$61=$CC$61,$CC$61&lt;&gt;$CC$62,$CE$57&lt;&gt;$CE$58,$CE$58:$CE$60=$CE$60,$CE$60&lt;&gt;$CE$61,$CF$58:$CF$59=$CF$59,$CF$59&lt;&gt;$CF$60,$CG$58:$CG$59=$CG$59),1,0)</f>
        <v>0</v>
      </c>
      <c r="BKU61" s="487">
        <f t="array" aca="1" ref="BKU61" ca="1">IF(AND($CC$57:$CC$61=$CC$61,$CC$61&lt;&gt;$CC$62,$CE$57&lt;&gt;$CE$58,$CE$58:$CE$59=$CE$59,$CE$59&lt;&gt;$CE$60,$CE$60:$CE$61=$CE$61,$CF$58:$CF$59=$CF$59,$CF$60:$CF$61=$CF$61,$CG$58:$CG$59=$CG$59,$CG$60&lt;&gt;$CG$61),1,0)</f>
        <v>0</v>
      </c>
      <c r="BKV61" s="487">
        <f t="array" aca="1" ref="BKV61" ca="1">IF(AND($CC$57:$CC$61=$CC$61,$CC$61&lt;&gt;$CC$62,$CE$57&lt;&gt;$CE$58,$CE$58:$CE$59=$CE$59,$CE$59&lt;&gt;$CE$60,$CE$60:$CE$61=$CE$61,$CF$58:$CF$59=$CF$59,$CF$60&lt;&gt;$CF$61,$CG$58:$CG$59=$CG$59),1,0)</f>
        <v>0</v>
      </c>
      <c r="BKW61" s="487">
        <f t="array" aca="1" ref="BKW61" ca="1">IF(AND($CC$57:$CC$60=$CC$60,$CC$60&lt;&gt;$CC$61,$CC$61:$CC$62=$CC$61,$CE$57:$CE$60=$CE$60,$CE$61:$CE$62=$CE$61,$CF$57:$CF$60=$CF$60,$CF$61&lt;&gt;$CF$62,$CG$57&lt;&gt;$CG$58,$CG$58:$CG$59=$CG$59,$CG$59&lt;&gt;$CG$60),1,0)</f>
        <v>0</v>
      </c>
      <c r="BKX61" s="487">
        <f t="array" aca="1" ref="BKX61" ca="1">IF(AND($CC$57:$CC$60=$CC$60,$CC$60&lt;&gt;$CC$61,$CC$61:$CC$62=$CC$61,$CE$57:$CE$60=$CE$60,$CE$61:$CE$62=$CE$61,$CF$57:$CF$59=$CF$59,$CF$59&lt;&gt;$CF$60,$CF$61:$CF$62=$CF$61,$CG$57&lt;&gt;$CG$58,$CG$58:$CG$59=$CG$59,$CG$61&lt;&gt;$CG$62),1,0)</f>
        <v>0</v>
      </c>
      <c r="BKY61" s="487">
        <f t="array" aca="1" ref="BKY61" ca="1">IF(AND($CC$57:$CC$60=$CC$60,$CC$60&lt;&gt;$CC$61,$CC$61:$CC$62=$CC$61,$CE$57:$CE$60=$CE$60,$CE$61:$CE$62=$CE$61,$CF$57:$CF$59=$CF$59,$CF$59&lt;&gt;$CF$60,$CF$61&lt;&gt;$CF$62,$CG$57&lt;&gt;$CG$58,$CG$58:$CG$59=$CG$59),1,0)</f>
        <v>0</v>
      </c>
      <c r="BKZ61" s="487">
        <f t="array" aca="1" ref="BKZ61" ca="1">IF(AND($CC$57:$CC$60=$CC$60,$CC$60&lt;&gt;$CC$61,$CC$61:$CC$62=$CC$61,$CE$57:$CE$60=$CE$60,$CE$61:$CE$62=$CE$61,$CF$57&lt;&gt;$CF$58,$CF$58:$CF$60=$CF$60,$CF$61:$CF$62=$CF$61,$CG$58:$CG$59=$CG$59,$CG$59&lt;&gt;$CG$60,$CG$61&lt;&gt;$CG$62),1,0)</f>
        <v>0</v>
      </c>
      <c r="BLA61" s="487">
        <f t="array" aca="1" ref="BLA61" ca="1">IF(AND($CC$57:$CC$60=$CC$60,$CC$60&lt;&gt;$CC$61,$CC$61:$CC$62=$CC$61,$CE$57:$CE$60=$CE$60,$CE$61:$CE$62=$CE$61,$CF$57&lt;&gt;$CF$58,$CF$58:$CF$60=$CF$60,$CF$61&lt;&gt;$CF$62,$CG$58:$CG$59=$CG$59,$CG$59&lt;&gt;$CG$60),1,0)</f>
        <v>0</v>
      </c>
      <c r="BLB61" s="487">
        <f t="array" aca="1" ref="BLB61" ca="1">IF(AND($CC$57:$CC$60=$CC$60,$CC$60&lt;&gt;$CC$61,$CC$61:$CC$62=$CC$61,$CE$57:$CE$60=$CE$60,$CE$61:$CE$62=$CE$61,$CF$57&lt;&gt;$CF$58,$CF$58:$CF$59=$CF$59,$CF$59&lt;&gt;$CF$60,$CF$61:$CF$62=$CF$61,$CG$58:$CG$59=$CG$59,$CG$61&lt;&gt;$CG$62),1,0)</f>
        <v>0</v>
      </c>
      <c r="BLC61" s="487">
        <f t="array" aca="1" ref="BLC61" ca="1">IF(AND($CC$57:$CC$60=$CC$60,$CC$60&lt;&gt;$CC$61,$CC$61:$CC$62=$CC$61,$CE$57:$CE$60=$CE$60,$CE$61&lt;&gt;$CE$62,$CF$57:$CF$60=$CF$60,$CG$57&lt;&gt;$CG$58,$CG$58:$CG$59=$CG$59,$CG$59&lt;&gt;$CG$60),1,0)</f>
        <v>0</v>
      </c>
      <c r="BLD61" s="487">
        <f t="array" aca="1" ref="BLD61" ca="1">IF(AND($CC$57:$CC$60=$CC$60,$CC$60&lt;&gt;$CC$61,$CC$61:$CC$62=$CC$61,$CE$57:$CE$60=$CE$60,$CE$61&lt;&gt;$CE$62,$CF$57&lt;&gt;$CF$58,$CF$58:$CF$59=$CF$59,$CF$59&lt;&gt;$CF$60,$CG$58:$CG$59=$CG$59),1,0)</f>
        <v>0</v>
      </c>
      <c r="BLE61" s="487">
        <f t="array" aca="1" ref="BLE61" ca="1">IF(AND($CC$57:$CC$60=$CC$60,$CC$60&lt;&gt;$CC$61,$CC$61:$CC$62=$CC$61,$CE$57:$CE$59=$CE$59,$CE$59&lt;&gt;$CE$60,$CE$61:$CE$62=$CE$61,$CF$57:$CF$59=$CF$59,$CF$61:$CF$62=$CF$61,$CG$57&lt;&gt;$CG$58,$CG$58:$CG$59=$CG$59,$CG$61&lt;&gt;$CG$62),1,0)</f>
        <v>0</v>
      </c>
      <c r="BLF61" s="487">
        <f t="array" aca="1" ref="BLF61" ca="1">IF(AND($CC$57:$CC$60=$CC$60,$CC$60&lt;&gt;$CC$61,$CC$61:$CC$62=$CC$61,$CE$57:$CE$59=$CE$59,$CE$59&lt;&gt;$CE$60,$CE$61:$CE$62=$CE$61,$CF$57&lt;&gt;$CF$58,$CF$58:$CF$59=$CF$59,$CF$61&lt;&gt;$CF$62,$CG$58:$CG$59=$CG$59),1,0)</f>
        <v>0</v>
      </c>
      <c r="BLG61" s="487">
        <f t="array" aca="1" ref="BLG61" ca="1">IF(AND($CC$57:$CC$60=$CC$60,$CC$60&lt;&gt;$CC$61,$CC$61:$CC$62=$CC$61,$CE$57:$CE$59=$CE$59,$CE$59&lt;&gt;$CE$60,$CE$61&lt;&gt;$CE$62,$CF$57:$CF$59=$CF$59,$CG$57&lt;&gt;$CG$58,$CG$58:$CG$59=$CG$59),1,0)</f>
        <v>0</v>
      </c>
      <c r="BLH61" s="487">
        <f t="array" aca="1" ref="BLH61" ca="1">IF(AND($CC$57:$CC$60=$CC$60,$CC$60&lt;&gt;$CC$61,$CC$61:$CC$62=$CC$61,$CE$57:$CE$59=$CE$59,$CE$59&lt;&gt;$CE$60,$CE$61&lt;&gt;$CE$62,$CF$57&lt;&gt;$CF$58,$CF$58:$CF$59=$CF$59,$CG$58:$CG$59=$CG$59),1,0)</f>
        <v>0</v>
      </c>
      <c r="BLI61" s="487">
        <f t="array" aca="1" ref="BLI61" ca="1">IF(AND($CC$57:$CC$60=$CC$60,$CC$60&lt;&gt;$CC$61,$CC$61:$CC$62=$CC$61,$CE$57&lt;&gt;$CE$58,$CE$58:$CE$60=$CE$60,$CE$61:$CE$62=$CE$61,$CF$58:$CF$60=$CF$60,$CF$61:$CF$62=$CF$61,$CG$58:$CG$59=$CG$59,$CG$59&lt;&gt;$CG$60,$CG$61&lt;&gt;$CG$62),1,0)</f>
        <v>0</v>
      </c>
      <c r="BLJ61" s="487">
        <f t="array" aca="1" ref="BLJ61" ca="1">IF(AND($CC$57:$CC$60=$CC$60,$CC$60&lt;&gt;$CC$61,$CC$61:$CC$62=$CC$61,$CE$57&lt;&gt;$CE$58,$CE$58:$CE$60=$CE$60,$CE$61:$CE$62=$CE$61,$CF$58:$CF$59=$CF$59,$CF$59&lt;&gt;$CF$60,$CF$61&lt;&gt;$CF$62,$CG$58:$CG$59=$CG$59),1,0)</f>
        <v>0</v>
      </c>
      <c r="BLK61" s="487">
        <f t="array" aca="1" ref="BLK61" ca="1">IF(AND($CC$57:$CC$60=$CC$60,$CC$60&lt;&gt;$CC$61,$CC$61:$CC$62=$CC$61,$CE$57&lt;&gt;$CE$58,$CE$58:$CE$60=$CE$60,$CE$61&lt;&gt;$CE$62,$CF$58:$CF$60=$CF$60,$CG$58:$CG$59=$CG$59,$CG$59&lt;&gt;$CG$60),1,0)</f>
        <v>0</v>
      </c>
      <c r="BLL61" s="487">
        <f t="array" aca="1" ref="BLL61" ca="1">IF(AND($CC$57:$CC$60=$CC$60,$CC$60&lt;&gt;$CC$61,$CC$61:$CC$62=$CC$61,$CE$57&lt;&gt;$CE$58,$CE$58:$CE$60=$CE$60,$CE$61&lt;&gt;$CE$62,$CF$58:$CF$59=$CF$59,$CF$59&lt;&gt;$CF$60,$CG$58:$CG$59=$CG$59),1,0)</f>
        <v>0</v>
      </c>
      <c r="BLM61" s="487">
        <f t="array" aca="1" ref="BLM61" ca="1">IF(AND($CC$57:$CC$60=$CC$60,$CC$60&lt;&gt;$CC$61,$CC$61:$CC$62=$CC$61,$CE$57&lt;&gt;$CE$58,$CE$58:$CE$59=$CE$59,$CE$59&lt;&gt;$CE$60,$CE$61:$CE$62=$CE$61,$CF$58:$CF$59=$CF$59,$CF$61:$CF$62=$CF$61,$CG$58:$CG$59=$CG$59,$CG$61&lt;&gt;$CG$62),1,0)</f>
        <v>0</v>
      </c>
      <c r="BLN61" s="487">
        <f t="array" aca="1" ref="BLN61" ca="1">IF(AND($CC$57:$CC$60=$CC$60,$CC$60&lt;&gt;$CC$61,$CC$61:$CC$62=$CC$61,$CE$57&lt;&gt;$CE$58,$CE$58:$CE$59=$CE$59,$CE$59&lt;&gt;$CE$60,$CE$61:$CE$62=$CE$61,$CF$58:$CF$59=$CF$59,$CF$61&lt;&gt;$CF$62,$CG$58:$CG$59=$CG$59),1,0)</f>
        <v>0</v>
      </c>
      <c r="BLO61" s="487">
        <f t="array" aca="1" ref="BLO61" ca="1">IF(AND($CC$57:$CC$59=$CC$59,$CC$59&lt;&gt;$CC$60,$CC$60:$CC$62=$CC$61,$CE$57:$CE$59=$CE$59,$CE$60:$CE$62=$CE$61,$CF$57&lt;&gt;$CF$58,$CF$58:$CF$59=$CF$59,$CF$60:$CF$62=$CF$61,$CG$58:$CG$59=$CG$59,$CG$60&lt;&gt;$CG$61,$CG$61&lt;&gt;$CG$62),1,0)</f>
        <v>0</v>
      </c>
      <c r="BLP61" s="487">
        <f t="array" aca="1" ref="BLP61" ca="1">IF(AND($CC$57:$CC$59=$CC$59,$CC$59&lt;&gt;$CC$60,$CC$60:$CC$62=$CC$61,$CE$57:$CE$59=$CE$59,$CE$60:$CE$62=$CE$61,$CF$57&lt;&gt;$CF$58,$CF$58:$CF$59=$CF$59,$CF$60&lt;&gt;$CF$61,$CF$61:$CF$62=$CF$61,$CG$58:$CG$59=$CG$59,$CG$61&lt;&gt;$CG$62),1,0)</f>
        <v>0</v>
      </c>
      <c r="BLQ61" s="487">
        <f t="array" aca="1" ref="BLQ61" ca="1">IF(AND($CC$57:$CC$59=$CC$59,$CC$59&lt;&gt;$CC$60,$CC$60:$CC$62=$CC$61,$CE$57:$CE$59=$CE$59,$CE$60:$CE$62=$CE$61,$CF$57&lt;&gt;$CF$58,$CF$58:$CF$59=$CF$59,$CF$60:$CF$61=$CF$61,$CF$61&lt;&gt;$CF$62,$CG$58:$CG$59=$CG$59,$CG$60&lt;&gt;$CG$61),1,0)</f>
        <v>0</v>
      </c>
      <c r="BLR61" s="487">
        <f t="array" aca="1" ref="BLR61" ca="1">IF(AND($CC$57:$CC$59=$CC$59,$CC$59&lt;&gt;$CC$60,$CC$60:$CC$62=$CC$61,$CE$57:$CE$59=$CE$59,$CE$60:$CE$62=$CE$61,$CF$57:$CF$59=$CF$59,$CF$60&lt;&gt;$CF$61,$CF$61:$CF$62=$CF$61,$CG$57&lt;&gt;$CG$58,$CG$58:$CG$59=$CG$59,$CG$61&lt;&gt;$CG$62),1,0)</f>
        <v>0</v>
      </c>
      <c r="BLS61" s="487">
        <f t="array" aca="1" ref="BLS61" ca="1">IF(AND($CC$57:$CC$59=$CC$59,$CC$59&lt;&gt;$CC$60,$CC$60:$CC$62=$CC$61,$CE$57:$CE$59=$CE$59,$CE$60:$CE$62=$CE$61,$CF$57:$CF$59=$CF$59,$CF$60:$CF$61=$CF$61,$CF$61&lt;&gt;$CF$62,$CG$57&lt;&gt;$CG$58,$CG$58:$CG$59=$CG$59,$CG$60&lt;&gt;$CG$61),1,0)</f>
        <v>0</v>
      </c>
      <c r="BLT61" s="487">
        <f t="array" aca="1" ref="BLT61" ca="1">IF(AND($CC$57:$CC$59=$CC$59,$CC$59&lt;&gt;$CC$60,$CC$60:$CC$62=$CC$61,$CE$57:$CE$59=$CE$59,$CE$60:$CE$62=$CE$61,$CF$57:$CF$59=$CF$59,$CF$60&lt;&gt;$CF$61,$CF$61&lt;&gt;$CF$62,$CG$57&lt;&gt;$CG$58,$CG$58:$CG$59=$CG$59),1,0)</f>
        <v>0</v>
      </c>
      <c r="BLU61" s="487">
        <f t="array" aca="1" ref="BLU61" ca="1">IF(AND($CC$57:$CC$59=$CC$59,$CC$59&lt;&gt;$CC$60,$CC$60:$CC$62=$CC$61,$CE$57&lt;&gt;$CE$58,$CE$58:$CE$59=$CE$59,$CE$60:$CE$62=$CE$61,$CF$58:$CF$59=$CF$59,$CF$60:$CF$62=$CF$61,$CG$58:$CG$59=$CG$59,$CG$60&lt;&gt;$CG$61,$CG$61&lt;&gt;$CG$62),1,0)</f>
        <v>0</v>
      </c>
      <c r="BLV61" s="487">
        <f t="array" aca="1" ref="BLV61" ca="1">IF(AND($CC$57:$CC$59=$CC$59,$CC$59&lt;&gt;$CC$60,$CC$60:$CC$62=$CC$61,$CE$57&lt;&gt;$CE$58,$CE$58:$CE$59=$CE$59,$CE$60:$CE$62=$CE$61,$CF$58:$CF$59=$CF$59,$CF$60&lt;&gt;$CF$61,$CF$61&lt;&gt;$CF$62,$CG$58:$CG$59=$CG$59),1,0)</f>
        <v>0</v>
      </c>
      <c r="BLW61" s="487">
        <f t="array" aca="1" ref="BLW61" ca="1">IF(AND($CC$57:$CC$59=$CC$59,$CC$59&lt;&gt;$CC$60,$CC$60:$CC$62=$CC$61,$CE$57&lt;&gt;$CE$58,$CE$58:$CE$59=$CE$59,$CE$60&lt;&gt;$CE$61,$CE$61:$CE$62=$CE$61,$CF$58:$CF$59=$CF$59,$CF$61:$CF$62=$CF$61,$CG$58:$CG$59=$CG$59,$CG$61&lt;&gt;$CG$62),1,0)</f>
        <v>0</v>
      </c>
      <c r="BLX61" s="487">
        <f t="array" aca="1" ref="BLX61" ca="1">IF(AND($CC$57:$CC$59=$CC$59,$CC$59&lt;&gt;$CC$60,$CC$60:$CC$62=$CC$61,$CE$57&lt;&gt;$CE$58,$CE$58:$CE$59=$CE$59,$CE$60&lt;&gt;$CE$61,$CE$61:$CE$62=$CE$61,$CF$58:$CF$59=$CF$59,$CF$61&lt;&gt;$CF$62,$CG$58:$CG$59=$CG$59),1,0)</f>
        <v>0</v>
      </c>
      <c r="BLY61" s="487">
        <f t="array" aca="1" ref="BLY61" ca="1">IF(AND($CC$57:$CC$59=$CC$59,$CC$59&lt;&gt;$CC$60,$CC$60:$CC$62=$CC$61,$CE$57&lt;&gt;$CE$58,$CE$58:$CE$59=$CE$59,$CE$60:$CE$61=$CE$61,$CE$61&lt;&gt;$CE$62,$CF$58:$CF$59=$CF$59,$CF$60:$CF$61=$CF$61,$CG$58:$CG$59=$CG$59,$CG$60&lt;&gt;$CG$61),1,0)</f>
        <v>0</v>
      </c>
      <c r="BLZ61" s="487">
        <f t="array" aca="1" ref="BLZ61" ca="1">IF(AND($CC$57:$CC$59=$CC$59,$CC$59&lt;&gt;$CC$60,$CC$60:$CC$62=$CC$61,$CE$57&lt;&gt;$CE$58,$CE$58:$CE$59=$CE$59,$CE$60:$CE$61=$CE$61,$CE$61&lt;&gt;$CE$62,$CF$58:$CF$59=$CF$59,$CF$60&lt;&gt;$CF$61,$CG$58:$CG$59=$CG$59),1,0)</f>
        <v>0</v>
      </c>
      <c r="BMA61" s="487">
        <f t="array" aca="1" ref="BMA61" ca="1">IF(AND($CC$57:$CC$59=$CC$59,$CC$59&lt;&gt;$CC$60,$CC$60:$CC$62=$CC$61,$CE$57:$CE$59=$CE$59,$CE$60&lt;&gt;$CE$61,$CE$61:$CE$62=$CE$61,$CF$57:$CF$59=$CF$59,$CF$61:$CF$62=$CF$61,$CG$57&lt;&gt;$CG$58,$CG$58:$CG$59=$CG$59,$CG$61&lt;&gt;$CG$62),1,0)</f>
        <v>0</v>
      </c>
      <c r="BMB61" s="487">
        <f t="array" aca="1" ref="BMB61" ca="1">IF(AND($CC$57:$CC$59=$CC$59,$CC$59&lt;&gt;$CC$60,$CC$60:$CC$62=$CC$61,$CE$57:$CE$59=$CE$59,$CE$60&lt;&gt;$CE$61,$CE$61:$CE$62=$CE$61,$CF$57&lt;&gt;$CF$58,$CF$58:$CF$59=$CF$59,$CF$61&lt;&gt;$CF$62,$CG$58:$CG$59=$CG$59),1,0)</f>
        <v>0</v>
      </c>
      <c r="BMC61" s="487">
        <f t="array" aca="1" ref="BMC61" ca="1">IF(AND($CC$57:$CC$59=$CC$59,$CC$59&lt;&gt;$CC$60,$CC$60:$CC$62=$CC$61,$CE$57:$CE$59=$CE$59,$CE$60:$CE$61=$CE$61,$CE$61&lt;&gt;$CE$62,$CF$57:$CF$59=$CF$59,$CF$60:$CF$61=$CF$61,$CG$57&lt;&gt;$CG$58,$CG$58:$CG$59=$CG$59,$CG$60&lt;&gt;$CG$61),1,0)</f>
        <v>0</v>
      </c>
      <c r="BMD61" s="487">
        <f t="array" aca="1" ref="BMD61" ca="1">IF(AND($CC$57:$CC$59=$CC$59,$CC$59&lt;&gt;$CC$60,$CC$60:$CC$62=$CC$61,$CE$57:$CE$59=$CE$59,$CE$60:$CE$61=$CE$61,$CE$61&lt;&gt;$CE$62,$CF$57&lt;&gt;$CF$58,$CF$58:$CF$59=$CF$59,$CF$60&lt;&gt;$CF$61,$CG$58:$CG$59=$CG$59),1,0)</f>
        <v>0</v>
      </c>
      <c r="BME61" s="487">
        <f t="array" aca="1" ref="BME61" ca="1">IF(AND($CC$57:$CC$59=$CC$59,$CC$59&lt;&gt;$CC$60,$CC$60:$CC$62=$CC$61,$CE$57:$CE$59=$CE$59,$CE$60&lt;&gt;$CE$61,$CE$61&lt;&gt;$CE$62,$CF$57:$CF$59=$CF$59,$CG$57&lt;&gt;$CG$58,$CG$58:$CG$59=$CG$59),1,0)</f>
        <v>0</v>
      </c>
      <c r="BMF61" s="487">
        <f t="array" aca="1" ref="BMF61" ca="1">IF(AND($CC$57:$CC$59=$CC$59,$CC$59&lt;&gt;$CC$60,$CC$60:$CC$62=$CC$61,$CE$57:$CE$59=$CE$59,$CE$60&lt;&gt;$CE$61,$CE$61&lt;&gt;$CE$62,$CF$57&lt;&gt;$CF$58,$CF$58:$CF$59=$CF$59,$CG$58:$CG$59=$CG$59),1,0)</f>
        <v>0</v>
      </c>
      <c r="BMG61" s="487">
        <f t="array" aca="1" ref="BMG61" ca="1">IF(AND($CC$57:$CC$60=$CC$60,$CC$60&lt;&gt;$CC$61,$CC$61&lt;&gt;$CC$62,$CE$57:$CE$60=$CE$60,$CF$57&lt;&gt;$CF$58,$CF$58:$CF$60=$CF$60,$CG$58:$CG$59=$CG$59,$CG$59&lt;&gt;$CG$60),1,0)</f>
        <v>0</v>
      </c>
      <c r="BMH61" s="487">
        <f t="array" aca="1" ref="BMH61" ca="1">IF(AND($CC$57:$CC$60=$CC$60,$CC$60&lt;&gt;$CC$61,$CC$61&lt;&gt;$CC$62,$CE$57:$CE$60=$CE$60,$CF$57:$CF$59=$CF$59,$CF$59&lt;&gt;$CF$60,$CG$57&lt;&gt;$CG$58,$CG$58:$CG$59=$CG$59),1,0)</f>
        <v>0</v>
      </c>
      <c r="BMI61" s="487">
        <f t="array" aca="1" ref="BMI61" ca="1">IF(AND($CC$57:$CC$60=$CC$60,$CC$60&lt;&gt;$CC$61,$CC$61&lt;&gt;$CC$62,$CE$57&lt;&gt;$CE$58,$CE$58:$CE$60=$CE$60,$CF$58:$CF$60=$CF$60,$CG$58:$CG$59=$CG$59,$CG$59&lt;&gt;$CG$60),1,0)</f>
        <v>0</v>
      </c>
      <c r="BMJ61" s="487">
        <f t="array" aca="1" ref="BMJ61" ca="1">IF(AND($CC$57:$CC$60=$CC$60,$CC$60&lt;&gt;$CC$61,$CC$61&lt;&gt;$CC$62,$CE$57&lt;&gt;$CE$58,$CE$58:$CE$60=$CE$60,$CF$58:$CF$59=$CF$59,$CF$59&lt;&gt;$CF$60,$CG$58:$CG$59=$CG$59),1,0)</f>
        <v>0</v>
      </c>
      <c r="BMK61" s="487">
        <f t="array" aca="1" ref="BMK61" ca="1">IF(AND($CC$57:$CC$60=$CC$60,$CC$60&lt;&gt;$CC$61,$CC$61&lt;&gt;$CC$62,$CE$57:$CE$59=$CE$59,$CE$59&lt;&gt;$CE$60,$CF$57:$CF$59=$CF$59,$CG$57&lt;&gt;$CG$58,$CG$58:$CG$59=$CG$59),1,0)</f>
        <v>0</v>
      </c>
      <c r="BML61" s="487">
        <f t="array" aca="1" ref="BML61" ca="1">IF(AND($CC$57:$CC$60=$CC$60,$CC$60&lt;&gt;$CC$61,$CC$61&lt;&gt;$CC$62,$CE$57:$CE$59=$CE$59,$CE$59&lt;&gt;$CE$60,$CF$57&lt;&gt;$CF$58,$CF$58:$CF$59=$CF$59,$CG$58:$CG$59=$CG$59),1,0)</f>
        <v>0</v>
      </c>
      <c r="BMM61" s="487">
        <f t="array" aca="1" ref="BMM61" ca="1">IF(AND($CC$57:$CC$59=$CC$59,$CC$59&lt;&gt;$CC$60,$CC$60:$CC$61=$CC$61,$CC$61&lt;&gt;$CC$62,$CE$57:$CE$59=$CE$59,$CE$60:$CE$61=$CE$61,$CF$57:$CF$59=$CF$59,$CF$60&lt;&gt;$CF$61,$CG$57&lt;&gt;$CG$58,$CG$58:$CG$59=$CG$59),1,0)</f>
        <v>0</v>
      </c>
      <c r="BMN61" s="487">
        <f t="array" aca="1" ref="BMN61" ca="1">IF(AND($CC$57:$CC$59=$CC$59,$CC$59&lt;&gt;$CC$60,$CC$60:$CC$61=$CC$61,$CC$61&lt;&gt;$CC$62,$CE$57:$CE$59=$CE$59,$CE$60:$CE$61=$CE$61,$CF$57&lt;&gt;$CF$58,$CF$58:$CF$59=$CF$59,$CF$60:$CF$61=$CF$61,$CG$58:$CG$59=$CG$59,$CG$60&lt;&gt;$CG$61),1,0)</f>
        <v>0</v>
      </c>
      <c r="BMO61" s="487">
        <f t="array" aca="1" ref="BMO61" ca="1">IF(AND($CC$57:$CC$59=$CC$59,$CC$59&lt;&gt;$CC$60,$CC$60:$CC$61=$CC$61,$CC$61&lt;&gt;$CC$62,$CE$57:$CE$59=$CE$59,$CE$60&lt;&gt;$CE$61,$CF$57:$CF$59=$CF$59,$CG$57&lt;&gt;$CG$58,$CG$58:$CG$59=$CG$59),1,0)</f>
        <v>0</v>
      </c>
      <c r="BMP61" s="487">
        <f t="array" aca="1" ref="BMP61" ca="1">IF(AND($CC$57:$CC$59=$CC$59,$CC$59&lt;&gt;$CC$60,$CC$60:$CC$61=$CC$61,$CC$61&lt;&gt;$CC$62,$CE$57:$CE$59=$CE$59,$CE$60&lt;&gt;$CE$61,$CF$57&lt;&gt;$CF$58,$CF$58:$CF$59=$CF$59,$CG$58:$CG$59=$CG$59),1,0)</f>
        <v>0</v>
      </c>
      <c r="BMQ61" s="487">
        <f t="array" aca="1" ref="BMQ61" ca="1">IF(AND($CC$57:$CC$59=$CC$59,$CC$59&lt;&gt;$CC$60,$CC$60:$CC$61=$CC$61,$CC$61&lt;&gt;$CC$62,$CE$57&lt;&gt;$CE$58,$CE$58:$CE$59=$CE$59,$CE$60:$CE$61=$CE$61,$CF$58:$CF$59=$CF$59,$CF$60:$CF$61=$CF$61,$CG$58:$CG$59=$CG$59,$CG$60&lt;&gt;$CG$61),1,0)</f>
        <v>0</v>
      </c>
      <c r="BMR61" s="487">
        <f t="array" aca="1" ref="BMR61" ca="1">IF(AND($CC$57:$CC$59=$CC$59,$CC$59&lt;&gt;$CC$60,$CC$60:$CC$61=$CC$61,$CC$61&lt;&gt;$CC$62,$CE$57&lt;&gt;$CE$58,$CE$58:$CE$59=$CE$59,$CE$60:$CE$61=$CE$61,$CF$58:$CF$59=$CF$59,$CF$60&lt;&gt;$CF$61,$CG$58:$CG$59=$CG$59),1,0)</f>
        <v>0</v>
      </c>
      <c r="BMS61" s="487">
        <f t="array" aca="1" ref="BMS61" ca="1">IF(AND($CC$57:$CC$59=$CC$59,$CC$59&lt;&gt;$CC$60,$CC$60&lt;&gt;$CC$61,$CC$61:$CC$62=$CC$61,$CE$57:$CE$59=$CE$59,$CE$61:$CE$62=$CE$61,$CF$57&lt;&gt;$CF$58,$CF$58:$CF$59=$CF$59,$CF$61:$CF$62=$CF$61,$CG$58:$CG$59=$CG$59,$CG$61&lt;&gt;$CG$62),1,0)</f>
        <v>0</v>
      </c>
      <c r="BMT61" s="487">
        <f t="array" aca="1" ref="BMT61" ca="1">IF(AND($CC$57:$CC$59=$CC$59,$CC$59&lt;&gt;$CC$60,$CC$60&lt;&gt;$CC$61,$CC$61:$CC$62=$CC$61,$CE$57:$CE$59=$CE$59,$CE$61:$CE$62=$CE$61,$CF$57:$CF$59=$CF$59,$CF$61&lt;&gt;$CF$62,$CG$57&lt;&gt;$CG$58,$CG$58:$CG$59=$CG$59),1,0)</f>
        <v>0</v>
      </c>
      <c r="BMU61" s="487">
        <f t="array" aca="1" ref="BMU61" ca="1">IF(AND($CC$57:$CC$59=$CC$59,$CC$59&lt;&gt;$CC$60,$CC$60&lt;&gt;$CC$61,$CC$61:$CC$62=$CC$61,$CE$57&lt;&gt;$CE$58,$CE$58:$CE$59=$CE$59,$CE$61:$CE$62=$CE$61,$CF$58:$CF$59=$CF$59,$CF$61:$CF$62=$CF$61,$CG$58:$CG$59=$CG$59,$CG$61&lt;&gt;$CG$62),1,0)</f>
        <v>0</v>
      </c>
      <c r="BMV61" s="487">
        <f t="array" aca="1" ref="BMV61" ca="1">IF(AND($CC$57:$CC$59=$CC$59,$CC$59&lt;&gt;$CC$60,$CC$60&lt;&gt;$CC$61,$CC$61:$CC$62=$CC$61,$CE$57&lt;&gt;$CE$58,$CE$58:$CE$59=$CE$59,$CE$61:$CE$62=$CE$61,$CF$58:$CF$59=$CF$59,$CF$61&lt;&gt;$CF$62,$CG$58:$CG$59=$CG$59),1,0)</f>
        <v>0</v>
      </c>
      <c r="BMW61" s="487">
        <f t="array" aca="1" ref="BMW61" ca="1">IF(AND($CC$57:$CC$59=$CC$59,$CC$59&lt;&gt;$CC$60,$CC$60&lt;&gt;$CC$61,$CC$61:$CC$62=$CC$61,$CE$57:$CE$59=$CE$59,$CE$61&lt;&gt;$CE$62,$CF$57:$CF$59=$CF$59,$CG$57&lt;&gt;$CG$58,$CG$58:$CG$59=$CG$59),1,0)</f>
        <v>0</v>
      </c>
      <c r="BMX61" s="487">
        <f t="array" aca="1" ref="BMX61" ca="1">IF(AND($CC$57:$CC$59=$CC$59,$CC$59&lt;&gt;$CC$60,$CC$60&lt;&gt;$CC$61,$CC$61:$CC$62=$CC$61,$CE$57:$CE$59=$CE$59,$CE$61&lt;&gt;$CE$62,$CF$57&lt;&gt;$CF$58,$CF$58:$CF$59=$CF$59,$CG$58:$CG$59=$CG$59),1,0)</f>
        <v>0</v>
      </c>
      <c r="BMY61" s="487">
        <f t="array" aca="1" ref="BMY61" ca="1">IF(AND($CC$57&lt;&gt;$CC$58,$CC$58:$CC$62=$CC$61,$CE$58:$CE$62=$CE$61,$CF$58:$CF$61=$CF$61,$CF$61&lt;&gt;$CF$62,$CG$58:$CG$59=$CG$59,$CG$59&lt;&gt;$CG$60,$CG$60&lt;&gt;$CG$61),1,0)</f>
        <v>0</v>
      </c>
      <c r="BMZ61" s="487">
        <f t="array" aca="1" ref="BMZ61" ca="1">IF(AND($CC$57&lt;&gt;$CC$58,$CC$58:$CC$62=$CC$61,$CE$58:$CE$62=$CE$61,$CF$58:$CF$60=$CF$60,$CF$60&lt;&gt;$CF$61,$CF$61:$CF$62=$CF$61,$CG$58:$CG$59=$CG$59,$CG$59&lt;&gt;$CG$60,$CG$61&lt;&gt;$CG$62),1,0)</f>
        <v>0</v>
      </c>
      <c r="BNA61" s="487">
        <f t="array" aca="1" ref="BNA61" ca="1">IF(AND($CC$57&lt;&gt;$CC$58,$CC$58:$CC$62=$CC$61,$CE$58:$CE$62=$CE$61,$CF$58:$CF$60=$CF$60,$CF$60&lt;&gt;$CF$61,$CF$61&lt;&gt;$CF$62,$CG$58:$CG$59=$CG$59,$CG$59&lt;&gt;$CG$60),1,0)</f>
        <v>0</v>
      </c>
      <c r="BNB61" s="487">
        <f t="array" aca="1" ref="BNB61" ca="1">IF(AND($CC$57&lt;&gt;$CC$58,$CC$58:$CC$62=$CC$61,$CE$58:$CE$62=$CE$61,$CF$58:$CF$59=$CF$59,$CF$59&lt;&gt;$CF$60,$CF$60:$CF$62=$CF$61,$CG$58:$CG$59=$CG$59,$CG$60&lt;&gt;$CG$61,$CG$61&lt;&gt;$CG$62),1,0)</f>
        <v>0</v>
      </c>
      <c r="BNC61" s="487">
        <f t="array" aca="1" ref="BNC61" ca="1">IF(AND($CC$57&lt;&gt;$CC$58,$CC$58:$CC$62=$CC$61,$CE$58:$CE$62=$CE$61,$CF$58:$CF$59=$CF$59,$CF$59&lt;&gt;$CF$60,$CF$60&lt;&gt;$CF$61,$CF$61:$CF$62=$CF$61,$CG$58:$CG$59=$CG$59,$CG$61&lt;&gt;$CG$62),1,0)</f>
        <v>0</v>
      </c>
      <c r="BND61" s="487">
        <f t="array" aca="1" ref="BND61" ca="1">IF(AND($CC$57&lt;&gt;$CC$58,$CC$58:$CC$62=$CC$61,$CE$58:$CE$62=$CE$61,$CF$58:$CF$59=$CF$59,$CF$59&lt;&gt;$CF$60,$CF$60:$CF$61=$CF$61,$CF$61&lt;&gt;$CF$62,$CG$58:$CG$59=$CG$59,$CG$60&lt;&gt;$CG$61),1,0)</f>
        <v>0</v>
      </c>
      <c r="BNE61" s="487">
        <f t="array" aca="1" ref="BNE61" ca="1">IF(AND($CC$57&lt;&gt;$CC$58,$CC$58:$CC$62=$CC$61,$CE$58:$CE$61=$CE$61,$CE$61&lt;&gt;$CE$62,$CF$58:$CF$61=$CF$61,$CG$58:$CG$59=$CG$59,$CG$59&lt;&gt;$CG$60,$CG$60&lt;&gt;$CG$61),1,0)</f>
        <v>0</v>
      </c>
      <c r="BNF61" s="487">
        <f t="array" aca="1" ref="BNF61" ca="1">IF(AND($CC$57&lt;&gt;$CC$58,$CC$58:$CC$62=$CC$61,$CE$58:$CE$61=$CE$61,$CE$61&lt;&gt;$CE$62,$CF$58:$CF$59=$CF$59,$CF$59&lt;&gt;$CF$60,$CF$60&lt;&gt;$CF$61,$CG$58:$CG$59=$CG$59),1,0)</f>
        <v>0</v>
      </c>
      <c r="BNG61" s="487">
        <f t="array" aca="1" ref="BNG61" ca="1">IF(AND($CC$57&lt;&gt;$CC$58,$CC$58:$CC$62=$CC$61,$CE$58:$CE$60=$CE$60,$CE$60&lt;&gt;$CE$61,$CE$61:$CE$62=$CE$61,$CF$58:$CF$60=$CF$60,$CF$61:$CF$62=$CF$61,$CG$58:$CG$59=$CG$59,$CG$59&lt;&gt;$CG$60,$CG$61&lt;&gt;$CG$62),1,0)</f>
        <v>0</v>
      </c>
      <c r="BNH61" s="487">
        <f t="array" aca="1" ref="BNH61" ca="1">IF(AND($CC$57&lt;&gt;$CC$58,$CC$58:$CC$62=$CC$61,$CE$58:$CE$60=$CE$60,$CE$60&lt;&gt;$CE$61,$CE$61:$CE$62=$CE$61,$CF$58:$CF$59=$CF$59,$CF$59&lt;&gt;$CF$60,$CF$61&lt;&gt;$CF$62,$CG$58:$CG$59=$CG$59),1,0)</f>
        <v>0</v>
      </c>
      <c r="BNI61" s="487">
        <f t="array" aca="1" ref="BNI61" ca="1">IF(AND($CC$57&lt;&gt;$CC$58,$CC$58:$CC$62=$CC$61,$CE$58:$CE$60=$CE$60,$CE$60&lt;&gt;$CE$61,$CE$61&lt;&gt;$CE$62,$CF$58:$CF$60=$CF$60,$CG$58:$CG$59=$CG$59,$CG$59&lt;&gt;$CG$60),1,0)</f>
        <v>0</v>
      </c>
      <c r="BNJ61" s="487">
        <f t="array" aca="1" ref="BNJ61" ca="1">IF(AND($CC$57&lt;&gt;$CC$58,$CC$58:$CC$62=$CC$61,$CE$58:$CE$60=$CE$60,$CE$60&lt;&gt;$CE$61,$CE$61&lt;&gt;$CE$62,$CF$58:$CF$59=$CF$59,$CF$59&lt;&gt;$CF$60,$CG$58:$CG$59=$CG$59),1,0)</f>
        <v>0</v>
      </c>
      <c r="BNK61" s="487">
        <f t="array" aca="1" ref="BNK61" ca="1">IF(AND($CC$57&lt;&gt;$CC$58,$CC$58:$CC$62=$CC$61,$CE$58:$CE$59=$CE$59,$CE$59&lt;&gt;$CE$60,$CE$60:$CE$62=$CE$61,$CF$58:$CF$59=$CF$59,$CF$60:$CF$62=$CF$61,$CG$58:$CG$59=$CG$59,$CG$60&lt;&gt;$CG$61,$CG$61&lt;&gt;$CG$62),1,0)</f>
        <v>0</v>
      </c>
      <c r="BNL61" s="487">
        <f t="array" aca="1" ref="BNL61" ca="1">IF(AND($CC$57&lt;&gt;$CC$58,$CC$58:$CC$62=$CC$61,$CE$58:$CE$59=$CE$59,$CE$59&lt;&gt;$CE$60,$CE$60:$CE$62=$CE$61,$CF$58:$CF$59=$CF$59,$CF$60&lt;&gt;$CF$61,$CF$61&lt;&gt;$CF$62,$CG$58:$CG$59=$CG$59),1,0)</f>
        <v>0</v>
      </c>
      <c r="BNM61" s="487">
        <f t="array" aca="1" ref="BNM61" ca="1">IF(AND($CC$57&lt;&gt;$CC$58,$CC$58:$CC$62=$CC$61,$CE$58:$CE$59=$CE$59,$CE$59&lt;&gt;$CE$60,$CE$60&lt;&gt;$CE$61,$CE$61:$CE$62=$CE$61,$CF$58:$CF$59=$CF$59,$CF$61:$CF$62=$CF$61,$CG$58:$CG$59=$CG$59,$CG$61&lt;&gt;$CG$62),1,0)</f>
        <v>0</v>
      </c>
      <c r="BNN61" s="487">
        <f t="array" aca="1" ref="BNN61" ca="1">IF(AND($CC$57&lt;&gt;$CC$58,$CC$58:$CC$62=$CC$61,$CE$58:$CE$59=$CE$59,$CE$59&lt;&gt;$CE$60,$CE$60&lt;&gt;$CE$61,$CE$61:$CE$62=$CE$61,$CF$58:$CF$59=$CF$59,$CF$61&lt;&gt;$CF$62,$CG$58:$CG$59=$CG$59),1,0)</f>
        <v>0</v>
      </c>
      <c r="BNO61" s="487">
        <f t="array" aca="1" ref="BNO61" ca="1">IF(AND($CC$57&lt;&gt;$CC$58,$CC$58:$CC$62=$CC$61,$CE$58:$CE$59=$CE$59,$CE$59&lt;&gt;$CE$60,$CE$60:$CE$61=$CE$61,$CE$61&lt;&gt;$CE$62,$CF$58:$CF$59=$CF$59,$CF$60:$CF$61=$CF$61,$CG$58:$CG$59=$CG$59,$CG$60&lt;&gt;$CG$61),1,0)</f>
        <v>0</v>
      </c>
      <c r="BNP61" s="487">
        <f t="array" aca="1" ref="BNP61" ca="1">IF(AND($CC$57&lt;&gt;$CC$58,$CC$58:$CC$62=$CC$61,$CE$58:$CE$59=$CE$59,$CE$59&lt;&gt;$CE$60,$CE$60:$CE$61=$CE$61,$CE$61&lt;&gt;$CE$62,$CF$58:$CF$59=$CF$59,$CF$60&lt;&gt;$CF$61,$CG$58:$CG$59=$CG$59),1,0)</f>
        <v>0</v>
      </c>
      <c r="BNQ61" s="487">
        <f t="array" aca="1" ref="BNQ61" ca="1">IF(AND($CC$57&lt;&gt;$CC$58,$CC$58:$CC$61=$CC$61,$CC$61&lt;&gt;$CC$62,$CE$58:$CE$61=$CE$61,$CF$58:$CF$59=$CF$59,$CF$59&lt;&gt;$CF$60,$CF$60:$CF$61=$CF$61,$CG$58:$CG$59=$CG$59,$CG$60&lt;&gt;$CG$61),1,0)</f>
        <v>0</v>
      </c>
      <c r="BNR61" s="487">
        <f t="array" aca="1" ref="BNR61" ca="1">IF(AND($CC$57&lt;&gt;$CC$58,$CC$58:$CC$61=$CC$61,$CC$61&lt;&gt;$CC$62,$CE$58:$CE$61=$CE$61,$CF$58:$CF$60=$CF$60,$CF$60&lt;&gt;$CF$61,$CG$58:$CG$59=$CG$59,$CG$59&lt;&gt;$CG$60),1,0)</f>
        <v>0</v>
      </c>
      <c r="BNS61" s="487">
        <f t="array" aca="1" ref="BNS61" ca="1">IF(AND($CC$57&lt;&gt;$CC$58,$CC$58:$CC$61=$CC$61,$CC$61&lt;&gt;$CC$62,$CE$58:$CE$59=$CE$59,$CE$59&lt;&gt;$CE$60,$CE$60:$CE$61=$CE$61,$CF$58:$CF$59=$CF$59,$CF$60:$CF$61=$CF$61,$CG$58:$CG$59=$CG$59,$CG$60&lt;&gt;$CG$61),1,0)</f>
        <v>0</v>
      </c>
      <c r="BNT61" s="487">
        <f t="array" aca="1" ref="BNT61" ca="1">IF(AND($CC$57&lt;&gt;$CC$58,$CC$58:$CC$61=$CC$61,$CC$61&lt;&gt;$CC$62,$CE$58:$CE$59=$CE$59,$CE$59&lt;&gt;$CE$60,$CE$60:$CE$61=$CE$61,$CF$58:$CF$59=$CF$59,$CF$60&lt;&gt;$CF$61,$CG$58:$CG$59=$CG$59),1,0)</f>
        <v>0</v>
      </c>
      <c r="BNU61" s="487">
        <f t="array" aca="1" ref="BNU61" ca="1">IF(AND($CC$57&lt;&gt;$CC$58,$CC$58:$CC$61=$CC$61,$CC$61&lt;&gt;$CC$62,$CE$58:$CE$60=$CE$60,$CE$60&lt;&gt;$CE$61,$CF$58:$CF$60=$CF$60,$CG$58:$CG$59=$CG$59,$CG$59&lt;&gt;$CG$60),1,0)</f>
        <v>0</v>
      </c>
      <c r="BNV61" s="487">
        <f t="array" aca="1" ref="BNV61" ca="1">IF(AND($CC$57&lt;&gt;$CC$58,$CC$58:$CC$61=$CC$61,$CC$61&lt;&gt;$CC$62,$CE$58:$CE$60=$CE$60,$CE$60&lt;&gt;$CE$61,$CF$58:$CF$59=$CF$59,$CF$59&lt;&gt;$CF$60,$CG$58:$CG$59=$CG$59),1,0)</f>
        <v>0</v>
      </c>
      <c r="BNW61" s="487">
        <f t="array" aca="1" ref="BNW61" ca="1">IF(AND($CC$57&lt;&gt;$CC$58,$CC$58:$CC$60=$CC$60,$CC$60&lt;&gt;$CC$61,$CC$61:$CC$62=$CC$61,$CE$58:$CE$60=$CE$60,$CE$61:$CE$62=$CE$61,$CF$58:$CF$59=$CF$59,$CF$59&lt;&gt;$CF$60,$CF$61:$CF$62=$CF$61,$CG$58:$CG$59=$CG$59,$CG$61&lt;&gt;$CG$62),1,0)</f>
        <v>0</v>
      </c>
      <c r="BNX61" s="487">
        <f t="array" aca="1" ref="BNX61" ca="1">IF(AND($CC$57&lt;&gt;$CC$58,$CC$58:$CC$60=$CC$60,$CC$60&lt;&gt;$CC$61,$CC$61:$CC$62=$CC$61,$CE$58:$CE$60=$CE$60,$CE$61:$CE$62=$CE$61,$CF$58:$CF$60=$CF$60,$CF$61&lt;&gt;$CF$62,$CG$58:$CG$59=$CG$59,$CG$59&lt;&gt;$CG$60),1,0)</f>
        <v>0</v>
      </c>
      <c r="BNY61" s="487">
        <f t="array" aca="1" ref="BNY61" ca="1">IF(AND($CC$57&lt;&gt;$CC$58,$CC$58:$CC$60=$CC$60,$CC$60&lt;&gt;$CC$61,$CC$61:$CC$62=$CC$61,$CE$58:$CE$59=$CE$59,$CE$59&lt;&gt;$CE$60,$CE$61:$CE$62=$CE$61,$CF$58:$CF$59=$CF$59,$CF$61:$CF$62=$CF$61,$CG$58:$CG$59=$CG$59,$CG$61&lt;&gt;$CG$62),1,0)</f>
        <v>0</v>
      </c>
      <c r="BNZ61" s="487">
        <f t="array" aca="1" ref="BNZ61" ca="1">IF(AND($CC$57&lt;&gt;$CC$58,$CC$58:$CC$60=$CC$60,$CC$60&lt;&gt;$CC$61,$CC$61:$CC$62=$CC$61,$CE$58:$CE$59=$CE$59,$CE$59&lt;&gt;$CE$60,$CE$61:$CE$62=$CE$61,$CF$58:$CF$59=$CF$59,$CF$61&lt;&gt;$CF$62,$CG$58:$CG$59=$CG$59),1,0)</f>
        <v>0</v>
      </c>
      <c r="BOA61" s="487">
        <f t="array" aca="1" ref="BOA61" ca="1">IF(AND($CC$57&lt;&gt;$CC$58,$CC$58:$CC$60=$CC$60,$CC$60&lt;&gt;$CC$61,$CC$61:$CC$62=$CC$61,$CE$58:$CE$60=$CE$60,$CE$61&lt;&gt;$CE$62,$CF$58:$CF$60=$CF$60,$CG$58:$CG$59=$CG$59,$CG$59&lt;&gt;$CG$60),1,0)</f>
        <v>0</v>
      </c>
      <c r="BOB61" s="487">
        <f t="array" aca="1" ref="BOB61" ca="1">IF(AND($CC$57&lt;&gt;$CC$58,$CC$58:$CC$60=$CC$60,$CC$60&lt;&gt;$CC$61,$CC$61:$CC$62=$CC$61,$CE$58:$CE$60=$CE$60,$CE$61&lt;&gt;$CE$62,$CF$58:$CF$59=$CF$59,$CF$59&lt;&gt;$CF$60,$CG$58:$CG$59=$CG$59),1,0)</f>
        <v>0</v>
      </c>
      <c r="BOC61" s="487">
        <f t="array" aca="1" ref="BOC61" ca="1">IF(AND($CC$57&lt;&gt;$CC$58,$CC$58:$CC$59=$CC$59,$CC$59&lt;&gt;$CC$60,$CC$60:$CC$62=$CC$61,$CE$58:$CE$59=$CE$59,$CE$60:$CE$62=$CE$61,$CF$58:$CF$59=$CF$59,$CF$60&lt;&gt;$CF$61,$CF$61:$CF$62=$CF$61,$CG$58:$CG$59=$CG$59,$CG$61&lt;&gt;$CG$62),1,0)</f>
        <v>0</v>
      </c>
      <c r="BOD61" s="487">
        <f t="array" aca="1" ref="BOD61" ca="1">IF(AND($CC$57&lt;&gt;$CC$58,$CC$58:$CC$59=$CC$59,$CC$59&lt;&gt;$CC$60,$CC$60:$CC$62=$CC$61,$CE$58:$CE$59=$CE$59,$CE$60:$CE$62=$CE$61,$CF$58:$CF$59=$CF$59,$CF$60:$CF$61=$CF$61,$CF$61&lt;&gt;$CF$62,$CG$58:$CG$59=$CG$59,$CG$60&lt;&gt;$CG$61),1,0)</f>
        <v>0</v>
      </c>
      <c r="BOE61" s="487">
        <f t="array" aca="1" ref="BOE61" ca="1">IF(AND($CC$57&lt;&gt;$CC$58,$CC$58:$CC$59=$CC$59,$CC$59&lt;&gt;$CC$60,$CC$60:$CC$62=$CC$61,$CE$58:$CE$59=$CE$59,$CE$60&lt;&gt;$CE$61,$CE$61:$CE$62=$CE$61,$CF$58:$CF$59=$CF$59,$CF$61:$CF$62=$CF$61,$CG$58:$CG$59=$CG$59,$CG$61&lt;&gt;$CG$62),1,0)</f>
        <v>0</v>
      </c>
      <c r="BOF61" s="487">
        <f t="array" aca="1" ref="BOF61" ca="1">IF(AND($CC$57&lt;&gt;$CC$58,$CC$58:$CC$59=$CC$59,$CC$59&lt;&gt;$CC$60,$CC$60:$CC$62=$CC$61,$CE$58:$CE$59=$CE$59,$CE$60&lt;&gt;$CE$61,$CE$61:$CE$62=$CE$61,$CF$58:$CF$59=$CF$59,$CF$61&lt;&gt;$CF$62,$CG$58:$CG$59=$CG$59),1,0)</f>
        <v>0</v>
      </c>
      <c r="BOG61" s="487">
        <f t="array" aca="1" ref="BOG61" ca="1">IF(AND($CC$57&lt;&gt;$CC$58,$CC$58:$CC$59=$CC$59,$CC$59&lt;&gt;$CC$60,$CC$60:$CC$62=$CC$61,$CE$58:$CE$59=$CE$59,$CE$60:$CE$61=$CE$61,$CE$61&lt;&gt;$CE$62,$CF$58:$CF$59=$CF$59,$CF$60:$CF$61=$CF$61,$CG$58:$CG$59=$CG$59,$CG$60&lt;&gt;$CG$61),1,0)</f>
        <v>0</v>
      </c>
      <c r="BOH61" s="487">
        <f t="array" aca="1" ref="BOH61" ca="1">IF(AND($CC$57&lt;&gt;$CC$58,$CC$58:$CC$59=$CC$59,$CC$59&lt;&gt;$CC$60,$CC$60:$CC$62=$CC$61,$CE$58:$CE$59=$CE$59,$CE$60:$CE$61=$CE$61,$CE$61&lt;&gt;$CE$62,$CF$58:$CF$59=$CF$59,$CF$60&lt;&gt;$CF$61,$CG$58:$CG$59=$CG$59),1,0)</f>
        <v>0</v>
      </c>
      <c r="BOI61" s="487">
        <f t="array" aca="1" ref="BOI61" ca="1">IF(AND($CC$57:$CC$62=$CC$61,$CE$57:$CE$61=$CE$61,$CE$61&lt;&gt;$CE$62,$CF$57:$CF$58=$CF$58,$CF$58&lt;&gt;$CF$59,$CF$59:$CF$61=$CF$61,$CG$57&lt;&gt;$CG$58,$CG$59:$CG$61=$CG$59),1,0)</f>
        <v>0</v>
      </c>
      <c r="BOJ61" s="487">
        <f t="array" aca="1" ref="BOJ61" ca="1">IF(AND($CC$57:$CC$62=$CC$61,$CE$57:$CE$61=$CE$61,$CE$61&lt;&gt;$CE$62,$CF$57&lt;&gt;$CF$58,$CF$58:$CF$61=$CF$61,$CG$58&lt;&gt;$CG$59,$CG$59:$CG$61=$CG$61),1,0)</f>
        <v>0</v>
      </c>
      <c r="BOK61" s="487">
        <f t="array" aca="1" ref="BOK61" ca="1">IF(AND($CC$57:$CC$62=$CC$61,$CE$57:$CE$58=$CE$58,$CE$58&lt;&gt;$CE$59,$CE$59:$CE$62=$CE$61,$CF$57&lt;&gt;$CF$58,$CF$59:$CF$62=$CF$61,$CG$59:$CG$61=$CG$61,$CG$61&lt;&gt;$CG$62),1,0)</f>
        <v>0</v>
      </c>
      <c r="BOL61" s="487">
        <f t="array" aca="1" ref="BOL61" ca="1">IF(AND($CC$57:$CC$62=$CC$61,$CE$57:$CE$58=$CE$58,$CE$58&lt;&gt;$CE$59,$CE$59:$CE$62=$CE$61,$CF$57:$CF$58=$CF$58,$CF$59:$CF$61=$CF$61,$CF$61&lt;&gt;$CF$62,$CG$57&lt;&gt;$CG$58,$CG$59:$CG$61=$CG$61),1,0)</f>
        <v>0</v>
      </c>
      <c r="BOM61" s="487">
        <f t="array" aca="1" ref="BOM61" ca="1">IF(AND($CC$57:$CC$62=$CC$61,$CE$57&lt;&gt;$CE$58,$CE$58:$CE$62=$CE$61,$CF$58:$CF$61=$CF$61,$CF$61&lt;&gt;$CF$62,$CG$58&lt;&gt;$CG$59,$CG$59:$CG$61=$CG$61),1,0)</f>
        <v>0</v>
      </c>
      <c r="BON61" s="487">
        <f t="array" aca="1" ref="BON61" ca="1">IF(AND($CC$57:$CC$62=$CC$61,$CE$57&lt;&gt;$CE$58,$CE$58:$CE$62=$CE$61,$CF$58&lt;&gt;$CF$59,$CF$59:$CF$62=$CF$61,$CG$59:$CG$61=$CG$61,$CG$61&lt;&gt;$CG$62),1,0)</f>
        <v>0</v>
      </c>
      <c r="BOO61" s="487">
        <f t="array" aca="1" ref="BOO61" ca="1">IF(AND($CC$57:$CC$61=$CC$61,$CC$61&lt;&gt;$CC$62,$CE$57:$CE$61=$CE$61,$CF$57:$CF$58=$CF$58,$CF$58&lt;&gt;$CF$59,$CF$59:$CF$61=$CF$61,$CG$57&lt;&gt;$CG$58,$CG$59:$CG$61=$CG$61),1,0)</f>
        <v>0</v>
      </c>
      <c r="BOP61" s="487">
        <f t="array" aca="1" ref="BOP61" ca="1">IF(AND($CC$57:$CC$61=$CC$61,$CC$61&lt;&gt;$CC$62,$CE$57:$CE$61=$CE$61,$CF$57&lt;&gt;$CF$58,$CF$58:$CF$61=$CF$61,$CG$58&lt;&gt;$CG$59,$CG$59:$CG$61=$CG$61),1,0)</f>
        <v>0</v>
      </c>
      <c r="BOQ61" s="487">
        <f t="array" aca="1" ref="BOQ61" ca="1">IF(AND($CC$57:$CC$61=$CC$61,$CC$61&lt;&gt;$CC$62,$CE$57:$CE$58=$CE$58,$CE$58&lt;&gt;$CE$59,$CE$59:$CE$61=$CE$61,$CF$57:$CF$58=$CF$58,$CF$59:$CF$61=$CF$61,$CG$57&lt;&gt;$CG$58,$CG$59:$CG$61=$CG$61),1,0)</f>
        <v>0</v>
      </c>
      <c r="BOR61" s="487">
        <f t="array" aca="1" ref="BOR61" ca="1">IF(AND($CC$57:$CC$61=$CC$61,$CC$61&lt;&gt;$CC$62,$CE$57:$CE$58=$CE$58,$CE$58&lt;&gt;$CE$59,$CE$59:$CE$61=$CE$61,$CF$57&lt;&gt;$CF$58,$CF$59:$CF$61=$CF$61,$CG$59:$CG$61=$CG$61),1,0)</f>
        <v>0</v>
      </c>
      <c r="BOS61" s="487">
        <f t="array" aca="1" ref="BOS61" ca="1">IF(AND($CC$57:$CC$61=$CC$61,$CC$61&lt;&gt;$CC$62,$CE$57&lt;&gt;$CE$58,$CE$58:$CE$61=$CE$61,$CF$58:$CF$61=$CF$61,$CG$58&lt;&gt;$CG$59,$CG$59:$CG$61=$CG$61),1,0)</f>
        <v>0</v>
      </c>
      <c r="BOT61" s="487">
        <f t="array" aca="1" ref="BOT61" ca="1">IF(AND($CC$57:$CC$61=$CC$61,$CC$61&lt;&gt;$CC$62,$CE$57&lt;&gt;$CE$58,$CE$58:$CE$61=$CE$61,$CF$58&lt;&gt;$CF$59,$CF$59:$CF$61=$CF$61,$CG$59:$CG$61=$CG$61),1,0)</f>
        <v>0</v>
      </c>
      <c r="BOU61" s="487">
        <f t="array" aca="1" ref="BOU61" ca="1">IF(AND($CC$57:$CC$58=$CC$58,$CC$58&lt;&gt;$CC$59,$CC$59:$CC$62=$CC$61,$CE$57:$CE$58=$CE$58,$CE$59:$CE$62=$CE$61,$CF$57&lt;&gt;$CF$58,$CF$59:$CF$62=$CF$61,$CG$59:$CG$61=$CG$61,$CG$61&lt;&gt;$CG$62),1,0)</f>
        <v>0</v>
      </c>
      <c r="BOV61" s="487">
        <f t="array" aca="1" ref="BOV61" ca="1">IF(AND($CC$57:$CC$58=$CC$58,$CC$58&lt;&gt;$CC$59,$CC$59:$CC$62=$CC$61,$CE$57:$CE$58=$CE$58,$CE$59:$CE$62=$CE$61,$CF$57:$CF$58=$CF$58,$CF$59:$CF$61=$CF$61,$CF$61&lt;&gt;$CF$62,$CG$57&lt;&gt;$CG$58,$CG$59:$CG$61=$CG$61),1,0)</f>
        <v>0</v>
      </c>
      <c r="BOW61" s="487">
        <f t="array" aca="1" ref="BOW61" ca="1">IF(AND($CC$57:$CC$58=$CC$58,$CC$58&lt;&gt;$CC$59,$CC$59:$CC$62=$CC$61,$CE$57&lt;&gt;$CE$58,$CE$59:$CE$62=$CE$61,$CF$59:$CF$62=$CF$61,$CG$59:$CG$61=$CG$61,$CG$61&lt;&gt;$CG$62),1,0)</f>
        <v>0</v>
      </c>
      <c r="BOX61" s="487">
        <f t="array" aca="1" ref="BOX61" ca="1">IF(AND($CC$57:$CC$58=$CC$58,$CC$58&lt;&gt;$CC$59,$CC$59:$CC$62=$CC$61,$CE$57&lt;&gt;$CE$58,$CE$59:$CE$62=$CE$61,$CF$59:$CF$61=$CF$61,$CF$61&lt;&gt;$CF$62,$CG$59:$CG$61=$CG$61),1,0)</f>
        <v>0</v>
      </c>
      <c r="BOY61" s="487">
        <f t="array" aca="1" ref="BOY61" ca="1">IF(AND($CC$57:$CC$58=$CC$58,$CC$58&lt;&gt;$CC$59,$CC$59:$CC$62=$CC$61,$CE$57:$CE$58=$CE$58,$CE$59:$CE$61=$CE$61,$CE$61&lt;&gt;$CE$62,$CF$57:$CF$58=$CF$58,$CF$59:$CF$61=$CF$61,$CG$57&lt;&gt;$CG$58,$CG$59:$CG$61=$CG$61),1,0)</f>
        <v>0</v>
      </c>
      <c r="BOZ61" s="487">
        <f t="array" aca="1" ref="BOZ61" ca="1">IF(AND($CC$57:$CC$58=$CC$58,$CC$58&lt;&gt;$CC$59,$CC$59:$CC$62=$CC$61,$CE$57:$CE$58=$CE$58,$CE$59:$CE$61=$CE$61,$CE$61&lt;&gt;$CE$62,$CF$57&lt;&gt;$CF$58,$CF$59:$CF$61=$CF$61,$CG$59:$CG$61=$CG$61),1,0)</f>
        <v>0</v>
      </c>
      <c r="BPA61" s="487">
        <f t="array" aca="1" ref="BPA61" ca="1">IF(AND($CC$57&lt;&gt;$CC$58,$CC$58:$CC$62=$CC$61,$CE$58:$CE$62=$CE$61,$CF$58:$CF$61=$CF$61,$CF$61&lt;&gt;$CF$62,$CG$58&lt;&gt;$CG$59,$CG$59:$CG$61=$CG$61),1,0)</f>
        <v>0</v>
      </c>
      <c r="BPB61" s="487">
        <f t="array" aca="1" ref="BPB61" ca="1">IF(AND($CC$57&lt;&gt;$CC$58,$CC$58:$CC$62=$CC$61,$CE$58:$CE$62=$CE$61,$CF$58&lt;&gt;$CF$59,$CF$59:$CF$62=$CF$61,$CG$59:$CG$61=$CG$61,$CG$61&lt;&gt;$CG$62),1,0)</f>
        <v>0</v>
      </c>
      <c r="BPC61" s="487">
        <f t="array" aca="1" ref="BPC61" ca="1">IF(AND($CC$57&lt;&gt;$CC$58,$CC$58:$CC$62=$CC$61,$CE$58:$CE$61=$CE$61,$CE$61&lt;&gt;$CE$62,$CF$58:$CF$61=$CF$61,$CG$58&lt;&gt;$CG$59,$CG$59:$CG$61=$CG$61),1,0)</f>
        <v>0</v>
      </c>
      <c r="BPD61" s="487">
        <f t="array" aca="1" ref="BPD61" ca="1">IF(AND($CC$57&lt;&gt;$CC$58,$CC$58:$CC$62=$CC$61,$CE$58:$CE$61=$CE$61,$CE$61&lt;&gt;$CE$62,$CF$58&lt;&gt;$CF$59,$CF$59:$CF$61=$CF$61,$CG$59:$CG$61=$CG$61),1,0)</f>
        <v>0</v>
      </c>
      <c r="BPE61" s="487">
        <f t="array" aca="1" ref="BPE61" ca="1">IF(AND($CC$57&lt;&gt;$CC$58,$CC$58:$CC$62=$CC$61,$CE$58&lt;&gt;$CE$59,$CE$59:$CE$62=$CE$61,$CF$59:$CF$62=$CF$61,$CG$59:$CG$61=$CG$61,$CG$61&lt;&gt;$CG$62),1,0)</f>
        <v>0</v>
      </c>
      <c r="BPF61" s="487">
        <f t="array" aca="1" ref="BPF61" ca="1">IF(AND($CC$57&lt;&gt;$CC$58,$CC$58:$CC$62=$CC$61,$CE$58&lt;&gt;$CE$59,$CE$59:$CE$62=$CE$61,$CF$59:$CF$61=$CF$61,$CF$61&lt;&gt;$CF$62,$CG$59:$CG$61=$CG$61),1,0)</f>
        <v>0</v>
      </c>
      <c r="BPG61" s="487">
        <f t="array" aca="1" ref="BPG61" ca="1">IF(AND($CC$57:$CC$62=$CC$61,$CE$57:$CE$60=$CE$60,$CE$60&lt;&gt;$CE$61,$CE$61:$CE$62=$CE$61,$CF$57&lt;&gt;$CF$58,$CF$58:$CF$60=$CF$60,$CF$61:$CF$62=$CF$61,$CG$58&lt;&gt;$CG$59,$CG$59:$CG$60=$CG$60,$CG$61:$CG$62=$CG$61),1,0)</f>
        <v>0</v>
      </c>
      <c r="BPH61" s="487">
        <f t="array" aca="1" ref="BPH61" ca="1">IF(AND($CC$57:$CC$62=$CC$61,$CE$57:$CE$60=$CE$60,$CE$60&lt;&gt;$CE$61,$CE$61:$CE$62=$CE$61,$CF$57:$CF$58=$CF$58,$CF$58&lt;&gt;$CF$59,$CF$59:$CF$60=$CF$60,$CF$61:$CF$62=$CF$61,$CG$57&lt;&gt;$CG$58,$CG$59:$CG$60=$CG$60,$CG$61:$CG$62=$CG$61),1,0)</f>
        <v>0</v>
      </c>
      <c r="BPI61" s="487">
        <f t="array" aca="1" ref="BPI61" ca="1">IF(AND($CC$57:$CC$62=$CC$61,$CE$57:$CE$58=$CE$58,$CE$58&lt;&gt;$CE$59,$CE$59:$CE$62=$CE$61,$CF$57&lt;&gt;$CF$58,$CF$59:$CF$62=$CF$61,$CG$59:$CG$60=$CG$60,$CG$60&lt;&gt;$CG$61,$CG$61:$CG$62=$CG$61),1,0)</f>
        <v>0</v>
      </c>
      <c r="BPJ61" s="487">
        <f t="array" aca="1" ref="BPJ61" ca="1">IF(AND($CC$57:$CC$62=$CC$61,$CE$57:$CE$58=$CE$58,$CE$58&lt;&gt;$CE$59,$CE$59:$CE$62=$CE$61,$CF$57:$CF$58=$CF$58,$CF$59:$CF$60=$CF$60,$CF$60&lt;&gt;$CF$61,$CF$61:$CF$62=$CF$61,$CG$57&lt;&gt;$CG$58,$CG$59:$CG$60=$CG$60,$CG$61:$CG$62=$CG$61),1,0)</f>
        <v>0</v>
      </c>
      <c r="BPK61" s="487">
        <f t="array" aca="1" ref="BPK61" ca="1">IF(AND($CC$57:$CC$62=$CC$61,$CE$57&lt;&gt;$CE$58,$CE$58:$CE$62=$CE$61,$CF$58&lt;&gt;$CF$59,$CF$59:$CF$62=$CF$61,$CG$59:$CG$60=$CG$60,$CG$60&lt;&gt;$CG$61,$CG$61:$CG$62=$CG$61),1,0)</f>
        <v>0</v>
      </c>
      <c r="BPL61" s="487">
        <f t="array" aca="1" ref="BPL61" ca="1">IF(AND($CC$57:$CC$62=$CC$61,$CE$57&lt;&gt;$CE$58,$CE$58:$CE$62=$CE$61,$CF$58:$CF$60=$CF$60,$CF$60&lt;&gt;$CF$61,$CF$61:$CF$62=$CF$61,$CG$58&lt;&gt;$CG$59,$CG$59:$CG$60=$CG$60,$CG$61:$CG$62=$CG$61),1,0)</f>
        <v>0</v>
      </c>
      <c r="BPM61" s="487">
        <f t="array" aca="1" ref="BPM61" ca="1">IF(AND($CC$57:$CC$60=$CC$60,$CC$60&lt;&gt;$CC$61,$CC$61:$CC$62=$CC$61,$CE$57:$CE$60=$CE$60,$CE$61:$CE$62=$CE$61,$CF$57&lt;&gt;$CF$58,$CF$58:$CF$60=$CF$60,$CF$61:$CF$62=$CF$61,$CG$58&lt;&gt;$CG$59,$CG$59:$CG$60=$CG$60,$CG$61:$CG$62=$CG$61),1,0)</f>
        <v>0</v>
      </c>
      <c r="BPN61" s="487">
        <f t="array" aca="1" ref="BPN61" ca="1">IF(AND($CC$57:$CC$60=$CC$60,$CC$60&lt;&gt;$CC$61,$CC$61:$CC$62=$CC$61,$CE$57:$CE$60=$CE$60,$CE$61:$CE$62=$CE$61,$CF$57:$CF$58=$CF$58,$CF$58&lt;&gt;$CF$59,$CF$59:$CF$60=$CF$60,$CF$61:$CF$62=$CF$61,$CG$57&lt;&gt;$CG$58,$CG$59:$CG$60=$CG$60,$CG$61:$CG$62=$CG$61),1,0)</f>
        <v>0</v>
      </c>
      <c r="BPO61" s="487">
        <f t="array" aca="1" ref="BPO61" ca="1">IF(AND($CC$57:$CC$60=$CC$60,$CC$60&lt;&gt;$CC$61,$CC$61:$CC$62=$CC$61,$CE$57&lt;&gt;$CE$58,$CE$58:$CE$60=$CE$60,$CE$61:$CE$62=$CE$61,$CF$58:$CF$60=$CF$60,$CF$61:$CF$62=$CF$61,$CG$58&lt;&gt;$CG$59,$CG$59:$CG$60=$CG$60,$CG$61:$CG$62=$CG$61),1,0)</f>
        <v>0</v>
      </c>
      <c r="BPP61" s="487">
        <f t="array" aca="1" ref="BPP61" ca="1">IF(AND($CC$57:$CC$60=$CC$60,$CC$60&lt;&gt;$CC$61,$CC$61:$CC$62=$CC$61,$CE$57&lt;&gt;$CE$58,$CE$58:$CE$60=$CE$60,$CE$61:$CE$62=$CE$61,$CF$58&lt;&gt;$CF$59,$CF$59:$CF$60=$CF$60,$CF$61:$CF$62=$CF$61,$CG$59:$CG$60=$CG$60,$CG$61:$CG$62=$CG$61),1,0)</f>
        <v>0</v>
      </c>
      <c r="BPQ61" s="487">
        <f t="array" aca="1" ref="BPQ61" ca="1">IF(AND($CC$57:$CC$60=$CC$60,$CC$60&lt;&gt;$CC$61,$CC$61:$CC$62=$CC$61,$CE$57:$CE$58=$CE$58,$CE$58&lt;&gt;$CE$59,$CE$59:$CE$60=$CE$60,$CE$61:$CE$62=$CE$61,$CF$57:$CF$58=$CF$58,$CF$59:$CF$60=$CF$60,$CF$61:$CF$62=$CF$61,$CG$57&lt;&gt;$CG$58,$CG$59:$CG$60=$CG$60,$CG$61:$CG$62=$CG$61),1,0)</f>
        <v>0</v>
      </c>
      <c r="BPR61" s="487">
        <f t="array" aca="1" ref="BPR61" ca="1">IF(AND($CC$57:$CC$60=$CC$60,$CC$60&lt;&gt;$CC$61,$CC$61:$CC$62=$CC$61,$CE$57:$CE$58=$CE$58,$CE$58&lt;&gt;$CE$59,$CE$59:$CE$60=$CE$60,$CE$61:$CE$62=$CE$61,$CF$57&lt;&gt;$CF$58,$CF$59:$CF$60=$CF$60,$CF$61:$CF$62=$CF$61,$CG$59:$CG$60=$CG$60,$CG$61:$CG$62=$CG$61),1,0)</f>
        <v>0</v>
      </c>
      <c r="BPS61" s="487">
        <f t="array" aca="1" ref="BPS61" ca="1">IF(AND($CC$57:$CC$58=$CC$58,$CC$58&lt;&gt;$CC$59,$CC$59:$CC$62=$CC$61,$CE$57:$CE$58=$CE$58,$CE$59:$CE$62=$CE$61,$CF$57&lt;&gt;$CF$58,$CF$59:$CF$62=$CF$61,$CG$59:$CG$60=$CG$60,$CG$60&lt;&gt;$CG$61,$CG$61:$CG$62=$CG$61),1,0)</f>
        <v>0</v>
      </c>
      <c r="BPT61" s="487">
        <f t="array" aca="1" ref="BPT61" ca="1">IF(AND($CC$57:$CC$58=$CC$58,$CC$58&lt;&gt;$CC$59,$CC$59:$CC$62=$CC$61,$CE$57:$CE$58=$CE$58,$CE$59:$CE$62=$CE$61,$CF$57:$CF$58=$CF$58,$CF$59:$CF$60=$CF$60,$CF$60&lt;&gt;$CF$61,$CF$61:$CF$62=$CF$61,$CG$57&lt;&gt;$CG$58,$CG$59:$CG$60=$CG$60,$CG$61:$CG$62=$CG$61),1,0)</f>
        <v>0</v>
      </c>
      <c r="BPU61" s="487">
        <f t="array" aca="1" ref="BPU61" ca="1">IF(AND($CC$57:$CC$58=$CC$58,$CC$58&lt;&gt;$CC$59,$CC$59:$CC$62=$CC$61,$CE$57&lt;&gt;$CE$58,$CE$59:$CE$62=$CE$61,$CF$59:$CF$62=$CF$61,$CG$59:$CG$60=$CG$60,$CG$60&lt;&gt;$CG$61,$CG$61:$CG$62=$CG$61),1,0)</f>
        <v>0</v>
      </c>
      <c r="BPV61" s="487">
        <f t="array" aca="1" ref="BPV61" ca="1">IF(AND($CC$57:$CC$58=$CC$58,$CC$58&lt;&gt;$CC$59,$CC$59:$CC$62=$CC$61,$CE$57&lt;&gt;$CE$58,$CE$59:$CE$62=$CE$61,$CF$59:$CF$60=$CF$60,$CF$60&lt;&gt;$CF$61,$CF$61:$CF$62=$CF$61,$CG$59:$CG$60=$CG$60,$CG$61:$CG$62=$CG$61),1,0)</f>
        <v>0</v>
      </c>
      <c r="BPW61" s="487">
        <f t="array" aca="1" ref="BPW61" ca="1">IF(AND($CC$57:$CC$58=$CC$58,$CC$58&lt;&gt;$CC$59,$CC$59:$CC$62=$CC$61,$CE$57:$CE$58=$CE$58,$CE$59:$CE$60=$CE$60,$CE$60&lt;&gt;$CE$61,$CE$61:$CE$62=$CE$61,$CF$57:$CF$58=$CF$58,$CF$59:$CF$60=$CF$60,$CF$61:$CF$62=$CF$61,$CG$57&lt;&gt;$CG$58,$CG$59:$CG$60=$CG$60,$CG$61:$CG$62=$CG$61),1,0)</f>
        <v>0</v>
      </c>
      <c r="BPX61" s="487">
        <f t="array" aca="1" ref="BPX61" ca="1">IF(AND($CC$57:$CC$58=$CC$58,$CC$58&lt;&gt;$CC$59,$CC$59:$CC$62=$CC$61,$CE$57:$CE$58=$CE$58,$CE$59:$CE$60=$CE$60,$CE$60&lt;&gt;$CE$61,$CE$61:$CE$62=$CE$61,$CF$57&lt;&gt;$CF$58,$CF$59:$CF$60=$CF$60,$CF$61:$CF$62=$CF$61,$CG$59:$CG$60=$CG$60,$CG$61:$CG$62=$CG$61),1,0)</f>
        <v>0</v>
      </c>
      <c r="BPY61" s="487">
        <f t="array" aca="1" ref="BPY61" ca="1">IF(AND($CC$57&lt;&gt;$CC$58,$CC$58:$CC$62=$CC$61,$CE$58:$CE$62=$CE$61,$CF$58&lt;&gt;$CF$59,$CF$59:$CF$62=$CF$61,$CG$59:$CG$60=$CG$60,$CG$60&lt;&gt;$CG$61,$CG$61:$CG$62=$CG$61),1,0)</f>
        <v>0</v>
      </c>
      <c r="BPZ61" s="487">
        <f t="array" aca="1" ref="BPZ61" ca="1">IF(AND($CC$57&lt;&gt;$CC$58,$CC$58:$CC$62=$CC$61,$CE$58:$CE$62=$CE$61,$CF$58:$CF$60=$CF$60,$CF$60&lt;&gt;$CF$61,$CF$61:$CF$62=$CF$61,$CG$58&lt;&gt;$CG$59,$CG$59:$CG$60=$CG$60,$CG$61:$CG$62=$CG$61),1,0)</f>
        <v>0</v>
      </c>
      <c r="BQA61" s="487">
        <f t="array" aca="1" ref="BQA61" ca="1">IF(AND($CC$57&lt;&gt;$CC$58,$CC$58:$CC$62=$CC$61,$CE$58&lt;&gt;$CE$59,$CE$59:$CE$62=$CE$61,$CF$59:$CF$62=$CF$61,$CG$59:$CG$60=$CG$60,$CG$60&lt;&gt;$CG$61,$CG$61:$CG$62=$CG$61),1,0)</f>
        <v>0</v>
      </c>
      <c r="BQB61" s="487">
        <f t="array" aca="1" ref="BQB61" ca="1">IF(AND($CC$57&lt;&gt;$CC$58,$CC$58:$CC$62=$CC$61,$CE$58&lt;&gt;$CE$59,$CE$59:$CE$62=$CE$61,$CF$59:$CF$60=$CF$60,$CF$60&lt;&gt;$CF$61,$CF$61:$CF$62=$CF$61,$CG$59:$CG$60=$CG$60,$CG$61:$CG$62=$CG$61),1,0)</f>
        <v>0</v>
      </c>
      <c r="BQC61" s="487">
        <f t="array" aca="1" ref="BQC61" ca="1">IF(AND($CC$57&lt;&gt;$CC$58,$CC$58:$CC$62=$CC$61,$CE$58:$CE$60=$CE$60,$CE$60&lt;&gt;$CE$61,$CE$61:$CE$62=$CE$61,$CF$58:$CF$60=$CF$60,$CF$61:$CF$62=$CF$61,$CG$58&lt;&gt;$CG$59,$CG$59:$CG$60=$CG$60,$CG$61:$CG$62=$CG$61),1,0)</f>
        <v>0</v>
      </c>
      <c r="BQD61" s="487">
        <f t="array" aca="1" ref="BQD61" ca="1">IF(AND($CC$57&lt;&gt;$CC$58,$CC$58:$CC$62=$CC$61,$CE$58:$CE$60=$CE$60,$CE$60&lt;&gt;$CE$61,$CE$61:$CE$62=$CE$61,$CF$58&lt;&gt;$CF$59,$CF$59:$CF$60=$CF$60,$CF$61:$CF$62=$CF$61,$CG$59:$CG$60=$CG$60,$CG$61:$CG$62=$CG$61),1,0)</f>
        <v>0</v>
      </c>
      <c r="BQE61" s="487">
        <f t="array" aca="1" ref="BQE61" ca="1">IF(AND($CC$57:$CC$62=$CC$61,$CE$57:$CE$61=$CE$61,$CE$61&lt;&gt;$CE$62,$CF$57:$CF$60=$CF$60,$CF$60&lt;&gt;$CF$61,$CG$57&lt;&gt;$CG$58,$CG$58&lt;&gt;$CG$59,$CG$59:$CG$60=$CG$60),1,0)</f>
        <v>0</v>
      </c>
      <c r="BQF61" s="487">
        <f t="array" aca="1" ref="BQF61" ca="1">IF(AND($CC$57:$CC$62=$CC$61,$CE$57:$CE$61=$CE$61,$CE$61&lt;&gt;$CE$62,$CF$57:$CF$58=$CF$58,$CF$58&lt;&gt;$CF$59,$CF$59:$CF$61=$CF$61,$CG$57&lt;&gt;$CG$58,$CG$59:$CG$60=$CG$60,$CG$60&lt;&gt;$CG$61),1,0)</f>
        <v>0</v>
      </c>
      <c r="BQG61" s="487">
        <f t="array" aca="1" ref="BQG61" ca="1">IF(AND($CC$57:$CC$62=$CC$61,$CE$57:$CE$61=$CE$61,$CE$61&lt;&gt;$CE$62,$CF$57:$CF$58=$CF$58,$CF$58&lt;&gt;$CF$59,$CF$59:$CF$60=$CF$60,$CF$60&lt;&gt;$CF$61,$CG$57&lt;&gt;$CG$58,$CG$59:$CG$60=$CG$60),1,0)</f>
        <v>0</v>
      </c>
      <c r="BQH61" s="487">
        <f t="array" aca="1" ref="BQH61" ca="1">IF(AND($CC$57:$CC$62=$CC$61,$CE$57:$CE$61=$CE$61,$CE$61&lt;&gt;$CE$62,$CF$57&lt;&gt;$CF$58,$CF$58:$CF$61=$CF$61,$CG$58&lt;&gt;$CG$59,$CG$59:$CG$60=$CG$59,$CG$60&lt;&gt;$CG$61),1,0)</f>
        <v>0</v>
      </c>
      <c r="BQI61" s="487">
        <f t="array" aca="1" ref="BQI61" ca="1">IF(AND($CC$57:$CC$62=$CC$61,$CE$57:$CE$61=$CE$61,$CE$61&lt;&gt;$CE$62,$CF$57&lt;&gt;$CF$58,$CF$58:$CF$60=$CF$60,$CF$60&lt;&gt;$CF$61,$CG$58&lt;&gt;$CG$59,$CG$59:$CG$60=$CG$60),1,0)</f>
        <v>0</v>
      </c>
      <c r="BQJ61" s="487">
        <f t="array" aca="1" ref="BQJ61" ca="1">IF(AND($CC$57:$CC$62=$CC$61,$CE$57:$CE$61=$CE$61,$CE$61&lt;&gt;$CE$62,$CF$57&lt;&gt;$CF$58,$CF$58&lt;&gt;$CF$59,$CF$59:$CF$61=$CF$61,$CG$59:$CG$60=$CG$60,$CG$60&lt;&gt;$CG$61),1,0)</f>
        <v>0</v>
      </c>
      <c r="BQK61" s="487">
        <f t="array" aca="1" ref="BQK61" ca="1">IF(AND($CC$57:$CC$62=$CC$61,$CE$57:$CE$60=$CE$60,$CE$60&lt;&gt;$CE$61,$CE$61:$CE$62=$CE$61,$CF$57:$CF$60=$CF$60,$CF$61&lt;&gt;$CF$62,$CG$57&lt;&gt;$CG$58,$CG$58&lt;&gt;$CG$59,$CG$59:$CG$60=$CG$60),1,0)</f>
        <v>0</v>
      </c>
      <c r="BQL61" s="487">
        <f t="array" aca="1" ref="BQL61" ca="1">IF(AND($CC$57:$CC$62=$CC$61,$CE$57:$CE$60=$CE$60,$CE$60&lt;&gt;$CE$61,$CE$61:$CE$62=$CE$61,$CF$57&lt;&gt;$CF$58,$CF$58:$CF$60=$CF$60,$CF$61:$CF$62=$CF$61,$CG$58&lt;&gt;$CG$59,$CG$59:$CG$60=$CG$60,$CG$61&lt;&gt;$CG$62),1,0)</f>
        <v>0</v>
      </c>
      <c r="BQM61" s="487">
        <f t="array" aca="1" ref="BQM61" ca="1">IF(AND($CC$57:$CC$62=$CC$61,$CE$57:$CE$60=$CE$60,$CE$60&lt;&gt;$CE$61,$CE$61:$CE$62=$CE$61,$CF$57&lt;&gt;$CF$58,$CF$58:$CF$60=$CF$60,$CF$61&lt;&gt;$CF$62,$CG$58&lt;&gt;$CG$59,$CG$59:$CG$60=$CG$60),1,0)</f>
        <v>0</v>
      </c>
      <c r="BQN61" s="487">
        <f t="array" aca="1" ref="BQN61" ca="1">IF(AND($CC$57:$CC$62=$CC$61,$CE$57:$CE$60=$CE$60,$CE$60&lt;&gt;$CE$61,$CE$61:$CE$62=$CE$61,$CF$57:$CF$58=$CF$58,$CF$58&lt;&gt;$CF$59,$CF$59:$CF$60=$CF$60,$CF$61:$CF$62=$CF$61,$CG$57&lt;&gt;$CG$58,$CG$59:$CG$60=$CG$60,$CG$61&lt;&gt;$CG$62),1,0)</f>
        <v>0</v>
      </c>
      <c r="BQO61" s="487">
        <f t="array" aca="1" ref="BQO61" ca="1">IF(AND($CC$57:$CC$62=$CC$61,$CE$57:$CE$60=$CE$60,$CE$60&lt;&gt;$CE$61,$CE$61:$CE$62=$CE$61,$CF$57:$CF$58=$CF$58,$CF$58&lt;&gt;$CF$59,$CF$59:$CF$60=$CF$60,$CF$61&lt;&gt;$CF$62,$CG$57&lt;&gt;$CG$58,$CG$59:$CG$60=$CG$60),1,0)</f>
        <v>0</v>
      </c>
      <c r="BQP61" s="487">
        <f t="array" aca="1" ref="BQP61" ca="1">IF(AND($CC$57:$CC$62=$CC$61,$CE$57:$CE$60=$CE$60,$CE$60&lt;&gt;$CE$61,$CE$61:$CE$62=$CE$61,$CF$57&lt;&gt;$CF$58,$CF$58&lt;&gt;$CF$59,$CF$59:$CF$60=$CF$60,$CF$61:$CF$62=$CF$61,$CG$59:$CG$60=$CG$60,$CG$61&lt;&gt;$CG$62),1,0)</f>
        <v>0</v>
      </c>
      <c r="BQQ61" s="487">
        <f t="array" aca="1" ref="BQQ61" ca="1">IF(AND($CC$57:$CC$62=$CC$61,$CE$57:$CE$58=$CE$58,$CE$58&lt;&gt;$CE$59,$CE$59:$CE$62=$CE$61,$CF$57&lt;&gt;$CF$58,$CF$59:$CF$62=$CF$61,$CG$59:$CG$60=$CG$60,$CG$60&lt;&gt;$CG$61,$CG$61&lt;&gt;$CG$62),1,0)</f>
        <v>0</v>
      </c>
      <c r="BQR61" s="487">
        <f t="array" aca="1" ref="BQR61" ca="1">IF(AND($CC$57:$CC$62=$CC$61,$CE$57:$CE$58=$CE$58,$CE$58&lt;&gt;$CE$59,$CE$59:$CE$62=$CE$61,$CF$57:$CF$58=$CF$58,$CF$59:$CF$61=$CF$61,$CF$61&lt;&gt;$CF$62,$CG$57&lt;&gt;$CG$58,$CG$59:$CG$60=$CG$60,$CG$60&lt;&gt;$CG$61),1,0)</f>
        <v>0</v>
      </c>
      <c r="BQS61" s="487">
        <f t="array" aca="1" ref="BQS61" ca="1">IF(AND($CC$57:$CC$62=$CC$61,$CE$57:$CE$58=$CE$58,$CE$58&lt;&gt;$CE$59,$CE$59:$CE$62=$CE$61,$CF$57&lt;&gt;$CF$58,$CF$59:$CF$61=$CF$61,$CF$61&lt;&gt;$CF$62,$CG$59:$CG$60=$CG$60,$CG$60&lt;&gt;$CG$61),1,0)</f>
        <v>0</v>
      </c>
      <c r="BQT61" s="487">
        <f t="array" aca="1" ref="BQT61" ca="1">IF(AND($CC$57:$CC$62=$CC$61,$CE$57:$CE$58=$CE$58,$CE$58&lt;&gt;$CE$59,$CE$59:$CE$62=$CE$61,$CF$57:$CF$58=$CF$58,$CF$59:$CF$60=$CF$60,$CF$60&lt;&gt;$CF$61,$CF$61:$CF$62=$CF$61,$CG$57&lt;&gt;$CG$58,$CG$59:$CG$60=$CG$60,$CG$61&lt;&gt;$CG$62),1,0)</f>
        <v>0</v>
      </c>
      <c r="BQU61" s="487">
        <f t="array" aca="1" ref="BQU61" ca="1">IF(AND($CC$57:$CC$62=$CC$61,$CE$57:$CE$58=$CE$58,$CE$58&lt;&gt;$CE$59,$CE$59:$CE$62=$CE$61,$CF$57&lt;&gt;$CF$58,$CF$59:$CF$60=$CF$60,$CF$60&lt;&gt;$CF$61,$CF$61:$CF$62=$CF$61,$CG$59:$CG$60=$CG$60,$CG$61&lt;&gt;$CG$62),1,0)</f>
        <v>0</v>
      </c>
      <c r="BQV61" s="487">
        <f t="array" aca="1" ref="BQV61" ca="1">IF(AND($CC$57:$CC$62=$CC$61,$CE$57:$CE$58=$CE$58,$CE$58&lt;&gt;$CE$59,$CE$59:$CE$62=$CE$61,$CF$57:$CF$58=$CF$58,$CF$59:$CF$60=$CF$60,$CF$60&lt;&gt;$CF$61,$CF$61&lt;&gt;$CF$62,$CG$57&lt;&gt;$CG$58,$CG$59:$CG$60=$CG$60),1,0)</f>
        <v>0</v>
      </c>
      <c r="BQW61" s="487">
        <f t="array" aca="1" ref="BQW61" ca="1">IF(AND($CC$57:$CC$62=$CC$61,$CE$57:$CE$60=$CE$60,$CE$60&lt;&gt;$CE$61,$CE$61&lt;&gt;$CE$62,$CF$57:$CF$58=$CF$58,$CF$58&lt;&gt;$CF$59,$CF$59:$CF$60=$CF$59,$CG$57&lt;&gt;$CG$58,$CG$59:$CG$60=$CG$59),1,0)</f>
        <v>0</v>
      </c>
      <c r="BQX61" s="487">
        <f t="array" aca="1" ref="BQX61" ca="1">IF(AND($CC$57:$CC$62=$CC$61,$CE$57:$CE$60=$CE$60,$CE$60&lt;&gt;$CE$61,$CE$61&lt;&gt;$CE$62,$CF$57&lt;&gt;$CF$58,$CF$58:$CF$60=$CF$60,$CG$58&lt;&gt;$CG$59,$CG$59:$CG$60=$CG$60),1,0)</f>
        <v>0</v>
      </c>
      <c r="BQY61" s="487">
        <f t="array" aca="1" ref="BQY61" ca="1">IF(AND($CC$57:$CC$62=$CC$61,$CE$57:$CE$58=$CE$58,$CE$58&lt;&gt;$CE$59,$CE$59:$CE$61=$CE$61,$CE$61&lt;&gt;$CE$62,$CF$57&lt;&gt;$CF$58,$CF$59:$CF$61=$CF$61,$CG$59:$CG$60=$CG$60,$CG$60&lt;&gt;$CG$61),1,0)</f>
        <v>0</v>
      </c>
      <c r="BQZ61" s="487">
        <f t="array" aca="1" ref="BQZ61" ca="1">IF(AND($CC$57:$CC$62=$CC$61,$CE$57:$CE$58=$CE$58,$CE$58&lt;&gt;$CE$59,$CE$59:$CE$61=$CE$61,$CE$61&lt;&gt;$CE$62,$CF$57:$CF$58=$CF$58,$CF$59:$CF$60=$CF$60,$CF$60&lt;&gt;$CF$61,$CG$57&lt;&gt;$CG$58,$CG$59:$CG$60=$CG$60),1,0)</f>
        <v>0</v>
      </c>
      <c r="BRA61" s="487">
        <f t="array" aca="1" ref="BRA61" ca="1">IF(AND($CC$57:$CC$62=$CC$61,$CE$57:$CE$58=$CE$58,$CE$58&lt;&gt;$CE$59,$CE$59:$CE$60=$CE$60,$CE$60&lt;&gt;$CE$61,$CE$61:$CE$62=$CE$61,$CF$57&lt;&gt;$CF$58,$CF$59:$CF$60=$CF$60,$CF$61:$CF$62=$CF$61,$CG$59:$CG$60=$CG$60,$CG$61&lt;&gt;$CG$62),1,0)</f>
        <v>0</v>
      </c>
      <c r="BRB61" s="487">
        <f t="array" aca="1" ref="BRB61" ca="1">IF(AND($CC$57:$CC$62=$CC$61,$CE$57:$CE$58=$CE$58,$CE$58&lt;&gt;$CE$59,$CE$59:$CE$60=$CE$60,$CE$60&lt;&gt;$CE$61,$CE$61:$CE$62=$CE$61,$CF$57:$CF$58=$CF$58,$CF$59:$CF$60=$CF$60,$CF$61&lt;&gt;$CF$62,$CG$57&lt;&gt;$CG$58,$CG$59:$CG$60=$CG$60),1,0)</f>
        <v>0</v>
      </c>
      <c r="BRC61" s="487">
        <f t="array" aca="1" ref="BRC61" ca="1">IF(AND($CC$57:$CC$62=$CC$61,$CE$57&lt;&gt;$CE$58,$CE$58:$CE$62=$CE$61,$CF$58&lt;&gt;$CF$59,$CF$59:$CF$62=$CF$61,$CG$59:$CG$60=$CG$60,$CG$60&lt;&gt;$CG$61,$CG$61&lt;&gt;$CG$62),1,0)</f>
        <v>0</v>
      </c>
      <c r="BRD61" s="487">
        <f t="array" aca="1" ref="BRD61" ca="1">IF(AND($CC$57:$CC$62=$CC$61,$CE$57&lt;&gt;$CE$58,$CE$58:$CE$62=$CE$61,$CF$58:$CF$60=$CF$60,$CF$60&lt;&gt;$CF$61,$CF$61:$CF$62=$CF$61,$CG$58&lt;&gt;$CG$59,$CG$59:$CG$60=$CG$60,$CG$61&lt;&gt;$CG$62),1,0)</f>
        <v>0</v>
      </c>
      <c r="BRE61" s="487">
        <f t="array" aca="1" ref="BRE61" ca="1">IF(AND($CC$57:$CC$62=$CC$61,$CE$57&lt;&gt;$CE$58,$CE$58:$CE$62=$CE$61,$CF$58:$CF$61=$CF$61,$CF$61&lt;&gt;$CF$62,$CG$58&lt;&gt;$CG$59,$CG$59:$CG$60=$CG$60,$CG$60&lt;&gt;$CG$61),1,0)</f>
        <v>0</v>
      </c>
      <c r="BRF61" s="487">
        <f t="array" aca="1" ref="BRF61" ca="1">IF(AND($CC$57:$CC$62=$CC$61,$CE$57&lt;&gt;$CE$58,$CE$58:$CE$62=$CE$61,$CF$58&lt;&gt;$CF$59,$CF$59:$CF$60=$CF$60,$CF$60&lt;&gt;$CF$61,$CF$61:$CF$62=$CF$61,$CG$59:$CG$60=$CG$60,$CG$61&lt;&gt;$CG$62),1,0)</f>
        <v>0</v>
      </c>
      <c r="BRG61" s="487">
        <f t="array" aca="1" ref="BRG61" ca="1">IF(AND($CC$57:$CC$62=$CC$61,$CE$57&lt;&gt;$CE$58,$CE$58:$CE$62=$CE$61,$CF$58&lt;&gt;$CF$59,$CF$59:$CF$61=$CF$61,$CF$61&lt;&gt;$CF$62,$CG$59:$CG$60=$CG$60,$CG$60&lt;&gt;$CG$61),1,0)</f>
        <v>0</v>
      </c>
      <c r="BRH61" s="487">
        <f t="array" aca="1" ref="BRH61" ca="1">IF(AND($CC$57:$CC$62=$CC$61,$CE$57&lt;&gt;$CE$58,$CE$58:$CE$62=$CE$61,$CF$58:$CF$60=$CF$60,$CF$60&lt;&gt;$CF$61,$CF$61&lt;&gt;$CF$62,$CG$58&lt;&gt;$CG$59,$CG$59:$CG$60=$CG$60),1,0)</f>
        <v>0</v>
      </c>
      <c r="BRI61" s="487">
        <f t="array" aca="1" ref="BRI61" ca="1">IF(AND($CC$57:$CC$62=$CC$61,$CE$57&lt;&gt;$CE$58,$CE$58:$CE$61=$CE$61,$CE$61&lt;&gt;$CE$62,$CF$58:$CF$60=$CF$60,$CF$60&lt;&gt;$CF$61,$CG$58&lt;&gt;$CG$59,$CG$59:$CG$60=$CG$60),1,0)</f>
        <v>0</v>
      </c>
      <c r="BRJ61" s="487">
        <f t="array" aca="1" ref="BRJ61" ca="1">IF(AND($CC$57:$CC$62=$CC$61,$CE$57&lt;&gt;$CE$58,$CE$58:$CE$61=$CE$61,$CE$61&lt;&gt;$CE$62,$CF$58&lt;&gt;$CF$59,$CF$59:$CF$61=$CF$60,$CG$59:$CG$60=$CG$60,$CG$60&lt;&gt;$CG$61),1,0)</f>
        <v>0</v>
      </c>
      <c r="BRK61" s="487">
        <f t="array" aca="1" ref="BRK61" ca="1">IF(AND($CC$57:$CC$62=$CC$61,$CE$57&lt;&gt;$CE$58,$CE$58:$CE$60=$CE$60,$CE$60&lt;&gt;$CE$61,$CE$61:$CE$62=$CE$61,$CF$58&lt;&gt;$CF$59,$CF$59:$CF$60=$CF$60,$CF$61:$CF$62=$CF$61,$CG$59:$CG$60=$CG$60,$CG$61&lt;&gt;$CG$62),1,0)</f>
        <v>0</v>
      </c>
      <c r="BRL61" s="487">
        <f t="array" aca="1" ref="BRL61" ca="1">IF(AND($CC$57:$CC$62=$CC$61,$CE$57&lt;&gt;$CE$58,$CE$58:$CE$60=$CE$60,$CE$60&lt;&gt;$CE$61,$CE$61:$CE$62=$CE$61,$CF$58:$CF$60=$CF$60,$CF$61&lt;&gt;$CF$62,$CG$58&lt;&gt;$CG$59,$CG$59:$CG$60=$CG$60),1,0)</f>
        <v>0</v>
      </c>
      <c r="BRM61" s="487">
        <f t="array" aca="1" ref="BRM61" ca="1">IF(AND($CC$57:$CC$62=$CC$61,$CE$57&lt;&gt;$CE$58,$CE$58&lt;&gt;$CE$59,$CE$59:$CE$62=$CE$61,$CF$59:$CF$60=$CF$60,$CF$60&lt;&gt;$CF$61,$CF$61:$CF$62=$CF$61,$CG$59:$CG$60=$CG$60,$CG$61&lt;&gt;$CG$62),1,0)</f>
        <v>0</v>
      </c>
      <c r="BRN61" s="487">
        <f t="array" aca="1" ref="BRN61" ca="1">IF(AND($CC$57:$CC$62=$CC$61,$CE$57&lt;&gt;$CE$58,$CE$58&lt;&gt;$CE$59,$CE$59:$CE$62=$CE$61,$CF$59:$CF$61=$CF$61,$CF$61&lt;&gt;$CF$62,$CG$59:$CG$60=$CG$60,$CG$60&lt;&gt;$CG$61),1,0)</f>
        <v>0</v>
      </c>
      <c r="BRO61" s="487">
        <f t="array" aca="1" ref="BRO61" ca="1">IF(AND($CC$57:$CC$61=$CC$61,$CC$61&lt;&gt;$CC$62,$CE$57:$CE$61=$CE$61,$CF$57:$CF$60=$CF$60,$CF$60&lt;&gt;$CF$61,$CG$57&lt;&gt;$CG$58,$CG$58&lt;&gt;$CG$59,$CG$59:$CG$60=$CG$60),1,0)</f>
        <v>0</v>
      </c>
      <c r="BRP61" s="487">
        <f t="array" aca="1" ref="BRP61" ca="1">IF(AND($CC$57:$CC$61=$CC$61,$CC$61&lt;&gt;$CC$62,$CE$57:$CE$61=$CE$61,$CF$57:$CF$58=$CF$58,$CF$58&lt;&gt;$CF$59,$CF$59:$CF$61=$CF$61,$CG$57&lt;&gt;$CG$58,$CG$59:$CG$60=$CG$60,$CG$60&lt;&gt;$CG$61),1,0)</f>
        <v>0</v>
      </c>
      <c r="BRQ61" s="487">
        <f t="array" aca="1" ref="BRQ61" ca="1">IF(AND($CC$57:$CC$61=$CC$61,$CC$61&lt;&gt;$CC$62,$CE$57:$CE$61=$CE$61,$CF$57:$CF$58=$CF$58,$CF$58&lt;&gt;$CF$59,$CF$59:$CF$60=$CF$60,$CF$60&lt;&gt;$CF$61,$CG$57&lt;&gt;$CG$58,$CG$59:$CG$60=$CG$60),1,0)</f>
        <v>0</v>
      </c>
      <c r="BRR61" s="487">
        <f t="array" aca="1" ref="BRR61" ca="1">IF(AND($CC$57:$CC$61=$CC$61,$CC$61&lt;&gt;$CC$62,$CE$57:$CE$61=$CE$61,$CF$57&lt;&gt;$CF$58,$CF$58:$CF$61=$CF$61,$CG$58&lt;&gt;$CG$59,$CG$59:$CG$60=$CG$60,$CG$60&lt;&gt;$CG$61),1,0)</f>
        <v>0</v>
      </c>
      <c r="BRS61" s="487">
        <f t="array" aca="1" ref="BRS61" ca="1">IF(AND($CC$57:$CC$61=$CC$61,$CC$61&lt;&gt;$CC$62,$CE$57:$CE$61=$CE$61,$CF$57&lt;&gt;$CF$58,$CF$58:$CF$60=$CF$60,$CF$60&lt;&gt;$CF$61,$CG$58&lt;&gt;$CG$59,$CG$59:$CG$60=$CG$60),1,0)</f>
        <v>0</v>
      </c>
      <c r="BRT61" s="487">
        <f t="array" aca="1" ref="BRT61" ca="1">IF(AND($CC$57:$CC$61=$CC$61,$CC$61&lt;&gt;$CC$62,$CE$57:$CE$61=$CE$61,$CF$57&lt;&gt;$CF$58,$CF$58&lt;&gt;$CF$59,$CF$59:$CF$61=$CF$61,$CG$59:$CG$60=$CG$60,$CG$60&lt;&gt;$CG$61),1,0)</f>
        <v>0</v>
      </c>
      <c r="BRU61" s="487">
        <f t="array" aca="1" ref="BRU61" ca="1">IF(AND($CC$57:$CC$61=$CC$61,$CC$61&lt;&gt;$CC$62,$CE$57:$CE$60=$CE$60,$CE$60&lt;&gt;$CE$61,$CF$57:$CF$60=$CF$60,$CG$57&lt;&gt;$CG$58,$CG$58&lt;&gt;$CG$59,$CG$59:$CG$60=$CG$60),1,0)</f>
        <v>0</v>
      </c>
      <c r="BRV61" s="487">
        <f t="array" aca="1" ref="BRV61" ca="1">IF(AND($CC$57:$CC$61=$CC$61,$CC$61&lt;&gt;$CC$62,$CE$57:$CE$60=$CE$60,$CE$60&lt;&gt;$CE$61,$CF$57&lt;&gt;$CF$58,$CF$58&lt;&gt;$CF$59,$CF$59:$CF$60=$CF$60,$CG$59:$CG$60=$CG$60),1,0)</f>
        <v>0</v>
      </c>
      <c r="BRW61" s="487">
        <f t="array" aca="1" ref="BRW61" ca="1">IF(AND($CC$57:$CC$61=$CC$61,$CC$61&lt;&gt;$CC$62,$CE$57:$CE$58=$CE$58,$CE$58&lt;&gt;$CE$59,$CE$59:$CE$61=$CE$61,$CF$57:$CF$58=$CF$58,$CF$59:$CF$61=$CF$61,$CG$57&lt;&gt;$CG$58,$CG$59:$CG$60=$CG$60,$CG$60&lt;&gt;$CG$61),1,0)</f>
        <v>0</v>
      </c>
      <c r="BRX61" s="487">
        <f t="array" aca="1" ref="BRX61" ca="1">IF(AND($CC$57:$CC$61=$CC$61,$CC$61&lt;&gt;$CC$62,$CE$57:$CE$58=$CE$58,$CE$58&lt;&gt;$CE$59,$CE$59:$CE$61=$CE$61,$CF$57&lt;&gt;$CF$58,$CF$59:$CF$60=$CF$60,$CF$60&lt;&gt;$CF$61,$CG$59:$CG$60=$CG$60),1,0)</f>
        <v>0</v>
      </c>
      <c r="BRY61" s="487">
        <f t="array" aca="1" ref="BRY61" ca="1">IF(AND($CC$57:$CC$61=$CC$61,$CC$61&lt;&gt;$CC$62,$CE$57:$CE$58=$CE$58,$CE$58&lt;&gt;$CE$59,$CE$59:$CE$60=$CE$60,$CE$60&lt;&gt;$CE$61,$CF$57:$CF$58=$CF$58,$CF$59:$CF$60=$CF$60,$CG$57&lt;&gt;$CG$58,$CG$59:$CG$60=$CG$60),1,0)</f>
        <v>0</v>
      </c>
      <c r="BRZ61" s="487">
        <f t="array" aca="1" ref="BRZ61" ca="1">IF(AND($CC$57:$CC$61=$CC$61,$CC$61&lt;&gt;$CC$62,$CE$57:$CE$58=$CE$58,$CE$58&lt;&gt;$CE$59,$CE$59:$CE$60=$CE$60,$CE$60&lt;&gt;$CE$61,$CF$57&lt;&gt;$CF$58,$CF$59:$CF$60=$CF$60,$CG$59:$CG$60=$CG$60),1,0)</f>
        <v>0</v>
      </c>
      <c r="BSA61" s="487">
        <f t="array" aca="1" ref="BSA61" ca="1">IF(AND($CC$57:$CC$61=$CC$61,$CC$61&lt;&gt;$CC$62,$CE$57&lt;&gt;$CE$58,$CE$58:$CE$61=$CE$61,$CF$58:$CF$61=$CF$60,$CG$58&lt;&gt;$CG$59,$CG$59:$CG$60=$CG$60,$CG$60&lt;&gt;$CG$61),1,0)</f>
        <v>0</v>
      </c>
      <c r="BSB61" s="487">
        <f t="array" aca="1" ref="BSB61" ca="1">IF(AND($CC$57:$CC$61=$CC$61,$CC$61&lt;&gt;$CC$62,$CE$57&lt;&gt;$CE$58,$CE$58:$CE$61=$CE$61,$CF$58&lt;&gt;$CF$59,$CF$59:$CF$60=$CF$60,$CF$60&lt;&gt;$CF$61,$CG$59:$CG$60=$CG$60),1,0)</f>
        <v>0</v>
      </c>
      <c r="BSC61" s="487">
        <f t="array" aca="1" ref="BSC61" ca="1">IF(AND($CC$57:$CC$61=$CC$61,$CC$61&lt;&gt;$CC$62,$CE$57&lt;&gt;$CE$58,$CE$58:$CE$60=$CE$60,$CE$60&lt;&gt;$CE$61,$CF$58:$CF$60=$CF$60,$CG$58&lt;&gt;$CG$59,$CG$59:$CG$60=$CG$60),1,0)</f>
        <v>0</v>
      </c>
      <c r="BSD61" s="487">
        <f t="array" aca="1" ref="BSD61" ca="1">IF(AND($CC$57:$CC$61=$CC$61,$CC$61&lt;&gt;$CC$62,$CE$57&lt;&gt;$CE$58,$CE$58:$CE$60=$CE$60,$CE$60&lt;&gt;$CE$61,$CF$58&lt;&gt;$CF$59,$CF$59:$CF$60=$CF$60,$CG$59:$CG$60=$CG$60),1,0)</f>
        <v>0</v>
      </c>
      <c r="BSE61" s="487">
        <f t="array" aca="1" ref="BSE61" ca="1">IF(AND($CC$57:$CC$61=$CC$61,$CC$61&lt;&gt;$CC$62,$CE$57&lt;&gt;$CE$58,$CE$58&lt;&gt;$CE$59,$CE$59:$CE$61=$CE$61,$CF$59:$CF$61=$CF$60,$CG$59:$CG$60=$CG$60,$CG$60&lt;&gt;$CG$61),1,0)</f>
        <v>0</v>
      </c>
      <c r="BSF61" s="487">
        <f t="array" aca="1" ref="BSF61" ca="1">IF(AND($CC$57:$CC$61=$CC$61,$CC$61&lt;&gt;$CC$62,$CE$57&lt;&gt;$CE$58,$CE$58&lt;&gt;$CE$59,$CE$59:$CE$61=$CE$61,$CF$59:$CF$60=$CF$60,$CF$60&lt;&gt;$CF$61,$CG$59:$CG$60=$CG$60),1,0)</f>
        <v>0</v>
      </c>
      <c r="BSG61" s="487">
        <f t="array" aca="1" ref="BSG61" ca="1">IF(AND($CC$57:$CC$60=$CC$60,$CC$60&lt;&gt;$CC$61,$CC$61:$CC$62=$CC$61,$CE$57:$CE$60=$CE$60,$CE$61:$CE$62=$CE$61,$CF$57:$CF$60=$CF$60,$CF$61&lt;&gt;$CF$62,$CG$57&lt;&gt;$CG$58,$CG$58&lt;&gt;$CG$59,$CG$59:$CG$60=$CG$60),1,0)</f>
        <v>0</v>
      </c>
      <c r="BSH61" s="487">
        <f t="array" aca="1" ref="BSH61" ca="1">IF(AND($CC$57:$CC$60=$CC$60,$CC$60&lt;&gt;$CC$61,$CC$61:$CC$62=$CC$61,$CE$57:$CE$60=$CE$60,$CE$61:$CE$62=$CE$61,$CF$57&lt;&gt;$CF$58,$CF$58:$CF$60=$CF$60,$CF$61:$CF$62=$CF$61,$CG$58&lt;&gt;$CG$59,$CG$59:$CG$60=$CG$60,$CG$61&lt;&gt;$CG$62),1,0)</f>
        <v>0</v>
      </c>
      <c r="BSI61" s="487">
        <f t="array" aca="1" ref="BSI61" ca="1">IF(AND($CC$57:$CC$60=$CC$60,$CC$60&lt;&gt;$CC$61,$CC$61:$CC$62=$CC$61,$CE$57:$CE$60=$CE$60,$CE$61:$CE$62=$CE$61,$CF$57&lt;&gt;$CF$58,$CF$58:$CF$60=$CF$60,$CF$61&lt;&gt;$CF$62,$CG$58&lt;&gt;$CG$59,$CG$59:$CG$60=$CG$60),1,0)</f>
        <v>0</v>
      </c>
      <c r="BSJ61" s="487">
        <f t="array" aca="1" ref="BSJ61" ca="1">IF(AND($CC$57:$CC$60=$CC$60,$CC$60&lt;&gt;$CC$61,$CC$61:$CC$62=$CC$61,$CE$57:$CE$60=$CE$60,$CE$61:$CE$62=$CE$61,$CF$57:$CF$58=$CF$58,$CF$58&lt;&gt;$CF$59,$CF$59:$CF$60=$CF$60,$CF$61:$CF$62=$CF$61,$CG$57&lt;&gt;$CG$58,$CG$59:$CG$60=$CG$60,$CG$61&lt;&gt;$CG$62),1,0)</f>
        <v>0</v>
      </c>
      <c r="BSK61" s="487">
        <f t="array" aca="1" ref="BSK61" ca="1">IF(AND($CC$57:$CC$60=$CC$60,$CC$60&lt;&gt;$CC$61,$CC$61:$CC$62=$CC$61,$CE$57:$CE$60=$CE$60,$CE$61:$CE$62=$CE$61,$CF$57:$CF$58=$CF$58,$CF$58&lt;&gt;$CF$59,$CF$59:$CF$60=$CF$60,$CF$61&lt;&gt;$CF$62,$CG$57&lt;&gt;$CG$58,$CG$59:$CG$60=$CG$60),1,0)</f>
        <v>0</v>
      </c>
      <c r="BSL61" s="487">
        <f t="array" aca="1" ref="BSL61" ca="1">IF(AND($CC$57:$CC$60=$CC$60,$CC$60&lt;&gt;$CC$61,$CC$61:$CC$62=$CC$61,$CE$57:$CE$60=$CE$60,$CE$61:$CE$62=$CE$61,$CF$57&lt;&gt;$CF$58,$CF$58&lt;&gt;$CF$59,$CF$59:$CF$60=$CF$60,$CF$61:$CF$62=$CF$61,$CG$59:$CG$60=$CG$60,$CG$61&lt;&gt;$CG$62),1,0)</f>
        <v>0</v>
      </c>
      <c r="BSM61" s="487">
        <f t="array" aca="1" ref="BSM61" ca="1">IF(AND($CC$57:$CC$60=$CC$60,$CC$60&lt;&gt;$CC$61,$CC$61:$CC$62=$CC$61,$CE$57:$CE$60=$CE$60,$CE$61&lt;&gt;$CE$62,$CF$57:$CF$60=$CF$60,$CG$57&lt;&gt;$CG$58,$CG$58&lt;&gt;$CG$59,$CG$59:$CG$60=$CG$60),1,0)</f>
        <v>0</v>
      </c>
      <c r="BSN61" s="487">
        <f t="array" aca="1" ref="BSN61" ca="1">IF(AND($CC$57:$CC$60=$CC$60,$CC$60&lt;&gt;$CC$61,$CC$61:$CC$62=$CC$61,$CE$57:$CE$60=$CE$60,$CE$61&lt;&gt;$CE$62,$CF$57&lt;&gt;$CF$58,$CF$58&lt;&gt;$CF$59,$CF$59:$CF$60=$CF$60,$CG$59:$CG$60=$CG$60),1,0)</f>
        <v>0</v>
      </c>
      <c r="BSO61" s="487">
        <f t="array" aca="1" ref="BSO61" ca="1">IF(AND($CC$57:$CC$60=$CC$60,$CC$60&lt;&gt;$CC$61,$CC$61:$CC$62=$CC$61,$CE$57&lt;&gt;$CE$58,$CE$58:$CE$60=$CE$60,$CE$61:$CE$62=$CE$61,$CF$58:$CF$60=$CF$60,$CF$61:$CF$62=$CF$61,$CG$58&lt;&gt;$CG$59,$CG$59:$CG$60=$CG$60,$CG$61&lt;&gt;$CG$62),1,0)</f>
        <v>0</v>
      </c>
      <c r="BSP61" s="487">
        <f t="array" aca="1" ref="BSP61" ca="1">IF(AND($CC$57:$CC$60=$CC$60,$CC$60&lt;&gt;$CC$61,$CC$61:$CC$62=$CC$61,$CE$57&lt;&gt;$CE$58,$CE$58:$CE$60=$CE$60,$CE$61:$CE$62=$CE$61,$CF$58&lt;&gt;$CF$59,$CF$59:$CF$60=$CF$60,$CF$61&lt;&gt;$CF$62,$CG$59:$CG$60=$CG$60),1,0)</f>
        <v>0</v>
      </c>
      <c r="BSQ61" s="487">
        <f t="array" aca="1" ref="BSQ61" ca="1">IF(AND($CC$57:$CC$60=$CC$60,$CC$60&lt;&gt;$CC$61,$CC$61:$CC$62=$CC$61,$CE$57&lt;&gt;$CE$58,$CE$58:$CE$60=$CE$60,$CE$61&lt;&gt;$CE$62,$CF$58:$CF$60=$CF$60,$CG$58&lt;&gt;$CG$59,$CG$59:$CG$60=$CG$60),1,0)</f>
        <v>0</v>
      </c>
      <c r="BSR61" s="487">
        <f t="array" aca="1" ref="BSR61" ca="1">IF(AND($CC$57:$CC$60=$CC$60,$CC$60&lt;&gt;$CC$61,$CC$61:$CC$62=$CC$61,$CE$57&lt;&gt;$CE$58,$CE$58:$CE$60=$CE$60,$CE$61&lt;&gt;$CE$62,$CF$58&lt;&gt;$CF$59,$CF$59:$CF$60=$CF$60,$CG$59:$CG$60=$CG$60),1,0)</f>
        <v>0</v>
      </c>
      <c r="BSS61" s="487">
        <f t="array" aca="1" ref="BSS61" ca="1">IF(AND($CC$57:$CC$60=$CC$60,$CC$60&lt;&gt;$CC$61,$CC$61:$CC$62=$CC$61,$CE$57:$CE$58=$CE$58,$CE$58&lt;&gt;$CE$59,$CE$59:$CE$60=$CE$60,$CE$61:$CE$62=$CE$61,$CF$57:$CF$58=$CF$57,$CF$59:$CF$60=$CF$60,$CF$61:$CF$62=$CF$61,$CG$57&lt;&gt;$CG$58,$CG$59:$CG$60=$CG$60,$CG$61&lt;&gt;$CG$62),1,0)</f>
        <v>0</v>
      </c>
      <c r="BST61" s="487">
        <f t="array" aca="1" ref="BST61" ca="1">IF(AND($CC$57:$CC$60=$CC$60,$CC$60&lt;&gt;$CC$61,$CC$61:$CC$62=$CC$61,$CE$57:$CE$58=$CE$58,$CE$58&lt;&gt;$CE$59,$CE$59:$CE$60=$CE$60,$CE$61:$CE$62=$CE$61,$CF$57&lt;&gt;$CF$58,$CF$59:$CF$60=$CF$60,$CF$61&lt;&gt;$CF$62,$CG$59:$CG$60=$CG$60),1,0)</f>
        <v>0</v>
      </c>
      <c r="BSU61" s="487">
        <f t="array" aca="1" ref="BSU61" ca="1">IF(AND($CC$57:$CC$60=$CC$60,$CC$60&lt;&gt;$CC$61,$CC$61:$CC$62=$CC$61,$CE$57:$CE$58=$CE$58,$CE$58&lt;&gt;$CE$59,$CE$59:$CE$60=$CE$60,$CE$61&lt;&gt;$CE$62,$CF$57:$CF$58=$CF$58,$CF$59:$CF$60=$CF$60,$CG$57&lt;&gt;$CG$58,$CG$59:$CG$60=$CG$60),1,0)</f>
        <v>0</v>
      </c>
      <c r="BSV61" s="487">
        <f t="array" aca="1" ref="BSV61" ca="1">IF(AND($CC$57:$CC$60=$CC$60,$CC$60&lt;&gt;$CC$61,$CC$61:$CC$62=$CC$61,$CE$57:$CE$58=$CE$58,$CE$58&lt;&gt;$CE$59,$CE$59:$CE$60=$CE$60,$CE$61&lt;&gt;$CE$62,$CF$57&lt;&gt;$CF$58,$CF$59:$CF$60=$CF$60,$CG$59:$CG$60=$CG$60),1,0)</f>
        <v>0</v>
      </c>
      <c r="BSW61" s="487">
        <f t="array" aca="1" ref="BSW61" ca="1">IF(AND($CC$57:$CC$60=$CC$60,$CC$60&lt;&gt;$CC$61,$CC$61:$CC$62=$CC$61,$CE$57&lt;&gt;$CE$58,$CE$58&lt;&gt;$CE$59,$CE$59:$CE$60=$CE$60,$CE$61:$CE$62=$CE$61,$CF$59:$CF$60=$CF$60,$CF$61:$CF$62=$CF$61,$CG$59:$CG$60=$CG$60,$CG$61&lt;&gt;$CG$62),1,0)</f>
        <v>0</v>
      </c>
      <c r="BSX61" s="487">
        <f t="array" aca="1" ref="BSX61" ca="1">IF(AND($CC$57:$CC$60=$CC$60,$CC$60&lt;&gt;$CC$61,$CC$61:$CC$62=$CC$61,$CE$57&lt;&gt;$CE$58,$CE$58&lt;&gt;$CE$59,$CE$59:$CE$60=$CE$60,$CE$61:$CE$62=$CE$61,$CF$59:$CF$60=$CF$60,$CF$61&lt;&gt;$CF$62,$CG$59:$CG$60=$CG$60),1,0)</f>
        <v>0</v>
      </c>
      <c r="BSY61" s="487">
        <f t="array" aca="1" ref="BSY61" ca="1">IF(AND($CC$57:$CC$58=$CC$58,$CC$58&lt;&gt;$CC$59,$CC$59:$CC$62=$CC$61,$CE$57:$CE$58=$CE$58,$CE$59:$CE$62=$CE$61,$CF$57&lt;&gt;$CF$58,$CF$59:$CF$62=$CF$61,$CG$59:$CG$60=$CG$60,$CG$60&lt;&gt;$CG$61,$CG$61&lt;&gt;$CG$62),1,0)</f>
        <v>0</v>
      </c>
      <c r="BSZ61" s="487">
        <f t="array" aca="1" ref="BSZ61" ca="1">IF(AND($CC$57:$CC$58=$CC$58,$CC$58&lt;&gt;$CC$59,$CC$59:$CC$62=$CC$61,$CE$57:$CE$58=$CE$58,$CE$59:$CE$62=$CE$61,$CF$57:$CF$58=$CF$58,$CF$59:$CF$61=$CF$61,$CF$61&lt;&gt;$CF$62,$CG$57&lt;&gt;$CG$58,$CG$59:$CG$60=$CG$60,$CG$60&lt;&gt;$CG$61),1,0)</f>
        <v>0</v>
      </c>
      <c r="BTA61" s="487">
        <f t="array" aca="1" ref="BTA61" ca="1">IF(AND($CC$57:$CC$58=$CC$58,$CC$58&lt;&gt;$CC$59,$CC$59:$CC$62=$CC$61,$CE$57:$CE$58=$CE$58,$CE$59:$CE$62=$CE$61,$CF$57&lt;&gt;$CF$58,$CF$59:$CF$61=$CF$61,$CF$61&lt;&gt;$CF$62,$CG$59:$CG$60=$CG$60,$CG$60&lt;&gt;$CG$61),1,0)</f>
        <v>0</v>
      </c>
      <c r="BTB61" s="487">
        <f t="array" aca="1" ref="BTB61" ca="1">IF(AND($CC$57:$CC$58=$CC$58,$CC$58&lt;&gt;$CC$59,$CC$59:$CC$62=$CC$61,$CE$57:$CE$58=$CE$58,$CE$59:$CE$62=$CE$61,$CF$57:$CF$58=$CF$58,$CF$59:$CF$60=$CF$60,$CF$60&lt;&gt;$CF$61,$CF$61:$CF$62=$CF$61,$CG$57&lt;&gt;$CG$58,$CG$59:$CG$60=$CG$60,$CG$61&lt;&gt;$CG$62),1,0)</f>
        <v>0</v>
      </c>
      <c r="BTC61" s="487">
        <f t="array" aca="1" ref="BTC61" ca="1">IF(AND($CC$57:$CC$58=$CC$58,$CC$58&lt;&gt;$CC$59,$CC$59:$CC$62=$CC$61,$CE$57:$CE$58=$CE$58,$CE$59:$CE$62=$CE$61,$CF$57&lt;&gt;$CF$58,$CF$59:$CF$60=$CF$60,$CF$60&lt;&gt;$CF$61,$CF$61:$CF$62=$CF$61,$CG$59:$CG$60=$CG$60,$CG$61&lt;&gt;$CG$62),1,0)</f>
        <v>0</v>
      </c>
      <c r="BTD61" s="487">
        <f t="array" aca="1" ref="BTD61" ca="1">IF(AND($CC$57:$CC$58=$CC$58,$CC$58&lt;&gt;$CC$59,$CC$59:$CC$62=$CC$61,$CE$57:$CE$58=$CE$58,$CE$59:$CE$62=$CE$61,$CF$57:$CF$58=$CF$58,$CF$59:$CF$60=$CF$60,$CF$60&lt;&gt;$CF$61,$CF$61&lt;&gt;$CF$62,$CG$57&lt;&gt;$CG$58,$CG$59:$CG$60=$CG$60),1,0)</f>
        <v>0</v>
      </c>
      <c r="BTE61" s="487">
        <f t="array" aca="1" ref="BTE61" ca="1">IF(AND($CC$57:$CC$58=$CC$58,$CC$58&lt;&gt;$CC$59,$CC$59:$CC$62=$CC$61,$CE$57&lt;&gt;$CE$58,$CE$59:$CE$62=$CE$61,$CF$59:$CF$62=$CF$61,$CG$59:$CG$60=$CG$60,$CG$60&lt;&gt;$CG$61,$CG$61&lt;&gt;$CG$62),1,0)</f>
        <v>0</v>
      </c>
      <c r="BTF61" s="487">
        <f t="array" aca="1" ref="BTF61" ca="1">IF(AND($CC$57:$CC$58=$CC$58,$CC$58&lt;&gt;$CC$59,$CC$59:$CC$62=$CC$61,$CE$57&lt;&gt;$CE$58,$CE$59:$CE$62=$CE$61,$CF$59:$CF$60=$CF$60,$CF$60&lt;&gt;$CF$61,$CF$61&lt;&gt;$CF$62,$CG$59:$CG$60=$CG$60),1,0)</f>
        <v>0</v>
      </c>
      <c r="BTG61" s="487">
        <f t="array" aca="1" ref="BTG61" ca="1">IF(AND($CC$57:$CC$58=$CC$58,$CC$58&lt;&gt;$CC$59,$CC$59:$CC$62=$CC$61,$CE$57:$CE$58=$CE$58,$CE$59:$CE$61=$CE$61,$CE$61&lt;&gt;$CE$62,$CF$57:$CF$58=$CF$58,$CF$59:$CF$61=$CF$61,$CG$57&lt;&gt;$CG$58,$CG$59:$CG$60=$CG$60,$CG$60&lt;&gt;$CG$61),1,0)</f>
        <v>0</v>
      </c>
      <c r="BTH61" s="487">
        <f t="array" aca="1" ref="BTH61" ca="1">IF(AND($CC$57:$CC$58=$CC$58,$CC$58&lt;&gt;$CC$59,$CC$59:$CC$62=$CC$61,$CE$57:$CE$58=$CE$58,$CE$59:$CE$61=$CE$61,$CE$61&lt;&gt;$CE$62,$CF$57&lt;&gt;$CF$58,$CF$59:$CF$60=$CF$60,$CF$60&lt;&gt;$CF$61,$CG$59:$CG$60=$CG$60),1,0)</f>
        <v>0</v>
      </c>
      <c r="BTI61" s="487">
        <f t="array" aca="1" ref="BTI61" ca="1">IF(AND($CC$57:$CC$58=$CC$58,$CC$58&lt;&gt;$CC$59,$CC$59:$CC$62=$CC$61,$CE$57&lt;&gt;$CE$58,$CE$59:$CE$61=$CE$61,$CE$61&lt;&gt;$CE$62,$CF$59:$CF$61=$CF$61,$CG$59:$CG$60=$CG$60,$CG$60&lt;&gt;$CG$61),1,0)</f>
        <v>0</v>
      </c>
      <c r="BTJ61" s="487">
        <f t="array" aca="1" ref="BTJ61" ca="1">IF(AND($CC$57:$CC$58=$CC$57,$CC$58&lt;&gt;$CC$59,$CC$59:$CC$62=$CC$61,$CE$57&lt;&gt;$CE$58,$CE$59:$CE$61=$CE$61,$CE$61&lt;&gt;$CE$62,$CF$59:$CF$60=$CF$60,$CF$60&lt;&gt;$CF$61,$CG$59:$CG$60=$CG$60),1,0)</f>
        <v>0</v>
      </c>
      <c r="BTK61" s="487">
        <f t="array" aca="1" ref="BTK61" ca="1">IF(AND($CC$57:$CC$58=$CC$58,$CC$58&lt;&gt;$CC$59,$CC$59:$CC$62=$CC$61,$CE$57:$CE$58=$CE$58,$CE$59:$CE$60=$CE$60,$CE$60&lt;&gt;$CE$61,$CE$61:$CE$62=$CE$61,$CF$57:$CF$58=$CF$58,$CF$59:$CF$60=$CF$60,$CF$61:$CF$62=$CF$61,$CG$57&lt;&gt;$CG$58,$CG$59:$CG$60=$CG$60,$CG$61&lt;&gt;$CG$62),1,0)</f>
        <v>0</v>
      </c>
      <c r="BTL61" s="487">
        <f t="array" aca="1" ref="BTL61" ca="1">IF(AND($CC$57:$CC$58=$CC$58,$CC$58&lt;&gt;$CC$59,$CC$59:$CC$62=$CC$61,$CE$57:$CE$58=$CE$58,$CE$59:$CE$60=$CE$60,$CE$60&lt;&gt;$CE$61,$CE$61:$CE$62=$CE$61,$CF$57&lt;&gt;$CF$58,$CF$59:$CF$60=$CF$60,$CF$61&lt;&gt;$CF$62,$CG$59:$CG$60=$CG$60),1,0)</f>
        <v>0</v>
      </c>
      <c r="BTM61" s="487">
        <f t="array" aca="1" ref="BTM61" ca="1">IF(AND($CC$57:$CC$58=$CC$58,$CC$58&lt;&gt;$CC$59,$CC$59:$CC$62=$CC$61,$CE$57&lt;&gt;$CE$58,$CE$59:$CE$60=$CE$60,$CE$60&lt;&gt;$CE$61,$CE$61:$CE$62=$CE$61,$CF$59:$CF$60=$CF$60,$CF$61:$CF$62=$CF$61,$CG$59:$CG$60=$CG$60,$CG$61&lt;&gt;$CG$62),1,0)</f>
        <v>0</v>
      </c>
      <c r="BTN61" s="487">
        <f t="array" aca="1" ref="BTN61" ca="1">IF(AND($CC$57:$CC$58=$CC$58,$CC$58&lt;&gt;$CC$59,$CC$59:$CC$62=$CC$61,$CE$57&lt;&gt;$CE$58,$CE$59:$CE$60=$CE$60,$CE$60&lt;&gt;$CE$61,$CE$61:$CE$62=$CE$61,$CF$59:$CF$60=$CF$60,$CF$61&lt;&gt;$CF$62,$CG$59:$CG$60=$CG$60),1,0)</f>
        <v>0</v>
      </c>
      <c r="BTO61" s="487">
        <f t="array" aca="1" ref="BTO61" ca="1">IF(AND($CC$57:$CC$58=$CC$58,$CC$58&lt;&gt;$CC$59,$CC$59:$CC$62=$CC$61,$CE$57:$CE$58=$CE$58,$CE$59:$CE$60=$CE$60,$CE$60&lt;&gt;$CE$61,$CE$61&lt;&gt;$CE$62,$CF$57:$CF$58=$CF$58,$CF$59:$CF$60=$CF$60,$CG$57&lt;&gt;$CG$58,$CG$59:$CG$60=$CG$60),1,0)</f>
        <v>0</v>
      </c>
      <c r="BTP61" s="487">
        <f t="array" aca="1" ref="BTP61" ca="1">IF(AND($CC$57:$CC$58=$CC$58,$CC$58&lt;&gt;$CC$59,$CC$59:$CC$62=$CC$61,$CE$57:$CE$58=$CE$58,$CE$59:$CE$60=$CE$60,$CE$60&lt;&gt;$CE$61,$CE$61&lt;&gt;$CE$62,$CF$57&lt;&gt;$CF$58,$CF$59:$CF$60=$CF$60,$CG$59:$CG$60=$CG$60),1,0)</f>
        <v>0</v>
      </c>
      <c r="BTQ61" s="487">
        <f t="array" aca="1" ref="BTQ61" ca="1">IF(AND($CC$57:$CC$60=$CC$60,$CC$60&lt;&gt;$CC$61,$CC$61&lt;&gt;$CC$62,$CE$57:$CE$60=$CE$60,$CF$57:$CF$58=$CF$58,$CF$58&lt;&gt;$CF$59,$CF$59:$CF$60=$CF$60,$CG$57&lt;&gt;$CG$58,$CG$59:$CG$60=$CG$60),1,0)</f>
        <v>0</v>
      </c>
      <c r="BTR61" s="487">
        <f t="array" aca="1" ref="BTR61" ca="1">IF(AND($CC$57:$CC$60=$CC$60,$CC$60&lt;&gt;$CC$61,$CC$61&lt;&gt;$CC$62,$CE$57:$CE$60=$CE$60,$CF$57&lt;&gt;$CF$58,$CF$58:$CF$60=$CF$60,$CG$58&lt;&gt;$CG$59,$CG$59:$CG$60=$CG$60),1,0)</f>
        <v>0</v>
      </c>
      <c r="BTS61" s="487">
        <f t="array" aca="1" ref="BTS61" ca="1">IF(AND($CC$57:$CC$60=$CC$60,$CC$60&lt;&gt;$CC$61,$CC$61&lt;&gt;$CC$62,$CE$57:$CE$58=$CE$58,$CE$58&lt;&gt;$CE$59,$CE$59:$CE$60=$CE$60,$CF$57:$CF$58=$CF$58,$CF$59:$CF$60=$CF$60,$CG$57&lt;&gt;$CG$58,$CG$59:$CG$60=$CG$60),1,0)</f>
        <v>0</v>
      </c>
      <c r="BTT61" s="487">
        <f t="array" aca="1" ref="BTT61" ca="1">IF(AND($CC$57:$CC$60=$CC$60,$CC$60&lt;&gt;$CC$61,$CC$61&lt;&gt;$CC$62,$CE$57:$CE$58=$CE$58,$CE$58&lt;&gt;$CE$59,$CE$59:$CE$60=$CE$60,$CF$57&lt;&gt;$CF$58,$CF$59:$CF$60=$CF$60,$CG$59:$CG$60=$CG$60),1,0)</f>
        <v>0</v>
      </c>
      <c r="BTU61" s="487">
        <f t="array" aca="1" ref="BTU61" ca="1">IF(AND($CC$57:$CC$60=$CC$60,$CC$60&lt;&gt;$CC$61,$CC$61&lt;&gt;$CC$62,$CE$57&lt;&gt;$CE$58,$CE$58:$CE$60=$CE$60,$CF$58:$CF$60=$CF$60,$CG$58&lt;&gt;$CG$59,$CG$59:$CG$60=$CG$60),1,0)</f>
        <v>0</v>
      </c>
      <c r="BTV61" s="487">
        <f t="array" aca="1" ref="BTV61" ca="1">IF(AND($CC$57:$CC$60=$CC$60,$CC$60&lt;&gt;$CC$61,$CC$61&lt;&gt;$CC$62,$CE$57&lt;&gt;$CE$58,$CE$58:$CE$60=$CE$60,$CF$58&lt;&gt;$CF$59,$CF$59:$CF$60=$CF$60,$CG$59:$CG$60=$CG$60),1,0)</f>
        <v>0</v>
      </c>
      <c r="BTW61" s="487">
        <f t="array" aca="1" ref="BTW61" ca="1">IF(AND($CC$57:$CC$58=$CC$58,$CC$58&lt;&gt;$CC$59,$CC$59:$CC$61=$CC$61,$CC$61&lt;&gt;$CC$62,$CE$57:$CE$58=$CE$58,$CE$59:$CE$61=$CE$61,$CF$57&lt;&gt;$CF$58,$CF$59:$CF$61=$CF$61,$CG$59:$CG$60=$CG$60,$CG$60&lt;&gt;$CG$61),1,0)</f>
        <v>0</v>
      </c>
      <c r="BTX61" s="487">
        <f t="array" aca="1" ref="BTX61" ca="1">IF(AND($CC$57:$CC$58=$CC$58,$CC$58&lt;&gt;$CC$59,$CC$59:$CC$61=$CC$61,$CC$61&lt;&gt;$CC$62,$CE$57:$CE$58=$CE$58,$CE$59:$CE$61=$CE$61,$CF$57:$CF$58=$CF$58,$CF$59:$CF$60=$CF$60,$CF$60&lt;&gt;$CF$61,$CG$57&lt;&gt;$CG$58,$CG$59:$CG$60=$CG$60),1,0)</f>
        <v>0</v>
      </c>
      <c r="BTY61" s="487">
        <f t="array" aca="1" ref="BTY61" ca="1">IF(AND($CC$57:$CC$58=$CC$58,$CC$58&lt;&gt;$CC$59,$CC$59:$CC$61=$CC$61,$CC$61&lt;&gt;$CC$62,$CE$57&lt;&gt;$CE$58,$CE$59:$CE$61=$CE$61,$CF$59:$CF$61=$CF$61,$CG$59:$CG$60=$CG$60,$CG$60&lt;&gt;$CG$61),1,0)</f>
        <v>0</v>
      </c>
      <c r="BTZ61" s="487">
        <f t="array" aca="1" ref="BTZ61" ca="1">IF(AND($CC$57:$CC$58=$CC$58,$CC$58&lt;&gt;$CC$59,$CC$59:$CC$61=$CC$61,$CC$61&lt;&gt;$CC$62,$CE$57&lt;&gt;$CE$58,$CE$59:$CE$61=$CE$61,$CF$59:$CF$60=$CF$60,$CF$60&lt;&gt;$CF$61,$CG$59:$CG$60=$CG$60),1,0)</f>
        <v>0</v>
      </c>
      <c r="BUA61" s="487">
        <f t="array" aca="1" ref="BUA61" ca="1">IF(AND($CC$57:$CC$58=$CC$58,$CC$58&lt;&gt;$CC$59,$CC$59:$CC$61=$CC$61,$CC$61&lt;&gt;$CC$62,$CE$57:$CE$58=$CE$58,$CE$59:$CE$60=$CE$60,$CE$60&lt;&gt;$CE$61,$CF$57:$CF$58=$CF$58,$CF$59:$CF$60=$CF$60,$CG$57&lt;&gt;$CG$58,$CG$59:$CG$60=$CG$60),1,0)</f>
        <v>0</v>
      </c>
      <c r="BUB61" s="487">
        <f t="array" aca="1" ref="BUB61" ca="1">IF(AND($CC$57:$CC$58=$CC$58,$CC$58&lt;&gt;$CC$59,$CC$59:$CC$61=$CC$61,$CC$61&lt;&gt;$CC$62,$CE$57:$CE$58=$CE$58,$CE$59:$CE$60=$CE$60,$CE$60&lt;&gt;$CE$61,$CF$57&lt;&gt;$CF$58,$CF$59:$CF$60=$CF$60,$CG$59:$CG$60=$CG$60),1,0)</f>
        <v>0</v>
      </c>
      <c r="BUC61" s="487">
        <f t="array" aca="1" ref="BUC61" ca="1">IF(AND($CC$57:$CC$58=$CC$58,$CC$58&lt;&gt;$CC$59,$CC$59:$CC$60=$CC$60,$CC$60&lt;&gt;$CC$61,$CC$61:$CC$62=$CC$61,$CE$57:$CE$58=$CE$58,$CE$59:$CE$60=$CE$60,$CE$61:$CE$62=$CE$61,$CF$57&lt;&gt;$CF$58,$CF$59:$CF$60=$CF$60,$CF$61:$CF$62=$CF$61,$CG$59:$CG$60=$CG$60,$CG$61&lt;&gt;$CG$62),1,0)</f>
        <v>0</v>
      </c>
      <c r="BUD61" s="487">
        <f t="array" aca="1" ref="BUD61" ca="1">IF(AND($CC$57:$CC$58=$CC$58,$CC$58&lt;&gt;$CC$59,$CC$59:$CC$60=$CC$60,$CC$60&lt;&gt;$CC$61,$CC$61:$CC$62=$CC$61,$CE$57:$CE$58=$CE$58,$CE$59:$CE$60=$CE$60,$CE$61:$CE$62=$CE$61,$CF$57:$CF$58=$CF$58,$CF$59:$CF$60=$CF$60,$CF$61&lt;&gt;$CF$62,$CG$57&lt;&gt;$CG$58,$CG$59:$CG$60=$CG$60),1,0)</f>
        <v>0</v>
      </c>
      <c r="BUE61" s="487">
        <f t="array" aca="1" ref="BUE61" ca="1">IF(AND($CC$57:$CC$58=$CC$58,$CC$58&lt;&gt;$CC$59,$CC$59:$CC$60=$CC$60,$CC$60&lt;&gt;$CC$61,$CC$61:$CC$62=$CC$61,$CE$57&lt;&gt;$CE$58,$CE$59:$CE$60=$CE$60,$CE$61:$CE$62=$CE$61,$CF$59:$CF$60=$CF$60,$CF$61:$CF$62=$CF$61,$CG$59:$CG$60=$CG$60,$CG$61&lt;&gt;$CG$62),1,0)</f>
        <v>0</v>
      </c>
      <c r="BUF61" s="487">
        <f t="array" aca="1" ref="BUF61" ca="1">IF(AND($CC$57:$CC$58=$CC$58,$CC$58&lt;&gt;$CC$59,$CC$59:$CC$60=$CC$60,$CC$60&lt;&gt;$CC$61,$CC$61:$CC$62=$CC$61,$CE$57&lt;&gt;$CE$58,$CE$59:$CE$60=$CE$60,$CE$61:$CE$62=$CE$61,$CF$59:$CF$60=$CF$60,$CF$61&lt;&gt;$CF$62,$CG$59:$CG$60=$CG$60),1,0)</f>
        <v>0</v>
      </c>
      <c r="BUG61" s="487">
        <f t="array" aca="1" ref="BUG61" ca="1">IF(AND($CC$57:$CC$58=$CC$58,$CC$58&lt;&gt;$CC$59,$CC$59:$CC$60=$CC$60,$CC$60&lt;&gt;$CC$61,$CC$61:$CC$62=$CC$61,$CE$57:$CE$58=$CE$58,$CE$59:$CE$60=$CE$60,$CE$61&lt;&gt;$CE$62,$CF$57:$CF$58=$CF$58,$CF$59:$CF$60=$CF$60,$CG$57&lt;&gt;$CG$58,$CG$59:$CG$60=$CG$60),1,0)</f>
        <v>0</v>
      </c>
      <c r="BUH61" s="487">
        <f t="array" aca="1" ref="BUH61" ca="1">IF(AND($CC$57:$CC$58=$CC$58,$CC$58&lt;&gt;$CC$59,$CC$59:$CC$60=$CC$60,$CC$60&lt;&gt;$CC$61,$CC$61:$CC$62=$CC$61,$CE$57:$CE$58=$CE$58,$CE$59:$CE$60=$CE$60,$CE$61&lt;&gt;$CE$62,$CF$57&lt;&gt;$CF$58,$CF$59:$CF$60=$CF$60,$CG$59:$CG$60=$CG$60),1,0)</f>
        <v>0</v>
      </c>
      <c r="BUI61" s="487">
        <f t="array" aca="1" ref="BUI61" ca="1">IF(AND($CC$57&lt;&gt;$CC$58,$CC$58:$CC$62=$CC$61,$CE$58:$CE$62=$CE$61,$CF$58&lt;&gt;$CF$59,$CF$59:$CF$62=$CF$61,$CG$59:$CG$60=$CG$60,$CG$60&lt;&gt;$CG$61,$CG$61&lt;&gt;$CG$62),1,0)</f>
        <v>0</v>
      </c>
      <c r="BUJ61" s="487">
        <f t="array" aca="1" ref="BUJ61" ca="1">IF(AND($CC$57&lt;&gt;$CC$58,$CC$58:$CC$62=$CC$61,$CE$58:$CE$62=$CE$61,$CF$58:$CF$60=$CF$60,$CF$60&lt;&gt;$CF$61,$CF$61:$CF$62=$CF$61,$CG$58&lt;&gt;$CG$59,$CG$59:$CG$60=$CG$60,$CG$61&lt;&gt;$CG$62),1,0)</f>
        <v>0</v>
      </c>
      <c r="BUK61" s="487">
        <f t="array" aca="1" ref="BUK61" ca="1">IF(AND($CC$57&lt;&gt;$CC$58,$CC$58:$CC$62=$CC$61,$CE$58:$CE$62=$CE$61,$CF$58:$CF$61=$CF$61,$CF$61&lt;&gt;$CF$62,$CG$58&lt;&gt;$CG$59,$CG$59:$CG$60=$CG$60,$CG$60&lt;&gt;$CG$61),1,0)</f>
        <v>0</v>
      </c>
      <c r="BUL61" s="487">
        <f t="array" aca="1" ref="BUL61" ca="1">IF(AND($CC$57&lt;&gt;$CC$58,$CC$58:$CC$62=$CC$61,$CE$58:$CE$62=$CE$61,$CF$58&lt;&gt;$CF$59,$CF$59:$CF$60=$CF$60,$CF$60&lt;&gt;$CF$61,$CF$61:$CF$62=$CF$61,$CG$59:$CG$60=$CG$60,$CG$61&lt;&gt;$CG$62),1,0)</f>
        <v>0</v>
      </c>
      <c r="BUM61" s="487">
        <f t="array" aca="1" ref="BUM61" ca="1">IF(AND($CC$57&lt;&gt;$CC$58,$CC$58:$CC$62=$CC$61,$CE$58:$CE$62=$CE$61,$CF$58&lt;&gt;$CF$59,$CF$59:$CF$61=$CF$61,$CF$61&lt;&gt;$CF$62,$CG$59:$CG$60=$CG$60,$CG$60&lt;&gt;$CG$61),1,0)</f>
        <v>0</v>
      </c>
      <c r="BUN61" s="487">
        <f t="array" aca="1" ref="BUN61" ca="1">IF(AND($CC$57&lt;&gt;$CC$58,$CC$58:$CC$62=$CC$61,$CE$58:$CE$62=$CE$61,$CF$58:$CF$60=$CF$60,$CF$60&lt;&gt;$CF$61,$CF$61&lt;&gt;$CF$62,$CG$58&lt;&gt;$CG$59,$CG$59:$CG$60=$CG$60),1,0)</f>
        <v>0</v>
      </c>
      <c r="BUO61" s="487">
        <f t="array" aca="1" ref="BUO61" ca="1">IF(AND($CC$57&lt;&gt;$CC$58,$CC$58:$CC$62=$CC$61,$CE$58&lt;&gt;$CE$59,$CE$59:$CE$62=$CE$61,$CF$59:$CF$62=$CF$61,$CG$59:$CG$60=$CG$60,$CG$60&lt;&gt;$CG$61,$CG$61&lt;&gt;$CG$62),1,0)</f>
        <v>0</v>
      </c>
      <c r="BUP61" s="487">
        <f t="array" aca="1" ref="BUP61" ca="1">IF(AND($CC$57&lt;&gt;$CC$58,$CC$58:$CC$62=$CC$61,$CE$58&lt;&gt;$CE$59,$CE$59:$CE$62=$CE$61,$CF$59:$CF$60=$CF$60,$CF$60&lt;&gt;$CF$61,$CF$61&lt;&gt;$CF$62,$CG$59:$CG$60=$CG$60),1,0)</f>
        <v>0</v>
      </c>
      <c r="BUQ61" s="487">
        <f t="array" aca="1" ref="BUQ61" ca="1">IF(AND($CC$57&lt;&gt;$CC$58,$CC$58:$CC$62=$CC$61,$CE$58:$CE$60=$CE$60,$CE$60&lt;&gt;$CE$61,$CE$61:$CE$62=$CE$61,$CF$58:$CF$60=$CF$60,$CF$61:$CF$62=$CF$61,$CG$58&lt;&gt;$CG$59,$CG$59:$CG$60=$CG$60,$CG$61&lt;&gt;$CG$62),1,0)</f>
        <v>0</v>
      </c>
      <c r="BUR61" s="487">
        <f t="array" aca="1" ref="BUR61" ca="1">IF(AND($CC$57&lt;&gt;$CC$58,$CC$58:$CC$62=$CC$61,$CE$58:$CE$60=$CE$60,$CE$60&lt;&gt;$CE$61,$CE$61:$CE$62=$CE$61,$CF$58&lt;&gt;$CF$59,$CF$59:$CF$60=$CF$60,$CF$61&lt;&gt;$CF$62,$CG$59:$CG$60=$CG$60),1,0)</f>
        <v>0</v>
      </c>
      <c r="BUS61" s="487">
        <f t="array" aca="1" ref="BUS61" ca="1">IF(AND($CC$57&lt;&gt;$CC$58,$CC$58:$CC$62=$CC$61,$CE$58:$CE$61=$CE$61,$CE$61&lt;&gt;$CE$62,$CF$58:$CF$61=$CF$61,$CG$58&lt;&gt;$CG$59,$CG$59:$CG$60=$CG$60,$CG$60&lt;&gt;$CG$61),1,0)</f>
        <v>0</v>
      </c>
      <c r="BUT61" s="487">
        <f t="array" aca="1" ref="BUT61" ca="1">IF(AND($CC$57&lt;&gt;$CC$58,$CC$58:$CC$62=$CC$61,$CE$58:$CE$61=$CE$61,$CE$61&lt;&gt;$CE$62,$CF$58&lt;&gt;$CF$59,$CF$59:$CF$60=$CF$60,$CF$60&lt;&gt;$CF$61,$CG$59:$CG$60=$CG$60),1,0)</f>
        <v>0</v>
      </c>
      <c r="BUU61" s="487">
        <f t="array" aca="1" ref="BUU61" ca="1">IF(AND($CC$57&lt;&gt;$CC$58,$CC$58:$CC$62=$CC$61,$CE$58&lt;&gt;$CE$59,$CE$59:$CE$60=$CE$60,$CE$60&lt;&gt;$CE$61,$CE$61:$CE$62=$CE$61,$CF$59:$CF$60=$CF$60,$CF$61:$CF$62=$CF$61,$CG$59:$CG$60=$CG$60,$CG$61&lt;&gt;$CG$62),1,0)</f>
        <v>0</v>
      </c>
      <c r="BUV61" s="487">
        <f t="array" aca="1" ref="BUV61" ca="1">IF(AND($CC$57&lt;&gt;$CC$58,$CC$58:$CC$62=$CC$61,$CE$58&lt;&gt;$CE$59,$CE$59:$CE$60=$CE$60,$CE$60&lt;&gt;$CE$61,$CE$61:$CE$62=$CE$61,$CF$59:$CF$60=$CF$60,$CF$61&lt;&gt;$CF$62,$CG$59:$CG$60=$CG$60),1,0)</f>
        <v>0</v>
      </c>
      <c r="BUW61" s="487">
        <f t="array" aca="1" ref="BUW61" ca="1">IF(AND($CC$57&lt;&gt;$CC$58,$CC$58:$CC$62=$CC$61,$CE$58&lt;&gt;$CE$59,$CE$59:$CE$61=$CE$61,$CE$61&lt;&gt;$CE$62,$CF$59:$CF$61=$CF$61,$CG$59:$CG$60=$CG$60,$CG$60&lt;&gt;$CG$61),1,0)</f>
        <v>0</v>
      </c>
      <c r="BUX61" s="487">
        <f t="array" aca="1" ref="BUX61" ca="1">IF(AND($CC$57&lt;&gt;$CC$58,$CC$58:$CC$62=$CC$61,$CE$58&lt;&gt;$CE$59,$CE$59:$CE$61=$CE$61,$CE$61&lt;&gt;$CE$62,$CF$59:$CF$60=$CF$60,$CF$60&lt;&gt;$CF$61,$CG$59:$CG$60=$CG$60),1,0)</f>
        <v>0</v>
      </c>
      <c r="BUY61" s="487">
        <f t="array" aca="1" ref="BUY61" ca="1">IF(AND($CC$57&lt;&gt;$CC$58,$CC$58:$CC$62=$CC$61,$CE$58:$CE$60=$CE$60,$CE$60&lt;&gt;$CE$61,$CE$61&lt;&gt;$CE$62,$CF$58:$CF$60=$CF$60,$CG$58&lt;&gt;$CG$59,$CG$59:$CG$60=$CG$60),1,0)</f>
        <v>0</v>
      </c>
      <c r="BUZ61" s="487">
        <f t="array" aca="1" ref="BUZ61" ca="1">IF(AND($CC$57&lt;&gt;$CC$58,$CC$58:$CC$62=$CC$61,$CE$58:$CE$60=$CE$60,$CE$60&lt;&gt;$CE$61,$CE$61&lt;&gt;$CE$62,$CF$58&lt;&gt;$CF$59,$CF$59:$CF$60=$CF$60,$CG$59:$CG$60=$CG$60),1,0)</f>
        <v>0</v>
      </c>
      <c r="BVA61" s="487">
        <f t="array" aca="1" ref="BVA61" ca="1">IF(AND($CC$57&lt;&gt;$CC$58,$CC$58:$CC$61=$CC$61,$CC$61&lt;&gt;$CC$62,$CE$58:$CE$61=$CE$61,$CF$58:$CF$60=$CF$60,$CF$60&lt;&gt;$CF$61,$CG$58&lt;&gt;$CG$59,$CG$59:$CG$60=$CG$60),1,0)</f>
        <v>0</v>
      </c>
      <c r="BVB61" s="487">
        <f t="array" aca="1" ref="BVB61" ca="1">IF(AND($CC$57&lt;&gt;$CC$58,$CC$58:$CC$61=$CC$61,$CC$61&lt;&gt;$CC$62,$CE$58:$CE$61=$CE$61,$CF$58&lt;&gt;$CF$59,$CF$59:$CF$61=$CF$61,$CG$59:$CG$60=$CG$60,$CG$60&lt;&gt;$CG$61),1,0)</f>
        <v>0</v>
      </c>
      <c r="BVC61" s="487">
        <f t="array" aca="1" ref="BVC61" ca="1">IF(AND($CC$57&lt;&gt;$CC$58,$CC$58:$CC$61=$CC$61,$CC$61&lt;&gt;$CC$62,$CE$58:$CE$60=$CE$60,$CE$60&lt;&gt;$CE$61,$CF$58:$CF$60=$CF$60,$CG$58&lt;&gt;$CG$59,$CG$59:$CG$60=$CG$60),1,0)</f>
        <v>0</v>
      </c>
      <c r="BVD61" s="487">
        <f t="array" aca="1" ref="BVD61" ca="1">IF(AND($CC$57&lt;&gt;$CC$58,$CC$58:$CC$61=$CC$61,$CC$61&lt;&gt;$CC$62,$CE$58:$CE$60=$CE$60,$CE$60&lt;&gt;$CE$61,$CF$58&lt;&gt;$CF$59,$CF$59:$CF$60=$CF$60,$CG$59:$CG$60=$CG$60),1,0)</f>
        <v>0</v>
      </c>
      <c r="BVE61" s="487">
        <f t="array" aca="1" ref="BVE61" ca="1">IF(AND($CC$57&lt;&gt;$CC$58,$CC$58:$CC$61=$CC$61,$CC$61&lt;&gt;$CC$62,$CE$58&lt;&gt;$CE$59,$CE$59:$CE$61=$CE$61,$CF$59:$CF$61=$CF$61,$CG$59:$CG$60=$CG$60,$CG$60&lt;&gt;$CG$61),1,0)</f>
        <v>0</v>
      </c>
      <c r="BVF61" s="487">
        <f t="array" aca="1" ref="BVF61" ca="1">IF(AND($CC$57&lt;&gt;$CC$58,$CC$58:$CC$61=$CC$61,$CC$61&lt;&gt;$CC$62,$CE$58&lt;&gt;$CE$59,$CE$59:$CE$61=$CE$61,$CF$59:$CF$60=$CF$60,$CF$60&lt;&gt;$CF$61,$CG$59:$CG$60=$CG$60),1,0)</f>
        <v>0</v>
      </c>
      <c r="BVG61" s="487">
        <f t="array" aca="1" ref="BVG61" ca="1">IF(AND($CC$57&lt;&gt;$CC$58,$CC$58:$CC$60=$CC$60,$CC$60&lt;&gt;$CC$61,$CC$61:$CC$62=$CC$61,$CE$58:$CE$60=$CE$60,$CE$61:$CE$62=$CE$61,$CF$58&lt;&gt;$CF$59,$CF$59:$CF$60=$CF$60,$CF$61:$CF$62=$CF$61,$CG$59:$CG$60=$CG$60,$CG$61&lt;&gt;$CG$62),1,0)</f>
        <v>0</v>
      </c>
      <c r="BVH61" s="487">
        <f t="array" aca="1" ref="BVH61" ca="1">IF(AND($CC$57&lt;&gt;$CC$58,$CC$58:$CC$60=$CC$60,$CC$60&lt;&gt;$CC$61,$CC$61:$CC$62=$CC$61,$CE$58:$CE$60=$CE$60,$CE$61:$CE$62=$CE$61,$CF$58:$CF$60=$CF$60,$CF$61&lt;&gt;$CF$62,$CG$58&lt;&gt;$CG$59,$CG$59:$CG$60=$CG$60),1,0)</f>
        <v>0</v>
      </c>
      <c r="BVI61" s="487">
        <f t="array" aca="1" ref="BVI61" ca="1">IF(AND($CC$57&lt;&gt;$CC$58,$CC$58:$CC$60=$CC$60,$CC$60&lt;&gt;$CC$61,$CC$61:$CC$62=$CC$61,$CE$58&lt;&gt;$CE$59,$CE$59:$CE$60=$CE$60,$CE$61:$CE$62=$CE$61,$CF$59:$CF$60=$CF$60,$CF$61:$CF$62=$CF$61,$CG$59:$CG$60=$CG$60,$CG$61&lt;&gt;$CG$62),1,0)</f>
        <v>0</v>
      </c>
      <c r="BVJ61" s="487">
        <f t="array" aca="1" ref="BVJ61" ca="1">IF(AND($CC$57&lt;&gt;$CC$58,$CC$58:$CC$60=$CC$60,$CC$60&lt;&gt;$CC$61,$CC$61:$CC$62=$CC$61,$CE$58&lt;&gt;$CE$59,$CE$59:$CE$60=$CE$60,$CE$61:$CE$62=$CE$61,$CF$59:$CF$60=$CF$60,$CF$61&lt;&gt;$CF$62,$CG$59:$CG$60=$CG$60),1,0)</f>
        <v>0</v>
      </c>
      <c r="BVK61" s="487">
        <f t="array" aca="1" ref="BVK61" ca="1">IF(AND($CC$57&lt;&gt;$CC$58,$CC$58:$CC$60=$CC$60,$CC$60&lt;&gt;$CC$61,$CC$61:$CC$62=$CC$61,$CE$58:$CE$60=$CE$60,$CE$61&lt;&gt;$CE$62,$CF$58:$CF$60=$CF$60,$CG$58&lt;&gt;$CG$59,$CG$59:$CG$60=$CG$60),1,0)</f>
        <v>0</v>
      </c>
      <c r="BVL61" s="487">
        <f t="array" aca="1" ref="BVL61" ca="1">IF(AND($CC$57&lt;&gt;$CC$58,$CC$58:$CC$60=$CC$60,$CC$60&lt;&gt;$CC$61,$CC$61:$CC$62=$CC$61,$CE$58:$CE$60=$CE$60,$CE$61&lt;&gt;$CE$62,$CF$58&lt;&gt;$CF$59,$CF$59:$CF$60=$CF$60,$CG$59:$CG$60=$CG$60),1,0)</f>
        <v>0</v>
      </c>
      <c r="BVM61" s="487">
        <f t="array" aca="1" ref="BVM61" ca="1">IF(AND($CC$57&lt;&gt;$CC$58,$CC$58&lt;&gt;$CC$59,$CC$59:$CC$62=$CC$61,$CE$59:$CE$62=$CE$61,$CF$59:$CF$60=$CF$60,$CF$60&lt;&gt;$CF$61,$CF$61:$CF$62=$CF$61,$CG$59:$CG$60=$CG$60,$CG$61&lt;&gt;$CG$62),1,0)</f>
        <v>0</v>
      </c>
      <c r="BVN61" s="487">
        <f t="array" aca="1" ref="BVN61" ca="1">IF(AND($CC$57&lt;&gt;$CC$58,$CC$58&lt;&gt;$CC$59,$CC$59:$CC$62=$CC$61,$CE$59:$CE$62=$CE$61,$CF$59:$CF$61=$CF$61,$CF$61&lt;&gt;$CF$62,$CG$59:$CG$60=$CG$60,$CG$60&lt;&gt;$CG$61),1,0)</f>
        <v>0</v>
      </c>
      <c r="BVO61" s="487">
        <f t="array" aca="1" ref="BVO61" ca="1">IF(AND($CC$57&lt;&gt;$CC$58,$CC$58&lt;&gt;$CC$59,$CC$59:$CC$62=$CC$61,$CE$59:$CE$60=$CE$60,$CE$60&lt;&gt;$CE$61,$CE$61:$CE$62=$CE$61,$CF$59:$CF$60=$CF$60,$CF$61:$CF$62=$CF$61,$CG$59:$CG$60=$CG$60,$CG$61&lt;&gt;$CG$62),1,0)</f>
        <v>0</v>
      </c>
      <c r="BVP61" s="487">
        <f t="array" aca="1" ref="BVP61" ca="1">IF(AND($CC$57&lt;&gt;$CC$58,$CC$58&lt;&gt;$CC$59,$CC$59:$CC$62=$CC$61,$CE$59:$CE$60=$CE$60,$CE$60&lt;&gt;$CE$61,$CE$61:$CE$62=$CE$61,$CF$59:$CF$60=$CF$60,$CF$61&lt;&gt;$CF$62,$CG$59:$CG$60=$CG$60),1,0)</f>
        <v>0</v>
      </c>
      <c r="BVQ61" s="487">
        <f t="array" aca="1" ref="BVQ61" ca="1">IF(AND($CC$57&lt;&gt;$CC$58,$CC$58&lt;&gt;$CC$59,$CC$59:$CC$62=$CC$61,$CE$59:$CE$61=$CE$61,$CE$61&lt;&gt;$CE$62,$CF$59:$CF$61=$CF$61,$CG$59:$CG$60=$CG$60,$CG$60&lt;&gt;$CG$61),1,0)</f>
        <v>0</v>
      </c>
      <c r="BVR61" s="487">
        <f t="array" aca="1" ref="BVR61" ca="1">IF(AND($CC$57&lt;&gt;$CC$58,$CC$58&lt;&gt;$CC$59,$CC$59:$CC$62=$CC$61,$CE$59:$CE$61=$CE$61,$CE$61&lt;&gt;$CE$62,$CF$59:$CF$60=$CF$60,$CF$60&lt;&gt;$CF$61,$CG$59:$CG$60=$CG$60),1,0)</f>
        <v>0</v>
      </c>
      <c r="BVS61" s="487">
        <f t="array" aca="1" ref="BVS61" ca="1">IF(AND($CC$57:$CC$62=$CC$61,$CE$57:$CE$59=$CE$59,$CE$59&lt;&gt;$CE$60,$CE$60:$CE$62=$CE$61,$CF$57:$CF$58=$CF$58,$CF$58&lt;&gt;$CF$59,$CF$60:$CF$62=$CF$61,$CG$57&lt;&gt;$CG$58,$CG$60:$CG$62=$CG$61),1,0)</f>
        <v>0</v>
      </c>
      <c r="BVT61" s="487">
        <f t="array" aca="1" ref="BVT61" ca="1">IF(AND($CC$57:$CC$62=$CC$61,$CE$57:$CE$59=$CE$59,$CE$59&lt;&gt;$CE$60,$CE$60:$CE$62=$CE$61,$CF$57&lt;&gt;$CF$58,$CF$58:$CF$59=$CF$59,$CF$60:$CF$62=$CF$61,$CG$58&lt;&gt;$CG$59,$CG$60:$CG$62=$CG$61),1,0)</f>
        <v>0</v>
      </c>
      <c r="BVU61" s="487">
        <f t="array" aca="1" ref="BVU61" ca="1">IF(AND($CC$57:$CC$62=$CC$61,$CE$57:$CE$58=$CE$58,$CE$58&lt;&gt;$CE$59,$CE$59:$CE$62=$CE$61,$CF$57:$CF$58=$CF$58,$CF$59&lt;&gt;$CF$60,$CF$60:$CF$62=$CF$61,$CG$57&lt;&gt;$CG$58,$CG$60:$CG$62=$CG$61),1,0)</f>
        <v>0</v>
      </c>
      <c r="BVV61" s="487">
        <f t="array" aca="1" ref="BVV61" ca="1">IF(AND($CC$57:$CC$62=$CC$61,$CE$57:$CE$58=$CE$58,$CE$58&lt;&gt;$CE$59,$CE$59:$CE$62=$CE$61,$CF$57&lt;&gt;$CF$58,$CF$59:$CF$62=$CF$61,$CG$59&lt;&gt;$CG$60,$CG$60:$CG$62=$CG$61),1,0)</f>
        <v>0</v>
      </c>
      <c r="BVW61" s="487">
        <f t="array" aca="1" ref="BVW61" ca="1">IF(AND($CC$57:$CC$62=$CC$61,$CE$57&lt;&gt;$CE$58,$CE$58:$CE$62=$CE$61,$CF$58:$CF$59=$CF$59,$CF$59&lt;&gt;$CF$60,$CF$60:$CF$62=$CF$61,$CG$58&lt;&gt;$CG$59,$CG$60:$CG$62=$CG$61),1,0)</f>
        <v>0</v>
      </c>
      <c r="BVX61" s="487">
        <f t="array" aca="1" ref="BVX61" ca="1">IF(AND($CC$57:$CC$62=$CC$61,$CE$57&lt;&gt;$CE$58,$CE$58:$CE$62=$CE$61,$CF$58&lt;&gt;$CF$59,$CF$59:$CF$62=$CF$61,$CG$59&lt;&gt;$CG$60,$CG$60:$CG$62=$CG$61),1,0)</f>
        <v>0</v>
      </c>
      <c r="BVY61" s="487">
        <f t="array" aca="1" ref="BVY61" ca="1">IF(AND($CC$57:$CC$59=$CC$59,$CC$59&lt;&gt;$CC$60,$CC$60:$CC$62=$CC$61,$CE$57:$CE$59=$CE$59,$CE$60:$CE$62=$CE$61,$CF$57:$CF$58=$CF$58,$CF$58&lt;&gt;$CF$59,$CF$60:$CF$62=$CF$61,$CG$57&lt;&gt;$CG$58,$CG$60:$CG$62=$CG$61),1,0)</f>
        <v>0</v>
      </c>
      <c r="BVZ61" s="487">
        <f t="array" aca="1" ref="BVZ61" ca="1">IF(AND($CC$57:$CC$59=$CC$59,$CC$59&lt;&gt;$CC$60,$CC$60:$CC$62=$CC$61,$CE$57:$CE$59=$CE$59,$CE$60:$CE$62=$CE$61,$CF$57&lt;&gt;$CF$58,$CF$58:$CF$59=$CF$59,$CF$60:$CF$62=$CF$61,$CG$58&lt;&gt;$CG$59,$CG$60:$CG$62=$CG$61),1,0)</f>
        <v>0</v>
      </c>
      <c r="BWA61" s="487">
        <f t="array" aca="1" ref="BWA61" ca="1">IF(AND($CC$57:$CC$59=$CC$59,$CC$59&lt;&gt;$CC$60,$CC$60:$CC$62=$CC$61,$CE$57:$CE$58=$CE$58,$CE$58&lt;&gt;$CE$59,$CE$60:$CE$62=$CE$61,$CF$57:$CF$58=$CF$58,$CF$60:$CF$62=$CF$61,$CG$57&lt;&gt;$CG$58,$CG$60:$CG$62=$CG$61),1,0)</f>
        <v>0</v>
      </c>
      <c r="BWB61" s="487">
        <f t="array" aca="1" ref="BWB61" ca="1">IF(AND($CC$57:$CC$59=$CC$59,$CC$59&lt;&gt;$CC$60,$CC$60:$CC$62=$CC$61,$CE$57:$CE$58=$CE$58,$CE$58&lt;&gt;$CE$59,$CE$60:$CE$62=$CE$61,$CF$57&lt;&gt;$CF$58,$CF$60:$CF$62=$CF$61,$CG$60:$CG$62=$CG$61),1,0)</f>
        <v>0</v>
      </c>
      <c r="BWC61" s="487">
        <f t="array" aca="1" ref="BWC61" ca="1">IF(AND($CC$57:$CC$59=$CC$59,$CC$59&lt;&gt;$CC$60,$CC$60:$CC$62=$CC$61,$CE$57&lt;&gt;$CE$58,$CE$58:$CE$59=$CE$59,$CE$60:$CE$62=$CE$61,$CF$58:$CF$59=$CF$59,$CF$60:$CF$62=$CF$61,$CG$58&lt;&gt;$CG$59,$CG$60:$CG$62=$CG$61),1,0)</f>
        <v>0</v>
      </c>
      <c r="BWD61" s="487">
        <f t="array" aca="1" ref="BWD61" ca="1">IF(AND($CC$57:$CC$59=$CC$59,$CC$59&lt;&gt;$CC$60,$CC$60:$CC$62=$CC$61,$CE$57&lt;&gt;$CE$58,$CE$58:$CE$59=$CE$59,$CE$60:$CE$62=$CE$61,$CF$58&lt;&gt;$CF$59,$CF$60:$CF$62=$CF$61,$CG$60:$CG$62=$CG$61),1,0)</f>
        <v>0</v>
      </c>
      <c r="BWE61" s="487">
        <f t="array" aca="1" ref="BWE61" ca="1">IF(AND($CC$57:$CC$58=$CC$58,$CC$58&lt;&gt;$CC$59,$CC$59:$CC$62=$CC$61,$CE$57:$CE$58=$CE$58,$CE$59:$CE$62=$CE$61,$CF$57:$CF$58=$CF$58,$CF$59&lt;&gt;$CF$60,$CF$60:$CF$62=$CF$61,$CG$57&lt;&gt;$CG$58,$CG$60:$CG$62=$CG$61),1,0)</f>
        <v>0</v>
      </c>
      <c r="BWF61" s="487">
        <f t="array" aca="1" ref="BWF61" ca="1">IF(AND($CC$57:$CC$58=$CC$58,$CC$58&lt;&gt;$CC$59,$CC$59:$CC$62=$CC$61,$CE$57:$CE$58=$CE$58,$CE$59:$CE$62=$CE$61,$CF$57&lt;&gt;$CF$58,$CF$59:$CF$62=$CF$61,$CG$59&lt;&gt;$CG$60,$CG$60:$CG$62=$CG$61),1,0)</f>
        <v>0</v>
      </c>
      <c r="BWG61" s="487">
        <f t="array" aca="1" ref="BWG61" ca="1">IF(AND($CC$57:$CC$58=$CC$58,$CC$58&lt;&gt;$CC$59,$CC$59:$CC$62=$CC$61,$CE$57:$CE$58=$CE$58,$CE$59&lt;&gt;$CE$60,$CE$60:$CE$62=$CE$61,$CF$57:$CF$58=$CF$58,$CF$60:$CF$62=$CF$61,$CG$57&lt;&gt;$CG$58,$CG$60:$CG$62=$CG$61),1,0)</f>
        <v>0</v>
      </c>
      <c r="BWH61" s="487">
        <f t="array" aca="1" ref="BWH61" ca="1">IF(AND($CC$57:$CC$58=$CC$58,$CC$58&lt;&gt;$CC$59,$CC$59:$CC$62=$CC$61,$CE$57:$CE$58=$CE$58,$CE$59&lt;&gt;$CE$60,$CE$60:$CE$62=$CE$61,$CF$57&lt;&gt;$CF$58,$CF$60:$CF$62=$CF$61,$CG$60:$CG$62=$CG$61),1,0)</f>
        <v>0</v>
      </c>
      <c r="BWI61" s="487">
        <f t="array" aca="1" ref="BWI61" ca="1">IF(AND($CC$57:$CC$58=$CC$58,$CC$58&lt;&gt;$CC$59,$CC$59:$CC$62=$CC$61,$CE$57&lt;&gt;$CE$58,$CE$59:$CE$62=$CE$61,$CF$59:$CF$62=$CF$61,$CG$59&lt;&gt;$CG$60,$CG$60:$CG$62=$CG$61),1,0)</f>
        <v>0</v>
      </c>
      <c r="BWJ61" s="487">
        <f t="array" aca="1" ref="BWJ61" ca="1">IF(AND($CC$57:$CC$58=$CC$58,$CC$58&lt;&gt;$CC$59,$CC$59:$CC$62=$CC$61,$CE$57&lt;&gt;$CE$58,$CE$59:$CE$62=$CE$61,$CF$59&lt;&gt;$CF$60,$CF$60:$CF$62=$CF$61,$CG$60:$CG$62=$CG$61),1,0)</f>
        <v>0</v>
      </c>
      <c r="BWK61" s="487">
        <f t="array" aca="1" ref="BWK61" ca="1">IF(AND($CC$57&lt;&gt;$CC$58,$CC$58:$CC$62=$CC$61,$CE$58:$CE$62=$CE$61,$CF$58:$CF$59=$CF$59,$CF$59&lt;&gt;$CF$60,$CF$60:$CF$62=$CF$61,$CG$58&lt;&gt;$CG$59,$CG$60:$CG$62=$CG$61),1,0)</f>
        <v>0</v>
      </c>
      <c r="BWL61" s="487">
        <f t="array" aca="1" ref="BWL61" ca="1">IF(AND($CC$57&lt;&gt;$CC$58,$CC$58:$CC$62=$CC$61,$CE$58:$CE$62=$CE$61,$CF$58&lt;&gt;$CF$59,$CF$59:$CF$62=$CF$61,$CG$59&lt;&gt;$CG$60,$CG$60:$CG$62=$CG$61),1,0)</f>
        <v>0</v>
      </c>
      <c r="BWM61" s="487">
        <f t="array" aca="1" ref="BWM61" ca="1">IF(AND($CC$57&lt;&gt;$CC$58,$CC$58:$CC$62=$CC$61,$CE$58:$CE$59=$CE$59,$CE$59&lt;&gt;$CE$60,$CE$60:$CE$62=$CE$61,$CF$58:$CF$59=$CF$59,$CF$60:$CF$62=$CF$61,$CG$58&lt;&gt;$CG$59,$CG$60:$CG$62=$CG$61),1,0)</f>
        <v>0</v>
      </c>
      <c r="BWN61" s="487">
        <f t="array" aca="1" ref="BWN61" ca="1">IF(AND($CC$57&lt;&gt;$CC$58,$CC$58:$CC$62=$CC$61,$CE$58:$CE$59=$CE$59,$CE$59&lt;&gt;$CE$60,$CE$60:$CE$62=$CE$61,$CF$58&lt;&gt;$CF$59,$CF$60:$CF$62=$CF$61,$CG$60:$CG$62=$CG$61),1,0)</f>
        <v>0</v>
      </c>
      <c r="BWO61" s="487">
        <f t="array" aca="1" ref="BWO61" ca="1">IF(AND($CC$57&lt;&gt;$CC$58,$CC$58:$CC$62=$CC$61,$CE$58&lt;&gt;$CE$59,$CE$59:$CE$62=$CE$61,$CF$59:$CF$62=$CF$61,$CG$59&lt;&gt;$CG$60,$CG$60:$CG$62=$CG$61),1,0)</f>
        <v>0</v>
      </c>
      <c r="BWP61" s="487">
        <f t="array" aca="1" ref="BWP61" ca="1">IF(AND($CC$57&lt;&gt;$CC$58,$CC$58:$CC$62=$CC$61,$CE$58&lt;&gt;$CE$59,$CE$59:$CE$62=$CE$61,$CF$59&lt;&gt;$CF$60,$CF$60:$CF$62=$CF$61,$CG$60:$CG$62=$CG$61),1,0)</f>
        <v>0</v>
      </c>
      <c r="BWQ61" s="487">
        <f t="array" aca="1" ref="BWQ61" ca="1">IF(AND($CC$57:$CC$62=$CC$61,$CE$57:$CE$61=$CE$61,$CE$61&lt;&gt;$CE$62,$CF$57&lt;&gt;$CF$58,$CF$58:$CF$61=$CF$61,$CG$58&lt;&gt;$CG$59,$CG$59&lt;&gt;$CG$60,$CG$60:$CG$61=$CG$61),1,0)</f>
        <v>0</v>
      </c>
      <c r="BWR61" s="487">
        <f t="array" aca="1" ref="BWR61" ca="1">IF(AND($CC$57:$CC$62=$CC$61,$CE$57:$CE$61=$CE$61,$CE$61&lt;&gt;$CE$62,$CF$57&lt;&gt;$CF$58,$CF$58:$CF$59=$CF$59,$CF$59&lt;&gt;$CF$60,$CF$60:CF$61=$CF$61,$CG$58&lt;&gt;$CG$59,$CG$60:$CG$61=$CG$61),1,0)</f>
        <v>0</v>
      </c>
      <c r="BWS61" s="487">
        <f t="array" aca="1" ref="BWS61" ca="1">IF(AND($CC$57:$CC$62=$CC$61,$CE$57:$CE$61=$CE$61,$CE$61&lt;&gt;$CE$62,$CF$57:$CF$59=$CF$59,$CF$59&lt;&gt;$CF$60,$CF$60:CF$61=$CF$61,$CG$57&lt;&gt;$CG$58,$CG$58&lt;&gt;$CG$59,$CG$60:$CG$61=$CG$61),1,0)</f>
        <v>0</v>
      </c>
      <c r="BWT61" s="487">
        <f t="array" aca="1" ref="BWT61" ca="1">IF(AND($CC$57:$CC$62=$CC$61,$CE$57:$CE$61=$CE$61,$CE$61&lt;&gt;$CE$62,$CF$57&lt;&gt;$CF$58,$CF$58&lt;&gt;$CF$59,$CF$59:$CF$61=$CF$61,$CG$59&lt;&gt;$CG$60,$CG$60:$CG$61=$CG$61),1,0)</f>
        <v>0</v>
      </c>
      <c r="BWU61" s="487">
        <f t="array" aca="1" ref="BWU61" ca="1">IF(AND($CC$57:$CC$62=$CC$61,$CE$57:$CE$61=$CE$61,$CE$61&lt;&gt;$CE$62,$CF$57:$CF$58=$CF$58,$CF$58&lt;&gt;$CF$59,$CF$59:$CF$61=$CF$61,$CG$57&lt;&gt;$CG$58,$CG$59&lt;&gt;$CG$60,$CG$60:$CG$61=$CG$61),1,0)</f>
        <v>0</v>
      </c>
      <c r="BWV61" s="487">
        <f t="array" aca="1" ref="BWV61" ca="1">IF(AND($CC$57:$CC$62=$CC$61,$CE$57:$CE$61=$CE$61,$CE$61&lt;&gt;$CE$62,$CF$57:$CF$58=$CF$58,$CF$58&lt;&gt;$CF$59,$CF$59&lt;&gt;$CF$60,$CF$60:$CF$61=$CF$61,$CG$57&lt;&gt;$CG$58,$CG$60:$CG$61=$CG$61),1,0)</f>
        <v>0</v>
      </c>
      <c r="BWW61" s="487">
        <f t="array" aca="1" ref="BWW61" ca="1">IF(AND($CC$57:$CC$62=$CC$61,$CE$57:$CE$59=$CE$59,$CE$59&lt;&gt;$CE$60,$CE$60:$CE$62=$CE$61,$CF$57:$CF$59=$CF$59,$CF$60:$CF$61=$CF$61,$CF$61&lt;&gt;$CF$62,$CG$57&lt;&gt;$CG$58,$CG$58&lt;&gt;$CG$59,$CG$60:$CG$61=$CG$61),1,0)</f>
        <v>0</v>
      </c>
      <c r="BWX61" s="487">
        <f t="array" aca="1" ref="BWX61" ca="1">IF(AND($CC$57:$CC$62=$CC$61,$CE$57:$CE$59=$CE$59,$CE$59&lt;&gt;$CE$60,$CE$60:$CE$62=$CE$61,$CF$57&lt;&gt;$CF$58,$CF$58:$CF$59=$CF$59,$CF$60:$CF$62=$CF$61,$CG$58&lt;&gt;$CG$59,$CG$60:$CG$61=$CG$61,$CG$61&lt;&gt;$CG$62),1,0)</f>
        <v>0</v>
      </c>
      <c r="BWY61" s="487">
        <f t="array" aca="1" ref="BWY61" ca="1">IF(AND($CC$57:$CC$62=$CC$61,$CE$57:$CE$59=$CE$59,$CE$59&lt;&gt;$CE$60,$CE$60:$CE$62=$CE$61,$CF$57&lt;&gt;$CF$58,$CF$58:$CF$59=$CF$59,$CF$60:$CF$61=$CF$61,$CF$61&lt;&gt;$CF$62,$CG$58&lt;&gt;$CG$59,$CG$60:$CG$61=$CG$61),1,0)</f>
        <v>0</v>
      </c>
      <c r="BWZ61" s="487">
        <f t="array" aca="1" ref="BWZ61" ca="1">IF(AND($CC$57:$CC$62=$CC$61,$CE$57:$CE$59=$CE$59,$CE$59&lt;&gt;$CE$60,$CE$60:$CE$62=$CE$61,$CF$57:$CF$58=$CF$58,$CF$58&lt;&gt;$CF$59,$CF$60:$CF$62=$CF$61,$CG$57&lt;&gt;$CG$58,$CG$60:$CG$61=$CG$61,$CG$61&lt;&gt;$CG$62),1,0)</f>
        <v>0</v>
      </c>
      <c r="BXA61" s="487">
        <f t="array" aca="1" ref="BXA61" ca="1">IF(AND($CC$57:$CC$62=$CC$61,$CE$57:$CE$59=$CE$59,$CE$59&lt;&gt;$CE$60,$CE$60:$CE$62=$CE$61,$CF$57:$CF$58=$CF$58,$CF$58&lt;&gt;$CF$59,$CF$60:$CF$61=$CF$61,$CF$61&lt;&gt;$CF$62,$CG$57&lt;&gt;$CG$58,$CG$60:$CG$61=$CG$61),1,0)</f>
        <v>0</v>
      </c>
      <c r="BXB61" s="487">
        <f t="array" aca="1" ref="BXB61" ca="1">IF(AND($CC$57:$CC$62=$CC$61,$CE$57:$CE$59=$CE$59,$CE$59&lt;&gt;$CE$60,$CE$60:$CE$62=$CE$61,$CF$57&lt;&gt;$CF$58,$CF$58&lt;&gt;$CF$59,$CF$60:$CF$62=$CF$61,$CG$60:$CG$61=$CG$61,$CG$61&lt;&gt;$CG$62),1,0)</f>
        <v>0</v>
      </c>
      <c r="BXC61" s="487">
        <f t="array" aca="1" ref="BXC61" ca="1">IF(AND($CC$57:$CC$62=$CC$61,$CE$57:$CE$58=$CE$58,$CE$58&lt;&gt;$CE$59,$CE$59:$CE$62=$CE$61,$CF$57:$CF$58=$CF$58,$CF$59:$CF$61=$CF$61,$CF$61&lt;&gt;$CF$62,$CG$57&lt;&gt;$CG$58,$CG$59&lt;&gt;$CG$60,$CG$60:$CG$61=$CG$61),1,0)</f>
        <v>0</v>
      </c>
      <c r="BXD61" s="487">
        <f t="array" aca="1" ref="BXD61" ca="1">IF(AND($CC$57:$CC$62=$CC$61,$CE$57:$CE$58=$CE$58,$CE$58&lt;&gt;$CE$59,$CE$59:$CE$62=$CE$61,$CF$57:$CF$58=$CF$58,$CF$59&lt;&gt;$CF$60,$CF$60:$CF$61=$CF$61,$CF$61&lt;&gt;$CF$62,$CG$57&lt;&gt;$CG$58,$CG$60:$CG$61=$CG$61),1,0)</f>
        <v>0</v>
      </c>
      <c r="BXE61" s="487">
        <f t="array" aca="1" ref="BXE61" ca="1">IF(AND($CC$57:$CC$62=$CC$61,$CE$57:$CE$58=$CE$58,$CE$58&lt;&gt;$CE$59,$CE$59:$CE$62=$CE$61,$CF$57:$CF$58=$CF$58,$CF$59&lt;&gt;$CF$60,$CF$60:$CF$62=$CF$61,$CG$57&lt;&gt;$CG$58,$CG$60:$CG$61=$CG$61,$CG$61&lt;&gt;$CG$62),1,0)</f>
        <v>0</v>
      </c>
      <c r="BXF61" s="487">
        <f t="array" aca="1" ref="BXF61" ca="1">IF(AND($CC$57:$CC$62=$CC$61,$CE$57:$CE$58=$CE$58,$CE$58&lt;&gt;$CE$59,$CE$59:$CE$62=$CE$61,$CF$57&lt;&gt;$CF$58,$CF$59:$CF$61=$CF$61,$CF$61&lt;&gt;$CF$62,$CG$59&lt;&gt;$CG$60,$CG$60:$CG$61=$CG$61),1,0)</f>
        <v>0</v>
      </c>
      <c r="BXG61" s="487">
        <f t="array" aca="1" ref="BXG61" ca="1">IF(AND($CC$57:$CC$62=$CC$61,$CE$57:$CE$58=$CE$58,$CE$58&lt;&gt;$CE$59,$CE$59:$CE$62=$CE$61,$CF$57&lt;&gt;$CF$58,$CF$59&lt;&gt;$CF$60,$CF$60:$CF$62=$CF$61,$CG$60:$CG$61=$CG$61,$CG$61&lt;&gt;$CG$62),1,0)</f>
        <v>0</v>
      </c>
      <c r="BXH61" s="487">
        <f t="array" aca="1" ref="BXH61" ca="1">IF(AND($CC$57:$CC$62=$CC$61,$CE$57:$CE$58=$CE$58,$CE$58&lt;&gt;$CE$59,$CE$59:$CE$62=$CE$61,$CF$57&lt;&gt;$CF$58,$CF$59:$CF$62=$CF$61,$CG$59&lt;&gt;$CG$60,$CG$60:$CG$61=$CG$61,$CG$61&lt;&gt;$CG$62),1,0)</f>
        <v>0</v>
      </c>
      <c r="BXI61" s="487">
        <f t="array" aca="1" ref="BXI61" ca="1">IF(AND($CC$57:$CC$62=$CC$61,$CE$57:$CE$59=$CE$59,$CE$59&lt;&gt;$CE$60,$CE$60:$CE$61=$CE$61,$CE$61&lt;&gt;$CE$62,$CF$57&lt;&gt;$CF$58,$CF$58:$CF$59=$CF$59,$CF$60:$CF$61=$CF$61,$CG$58&lt;&gt;$CG$59,$CG$60:$CG$61=$CG$61),1,0)</f>
        <v>0</v>
      </c>
      <c r="BXJ61" s="487">
        <f t="array" aca="1" ref="BXJ61" ca="1">IF(AND($CC$57:$CC$62=$CC$61,$CE$57:$CE$59=$CE$59,$CE$59&lt;&gt;$CE$60,$CE$60:$CE$61=$CE$61,$CE$61&lt;&gt;$CE$62,$CF$57:$CF$58=$CF$58,$CF$58&lt;&gt;$CF$59,$CF$60:$CF$61=$CF$61,$CG$57&lt;&gt;$CG$58,$CG$60:$CG$61=$CG$61),1,0)</f>
        <v>0</v>
      </c>
      <c r="BXK61" s="487">
        <f t="array" aca="1" ref="BXK61" ca="1">IF(AND($CC$57:$CC$62=$CC$61,$CE$57:$CE$58=$CE$58,$CE$58&lt;&gt;$CE$59,$CE$59:$CE$61=$CE$61,$CE$61&lt;&gt;$CE$62,$CF$57:$CF$58=$CF$58,$CF$59&lt;&gt;$CF$60,$CF$60:$CF$61=$CF$61,$CG$57&lt;&gt;$CG$58,$CG$60:$CG$61=$CG$61),1,0)</f>
        <v>0</v>
      </c>
      <c r="BXL61" s="487">
        <f t="array" aca="1" ref="BXL61" ca="1">IF(AND($CC$57:$CC$62=$CC$61,$CE$57:$CE$58=$CE$58,$CE$58&lt;&gt;$CE$59,$CE$59:$CE$61=$CE$61,$CE$61&lt;&gt;$CE$62,$CF$57&lt;&gt;$CF$58,$CF$59:$CF$61=$CF$61,$CG$59&lt;&gt;$CG$60,$CG$60:$CG$61=$CG$61),1,0)</f>
        <v>0</v>
      </c>
      <c r="BXM61" s="487">
        <f t="array" aca="1" ref="BXM61" ca="1">IF(AND($CC$57:$CC$62=$CC$61,$CE$57:$CE$58=$CE$58,$CE$58&lt;&gt;$CE$59,$CE$59&lt;&gt;$CE$60,$CE$60:$CE$62=$CE$61,$CF$57:$CF$58=$CF$58,$CF$60:$CF$61=$CF$61,$CF$61&lt;&gt;$CF$62,$CG$57&lt;&gt;$CG$58,$CG$60:$CG$61=$CG$61),1,0)</f>
        <v>0</v>
      </c>
      <c r="BXN61" s="487">
        <f t="array" aca="1" ref="BXN61" ca="1">IF(AND($CC$57:$CC$62=$CC$61,$CE$57:$CE$58=$CE$58,$CE$58&lt;&gt;$CE$59,$CE$59&lt;&gt;$CE$60,$CE$60:$CE$62=$CE$61,$CF$57&lt;&gt;$CF$58,$CF$60:$CF$62=$CF$61,$CG$60:$CG$61=$CG$61,$CG$61&lt;&gt;$CG$62),1,0)</f>
        <v>0</v>
      </c>
      <c r="BXO61" s="487">
        <f t="array" aca="1" ref="BXO61" ca="1">IF(AND($CC$57:$CC$62=$CC$61,$CE$57&lt;&gt;$CE$58,$CE$58:$CE$62=$CE$61,$CF$58:$CF$61=$CF$61,$CF$61&lt;&gt;$CF$62,$CG$58&lt;&gt;$CG$59,$CG$59&lt;&gt;$CG$60,$CG$60:$CG$61=$CG$61),1,0)</f>
        <v>0</v>
      </c>
      <c r="BXP61" s="487">
        <f t="array" aca="1" ref="BXP61" ca="1">IF(AND($CC$57:$CC$62=$CC$61,$CE$57&lt;&gt;$CE$58,$CE$58:$CE$62=$CE$61,$CF$58:$CF$59=$CF$59,$CF$59&lt;&gt;$CF$60,$CF$60:$CF$62=$CF$61,$CG$58&lt;&gt;$CG$59,$CG$60:$CG$61=$CG$61,$CG$61&lt;&gt;$CG$62),1,0)</f>
        <v>0</v>
      </c>
      <c r="BXQ61" s="487">
        <f t="array" aca="1" ref="BXQ61" ca="1">IF(AND($CC$57:$CC$62=$CC$61,$CE$57&lt;&gt;$CE$58,$CE$58:$CE$62=$CE$61,$CF$58:$CF$59=$CF$59,$CF$59&lt;&gt;$CF$60,$CF$60:$CF$61=$CF$61,$CF$61&lt;&gt;$CF$62,$CG$58&lt;&gt;$CG$59,$CG$60:$CG$61=$CG$61),1,0)</f>
        <v>0</v>
      </c>
      <c r="BXR61" s="487">
        <f t="array" aca="1" ref="BXR61" ca="1">IF(AND($CC$57:$CC$62=$CC$61,$CE$57&lt;&gt;$CE$58,$CE$58:$CE$62=$CE$61,$CF$58&lt;&gt;$CF$59,$CF$59:$CF$62=$CF$61,$CG$59&lt;&gt;$CG$60,$CG$60:$CG$61=$CG$61,$CG$61&lt;&gt;$CG$62),1,0)</f>
        <v>0</v>
      </c>
      <c r="BXS61" s="487">
        <f t="array" aca="1" ref="BXS61" ca="1">IF(AND($CC$57:$CC$62=$CC$61,$CE$57&lt;&gt;$CE$58,$CE$58:$CE$62=$CE$61,$CF$58&lt;&gt;$CF$59,$CF$59:$CF$61=$CF$61,$CF$61&lt;&gt;$CF$62,$CG$59&lt;&gt;$CG$60,$CG$60:$CG$61=$CG$61),1,0)</f>
        <v>0</v>
      </c>
      <c r="BXT61" s="487">
        <f t="array" aca="1" ref="BXT61" ca="1">IF(AND($CC$57:$CC$62=$CC$61,$CE$57&lt;&gt;$CE$58,$CE$58:$CE$62=$CE$61,$CF$58&lt;&gt;$CF$59,$CF$59&lt;&gt;$CF$60,$CF$60:$CF$62=$CF$61,$CG$60:$CG$61=$CG$61,$CG$61&lt;&gt;$CG$62),1,0)</f>
        <v>0</v>
      </c>
      <c r="BXU61" s="487">
        <f t="array" aca="1" ref="BXU61" ca="1">IF(AND($CC$57:$CC$62=$CC$61,$CE$57&lt;&gt;$CE$58,$CE$58:$CE$61=$CE$61,$CE$61&lt;&gt;$CE$62,$CF$58:$CF$59=$CF$59,$CF$59&lt;&gt;$CF$60,$CF$60:$CF$61=$CF$61,$CG$58&lt;&gt;$CG$59,$CG$60:$CG$61=$CG$61),1,0)</f>
        <v>0</v>
      </c>
      <c r="BXV61" s="487">
        <f t="array" aca="1" ref="BXV61" ca="1">IF(AND($CC$57:$CC$62=$CC$61,$CE$57&lt;&gt;$CE$58,$CE$58:$CE$61=$CE$61,$CE$61&lt;&gt;$CE$62,$CF$58&lt;&gt;$CF$59,$CF$59:$CF$61=$CF$61,$CG$59&lt;&gt;$CG$60,$CG$60:$CG$61=$CG$61),1,0)</f>
        <v>0</v>
      </c>
      <c r="BXW61" s="487">
        <f t="array" aca="1" ref="BXW61" ca="1">IF(AND($CC$57:$CC$62=$CC$61,$CE$57&lt;&gt;$CE$58,$CE$58:$CE$59=$CE$59,$CE$59&lt;&gt;$CE$60,$CE$60:$CE$62=$CE$61,$CF$58:$CF$59=$CF$59,$CF$60:$CF$61=$CF$61,$CF$61&lt;&gt;$CF$62,$CG$58&lt;&gt;$CG$59,$CG$60:$CG$61=$CG$61),1,0)</f>
        <v>0</v>
      </c>
      <c r="BXX61" s="487">
        <f t="array" aca="1" ref="BXX61" ca="1">IF(AND($CC$57:$CC$62=$CC$61,$CE$57&lt;&gt;$CE$58,$CE$58:$CE$59=$CE$59,$CE$59&lt;&gt;$CE$60,$CE$60:$CE$62=$CE$61,$CF$58&lt;&gt;$CF$59,$CF$60:$CF$62=$CF$61,$CG$60:$CG$61=$CG$61,$CG$61&lt;&gt;$CG$62),1,0)</f>
        <v>0</v>
      </c>
      <c r="BXY61" s="487">
        <f t="array" aca="1" ref="BXY61" ca="1">IF(AND($CC$57:$CC$62=$CC$61,$CE$57&lt;&gt;$CE$58,$CE$58&lt;&gt;$CE$59,$CE$59:$CE$62=$CE$61,$CF$59&lt;&gt;$CF$60,$CF$60:$CF$62=$CF$61,$CG$60:$CG$61=$CG$61,$CG$61&lt;&gt;$CG$62),1,0)</f>
        <v>0</v>
      </c>
      <c r="BXZ61" s="487">
        <f t="array" aca="1" ref="BXZ61" ca="1">IF(AND($CC$57:$CC$62=$CC$61,$CE$57&lt;&gt;$CE$58,$CE$58&lt;&gt;$CE$59,$CE$59:$CE$62=$CE$61,$CF$59:$CF$61=$CF$61,$CF$61&lt;&gt;$CF$62,$CG$59&lt;&gt;$CG$60,$CG$60:$CG$61=$CG$61),1,0)</f>
        <v>0</v>
      </c>
      <c r="BYA61" s="487">
        <f t="array" aca="1" ref="BYA61" ca="1">IF(AND($CC$57:$CC$61=$CC$61,$CC$61&lt;&gt;$CC$62,$CE$57:$CE$61=$CE$61,$CF$57&lt;&gt;$CF$58,$CF$58:$CF$61=$CF$61,$CG$58&lt;&gt;$CG$59,$CG$59&lt;&gt;$CG$60,$CG$60:$CG$61=$CG$61),1,0)</f>
        <v>0</v>
      </c>
      <c r="BYB61" s="487">
        <f t="array" aca="1" ref="BYB61" ca="1">IF(AND($CC$57:$CC$61=$CC$61,$CC$61&lt;&gt;$CC$62,$CE$57:$CE$61=$CE$61,$CF$57&lt;&gt;$CF$58,$CF$58:$CF$59=$CF$59,$CF$59&lt;&gt;$CF$60,$CF$60:$CF$61=$CF$61,$CG$58&lt;&gt;$CG$59,$CG$60:$CG$61=$CG$61),1,0)</f>
        <v>0</v>
      </c>
      <c r="BYC61" s="487">
        <f t="array" aca="1" ref="BYC61" ca="1">IF(AND($CC$57:$CC$61=$CC$61,$CC$61&lt;&gt;$CC$62,$CE$57:$CE$61=$CE$61,$CF$57:$CF$59=$CF$59,$CF$59&lt;&gt;$CF$60,$CF$60:$CF$61=$CF$61,$CG$57&lt;&gt;$CG$58,$CG$58&lt;&gt;$CG$59,$CG$60:$CG$61=$CG$61),1,0)</f>
        <v>0</v>
      </c>
      <c r="BYD61" s="487">
        <f t="array" aca="1" ref="BYD61" ca="1">IF(AND($CC$57:$CC$61=$CC$61,$CC$61&lt;&gt;$CC$62,$CE$57:$CE$61=$CE$61,$CF$57&lt;&gt;$CF$58,$CF$58&lt;&gt;$CF$59,$CF$59:$CF$61=$CF$61,$CG$59&lt;&gt;$CG$60,$CG$60:$CG$61=$CG$61),1,0)</f>
        <v>0</v>
      </c>
      <c r="BYE61" s="487">
        <f t="array" aca="1" ref="BYE61" ca="1">IF(AND($CC$57:$CC$61=$CC$61,$CC$61&lt;&gt;$CC$62,$CE$57:$CE$61=$CE$61,$CF$57:$CF$58=$CF$58,$CF$58&lt;&gt;$CF$59,$CF$59:$CF$61=$CF$61,$CG$57&lt;&gt;$CG$58,$CG$59&lt;&gt;$CG$60,$CG$60:$CG$61=$CG$61),1,0)</f>
        <v>0</v>
      </c>
      <c r="BYF61" s="487">
        <f t="array" aca="1" ref="BYF61" ca="1">IF(AND($CC$57:$CC$61=$CC$61,$CC$61&lt;&gt;$CC$62,$CE$57:$CE$61=$CE$61,$CF$57:$CF$58=$CF$58,$CF$58&lt;&gt;$CF$59,$CF$59&lt;&gt;$CF$60,$CF$60:$CF$61=$CF$61,$CG$57&lt;&gt;$CG$58,$CG$60:$CG$61=$CG$61),1,0)</f>
        <v>0</v>
      </c>
      <c r="BYG61" s="487">
        <f t="array" aca="1" ref="BYG61" ca="1">IF(AND($CC$57:$CC$61=$CC$61,$CC$61&lt;&gt;$CC$62,$CE$57&lt;&gt;$CE$58,$CE$58:$CE$61=$CE$61,$CF$58:$CF$61=$CF$61,$CG$58&lt;&gt;$CG$59,$CG$59&lt;&gt;$CG$60,$CG$60:$CG$61=$CG$61),1,0)</f>
        <v>0</v>
      </c>
      <c r="BYH61" s="487">
        <f t="array" aca="1" ref="BYH61" ca="1">IF(AND($CC$57:$CC$61=$CC$61,$CC$61&lt;&gt;$CC$62,$CE$57&lt;&gt;$CE$58,$CE$58:$CE$61=$CE$61,$CF$58&lt;&gt;$CF$59,$CF$59&lt;&gt;$CF$60,$CF$60:$CF$61=$CF$61,$CG$60:$CG$61=$CG$61),1,0)</f>
        <v>0</v>
      </c>
      <c r="BYI61" s="487">
        <f t="array" aca="1" ref="BYI61" ca="1">IF(AND($CC$57:$CC$61=$CC$61,$CC$61&lt;&gt;$CC$62,$CE$57&lt;&gt;$CE$58,$CE$58:$CE$59=$CE$59,$CE$59&lt;&gt;$CE$60,$CE$60:$CE$61=$CE$61,$CF$58:$CF$59=$CF$59,$CF$60:$CF$61=$CF$61,$CG$58&lt;&gt;$CG$59,$CG$60:$CG$61=$CG$61),1,0)</f>
        <v>0</v>
      </c>
      <c r="BYJ61" s="487">
        <f t="array" aca="1" ref="BYJ61" ca="1">IF(AND($CC$57:$CC$61=$CC$61,$CC$61&lt;&gt;$CC$62,$CE$57&lt;&gt;$CE$58,$CE$58:$CE$59=$CE$59,$CE$59&lt;&gt;$CE$60,$CE$60:$CE$61=$CE$61,$CF$58&lt;&gt;$CF$59,$CF$60:$CF$61=$CF$61,$CG$60:$CG$61=$CG$61),1,0)</f>
        <v>0</v>
      </c>
      <c r="BYK61" s="487">
        <f t="array" aca="1" ref="BYK61" ca="1">IF(AND($CC$57:$CC$61=$CC$61,$CC$61&lt;&gt;$CC$62,$CE$57:$CE$59=$CE$59,$CE$59&lt;&gt;$CE$60,$CE$60:$CE$61=$CE$61,$CF$57:$CF$59=$CF$59,$CF$60:$CF$61=$CF$61,$CG$57&lt;&gt;$CG$58,$CG$58&lt;&gt;$CG$59,$CG$60:$CG$61=$CG$61),1,0)</f>
        <v>0</v>
      </c>
      <c r="BYL61" s="487">
        <f t="array" aca="1" ref="BYL61" ca="1">IF(AND($CC$57:$CC$61=$CC$61,$CC$61&lt;&gt;$CC$62,$CE$57:$CE$59=$CE$59,$CE$59&lt;&gt;$CE$60,$CE$60:$CE$61=$CE$61,$CF$57&lt;&gt;$CF$58,$CF$58&lt;&gt;$CF$59,$CF$60:$CF$61=$CF$61,$CG$60:$CG$61=$CG$61),1,0)</f>
        <v>0</v>
      </c>
      <c r="BYM61" s="487">
        <f t="array" aca="1" ref="BYM61" ca="1">IF(AND($CC$57:$CC$61=$CC$61,$CC$61&lt;&gt;$CC$62,$CE$57&lt;&gt;$CE$58,$CE$58&lt;&gt;$CE$59,$CE$59:$CE$61=$CE$61,$CF$59:$CF$61=$CF$61,$CG$59&lt;&gt;$CG$60,$CG$60:$CG$61=$CG$61),1,0)</f>
        <v>0</v>
      </c>
      <c r="BYN61" s="487">
        <f t="array" aca="1" ref="BYN61" ca="1">IF(AND($CC$57:$CC$61=$CC$61,$CC$61&lt;&gt;$CC$62,$CE$57&lt;&gt;$CE$58,$CE$58&lt;&gt;$CE$59,$CE$59:$CE$61=$CE$61,$CF$59&lt;&gt;$CF$60,$CF$60:$CF$61=$CF$61,$CG$60:$CG$61=$CG$61),1,0)</f>
        <v>0</v>
      </c>
      <c r="BYO61" s="487">
        <f t="array" aca="1" ref="BYO61" ca="1">IF(AND($CC$57:$CC$61=$CC$61,$CC$61&lt;&gt;$CC$62,$CE$57:$CE$58=$CE$58,$CE$58&lt;&gt;$CE$59,$CE$59:$CE$61=$CE$61,$CF$57:$CF$58=$CF$58,$CF$59:$CF$61=$CF$61,$CG$57&lt;&gt;$CG$58,$CG$59&lt;&gt;$CG$60,$CG$60:$CG$61=$CG$61),1,0)</f>
        <v>0</v>
      </c>
      <c r="BYP61" s="487">
        <f t="array" aca="1" ref="BYP61" ca="1">IF(AND($CC$57:$CC$61=$CC$61,$CC$61&lt;&gt;$CC$62,$CE$57:$CE$58=$CE$58,$CE$58&lt;&gt;$CE$59,$CE$59:$CE$61=$CE$61,$CF$57&lt;&gt;$CF$58,$CF$59&lt;&gt;$CF$60,$CF$60:$CF$61=$CF$61,$CG$60:$CG$61=$CG$61),1,0)</f>
        <v>0</v>
      </c>
      <c r="BYQ61" s="487">
        <f t="array" aca="1" ref="BYQ61" ca="1">IF(AND($CC$57:$CC$61=$CC$61,$CC$61&lt;&gt;$CC$62,$CE$57:$CE$58=$CE$58,$CE$58&lt;&gt;$CE$59,$CE$59&lt;&gt;$CE$60,$CE$60:$CE$61=$CE$61,$CF$57:$CF$58=$CF$58,$CF$60:$CF$61=$CF$61,$CG$57&lt;&gt;$CG$58,$CG$60:$CG$61=$CG$61),1,0)</f>
        <v>0</v>
      </c>
      <c r="BYR61" s="487">
        <f t="array" aca="1" ref="BYR61" ca="1">IF(AND($CC$57:$CC$61=$CC$61,$CC$61&lt;&gt;$CC$62,$CE$57:$CE$58=$CE$58,$CE$58&lt;&gt;$CE$59,$CE$59&lt;&gt;$CE$60,$CE$60:$CE$61=$CE$61,$CF$57&lt;&gt;$CF$58,$CF$60:$CF$61=$CF$61,$CG$60:$CG$61=$CG$61),1,0)</f>
        <v>0</v>
      </c>
      <c r="BYS61" s="487">
        <f t="array" aca="1" ref="BYS61" ca="1">IF(AND($CC$57:$CC$59=$CC$59,$CC$59&lt;&gt;$CC$60,$CC$60:$CC$62=$CC$61,$CE$57:$CE$59=$CE$59,$CE$60:$CE$62=$CE$61,$CF$57:$CF$59=$CF$59,$CF$60:$CF$61=$CF$61,$CF$61&lt;&gt;$CF$62,$CG$57&lt;&gt;$CG$58,$CG$58&lt;&gt;$CG$59,$CG$60:$CG$61=$CG$61),1,0)</f>
        <v>0</v>
      </c>
      <c r="BYT61" s="487">
        <f t="array" aca="1" ref="BYT61" ca="1">IF(AND($CC$57:$CC$59=$CC$59,$CC$59&lt;&gt;$CC$60,$CC$60:$CC$62=$CC$61,$CE$57:$CE$59=$CE$59,$CE$60:$CE$62=$CE$61,$CF$57&lt;&gt;$CF$58,$CF$58:$CF$59=$CF$59,$CF$60:$CF$62=$CF$61,$CG$58&lt;&gt;$CG$59,$CG$60:$CG$61=$CG$61,$CG$61&lt;&gt;$CG$62),1,0)</f>
        <v>0</v>
      </c>
      <c r="BYU61" s="487">
        <f t="array" aca="1" ref="BYU61" ca="1">IF(AND($CC$57:$CC$59=$CC$59,$CC$59&lt;&gt;$CC$60,$CC$60:$CC$62=$CC$61,$CE$57:$CE$59=$CE$59,$CE$60:$CE$62=$CE$61,$CF$57&lt;&gt;$CF$58,$CF$58:$CF$59=$CF$58,$CF$60:$CF$61=$CF$61,$CF$61&lt;&gt;$CF$62,$CG$58&lt;&gt;$CG$59,$CG$60:$CG$61=$CG$61),1,0)</f>
        <v>0</v>
      </c>
      <c r="BYV61" s="487">
        <f t="array" aca="1" ref="BYV61" ca="1">IF(AND($CC$57:$CC$59=$CC$59,$CC$59&lt;&gt;$CC$60,$CC$60:$CC$62=$CC$61,$CE$57:$CE$59=$CE$59,$CE$60:$CE$62=$CE$61,$CF$57:$CF$58=$CF$58,$CF$58&lt;&gt;$CF$59,$CF$60:$CF$62=$CF$61,$CG$57&lt;&gt;$CG$58,$CG$60:$CG$61=$CG$61,$CG$61&lt;&gt;$CG$62),1,0)</f>
        <v>0</v>
      </c>
      <c r="BYW61" s="487">
        <f t="array" aca="1" ref="BYW61" ca="1">IF(AND($CC$57:$CC$59=$CC$59,$CC$59&lt;&gt;$CC$60,$CC$60:$CC$62=$CC$61,$CE$57:$CE$59=$CE$59,$CE$60:$CE$62=$CE$61,$CF$57:$CF$58=$CF$58,$CF$58&lt;&gt;$CF$59,$CF$60:$CF$61=$CF$61,$CF$61&lt;&gt;$CF$62,$CG$57&lt;&gt;$CG$58,$CG$60:$CG$61=$CG$61),1,0)</f>
        <v>0</v>
      </c>
      <c r="BYX61" s="487">
        <f t="array" aca="1" ref="BYX61" ca="1">IF(AND($CC$57:$CC$59=$CC$59,$CC$59&lt;&gt;$CC$60,$CC$60:$CC$62=$CC$61,$CE$57:$CE$59=$CE$59,$CE$60:$CE$62=$CE$61,$CF$57&lt;&gt;$CF$58,$CF$58&lt;&gt;$CF$59,$CF$60:$CF$62=$CF$61,$CG$60:$CG$61=$CG$61,$CG$61&lt;&gt;$CG$62),1,0)</f>
        <v>0</v>
      </c>
      <c r="BYY61" s="487">
        <f t="array" aca="1" ref="BYY61" ca="1">IF(AND($CC$57:$CC$59=$CC$59,$CC$59&lt;&gt;$CC$60,$CC$60:$CC$62=$CC$61,$CE$57:$CE$59=$CE$59,$CE$60:$CE$61=$CE$61,$CE$61&lt;&gt;$CE$62,$CF$57:$CF$59=$CF$59,$CF$60:$CF$61=$CF$61,$CG$57&lt;&gt;$CG$58,$CG$58&lt;&gt;$CG$59,$CG$60:$CG$61=$CG$61),1,0)</f>
        <v>0</v>
      </c>
      <c r="BYZ61" s="487">
        <f t="array" aca="1" ref="BYZ61" ca="1">IF(AND($CC$57:$CC$59=$CC$59,$CC$59&lt;&gt;$CC$60,$CC$60:$CC$62=$CC$61,$CE$57:$CE$59=$CE$59,$CE$60:$CE$61=$CE$61,$CE$61&lt;&gt;$CE$62,$CF$57&lt;&gt;$CF$58,$CF$58&lt;&gt;$CF$59,$CF$60:$CF$61=$CF$61,$CG$60:$CG$61=$CG$61),1,0)</f>
        <v>0</v>
      </c>
      <c r="BZA61" s="487">
        <f t="array" aca="1" ref="BZA61" ca="1">IF(AND($CC$57:$CC$59=$CC$59,$CC$59&lt;&gt;$CC$60,$CC$60:$CC$62=$CC$61,$CE$57&lt;&gt;$CE$58,$CE$58:$CE$59=$CE$59,$CE$60:$CE$62=$CE$61,$CF$58:$CF$59=$CF$59,$CF$60:$CF$62=$CF$61,$CG$58&lt;&gt;$CG$59,$CG$60:$CG$61=$CG$61,$CG$61&lt;&gt;$CG$62),1,0)</f>
        <v>0</v>
      </c>
      <c r="BZB61" s="487">
        <f t="array" aca="1" ref="BZB61" ca="1">IF(AND($CC$57:$CC$59=$CC$59,$CC$59&lt;&gt;$CC$60,$CC$60:$CC$62=$CC$61,$CE$57&lt;&gt;$CE$58,$CE$58:$CE$59=$CE$59,$CE$60:$CE$62=$CE$61,$CF$58&lt;&gt;$CF$59,$CF$60:$CF$61=$CF$61,$CF$61&lt;&gt;$CF$62,$CG$60:$CG$61=$CG$61),1,0)</f>
        <v>0</v>
      </c>
      <c r="BZC61" s="487">
        <f t="array" aca="1" ref="BZC61" ca="1">IF(AND($CC$57:$CC$59=$CC$59,$CC$59&lt;&gt;$CC$60,$CC$60:$CC$62=$CC$61,$CE$57&lt;&gt;$CE$58,$CE$58:$CE$59=$CE$59,$CE$60:$CE$61=$CE$61,$CE$61&lt;&gt;$CE$62,$CF$58:$CF$59=$CF$59,$CF$60:$CF$61=$CF$61,$CG$58&lt;&gt;$CG$59,$CG$60:$CG$61=$CG$61),1,0)</f>
        <v>0</v>
      </c>
      <c r="BZD61" s="487">
        <f t="array" aca="1" ref="BZD61" ca="1">IF(AND($CC$57:$CC$59=$CC$59,$CC$59&lt;&gt;$CC$60,$CC$60:$CC$62=$CC$61,$CE$57&lt;&gt;$CE$58,$CE$58:$CE$59=$CE$59,$CE$60:$CE$61=$CE$61,$CE$61&lt;&gt;$CE$62,$CF$58&lt;&gt;$CF$59,$CF$60:$CF$61=$CF$61,$CG$60:$CG$61=$CG$61),1,0)</f>
        <v>0</v>
      </c>
      <c r="BZE61" s="487">
        <f t="array" aca="1" ref="BZE61" ca="1">IF(AND($CC$57:$CC$59=$CC$59,$CC$59&lt;&gt;$CC$60,$CC$60:$CC$62=$CC$61,$CE$57:$CE$58=$CE$58,$CE$58&lt;&gt;$CE$59,$CE$60:$CE$62=$CE$61,$CF$57:$CF$58=$CF$58,$CF$60:$CF$62=$CF$61,$CG$57&lt;&gt;$CG$58,$CG$60:$CG$61=$CG$61,$CG$61&lt;&gt;$CG$62),1,0)</f>
        <v>0</v>
      </c>
      <c r="BZF61" s="487">
        <f t="array" aca="1" ref="BZF61" ca="1">IF(AND($CC$57:$CC$59=$CC$59,$CC$59&lt;&gt;$CC$60,$CC$60:$CC$62=$CC$61,$CE$57:$CE$58=$CE$58,$CE$58&lt;&gt;$CE$59,$CE$60:$CE$62=$CE$61,$CF$57&lt;&gt;$CF$58,$CF$60:$CF$61=$CF$61,$CF$61&lt;&gt;$CF$62,$CG$60:$CG$61=$CG$61),1,0)</f>
        <v>0</v>
      </c>
      <c r="BZG61" s="487">
        <f t="array" aca="1" ref="BZG61" ca="1">IF(AND($CC$57:$CC$59=$CC$59,$CC$59&lt;&gt;$CC$60,$CC$60:$CC$62=$CC$61,$CE$57:$CE$58=$CE$58,$CE$58&lt;&gt;$CE$59,$CE$60:$CE$61=$CE$61,$CE$61&lt;&gt;$CE$62,$CF$57:$CF$58=$CF$58,$CF$60:$CF$61=$CF$61,$CG$57&lt;&gt;$CG$58,$CG$60:$CG$61=$CG$61),1,0)</f>
        <v>0</v>
      </c>
      <c r="BZH61" s="487">
        <f t="array" aca="1" ref="BZH61" ca="1">IF(AND($CC$57:$CC$59=$CC$59,$CC$59&lt;&gt;$CC$60,$CC$60:$CC$62=$CC$61,$CE$57:$CE$58=$CE$58,$CE$58&lt;&gt;$CE$59,$CE$60:$CE$61=$CE$61,$CE$61&lt;&gt;$CE$62,$CF$57&lt;&gt;$CF$58,$CF$60:$CF$61=$CF$61,$CG$60:$CG$61=$CG$61),1,0)</f>
        <v>0</v>
      </c>
      <c r="BZI61" s="487">
        <f t="array" aca="1" ref="BZI61" ca="1">IF(AND($CC$57:$CC$59=$CC$59,$CC$59&lt;&gt;$CC$60,$CC$60:$CC$62=$CC$61,$CE$57&lt;&gt;$CE$58,$CE$58&lt;&gt;$CE$59,$CE$60:$CE$62=$CE$61,$CF$60:$CF$62=$CF$61,$CG$60:$CG$61=$CG$61,$CG$61&lt;&gt;$CG$62),1,0)</f>
        <v>0</v>
      </c>
      <c r="BZJ61" s="487">
        <f t="array" aca="1" ref="BZJ61" ca="1">IF(AND($CC$57:$CC$59=$CC$59,$CC$59&lt;&gt;$CC$60,$CC$60:$CC$62=$CC$61,$CE$57&lt;&gt;$CE$58,$CE$58&lt;&gt;$CE$59,$CE$60:$CE$62=$CE$61,$CF$60:$CF$61=$CF$61,$CF$61&lt;&gt;$CF$62,$CG$60:$CG$61=$CG$61),1,0)</f>
        <v>0</v>
      </c>
      <c r="BZK61" s="487">
        <f t="array" aca="1" ref="BZK61" ca="1">IF(AND($CC$57:$CC$58=$CC$58,$CC$58&lt;&gt;$CC$59,$CC$59:$CC$62=$CC$61,$CE$57:$CE$58=$CE$58,$CE$59:$CE$62=$CE$61,$CF$57:$CF$58=$CF$58,$CF$59:$CF$61=$CF$61,$CF$61&lt;&gt;$CF$62,$CG$57&lt;&gt;$CG$58,$CG$59&lt;&gt;$CG$60,$CG$60:$CG$61=$CG$61),1,0)</f>
        <v>0</v>
      </c>
      <c r="BZL61" s="487">
        <f t="array" aca="1" ref="BZL61" ca="1">IF(AND($CC$57:$CC$58=$CC$58,$CC$58&lt;&gt;$CC$59,$CC$59:$CC$62=$CC$61,$CE$57:$CE$58=$CE$58,$CE$59:$CE$62=$CE$61,$CF$57:$CF$58=$CF$58,$CF$59&lt;&gt;$CF$60,$CF$60:$CF$62=$CF$61,$CG$57&lt;&gt;$CG$58,$CG$60:$CG$61=$CG$61,$CG$61&lt;&gt;$CG$62),1,0)</f>
        <v>0</v>
      </c>
      <c r="BZM61" s="487">
        <f t="array" aca="1" ref="BZM61" ca="1">IF(AND($CC$57:$CC$58=$CC$58,$CC$58&lt;&gt;$CC$59,$CC$59:$CC$62=$CC$61,$CE$57:$CE$58=$CE$58,$CE$59:$CE$62=$CE$61,$CF$57:$CF$58=$CF$58,$CF$59&lt;&gt;$CF$60,$CF$60:$CF$61=$CF$61,$CF$61&lt;&gt;$CF$62,$CG$57&lt;&gt;$CG$58,$CG$60:$CG$61=$CG$61),1,0)</f>
        <v>0</v>
      </c>
      <c r="BZN61" s="487">
        <f t="array" aca="1" ref="BZN61" ca="1">IF(AND($CC$57:$CC$58=$CC$58,$CC$58&lt;&gt;$CC$59,$CC$59:$CC$62=$CC$61,$CE$57:$CE$58=$CE$58,$CE$59:$CE$62=$CE$61,$CF$57&lt;&gt;$CF$58,$CF$59:$CF$61=$CF$61,$CF$61&lt;&gt;$CF$62,$CG$59&lt;&gt;$CG$60,$CG$60:$CG$61=$CG$61),1,0)</f>
        <v>0</v>
      </c>
      <c r="BZO61" s="487">
        <f t="array" aca="1" ref="BZO61" ca="1">IF(AND($CC$57:$CC$58=$CC$58,$CC$58&lt;&gt;$CC$59,$CC$59:$CC$62=$CC$61,$CE$57:$CE$58=$CE$58,$CE$59:$CE$62=$CE$61,$CF$57&lt;&gt;$CF$58,$CF$59&lt;&gt;$CF$60,$CF$60:$CF$62=$CF$61,$CG$60:$CG$61=$CG$61,$CG$61&lt;&gt;$CG$62),1,0)</f>
        <v>0</v>
      </c>
      <c r="BZP61" s="487">
        <f t="array" aca="1" ref="BZP61" ca="1">IF(AND($CC$57:$CC$58=$CC$58,$CC$58&lt;&gt;$CC$59,$CC$59:$CC$62=$CC$61,$CE$57:$CE$58=$CE$58,$CE$59:$CE$62=$CE$61,$CF$57&lt;&gt;$CF$58,$CF$59:$CF$62=$CF$61,$CG$59&lt;&gt;$CG$60,$CG$60:$CG$61=$CG$61,$CG$61&lt;&gt;$CG$62),1,0)</f>
        <v>0</v>
      </c>
      <c r="BZQ61" s="487">
        <f t="array" aca="1" ref="BZQ61" ca="1">IF(AND($CC$57:$CC$58=$CC$58,$CC$58&lt;&gt;$CC$59,$CC$59:$CC$62=$CC$61,$CE$57:$CE$58=$CE$58,$CE$59:$CE$61=$CE$61,$CE$61&lt;&gt;$CE$62,$CF$57:$CF$58=$CF$58,$CF$59:$CF$61=$CF$61,$CG$57&lt;&gt;$CG$58,$CG$59&lt;&gt;$CG$60,$CG$60:$CG$61=$CG$61),1,0)</f>
        <v>0</v>
      </c>
      <c r="BZR61" s="487">
        <f t="array" aca="1" ref="BZR61" ca="1">IF(AND($CC$57:$CC$58=$CC$58,$CC$58&lt;&gt;$CC$59,$CC$59:$CC$62=$CC$61,$CE$57:$CE$58=$CE$58,$CE$59:$CE$61=$CE$61,$CE$61&lt;&gt;$CE$62,$CF$57&lt;&gt;$CF$58,$CF$59&lt;&gt;$CF$60,$CF$60:$CF$61=$CF$61,$CG$60:$CG$61=$CG$61),1,0)</f>
        <v>0</v>
      </c>
      <c r="BZS61" s="487">
        <f t="array" aca="1" ref="BZS61" ca="1">IF(AND($CC$57:$CC$58=$CC$58,$CC$58&lt;&gt;$CC$59,$CC$59:$CC$62=$CC$61,$CE$57:$CE$58=$CE$58,$CE$59&lt;&gt;$CE$60,$CE$60:$CE$62=$CE$61,$CF$57:$CF$58=$CF$58,$CF$60:$CF$62=$CF$61,$CG$57&lt;&gt;$CG$58,$CG$60:$CG$61=$CG$61,$CG$61&lt;&gt;$CG$62),1,0)</f>
        <v>0</v>
      </c>
      <c r="BZT61" s="487">
        <f t="array" aca="1" ref="BZT61" ca="1">IF(AND($CC$57:$CC$58=$CC$58,$CC$58&lt;&gt;$CC$59,$CC$59:$CC$62=$CC$61,$CE$57:$CE$58=$CE$58,$CE$59&lt;&gt;$CE$60,$CE$60:$CE$62=$CE$61,$CF$57&lt;&gt;$CF$58,$CF$60:$CF$61=$CF$61,$CF$61&lt;&gt;$CF$62,$CG$60:$CG$61=$CG$61),1,0)</f>
        <v>0</v>
      </c>
      <c r="BZU61" s="487">
        <f t="array" aca="1" ref="BZU61" ca="1">IF(AND($CC$57:$CC$58=$CC$58,$CC$58&lt;&gt;$CC$59,$CC$59:$CC$62=$CC$61,$CE$57:$CE$58=$CE$58,$CE$59&lt;&gt;$CE$60,$CE$60:$CE$61=$CE$61,$CE$61&lt;&gt;$CE$62,$CF$57:$CF$58=$CF$58,$CF$60:$CF$61=$CF$61,$CG$57&lt;&gt;$CG$58,$CG$60:$CG$61=$CG$61),1,0)</f>
        <v>0</v>
      </c>
      <c r="BZV61" s="487">
        <f t="array" aca="1" ref="BZV61" ca="1">IF(AND($CC$57:$CC$58=$CC$58,$CC$58&lt;&gt;$CC$59,$CC$59:$CC$62=$CC$61,$CE$57:$CE$58=$CE$58,$CE$59&lt;&gt;$CE$60,$CE$60:$CE$61=$CE$61,$CE$61&lt;&gt;$CE$62,$CF$57&lt;&gt;$CF$58,$CF$60:$CF$61=$CF$61,$CG$60:$CG$61=$CG$61),1,0)</f>
        <v>0</v>
      </c>
      <c r="BZW61" s="487">
        <f t="array" aca="1" ref="BZW61" ca="1">IF(AND($CC$57:$CC$58=$CC$58,$CC$58&lt;&gt;$CC$59,$CC$59:$CC$62=$CC$61,$CE$57&lt;&gt;$CE$58,$CE$59:$CE$61=$CE$61,$CE$61&lt;&gt;$CE$62,$CF$59:$CF$61=$CF$61,$CG$59&lt;&gt;$CG$60,$CG$60:$CG$61=$CG$61),1,0)</f>
        <v>0</v>
      </c>
      <c r="BZX61" s="487">
        <f t="array" aca="1" ref="BZX61" ca="1">IF(AND($CC$57:$CC$58=$CC$58,$CC$58&lt;&gt;$CC$59,$CC$59:$CC$62=$CC$61,$CE$57&lt;&gt;$CE$58,$CE$59:$CE$61=$CE$61,$CE$61&lt;&gt;$CE$62,$CF$59&lt;&gt;$CF$60,$CF$60:$CF$61=$CF$61,$CG$60:$CG$61=$CG$61),1,0)</f>
        <v>0</v>
      </c>
      <c r="BZY61" s="487">
        <f t="array" aca="1" ref="BZY61" ca="1">IF(AND($CC$57:$CC$58=$CC$58,$CC$58&lt;&gt;$CC$59,$CC$59:$CC$62=$CC$61,$CE$57&lt;&gt;$CE$58,$CE$59&lt;&gt;$CE$60,$CE$60:$CE$62=$CE$61,$CF$60:$CF$62=$CF$61,$CG$60:$CG$61=$CG$61,$CG$61&lt;&gt;$CG$62),1,0)</f>
        <v>0</v>
      </c>
      <c r="BZZ61" s="487">
        <f t="array" aca="1" ref="BZZ61" ca="1">IF(AND($CC$57:$CC$58=$CC$58,$CC$58&lt;&gt;$CC$59,$CC$59:$CC$62=$CC$61,$CE$57&lt;&gt;$CE$58,$CE$59&lt;&gt;$CE$60,$CE$60:$CE$62=$CE$61,$CF$60:$CF$61=$CF$61,$CF$61&lt;&gt;$CF$62,$CG$60:$CG$61=$CG$61),1,0)</f>
        <v>0</v>
      </c>
      <c r="CAA61" s="487">
        <f t="array" aca="1" ref="CAA61" ca="1">IF(AND($CC$57:$CC$58=$CC$58,$CC$58&lt;&gt;$CC$59,$CC$59:$CC$62=$CC$61,$CE$57&lt;&gt;$CE$58,$CE$59:$CE$62=$CE$61,$CF$59:$CF$62=$CF$61,$CG$59&lt;&gt;$CG$60,$CG$60:$CG$61=$CG$61,$CG$61&lt;&gt;$CG$62),1,0)</f>
        <v>0</v>
      </c>
      <c r="CAB61" s="487">
        <f t="array" aca="1" ref="CAB61" ca="1">IF(AND($CC$57:$CC$58=$CC$58,$CC$58&lt;&gt;$CC$59,$CC$59:$CC$62=$CC$61,$CE$57&lt;&gt;$CE$58,$CE$59:$CE$62=$CE$61,$CF$59&lt;&gt;$CF$60,$CF$60:$CF$61=$CF$61,$CF$61&lt;&gt;$CF$62,$CG$60:$CG$61=$CG$61),1,0)</f>
        <v>0</v>
      </c>
      <c r="CAC61" s="487">
        <f t="array" aca="1" ref="CAC61" ca="1">IF(AND($CC$57:$CC$59=$CC$59,$CC$59&lt;&gt;$CC$60,$CC$60:$CC$61=$CC$61,$CC$61&lt;&gt;$CC$62,$CE$57:$CE$59=$CE$59,$CE$60:$CE$61=$CE$61,$CF$57&lt;&gt;$CF$58,$CF$58:$CF$59=$CF$59,$CF$60:$CF$61=$CF$61,$CG$58&lt;&gt;$CG$59,$CG$60:$CG$61=$CG$61),1,0)</f>
        <v>0</v>
      </c>
      <c r="CAD61" s="487">
        <f t="array" aca="1" ref="CAD61" ca="1">IF(AND($CC$57:$CC$59=$CC$59,$CC$59&lt;&gt;$CC$60,$CC$60:$CC$61=$CC$61,$CC$61&lt;&gt;$CC$62,$CE$57:$CE$59=$CE$59,$CE$60:$CE$61=$CE$61,$CF$57:$CF$58=$CF$58,$CF$58&lt;&gt;$CF$59,$CF$60:$CF$61=$CF$61,$CG$57&lt;&gt;$CG$58,$CG$60:$CG$61=$CG$61),1,0)</f>
        <v>0</v>
      </c>
      <c r="CAE61" s="487">
        <f t="array" aca="1" ref="CAE61" ca="1">IF(AND($CC$57:$CC$59=$CC$59,$CC$59&lt;&gt;$CC$60,$CC$60:$CC$61=$CC$61,$CC$61&lt;&gt;$CC$62,$CE$57&lt;&gt;$CE$58,$CE$58:$CE$59=$CE$59,$CE$60:$CE$61=$CE$61,$CF$58:$CF$59=$CF$59,$CF$60:$CF$61=$CF$61,$CG$58&lt;&gt;$CG$59,$CG$60:$CG$61=$CG$61),1,0)</f>
        <v>0</v>
      </c>
      <c r="CAF61" s="487">
        <f t="array" aca="1" ref="CAF61" ca="1">IF(AND($CC$57:$CC$59=$CC$59,$CC$59&lt;&gt;$CC$60,$CC$60:$CC$61=$CC$61,$CC$61&lt;&gt;$CC$62,$CE$57&lt;&gt;$CE$58,$CE$58:$CE$59=$CE$59,$CE$60:$CE$61=$CE$61,$CF$58&lt;&gt;$CF$59,$CF$60:$CF$61=$CF$61,$CG$60:$CG$61=$CG$61),1,0)</f>
        <v>0</v>
      </c>
      <c r="CAG61" s="487">
        <f t="array" aca="1" ref="CAG61" ca="1">IF(AND($CC$57:$CC$59=$CC$59,$CC$59&lt;&gt;$CC$60,$CC$60:$CC$61=$CC$61,$CC$61&lt;&gt;$CC$62,$CE$57:$CE$58=$CE$58,$CE$58&lt;&gt;$CE$59,$CE$60:$CE$61=$CE$61,$CF$57:$CF$58=$CF$58,$CF$60:$CF$61=$CF$61,$CG$57&lt;&gt;$CG$58,$CG$60:$CG$61=$CG$61),1,0)</f>
        <v>0</v>
      </c>
      <c r="CAH61" s="487">
        <f t="array" aca="1" ref="CAH61" ca="1">IF(AND($CC$57:$CC$59=$CC$59,$CC$59&lt;&gt;$CC$60,$CC$60:$CC$61=$CC$61,$CC$61&lt;&gt;$CC$62,$CE$57:$CE$58=$CE$58,$CE$58&lt;&gt;$CE$59,$CE$60:$CE$61=$CE$61,$CF$57&lt;&gt;$CF$58,$CF$60:$CF$61=$CF$61,$CG$60:$CG$61=$CG$61),1,0)</f>
        <v>0</v>
      </c>
      <c r="CAI61" s="487">
        <f t="array" aca="1" ref="CAI61" ca="1">IF(AND($CC$57:$CC$58=$CC$58,$CC$58&lt;&gt;$CC$59,$CC$59:$CC$61=$CC$61,$CC$61&lt;&gt;$CC$62,$CE$57:$CE$58=$CE$58,$CE$59:$CE$61=$CE$61,$CF$57:$CF$58=$CF$58,$CF$59&lt;&gt;$CF$60,$CF$60:$CF$61=$CF$61,$CG$57&lt;&gt;$CG$58,$CG$60:$CG$61=$CG$61),1,0)</f>
        <v>0</v>
      </c>
      <c r="CAJ61" s="487">
        <f t="array" aca="1" ref="CAJ61" ca="1">IF(AND($CC$57:$CC$58=$CC$58,$CC$58&lt;&gt;$CC$59,$CC$59:$CC$61=$CC$61,$CC$61&lt;&gt;$CC$62,$CE$57:$CE$58=$CE$58,$CE$59:$CE$61=$CE$61,$CF$57&lt;&gt;$CF$58,$CF$59:$CF$61=$CF$61,$CG$59&lt;&gt;$CG$60,$CG$60:$CG$61=$CG$61),1,0)</f>
        <v>0</v>
      </c>
      <c r="CAK61" s="487">
        <f t="array" aca="1" ref="CAK61" ca="1">IF(AND($CC$57:$CC$58=$CC$58,$CC$58&lt;&gt;$CC$59,$CC$59:$CC$61=$CC$61,$CC$61&lt;&gt;$CC$62,$CE$57:$CE$58=$CE$58,$CE$59&lt;&gt;$CE$60,$CE$60:$CE$61=$CE$61,$CF$57:$CF$58=$CF$58,$CF$60:$CF$61=$CF$61,$CG$57&lt;&gt;$CG$58,$CG$60:$CG$61=$CG$61),1,0)</f>
        <v>0</v>
      </c>
      <c r="CAL61" s="487">
        <f t="array" aca="1" ref="CAL61" ca="1">IF(AND($CC$57:$CC$58=$CC$58,$CC$58&lt;&gt;$CC$59,$CC$59:$CC$61=$CC$61,$CC$61&lt;&gt;$CC$62,$CE$57:$CE$58=$CE$58,$CE$59&lt;&gt;$CE$60,$CE$60:$CE$61=$CE$61,$CF$57&lt;&gt;$CF$58,$CF$60:$CF$61=$CF$61,$CG$60:$CG$61=$CG$61),1,0)</f>
        <v>0</v>
      </c>
      <c r="CAM61" s="487">
        <f t="array" aca="1" ref="CAM61" ca="1">IF(AND($CC$57:$CC$58=$CC$58,$CC$58&lt;&gt;$CC$59,$CC$59:$CC$61=$CC$61,$CC$61&lt;&gt;$CC$62,$CE$57&lt;&gt;$CE$58,$CE$59:$CE$61=$CE$61,$CF$59:$CF$61=$CF$61,$CG$59&lt;&gt;$CG$60,$CG$60:$CG$61=$CG$61),1,0)</f>
        <v>0</v>
      </c>
      <c r="CAN61" s="487">
        <f t="array" aca="1" ref="CAN61" ca="1">IF(AND($CC$57:$CC$58=$CC$58,$CC$58&lt;&gt;$CC$59,$CC$59:$CC$61=$CC$61,$CC$61&lt;&gt;$CC$62,$CE$57&lt;&gt;$CE$58,$CE$59:$CE$61=$CE$61,$CF$59&lt;&gt;$CF$60,$CF$60:$CF$61=$CF$61,$CG$60:$CG$61=$CG$61),1,0)</f>
        <v>0</v>
      </c>
      <c r="CAO61" s="487">
        <f t="array" aca="1" ref="CAO61" ca="1">IF(AND($CC$57:$CC$58=$CC$58,$CC$58&lt;&gt;$CC$59,$CC$59&lt;&gt;$CC$60,$CC$60:$CC$62=$CC$61,$CE$57:$CE$58=$CE$58,$CE$60:$CE$62=$CE$61,$CF$57:$CF$58=$CF$58,$CF$60:$CF$61=$CF$61,$CF$61&lt;&gt;$CF$62,$CG$57&lt;&gt;$CG$58,$CG$60:$CG$61=$CG$61),1,0)</f>
        <v>0</v>
      </c>
      <c r="CAP61" s="487">
        <f t="array" aca="1" ref="CAP61" ca="1">IF(AND($CC$57:$CC$58=$CC$58,$CC$58&lt;&gt;$CC$59,$CC$59&lt;&gt;$CC$60,$CC$60:$CC$62=$CC$61,$CE$57:$CE$58=$CE$58,$CE$60:$CE$62=$CE$61,$CF$57&lt;&gt;$CF$58,$CF$60:$CF$62=$CF$61,$CG$60:$CG$61=$CG$61,$CG$61&lt;&gt;$CG$62),1,0)</f>
        <v>0</v>
      </c>
      <c r="CAQ61" s="487">
        <f t="array" aca="1" ref="CAQ61" ca="1">IF(AND($CC$57:$CC$58=$CC$58,$CC$58&lt;&gt;$CC$59,$CC$59&lt;&gt;$CC$60,$CC$60:$CC$62=$CC$61,$CE$57:$CE$58=$CE$58,$CE$60:$CE$61=$CE$61,$CE$61&lt;&gt;$CE$62,$CF$57:$CF$58=$CF$58,$CF$60:$CF$61=$CF$61,$CG$57&lt;&gt;$CG$58,$CG$60:$CG$61=$CG$61),1,0)</f>
        <v>0</v>
      </c>
      <c r="CAR61" s="487">
        <f t="array" aca="1" ref="CAR61" ca="1">IF(AND($CC$57:$CC$58=$CC$58,$CC$58&lt;&gt;$CC$59,$CC$59&lt;&gt;$CC$60,$CC$60:$CC$62=$CC$61,$CE$57:$CE$58=$CE$58,$CE$60:$CE$61=$CE$61,$CE$61&lt;&gt;$CE$62,$CF$57&lt;&gt;$CF$58,$CF$60:$CF$61=$CF$61,$CG$60:$CG$61=$CG$61),1,0)</f>
        <v>0</v>
      </c>
      <c r="CAS61" s="487">
        <f t="array" aca="1" ref="CAS61" ca="1">IF(AND($CC$57:$CC$58=$CC$58,$CC$58&lt;&gt;$CC$59,$CC$59&lt;&gt;$CC$60,$CC$60:$CC$62=$CC$61,$CE$57&lt;&gt;$CE$58,$CE$60:$CE$62=$CE$61,$CF$60:$CF$62=$CF$61,$CG$60:$CG$61=$CG$61,$CG$61&lt;&gt;$CG$62),1,0)</f>
        <v>0</v>
      </c>
      <c r="CAT61" s="487">
        <f t="array" aca="1" ref="CAT61" ca="1">IF(AND($CC$57:$CC$58=$CC$58,$CC$58&lt;&gt;$CC$59,$CC$59&lt;&gt;$CC$60,$CC$60:$CC$62=$CC$61,$CE$57&lt;&gt;$CE$58,$CE$60:$CE$62=$CE$61,$CF$60:$CF$61=$CF$61,$CF$61&lt;&gt;$CF$62,$CG$60:$CG$61=$CG$61),1,0)</f>
        <v>0</v>
      </c>
      <c r="CAU61" s="487">
        <f t="array" aca="1" ref="CAU61" ca="1">IF(AND($CC$57&lt;&gt;$CC$58,$CC$58:$CC$62=$CC$61,$CE$58:$CE$62=$CE$61,$CF$58:$CF$61=$CF$61,$CF$61&lt;&gt;$CF$62,$CG$58&lt;&gt;$CG$59,$CG$59&lt;&gt;$CG$60,$CG$60:$CG$61=$CG$61),1,0)</f>
        <v>0</v>
      </c>
      <c r="CAV61" s="487">
        <f t="array" aca="1" ref="CAV61" ca="1">IF(AND($CC$57&lt;&gt;$CC$58,$CC$58:$CC$62=$CC$61,$CE$58:$CE$62=$CE$61,$CF$58:$CF$59=$CF$59,$CF$59&lt;&gt;$CF$60,$CF$60:$CF$62=$CF$61,$CG$58&lt;&gt;$CG$59,$CG$60:$CG$61=$CG$61,$CG$61&lt;&gt;$CG$62),1,0)</f>
        <v>0</v>
      </c>
      <c r="CAW61" s="487">
        <f t="array" aca="1" ref="CAW61" ca="1">IF(AND($CC$57&lt;&gt;$CC$58,$CC$58:$CC$62=$CC$61,$CE$58:$CE$62=$CE$61,$CF$58:$CF$59=$CF$59,$CF$59&lt;&gt;$CF$60,$CF$60:$CF$61=$CF$61,$CF$61&lt;&gt;$CF$62,$CG$58&lt;&gt;$CG$59,$CG$60:$CG$61=$CG$61),1,0)</f>
        <v>0</v>
      </c>
      <c r="CAX61" s="487">
        <f t="array" aca="1" ref="CAX61" ca="1">IF(AND($CC$57&lt;&gt;$CC$58,$CC$58:$CC$62=$CC$61,$CE$58:$CE$62=$CE$61,$CF$58&lt;&gt;$CF$59,$CF$59:$CF$62=$CF$61,$CG$59&lt;&gt;$CG$60,$CG$60:$CG$61=$CG$61,$CG$61&lt;&gt;$CG$62),1,0)</f>
        <v>0</v>
      </c>
      <c r="CAY61" s="487">
        <f t="array" aca="1" ref="CAY61" ca="1">IF(AND($CC$57&lt;&gt;$CC$58,$CC$58:$CC$62=$CC$61,$CE$58:$CE$62=$CE$61,$CF$58&lt;&gt;$CF$59,$CF$59:$CF$61=$CF$61,$CF$61&lt;&gt;$CF$62,$CG$59&lt;&gt;$CG$60,$CG$60:$CG$61=$CG$61),1,0)</f>
        <v>0</v>
      </c>
      <c r="CAZ61" s="487">
        <f t="array" aca="1" ref="CAZ61" ca="1">IF(AND($CC$57&lt;&gt;$CC$58,$CC$58:$CC$62=$CC$61,$CE$58:$CE$62=$CE$61,$CF$58&lt;&gt;$CF$59,$CF$59&lt;&gt;$CF$60,$CF$60:$CF$62=$CF$61,$CG$60:$CG$61=$CG$61,$CG$61&lt;&gt;$CG$62),1,0)</f>
        <v>0</v>
      </c>
      <c r="CBA61" s="487">
        <f t="array" aca="1" ref="CBA61" ca="1">IF(AND($CC$57&lt;&gt;$CC$58,$CC$58:$CC$62=$CC$61,$CE$58:$CE$61=$CE$61,$CE$61&lt;&gt;$CE$62,$CF$58:$CF$61=$CF$61,$CG$58&lt;&gt;$CG$59,$CG$59&lt;&gt;$CG$60,$CG$60:$CG$61=$CG$61),1,0)</f>
        <v>0</v>
      </c>
      <c r="CBB61" s="487">
        <f t="array" aca="1" ref="CBB61" ca="1">IF(AND($CC$57&lt;&gt;$CC$58,$CC$58:$CC$62=$CC$61,$CE$58:$CE$61=$CE$61,$CE$61&lt;&gt;$CE$62,$CF$58&lt;&gt;$CF$59,$CF$59&lt;&gt;$CF$60,$CF$60:$CF$61=$CF$61,$CG$60:$CG$61=$CG$61),1,0)</f>
        <v>0</v>
      </c>
      <c r="CBC61" s="487">
        <f t="array" aca="1" ref="CBC61" ca="1">IF(AND($CC$57&lt;&gt;$CC$58,$CC$58:$CC$62=$CC$61,$CE$58:$CE$59=$CE$59,$CE$59&lt;&gt;$CE$60,$CE$60:$CE$62=$CE$61,$CF$58:$CF$59=$CF$59,$CF$60:$CF$62=$CF$61,$CG$58&lt;&gt;$CG$59,$CG$60:$CG$61=$CG$61,$CG$61&lt;&gt;$CG$62),1,0)</f>
        <v>0</v>
      </c>
      <c r="CBD61" s="487">
        <f t="array" aca="1" ref="CBD61" ca="1">IF(AND($CC$57&lt;&gt;$CC$58,$CC$58:$CC$62=$CC$61,$CE$58:$CE$59=$CE$59,$CE$59&lt;&gt;$CE$60,$CE$60:$CE$62=$CE$61,$CF$58&lt;&gt;$CF$59,$CF$60:$CF$61=$CF$61,$CF$61&lt;&gt;$CF$62,$CG$60:$CG$61=$CG$61),1,0)</f>
        <v>0</v>
      </c>
      <c r="CBE61" s="487">
        <f t="array" aca="1" ref="CBE61" ca="1">IF(AND($CC$57&lt;&gt;$CC$58,$CC$58:$CC$62=$CC$61,$CE$58:$CE$59=$CE$59,$CE$59&lt;&gt;$CE$60,$CE$60:$CE$61=$CE$61,$CE$61&lt;&gt;$CE$62,$CF$58:$CF$59=$CF$59,$CF$60:$CF$61=$CF$61,$CG$58&lt;&gt;$CG$59,$CG$60:$CG$61=$CG$61),1,0)</f>
        <v>0</v>
      </c>
      <c r="CBF61" s="487">
        <f t="array" aca="1" ref="CBF61" ca="1">IF(AND($CC$57&lt;&gt;$CC$58,$CC$58:$CC$62=$CC$61,$CE$58:$CE$59=$CE$59,$CE$59&lt;&gt;$CE$60,$CE$60:$CE$61=$CE$61,$CE$61&lt;&gt;$CE$62,$CF$58&lt;&gt;$CF$59,$CF$60:$CF$61=$CF$61,$CG$60:$CG$61=$CG$61),1,0)</f>
        <v>0</v>
      </c>
      <c r="CBG61" s="487">
        <f t="array" aca="1" ref="CBG61" ca="1">IF(AND($CC$57&lt;&gt;$CC$58,$CC$58:$CC$62=$CC$61,$CE$58&lt;&gt;$CE$59,$CE$59:$CE$62=$CE$61,$CF$59:$CF$62=$CF$61,$CG$59&lt;&gt;$CG$60,$CG$60:$CG$61=$CG$61,$CG$61&lt;&gt;$CG$62),1,0)</f>
        <v>0</v>
      </c>
      <c r="CBH61" s="487">
        <f t="array" aca="1" ref="CBH61" ca="1">IF(AND($CC$57&lt;&gt;$CC$58,$CC$58:$CC$62=$CC$61,$CE$58&lt;&gt;$CE$59,$CE$59:$CE$62=$CE$61,$CF$59&lt;&gt;$CF$60,$CF$60:$CF$61=$CF$61,$CF$61&lt;&gt;$CF$62,$CG$60:$CG$61=$CG$61),1,0)</f>
        <v>0</v>
      </c>
      <c r="CBI61" s="487">
        <f t="array" aca="1" ref="CBI61" ca="1">IF(AND($CC$57&lt;&gt;$CC$58,$CC$58:$CC$62=$CC$61,$CE$58&lt;&gt;$CE$59,$CE$59:$CE$61=$CE$61,$CE$61&lt;&gt;$CE$62,$CF$59:$CF$61=$CF$61,$CG$59&lt;&gt;$CG$60,$CG$60:$CG$61=$CG$61),1,0)</f>
        <v>0</v>
      </c>
      <c r="CBJ61" s="487">
        <f t="array" aca="1" ref="CBJ61" ca="1">IF(AND($CC$57&lt;&gt;$CC$58,$CC$58:$CC$62=$CC$61,$CE$58&lt;&gt;$CE$59,$CE$59:$CE$61=$CE$61,$CE$61&lt;&gt;$CE$62,$CF$59&lt;&gt;$CF$60,$CF$60:$CF$61=$CF$61,$CG$60:$CG$61=$CG$61),1,0)</f>
        <v>0</v>
      </c>
      <c r="CBK61" s="487">
        <f t="array" aca="1" ref="CBK61" ca="1">IF(AND($CC$57&lt;&gt;$CC$58,$CC$58:$CC$62=$CC$61,$CE$58&lt;&gt;$CE$59,$CE$59&lt;&gt;$CE$60,$CE$60:$CE$62=$CE$61,$CF$60:$CF$62=$CF$61,$CG$60:$CG$61=$CG$61,$CG$61&lt;&gt;$CG$62),1,0)</f>
        <v>0</v>
      </c>
      <c r="CBL61" s="487">
        <f t="array" aca="1" ref="CBL61" ca="1">IF(AND($CC$57&lt;&gt;$CC$58,$CC$58:$CC$62=$CC$61,$CE$58&lt;&gt;$CE$59,$CE$59&lt;&gt;$CE$60,$CE$60:$CE$62=$CE$61,$CF$60:$CF$61=$CF$61,$CF$61&lt;&gt;$CF$62,$CG$60:$CG$61=$CG$61),1,0)</f>
        <v>0</v>
      </c>
      <c r="CBM61" s="487">
        <f t="array" aca="1" ref="CBM61" ca="1">IF(AND($CC$57&lt;&gt;$CC$58,$CC$58:$CC$61=$CC$61,$CC$61&lt;&gt;$CC$62,$CE$58:$CE$61=$CE$61,$CF$58:$CF$59=$CF$59,$CF$59&lt;&gt;$CF$60,$CF$60:$CF$61=$CF$61,$CG$58&lt;&gt;$CG$59,$CG$60:$CG$61=$CG$61),1,0)</f>
        <v>0</v>
      </c>
      <c r="CBN61" s="487">
        <f t="array" aca="1" ref="CBN61" ca="1">IF(AND($CC$57&lt;&gt;$CC$58,$CC$58:$CC$61=$CC$61,$CC$61&lt;&gt;$CC$62,$CE$58:$CE$61=$CE$61,$CF$58&lt;&gt;$CF$59,$CF$59:$CF$61=$CF$61,$CG$59&lt;&gt;$CG$60,$CG$60:$CG$61=$CG$61),1,0)</f>
        <v>0</v>
      </c>
      <c r="CBO61" s="487">
        <f t="array" aca="1" ref="CBO61" ca="1">IF(AND($CC$57&lt;&gt;$CC$58,$CC$58:$CC$61=$CC$61,$CC$61&lt;&gt;$CC$62,$CE$58:$CE$59=$CE$59,$CE$59&lt;&gt;$CE$60,$CE$60:$CE$61=$CE$61,$CF$58:$CF$59=$CF$59,$CF$60:$CF$61=$CF$61,$CG$58&lt;&gt;$CG$59,$CG$60:$CG$61=$CG$61),1,0)</f>
        <v>0</v>
      </c>
      <c r="CBP61" s="487">
        <f t="array" aca="1" ref="CBP61" ca="1">IF(AND($CC$57&lt;&gt;$CC$58,$CC$58:$CC$61=$CC$61,$CC$61&lt;&gt;$CC$62,$CE$58:$CE$59=$CE$59,$CE$59&lt;&gt;$CE$60,$CE$60:$CE$61=$CE$61,$CF$58&lt;&gt;$CF$59,$CF$60:$CF$61=$CF$61,$CG$60:$CG$61=$CG$61),1,0)</f>
        <v>0</v>
      </c>
      <c r="CBQ61" s="487">
        <f t="array" aca="1" ref="CBQ61" ca="1">IF(AND($CC$57&lt;&gt;$CC$58,$CC$58:$CC$61=$CC$61,$CC$61&lt;&gt;$CC$62,$CE$58&lt;&gt;$CE$59,$CE$59:$CE$61=$CE$61,$CF$59:$CF$61=$CF$61,$CG$59&lt;&gt;$CG$60,$CG$60:$CG$61=$CG$61),1,0)</f>
        <v>0</v>
      </c>
      <c r="CBR61" s="487">
        <f t="array" aca="1" ref="CBR61" ca="1">IF(AND($CC$57&lt;&gt;$CC$58,$CC$58:$CC$61=$CC$61,$CC$61&lt;&gt;$CC$62,$CE$58&lt;&gt;$CE$59,$CE$59:$CE$61=$CE$61,$CF$59&lt;&gt;$CF$60,$CF$60:$CF$61=$CF$61,$CG$60:$CG$61=$CG$61),1,0)</f>
        <v>0</v>
      </c>
      <c r="CBS61" s="487">
        <f t="array" aca="1" ref="CBS61" ca="1">IF(AND($CC$57&lt;&gt;$CC$58,$CC$58:$CC$59=$CC$59,$CC$59&lt;&gt;$CC$60,$CC$60:$CC$62=$CC$61,$CE$58:$CE$59=$CE$59,$CE$60:$CE$62=$CE$61,$CF$58:$CF$59=$CF$59,$CF$60:$CF$61=$CF$61,$CF$61&lt;&gt;$CF$62,$CG$58&lt;&gt;$CG$59,$CG$60:$CG$61=$CG$61),1,0)</f>
        <v>0</v>
      </c>
      <c r="CBT61" s="487">
        <f t="array" aca="1" ref="CBT61" ca="1">IF(AND($CC$57&lt;&gt;$CC$58,$CC$58:$CC$59=$CC$59,$CC$59&lt;&gt;$CC$60,$CC$60:$CC$62=$CC$61,$CE$58:$CE$59=$CE$59,$CE$60:$CE$62=$CE$61,$CF$58&lt;&gt;$CF$59,$CF$60:$CF$62=$CF$61,$CG$60:$CG$61=$CG$61,$CG$61&lt;&gt;$CG$62),1,0)</f>
        <v>0</v>
      </c>
      <c r="CBU61" s="487">
        <f t="array" aca="1" ref="CBU61" ca="1">IF(AND($CC$57&lt;&gt;$CC$58,$CC$58:$CC$59=$CC$59,$CC$59&lt;&gt;$CC$60,$CC$60:$CC$62=$CC$61,$CE$58:$CE$59=$CE$59,$CE$60:$CE$61=$CE$61,$CE$61&lt;&gt;$CE$62,$CF$58:$CF$59=$CF$59,$CF$60:$CF$61=$CF$61,$CG$58&lt;&gt;$CG$59,$CG$60:$CG$61=$CG$61),1,0)</f>
        <v>0</v>
      </c>
      <c r="CBV61" s="487">
        <f t="array" aca="1" ref="CBV61" ca="1">IF(AND($CC$57&lt;&gt;$CC$58,$CC$58:$CC$59=$CC$59,$CC$59&lt;&gt;$CC$60,$CC$60:$CC$62=$CC$61,$CE$58:$CE$59=$CE$59,$CE$60:$CE$61=$CE$61,$CE$61&lt;&gt;$CE$62,$CF$58&lt;&gt;$CF$59,$CF$60:$CF$61=$CF$61,$CG$60:$CG$61=$CG$61),1,0)</f>
        <v>0</v>
      </c>
      <c r="CBW61" s="487">
        <f t="array" aca="1" ref="CBW61" ca="1">IF(AND($CC$57&lt;&gt;$CC$58,$CC$58:$CC$59=$CC$59,$CC$59&lt;&gt;$CC$60,$CC$60:$CC$62=$CC$61,$CE$58&lt;&gt;$CE$59,$CE$60:$CE$62=$CE$61,$CF$60:$CF$62=$CF$61,$CG$60:$CG$61=$CG$61,$CG$61&lt;&gt;$CG$62),1,0)</f>
        <v>0</v>
      </c>
      <c r="CBX61" s="487">
        <f t="array" aca="1" ref="CBX61" ca="1">IF(AND($CC$57&lt;&gt;$CC$58,$CC$58:$CC$59=$CC$59,$CC$59&lt;&gt;$CC$60,$CC$60:$CC$62=$CC$61,$CE$58&lt;&gt;$CE$59,$CE$60:$CE$62=$CE$61,$CF$60:$CF$61=$CF$61,$CF$61&lt;&gt;$CF$62,$CG$60:$CG$61=$CG$61),1,0)</f>
        <v>0</v>
      </c>
      <c r="CBY61" s="487">
        <f t="array" aca="1" ref="CBY61" ca="1">IF(AND($CC$57&lt;&gt;$CC$58,$CC$58&lt;&gt;$CC$59,$CC$59:$CC$62=$CC$61,$CE$59:$CE$62=$CE$61,$CF$59&lt;&gt;$CF$60,$CF$60:$CF$62=$CF$61,$CG$60:$CG$61=$CG$61,$CG$61&lt;&gt;$CG$62),1,0)</f>
        <v>0</v>
      </c>
      <c r="CBZ61" s="487">
        <f t="array" aca="1" ref="CBZ61" ca="1">IF(AND($CC$57&lt;&gt;$CC$58,$CC$58&lt;&gt;$CC$59,$CC$59:$CC$62=$CC$61,$CE$59:$CE$62=$CE$61,$CF$59:$CF$61=$CF$61,$CF$61&lt;&gt;$CF$62,$CG$59&lt;&gt;$CG$60,$CG$60:$CG$61=$CG$61),1,0)</f>
        <v>0</v>
      </c>
      <c r="CCA61" s="487">
        <f t="array" aca="1" ref="CCA61" ca="1">IF(AND($CC$57&lt;&gt;$CC$58,$CC$58&lt;&gt;$CC$59,$CC$59:$CC$62=$CC$61,$CE$59&lt;&gt;$CE$60,$CE$60:$CE$62=$CE$61,$CF$60:$CF$62=$CF$61,$CG$60:$CG$61=$CG$61,$CG$61&lt;&gt;$CG$62),1,0)</f>
        <v>0</v>
      </c>
      <c r="CCB61" s="487">
        <f t="array" aca="1" ref="CCB61" ca="1">IF(AND($CC$57&lt;&gt;$CC$58,$CC$58&lt;&gt;$CC$59,$CC$59:$CC$62=$CC$61,$CE$59&lt;&gt;$CE$60,$CE$60:$CE$62=$CE$61,$CF$60:$CF$61=$CF$61,$CF$61&lt;&gt;$CF$62,$CG$60:$CG$61=$CG$61),1,0)</f>
        <v>0</v>
      </c>
      <c r="CCC61" s="487">
        <f t="array" aca="1" ref="CCC61" ca="1">IF(AND($CC$57&lt;&gt;$CC$58,$CC$58&lt;&gt;$CC$59,$CC$59:$CC$62=$CC$61,$CE$59:$CE$61=$CE$61,$CE$61&lt;&gt;$CE$62,$CF$59:$CF$61=$CF$61,$CG$59&lt;&gt;$CG$60,$CG$60:$CG$61=$CG$61),1,0)</f>
        <v>0</v>
      </c>
      <c r="CCD61" s="487">
        <f t="array" aca="1" ref="CCD61" ca="1">IF(AND($CC$57&lt;&gt;$CC$58,$CC$58&lt;&gt;$CC$59,$CC$59:$CC$62=$CC$61,$CE$59:$CE$61=$CE$61,$CE$61&lt;&gt;$CE$62,$CF$59&lt;&gt;$CF$60,$CF$60:$CF$61=$CF$61,$CG$60:$CG$61=$CG$61),1,0)</f>
        <v>0</v>
      </c>
      <c r="CCE61" s="487">
        <f t="array" aca="1" ref="CCE61" ca="1">IF(AND($CC$57:$CC$62=$CC$61,$CE$57:$CE$60=$CE$60,$CE$60&lt;&gt;$CE$61,$CE$61:$CE$62=$CE$61,$CF$57:$CF$59=$CF$59,$CF$59&lt;&gt;$CF$60,$CF$61:$CF$62=$CF$61,$CG$57&lt;&gt;$CG$58,$CG$58&lt;&gt;$CG$59,$CG$61:$CG$62=$CG$61),1,0)</f>
        <v>0</v>
      </c>
      <c r="CCF61" s="487">
        <f t="array" aca="1" ref="CCF61" ca="1">IF(AND($CC$57:$CC$62=$CC$61,$CE$57:$CE$60=$CE$60,$CE$60&lt;&gt;$CE$61,$CE$61:$CE$62=$CE$61,$CF$57:$CF$58=$CF$58,$CF$58&lt;&gt;$CF$59,$CF$59:$CF$60=$CF$60,$CF$61:$CF$62=$CF$61,$CG$57&lt;&gt;$CG$58,$CG$59&lt;&gt;$CG$60,$CG$61:$CG$62=$CG$61),1,0)</f>
        <v>0</v>
      </c>
      <c r="CCG61" s="487">
        <f t="array" aca="1" ref="CCG61" ca="1">IF(AND($CC$57:$CC$62=$CC$61,$CE$57:$CE$60=$CE$60,$CE$60&lt;&gt;$CE$61,$CE$61:$CE$62=$CE$61,$CF$57&lt;&gt;$CF$58,$CF$58:$CF$60=$CF$60,$CF$61:$CF$62=$CF$61,$CG$58&lt;&gt;$CG$59,$CG$59&lt;&gt;$CG$60,$CG$61:$CG$62=$CG$61),1,0)</f>
        <v>0</v>
      </c>
      <c r="CCH61" s="487">
        <f t="array" aca="1" ref="CCH61" ca="1">IF(AND($CC$57:$CC$62=$CC$61,$CE$57:$CE$60=$CE$60,$CE$60&lt;&gt;$CE$61,$CE$61:$CE$62=$CE$61,$CF$57:$CF$58=$CF$58,$CF$58&lt;&gt;$CF$59,$CF$59&lt;&gt;$CF$60,$CF$61:$CF$62=$CF$61,$CG$57&lt;&gt;$CG$58,$CG$61:$CG$62=$CG$61),1,0)</f>
        <v>0</v>
      </c>
      <c r="CCI61" s="487">
        <f t="array" aca="1" ref="CCI61" ca="1">IF(AND($CC$57:$CC$62=$CC$61,$CE$57:$CE$60=$CE$60,$CE$60&lt;&gt;$CE$61,$CE$61:$CE$62=$CE$61,$CF$57&lt;&gt;$CF$58,$CF$58&lt;&gt;$CF$59,$CF$59:$CF$60=$CF$60,$CF$61:$CF$62=$CF$61,$CG$59&lt;&gt;$CG$60,$CG$61:$CG$62=$CG$61),1,0)</f>
        <v>0</v>
      </c>
      <c r="CCJ61" s="487">
        <f t="array" aca="1" ref="CCJ61" ca="1">IF(AND($CC$57:$CC$62=$CC$61,$CE$57:$CE$60=$CE$60,$CE$60&lt;&gt;$CE$61,$CE$61:$CE$62=$CE$61,$CF$57&lt;&gt;$CF$58,$CF$58:$CF$59=$CF$59,$CF$59&lt;&gt;$CF$60,$CF$61:$CF$62=$CF$61,$CG$58&lt;&gt;$CG$59,$CG$61:$CG$62=$CG$61),1,0)</f>
        <v>0</v>
      </c>
      <c r="CCK61" s="487">
        <f t="array" aca="1" ref="CCK61" ca="1">IF(AND($CC$57:$CC$62=$CC$61,$CE$57:$CE$59=$CE$59,$CE$59&lt;&gt;$CE$60,$CE$60:$CE$62=$CE$61,$CF$57&lt;&gt;$CF$58,$CF$58:$CF$59=$CF$59,$CF$60:$CF$62=$CF$61,$CG$58&lt;&gt;$CG$59,$CG$60&lt;&gt;$CG$61,$CG$61:$CG$62=$CG$61),1,0)</f>
        <v>0</v>
      </c>
      <c r="CCL61" s="487">
        <f t="array" aca="1" ref="CCL61" ca="1">IF(AND($CC$57:$CC$62=$CC$61,$CE$57:$CE$59=$CE$59,$CE$59&lt;&gt;$CE$60,$CE$60:$CE$62=$CE$61,$CF$57&lt;&gt;$CF$58,$CF$58:$CF$59=$CF$59,$CF$60&lt;&gt;$CF$61,$CF$61:$CF$62=$CF$61,$CG$58&lt;&gt;$CG$59,$CG$61:$CG$62=$CG$61),1,0)</f>
        <v>0</v>
      </c>
      <c r="CCM61" s="487">
        <f t="array" aca="1" ref="CCM61" ca="1">IF(AND($CC$57:$CC$62=$CC$61,$CE$57:$CE$59=$CE$59,$CE$59&lt;&gt;$CE$60,$CE$60:$CE$62=$CE$61,$CF$57:$CF$58=$CF$58,$CF$58&lt;&gt;$CF$59,$CF$60:$CF$62=$CF$61,$CG$57&lt;&gt;$CG$58,$CG$60&lt;&gt;$CG$61,$CG$61:$CG$62=$CG$61),1,0)</f>
        <v>0</v>
      </c>
      <c r="CCN61" s="487">
        <f t="array" aca="1" ref="CCN61" ca="1">IF(AND($CC$57:$CC$62=$CC$61,$CE$57:$CE$59=$CE$59,$CE$59&lt;&gt;$CE$60,$CE$60:$CE$62=$CE$61,$CF$57:$CF$58=$CF$58,$CF$58&lt;&gt;$CF$59,$CF$60&lt;&gt;$CF$61,$CF$61:$CF$62=$CF$61,$CG$57&lt;&gt;$CG$58,$CG$61:$CG$62=$CG$61),1,0)</f>
        <v>0</v>
      </c>
      <c r="CCO61" s="487">
        <f t="array" aca="1" ref="CCO61" ca="1">IF(AND($CC$57:$CC$62=$CC$61,$CE$57:$CE$59=$CE$59,$CE$59&lt;&gt;$CE$60,$CE$60:$CE$62=$CE$61,$CF$57&lt;&gt;$CF$58,$CF$58&lt;&gt;$CF$59,$CF$60:$CF$62=$CF$61,$CG$60&lt;&gt;$CG$61,$CG$61:$CG$62=$CG$61),1,0)</f>
        <v>0</v>
      </c>
      <c r="CCP61" s="487">
        <f t="array" aca="1" ref="CCP61" ca="1">IF(AND($CC$57:$CC$62=$CC$61,$CE$57:$CE$59=$CE$59,$CE$59&lt;&gt;$CE$60,$CE$60:$CE$62=$CE$61,$CF$57:$CF$59=$CF$59,$CF$60&lt;&gt;$CF$61,$CF$61:$CF$62=$CF$61,$CG$57&lt;&gt;$CG$58,$CG$58&lt;&gt;$CG$59,$CG$61:$CG$62=$CG$61),1,0)</f>
        <v>0</v>
      </c>
      <c r="CCQ61" s="487">
        <f t="array" aca="1" ref="CCQ61" ca="1">IF(AND($CC$57:$CC$62=$CC$61,$CE$57:$CE$58=$CE$58,$CE$58&lt;&gt;$CE$59,$CE$59:$CE$62=$CE$61,$CF$57:$CF$58=$CF$58,$CF$59:$CF$60=$CF$60,$CF$60&lt;&gt;$CF$61,$CF$61:$CF$62=$CF$61,$CG$57&lt;&gt;$CG$58,$CG$59&lt;&gt;$CG$60,$CG$61:$CG$62=$CG$61),1,0)</f>
        <v>0</v>
      </c>
      <c r="CCR61" s="487">
        <f t="array" aca="1" ref="CCR61" ca="1">IF(AND($CC$57:$CC$62=$CC$61,$CE$57:$CE$58=$CE$58,$CE$58&lt;&gt;$CE$59,$CE$59:$CE$62=$CE$61,$CF$57:$CF$58=$CF$58,$CF$59&lt;&gt;$CF$60,$CF$60&lt;&gt;$CF$61,$CF$61:$CF$62=$CF$61,$CG$57&lt;&gt;$CG$58,$CG$61:$CG$62=$CG$61),1,0)</f>
        <v>0</v>
      </c>
      <c r="CCS61" s="487">
        <f t="array" aca="1" ref="CCS61" ca="1">IF(AND($CC$57:$CC$62=$CC$61,$CE$57:$CE$58=$CE$58,$CE$58&lt;&gt;$CE$59,$CE$59:$CE$62=$CE$61,$CF$57:$CF$58=$CF$58,$CF$59&lt;&gt;$CF$60,$CF$60:$CF$62=$CF$61,$CG$57&lt;&gt;$CG$58,$CG$60&lt;&gt;$CG$61,$CG$61:$CG$62=$CG$61),1,0)</f>
        <v>0</v>
      </c>
      <c r="CCT61" s="487">
        <f t="array" aca="1" ref="CCT61" ca="1">IF(AND($CC$57:$CC$62=$CC$61,$CE$57:$CE$58=$CE$58,$CE$58&lt;&gt;$CE$59,$CE$59:$CE$62=$CE$61,$CF$57&lt;&gt;$CF$58,$CF$59:$CF$62=$CF$61,$CG$59&lt;&gt;$CG$60,$CG$60&lt;&gt;$CG$61,$CG$61:$CG$62=$CG$61),1,0)</f>
        <v>0</v>
      </c>
      <c r="CCU61" s="487">
        <f t="array" aca="1" ref="CCU61" ca="1">IF(AND($CC$57:$CC$62=$CC$61,$CE$57:$CE$58=$CE$58,$CE$58&lt;&gt;$CE$59,$CE$59:$CE$62=$CE$61,$CF$57&lt;&gt;$CF$58,$CF$59:$CF$60=$CF$60,$CF$60&lt;&gt;$CF$61,$CF$61:$CF$62=$CF$61,$CG$59&lt;&gt;$CG$60,$CG$61:$CG$62=$CG$61),1,0)</f>
        <v>0</v>
      </c>
      <c r="CCV61" s="487">
        <f t="array" aca="1" ref="CCV61" ca="1">IF(AND($CC$57:$CC$62=$CC$61,$CE$57:$CE$58=$CE$58,$CE$58&lt;&gt;$CE$59,$CE$59:$CE$62=$CE$61,$CF$57&lt;&gt;$CF$58,$CF$59&lt;&gt;$CF$60,$CF$60:$CF$62=$CF$61,$CG$60&lt;&gt;$CG$61,$CG$61:$CG$62=$CG$61),1,0)</f>
        <v>0</v>
      </c>
      <c r="CCW61" s="487">
        <f t="array" aca="1" ref="CCW61" ca="1">IF(AND($CC$57:$CC$62=$CC$61,$CE$57:$CE$59=$CE$59,$CE$59&lt;&gt;$CE$60,$CE$60&lt;&gt;$CE$61,$CE$61:$CE$62=$CE$61,$CF$57&lt;&gt;$CF$58,$CF$58:$CF$59=$CF$59,$CF$61:$CF$62=$CF$61,$CG$58&lt;&gt;$CG$59,$CG$61:$CG$62=$CG$61),1,0)</f>
        <v>0</v>
      </c>
      <c r="CCX61" s="487">
        <f t="array" aca="1" ref="CCX61" ca="1">IF(AND($CC$57:$CC$62=$CC$61,$CE$57:$CE$59=$CE$59,$CE$59&lt;&gt;$CE$60,$CE$60&lt;&gt;$CE$61,$CE$61:$CE$62=$CE$61,$CF$57:$CF$58=$CF$58,$CF$58&lt;&gt;$CF$59,$CF$61:$CF$62=$CF$61,$CG$57&lt;&gt;$CG$58,$CG$61:$CG$62=$CG$61),1,0)</f>
        <v>0</v>
      </c>
      <c r="CCY61" s="487">
        <f t="array" aca="1" ref="CCY61" ca="1">IF(AND($CC$57:$CC$62=$CC$61,$CE$57:$CE$58=$CE$58,$CE$58&lt;&gt;$CE$59,$CE$59:$CE$60=$CE$60,$CE$60&lt;&gt;$CE$61,$CE$61:$CE$62=$CE$61,$CF$57&lt;&gt;$CF$58,$CF$59:$CF$60=$CF$60,$CF$61:$CF$62=$CF$61,$CG$59&lt;&gt;$CG$60,$CG$61:$CG$62=$CG$61),1,0)</f>
        <v>0</v>
      </c>
      <c r="CCZ61" s="487">
        <f t="array" aca="1" ref="CCZ61" ca="1">IF(AND($CC$57:$CC$62=$CC$61,$CE$57:$CE$58=$CE$58,$CE$58&lt;&gt;$CE$59,$CE$59:$CE$60=$CE$60,$CE$60&lt;&gt;$CE$61,$CE$61:$CE$62=$CE$61,$CF$57:$CF$58=$CF$58,$CF$59&lt;&gt;$CF$60,$CF$61:$CF$62=$CF$61,$CG$57&lt;&gt;$CG$58,$CG$61:$CG$62=$CG$61),1,0)</f>
        <v>0</v>
      </c>
      <c r="CDA61" s="487">
        <f t="array" aca="1" ref="CDA61" ca="1">IF(AND($CC$57:$CC$62=$CC$61,$CE$57:$CE$58=$CE$58,$CE$58&lt;&gt;$CE$59,$CE$59&lt;&gt;$CE$60,$CE$60:$CE$62=$CE$61,$CF$57&lt;&gt;$CF$58,$CF$60:$CF$62=$CF$61,$CG$60&lt;&gt;$CG$61,$CG$61:$CG$62=$CG$61),1,0)</f>
        <v>0</v>
      </c>
      <c r="CDB61" s="487">
        <f t="array" aca="1" ref="CDB61" ca="1">IF(AND($CC$57:$CC$62=$CC$61,$CE$57:$CE$58=$CE$58,$CE$58&lt;&gt;$CE$59,$CE$59&lt;&gt;$CE$60,$CE$60:$CE$62=$CE$61,$CF$57:$CF$58=$CF$58,$CF$60&lt;&gt;$CF$61,$CF$61:$CF$62=$CF$61,$CG$57&lt;&gt;$CG$58,$CG$61:$CG$62=$CG$61),1,0)</f>
        <v>0</v>
      </c>
      <c r="CDC61" s="487">
        <f t="array" aca="1" ref="CDC61" ca="1">IF(AND($CC$57:$CC$62=$CC$61,$CE$57&lt;&gt;$CE$58,$CE$58:$CE$62=$CE$61,$CF$58&lt;&gt;$CF$59,$CF$59:$CF$62=$CF$61,$CG$59&lt;&gt;$CG$60,$CG$60&lt;&gt;$CG$61,$CG$61:$CG$62=$CG$61),1,0)</f>
        <v>0</v>
      </c>
      <c r="CDD61" s="487">
        <f t="array" aca="1" ref="CDD61" ca="1">IF(AND($CC$57:$CC$62=$CC$61,$CE$57&lt;&gt;$CE$58,$CE$58:$CE$62=$CE$61,$CF$58:$CF$59=$CF$59,$CF$59&lt;&gt;$CF$60,$CF$60:$CF$62=$CF$61,$CG$58&lt;&gt;$CG$59,$CG$60&lt;&gt;$CG$61,$CG$61:$CG$62=$CG$61),1,0)</f>
        <v>0</v>
      </c>
      <c r="CDE61" s="487">
        <f t="array" aca="1" ref="CDE61" ca="1">IF(AND($CC$57:$CC$62=$CC$61,$CE$57&lt;&gt;$CE$58,$CE$58:$CE$62=$CE$61,$CF$58:$CF$59=$CF$59,$CF$59&lt;&gt;$CF$60,$CF$60&lt;&gt;$CF$61,$CF$61:$CF$62=$CF$61,$CG$58&lt;&gt;$CG$59,$CG$61:$CG$62=$CG$61),1,0)</f>
        <v>0</v>
      </c>
      <c r="CDF61" s="487">
        <f t="array" aca="1" ref="CDF61" ca="1">IF(AND($CC$57:$CC$62=$CC$61,$CE$57&lt;&gt;$CE$58,$CE$58:$CE$62=$CE$61,$CF$58&lt;&gt;$CF$59,$CF$59:$CF$60=$CF$60,$CF$60&lt;&gt;$CF$61,$CF$61:$CF$62=$CF$61,$CG$59&lt;&gt;$CG$60,$CG$61:$CG$62=$CG$61),1,0)</f>
        <v>0</v>
      </c>
      <c r="CDG61" s="487">
        <f t="array" aca="1" ref="CDG61" ca="1">IF(AND($CC$57:$CC$62=$CC$61,$CE$57&lt;&gt;$CE$58,$CE$58:$CE$62=$CE$61,$CF$58&lt;&gt;$CF$59,$CF$59&lt;&gt;$CF$60,$CF$60:$CF$62=$CF$61,$CG$60&lt;&gt;$CG$61,$CG$61:$CG$62=$CG$61),1,0)</f>
        <v>0</v>
      </c>
      <c r="CDH61" s="487">
        <f t="array" aca="1" ref="CDH61" ca="1">IF(AND($CC$57:$CC$62=$CC$61,$CE$57&lt;&gt;$CE$58,$CE$58:$CE$62=$CE$61,$CF$58:$CF$60=$CF$60,$CF$60&lt;&gt;$CF$61,$CF$61:$CF$62=$CF$61,$CG$58&lt;&gt;$CG$59,$CG$59&lt;&gt;$CG$60,$CG$61:$CG$62=$CG$61),1,0)</f>
        <v>0</v>
      </c>
      <c r="CDI61" s="487">
        <f t="array" aca="1" ref="CDI61" ca="1">IF(AND($CC$57:$CC$62=$CC$61,$CE$57&lt;&gt;$CE$58,$CE$58:$CE$60=$CE$60,$CE$60&lt;&gt;$CE$61,$CE$61:$CE$62=$CE$61,$CF$58&lt;&gt;$CF$59,$CF$59:$CF$60=$CF$60,$CF$61:$CF$62=$CF$61,$CG$59&lt;&gt;$CG$60,$CG$61:$CG$62=$CG$61),1,0)</f>
        <v>0</v>
      </c>
      <c r="CDJ61" s="487">
        <f t="array" aca="1" ref="CDJ61" ca="1">IF(AND($CC$57:$CC$62=$CC$61,$CE$57&lt;&gt;$CE$58,$CE$58:$CE$60=$CE$60,$CE$60&lt;&gt;$CE$61,$CE$61:$CE$62=$CE$61,$CF$58:$CF$59=$CF$59,$CF$59&lt;&gt;$CF$60,$CF$61:$CF$62=$CF$61,$CG$58&lt;&gt;$CG$59,$CG$61:$CG$62=$CG$61),1,0)</f>
        <v>0</v>
      </c>
      <c r="CDK61" s="487">
        <f t="array" aca="1" ref="CDK61" ca="1">IF(AND($CC$57:$CC$62=$CC$61,$CE$57&lt;&gt;$CE$58,$CE$58:$CE$59=$CE$59,$CE$59&lt;&gt;$CE$60,$CE$60:$CE$62=$CE$61,$CF$58:$CF$59=$CF$59,$CF$60&lt;&gt;$CF$61,$CF$61:$CF$62=$CF$61,$CG$58&lt;&gt;$CG$59,$CG$61:$CG$62=$CG$61),1,0)</f>
        <v>0</v>
      </c>
      <c r="CDL61" s="487">
        <f t="array" aca="1" ref="CDL61" ca="1">IF(AND($CC$57:$CC$62=$CC$61,$CE$57&lt;&gt;$CE$58,$CE$58:$CE$59=$CE$59,$CE$59&lt;&gt;$CE$60,$CE$60:$CE$62=$CE$61,$CF$58&lt;&gt;$CF$59,$CF$60:$CF$62=$CF$61,$CG$60&lt;&gt;$CG$61,$CG$61:$CG$62=$CG$61),1,0)</f>
        <v>0</v>
      </c>
      <c r="CDM61" s="487">
        <f t="array" aca="1" ref="CDM61" ca="1">IF(AND($CC$57:$CC$62=$CC$61,$CE$57&lt;&gt;$CE$58,$CE$58&lt;&gt;$CE$59,$CE$59:$CE$62=$CE$61,$CF$59&lt;&gt;$CF$60,$CF$60:$CF$62=$CF$61,$CG$60&lt;&gt;$CG$61,$CG$61:$CG$62=$CG$61),1,0)</f>
        <v>0</v>
      </c>
      <c r="CDN61" s="487">
        <f t="array" aca="1" ref="CDN61" ca="1">IF(AND($CC$57:$CC$62=$CC$61,$CE$57&lt;&gt;$CE$58,$CE$58&lt;&gt;$CE$59,$CE$59:$CE$62=$CE$61,$CF$59:$CF$60=$CF$60,$CF$60&lt;&gt;$CF$61,$CF$61:$CF$62=$CF$61,$CG$59&lt;&gt;$CG$60,$CG$61:$CG$62=$CG$61),1,0)</f>
        <v>0</v>
      </c>
      <c r="CDO61" s="487">
        <f t="array" aca="1" ref="CDO61" ca="1">IF(AND($CC$57:$CC$60=$CC$60,$CC$60&lt;&gt;$CC$61,$CC$61:$CC$62=$CC$61,$CE$57:$CE$60=$CE$60,$CE$61:$CE$62=$CE$61,$CF$57:$CF$59=$CF$59,$CF$59&lt;&gt;$CF$60,$CF$61:$CF$62=$CF$61,$CG$57&lt;&gt;$CG$58,$CG$58&lt;&gt;$CG$59,$CG$61:$CG$62=$CG$61),1,0)</f>
        <v>0</v>
      </c>
      <c r="CDP61" s="487">
        <f t="array" aca="1" ref="CDP61" ca="1">IF(AND($CC$57:$CC$60=$CC$60,$CC$60&lt;&gt;$CC$61,$CC$61:$CC$62=$CC$61,$CE$57:$CE$60=$CE$60,$CE$61:$CE$62=$CE$61,$CF$57:$CF$58=$CF$58,$CF$58&lt;&gt;$CF$59,$CF$59:$CF$60=$CF$60,$CF$61:$CF$62=$CF$61,$CG$57&lt;&gt;$CG$58,$CG$59&lt;&gt;$CG$60,$CG$61:$CG$62=$CG$61),1,0)</f>
        <v>0</v>
      </c>
      <c r="CDQ61" s="487">
        <f t="array" aca="1" ref="CDQ61" ca="1">IF(AND($CC$57:$CC$60=$CC$60,$CC$60&lt;&gt;$CC$61,$CC$61:$CC$62=$CC$61,$CE$57:$CE$60=$CE$60,$CE$61:$CE$62=$CE$61,$CF$57&lt;&gt;$CF$58,$CF$58:$CF$60=$CF$60,$CF$61:$CF$62=$CF$61,$CG$58&lt;&gt;$CG$59,$CG$59&lt;&gt;$CG$60,$CG$61:$CG$62=$CG$61),1,0)</f>
        <v>0</v>
      </c>
      <c r="CDR61" s="487">
        <f t="array" aca="1" ref="CDR61" ca="1">IF(AND($CC$57:$CC$60=$CC$60,$CC$60&lt;&gt;$CC$61,$CC$61:$CC$62=$CC$61,$CE$57:$CE$60=$CE$60,$CE$61:$CE$62=$CE$61,$CF$57:$CF$58=$CF$58,$CF$58&lt;&gt;$CF$59,$CF$59&lt;&gt;$CF$60,$CF$61:$CF$62=$CF$61,$CG$57&lt;&gt;$CG$58,$CG$61:$CG$62=$CG$61),1,0)</f>
        <v>0</v>
      </c>
      <c r="CDS61" s="487">
        <f t="array" aca="1" ref="CDS61" ca="1">IF(AND($CC$57:$CC$60=$CC$60,$CC$60&lt;&gt;$CC$61,$CC$61:$CC$62=$CC$61,$CE$57:$CE$60=$CE$60,$CE$61:$CE$62=$CE$61,$CF$57&lt;&gt;$CF$58,$CF$58&lt;&gt;$CF$59,$CF$59:$CF$60=$CF$60,$CF$61:$CF$62=$CF$61,$CG$59&lt;&gt;$CG$60,$CG$61:$CG$62=$CG$61),1,0)</f>
        <v>0</v>
      </c>
      <c r="CDT61" s="487">
        <f t="array" aca="1" ref="CDT61" ca="1">IF(AND($CC$57:$CC$60=$CC$60,$CC$60&lt;&gt;$CC$61,$CC$61:$CC$62=$CC$61,$CE$57:$CE$60=$CE$60,$CE$61:$CE$62=$CE$61,$CF$57&lt;&gt;$CF$58,$CF$58:$CF$59=$CF$59,$CF$59&lt;&gt;$CF$60,$CF$61:$CF$62=$CF$61,$CG$58&lt;&gt;$CG$59,$CG$61:$CG$62=$CG$61),1,0)</f>
        <v>0</v>
      </c>
      <c r="CDU61" s="487">
        <f t="array" aca="1" ref="CDU61" ca="1">IF(AND($CC$57:$CC$60=$CC$60,$CC$60&lt;&gt;$CC$61,$CC$61:$CC$62=$CC$61,$CE$57:$CE$59=$CE$59,$CE$59&lt;&gt;$CE$60,$CE$61:$CE$62=$CE$61,$CF$57:$CF$59=$CF$59,$CF$61:$CF$62=$CF$61,$CG$57&lt;&gt;$CG$58,$CG$58&lt;&gt;$CG$59,$CG$61:$CG$62=$CG$61),1,0)</f>
        <v>0</v>
      </c>
      <c r="CDV61" s="487">
        <f t="array" aca="1" ref="CDV61" ca="1">IF(AND($CC$57:$CC$60=$CC$60,$CC$60&lt;&gt;$CC$61,$CC$61:$CC$62=$CC$61,$CE$57:$CE$59=$CE$59,$CE$59&lt;&gt;$CE$60,$CE$61:$CE$62=$CE$61,$CF$57&lt;&gt;$CF$58,$CF$58&lt;&gt;$CF$59,$CF$61:$CF$62=$CF$61,$CG$61:$CG$62=$CG$61),1,0)</f>
        <v>0</v>
      </c>
      <c r="CDW61" s="487">
        <f t="array" aca="1" ref="CDW61" ca="1">IF(AND($CC$57:$CC$60=$CC$60,$CC$60&lt;&gt;$CC$61,$CC$61:$CC$62=$CC$61,$CE$57:$CE$58=$CE$58,$CE$58&lt;&gt;$CE$59,$CE$59:$CE$60=$CE$60,$CE$61:$CE$62=$CE$61,$CF$57:$CF$58=$CF$58,$CF$59:$CF$60=$CF$60,$CF$61:$CF$62=$CF$61,$CG$57&lt;&gt;$CG$58,$CG$59&lt;&gt;$CG$60,$CG$61:$CG$62=$CG$61),1,0)</f>
        <v>0</v>
      </c>
      <c r="CDX61" s="487">
        <f t="array" aca="1" ref="CDX61" ca="1">IF(AND($CC$57:$CC$60=$CC$60,$CC$60&lt;&gt;$CC$61,$CC$61:$CC$62=$CC$61,$CE$57:$CE$58=$CE$58,$CE$58&lt;&gt;$CE$59,$CE$59:$CE$60=$CE$60,$CE$61:$CE$62=$CE$61,$CF$57&lt;&gt;$CF$58,$CF$59&lt;&gt;$CF$60,$CF$61:$CF$62=$CF$61,$CG$61:$CG$62=$CG$61),1,0)</f>
        <v>0</v>
      </c>
      <c r="CDY61" s="487">
        <f t="array" aca="1" ref="CDY61" ca="1">IF(AND($CC$57:$CC$60=$CC$60,$CC$60&lt;&gt;$CC$61,$CC$61:$CC$62=$CC$61,$CE$57&lt;&gt;$CE$58,$CE$58:$CE$60=$CE$60,$CE$61:$CE$62=$CE$61,$CF$58:$CF$60=$CF$60,$CF$61:$CF$62=$CF$61,$CG$58&lt;&gt;$CG$59,$CG$59&lt;&gt;$CG$60,$CG$61:$CG$62=$CG$61),1,0)</f>
        <v>0</v>
      </c>
      <c r="CDZ61" s="487">
        <f t="array" aca="1" ref="CDZ61" ca="1">IF(AND($CC$57:$CC$60=$CC$60,$CC$60&lt;&gt;$CC$61,$CC$61:$CC$62=$CC$61,$CE$57&lt;&gt;$CE$58,$CE$58:$CE$60=$CE$60,$CE$61:$CE$62=$CE$61,$CF$58&lt;&gt;$CF$59,$CF$59&lt;&gt;$CF$60,$CF$61:$CF$62=$CF$61,$CG$61:$CG$62=$CG$61),1,0)</f>
        <v>0</v>
      </c>
      <c r="CEA61" s="487">
        <f t="array" aca="1" ref="CEA61" ca="1">IF(AND($CC$57:$CC$60=$CC$60,$CC$60&lt;&gt;$CC$61,$CC$61:$CC$62=$CC$61,$CE$57:$CE$58=$CE$58,$CE$58&lt;&gt;$CE$59,$CE$59&lt;&gt;$CE$60,$CE$61:$CE$62=$CE$61,$CF$57:$CF$58=$CF$58,$CF$61:$CF$62=$CF$61,$CG$57&lt;&gt;$CG$58,$CG$61:$CG$62=$CG$61),1,0)</f>
        <v>0</v>
      </c>
      <c r="CEB61" s="487">
        <f t="array" aca="1" ref="CEB61" ca="1">IF(AND($CC$57:$CC$60=$CC$60,$CC$60&lt;&gt;$CC$61,$CC$61:$CC$62=$CC$61,$CE$57:$CE$58=$CE$58,$CE$58&lt;&gt;$CE$59,$CE$59&lt;&gt;$CE$60,$CE$61:$CE$62=$CE$61,$CF$57&lt;&gt;$CF$58,$CF$61:$CF$62=$CF$61,$CG$61:$CG$62=$CG$61),1,0)</f>
        <v>0</v>
      </c>
      <c r="CEC61" s="487">
        <f t="array" aca="1" ref="CEC61" ca="1">IF(AND($CC$57:$CC$60=$CC$60,$CC$60&lt;&gt;$CC$61,$CC$61:$CC$62=$CC$61,$CE$57&lt;&gt;$CE$58,$CE$58&lt;&gt;$CE$59,$CE$59:$CE$60=$CE$60,$CE$61:$CE$62=$CE$61,$CF$59:$CF$60=$CF$60,$CF$61:$CF$62=$CF$61,$CG$59&lt;&gt;$CG$60,$CG$61:$CG$62=$CG$61),1,0)</f>
        <v>0</v>
      </c>
      <c r="CED61" s="487">
        <f t="array" aca="1" ref="CED61" ca="1">IF(AND($CC$57:$CC$60=$CC$60,$CC$60&lt;&gt;$CC$61,$CC$61:$CC$62=$CC$61,$CE$57&lt;&gt;$CE$58,$CE$58&lt;&gt;$CE$59,$CE$59:$CE$60=$CE$60,$CE$61:$CE$62=$CE$61,$CF$59&lt;&gt;$CF$60,$CF$61:$CF$62=$CF$61,$CG$61:$CG$62=$CG$61),1,0)</f>
        <v>0</v>
      </c>
      <c r="CEE61" s="487">
        <f t="array" aca="1" ref="CEE61" ca="1">IF(AND($CC$57:$CC$60=$CC$60,$CC$60&lt;&gt;$CC$61,$CC$61:$CC$62=$CC$61,$CE$57&lt;&gt;$CE$58,$CE$58:$CE$59=$CE$59,$CE$59&lt;&gt;$CE$60,$CE$61:$CE$62=$CE$61,$CF$58:$CF$59=$CF$59,$CF$61:$CF$62=$CF$61,$CG$58&lt;&gt;$CG$59,$CG$61:$CG$62=$CG$61),1,0)</f>
        <v>0</v>
      </c>
      <c r="CEF61" s="487">
        <f t="array" aca="1" ref="CEF61" ca="1">IF(AND($CC$57:$CC$60=$CC$60,$CC$60&lt;&gt;$CC$61,$CC$61:$CC$62=$CC$61,$CE$57&lt;&gt;$CE$58,$CE$58:$CE$59=$CE$59,$CE$59&lt;&gt;$CE$60,$CE$61:$CE$62=$CE$61,$CF$58&lt;&gt;$CF$59,$CF$61:$CF$62=$CF$61,$CG$61:$CG$62=$CG$61),1,0)</f>
        <v>0</v>
      </c>
      <c r="CEG61" s="487">
        <f t="array" aca="1" ref="CEG61" ca="1">IF(AND($CC$57:$CC$59=$CC$59,$CC$59&lt;&gt;$CC$60,$CC$60:$CC$62=$CC$61,$CE$57:$CE$59=$CE$59,$CE$60:$CE$62=$CE$61,$CF$57&lt;&gt;$CF$58,$CF$58:$CF$59=$CF$59,$CF$60:$CF$62=$CF$61,$CG$58&lt;&gt;$CG$59,$CG$60&lt;&gt;$CG$61,$CG$61:$CG$62=$CG$61),1,0)</f>
        <v>0</v>
      </c>
      <c r="CEH61" s="487">
        <f t="array" aca="1" ref="CEH61" ca="1">IF(AND($CC$57:$CC$59=$CC$59,$CC$59&lt;&gt;$CC$60,$CC$60:$CC$62=$CC$61,$CE$57:$CE$59=$CE$59,$CE$60:$CE$62=$CE$61,$CF$57&lt;&gt;$CF$58,$CF$58:$CF$59=$CF$59,$CF$60&lt;&gt;$CF$61,$CF$61:$CF$62=$CF$61,$CG$58&lt;&gt;$CG$59,$CG$61:$CG$62=$CG$61),1,0)</f>
        <v>0</v>
      </c>
      <c r="CEI61" s="487">
        <f t="array" aca="1" ref="CEI61" ca="1">IF(AND($CC$57:$CC$59=$CC$59,$CC$59&lt;&gt;$CC$60,$CC$60:$CC$62=$CC$61,$CE$57:$CE$59=$CE$59,$CE$60:$CE$62=$CE$61,$CF$57:$CF$58=$CF$58,$CF$58&lt;&gt;$CF$59,$CF$60:$CF$62=$CF$61,$CG$57&lt;&gt;$CG$58,$CG$60&lt;&gt;$CG$61,$CG$61:$CG$62=$CG$61),1,0)</f>
        <v>0</v>
      </c>
      <c r="CEJ61" s="487">
        <f t="array" aca="1" ref="CEJ61" ca="1">IF(AND($CC$57:$CC$59=$CC$59,$CC$59&lt;&gt;$CC$60,$CC$60:$CC$62=$CC$61,$CE$57:$CE$59=$CE$59,$CE$60:$CE$62=$CE$61,$CF$57:$CF$58=$CF$58,$CF$58&lt;&gt;$CF$59,$CF$60&lt;&gt;$CF$61,$CF$61:$CF$62=$CF$61,$CG$57&lt;&gt;$CG$58,$CG$61:$CG$62=$CG$61),1,0)</f>
        <v>0</v>
      </c>
      <c r="CEK61" s="487">
        <f t="array" aca="1" ref="CEK61" ca="1">IF(AND($CC$57:$CC$59=$CC$59,$CC$59&lt;&gt;$CC$60,$CC$60:$CC$62=$CC$61,$CE$57:$CE$59=$CE$59,$CE$60:$CE$62=$CE$61,$CF$57&lt;&gt;$CF$58,$CF$58&lt;&gt;$CF$59,$CF$60:$CF$62=$CF$61,$CG$60&lt;&gt;$CG$61,$CG$61:$CG$62=$CG$61),1,0)</f>
        <v>0</v>
      </c>
      <c r="CEL61" s="487">
        <f t="array" aca="1" ref="CEL61" ca="1">IF(AND($CC$57:$CC$59=$CC$59,$CC$59&lt;&gt;$CC$60,$CC$60:$CC$62=$CC$61,$CE$57:$CE$59=$CE$59,$CE$60:$CE$62=$CE$61,$CF$57:$CF$59=$CF$59,$CF$60&lt;&gt;$CF$61,$CF$61:$CF$62=$CF$61,$CG$57&lt;&gt;$CG$58,$CG$58&lt;&gt;$CG$59,$CG$61:$CG$62=$CG$61),1,0)</f>
        <v>0</v>
      </c>
      <c r="CEM61" s="487">
        <f t="array" aca="1" ref="CEM61" ca="1">IF(AND($CC$57:$CC$59=$CC$59,$CC$59&lt;&gt;$CC$60,$CC$60:$CC$62=$CC$61,$CE$57&lt;&gt;$CE$58,$CE$58:$CE$59=$CE$59,$CE$60:$CE$62=$CE$61,$CF$58:$CF$59=$CF$59,$CF$60:$CF$62=$CF$61,$CG$58&lt;&gt;$CG$59,$CG$60&lt;&gt;$CG$61,$CG$61:$CG$62=$CG$61),1,0)</f>
        <v>0</v>
      </c>
      <c r="CEN61" s="487">
        <f t="array" aca="1" ref="CEN61" ca="1">IF(AND($CC$57:$CC$59=$CC$59,$CC$59&lt;&gt;$CC$60,$CC$60:$CC$62=$CC$61,$CE$57&lt;&gt;$CE$58,$CE$58:$CE$59=$CE$59,$CE$60:$CE$62=$CE$61,$CF$58&lt;&gt;$CF$59,$CF$60&lt;&gt;$CF$61,$CF$61:$CF$62=$CF$61,$CG$61:$CG$62=$CG$61),1,0)</f>
        <v>0</v>
      </c>
      <c r="CEO61" s="487">
        <f t="array" aca="1" ref="CEO61" ca="1">IF(AND($CC$57:$CC$59=$CC$59,$CC$59&lt;&gt;$CC$60,$CC$60:$CC$62=$CC$61,$CE$57&lt;&gt;$CE$58,$CE$58:$CE$59=$CE$59,$CE$60&lt;&gt;$CE$61,$CE$61:$CE$62=$CE$61,$CF$58:$CF$59=$CF$59,$CF$61:$CF$62=$CF$61,$CG$58&lt;&gt;$CG$59,$CG$61:$CG$62=$CG$61),1,0)</f>
        <v>0</v>
      </c>
      <c r="CEP61" s="487">
        <f t="array" aca="1" ref="CEP61" ca="1">IF(AND($CC$57:$CC$59=$CC$59,$CC$59&lt;&gt;$CC$60,$CC$60:$CC$62=$CC$61,$CE$57&lt;&gt;$CE$58,$CE$58:$CE$59=$CE$59,$CE$60&lt;&gt;$CE$61,$CE$61:$CE$62=$CE$61,$CF$58&lt;&gt;$CF$59,$CF$61:$CF$62=$CF$61,$CG$61:$CG$62=$CG$61),1,0)</f>
        <v>0</v>
      </c>
      <c r="CEQ61" s="487">
        <f t="array" aca="1" ref="CEQ61" ca="1">IF(AND($CC$57:$CC$59=$CC$59,$CC$59&lt;&gt;$CC$60,$CC$60:$CC$62=$CC$61,$CE$57:$CE$58=$CE$58,$CE$58&lt;&gt;$CE$59,$CE$60:$CE$62=$CE$61,$CF$57:$CF$58=$CF$58,$CF$60:$CF$62=$CF$61,$CG$57&lt;&gt;$CG$58,$CG$60&lt;&gt;$CG$61,$CG$61:$CG$62=$CG$61),1,0)</f>
        <v>0</v>
      </c>
      <c r="CER61" s="487">
        <f t="array" aca="1" ref="CER61" ca="1">IF(AND($CC$57:$CC$59=$CC$59,$CC$59&lt;&gt;$CC$60,$CC$60:$CC$62=$CC$61,$CE$57:$CE$58=$CE$58,$CE$58&lt;&gt;$CE$59,$CE$60:$CE$62=$CE$61,$CF$57&lt;&gt;$CF$58,$CF$60&lt;&gt;$CF$61,$CF$61:$CF$62=$CF$61,$CG$61:$CG$62=$CG$61),1,0)</f>
        <v>0</v>
      </c>
      <c r="CES61" s="487">
        <f t="array" aca="1" ref="CES61" ca="1">IF(AND($CC$57:$CC$59=$CC$59,$CC$59&lt;&gt;$CC$60,$CC$60:$CC$62=$CC$61,$CE$57:$CE$58=$CE$58,$CE$58&lt;&gt;$CE$59,$CE$60&lt;&gt;$CE$61,$CE$61:$CE$62=$CE$61,$CF$57:$CF$58=$CF$58,$CF$61:$CF$62=$CF$61,$CG$57&lt;&gt;$CG$58,$CG$61:$CG$62=$CG$61),1,0)</f>
        <v>0</v>
      </c>
      <c r="CET61" s="487">
        <f t="array" aca="1" ref="CET61" ca="1">IF(AND($CC$57:$CC$59=$CC$59,$CC$59&lt;&gt;$CC$60,$CC$60:$CC$62=$CC$61,$CE$57:$CE$58=$CE$58,$CE$58&lt;&gt;$CE$59,$CE$60&lt;&gt;$CE$61,$CE$61:$CE$62=$CE$61,$CF$57&lt;&gt;$CF$58,$CF$61:$CF$62=$CF$61,$CG$61:$CG$62=$CG$61),1,0)</f>
        <v>0</v>
      </c>
      <c r="CEU61" s="487">
        <f t="array" aca="1" ref="CEU61" ca="1">IF(AND($CC$57:$CC$59=$CC$59,$CC$59&lt;&gt;$CC$60,$CC$60:$CC$62=$CC$61,$CE$57&lt;&gt;$CE$58,$CE$58&lt;&gt;$CE$59,$CE$60:$CE$62=$CE$61,$CF$60:$CF$62=$CF$61,$CG$60&lt;&gt;$CG$61,$CG$61:$CG$62=$CG$61),1,0)</f>
        <v>0</v>
      </c>
      <c r="CEV61" s="487">
        <f t="array" aca="1" ref="CEV61" ca="1">IF(AND($CC$57:$CC$59=$CC$59,$CC$59&lt;&gt;$CC$60,$CC$60:$CC$62=$CC$61,$CE$57&lt;&gt;$CE$58,$CE$58&lt;&gt;$CE$59,$CE$60:$CE$62=$CE$61,$CF$60&lt;&gt;$CF$61,$CF$61:$CF$62=$CF$61,$CG$61:$CG$62=$CG$61),1,0)</f>
        <v>0</v>
      </c>
      <c r="CEW61" s="487">
        <f t="array" aca="1" ref="CEW61" ca="1">IF(AND($CC$57:$CC$59=$CC$59,$CC$59&lt;&gt;$CC$60,$CC$60:$CC$62=$CC$61,$CE$57:$CE$59=$CE$59,$CE$60&lt;&gt;$CE$61,$CE$61:$CE$62=$CE$61,$CF$57:$CF$59=$CF$58,$CF$61:$CF$62=$CF$61,$CG$57&lt;&gt;$CG$58,$CG$58&lt;&gt;$CG$59,$CG$61:$CG$62=$CG$61),1,0)</f>
        <v>0</v>
      </c>
      <c r="CEX61" s="487">
        <f t="array" aca="1" ref="CEX61" ca="1">IF(AND($CC$57:$CC$59=$CC$59,$CC$59&lt;&gt;$CC$60,$CC$60:$CC$62=$CC$61,$CE$57:$CE$59=$CE$59,$CE$60&lt;&gt;$CE$61,$CE$61:$CE$62=$CE$61,$CF$57&lt;&gt;$CF$58,$CF$58&lt;&gt;$CF$59,$CF$61:$CF$62=$CF$61,$CG$61:$CG$62=$CG$61),1,0)</f>
        <v>0</v>
      </c>
      <c r="CEY61" s="487">
        <f t="array" aca="1" ref="CEY61" ca="1">IF(AND($CC$57:$CC$58=$CC$58,$CC$58&lt;&gt;$CC$59,$CC$59:$CC$62=$CC$61,$CE$57:$CE$58=$CE$58,$CE$59:$CE$62=$CE$61,$CF$57:$CF$58=$CF$58,$CF$59:$CF$60=$CF$60,$CF$60&lt;&gt;$CF$61,$CF$61:$CF$62=$CF$61,$CG$57&lt;&gt;$CG$58,$CG$59&lt;&gt;$CG$60,$CG$61:$CG$62=$CG$61),1,0)</f>
        <v>0</v>
      </c>
      <c r="CEZ61" s="487">
        <f t="array" aca="1" ref="CEZ61" ca="1">IF(AND($CC$57:$CC$58=$CC$58,$CC$58&lt;&gt;$CC$59,$CC$59:$CC$62=$CC$61,$CE$57:$CE$58=$CE$58,$CE$59:$CE$62=$CE$61,$CF$57:$CF$58=$CF$58,$CF$59&lt;&gt;$CF$60,$CF$60&lt;&gt;$CF$61,$CF$61:$CF$62=$CF$61,$CG$57&lt;&gt;$CG$58,$CG$61:$CG$62=$CG$61),1,0)</f>
        <v>0</v>
      </c>
      <c r="CFA61" s="487">
        <f t="array" aca="1" ref="CFA61" ca="1">IF(AND($CC$57:$CC$58=$CC$58,$CC$58&lt;&gt;$CC$59,$CC$59:$CC$62=$CC$61,$CE$57:$CE$58=$CE$58,$CE$59:$CE$62=$CE$61,$CF$57:$CF$58=$CF$58,$CF$59&lt;&gt;$CF$60,$CF$60:$CF$62=$CF$61,$CG$57&lt;&gt;$CG$58,$CG$60&lt;&gt;$CG$61,$CG$61:$CG$62=$CG$61),1,0)</f>
        <v>0</v>
      </c>
      <c r="CFB61" s="487">
        <f t="array" aca="1" ref="CFB61" ca="1">IF(AND($CC$57:$CC$58=$CC$58,$CC$58&lt;&gt;$CC$59,$CC$59:$CC$62=$CC$61,$CE$57:$CE$58=$CE$58,$CE$59:$CE$62=$CE$61,$CF$57&lt;&gt;$CF$58,$CF$59:$CF$62=$CF$61,$CG$59&lt;&gt;$CG$60,$CG$60&lt;&gt;$CG$61,$CG$61:$CG$62=$CG$61),1,0)</f>
        <v>0</v>
      </c>
      <c r="CFC61" s="487">
        <f t="array" aca="1" ref="CFC61" ca="1">IF(AND($CC$57:$CC$58=$CC$58,$CC$58&lt;&gt;$CC$59,$CC$59:$CC$62=$CC$61,$CE$57:$CE$58=$CE$58,$CE$59:$CE$62=$CE$61,$CF$57&lt;&gt;$CF$58,$CF$59:$CF$60=$CF$60,$CF$60&lt;&gt;$CF$61,$CF$61:$CF$62=$CF$61,$CG$59&lt;&gt;$CG$60,$CG$61:$CG$62=$CG$61),1,0)</f>
        <v>0</v>
      </c>
      <c r="CFD61" s="487">
        <f t="array" aca="1" ref="CFD61" ca="1">IF(AND($CC$57:$CC$58=$CC$58,$CC$58&lt;&gt;$CC$59,$CC$59:$CC$62=$CC$61,$CE$57:$CE$58=$CE$58,$CE$59:$CE$62=$CE$61,$CF$57&lt;&gt;$CF$58,$CF$59&lt;&gt;$CF$60,$CF$60:$CF$62=$CF$61,$CG$60&lt;&gt;$CG$61,$CG$61:$CG$62=$CG$61),1,0)</f>
        <v>0</v>
      </c>
      <c r="CFE61" s="487">
        <f t="array" aca="1" ref="CFE61" ca="1">IF(AND($CC$57:$CC$58=$CC$58,$CC$58&lt;&gt;$CC$59,$CC$59:$CC$62=$CC$61,$CE$57:$CE$58=$CE$58,$CE$59:$CE$60=$CE$60,$CE$60&lt;&gt;$CE$61,$CE$61:$CE$62=$CE$61,$CF$57:$CF$58=$CF$58,$CF$59:$CF$60=$CF$60,$CF$61:$CF$62=$CF$61,$CG$57&lt;&gt;$CG$58,$CG$59&lt;&gt;$CG$60,$CG$61:$CG$62=$CG$61),1,0)</f>
        <v>0</v>
      </c>
      <c r="CFF61" s="487">
        <f t="array" aca="1" ref="CFF61" ca="1">IF(AND($CC$57:$CC$58=$CC$58,$CC$58&lt;&gt;$CC$59,$CC$59:$CC$62=$CC$61,$CE$57:$CE$58=$CE$58,$CE$59:$CE$60=$CE$60,$CE$60&lt;&gt;$CE$61,$CE$61:$CE$62=$CE$61,$CF$57&lt;&gt;$CF$58,$CF$59&lt;&gt;$CF$60,$CF$61:$CF$62=$CF$61,$CG$61:$CG$62=$CG$61),1,0)</f>
        <v>0</v>
      </c>
      <c r="CFG61" s="487">
        <f t="array" aca="1" ref="CFG61" ca="1">IF(AND($CC$57:$CC$58=$CC$58,$CC$58&lt;&gt;$CC$59,$CC$59:$CC$62=$CC$61,$CE$57:$CE$58=$CE$58,$CE$59&lt;&gt;$CE$60,$CE$60&lt;&gt;$CE$61,$CE$61:$CE$62=$CE$61,$CF$57:$CF$58=$CF$58,$CF$61:$CF$62=$CF$61,$CG$57&lt;&gt;$CG$58,$CG$61:$CG$62=$CG$61),1,0)</f>
        <v>0</v>
      </c>
      <c r="CFH61" s="487">
        <f t="array" aca="1" ref="CFH61" ca="1">IF(AND($CC$57:$CC$58=$CC$58,$CC$58&lt;&gt;$CC$59,$CC$59:$CC$62=$CC$61,$CE$57:$CE$58=$CE$58,$CE$59&lt;&gt;$CE$60,$CE$60&lt;&gt;$CE$61,$CE$61:$CE$62=$CE$61,$CF$57&lt;&gt;$CF$58,$CF$61:$CF$62=$CF$61,$CG$61:$CG$62=$CG$61),1,0)</f>
        <v>0</v>
      </c>
      <c r="CFI61" s="487">
        <f t="array" aca="1" ref="CFI61" ca="1">IF(AND($CC$57:$CC$58=$CC$58,$CC$58&lt;&gt;$CC$59,$CC$59:$CC$62=$CC$61,$CE$57:$CE$58=$CE$58,$CE$59&lt;&gt;$CE$60,$CE$60:$CE$62=$CE$61,$CF$57:$CF$58=$CF$58,$CF$60:$CF$62=$CF$61,$CG$57&lt;&gt;$CG$58,$CG$60&lt;&gt;$CG$61,$CG$61:$CG$62=$CG$61),1,0)</f>
        <v>0</v>
      </c>
      <c r="CFJ61" s="487">
        <f t="array" aca="1" ref="CFJ61" ca="1">IF(AND($CC$57:$CC$58=$CC$58,$CC$58&lt;&gt;$CC$59,$CC$59:$CC$62=$CC$61,$CE$57:$CE$58=$CE$58,$CE$59&lt;&gt;$CE$60,$CE$60:$CE$62=$CE$60,$CF$57&lt;&gt;$CF$58,$CF$60&lt;&gt;$CF$61,$CF$61:$CF$62=$CF$61,$CG$61:$CG$62=$CG$61),1,0)</f>
        <v>0</v>
      </c>
      <c r="CFK61" s="487">
        <f t="array" aca="1" ref="CFK61" ca="1">IF(AND($CC$57:$CC$58=$CC$58,$CC$58&lt;&gt;$CC$59,$CC$59:$CC$62=$CC$61,$CE$57&lt;&gt;$CE$58,$CE$59:$CE$62=$CE$61,$CF$59:$CF$62=$CF$61,$CG$59&lt;&gt;$CG$60,$CG$60&lt;&gt;$CG$61,$CG$61:$CG$62=$CG$61),1,0)</f>
        <v>0</v>
      </c>
      <c r="CFL61" s="487">
        <f t="array" aca="1" ref="CFL61" ca="1">IF(AND($CC$57:$CC$58=$CC$58,$CC$58&lt;&gt;$CC$59,$CC$59:$CC$62=$CC$61,$CE$57&lt;&gt;$CE$58,$CE$59:$CE$62=$CE$61,$CF$59&lt;&gt;$CF$60,$CF$60&lt;&gt;$CF$61,$CF$61:$CF$62=$CF$61,$CG$61:$CG$62=$CG$61),1,0)</f>
        <v>0</v>
      </c>
      <c r="CFM61" s="487">
        <f t="array" aca="1" ref="CFM61" ca="1">IF(AND($CC$57:$CC$58=$CC$58,$CC$58&lt;&gt;$CC$59,$CC$59:$CC$62=$CC$61,$CE$57&lt;&gt;$CE$58,$CE$59:$CE$60=$CE$60,$CE$60&lt;&gt;$CE$61,$CE$61:$CE$62=$CE$61,$CF$59:$CF$60=$CF$60,$CF$61:$CF$62=$CF$61,$CG$59&lt;&gt;$CG$60,$CG$61:$CG$62=$CG$61),1,0)</f>
        <v>0</v>
      </c>
      <c r="CFN61" s="487">
        <f t="array" aca="1" ref="CFN61" ca="1">IF(AND($CC$57:$CC$58=$CC$58,$CC$58&lt;&gt;$CC$59,$CC$59:$CC$62=$CC$61,$CE$57&lt;&gt;$CE$58,$CE$59:$CE$60=$CE$60,$CE$60&lt;&gt;$CE$61,$CE$61:$CE$62=$CE$61,$CF$59&lt;&gt;$CF$60,$CF$61:$CF$62=$CF$61,$CG$61:$CG$62=$CG$61),1,0)</f>
        <v>0</v>
      </c>
      <c r="CFO61" s="487">
        <f t="array" aca="1" ref="CFO61" ca="1">IF(AND($CC$57:$CC$58=$CC$58,$CC$58&lt;&gt;$CC$59,$CC$59:$CC$62=$CC$61,$CE$57&lt;&gt;$CE$58,$CE$59&lt;&gt;$CE$60,$CE$60:$CE$62=$CE$61,$CF$60:$CF$62=$CF$61,$CG$60&lt;&gt;$CG$61,$CG$61:$CG$62=$CG$61),1,0)</f>
        <v>0</v>
      </c>
      <c r="CFP61" s="487">
        <f t="array" aca="1" ref="CFP61" ca="1">IF(AND($CC$57:$CC$58=$CC$58,$CC$58&lt;&gt;$CC$59,$CC$59:$CC$62=$CC$61,$CE$57&lt;&gt;$CE$58,$CE$59&lt;&gt;$CE$60,$CE$60:$CE$62=$CE$61,$CF$60&lt;&gt;$CF$61,$CF$61:$CF$62=$CF$61,$CG$61:$CG$62=$CG$61),1,0)</f>
        <v>0</v>
      </c>
      <c r="CFQ61" s="487">
        <f t="array" aca="1" ref="CFQ61" ca="1">IF(AND($CC$57:$CC$59=$CC$59,$CC$59&lt;&gt;$CC$60,$CC$60&lt;&gt;$CC$61,$CC$61:$CC$62=$CC$61,$CE$57:$CE$59=$CE$59,$CE$61:$CE$62=$CE$61,$CF$57&lt;&gt;$CF$58,$CF$58:$CF$59=$CF$59,$CF$61:$CF$62=$CF$61,$CG$58&lt;&gt;$CG$59,$CG$61:$CG$62=$CG$61),1,0)</f>
        <v>0</v>
      </c>
      <c r="CFR61" s="487">
        <f t="array" aca="1" ref="CFR61" ca="1">IF(AND($CC$57:$CC$59=$CC$59,$CC$59&lt;&gt;$CC$60,$CC$60&lt;&gt;$CC$61,$CC$61:$CC$62=$CC$61,$CE$57:$CE$59=$CE$59,$CE$61:$CE$62=$CE$61,$CF$57:$CF$58=$CF$58,$CF$58&lt;&gt;$CF$59,$CF$61:$CF$62=$CF$61,$CG$57&lt;&gt;$CG$58,$CG$61:$CG$62=$CG$61),1,0)</f>
        <v>0</v>
      </c>
      <c r="CFS61" s="487">
        <f t="array" aca="1" ref="CFS61" ca="1">IF(AND($CC$57:$CC$59=$CC$59,$CC$59&lt;&gt;$CC$60,$CC$60&lt;&gt;$CC$61,$CC$61:$CC$62=$CC$61,$CE$57&lt;&gt;$CE$58,$CE$58:$CE$59=$CE$59,$CE$61:$CE$62=$CE$61,$CF$58:$CF$59=$CF$59,$CF$61:$CF$62=$CF$61,$CG$58&lt;&gt;$CG$59,$CG$61:$CG$62=$CG$61),1,0)</f>
        <v>0</v>
      </c>
      <c r="CFT61" s="487">
        <f t="array" aca="1" ref="CFT61" ca="1">IF(AND($CC$57:$CC$59=$CC$59,$CC$59&lt;&gt;$CC$60,$CC$60&lt;&gt;$CC$61,$CC$61:$CC$62=$CC$61,$CE$57&lt;&gt;$CE$58,$CE$58:$CE$59=$CE$59,$CE$61:$CE$62=$CE$61,$CF$58&lt;&gt;$CF$59,$CF$61:$CF$62=$CF$61,$CG$61:$CG$62=$CG$61),1,0)</f>
        <v>0</v>
      </c>
      <c r="CFU61" s="487">
        <f t="array" aca="1" ref="CFU61" ca="1">IF(AND($CC$57:$CC$59=$CC$59,$CC$59&lt;&gt;$CC$60,$CC$60&lt;&gt;$CC$61,$CC$61:$CC$62=$CC$61,$CE$57:$CE$58=$CE$58,$CE$58&lt;&gt;$CE$59,$CE$61:$CE$62=$CE$61,$CF$57:$CF$58=$CF$58,$CF$61:$CF$62=$CF$61,$CG$57&lt;&gt;$CG$58,$CG$61:$CG$62=$CG$61),1,0)</f>
        <v>0</v>
      </c>
      <c r="CFV61" s="487">
        <f t="array" aca="1" ref="CFV61" ca="1">IF(AND($CC$57:$CC$59=$CC$59,$CC$59&lt;&gt;$CC$60,$CC$60&lt;&gt;$CC$61,$CC$61:$CC$62=$CC$61,$CE$57:$CE$58=$CE$58,$CE$58&lt;&gt;$CE$59,$CE$61:$CE$62=$CE$61,$CF$57&lt;&gt;$CF$58,$CF$61:$CF$62=$CF$61,$CG$61:$CG$62=$CG$61),1,0)</f>
        <v>0</v>
      </c>
      <c r="CFW61" s="487">
        <f t="array" aca="1" ref="CFW61" ca="1">IF(AND($CC$57:$CC$58=$CC$58,$CC$58&lt;&gt;$CC$59,$CC$59:$CC$60=$CC$60,$CC$60&lt;&gt;$CC$61,$CC$61:$CC$62=$CC$61,$CE$57:$CE$58=$CE$58,$CE$59:$CE$60=$CE$60,$CE$61:$CE$62=$CE$61,$CF$57&lt;&gt;$CF$58,$CF$59:$CF$60=$CF$60,$CF$61:$CF$62=$CF$61,$CG$59&lt;&gt;$CG$60,$CG$61:$CG$62=$CG$61),1,0)</f>
        <v>0</v>
      </c>
      <c r="CFX61" s="487">
        <f t="array" aca="1" ref="CFX61" ca="1">IF(AND($CC$57:$CC$58=$CC$58,$CC$58&lt;&gt;$CC$59,$CC$59:$CC$60=$CC$60,$CC$60&lt;&gt;$CC$61,$CC$61:$CC$62=$CC$61,$CE$57:$CE$58=$CE$58,$CE$59:$CE$60=$CE$60,$CE$61:$CE$62=$CE$61,$CF$57:$CF$58=$CF$58,$CF$59&lt;&gt;$CF$60,$CF$61:$CF$62=$CF$61,$CG$57&lt;&gt;$CG$58,$CG$61:$CG$62=$CG$61),1,0)</f>
        <v>0</v>
      </c>
      <c r="CFY61" s="487">
        <f t="array" aca="1" ref="CFY61" ca="1">IF(AND($CC$57:$CC$58=$CC$58,$CC$58&lt;&gt;$CC$59,$CC$59:$CC$60=$CC$60,$CC$60&lt;&gt;$CC$61,$CC$61:$CC$62=$CC$61,$CE$57&lt;&gt;$CE$58,$CE$59:$CE$60=$CE$60,$CE$61:$CE$62=$CE$61,$CF$59:$CF$60=$CF$60,$CF$61:$CF$62=$CF$61,$CG$59&lt;&gt;$CG$60,$CG$61:$CG$62=$CG$61),1,0)</f>
        <v>0</v>
      </c>
      <c r="CFZ61" s="487">
        <f t="array" aca="1" ref="CFZ61" ca="1">IF(AND($CC$57:$CC$58=$CC$58,$CC$58&lt;&gt;$CC$59,$CC$59:$CC$60=$CC$60,$CC$60&lt;&gt;$CC$61,$CC$61:$CC$62=$CC$61,$CE$57&lt;&gt;$CE$58,$CE$59:$CE$60=$CE$60,$CE$61:$CE$62=$CE$61,$CF$59&lt;&gt;$CF$60,$CF$61:$CF$62=$CF$61,$CG$61:$CG$62=$CG$61),1,0)</f>
        <v>0</v>
      </c>
      <c r="CGA61" s="487">
        <f t="array" aca="1" ref="CGA61" ca="1">IF(AND($CC$57:$CC$58=$CC$58,$CC$58&lt;&gt;$CC$59,$CC$59:$CC$60=$CC$60,$CC$60&lt;&gt;$CC$61,$CC$61:$CC$62=$CC$61,$CE$57:$CE$58=$CE$58,$CE$59&lt;&gt;$CE$60,$CE$61:$CE$62=$CE$61,$CF$57:$CF$58=$CF$58,$CF$61:$CF$62=$CF$61,$CG$57&lt;&gt;$CG$58,$CG$61:$CG$62=$CG$61),1,0)</f>
        <v>0</v>
      </c>
      <c r="CGB61" s="487">
        <f t="array" aca="1" ref="CGB61" ca="1">IF(AND($CC$57:$CC$58=$CC$58,$CC$58&lt;&gt;$CC$59,$CC$59:$CC$60=$CC$60,$CC$60&lt;&gt;$CC$61,$CC$61:$CC$62=$CC$61,$CE$57:$CE$58=$CE$58,$CE$59&lt;&gt;$CE$60,$CE$61:$CE$62=$CE$61,$CF$57&lt;&gt;$CF$58,$CF$61:$CF$62=$CF$61,$CG$61:$CG$62=$CG$61),1,0)</f>
        <v>0</v>
      </c>
      <c r="CGC61" s="487">
        <f t="array" aca="1" ref="CGC61" ca="1">IF(AND($CC$57:$CC$58=$CC$58,$CC$58&lt;&gt;$CC$59,$CC$59&lt;&gt;$CC$60,$CC$60:$CC$62=$CC$61,$CE$57:$CE$58=$CE$58,$CE$60:$CE$62=$CE$61,$CF$57&lt;&gt;$CF$58,$CF$60:$CF$62=$CF$61,$CG$60&lt;&gt;$CG$61,$CG$61:$CG$62=$CG$61),1,0)</f>
        <v>0</v>
      </c>
      <c r="CGD61" s="487">
        <f t="array" aca="1" ref="CGD61" ca="1">IF(AND($CC$57:$CC$58=$CC$58,$CC$58&lt;&gt;$CC$59,$CC$59&lt;&gt;$CC$60,$CC$60:$CC$62=$CC$61,$CE$57:$CE$58=$CE$58,$CE$60:$CE$62=$CE$61,$CF$57:$CF$58=$CF$58,$CF$60&lt;&gt;$CF$61,$CF$61:$CF$62=$CF$61,$CG$57&lt;&gt;$CG$58,$CG$61:$CG$62=$CG$61),1,0)</f>
        <v>0</v>
      </c>
      <c r="CGE61" s="487">
        <f t="array" aca="1" ref="CGE61" ca="1">IF(AND($CC$57:$CC$58=$CC$58,$CC$58&lt;&gt;$CC$59,$CC$59&lt;&gt;$CC$60,$CC$60:$CC$62=$CC$61,$CE$57&lt;&gt;$CE$58,$CE$60:$CE$62=$CE$61,$CF$60:$CF$62=$CF$61,$CG$60&lt;&gt;$CG$61,$CG$61:$CG$62=$CG$61),1,0)</f>
        <v>0</v>
      </c>
      <c r="CGF61" s="487">
        <f t="array" aca="1" ref="CGF61" ca="1">IF(AND($CC$57:$CC$58=$CC$58,$CC$58&lt;&gt;$CC$59,$CC$59&lt;&gt;$CC$60,$CC$60:$CC$62=$CC$61,$CE$57&lt;&gt;$CE$58,$CE$60:$CE$62=$CE$61,$CF$60&lt;&gt;$CF$61,$CF$61:$CF$62=$CF$61,$CG$61:$CG$62=$CG$61),1,0)</f>
        <v>0</v>
      </c>
      <c r="CGG61" s="487">
        <f t="array" aca="1" ref="CGG61" ca="1">IF(AND($CC$57:$CC$58=$CC$58,$CC$58&lt;&gt;$CC$59,$CC$59&lt;&gt;$CC$60,$CC$60:$CC$62=$CC$61,$CE$57:$CE$58=$CE$58,$CE$60&lt;&gt;$CE$61,$CE$61:$CE$62=$CE$61,$CF$57:$CF$58=$CF$58,$CF$61:$CF$62=$CF$61,$CG$57&lt;&gt;$CG$58,$CG$61:$CG$62=$CG$61),1,0)</f>
        <v>0</v>
      </c>
      <c r="CGH61" s="487">
        <f t="array" aca="1" ref="CGH61" ca="1">IF(AND($CC$57:$CC$58=$CC$58,$CC$58&lt;&gt;$CC$59,$CC$59&lt;&gt;$CC$60,$CC$60:$CC$62=$CC$61,$CE$57:$CE$58=$CE$58,$CE$60&lt;&gt;$CE$61,$CE$61:$CE$62=$CE$61,$CF$57&lt;&gt;$CF$58,$CF$61:$CF$62=$CF$61,$CG$61:$CG$62=$CG$61),1,0)</f>
        <v>0</v>
      </c>
      <c r="CGI61" s="487">
        <f t="array" aca="1" ref="CGI61" ca="1">IF(AND($CC$57&lt;&gt;$CC$58,$CC$58:$CC$62=$CC$61,$CE$58:$CE$62=$CE$61,$CF$58&lt;&gt;$CF$59,$CF$59:$CF$62=$CF$61,$CG$59&lt;&gt;$CG$60,$CG$60&lt;&gt;$CG$61,$CG$61:$CG$62=$CG$61),1,0)</f>
        <v>0</v>
      </c>
      <c r="CGJ61" s="487">
        <f t="array" aca="1" ref="CGJ61" ca="1">IF(AND($CC$57&lt;&gt;$CC$58,$CC$58:$CC$62=$CC$61,$CE$58:$CE$62=$CE$61,$CF$58:$CF$59=$CF$59,$CF$59&lt;&gt;$CF$60,$CF$60:$CF$62=$CF$61,$CG$58&lt;&gt;$CG$59,$CG$60&lt;&gt;$CG$61,$CG$61:$CG$62=$CG$61),1,0)</f>
        <v>0</v>
      </c>
      <c r="CGK61" s="487">
        <f t="array" aca="1" ref="CGK61" ca="1">IF(AND($CC$57&lt;&gt;$CC$58,$CC$58:$CC$62=$CC$61,$CE$58:$CE$62=$CE$61,$CF$58:$CF$59=$CF$59,$CF$59&lt;&gt;$CF$60,$CF$60&lt;&gt;$CF$61,$CF$61:$CF$62=$CF$61,$CG$58&lt;&gt;$CG$59,$CG$61:$CG$62=$CG$61),1,0)</f>
        <v>0</v>
      </c>
      <c r="CGL61" s="487">
        <f t="array" aca="1" ref="CGL61" ca="1">IF(AND($CC$57&lt;&gt;$CC$58,$CC$58:$CC$62=$CC$61,$CE$58:$CE$62=$CE$61,$CF$58&lt;&gt;$CF$59,$CF$59:$CF$60=$CF$60,$CF$60&lt;&gt;$CF$61,$CF$61:$CF$62=$CF$61,$CG$59&lt;&gt;$CG$60,$CG$61:$CG$62=$CG$61),1,0)</f>
        <v>0</v>
      </c>
      <c r="CGM61" s="487">
        <f t="array" aca="1" ref="CGM61" ca="1">IF(AND($CC$57&lt;&gt;$CC$58,$CC$58:$CC$62=$CC$61,$CE$58:$CE$62=$CE$61,$CF$58&lt;&gt;$CF$59,$CF$59&lt;&gt;$CF$60,$CF$60:$CF$62=$CF$61,$CG$60&lt;&gt;$CG$61,$CG$61:$CG$62=$CG$61),1,0)</f>
        <v>0</v>
      </c>
      <c r="CGN61" s="487">
        <f t="array" aca="1" ref="CGN61" ca="1">IF(AND($CC$57&lt;&gt;$CC$58,$CC$58:$CC$62=$CC$61,$CE$58:$CE$62=$CE$61,$CF$58:$CF$60=$CF$60,$CF$60&lt;&gt;$CF$61,$CF$61:$CF$62=$CF$61,$CG$58&lt;&gt;$CG$59,$CG$59&lt;&gt;$CG$60,$CG$61:$CG$62=$CG$61),1,0)</f>
        <v>0</v>
      </c>
      <c r="CGO61" s="487">
        <f t="array" aca="1" ref="CGO61" ca="1">IF(AND($CC$57&lt;&gt;$CC$58,$CC$58:$CC$62=$CC$61,$CE$58&lt;&gt;$CE$59,$CE$59:$CE$62=$CE$61,$CF$59:$CF$62=$CF$61,$CG$59&lt;&gt;$CG$60,$CG$60&lt;&gt;$CG$61,$CG$61:$CG$62=$CG$61),1,0)</f>
        <v>0</v>
      </c>
      <c r="CGP61" s="487">
        <f t="array" aca="1" ref="CGP61" ca="1">IF(AND($CC$57&lt;&gt;$CC$58,$CC$58:$CC$62=$CC$61,$CE$58&lt;&gt;$CE$59,$CE$59:$CE$62=$CE$61,$CF$59&lt;&gt;$CF$60,$CF$60&lt;&gt;$CF$61,$CF$61:$CF$62=$CF$61,$CG$61:$CG$62=$CG$61),1,0)</f>
        <v>0</v>
      </c>
      <c r="CGQ61" s="487">
        <f t="array" aca="1" ref="CGQ61" ca="1">IF(AND($CC$57&lt;&gt;$CC$58,$CC$58:$CC$62=$CC$61,$CE$58:$CE$59=$CE$59,$CE$59&lt;&gt;$CE$60,$CE$60:$CE$62=$CE$61,$CF$58:$CF$59=$CF$59,$CF$60:$CF$62=$CF$61,$CG$58&lt;&gt;$CG$59,$CG$60&lt;&gt;$CG$61,$CG$61:$CG$62=$CG$61),1,0)</f>
        <v>0</v>
      </c>
      <c r="CGR61" s="487">
        <f t="array" aca="1" ref="CGR61" ca="1">IF(AND($CC$57&lt;&gt;$CC$58,$CC$58:$CC$62=$CC$61,$CE$58:$CE$59=$CE$59,$CE$59&lt;&gt;$CE$60,$CE$60:$CE$62=$CE$61,$CF$58&lt;&gt;$CF$59,$CF$60&lt;&gt;$CF$61,$CF$61:$CF$62=$CF$61,$CG$61:$CG$62=$CG$61),1,0)</f>
        <v>0</v>
      </c>
      <c r="CGS61" s="487">
        <f t="array" aca="1" ref="CGS61" ca="1">IF(AND($CC$57&lt;&gt;$CC$58,$CC$58:$CC$62=$CC$61,$CE$58:$CE$59=$CE$59,$CE$59&lt;&gt;$CE$60,$CE$60&lt;&gt;$CE$61,$CE$61:$CE$62=$CE$61,$CF$58:$CF$59=$CF$59,$CF$61:$CF$62=$CF$61,$CG$58&lt;&gt;$CG$59,$CG$61:$CG$62=$CG$61),1,0)</f>
        <v>0</v>
      </c>
      <c r="CGT61" s="487">
        <f t="array" aca="1" ref="CGT61" ca="1">IF(AND($CC$57&lt;&gt;$CC$58,$CC$58:$CC$62=$CC$61,$CE$58:$CE$59=$CE$59,$CE$59&lt;&gt;$CE$60,$CE$60&lt;&gt;$CE$61,$CE$61:$CE$62=$CE$61,$CF$58&lt;&gt;$CF$59,$CF$61:$CF$62=$CF$61,$CG$61:$CG$62=$CG$61),1,0)</f>
        <v>0</v>
      </c>
      <c r="CGU61" s="487">
        <f t="array" aca="1" ref="CGU61" ca="1">IF(AND($CC$57&lt;&gt;$CC$58,$CC$58:$CC$62=$CC$61,$CE$58&lt;&gt;$CE$59,$CE$59:$CE$60=$CE$60,$CE$60&lt;&gt;$CE$61,$CE$61:$CE$62=$CE$61,$CF$59:$CF$60=$CF$60,$CF$61:$CF$62=$CF$61,$CG$59&lt;&gt;$CG$60,$CG$61:$CG$62=$CG$61),1,0)</f>
        <v>0</v>
      </c>
      <c r="CGV61" s="487">
        <f t="array" aca="1" ref="CGV61" ca="1">IF(AND($CC$57&lt;&gt;$CC$58,$CC$58:$CC$62=$CC$61,$CE$58&lt;&gt;$CE$59,$CE$59:$CE$60=$CE$60,$CE$60&lt;&gt;$CE$61,$CE$61:$CE$62=$CE$61,$CF$59&lt;&gt;$CF$60,$CF$61:$CF$62=$CF$61,$CG$61:$CG$62=$CG$61),1,0)</f>
        <v>0</v>
      </c>
      <c r="CGW61" s="487">
        <f t="array" aca="1" ref="CGW61" ca="1">IF(AND($CC$57&lt;&gt;$CC$58,$CC$58:$CC$62=$CC$61,$CE$58&lt;&gt;$CE$59,$CE$59&lt;&gt;$CE$60,$CE$60:$CE$62=$CE$61,$CF$60:$CF$62=$CF$61,$CG$60&lt;&gt;$CG$61,$CG$61:$CG$62=$CG$61),1,0)</f>
        <v>0</v>
      </c>
      <c r="CGX61" s="487">
        <f t="array" aca="1" ref="CGX61" ca="1">IF(AND($CC$57&lt;&gt;$CC$58,$CC$58:$CC$62=$CC$61,$CE$58&lt;&gt;$CE$59,$CE$59&lt;&gt;$CE$60,$CE$60:$CE$62=$CE$61,$CF$60&lt;&gt;$CF$61,$CF$61:$CF$62=$CF$61,$CG$61:$CG$62=$CG$61),1,0)</f>
        <v>0</v>
      </c>
      <c r="CGY61" s="487">
        <f t="array" aca="1" ref="CGY61" ca="1">IF(AND($CC$57&lt;&gt;$CC$58,$CC$58:$CC$62=$CC$61,$CE$58:$CE$60=$CE$60,$CE$60&lt;&gt;$CE$61,$CE$61:$CE$62=$CE$61,$CF$58:$CF$60=$CF$60,$CF$61:$CF$62=$CF$61,$CG$58&lt;&gt;$CG$59,$CG$59&lt;&gt;$CG$60,$CG$61:$CG$62=$CG$61),1,0)</f>
        <v>0</v>
      </c>
      <c r="CGZ61" s="487">
        <f t="array" aca="1" ref="CGZ61" ca="1">IF(AND($CC$57&lt;&gt;$CC$58,$CC$58:$CC$62=$CC$61,$CE$58:$CE$60=$CE$60,$CE$60&lt;&gt;$CE$61,$CE$61:$CE$62=$CE$61,$CF$58&lt;&gt;$CF$59,$CF$59&lt;&gt;$CF$60,$CF$61:$CF$62=$CF$61,$CG$61:$CG$62=$CG$61),1,0)</f>
        <v>0</v>
      </c>
      <c r="CHA61" s="487">
        <f t="array" aca="1" ref="CHA61" ca="1">IF(AND($CC$57&lt;&gt;$CC$58,$CC$58:$CC$60=$CC$60,$CC$60&lt;&gt;$CC$61,$CC$61:$CC$62=$CC$61,$CE$58:$CE$60=$CE$60,$CE$61:$CE$62=$CE$61,$CF$58&lt;&gt;$CF$59,$CF$59:$CF$60=$CF$60,$CF$61:$CF$62=$CF$61,$CG$59&lt;&gt;$CG$60,$CG$61:$CG$62=$CG$61),1,0)</f>
        <v>0</v>
      </c>
      <c r="CHB61" s="487">
        <f t="array" aca="1" ref="CHB61" ca="1">IF(AND($CC$57&lt;&gt;$CC$58,$CC$58:$CC$60=$CC$60,$CC$60&lt;&gt;$CC$61,$CC$61:$CC$62=$CC$61,$CE$58:$CE$60=$CE$60,$CE$61:$CE$62=$CE$61,$CF$58:$CF$59=$CF$59,$CF$59&lt;&gt;$CF$60,$CF$61:$CF$62=$CF$61,$CG$58&lt;&gt;$CG$59,$CG$61:$CG$62=$CG$61),1,0)</f>
        <v>0</v>
      </c>
      <c r="CHC61" s="487">
        <f t="array" aca="1" ref="CHC61" ca="1">IF(AND($CC$57&lt;&gt;$CC$58,$CC$58:$CC$60=$CC$60,$CC$60&lt;&gt;$CC$61,$CC$61:$CC$62=$CC$61,$CE$58&lt;&gt;$CE$59,$CE$59:$CE$60=$CE$60,$CE$61:$CE$62=$CE$61,$CF$59:$CF$60=$CF$60,$CF$61:$CF$62=$CF$61,$CG$59&lt;&gt;$CG$60,$CG$61:$CG$62=$CG$61),1,0)</f>
        <v>0</v>
      </c>
      <c r="CHD61" s="487">
        <f t="array" aca="1" ref="CHD61" ca="1">IF(AND($CC$57&lt;&gt;$CC$58,$CC$58:$CC$60=$CC$60,$CC$60&lt;&gt;$CC$61,$CC$61:$CC$62=$CC$61,$CE$58&lt;&gt;$CE$59,$CE$59:$CE$60=$CE$60,$CE$61:$CE$62=$CE$61,$CF$59&lt;&gt;$CF$60,$CF$61:$CF$62=$CF$61,$CG$61:$CG$62=$CG$61),1,0)</f>
        <v>0</v>
      </c>
      <c r="CHE61" s="487">
        <f t="array" aca="1" ref="CHE61" ca="1">IF(AND($CC$57&lt;&gt;$CC$58,$CC$58:$CC$60=$CC$60,$CC$60&lt;&gt;$CC$61,$CC$61:$CC$62=$CC$61,$CE$58:$CE$59=$CE$59,$CE$59&lt;&gt;$CE$60,$CE$61:$CE$62=$CE$61,$CF$58:$CF$59=$CF$59,$CF$61:$CF$62=$CF$61,$CG$58&lt;&gt;$CG$59,$CG$61:$CG$62=$CG$61),1,0)</f>
        <v>0</v>
      </c>
      <c r="CHF61" s="487">
        <f t="array" aca="1" ref="CHF61" ca="1">IF(AND($CC$57&lt;&gt;$CC$58,$CC$58:$CC$60=$CC$60,$CC$60&lt;&gt;$CC$61,$CC$61:$CC$62=$CC$61,$CE$58:$CE$59=$CE$59,$CE$59&lt;&gt;$CE$60,$CE$61:$CE$62=$CE$61,$CF$58&lt;&gt;$CF$59,$CF$61:$CF$62=$CF$61,$CG$61:$CG$62=$CG$61),1,0)</f>
        <v>0</v>
      </c>
      <c r="CHG61" s="487">
        <f t="array" aca="1" ref="CHG61" ca="1">IF(AND($CC$57&lt;&gt;$CC$58,$CC$58:$CC$59=$CC$59,$CC$59&lt;&gt;$CC$60,$CC$60:$CC$62=$CC$61,$CE$58:$CE$59=$CE$59,$CE$60:$CE$62=$CE$61,$CF$58:$CF$59=$CF$59,$CF$60&lt;&gt;$CF$61,$CF$61:$CF$62=$CF$61,$CG$58&lt;&gt;$CG$59,$CG$61:$CG$62=$CG$61),1,0)</f>
        <v>0</v>
      </c>
      <c r="CHH61" s="487">
        <f t="array" aca="1" ref="CHH61" ca="1">IF(AND($CC$57&lt;&gt;$CC$58,$CC$58:$CC$59=$CC$59,$CC$59&lt;&gt;$CC$60,$CC$60:$CC$62=$CC$61,$CE$58:$CE$59=$CE$59,$CE$60:$CE$62=$CE$61,$CF$58&lt;&gt;$CF$59,$CF$60:$CF$62=$CF$61,$CG$60&lt;&gt;$CG$61,$CG$61:$CG$62=$CG$61),1,0)</f>
        <v>0</v>
      </c>
      <c r="CHI61" s="487">
        <f t="array" aca="1" ref="CHI61" ca="1">IF(AND($CC$57&lt;&gt;$CC$58,$CC$58:$CC$59=$CC$59,$CC$59&lt;&gt;$CC$60,$CC$60:$CC$62=$CC$61,$CE$58:$CE$59=$CE$59,$CE$60&lt;&gt;$CE$61,$CE$61:$CE$62=$CE$61,$CF$58:$CF$59=$CF$59,$CF$61:$CF$62=$CF$61,$CG$58&lt;&gt;$CG$59,$CG$61:$CG$62=$CG$61),1,0)</f>
        <v>0</v>
      </c>
      <c r="CHJ61" s="487">
        <f t="array" aca="1" ref="CHJ61" ca="1">IF(AND($CC$57&lt;&gt;$CC$58,$CC$58:$CC$59=$CC$59,$CC$59&lt;&gt;$CC$60,$CC$60:$CC$62=$CC$61,$CE$58:$CE$59=$CE$59,$CE$60&lt;&gt;$CE$61,$CE$61:$CE$62=$CE$61,$CF$58&lt;&gt;$CF$59,$CF$61:$CF$62=$CF$61,$CG$61:$CG$62=$CG$61),1,0)</f>
        <v>0</v>
      </c>
      <c r="CHK61" s="487">
        <f t="array" aca="1" ref="CHK61" ca="1">IF(AND($CC$57&lt;&gt;$CC$58,$CC$58:$CC$59=$CC$59,$CC$59&lt;&gt;$CC$60,$CC$60:$CC$62=$CC$61,$CE$58&lt;&gt;$CE$59,$CE$60:$CE$62=$CE$61,$CF$60:$CF$62=$CF$61,$CG$60&lt;&gt;$CG$61,$CG$61:$CG$62=$CG$61),1,0)</f>
        <v>0</v>
      </c>
      <c r="CHL61" s="487">
        <f t="array" aca="1" ref="CHL61" ca="1">IF(AND($CC$57&lt;&gt;$CC$58,$CC$58:$CC$59=$CC$59,$CC$59&lt;&gt;$CC$60,$CC$60:$CC$62=$CC$61,$CE$58&lt;&gt;$CE$59,$CE$60:$CE$62=$CE$61,$CF$60&lt;&gt;$CF$61,$CF$61:$CF$62=$CF$61,$CG$61:$CG$62=$CG$61),1,0)</f>
        <v>0</v>
      </c>
      <c r="CHM61" s="487">
        <f t="array" aca="1" ref="CHM61" ca="1">IF(AND($CC$57&lt;&gt;$CC$58,$CC$58&lt;&gt;$CC$59,$CC$59:$CC$62=$CC$61,$CE$59:$CE$62=$CE$61,$CF$59&lt;&gt;$CF$60,$CF$60:$CF$62=$CF$61,$CG$60&lt;&gt;$CG$61,$CG$61:$CG$62=$CG$61),1,0)</f>
        <v>0</v>
      </c>
      <c r="CHN61" s="487">
        <f t="array" aca="1" ref="CHN61" ca="1">IF(AND($CC$57&lt;&gt;$CC$58,$CC$58&lt;&gt;$CC$59,$CC$59:$CC$62=$CC$61,$CE$59:$CE$62=$CE$61,$CF$59:$CF$60=$CF$60,$CF$60&lt;&gt;$CF$61,$CF$61:$CF$62=$CF$61,$CG$59&lt;&gt;$CG$60,$CG$61:$CG$62=$CG$61),1,0)</f>
        <v>0</v>
      </c>
      <c r="CHO61" s="487">
        <f t="array" aca="1" ref="CHO61" ca="1">IF(AND($CC$57&lt;&gt;$CC$58,$CC$58&lt;&gt;$CC$59,$CC$59:$CC$62=$CC$61,$CE$59&lt;&gt;$CE$60,$CE$60:$CE$62=$CE$61,$CF$60:$CF$62=$CF$61,$CG$60&lt;&gt;$CG$61,$CG$61:$CG$62=$CG$61),1,0)</f>
        <v>0</v>
      </c>
      <c r="CHP61" s="487">
        <f t="array" aca="1" ref="CHP61" ca="1">IF(AND($CC$57&lt;&gt;$CC$58,$CC$58&lt;&gt;$CC$59,$CC$59:$CC$62=$CC$61,$CE$59&lt;&gt;$CE$60,$CE$60:$CE$62=$CE$61,$CF$60&lt;&gt;$CF$61,$CF$61:$CF$62=$CF$61,$CG$61:$CG$62=$CG$61),1,0)</f>
        <v>0</v>
      </c>
      <c r="CHQ61" s="487">
        <f t="array" aca="1" ref="CHQ61" ca="1">IF(AND($CC$57&lt;&gt;$CC$58,$CC$58&lt;&gt;$CC$59,$CC$59:$CC$62=$CC$61,$CE$59:$CE$60=$CE$60,$CE$60&lt;&gt;$CE$61,$CE$61:$CE$62=$CE$61,$CF$59:$CF$60=$CF$60,$CF$61:$CF$62=$CF$61,$CG$59&lt;&gt;$CG$60,$CG$61:$CG$62=$CG$61),1,0)</f>
        <v>0</v>
      </c>
      <c r="CHR61" s="487">
        <f t="array" aca="1" ref="CHR61" ca="1">IF(AND($CC$57&lt;&gt;$CC$58,$CC$58&lt;&gt;$CC$59,$CC$59:$CC$62=$CC$61,$CE$59:$CE$60=$CE$60,$CE$60&lt;&gt;$CE$61,$CE$61:$CE$62=$CE$61,$CF$59&lt;&gt;$CF$60,$CF$61:$CF$62=$CF$61,$CG$61:$CG$62=$CG$61),1,0)</f>
        <v>0</v>
      </c>
      <c r="CHS61" s="487">
        <f t="array" aca="1" ref="CHS61" ca="1">IF(AND($CC$57:$CC$61=$CC$61,$CC$61&lt;&gt;$CC$62,$CE$57:$CE$60=$CE$60,$CE$60&lt;&gt;$CE$61,$CF$57:$CF$59=$CF$59,$CF$59&lt;&gt;$CF$60,$CG$57:$CG$58=$CG$58,$CG$58&lt;&gt;$CG$59),1,0)</f>
        <v>0</v>
      </c>
      <c r="CHT61" s="487">
        <f t="array" aca="1" ref="CHT61" ca="1">IF(AND($CC$57:$CC$61=$CC$61,$CC$61&lt;&gt;$CC$62,$CE$57:$CE$60=$CE$60,$CE$60&lt;&gt;$CE$61,$CF$57:$CF$58=$CF$58,$CF$58&lt;&gt;$CF$59,$CF$59:$CF$60=$CF$60,$CG$57:$CG$58=$CG$58,$CG$59&lt;&gt;$CG$60),1,0)</f>
        <v>0</v>
      </c>
      <c r="CHU61" s="487">
        <f t="array" aca="1" ref="CHU61" ca="1">IF(AND($CC$57:$CC$61=$CC$61,$CC$61&lt;&gt;$CC$62,$CE$57:$CE$59=$CE$59,$CE$59&lt;&gt;$CE$60,$CE$60:$CE$61=$CE$61,$CF$57:$CF$58=$CF$58,$CF$58&lt;&gt;$CF$59,$CF$60:$CF$61=$CF$61,$CG$57:$CG$58=$CG$58,$CG$60&lt;&gt;$CG$61),1,0)</f>
        <v>0</v>
      </c>
      <c r="CHV61" s="487">
        <f t="array" aca="1" ref="CHV61" ca="1">IF(AND($CC$57:$CC$61=$CC$61,$CC$61&lt;&gt;$CC$62,$CE$57:$CE$59=$CE$59,$CE$59&lt;&gt;$CE$60,$CE$60:$CE$61=$CE$61,$CF$57:$CF$59=$CF$59,$CF$60&lt;&gt;$CF$61,$CG$57:$CG$58=$CG$58,$CG$58&lt;&gt;$CG$59),1,0)</f>
        <v>0</v>
      </c>
      <c r="CHW61" s="487">
        <f t="array" aca="1" ref="CHW61" ca="1">IF(AND($CC$57:$CC$61=$CC$61,$CC$61&lt;&gt;$CC$62,$CE$57:$CE$58=$CE$58,$CE$58&lt;&gt;$CE$59,$CE$59:$CE$61=$CE$61,$CF$57:$CF$58=$CF$58,$CF$59&lt;&gt;$CF$60,$CF$60:$CF$61=$CF$61,$CG$57:$CG$58=$CG$58,$CG$60&lt;&gt;$CG$61),1,0)</f>
        <v>0</v>
      </c>
      <c r="CHX61" s="487">
        <f t="array" aca="1" ref="CHX61" ca="1">IF(AND($CC$57:$CC$61=$CC$61,$CC$61&lt;&gt;$CC$62,$CE$57:$CE$58=$CE$58,$CE$58&lt;&gt;$CE$59,$CE$59:$CE$61=$CE$61,$CF$57:$CF$58=$CF$58,$CF$59:$CF$60=$CF$60,$CF$60&lt;&gt;$CF$61,$CG$57:$CG$58=$CG$58,$CG$59&lt;&gt;$CG$60),1,0)</f>
        <v>0</v>
      </c>
      <c r="CHY61" s="487">
        <f t="array" aca="1" ref="CHY61" ca="1">IF(AND($CC$57:$CC$60=$CC$60,$CC$60&lt;&gt;$CC$61,$CC$61:$CC$62=$CC$61,$CE$57:$CE$58=$CE$58,$CE$58&lt;&gt;$CE$59,$CE$59:$CE$60=$CE$60,$CE$61:$CE$62=$CE$61,$CF$57:$CF$58=$CF$58,$CF$59:$CF$60=$CF$60,$CF$61&lt;&gt;$CF$62,$CG$57:$CG$58=$CG$58,$CG$59&lt;&gt;$CG$60),1,0)</f>
        <v>0</v>
      </c>
      <c r="CHZ61" s="487">
        <f t="array" aca="1" ref="CHZ61" ca="1">IF(AND($CC$57:$CC$60=$CC$60,$CC$60&lt;&gt;$CC$61,$CC$61:$CC$62=$CC$61,$CE$57:$CE$58=$CE$58,$CE$58&lt;&gt;$CE$59,$CE$59:$CE$60=$CE$60,$CE$61:$CE$62=$CE$61,$CF$57:$CF$58=$CF$58,$CF$59&lt;&gt;$CF$60,$CF$61:$CF$62=$CF$61,$CG$57:$CG$58=$CG$58,$CG$61&lt;&gt;$CG$62),1,0)</f>
        <v>0</v>
      </c>
      <c r="CIA61" s="487">
        <f t="array" aca="1" ref="CIA61" ca="1">IF(AND($CC$57:$CC$60=$CC$60,$CC$60&lt;&gt;$CC$61,$CC$61:$CC$62=$CC$61,$CE$57:$CE$60=$CE$60,$CE$61&lt;&gt;$CE$62,$CF$57:$CF$59=$CF$59,$CF$59&lt;&gt;$CF$60,$CG$57:$CG$58=$CG$58,$CG$58&lt;&gt;$CG$59),1,0)</f>
        <v>0</v>
      </c>
      <c r="CIB61" s="487">
        <f t="array" aca="1" ref="CIB61" ca="1">IF(AND($CC$57:$CC$60=$CC$60,$CC$60&lt;&gt;$CC$61,$CC$61:$CC$62=$CC$61,$CE$57:$CE$60=$CE$60,$CE$61&lt;&gt;$CE$62,$CF$57:$CF$58=$CF$58,$CF$58&lt;&gt;$CF$59,$CF$59:$CF$60=$CF$60,$CG$57:$CG$58=$CG$58,$CG$59&lt;&gt;$CG$60),1,0)</f>
        <v>0</v>
      </c>
      <c r="CIC61" s="487">
        <f t="array" aca="1" ref="CIC61" ca="1">IF(AND($CC$57:$CC$60=$CC$60,$CC$60&lt;&gt;$CC$61,$CC$61:$CC$62=$CC$61,$CE$57:$CE$59=$CE$59,$CE$59&lt;&gt;$CE$60,$CE$61:$CE$62=$CE$61,$CF$57:$CF$58=$CF$58,$CF$58&lt;&gt;$CF$59,$CF$61:$CF$62=$CF$61,$CG$57:$CG$58=$CG$58,$CG$61&lt;&gt;$CG$62),1,0)</f>
        <v>0</v>
      </c>
      <c r="CID61" s="487">
        <f t="array" aca="1" ref="CID61" ca="1">IF(AND($CC$57:$CC$60=$CC$60,$CC$60&lt;&gt;$CC$61,$CC$61:$CC$62=$CC$61,$CE$57:$CE$59=$CE$59,$CE$59&lt;&gt;$CE$60,$CE$61:$CE$62=$CE$61,$CF$57:$CF$59=$CF$59,$CF$61&lt;&gt;$CF$62,$CG$57:$CG$58=$CG$58,$CG$58&lt;&gt;$CG$59),1,0)</f>
        <v>0</v>
      </c>
      <c r="CIE61" s="487">
        <f t="array" aca="1" ref="CIE61" ca="1">IF(AND($CC$57:$CC$59=$CC$59,$CC$59&lt;&gt;$CC$60,$CC$60:$CC$62=$CC$61,$CE$57:$CE$59=$CE$59,$CE$60&lt;&gt;$CE$61,$CE$61:$CE$62=$CE$61,$CF$57:$CF$59=$CF$59,$CF$61&lt;&gt;$CF$62,$CG$57:$CG$58=$CG$58,$CG$58&lt;&gt;$CG$59),1,0)</f>
        <v>0</v>
      </c>
      <c r="CIF61" s="487">
        <f t="array" aca="1" ref="CIF61" ca="1">IF(AND($CC$57:$CC$59=$CC$59,$CC$59&lt;&gt;$CC$60,$CC$60:$CC$62=$CC$61,$CE$57:$CE$59=$CE$59,$CE$60&lt;&gt;$CE$61,$CE$61:$CE$62=$CE$61,$CF$57:$CF$58=$CF$58,$CF$58&lt;&gt;$CF$59,$CF$61:$CF$62=$CF$61,$CG$57:$CG$58=$CG$58,$CG$61&lt;&gt;$CG$62),1,0)</f>
        <v>0</v>
      </c>
      <c r="CIG61" s="487">
        <f t="array" aca="1" ref="CIG61" ca="1">IF(AND($CC$57:$CC$59=$CC$59,$CC$59&lt;&gt;$CC$60,$CC$60:$CC$62=$CC$61,$CE$57:$CE$59=$CE$59,$CE$60:$CE$61=$CE$61,$CE$61&lt;&gt;$CE$62,$CF$57:$CF$59=$CF$59,$CF$60&lt;&gt;$CF$61,$CG$57:$CG$58=$CG$58,$CG$58&lt;&gt;$CG$59),1,0)</f>
        <v>0</v>
      </c>
      <c r="CIH61" s="487">
        <f t="array" aca="1" ref="CIH61" ca="1">IF(AND($CC$57:$CC$59=$CC$59,$CC$59&lt;&gt;$CC$60,$CC$60:$CC$62=$CC$61,$CE$57:$CE$59=$CE$59,$CE$60:$CE$61=$CE$61,$CE$61&lt;&gt;$CE$62,$CF$57:$CF$58=$CF$58,$CF$58&lt;&gt;$CF$59,$CF$60:$CF$61=$CF$61,$CG$57:$CG$58=$CG$58,$CG$60&lt;&gt;$CG$61),1,0)</f>
        <v>0</v>
      </c>
      <c r="CII61" s="487">
        <f t="array" aca="1" ref="CII61" ca="1">IF(AND($CC$57:$CC$59=$CC$59,$CC$59&lt;&gt;$CC$60,$CC$60:$CC$62=$CC$61,$CE$57:$CE$58=$CE$58,$CE$58&lt;&gt;$CE$59,$CE$60:$CE$62=$CE$61,$CF$57:$CF$58=$CF$58,$CF$60&lt;&gt;$CF$61,$CF$61:$CF$62=$CF$61,$CG$57:$CG$58=$CG$58,$CG$61&lt;&gt;$CG$62),1,0)</f>
        <v>0</v>
      </c>
      <c r="CIJ61" s="487">
        <f t="array" aca="1" ref="CIJ61" ca="1">IF(AND($CC$57:$CC$59=$CC$59,$CC$59&lt;&gt;$CC$60,$CC$60:$CC$62=$CC$61,$CE$57:$CE$58=$CE$58,$CE$58&lt;&gt;$CE$59,$CE$60:$CE$62=$CE$61,$CF$57:$CF$58=$CF$58,$CF$60:$CF$61=$CF$61,$CF$61&lt;&gt;$CF$62,$CG$57:$CG$58=$CG$58,$CG$60&lt;&gt;$CG$61),1,0)</f>
        <v>0</v>
      </c>
      <c r="CIK61" s="487">
        <f t="array" aca="1" ref="CIK61" ca="1">IF(AND($CC$57:$CC$58=$CC$58,$CC$58&lt;&gt;$CC$59,$CC$59:$CC$62=$CC$61,$CE$57:$CE$58=$CE$58,$CE$59:$CE$60=$CE$60,$CE$60&lt;&gt;$CE$61,$CE$61:$CE$62=$CE$61,$CF$57:$CF$58=$CF$58,$CF$59:$CF$60=$CF$60,$CF$61&lt;&gt;$CF$62,$CG$57:$CG$58=$CG$58,$CG$59&lt;&gt;$CG$60),1,0)</f>
        <v>0</v>
      </c>
      <c r="CIL61" s="487">
        <f t="array" aca="1" ref="CIL61" ca="1">IF(AND($CC$57:$CC$58=$CC$58,$CC$58&lt;&gt;$CC$59,$CC$59:$CC$62=$CC$61,$CE$57:$CE$58=$CE$58,$CE$59:$CE$60=$CE$60,$CE$60&lt;&gt;$CE$61,$CE$61:$CE$62=$CE$61,$CF$57:$CF$58=$CF$58,$CF$59&lt;&gt;$CF$60,$CF$61:$CF$62=$CF$61,$CG$57:$CG$58=$CG$58,$CG$61&lt;&gt;$CG$62),1,0)</f>
        <v>0</v>
      </c>
      <c r="CIM61" s="487">
        <f t="array" aca="1" ref="CIM61" ca="1">IF(AND($CC$57:$CC$58=$CC$58,$CC$58&lt;&gt;$CC$59,$CC$59:$CC$62=$CC$61,$CE$57:$CE$58=$CE$58,$CE$59:$CE$61=$CE$61,$CE$61&lt;&gt;$CE$62,$CF$57:$CF$58=$CF$58,$CF$59&lt;&gt;$CF$60,$CF$60:$CF$61=$CF$61,$CG$57:$CG$58=$CG$58,$CG$60&lt;&gt;$CG$61),1,0)</f>
        <v>0</v>
      </c>
      <c r="CIN61" s="487">
        <f t="array" aca="1" ref="CIN61" ca="1">IF(AND($CC$57:$CC$58=$CC$58,$CC$58&lt;&gt;$CC$59,$CC$59:$CC$62=$CC$61,$CE$57:$CE$58=$CE$58,$CE$59:$CE$61=$CE$61,$CE$61&lt;&gt;$CE$62,$CF$57:$CF$58=$CF$58,$CF$59:$CF$60=$CF$60,$CF$60&lt;&gt;$CF$61,$CG$57:$CG$58=$CG$58,$CG$59&lt;&gt;$CG$60),1,0)</f>
        <v>0</v>
      </c>
      <c r="CIO61" s="487">
        <f t="array" aca="1" ref="CIO61" ca="1">IF(AND($CC$57:$CC$58=$CC$58,$CC$58&lt;&gt;$CC$59,$CC$59:$CC$62=$CC$61,$CE$57:$CE$58=$CE$58,$CE$59&lt;&gt;$CE$60,$CE$60:$CE$62=$CE$61,$CF$57:$CF$58=$CF$58,$CF$60&lt;&gt;$CF$61,$CF$61:$CF$62=$CF$61,$CG$57:$CG$58=$CG$58,$CG$61&lt;&gt;$CG$62),1,0)</f>
        <v>0</v>
      </c>
      <c r="CIP61" s="487">
        <f t="array" aca="1" ref="CIP61" ca="1">IF(AND($CC$57:$CC$58=$CC$58,$CC$58&lt;&gt;$CC$59,$CC$59:$CC$62=$CC$61,$CE$57:$CE$58=$CE$58,$CE$59&lt;&gt;$CE$60,$CE$60:$CE$62=$CE$61,$CF$57:$CF$58=$CF$58,$CF$60:$CF$61=$CF$61,$CF$61&lt;&gt;$CF$62,$CG$57:$CG$58=$CG$58,$CG$60&lt;&gt;$CG$61),1,0)</f>
        <v>0</v>
      </c>
      <c r="CIQ61" s="487">
        <f t="array" aca="1" ref="CIQ61" ca="1">IF(AND($CC$57:$CC$61=$CC$61,$CC$61&lt;&gt;$CC$62,$CE$57:$CE$60=$CE$60,$CE$60&lt;&gt;$CE$61,$CF$57&lt;&gt;$CF$58,$CF$58:$CF$60=$CF$60,$CG$58:$CG$59=$CG$59,$CG$59&lt;&gt;$CG$60),1,0)</f>
        <v>0</v>
      </c>
      <c r="CIR61" s="487">
        <f t="array" aca="1" ref="CIR61" ca="1">IF(AND($CC$57:$CC$61=$CC$61,$CC$61&lt;&gt;$CC$62,$CE$57:$CE$60=$CE$60,$CE$60&lt;&gt;$CE$61,$CF$57:$CF$59=$CF$59,$CF$59&lt;&gt;$CF$60,$CG$57&lt;&gt;$CG$58,$CG$58:$CG$59=$CG$59),1,0)</f>
        <v>0</v>
      </c>
      <c r="CIS61" s="487">
        <f t="array" aca="1" ref="CIS61" ca="1">IF(AND($CC$57:$CC$61=$CC$61,$CC$61&lt;&gt;$CC$62,$CE$57&lt;&gt;$CE$58,$CE$58:$CE$61=$CE$61,$CF$58:$CF$60=$CF$60,$CF$60&lt;&gt;$CF$61,$CG$58:$CG$59=$CG$59,$CG$59&lt;&gt;$CG$60),1,0)</f>
        <v>0</v>
      </c>
      <c r="CIT61" s="487">
        <f t="array" aca="1" ref="CIT61" ca="1">IF(AND($CC$57:$CC$61=$CC$61,$CC$61&lt;&gt;$CC$62,$CE$57&lt;&gt;$CE$58,$CE$58:$CE$61=$CE$61,$CF$58:$CF$59=$CF$59,$CF$59&lt;&gt;$CF$60,$CF$60:$CF$61=$CF$61,$CG$58:$CG$59=$CG$59,$CG$60&lt;&gt;$CG$61),1,0)</f>
        <v>0</v>
      </c>
      <c r="CIU61" s="487">
        <f t="array" aca="1" ref="CIU61" ca="1">IF(AND($CC$57:$CC$61=$CC$61,$CC$61&lt;&gt;$CC$62,$CE$57:$CE$59=$CE$59,$CE$59&lt;&gt;$CE$60,$CE$60:$CE$61=$CE$61,$CF$57:$CF$59=$CF$59,$CF$60&lt;&gt;$CF$61,$CG$57&lt;&gt;$CG$58,$CG$58:$CG$59=$CG$59),1,0)</f>
        <v>0</v>
      </c>
      <c r="CIV61" s="487">
        <f t="array" aca="1" ref="CIV61" ca="1">IF(AND($CC$57:$CC$61=$CC$61,$CC$61&lt;&gt;$CC$62,$CE$57:$CE$59=$CE$59,$CE$59&lt;&gt;$CE$60,$CE$60:$CE$61=$CE$61,$CF$57&lt;&gt;$CF$58,$CF$58:$CF$59=$CF$59,$CF$60:$CF$61=$CF$61,$CG$58:$CG$59=$CG$59,$CG$60&lt;&gt;$CG$61),1,0)</f>
        <v>0</v>
      </c>
      <c r="CIW61" s="487">
        <f t="array" aca="1" ref="CIW61" ca="1">IF(AND($CC$57:$CC$60=$CC$60,$CC$60&lt;&gt;$CC$61,$CC$61:$CC$62=$CC$61,$CE$57:$CE$60=$CE$60,$CE$61&lt;&gt;$CE$62,$CF$57:$CF$59=$CF$59,$CF$59&lt;&gt;$CF$60,$CG$57&lt;&gt;$CG$58,$CG$58:$CG$59=$CG$59),1,0)</f>
        <v>0</v>
      </c>
      <c r="CIX61" s="487">
        <f t="array" aca="1" ref="CIX61" ca="1">IF(AND($CC$57:$CC$60=$CC$60,$CC$60&lt;&gt;$CC$61,$CC$61:$CC$62=$CC$61,$CE$57:$CE$60=$CE$60,$CE$61&lt;&gt;$CE$62,$CF$57&lt;&gt;$CF$58,$CF$58:$CF$60=$CF$60,$CG$58:$CG$59=$CG$59,$CG$59&lt;&gt;$CG$60),1,0)</f>
        <v>0</v>
      </c>
      <c r="CIY61" s="487">
        <f t="array" aca="1" ref="CIY61" ca="1">IF(AND($CC$57:$CC$60=$CC$60,$CC$60&lt;&gt;$CC$61,$CC$61:$CC$62=$CC$61,$CE$57:$CE$59=$CE$59,$CE$59&lt;&gt;$CE$60,$CE$61:$CE$62=$CE$61,$CF$57&lt;&gt;$CF$58,$CF$58:$CF$59=$CF$59,$CF$61:$CF$62=$CF$61,$CG$58:$CG$59=$CG$59,$CG$61&lt;&gt;$CG$62),1,0)</f>
        <v>0</v>
      </c>
      <c r="CIZ61" s="487">
        <f t="array" aca="1" ref="CIZ61" ca="1">IF(AND($CC$57:$CC$60=$CC$60,$CC$60&lt;&gt;$CC$61,$CC$61:$CC$62=$CC$61,$CE$57:$CE$59=$CE$59,$CE$59&lt;&gt;$CE$60,$CE$61:$CE$62=$CE$61,$CF$57:$CF$59=$CF$59,$CF$61&lt;&gt;$CF$62,$CG$57&lt;&gt;$CG$58,$CG$58:$CG$59=$CG$59),1,0)</f>
        <v>0</v>
      </c>
      <c r="CJA61" s="487">
        <f t="array" aca="1" ref="CJA61" ca="1">IF(AND($CC$57:$CC$60=$CC$60,$CC$60&lt;&gt;$CC$61,$CC$61:$CC$62=$CC$61,$CE$57&lt;&gt;$CE$58,$CE$58:$CE$60=$CE$60,$CE$61:$CE$62=$CE$61,$CF$58:$CF$60=$CF$60,$CF$61&lt;&gt;$CF$62,$CG$58:$CG$59=$CG$59,$CG$59&lt;&gt;$CG$60),1,0)</f>
        <v>0</v>
      </c>
      <c r="CJB61" s="487">
        <f t="array" aca="1" ref="CJB61" ca="1">IF(AND($CC$57:$CC$60=$CC$60,$CC$60&lt;&gt;$CC$61,$CC$61:$CC$62=$CC$61,$CE$57&lt;&gt;$CE$58,$CE$58:$CE$60=$CE$60,$CE$61:$CE$62=$CE$61,$CF$58:$CF$59=$CF$59,$CF$59&lt;&gt;$CF$60,$CF$61:$CF$62=$CF$61,$CG$58:$CG$59=$CG$59,$CG$61&lt;&gt;$CG$62),1,0)</f>
        <v>0</v>
      </c>
      <c r="CJC61" s="487">
        <f t="array" aca="1" ref="CJC61" ca="1">IF(AND($CC$57:$CC$59=$CC$59,$CC$59&lt;&gt;$CC$60,$CC$60:$CC$62=$CC$61,$CE$57:$CE$59=$CE$59,$CE$60:$CE$61=$CE$61,$CE$61&lt;&gt;$CE$62,$CF$57&lt;&gt;$CF$58,$CF$58:$CF$59=$CF$59,$CF$60:$CF$61=$CF$61,$CG$58:$CG$59=$CG$59,$CG$60&lt;&gt;$CG$61),1,0)</f>
        <v>0</v>
      </c>
      <c r="CJD61" s="487">
        <f t="array" aca="1" ref="CJD61" ca="1">IF(AND($CC$57:$CC$59=$CC$59,$CC$59&lt;&gt;$CC$60,$CC$60:$CC$62=$CC$61,$CE$57:$CE$59=$CE$59,$CE$60:$CE$61=$CE$61,$CE$61&lt;&gt;$CE$62,$CF$57:$CF$59=$CF$59,$CF$60&lt;&gt;$CF$61,$CG$57&lt;&gt;$CG$58,$CG$58:$CG$59=$CG$59),1,0)</f>
        <v>0</v>
      </c>
      <c r="CJE61" s="487">
        <f t="array" aca="1" ref="CJE61" ca="1">IF(AND($CC$57:$CC$59=$CC$59,$CC$59&lt;&gt;$CC$60,$CC$60:$CC$62=$CC$61,$CE$57:$CE$59=$CE$59,$CE$60&lt;&gt;$CE$61,$CE$61:$CE$62=$CE$61,$CF$57&lt;&gt;$CF$58,$CF$58:$CF$59=$CF$59,$CF$61:$CF$62=$CF$61,$CG$58:$CG$59=$CG$59,$CG$61&lt;&gt;$CG$62),1,0)</f>
        <v>0</v>
      </c>
      <c r="CJF61" s="487">
        <f t="array" aca="1" ref="CJF61" ca="1">IF(AND($CC$57:$CC$59=$CC$59,$CC$59&lt;&gt;$CC$60,$CC$60:$CC$62=$CC$61,$CE$57:$CE$59=$CE$59,$CE$60&lt;&gt;$CE$61,$CE$61:$CE$62=$CE$61,$CF$57:$CF$59=$CF$59,$CF$61&lt;&gt;$CF$62,$CG$57&lt;&gt;$CG$58,$CG$58:$CG$59=$CG$59),1,0)</f>
        <v>0</v>
      </c>
      <c r="CJG61" s="487">
        <f t="array" aca="1" ref="CJG61" ca="1">IF(AND($CC$57:$CC$59=$CC$59,$CC$59&lt;&gt;$CC$60,$CC$60:$CC$62=$CC$61,$CE$57&lt;&gt;$CE$58,$CE$58:$CE$59=$CE$59,$CE$60:$CE$62=$CE$61,$CF$58:$CF$59=$CF$59,$CF$60&lt;&gt;$CF$61,$CF$61:$CF$62=$CF$61,$CG$58:$CG$59=$CG$59,$CG$61&lt;&gt;$CG$62),1,0)</f>
        <v>0</v>
      </c>
      <c r="CJH61" s="487">
        <f t="array" aca="1" ref="CJH61" ca="1">IF(AND($CC$57:$CC$59=$CC$59,$CC$59&lt;&gt;$CC$60,$CC$60:$CC$62=$CC$61,$CE$57&lt;&gt;$CE$58,$CE$58:$CE$59=$CE$59,$CE$60:$CE$62=$CE$61,$CF$58:$CF$59=$CF$59,$CF$60:$CF$61=$CF$61,$CF$61&lt;&gt;$CF$62,$CG$58:$CG$59=$CG$59,$CG$60&lt;&gt;$CG$61),1,0)</f>
        <v>0</v>
      </c>
      <c r="CJI61" s="487">
        <f t="array" aca="1" ref="CJI61" ca="1">IF(AND($CC$57&lt;&gt;$CC$58,$CC$58:$CC$62=$CC$61,$CE$58:$CE$61=$CE$61,$CE$61&lt;&gt;$CE$62,$CF$58:$CF$59=$CF$59,$CF$59&lt;&gt;$CF$60,$CF$60:$CF$61=$CF$61,$CG$58:$CG$59=$CG$59,$CG$60&lt;&gt;$CG$61),1,0)</f>
        <v>0</v>
      </c>
      <c r="CJJ61" s="487">
        <f t="array" aca="1" ref="CJJ61" ca="1">IF(AND($CC$57&lt;&gt;$CC$58,$CC$58:$CC$62=$CC$61,$CE$58:$CE$61=$CE$61,$CE$61&lt;&gt;$CE$62,$CF$58:$CF$60=$CF$60,$CF$60&lt;&gt;$CF$61,$CG$58:$CG$59=$CG$59,$CG$59&lt;&gt;$CG$60),1,0)</f>
        <v>0</v>
      </c>
      <c r="CJK61" s="487">
        <f t="array" aca="1" ref="CJK61" ca="1">IF(AND($CC$57&lt;&gt;$CC$58,$CC$58:$CC$62=$CC$61,$CE$58:$CE$60=$CE$60,$CE$60&lt;&gt;$CE$61,$CE$61:$CE$62=$CE$61,$CF$58:$CF$59=$CF$59,$CF$59&lt;&gt;$CF$60,$CF$61:$CF$62=$CF$61,$CG$58:$CG$59=$CG$59,$CG$61&lt;&gt;$CG$62),1,0)</f>
        <v>0</v>
      </c>
      <c r="CJL61" s="487">
        <f t="array" aca="1" ref="CJL61" ca="1">IF(AND($CC$57&lt;&gt;$CC$58,$CC$58:$CC$62=$CC$61,$CE$58:$CE$60=$CE$60,$CE$60&lt;&gt;$CE$61,$CE$61:$CE$62=$CE$61,$CF$58:$CF$60=$CF$60,$CF$61&lt;&gt;$CF$62,$CG$58:$CG$59=$CG$59,$CG$59&lt;&gt;$CG$60),1,0)</f>
        <v>0</v>
      </c>
      <c r="CJM61" s="487">
        <f t="array" aca="1" ref="CJM61" ca="1">IF(AND($CC$57&lt;&gt;$CC$58,$CC$58:$CC$62=$CC$61,$CE$58:$CE$59=$CE$59,$CE$59&lt;&gt;$CE$60,$CE$60:$CE$62=$CE$61,$CF$58:$CF$59=$CF$59,$CF$60&lt;&gt;$CF$61,$CF$61:$CF$62=$CF$61,$CG$58:$CG$59=$CG$59,$CG$61&lt;&gt;$CG$62),1,0)</f>
        <v>0</v>
      </c>
      <c r="CJN61" s="487">
        <f t="array" aca="1" ref="CJN61" ca="1">IF(AND($CC$57&lt;&gt;$CC$58,$CC$58:$CC$62=$CC$61,$CE$58:$CE$59=$CE$59,$CE$59&lt;&gt;$CE$60,$CE$60:$CE$62=$CE$61,$CF$58:$CF$59=$CF$59,$CF$60:$CF$61=$CF$61,$CF$61&lt;&gt;$CF$62,$CG$58:$CG$59=$CG$59,$CG$60&lt;&gt;$CG$61),1,0)</f>
        <v>0</v>
      </c>
      <c r="CJO61" s="487">
        <f t="array" aca="1" ref="CJO61" ca="1">IF(AND($CC$57:$CC$61=$CC$61,$CC$61&lt;&gt;$CC$62,$CE$57:$CE$60=$CE$60,$CE$60&lt;&gt;$CE$61,$CF$57&lt;&gt;$CF$58,$CF$58:$CF$60=$CF$60,$CG$58&lt;&gt;$CG$59,$CG$59:$CG$60=$CG$60),1,0)</f>
        <v>0</v>
      </c>
      <c r="CJP61" s="487">
        <f t="array" aca="1" ref="CJP61" ca="1">IF(AND($CC$57:$CC$61=$CC$61,$CC$61&lt;&gt;$CC$62,$CE$57:$CE$60=$CE$60,$CE$60&lt;&gt;$CE$61,$CF$57:$CF$58=$CF$58,$CF$58&lt;&gt;$CF$59,$CF$59:$CF$60=$CF$60,$CG$57&lt;&gt;$CG$58,$CG$59:$CG$60=$CG$60),1,0)</f>
        <v>0</v>
      </c>
      <c r="CJQ61" s="487">
        <f t="array" aca="1" ref="CJQ61" ca="1">IF(AND($CC$57:$CC$61=$CC$61,$CC$61&lt;&gt;$CC$62,$CE$57:$CE$58=$CE$58,$CE$58&lt;&gt;$CE$59,$CE$59:$CE$61=$CE$61,$CF$57&lt;&gt;$CF$58,$CF$59:$CF$61=$CF$61,$CG$59:$CG$60=$CG$60,$CG$60&lt;&gt;$CG$61),1,0)</f>
        <v>0</v>
      </c>
      <c r="CJR61" s="487">
        <f t="array" aca="1" ref="CJR61" ca="1">IF(AND($CC$57:$CC$61=$CC$61,$CC$61&lt;&gt;$CC$62,$CE$57:$CE$58=$CE$58,$CE$58&lt;&gt;$CE$59,$CE$59:$CE$61=$CE$61,$CF$57:$CF$58=$CF$58,$CF$59:$CF$60=$CF$60,$CF$60&lt;&gt;$CF$61,$CG$59:$CG$60=$CG$60,$CG$57&lt;&gt;$CG$58),1,0)</f>
        <v>0</v>
      </c>
      <c r="CJS61" s="487">
        <f t="array" aca="1" ref="CJS61" ca="1">IF(AND($CC$57:$CC$61=$CC$61,$CC$61&lt;&gt;$CC$62,$CE$57&lt;&gt;$CE$58,$CE$58:$CE$61=$CE$61,$CF$58:$CF$60=$CF$60,$CF$60&lt;&gt;$CF$61,$CG$58&lt;&gt;$CG$59,$CG$59:$CG$60=$CG$60),1,0)</f>
        <v>0</v>
      </c>
      <c r="CJT61" s="487">
        <f t="array" aca="1" ref="CJT61" ca="1">IF(AND($CC$57:$CC$61=$CC$61,$CC$61&lt;&gt;$CC$62,$CE$57&lt;&gt;$CE$58,$CE$58:$CE$61=$CE$61,$CF$58&lt;&gt;$CF$59,$CF$59:$CF$61=$CF$61,$CG$59:$CG$60=$CG$60,$CG$60&lt;&gt;$CG$61),1,0)</f>
        <v>0</v>
      </c>
      <c r="CJU61" s="487">
        <f t="array" aca="1" ref="CJU61" ca="1">IF(AND($CC$57:$CC$60=$CC$60,$CC$60&lt;&gt;$CC$61,$CC$61:$CC$62=$CC$61,$CE$57:$CE$60=$CE$60,$CE$61&lt;&gt;$CE$62,$CF$57&lt;&gt;$CF$58,$CF$58:$CF$60=$CF$60,$CG$58&lt;&gt;$CG$59,$CG$59:$CG$60=$CG$60),1,0)</f>
        <v>0</v>
      </c>
      <c r="CJV61" s="487">
        <f t="array" aca="1" ref="CJV61" ca="1">IF(AND($CC$57:$CC$60=$CC$60,$CC$60&lt;&gt;$CC$61,$CC$61:$CC$62=$CC$61,$CE$57:$CE$60=$CE$60,$CE$61&lt;&gt;$CE$62,$CF$57:$CF$58=$CF$58,$CF$58&lt;&gt;$CF$59,$CF$59:$CF$60=$CF$60,$CG$57&lt;&gt;$CG$58,$CG$59:$CG$60=$CG$60),1,0)</f>
        <v>0</v>
      </c>
      <c r="CJW61" s="487">
        <f t="array" aca="1" ref="CJW61" ca="1">IF(AND($CC$57:$CC$60=$CC$60,$CC$60&lt;&gt;$CC$61,$CC$61:$CC$62=$CC$61,$CE$57&lt;&gt;$CE$58,$CE$58:$CE$60=$CE$60,$CE$61:$CE$62=$CE$61,$CF$58:$CF$60=$CF$60,$CF$61&lt;&gt;$CF$62,$CG$58&lt;&gt;$CG$59,$CG$59:$CG$60=$CG$60),1,0)</f>
        <v>0</v>
      </c>
      <c r="CJX61" s="487">
        <f t="array" aca="1" ref="CJX61" ca="1">IF(AND($CC$57:$CC$60=$CC$60,$CC$60&lt;&gt;$CC$61,$CC$61:$CC$62=$CC$61,$CE$57&lt;&gt;$CE$58,$CE$58:$CE$60=$CE$60,$CE$61:$CE$62=$CE$61,$CF$58&lt;&gt;$CF$59,$CF$59:$CF$60=$CF$60,$CF$61:$CF$62=$CF$61,$CG$59:$CG$60=$CG$60,$CG$61&lt;&gt;$CG$62),1,0)</f>
        <v>0</v>
      </c>
      <c r="CJY61" s="487">
        <f t="array" aca="1" ref="CJY61" ca="1">IF(AND($CC$57:$CC$60=$CC$60,$CC$60&lt;&gt;$CC$61,$CC$61:$CC$62=$CC$61,$CE$57:$CE$58=$CE$58,$CE$58&lt;&gt;$CE$59,$CE$59:$CE$60=$CE$60,$CE$61:$CE$62=$CE$61,$CF$57&lt;&gt;$CF$58,$CF$59:$CF$60=$CF$60,$CF$61:$CF$62=$CF$61,$CG$59:$CG$60=$CG$60,$CG$61&lt;&gt;$CG$62),1,0)</f>
        <v>0</v>
      </c>
      <c r="CJZ61" s="487">
        <f t="array" aca="1" ref="CJZ61" ca="1">IF(AND($CC$57:$CC$60=$CC$60,$CC$60&lt;&gt;$CC$61,$CC$61:$CC$62=$CC$61,$CE$57:$CE$58=$CE$58,$CE$58&lt;&gt;$CE$59,$CE$59:$CE$60=$CE$60,$CE$61:$CE$62=$CE$61,$CF$57:$CF$58=$CF$58,$CF$59:$CF$60=$CF$60,$CF$61&lt;&gt;$CF$62,$CG$57&lt;&gt;$CG$58,$CG$59:$CG$60=$CG$60),1,0)</f>
        <v>0</v>
      </c>
      <c r="CKA61" s="487">
        <f t="array" aca="1" ref="CKA61" ca="1">IF(AND($CC$57:$CC$58=$CC$58,$CC$58&lt;&gt;$CC$59,$CC$59:$CC$62=$CC$61,$CE$57&lt;&gt;$CE$58,$CE$59:$CE$62=$CE$61,$CF$59:$CF$60=$CF$60,$CF$60&lt;&gt;$CF$61,$CF$61:$CF$62=$CF$61,$CG$59:$CG$60=$CG$60,$CG$61&lt;&gt;$CG$62),1,0)</f>
        <v>0</v>
      </c>
      <c r="CKB61" s="487">
        <f t="array" aca="1" ref="CKB61" ca="1">IF(AND($CC$57:$CC$58=$CC$58,$CC$58&lt;&gt;$CC$59,$CC$59:$CC$62=$CC$61,$CE$57&lt;&gt;$CE$58,$CE$59:$CE$62=$CE$61,$CF$59:$CF$61=$CF$61,$CF$61&lt;&gt;$CF$62,$CG$59:$CG$60=$CG$60,$CG$60&lt;&gt;$CG$61),1,0)</f>
        <v>0</v>
      </c>
      <c r="CKC61" s="487">
        <f t="array" aca="1" ref="CKC61" ca="1">IF(AND($CC$57:$CC$58=$CC$58,$CC$58&lt;&gt;$CC$59,$CC$59:$CC$62=$CC$61,$CE$57:$CE$58=$CE$58,$CE$59:$CE$61=$CE$61,$CE$61&lt;&gt;$CE$62,$CF$57&lt;&gt;$CF$58,$CF$59:$CF$61=$CF$61,$CG$59:$CG$60=$CG$60,$CG$60&lt;&gt;$CG$61),1,0)</f>
        <v>0</v>
      </c>
      <c r="CKD61" s="487">
        <f t="array" aca="1" ref="CKD61" ca="1">IF(AND($CC$57:$CC$58=$CC$58,$CC$58&lt;&gt;$CC$59,$CC$59:$CC$62=$CC$61,$CE$57:$CE$58=$CE$58,$CE$59:$CE$61=$CE$61,$CE$61&lt;&gt;$CE$62,$CF$57:$CF$58=$CF$58,$CF$59:$CF$60=$CF$60,$CF$60&lt;&gt;$CF$61,$CG$57&lt;&gt;$CG$58,$CG$59:$CG$60=$CG$60),1,0)</f>
        <v>0</v>
      </c>
      <c r="CKE61" s="487">
        <f t="array" aca="1" ref="CKE61" ca="1">IF(AND($CC$57:$CC$58=$CC$58,$CC$58&lt;&gt;$CC$59,$CC$59:$CC$62=$CC$61,$CE$57:$CE$58=$CE$58,$CE$59:$CE$60=$CE$60,$CE$60&lt;&gt;$CE$61,$CE$61:$CE$62=$CE$61,$CF$57&lt;&gt;$CF$58,$CF$59:$CF$60=$CF$60,$CF$61:$CF$62=$CF$61,$CG$59:$CG$60=$CG$60,$CG$61&lt;&gt;$CG$62),1,0)</f>
        <v>0</v>
      </c>
      <c r="CKF61" s="487">
        <f t="array" aca="1" ref="CKF61" ca="1">IF(AND($CC$57:$CC$58=$CC$58,$CC$58&lt;&gt;$CC$59,$CC$59:$CC$62=$CC$61,$CE$57:$CE$58=$CE$58,$CE$59:$CE$60=$CE$60,$CE$60&lt;&gt;$CE$61,$CE$61:$CE$62=$CE$61,$CF$57:$CF$58=$CF$58,$CF$59:$CF$60=$CF$60,$CF$61&lt;&gt;$CF$62,$CG$57&lt;&gt;$CG$58,$CG$59:$CG$60=$CG$60),1,0)</f>
        <v>0</v>
      </c>
      <c r="CKG61" s="487">
        <f t="array" aca="1" ref="CKG61" ca="1">IF(AND($CC$57&lt;&gt;$CC$58,$CC$58:$CC$62=$CC$61,$CE$58&lt;&gt;$CE$59,$CE$59:$CE$62=$CE$61,$CF$59:$CF$60=$CF$60,$CF$60&lt;&gt;$CF$61,$CF$61:$CF$62=$CF$61,$CG$59:$CG$60=$CG$60,$CG$61&lt;&gt;$CG$62),1,0)</f>
        <v>0</v>
      </c>
      <c r="CKH61" s="487">
        <f t="array" aca="1" ref="CKH61" ca="1">IF(AND($CC$57&lt;&gt;$CC$58,$CC$58:$CC$62=$CC$61,$CE$58&lt;&gt;$CE$59,$CE$59:$CE$62=$CE$61,$CF$59:$CF$61=$CF$61,$CF$61&lt;&gt;$CF$62,$CG$59:$CG$60=$CG$60,$CG$60&lt;&gt;$CG$61),1,0)</f>
        <v>0</v>
      </c>
      <c r="CKI61" s="487">
        <f t="array" aca="1" ref="CKI61" ca="1">IF(AND($CC$57&lt;&gt;$CC$58,$CC$58:$CC$62=$CC$61,$CE$58:$CE$60=$CE$60,$CE$60&lt;&gt;$CE$61,$CE$61:$CE$62=$CE$61,$CF$58&lt;&gt;$CF$59,$CF$59:$CF$60=$CF$60,$CF$61:$CF$62=$CF$61,$CG$59:$CG$60=$CG$60,$CG$61&lt;&gt;$CG$62),1,0)</f>
        <v>0</v>
      </c>
      <c r="CKJ61" s="487">
        <f t="array" aca="1" ref="CKJ61" ca="1">IF(AND($CC$57&lt;&gt;$CC$58,$CC$58:$CC$62=$CC$61,$CE$58:$CE$60=$CE$60,$CE$60&lt;&gt;$CE$61,$CE$61:$CE$62=$CE$61,$CF$58:$CF$60=$CF$60,$CF$61&lt;&gt;$CF$62,$CG$58&lt;&gt;$CG$59,$CG$59:$CG$60=$CG$60),1,0)</f>
        <v>0</v>
      </c>
      <c r="CKK61" s="487">
        <f t="array" aca="1" ref="CKK61" ca="1">IF(AND($CC$57&lt;&gt;$CC$58,$CC$58:$CC$62=$CC$61,$CE$58:$CE$61=$CE$61,$CE$61&lt;&gt;$CE$62,$CF$58&lt;&gt;$CF$59,$CF$59:$CF$61=$CF$61,$CG$59:$CG$60=$CG$60,$CG$60&lt;&gt;$CG$61),1,0)</f>
        <v>0</v>
      </c>
      <c r="CKL61" s="487">
        <f t="array" aca="1" ref="CKL61" ca="1">IF(AND($CC$57&lt;&gt;$CC$58,$CC$58:$CC$62=$CC$61,$CE$58:$CE$61=$CE$61,$CE$61&lt;&gt;$CE$62,$CF$58:$CF$60=$CF$60,$CF$60&lt;&gt;$CF$61,$CG$58&lt;&gt;$CG$59,$CG$59:$CG$60=$CG$60),1,0)</f>
        <v>0</v>
      </c>
      <c r="CKM61" s="487">
        <f t="array" aca="1" ref="CKM61" ca="1">IF(AND($CC$57:$CC$61=$CC$61,$CC$61&lt;&gt;$CC$62,$CE$57&lt;&gt;$CE$58,$CE$58:$CE$61=$CE$61,$CF$58:$CF$59=$CF$59,$CF$59&lt;&gt;$CF$60,$CF$60:$CF$61=$CF$61,$CG$58&lt;&gt;$CG$59,$CG$60:$CG$61=$CG$61),1,0)</f>
        <v>0</v>
      </c>
      <c r="CKN61" s="487">
        <f t="array" aca="1" ref="CKN61" ca="1">IF(AND($CC$57:$CC$61=$CC$61,$CC$61&lt;&gt;$CC$62,$CE$57&lt;&gt;$CE$58,$CE$58:$CE$61=$CE$61,$CF$58&lt;&gt;$CF$59,$CF$59:$CF$61=$CF$61,$CG$59&lt;&gt;$CG$60,$CG$60:$CG$61=$CG$61),1,0)</f>
        <v>0</v>
      </c>
      <c r="CKO61" s="487">
        <f t="array" aca="1" ref="CKO61" ca="1">IF(AND($CC$57:$CC$61=$CC$61,$CC$61&lt;&gt;$CC$62,$CE$57:$CE$59=$CE$59,$CE$59&lt;&gt;$CE$60,$CE$60:$CE$61=$CE$61,$CF$57&lt;&gt;$CF$58,$CF$58:$CF$59=$CF$59,$CF$60:$CF$61=$CF$61,$CG$58&lt;&gt;$CG$59,$CG$60:$CG$61=$CG$61),1,0)</f>
        <v>0</v>
      </c>
      <c r="CKP61" s="487">
        <f t="array" aca="1" ref="CKP61" ca="1">IF(AND($CC$57:$CC$61=$CC$61,$CC$61&lt;&gt;$CC$62,$CE$57:$CE$59=$CE$59,$CE$59&lt;&gt;$CE$60,$CE$60:$CE$61=$CE$61,$CF$57:$CF$58=$CF$58,$CF$58&lt;&gt;$CF$59,$CF$60:$CF$61=$CF$61,$CG$57&lt;&gt;$CG$58,$CG$60:$CG$61=$CG$61),1,0)</f>
        <v>0</v>
      </c>
      <c r="CKQ61" s="487">
        <f t="array" aca="1" ref="CKQ61" ca="1">IF(AND($CC$57:$CC$61=$CC$61,$CC$61&lt;&gt;$CC$62,$CE$57:$CE$58=$CE$58,$CE$58&lt;&gt;$CE$59,$CE$59:$CE$61=$CE$61,$CF$57&lt;&gt;$CF$58,$CF$59:$CF$61=$CF$61,$CG$59&lt;&gt;$CG$60,$CG$60:$CG$61=$CG$61),1,0)</f>
        <v>0</v>
      </c>
      <c r="CKR61" s="487">
        <f t="array" aca="1" ref="CKR61" ca="1">IF(AND($CC$57:$CC$61=$CC$61,$CC$61&lt;&gt;$CC$62,$CE$57:$CE$58=$CE$58,$CE$58&lt;&gt;$CE$59,$CE$59:$CE$61=$CE$61,$CF$57:$CF$58=$CF$58,$CF$59&lt;&gt;$CF$60,$CF$60:$CF$61=$CF$61,$CG$57&lt;&gt;$CG$58,$CG$60:$CG$61=$CG$61),1,0)</f>
        <v>0</v>
      </c>
      <c r="CKS61" s="487">
        <f t="array" aca="1" ref="CKS61" ca="1">IF(AND($CC$57:$CC$59=$CC$59,$CC$59&lt;&gt;$CC$60,$CC$60:$CC$62=$CC$61,$CE$57:$CE$59=$CE$59,$CE$60:$CE$61=$CE$61,$CE$61&lt;&gt;$CE$62,$CF$57&lt;&gt;$CF$58,$CF$58:$CF$59=$CF$59,$CF$60:$CF$61=$CF$61,$CG$58&lt;&gt;$CG$59,$CG$60:$CG$61=$CG$61),1,0)</f>
        <v>0</v>
      </c>
      <c r="CKT61" s="487">
        <f t="array" aca="1" ref="CKT61" ca="1">IF(AND($CC$57:$CC$59=$CC$59,$CC$59&lt;&gt;$CC$60,$CC$60:$CC$62=$CC$61,$CE$57:$CE$59=$CE$59,$CE$60:$CE$61=$CE$61,$CE$61&lt;&gt;$CE$62,$CF$57:$CF$58=$CF$58,$CF$58&lt;&gt;$CF$59,$CF$60:$CF$61=$CF$61,$CG$57&lt;&gt;$CG$58,$CG$60:$CG$61=$CG$61),1,0)</f>
        <v>0</v>
      </c>
      <c r="CKU61" s="487">
        <f t="array" aca="1" ref="CKU61" ca="1">IF(AND($CC$57:$CC$59=$CC$59,$CC$59&lt;&gt;$CC$60,$CC$60:$CC$62=$CC$61,$CE$57&lt;&gt;$CE$58,$CE$58:$CE$59=$CE$59,$CE$60:$CE$62=$CE$61,$CF$58&lt;&gt;$CF$59,$CF$60:$CF$62=$CF$61,$CG$60:$CG$61=$CG$61,$CG$61&lt;&gt;$CG$62),1,0)</f>
        <v>0</v>
      </c>
      <c r="CKV61" s="487">
        <f t="array" aca="1" ref="CKV61" ca="1">IF(AND($CC$57:$CC$59=$CC$59,$CC$59&lt;&gt;$CC$60,$CC$60:$CC$62=$CC$61,$CE$57&lt;&gt;$CE$58,$CE$58:$CE$59=$CE$59,$CE$60:$CE$62=$CE$61,$CF$58:$CF$59=$CF$59,$CF$60:$CF$61=$CF$61,$CF$61&lt;&gt;$CF$62,$CG$58&lt;&gt;$CG$59,$CG$60:$CG$61=$CG$61),1,0)</f>
        <v>0</v>
      </c>
      <c r="CKW61" s="487">
        <f t="array" aca="1" ref="CKW61" ca="1">IF(AND($CC$57:$CC$59=$CC$59,$CC$59&lt;&gt;$CC$60,$CC$60:$CC$62=$CC$61,$CE$57:$CE$58=$CE$58,$CE$58&lt;&gt;$CE$59,$CE$60:$CE$62=$CE$61,$CF$57&lt;&gt;$CF$58,$CF$60:$CF$62=$CF$61,$CG$60:$CG$61=$CG$61,$CG$61&lt;&gt;$CG$62),1,0)</f>
        <v>0</v>
      </c>
      <c r="CKX61" s="487">
        <f t="array" aca="1" ref="CKX61" ca="1">IF(AND($CC$57:$CC$59=$CC$59,$CC$59&lt;&gt;$CC$60,$CC$60:$CC$62=$CC$61,$CE$57:$CE$58=$CE$58,$CE$58&lt;&gt;$CE$59,$CE$60:$CE$62=$CE$61,$CF$57:$CF$58=$CF$58,$CF$60:$CF$61=$CF$61,$CF$61&lt;&gt;$CF$62,$CG$57&lt;&gt;$CG$58,$CG$60:$CG$61=$CG$61),1,0)</f>
        <v>0</v>
      </c>
      <c r="CKY61" s="487">
        <f t="array" aca="1" ref="CKY61" ca="1">IF(AND($CC$57:$CC$58=$CC$58,$CC$58&lt;&gt;$CC$59,$CC$59:$CC$62=$CC$61,$CE$57:$CE$58=$CE$58,$CE$59:$CE$61=$CE$61,$CE$61&lt;&gt;$CE$62,$CF$57&lt;&gt;$CF$58,$CF$59:$CF$61=$CF$61,$CG$59&lt;&gt;$CG$60,$CG$60:$CG$61=$CG$61),1,0)</f>
        <v>0</v>
      </c>
      <c r="CKZ61" s="487">
        <f t="array" aca="1" ref="CKZ61" ca="1">IF(AND($CC$57:$CC$58=$CC$58,$CC$58&lt;&gt;$CC$59,$CC$59:$CC$62=$CC$61,$CE$57:$CE$58=$CE$58,$CE$59:$CE$61=$CE$61,$CE$61&lt;&gt;$CE$62,$CF$57:$CF$58=$CF$58,$CF$59&lt;&gt;$CF$60,$CF$60:$CF$61=$CF$61,$CG$57&lt;&gt;$CG$58,$CG$60:$CG$61=$CG$61),1,0)</f>
        <v>0</v>
      </c>
      <c r="CLA61" s="487">
        <f t="array" aca="1" ref="CLA61" ca="1">IF(AND($CC$57:$CC$58=$CC$58,$CC$58&lt;&gt;$CC$59,$CC$59:$CC$62=$CC$61,$CE$57:$CE$58=$CE$58,$CE$59&lt;&gt;$CE$60,$CE$60:$CE$62=$CE$61,$CF$57:$CF$58=$CF$58,$CF$60:$CF$61=$CF$61,$CF$61&lt;&gt;$CF$62,$CG$57&lt;&gt;$CG$58,$CG$60:$CG$61=$CG$61),1,0)</f>
        <v>0</v>
      </c>
      <c r="CLB61" s="487">
        <f t="array" aca="1" ref="CLB61" ca="1">IF(AND($CC$57:$CC$58=$CC$58,$CC$58&lt;&gt;$CC$59,$CC$59:$CC$62=$CC$61,$CE$57:$CE$58=$CE$58,$CE$59&lt;&gt;$CE$60,$CE$60:$CE$62=$CE$61,$CF$57&lt;&gt;$CF$58,$CF$60:$CF$62=$CF$61,$CG$60:$CG$61=$CG$61,$CG$61&lt;&gt;$CG$62),1,0)</f>
        <v>0</v>
      </c>
      <c r="CLC61" s="487">
        <f t="array" aca="1" ref="CLC61" ca="1">IF(AND($CC$57:$CC$58=$CC$58,$CC$58&lt;&gt;$CC$59,$CC$59:$CC$62=$CC$61,$CE$57&lt;&gt;$CE$58,$CE$59:$CE$62=$CE$61,$CF$59&lt;&gt;$CF$60,$CF$60:$CF$62=$CF$61,$CG$60:$CG$61=$CG$61,$CG$61&lt;&gt;$CG$62),1,0)</f>
        <v>0</v>
      </c>
      <c r="CLD61" s="487">
        <f t="array" aca="1" ref="CLD61" ca="1">IF(AND($CC$57:$CC$58=$CC$58,$CC$58&lt;&gt;$CC$59,$CC$59:$CC$62=$CC$61,$CE$57&lt;&gt;$CE$58,$CE$59:$CE$62=$CE$61,$CF$59:$CF$61=$CF$61,$CF$61&lt;&gt;$CF$62,$CG$59&lt;&gt;$CG$60,$CG$60:$CG$61=$CG$61),1,0)</f>
        <v>0</v>
      </c>
      <c r="CLE61" s="487">
        <f t="array" aca="1" ref="CLE61" ca="1">IF(AND($CC$57&lt;&gt;$CC$58,$CC$58:$CC$62=$CC$61,$CE$58:$CE$61=$CE$61,$CE$61&lt;&gt;$CE$62,$CF$58:$CF$59=$CF$59,$CF$59&lt;&gt;$CF$60,$CF$60:$CF$61=$CF$61,$CG$58&lt;&gt;$CG$59,$CG$60:$CG$61=$CG$61),1,0)</f>
        <v>0</v>
      </c>
      <c r="CLF61" s="487">
        <f t="array" aca="1" ref="CLF61" ca="1">IF(AND($CC$57&lt;&gt;$CC$58,$CC$58:$CC$62=$CC$61,$CE$58:$CE$61=$CE$61,$CE$61&lt;&gt;$CE$62,$CF$58&lt;&gt;$CF$59,$CF$59:$CF$61=$CF$61,$CG$59&lt;&gt;$CG$60,$CG$60:$CG$61=$CG$61),1,0)</f>
        <v>0</v>
      </c>
      <c r="CLG61" s="487">
        <f t="array" aca="1" ref="CLG61" ca="1">IF(AND($CC$57&lt;&gt;$CC$58,$CC$58:$CC$62=$CC$61,$CE$58:$CE$59=$CE$59,$CE$59&lt;&gt;$CE$60,$CE$60:$CE$62=$CE$61,$CF$58:$CF$59=$CF$59,$CF$60:$CF$61=$CF$61,$CF$61&lt;&gt;$CF$62,$CG$58&lt;&gt;$CG$59,$CG$60:$CG$61=$CG$61),1,0)</f>
        <v>0</v>
      </c>
      <c r="CLH61" s="487">
        <f t="array" aca="1" ref="CLH61" ca="1">IF(AND($CC$57&lt;&gt;$CC$58,$CC$58:$CC$62=$CC$61,$CE$58:$CE$59=$CE$59,$CE$59&lt;&gt;$CE$60,$CE$60:$CE$62=$CE$61,$CF$58&lt;&gt;$CF$59,$CF$60:$CF$62=$CF$61,$CG$60:$CG$61=$CG$61,$CG$61&lt;&gt;$CG$62),1,0)</f>
        <v>0</v>
      </c>
      <c r="CLI61" s="487">
        <f t="array" aca="1" ref="CLI61" ca="1">IF(AND($CC$57&lt;&gt;$CC$58,$CC$58:$CC$62=$CC$61,$CE$58&lt;&gt;$CE$59,$CE$59:$CE$62=$CE$61,$CF$59&lt;&gt;$CF$60,$CF$60:$CF$62=$CF$61,$CG$60:$CG$61=$CG$61,$CG$62&lt;&gt;$CG$62),1,0)</f>
        <v>0</v>
      </c>
      <c r="CLJ61" s="487">
        <f t="array" aca="1" ref="CLJ61" ca="1">IF(AND($CC$57&lt;&gt;$CC$58,$CC$58:$CC$62=$CC$61,$CE$58&lt;&gt;$CE$59,$CE$59:$CE$62=$CE$61,$CF$59:$CF$61=$CF$61,$CF$61&lt;&gt;$CF$62,$CG$59&lt;&gt;$CG$60,$CG$60:$CG$61=$CG$61),1,0)</f>
        <v>0</v>
      </c>
      <c r="CLK61" s="487">
        <f t="array" aca="1" ref="CLK61" ca="1">IF(AND($CC$57:$CC$60=$CC$60,$CC$60&lt;&gt;$CC$61,$CC$61:$CC$62=$CC$61,$CE$57:$CE$59=$CE$59,$CE$59&lt;&gt;$CE$60,$CE$61:$CE$62=$CE$61,$CF$57&lt;&gt;$CF$58,$CF$58:$CF$59=$CF$59,$CF$61:$CF$62=$CF$61,$CG$58&lt;&gt;$CG$59,$CG$61:$CG$62=$CG$61),1,0)</f>
        <v>0</v>
      </c>
      <c r="CLL61" s="487">
        <f t="array" aca="1" ref="CLL61" ca="1">IF(AND($CC$57:$CC$60=$CC$60,$CC$60&lt;&gt;$CC$61,$CC$61:$CC$62=$CC$61,$CE$57:$CE$59=$CE$59,$CE$59&lt;&gt;$CE$60,$CE$61:$CE$62=$CE$61,$CF$57:$CF$58=$CF$58,$CF$58&lt;&gt;$CF$59,$CF$61:$CF$62=$CF$61,$CG$57&lt;&gt;$CG$58,$CG$61:$CG$62=$CG$61),1,0)</f>
        <v>0</v>
      </c>
      <c r="CLM61" s="487">
        <f t="array" aca="1" ref="CLM61" ca="1">IF(AND($CC$57:$CC$60=$CC$60,$CC$60&lt;&gt;$CC$61,$CC$61:$CC$62=$CC$61,$CE$57:$CE$58=$CE$58,$CE$58&lt;&gt;$CE$59,$CE$59:$CE$60=$CE$60,$CE$61:$CE$62=$CE$61,$CF$57&lt;&gt;$CF$58,$CF$59:$CF$60=$CF$60,$CF$61:$CF$62=$CF$61,$CG$59&lt;&gt;$CG$60,$CG$61:$CG$62=$CG$61),1,0)</f>
        <v>0</v>
      </c>
      <c r="CLN61" s="487">
        <f t="array" aca="1" ref="CLN61" ca="1">IF(AND($CC$57:$CC$60=$CC$60,$CC$60&lt;&gt;$CC$61,$CC$61:$CC$62=$CC$61,$CE$57:$CE$58=$CE$58,$CE$58&lt;&gt;$CE$59,$CE$59:$CE$60=$CE$60,$CE$61:$CE$62=$CE$61,$CF$57:$CF$58=$CF$58,$CF$59&lt;&gt;$CF$60,$CF$61:$CF$62=$CF$61,$CG$57&lt;&gt;$CG$58,$CG$61:$CG$62=$CG$61),1,0)</f>
        <v>0</v>
      </c>
      <c r="CLO61" s="487">
        <f t="array" aca="1" ref="CLO61" ca="1">IF(AND($CC$57:$CC$60=$CC$60,$CC$60&lt;&gt;$CC$61,$CC$61:$CC$62=$CC$61,$CE$57&lt;&gt;$CE$58,$CE$58:$CE$60=$CE$60,$CE$61:$CE$62=$CE$61,$CF$58:$CF$59=$CF$59,$CF$59&lt;&gt;$CF$60,$CF$61:$CF$62=$CF$61,$CG$58&lt;&gt;$CG$59,$CG$61:$CG$62=$CG$61),1,0)</f>
        <v>0</v>
      </c>
      <c r="CLP61" s="487">
        <f t="array" aca="1" ref="CLP61" ca="1">IF(AND($CC$57:$CC$60=$CC$60,$CC$60&lt;&gt;$CC$61,$CC$61:$CC$62=$CC$61,$CE$57&lt;&gt;$CE$58,$CE$58:$CE$60=$CE$60,$CE$61:$CE$62=$CE$61,$CF$58&lt;&gt;$CF$59,$CF$59:$CF$60=$CF$60,$CF$61:$CF$62=$CF$61,$CG$59&lt;&gt;$CG$60,$CG$61:$CG$62=$CG$61),1,0)</f>
        <v>0</v>
      </c>
      <c r="CLQ61" s="487">
        <f t="array" aca="1" ref="CLQ61" ca="1">IF(AND($CC$57:$CC$59=$CC$59,$CC$59&lt;&gt;$CC$60,$CC$60:$CC$62=$CC$61,$CE$57&lt;&gt;$CE$58,$CE$58:$CE$59=$CE$59,$CE$60:$CE$62=$CE$61,$CF$58:$CF$59=$CF$59,$CF$60&lt;&gt;$CF$61,$CF$61:$CF$62=$CF$61,$CG$58&lt;&gt;$CG$59,$CG$61:$CG$62=$CG$61),1,0)</f>
        <v>0</v>
      </c>
      <c r="CLR61" s="487">
        <f t="array" aca="1" ref="CLR61" ca="1">IF(AND($CC$57:$CC$59=$CC$59,$CC$59&lt;&gt;$CC$60,$CC$60:$CC$62=$CC$61,$CE$57&lt;&gt;$CE$58,$CE$58:$CE$59=$CE$59,$CE$60:$CE$62=$CE$61,$CF$58&lt;&gt;$CF$59,$CF$60:$CF$62=$CF$61,$CG$60&lt;&gt;$CG$61,$CG$61:$CG$62=$CG$61),1,0)</f>
        <v>0</v>
      </c>
      <c r="CLS61" s="487">
        <f t="array" aca="1" ref="CLS61" ca="1">IF(AND($CC$57:$CC$59=$CC$59,$CC$59&lt;&gt;$CC$60,$CC$60:$CC$62=$CC$61,$CE$57:$CE$58=$CE$58,$CE$58&lt;&gt;$CE$59,$CE$60:$CE$62=$CE$61,$CF$57:$CF$58=$CF$58,$CF$60&lt;&gt;$CF$61,$CF$61:$CF$62=$CF$61,$CG$57&lt;&gt;$CG$58,$CG$61:$CG$62=$CG$61),1,0)</f>
        <v>0</v>
      </c>
      <c r="CLT61" s="487">
        <f t="array" aca="1" ref="CLT61" ca="1">IF(AND($CC$57:$CC$59=$CC$59,$CC$59&lt;&gt;$CC$60,$CC$60:$CC$62=$CC$61,$CE$57:$CE$58=$CE$58,$CE$58&lt;&gt;$CE$59,$CE$60:$CE$62=$CE$61,$CF$57&lt;&gt;$CF$58,$CF$60:$CF$62=$CF$61,$CG$60&lt;&gt;$CG$61,$CG$61:$CG$62=$CG$61),1,0)</f>
        <v>0</v>
      </c>
      <c r="CLU61" s="487">
        <f t="array" aca="1" ref="CLU61" ca="1">IF(AND($CC$57:$CC$59=$CC$59,$CC$59&lt;&gt;$CC$60,$CC$60:$CC$62=$CC$61,$CE$57:$CE$59=$CE$59,$CE$60&lt;&gt;$CE$61,$CE$61:$CE$62=$CE$61,$CF$57:$CF$58=$CF$58,$CF$58&lt;&gt;$CF$59,$CF$61:$CF$62=$CF$61,$CG$57&lt;&gt;$CG$58,$CG$61:$CG$62=$CG$61),1,0)</f>
        <v>0</v>
      </c>
      <c r="CLV61" s="487">
        <f t="array" aca="1" ref="CLV61" ca="1">IF(AND($CC$57:$CC$59=$CC$59,$CC$59&lt;&gt;$CC$60,$CC$60:$CC$62=$CC$61,$CE$57:$CE$59=$CE$59,$CE$60&lt;&gt;$CE$61,$CE$61:$CE$62=$CE$61,$CF$57&lt;&gt;$CF$58,$CF$58:$CF$59=$CF$59,$CF$61:$CF$62=$CF$61,$CG$58&lt;&gt;$CG$59,$CG$61:$CG$62=$CG$61),1,0)</f>
        <v>0</v>
      </c>
      <c r="CLW61" s="487">
        <f t="array" aca="1" ref="CLW61" ca="1">IF(AND($CC$57:$CC$58=$CC$58,$CC$58&lt;&gt;$CC$59,$CC$59:$CC$62=$CC$61,$CE$57:$CE$58=$CE$58,$CE$59:$CE$60=$CE$60,$CE$60&lt;&gt;$CE$61,$CE$61:$CE$62=$CE$61,$CF$57&lt;&gt;$CF$58,$CF$59:$CF$60=$CF$60,$CF$61:$CF$62=$CF$61,$CG$59&lt;&gt;$CG$60,$CG$61:$CG$62=$CG$61),1,0)</f>
        <v>0</v>
      </c>
      <c r="CLX61" s="487">
        <f t="array" aca="1" ref="CLX61" ca="1">IF(AND($CC$57:$CC$58=$CC$58,$CC$58&lt;&gt;$CC$59,$CC$59:$CC$62=$CC$61,$CE$57:$CE$58=$CE$58,$CE$59:$CE$60=$CE$60,$CE$60&lt;&gt;$CE$61,$CE$61:$CE$62=$CE$61,$CF$57:$CF$58=$CF$58,$CF$59&lt;&gt;$CF$60,$CF$61:$CF$62=$CF$61,$CG$57&lt;&gt;$CG$58,$CG$61:$CG$62=$CG$61),1,0)</f>
        <v>0</v>
      </c>
      <c r="CLY61" s="487">
        <f t="array" aca="1" ref="CLY61" ca="1">IF(AND($CC$57:$CC$58=$CC$58,$CC$58&lt;&gt;$CC$59,$CC$59:$CC$62=$CC$61,$CE$57:$CE$58=$CE$58,$CE$59&lt;&gt;$CE$60,$CE$60:$CE$62=$CE$61,$CF$57:$CF$58=$CF$58,$CF$60&lt;&gt;$CF$61,$CF$61:$CF$62=$CF$61,$CG$57&lt;&gt;$CG$58,$CG$61:$CG$62=$CG$61),1,0)</f>
        <v>0</v>
      </c>
      <c r="CLZ61" s="487">
        <f t="array" aca="1" ref="CLZ61" ca="1">IF(AND($CC$57:$CC$58=$CC$58,$CC$58&lt;&gt;$CC$59,$CC$59:$CC$62=$CC$61,$CE$57:$CE$58=$CE$58,$CE$59&lt;&gt;$CE$60,$CE$60:$CE$62=$CE$61,$CF$57&lt;&gt;$CF$58,$CF$60:$CF$62=$CF$61,$CG$60&lt;&gt;$CG$61,$CG$61:$CG$62=$CG$61),1,0)</f>
        <v>0</v>
      </c>
      <c r="CMA61" s="487">
        <f t="array" aca="1" ref="CMA61" ca="1">IF(AND($CC$57:$CC$58=$CC$58,$CC$58&lt;&gt;$CC$59,$CC$59:$CC$62=$CC$61,$CE$57&lt;&gt;$CE$58,$CE$59:$CE$62=$CE$61,$CF$59:$CF$60=$CF$60,$CF$60&lt;&gt;$CF$61,$CF$61:$CF$62=$CF$61,$CG$59&lt;&gt;$CG$60,$CG$61:$CG$62=$CG$61),1,0)</f>
        <v>0</v>
      </c>
      <c r="CMB61" s="487">
        <f t="array" aca="1" ref="CMB61" ca="1">IF(AND($CC$57:$CC$58=$CC$58,$CC$58&lt;&gt;$CC$59,$CC$59:$CC$62=$CC$61,$CE$57&lt;&gt;$CE$58,$CE$59:$CE$62=$CE$61,$CF$59&lt;&gt;$CF$60,$CF$60:$CF$62=$CF$61,$CG$60&lt;&gt;$CG$61,$CG$61:$CG$62=$CG$61),1,0)</f>
        <v>0</v>
      </c>
      <c r="CMC61" s="487">
        <f t="array" aca="1" ref="CMC61" ca="1">IF(AND($CC$57&lt;&gt;$CC$58,$CC$58:$CC$62=$CC$61,$CE$58&lt;&gt;$CE$59,$CE$59:$CE$62=$CE$61,$CF$59:$CF$60=$CF$60,$CF$60&lt;&gt;$CF$61,$CF$61:$CF$62=$CF$61,$CG$59&lt;&gt;$CG$60,$CG$61:$CG$62=$CG$61),1,0)</f>
        <v>0</v>
      </c>
      <c r="CMD61" s="487">
        <f t="array" aca="1" ref="CMD61" ca="1">IF(AND($CC$57&lt;&gt;$CC$58,$CC$58:$CC$62=$CC$61,$CE$58&lt;&gt;$CE$59,$CE$59:$CE$62=$CE$61,$CF$59&lt;&gt;$CF$60,$CF$60:$CF$62=$CF$61,$CG$60&lt;&gt;$CG$61,$CG$61:$CG$62=$CG$61),1,0)</f>
        <v>0</v>
      </c>
      <c r="CME61" s="487">
        <f t="array" aca="1" ref="CME61" ca="1">IF(AND($CC$57&lt;&gt;$CC$58,$CC$58:$CC$62=$CC$61,$CE$58:$CE$59=$CE$59,$CE$59&lt;&gt;$CE$60,$CE$60:$CE$62=$CE$61,$CF$58:$CF$59=$CF$59,$CF$60&lt;&gt;$CF$61,$CF$61:$CF$62=$CF$61,$CG$58&lt;&gt;$CG$59,$CG$61:$CG$62=$CG$61),1,0)</f>
        <v>0</v>
      </c>
      <c r="CMF61" s="487">
        <f t="array" aca="1" ref="CMF61" ca="1">IF(AND($CC$57&lt;&gt;$CC$58,$CC$58:$CC$62=$CC$61,$CE$58:$CE$59=$CE$59,$CE$59&lt;&gt;$CE$60,$CE$60:$CE$62=$CE$61,$CF$58&lt;&gt;$CF$59,$CF$60:$CF$62=$CF$61,$CG$60&lt;&gt;$CG$61,$CG$61:$CG$62=$CG$61),1,0)</f>
        <v>0</v>
      </c>
      <c r="CMG61" s="487">
        <f t="array" aca="1" ref="CMG61" ca="1">IF(AND($CC$57&lt;&gt;$CC$58,$CC$58:$CC$62=$CC$61,$CE$58:$CE$60=$CE$60,$CE$60&lt;&gt;$CE$61,$CE$61:$CE$62=$CE$61,$CF$58:$CF$59=$CF$59,$CF$59&lt;&gt;$CF$60,$CF$61:$CF$62=$CF$61,$CG$58&lt;&gt;$CG$59,$CG$61:$CG$62=$CG$61),1,0)</f>
        <v>0</v>
      </c>
      <c r="CMH61" s="487">
        <f t="array" aca="1" ref="CMH61" ca="1">IF(AND($CC$57&lt;&gt;$CC$58,$CC$58:$CC$62=$CC$61,$CE$58:$CE$60=$CE$60,$CE$60&lt;&gt;$CE$61,$CE$61:$CE$62=$CE$61,$CF$58&lt;&gt;$CF$59,$CF$59:$CF$60=$CF$60,$CF$61:$CF$62=$CF$61,$CG$59&lt;&gt;$CG$60,$CG$61:$CG$62=$CG$61),1,0)</f>
        <v>0</v>
      </c>
    </row>
    <row r="62" spans="1:2374 10958:10958" ht="15" customHeight="1" thickBot="1" x14ac:dyDescent="0.25">
      <c r="A62" s="210" t="str">
        <f ca="1">IF(SUM($AK$44:$AK$49)=12,R48,"3F")</f>
        <v>3F</v>
      </c>
      <c r="B62" s="103"/>
      <c r="C62" s="103"/>
      <c r="D62" s="124"/>
      <c r="E62" s="387">
        <v>6</v>
      </c>
      <c r="F62" s="397" t="str">
        <f ca="1">IF(SUM($AK$77:$AK$82)=18,VLOOKUP(E62,$AG$57:$AI$62,3,0),"3F")</f>
        <v>3F</v>
      </c>
      <c r="G62" s="398" t="str">
        <f ca="1">IF(SUM($AK$77:$AK$82)=18,VLOOKUP(F62,$AI$57:$AR$62,2,FALSE),"3F")</f>
        <v>3F</v>
      </c>
      <c r="H62" s="398" t="str">
        <f ca="1">IF(SUM($AK$77:$AK$82)=18,VLOOKUP($F62,$AI$57:$AR$62,3,FALSE),"3F")</f>
        <v>3F</v>
      </c>
      <c r="I62" s="398" t="str">
        <f ca="1">IF(SUM($AK$77:$AK$82)=18,VLOOKUP($F62,$AI$57:$AR$62,4,FALSE),"3F")</f>
        <v>3F</v>
      </c>
      <c r="J62" s="398" t="str">
        <f ca="1">IF(SUM($AK$77:$AK$82)=18,VLOOKUP($F62,$AI$57:$AR$62,5,FALSE),"3F")</f>
        <v>3F</v>
      </c>
      <c r="K62" s="398" t="str">
        <f ca="1">IF(SUM($AK$77:$AK$82)=18,VLOOKUP($F62,$AI$57:$AR$62,6,FALSE),"3F")</f>
        <v>3F</v>
      </c>
      <c r="L62" s="398" t="str">
        <f ca="1">IF(SUM($AK$77:$AK$82)=18,VLOOKUP($F62,$AI$57:$AR$62,7,FALSE),"3F")</f>
        <v>3F</v>
      </c>
      <c r="M62" s="398" t="str">
        <f ca="1">IF(SUM($AK$77:$AK$82)=18,VLOOKUP($F62,$AI$57:$AR$62,8,FALSE),"3F")</f>
        <v>3F</v>
      </c>
      <c r="N62" s="399" t="str">
        <f ca="1">IF(SUM($AK$77:$AK$82)=18,VLOOKUP($F62,$AI$57:$AR$62,9,FALSE),"3F")</f>
        <v>3F</v>
      </c>
      <c r="O62" s="96">
        <f ca="1">IF(SUM($AK$57:$AK$62)=18,MIN(ABS(BY61-BY62),ABS(BY62-BY63)),100)</f>
        <v>100</v>
      </c>
      <c r="P62" s="123" t="str">
        <f t="shared" ca="1" si="73"/>
        <v/>
      </c>
      <c r="Q62" s="262"/>
      <c r="R62" s="93"/>
      <c r="S62" s="100"/>
      <c r="T62" s="100"/>
      <c r="U62" s="100"/>
      <c r="V62" s="100"/>
      <c r="W62" s="100"/>
      <c r="X62" s="100"/>
      <c r="Y62" s="100"/>
      <c r="Z62" s="100"/>
      <c r="AA62" s="100"/>
      <c r="AB62" s="100"/>
      <c r="AC62" s="100"/>
      <c r="AD62" s="100"/>
      <c r="AE62" s="475"/>
      <c r="AF62" s="488">
        <f t="shared" ca="1" si="74"/>
        <v>6</v>
      </c>
      <c r="AG62" s="487">
        <f t="shared" ca="1" si="75"/>
        <v>1</v>
      </c>
      <c r="AH62" s="487">
        <f t="shared" ca="1" si="76"/>
        <v>1</v>
      </c>
      <c r="AI62" s="212" t="str">
        <f ca="1">IF($AH$76=72,VLOOKUP(3,$AG$44:$AI$49,3,0),"3F")</f>
        <v>3F</v>
      </c>
      <c r="AJ62" s="212">
        <f ca="1">IF($AH$76=72,VLOOKUP(3,$AG$46:$AR$49,4,0),0)</f>
        <v>0</v>
      </c>
      <c r="AK62" s="212">
        <f ca="1">IF($AH$76=72,VLOOKUP(3,$AG$46:$AR$49,5,0),0)</f>
        <v>0</v>
      </c>
      <c r="AL62" s="212">
        <f ca="1">IF($AH$76=72,VLOOKUP(3,$AG$46:$AR$49,6,0),0)</f>
        <v>0</v>
      </c>
      <c r="AM62" s="212">
        <f ca="1">IF($AH$76=72,VLOOKUP(3,$AG$46:$AR$49,7,0),0)</f>
        <v>0</v>
      </c>
      <c r="AN62" s="212">
        <f ca="1">IF($AH$76=72,VLOOKUP(3,$AG$46:$AR$49,8,0),0)</f>
        <v>0</v>
      </c>
      <c r="AO62" s="212">
        <f ca="1">IF($AH$76=72,VLOOKUP(3,$AG$46:$AR$49,9,0),0)</f>
        <v>0</v>
      </c>
      <c r="AP62" s="212">
        <f ca="1">IF($AH$76=72,VLOOKUP(3,$AG$46:$AR$49,10,0),0)</f>
        <v>0</v>
      </c>
      <c r="AQ62" s="212">
        <f ca="1">IF($AH$76=72,VLOOKUP(3,$AG$46:$AR$49,11,0),0)</f>
        <v>0</v>
      </c>
      <c r="AR62" s="487">
        <f ca="1">IF(AK62=0,6,AJ62*$AW$4+AQ62*$AW$11+AO62*$AW$12+AL62*$AW$13-($AW$14*VLOOKUP(AI62,Tabla3[[NombreEquipo]:[Rank]],3,FALSE)/100))</f>
        <v>6</v>
      </c>
      <c r="AS62" s="487">
        <f t="shared" ca="1" si="77"/>
        <v>1</v>
      </c>
      <c r="AT62" s="487"/>
      <c r="AU62" s="487">
        <f t="shared" ca="1" si="78"/>
        <v>6</v>
      </c>
      <c r="AV62" s="487"/>
      <c r="AW62" s="487"/>
      <c r="BD62" s="514"/>
      <c r="BE62" s="514"/>
      <c r="BF62" s="514"/>
      <c r="BG62" s="514"/>
      <c r="BH62" s="514"/>
      <c r="BI62" s="514"/>
      <c r="BJ62" s="514"/>
      <c r="BK62" s="514"/>
      <c r="BL62" s="514"/>
      <c r="BM62" s="514"/>
      <c r="BN62" s="514"/>
      <c r="BO62" s="514"/>
      <c r="BP62" s="514"/>
      <c r="BQ62" s="514"/>
      <c r="BR62" s="514"/>
      <c r="BS62" s="514"/>
      <c r="BT62" s="212">
        <v>6</v>
      </c>
      <c r="BU62" s="212">
        <f ca="1">IF(SUM($AK$77:$AK$82)=18,RANK(BW62,$BW$57:$BW$62),6)</f>
        <v>6</v>
      </c>
      <c r="BV62" s="212" t="str">
        <f t="shared" ca="1" si="79"/>
        <v>3F</v>
      </c>
      <c r="BW62" s="212" t="str">
        <f ca="1">IF(SUM($AK$46:$AK$49)=12,AJ62*$AW$4+AQ62*$AW$11+AO62*$AW$12+AL62*$AW$13-($AW$14*6/100),"3F")</f>
        <v>3F</v>
      </c>
      <c r="BX62" s="212" t="str">
        <f t="shared" ca="1" si="80"/>
        <v>3A</v>
      </c>
      <c r="BY62" s="212">
        <f t="shared" ca="1" si="81"/>
        <v>1</v>
      </c>
      <c r="CA62" s="212">
        <v>6</v>
      </c>
      <c r="CB62" s="212" t="str">
        <f t="shared" ca="1" si="82"/>
        <v>3A</v>
      </c>
      <c r="CC62" s="212">
        <f t="shared" ca="1" si="83"/>
        <v>0</v>
      </c>
      <c r="CD62" s="497">
        <f t="shared" ca="1" si="84"/>
        <v>100</v>
      </c>
      <c r="CE62" s="212">
        <f t="shared" ca="1" si="85"/>
        <v>0</v>
      </c>
      <c r="CF62" s="212">
        <f t="shared" ca="1" si="86"/>
        <v>0</v>
      </c>
      <c r="CG62" s="212">
        <f t="shared" ca="1" si="87"/>
        <v>0</v>
      </c>
      <c r="CH62" s="212">
        <f t="array" aca="1" ref="CH62" ca="1">IF($CJ$62=$D$64,$D$66:$D$71,IF($CJ$62=$J$64,$J$66:$J$70,IF($CJ$62=$O$64,$O$66:$O$69,IF($CJ$62=$S$64,$S$66:$S$68,IF($CJ$62=$V$64,$V$66:$V$67,$X$66)))))</f>
        <v>1</v>
      </c>
      <c r="CI62" s="487" t="str">
        <f t="shared" ca="1" si="88"/>
        <v>COM_1</v>
      </c>
      <c r="CJ62" s="487" t="str">
        <f ca="1">IF(CI62="COM_1","OP1",IF(CI62="COM_17","OP7",IF(OR(CI62="COM_9",CI62="COM_25"),"OP12",IF(OR(CI62="COM_5",CI62="COM_13",CI62="COM_21",CI62="COM_29"),"OP16",IF(OR(CI62="COM_3",CI62="COM_7",CI62="COM_11",CI62="COM_14",CI62="COM_19",CI62="COM_22",CI62="COM_27",CI62="COM_31"),"OP19","OP21")))))</f>
        <v>OP1</v>
      </c>
      <c r="CK62" s="487">
        <v>6</v>
      </c>
      <c r="CL62" s="487">
        <f t="array" aca="1" ref="CL62" ca="1">IF(AND($CC$57:$CC$62=$CC$62,$CE$57:$CE$62=$CE$62,$CF$57:$CF$62=$CF$62,$CG$57:$CG$62=$CG$62),1,0)</f>
        <v>1</v>
      </c>
      <c r="CM62" s="487">
        <f t="array" aca="1" ref="CM62" ca="1">IF(AND($CC$57:$CC$62=$CC$62,$CE$57:$CE$62=$CE$62,$CF$57:$CF$62=$CF$62,$CG$57:$CG$61=$CG$61,$CG$61&lt;&gt;$CG$62),1,0)</f>
        <v>0</v>
      </c>
      <c r="CN62" s="487">
        <f t="array" aca="1" ref="CN62" ca="1">IF(AND($CC$57:$CC$62=$CC$62,$CE$57:$CE$62=$CE$62,$CF$57:$CF$62=$CF$62,$CG$60&lt;&gt;$CG$61,$CG$61:$CG$62=$CG$62),1,0)</f>
        <v>0</v>
      </c>
      <c r="CO62" s="487">
        <f t="array" aca="1" ref="CO62" ca="1">IF(AND($CC$57:$CC$62=$CC$62,$CE$57:$CE$62=$CE$62,$CF$57:$CF$62=$CF$62,$CG$57:$CG$60=$CG$60,$CG$60&lt;&gt;$CG$61,$CG$61&lt;&gt;$CG$62),1,0)</f>
        <v>0</v>
      </c>
      <c r="CP62" s="487">
        <f t="array" aca="1" ref="CP62" ca="1">IF(AND($CC$57:$CC$62=$CC$62,$CE$57:$CE$62=$CE$62,$CF$57:$CF$62=$CF$62,$CG$57:$CG$59=$CG$59,$CG$59&lt;&gt;$CG$60,$CG$60:$CG$62=$CG$62),1,0)</f>
        <v>0</v>
      </c>
      <c r="CQ62" s="487">
        <f t="array" aca="1" ref="CQ62" ca="1">IF(AND($CC$57:$CC$62=$CC$62,$CE$57:$CE$62=$CE$62,$CF$57:$CF$62=$CF$62,$CG$59&lt;&gt;$CG$60,$CG$57:$CG$59=$CG$59,$CG$60:$CG$61=$CG$61,$CG$61&lt;&gt;$CG$62),1,0)</f>
        <v>0</v>
      </c>
      <c r="CR62" s="487">
        <f t="array" aca="1" ref="CR62" ca="1">IF(AND($CC$57:$CC$62=$CC$62,$CE$57:$CE$62=$CE$62,$CF$57:$CF$62=$CF$62,$CG$59&lt;&gt;$CG$60,$CG$57:$CG$59=$CG$59,$CG$60&lt;&gt;$CG$61,$CG$61:$CG$62=$CG$62),1,0)</f>
        <v>0</v>
      </c>
      <c r="CS62" s="487">
        <f t="array" aca="1" ref="CS62" ca="1">IF(AND($CC$57:$CC$62=$CC$62,$CE$57:$CE$62=$CE$62,$CF$57:$CF$62=$CF$62,$CG$57:$CG$59=$CG$59,$CG$59&lt;&gt;$CG$60,$CG$60&lt;&gt;$CG$61,$CG$61&lt;&gt;$CG$62),1,0)</f>
        <v>0</v>
      </c>
      <c r="CT62" s="487">
        <f t="array" aca="1" ref="CT62" ca="1">IF(AND($CC$57:$CC$62=$CC$62,$CE$57:$CE$62=$CE$62,$CF$57:$CF$62=$CF$62,$CG$57:$CG$58=$CG$58,$CG$58&lt;&gt;$CG$59,$CG$59:$CG$62=$CG$62),1,0)</f>
        <v>0</v>
      </c>
      <c r="CU62" s="487">
        <f t="array" aca="1" ref="CU62" ca="1">IF(AND($CC$57:$CC$62=$CC$62,$CE$57:$CE$62=$CE$62,$CF$57:$CF$62=$CF$62,$CG$57:$CG$58=$CG$58,$CG$58&lt;&gt;$CG$59,$CG$59:$CG$61=$CG$61,$CG$59:$CG$61&lt;&gt;$CG$62),1,0)</f>
        <v>0</v>
      </c>
      <c r="CV62" s="487">
        <f t="array" aca="1" ref="CV62" ca="1">IF(AND($CC$57:$CC$62=$CC$62,$CE$57:$CE$62=$CE$62,$CF$57:$CF$62=$CF$62,$CG$57:$CG$58=$CG$58,$CG$58&lt;&gt;$CG$59,$CG$59:$CG$60=$CG$60,$CG$59:$CG$60&lt;&gt;$CG$61,$CG$61:$CG$62=$CG$62),1,0)</f>
        <v>0</v>
      </c>
      <c r="CW62" s="487">
        <f t="array" aca="1" ref="CW62" ca="1">IF(AND($CC$57:$CC$62=$CC$62,$CE$57:$CE$62=$CE$62,$CF$57:$CF$62=$CF$62,$CG$57:$CG$58=$CG$58,$CG$58&lt;&gt;$CG$59,$CG$59:$CG$60=$CG$60,$CG$60&lt;&gt;$CG$61,$CG$61&lt;&gt;$CG$62),1,0)</f>
        <v>0</v>
      </c>
      <c r="CX62" s="487">
        <f t="array" aca="1" ref="CX62" ca="1">IF(AND($CC$57:$CC$62=$CC$62,$CE$57:$CE$62=$CE$62,$CF$57:$CF$62=$CF$62,$CG$57:$CG$58=$CG$58,$CG$58&lt;&gt;$CG$59,$CG$60:$CG$62&lt;&gt;$CG$59,$CG$60:$CG$62=$CG$62),1,0)</f>
        <v>0</v>
      </c>
      <c r="CY62" s="487">
        <f t="array" aca="1" ref="CY62" ca="1">IF(AND($CC$57:$CC$62=$CC$62,$CE$57:$CE$62=$CE$62,$CF$57:$CF$62=$CF$62,$CG$57:$CG$58=$CG$58,$CG$58&lt;&gt;$CG$59,$CG$59&lt;&gt;$CG$60,$CG$61:$CG$62&lt;&gt;$CG$60,$CG$61:$CG$62=$CG$62),1,0)</f>
        <v>0</v>
      </c>
      <c r="CZ62" s="487">
        <f t="array" aca="1" ref="CZ62" ca="1">IF(AND($CC$57:$CC$62=$CC$62,$CE$57:$CE$62=$CE$62,$CF$57:$CF$62=$CF$62,$CG$57:$CG$58=$CG$58,$CG$58&lt;&gt;$CG$59,$CG$60:$CG$61&lt;&gt;$CG$59,$CG$60:$CG$61=$CG$61,$CG$60:$CG$61&lt;&gt;$CG$62),1,0)</f>
        <v>0</v>
      </c>
      <c r="DA62" s="487">
        <f t="array" aca="1" ref="DA62" ca="1">IF(AND($CC$57:$CC$62=$CC$62,$CE$57:$CE$62=$CE$62,$CF$57:$CF$62=$CF$62,$CG$57:$CG$58=$CG$58,$CG$58&lt;&gt;$CG$59,$CG$59&lt;&gt;$CG$60,$CG$60&lt;&gt;$CG$61,$CG$61&lt;&gt;$CG$62),1,0)</f>
        <v>0</v>
      </c>
      <c r="DB62" s="487">
        <f t="array" aca="1" ref="DB62" ca="1">IF(AND($CC$57:$CC$62=$CC$62,$CE$57:$CE$62=$CE$62,$CF$57:$CF$62=$CF$62,$CG$57&lt;&gt;$CG$58,$CG$58:$CG$62=$CG$62),1,0)</f>
        <v>0</v>
      </c>
      <c r="DC62" s="487">
        <f t="array" aca="1" ref="DC62" ca="1">IF(AND($CC$57:$CC$62=$CC$62,$CE$57:$CE$62=$CE$62,$CF$57:$CF$62=$CF$62,$CG$57&lt;&gt;$CG$58,$CG$58:$CG$61=$CG$61,$CG$61&lt;&gt;$CG$62),1,0)</f>
        <v>0</v>
      </c>
      <c r="DD62" s="487">
        <f t="array" aca="1" ref="DD62" ca="1">IF(AND($CC$57:$CC$62=$CC$62,$CE$57:$CE$62=$CE$62,$CF$57:$CF$62=$CF$62,$CG$57&lt;&gt;$CG$58,$CG$58:$CG$60=$CG$60,$CG$60&lt;&gt;$CG$61,$CG$61:$CG$62=$CG$62),1,0)</f>
        <v>0</v>
      </c>
      <c r="DE62" s="487">
        <f t="array" aca="1" ref="DE62" ca="1">IF(AND($CC$57:$CC$62=$CC$62,$CE$57:$CE$62=$CE$62,$CF$57:$CF$62=$CF$62,$CG$57&lt;&gt;$CG$58,$CG$58:$CG$60=$CG$60,$CG$60&lt;&gt;$CG$61,$CG$61&lt;&gt;$CG$62),1,0)</f>
        <v>0</v>
      </c>
      <c r="DF62" s="487">
        <f t="array" aca="1" ref="DF62" ca="1">IF(AND($CC$57:$CC$62=$CC$62,$CE$57:$CE$62=$CE$62,$CF$57:$CF$62=$CF$62,$CG$57&lt;&gt;$CG$58,$CG$58:$CG$59=$CG$59,$CG$59&lt;&gt;$CG$60,$CG$60:$CG$62=$CG$62),1,0)</f>
        <v>0</v>
      </c>
      <c r="DG62" s="487">
        <f t="array" aca="1" ref="DG62" ca="1">IF(AND($CC$57:$CC$62=$CC$62,$CE$57:$CE$62=$CE$62,$CF$57:$CF$62=$CF$62,$CG$57&lt;&gt;$CG$58,$CG$58:$CG$59=$CG$59,$CG$59&lt;&gt;$CG$60,$CG$60&lt;&gt;$CG$61,$CG$61:$CG$62=$CG$62),1,0)</f>
        <v>0</v>
      </c>
      <c r="DH62" s="487">
        <f t="array" aca="1" ref="DH62" ca="1">IF(AND($CC$57:$CC$62=$CC$62,$CE$57:$CE$62=$CE$62,$CF$57:$CF$62=$CF$62,$CG$57&lt;&gt;$CG$58,$CG$58:$CG$59=$CG$59,$CG$59&lt;&gt;$CG$60,$CG$60:$CG$61=$CG$61,$CG$61&lt;&gt;$CG$62),1,0)</f>
        <v>0</v>
      </c>
      <c r="DI62" s="487">
        <f t="array" aca="1" ref="DI62" ca="1">IF(AND($CC$57:$CC$62=$CC$62,$CE$57:$CE$62=$CE$62,$CF$57:$CF$62=$CF$62,$CG$57&lt;&gt;$CG$58,$CG$58:$CG$59=$CG$59,$CG$59&lt;&gt;$CG$60,$CG$60&lt;&gt;$CG$61,$CG$61&lt;&gt;$CG$62),1,0)</f>
        <v>0</v>
      </c>
      <c r="DJ62" s="487">
        <f t="array" aca="1" ref="DJ62" ca="1">IF(AND($CC$57:$CC$62=$CC$62,$CE$57:$CE$62=$CE$62,$CF$57:$CF$62=$CF$62,$CG$57&lt;&gt;$CG$58,$CG$58&lt;&gt;$CG$59,$CG$59:$CG$62=$CG$62),1,0)</f>
        <v>0</v>
      </c>
      <c r="DK62" s="487">
        <f t="array" aca="1" ref="DK62" ca="1">IF(AND($CC$57:$CC$62=$CC$62,$CE$57:$CE$62=$CE$62,$CF$57:$CF$62=$CF$62,$CG$57&lt;&gt;$CG$58,$CG$58&lt;&gt;$CG$59,$CG$59:$CG$61=$CG$61,$CG$61&lt;&gt;$CG$62),1,0)</f>
        <v>0</v>
      </c>
      <c r="DL62" s="487">
        <f t="array" aca="1" ref="DL62" ca="1">IF(AND($CC$57:$CC$62=$CC$62,$CE$57:$CE$62=$CE$62,$CF$57:$CF$62=$CF$62,$CG$57&lt;&gt;$CG$58,$CG$58&lt;&gt;$CG$59,$CG$59:$CG$60=$CG$60,$CG$60&lt;&gt;$CG$61,$CG$61:$CG$62=$CG$62),1,0)</f>
        <v>0</v>
      </c>
      <c r="DM62" s="487">
        <f t="array" aca="1" ref="DM62" ca="1">IF(AND($CC$57:$CC$62=$CC$62,$CE$57:$CE$62=$CE$62,$CF$57:$CF$62=$CF$62,$CG$57&lt;&gt;$CG$58,$CG$58&lt;&gt;$CG$59,$CG$59:$CG$60=$CG$60,$CG$60&lt;&gt;$CG$61,$CG$61&lt;&gt;$CG$62),1,0)</f>
        <v>0</v>
      </c>
      <c r="DN62" s="487">
        <f t="array" aca="1" ref="DN62" ca="1">IF(AND($CC$57:$CC$62=$CC$62,$CE$57:$CE$62=$CE$62,$CF$57:$CF$62=$CF$62,$CG$57&lt;&gt;$CG$58,$CG$58&lt;&gt;$CG$59,$CG$59&lt;&gt;$CG$60,$CG$60:$CG$62=$CG$62),1,0)</f>
        <v>0</v>
      </c>
      <c r="DO62" s="487">
        <f t="array" aca="1" ref="DO62" ca="1">IF(AND($CC$57:$CC$62=$CC$62,$CE$57:$CE$62=$CE$62,$CF$57:$CF$62=$CF$62,$CG$57&lt;&gt;$CG$58,$CG$58&lt;&gt;$CG$59,$CG$59&lt;&gt;$CG$60,$CG$60:$CG$61=$CG$61,$CG$61&lt;&gt;$CG$62),1,0)</f>
        <v>0</v>
      </c>
      <c r="DP62" s="487">
        <f t="array" aca="1" ref="DP62" ca="1">IF(AND($CC$57:$CC$62=$CC$62,$CE$57:$CE$62=$CE$62,$CF$57:$CF$62=$CF$62,$CG$57&lt;&gt;$CG$58,$CG$58&lt;&gt;$CG$59,$CG$59&lt;&gt;$CG$60,$CG$60&lt;&gt;$CG$61,$CG$61:$CG$62=$CG$62),1,0)</f>
        <v>0</v>
      </c>
      <c r="DQ62" s="487">
        <f t="array" aca="1" ref="DQ62" ca="1">IF(AND($CC$57:$CC$62=$CC$62,$CE$57:$CE$62=$CE$62,$CF$57:$CF$62=$CF$62,$CG$57&lt;&gt;$CG$58,$CG$58&lt;&gt;$CG$59,$CG$59&lt;&gt;$CG$60,$CG$60&lt;&gt;$CG$61,$CG$61&lt;&gt;$CG$62),1,0)</f>
        <v>0</v>
      </c>
      <c r="DR62" s="487">
        <f t="array" aca="1" ref="DR62" ca="1">IF(AND($CC$57:$CC$62=$CC$62,$CE$57:$CE$62=$CE$62,$CG$57:$CG$61=$CG$61,$CF$57:$CF$61=$CF$61,$CF$61&lt;&gt;$CF$62),1,0)</f>
        <v>0</v>
      </c>
      <c r="DS62" s="487">
        <f t="array" aca="1" ref="DS62" ca="1">IF(AND($CC$57:$CC$62=$CC$62,$CE$57:$CE$62=$CE$62,$CF$57:$CF$60=$CF$60,$CF$60&lt;&gt;$CF$61,$CF$61:$CF$62=$CF$62,$CG$57:$CG$60=$CG$60,$CG$61:$CG$62=$CG$62),1,0)</f>
        <v>0</v>
      </c>
      <c r="DT62" s="487" cm="1">
        <f t="array" aca="1" ref="DT62" ca="1">IF(AND($CC$57:$CC$62=$CC$62,$CE$57:$CE$62=$CE$62,$CF$57:$CF$60=$CF$60,$CF$60&lt;&gt;$CF$61,$CF$61&lt;&gt;$CF$62,$CG$57:$CG$60=$CG$60),1,0)</f>
        <v>0</v>
      </c>
      <c r="DU62" s="487">
        <f t="array" aca="1" ref="DU62" ca="1">IF(AND($CC$57:$CC$62=$CC$62,$CE$57:$CE$62=$CE$62,$CF$57:$CF$59=$CF$59,$CF$59&lt;&gt;$CF$60,$CF$60:$CF$62=$CF$62,$CG$57:$CG$59=$CG$59,$CG$60:$CG$62=$CG$62),1,0)</f>
        <v>0</v>
      </c>
      <c r="DV62" s="487">
        <f t="array" aca="1" ref="DV62" ca="1">IF(AND($CC$57:$CC$62=$CC$62,$CE$57:$CE$62=$CE$62,$CF$57:$CF$59=$CF$59,$CF$59&lt;&gt;$CF$60,$CF$60:$CF$61=$CF$61,$CF$61&lt;&gt;$CF$62,$CG$57:$CG$59=$CG$59,$CG$60:$CG$61=$CG$61),1,0)</f>
        <v>0</v>
      </c>
      <c r="DW62" s="487">
        <f t="array" aca="1" ref="DW62" ca="1">IF(AND($CC$57:$CC$62=$CC$62,$CE$57:$CE$62=$CE$62,$CF$57:$CF$59=$CF$59,$CF$59&lt;&gt;$CF$60,$CF$60&lt;&gt;$CF$61,$CF$61:$CF$62=$CF$62,$CG$57:$CG$59=$CG$59,$CG$61:$CG$62=$CG$62),1,0)</f>
        <v>0</v>
      </c>
      <c r="DX62" s="487">
        <f t="array" aca="1" ref="DX62" ca="1">IF(AND($CC$57:$CC$62=$CC$62,$CE$57:$CE$62=$CE$62,$CF$57:$CF$59=$CF$59,$CF$59&lt;&gt;$CF$60,$CF$60&lt;&gt;$CF$61,$CF$61&lt;&gt;$CF$62,$CG$57:$CG$59=$CG$59),1,0)</f>
        <v>0</v>
      </c>
      <c r="DY62" s="487">
        <f t="array" aca="1" ref="DY62" ca="1">IF(AND($CC$57:$CC$62=$CC$62,$CE$57:$CE$62=$CE$62,$CF$57:$CF$58=$CF$58,$CF$58&lt;&gt;$CF$59,$CF$59:$CF$62=$CF$62,$CG$57:$CG$58=$CG$58,$CG$59:$CG$62=$CG$62),1,0)</f>
        <v>0</v>
      </c>
      <c r="DZ62" s="487">
        <f t="array" aca="1" ref="DZ62" ca="1">IF(AND($CC$57:$CC$62=$CC$62,$CE$57:$CE$62=$CE$62,$CF$57:$CF$58=$CF$58,$CF$58&lt;&gt;$CF$59,$CF$59:$CF$61=$CF$61,$CF$61&lt;&gt;$CF$62,$CG$57:$CG$58=$CG$58,$CG$59:$CG$61=$CG$61),1,0)</f>
        <v>0</v>
      </c>
      <c r="EA62" s="487">
        <f t="array" aca="1" ref="EA62" ca="1">IF(AND($CC$57:$CC$62=$CC$62,$CE$57:$CE$62=$CE$62,$CF$57:$CF$58=$CF$58,$CF$58&lt;&gt;$CF$59,$CF$59:$CF$60=$CF$60,$CF$60&lt;&gt;$CF$61,$CF$61:$CF$62=$CF$62,$CG$57:$CG$58=$CG$58,$CG$59:$CG$60=$CG$60,$CG$61:$CG$62=$CG$62),1,0)</f>
        <v>0</v>
      </c>
      <c r="EB62" s="487">
        <f t="array" aca="1" ref="EB62" ca="1">IF(AND($CC$57:$CC$62=$CC$62,$CE$57:$CE$62=$CE$62,$CF$57:$CF$58=$CF$58,$CF$58&lt;&gt;$CF$59,$CF$59:$CF$60=$CF$60,$CF$60&lt;&gt;$CF$61,$CF$61&lt;&gt;$CF$62,$CG$57:$CG$58=$CG$58,$CG$59:$CG$60=$CG$60),1,0)</f>
        <v>0</v>
      </c>
      <c r="EC62" s="487">
        <f t="array" aca="1" ref="EC62" ca="1">IF(AND($CC$57:$CC$62=$CC$62,$CE$57:$CE$62=$CE$62,$CF$57:$CF$58=$CF$58,$CF$58&lt;&gt;$CF$59,$CF$59&lt;&gt;$CF$60,$CF$60:$CF$62=$CF$62,$CG$57:$CG$58=$CG$58,$CG$60:$CG$62=$CG$62),1,0)</f>
        <v>0</v>
      </c>
      <c r="ED62" s="487">
        <f t="array" aca="1" ref="ED62" ca="1">IF(AND($CC$57:$CC$62=$CC$62,$CE$57:$CE$62=$CE$62,$CF$57:$CF$58=$CF$58,$CF$58&lt;&gt;$CF$59,$CF$59&lt;&gt;$CF$60,$CF$60&lt;&gt;$CF$61,$CF$61:$CF$62=$CF$62,$CG$57:$CG$58=$CG$58,$CG$61:$CG$62=$CG$62),1,0)</f>
        <v>0</v>
      </c>
      <c r="EE62" s="487">
        <f t="array" aca="1" ref="EE62" ca="1">IF(AND($CC$57:$CC$62=$CC$62,$CE$57:$CE$62=$CE$62,$CF$57:$CF$58=$CF$58,$CF$58&lt;&gt;$CF$59,$CF$59&lt;&gt;$CF$60,$CF$60:$CF$61=$CF$61,$CF$61&lt;&gt;$CF$62,$CG$57:$CG$58=$CG$58,$CG$60:$CG$61=$CG$61),1,0)</f>
        <v>0</v>
      </c>
      <c r="EF62" s="487">
        <f t="array" aca="1" ref="EF62" ca="1">IF(AND($CC$57:$CC$62=$CC$62,$CE$57:$CE$62=$CE$62,$CF$57:$CF$58=$CF$57,$CF$58&lt;&gt;$CF$59,$CF$59&lt;&gt;$CF$60,$CF$60&lt;&gt;$CF$61,$CF$61&lt;&gt;$CF$62,$CG$57:$CG$58=$CG$58),1,0)</f>
        <v>0</v>
      </c>
      <c r="EG62" s="487">
        <f t="array" aca="1" ref="EG62" ca="1">IF(AND($CC$57:$CC$62=$CC$62,$CE$57:$CE$62=$CE$62,$CF$57&lt;&gt;$CF$58,$CF$58:$CF$62=$CF$62,$CG$58:$CG$62=$CG$62),1,0)</f>
        <v>0</v>
      </c>
      <c r="EH62" s="487">
        <f t="array" aca="1" ref="EH62" ca="1">IF(AND($CC$57:$CC$62=$CC$62,$CE$57:$CE$62=$CE$62,$CF$57&lt;&gt;$CF$58,$CF$58:$CF$61=$CF$61,$CF$61&lt;&gt;$CF$62,$CG$58:$CG$61=$CG$61),1,0)</f>
        <v>0</v>
      </c>
      <c r="EI62" s="487">
        <f t="array" aca="1" ref="EI62" ca="1">IF(AND($CC$57:$CC$62=$CC$62,$CE$57:$CE$62=$CE$62,$CF$57&lt;&gt;$CF$58,$CF$58:$CF$60=$CF$60,$CF$60&lt;&gt;$CF$61,$CF$61:$CF$62=$CF$62,$CG$58:$CG$60=$CG$60,$CG$61:$CG$62=$CG$62),1,0)</f>
        <v>0</v>
      </c>
      <c r="EJ62" s="487">
        <f t="array" aca="1" ref="EJ62" ca="1">IF(AND($CC$57:$CC$62=$CC$62,$CE$57:$CE$62=$CE$62,$CF$57&lt;&gt;$CF$58,$CF$58:$CF$60=$CF$60,$CF$60&lt;&gt;$CF$61,$CF$61&lt;&gt;$CF$62,$CG$58:$CG$60=$CG$60),1,0)</f>
        <v>0</v>
      </c>
      <c r="EK62" s="487">
        <f t="array" aca="1" ref="EK62" ca="1">IF(AND($CC$57:$CC$62=$CC$62,$CE$57:$CE$62=$CE$62,$CF$57&lt;&gt;$CF$58,$CF$58:$CF$59=$CF$59,$CF$59&lt;&gt;$CF$60,$CF$60:$CF$62=$CF$62,$CG$58:$CG$59=$CG$59,$CG$60:$CG$62=$CG$62),1,0)</f>
        <v>0</v>
      </c>
      <c r="EL62" s="487">
        <f t="array" aca="1" ref="EL62" ca="1">IF(AND($CC$57:$CC$62=$CC$62,$CE$57:$CE$62=$CE$62,$CF$57&lt;&gt;$CF$58,$CF$58:$CF$59=$CF$59,$CF$59&lt;&gt;$CF$60,$CF$60&lt;&gt;$CF$61,$CF$61:$CF$62=$CF$62,$CG$58:$CG$59=$CG$59,$CG$61:$CG$62=$CG$62),1,0)</f>
        <v>0</v>
      </c>
      <c r="EM62" s="487">
        <f t="array" aca="1" ref="EM62" ca="1">IF(AND($CC$57:$CC$62=$CC$62,$CE$57:$CE$62=$CE$62,$CF$57&lt;&gt;$CF$58,$CF$58:$CF$59=$CF$59,$CF$59&lt;&gt;$CF$60,$CF$60:$CF$61=$CF$61,$CF$61&lt;&gt;$CF$62,$CG$58:$CG$59=$CG$59,$CG$60:$CG$61=$CG$61),1,0)</f>
        <v>0</v>
      </c>
      <c r="EN62" s="487">
        <f t="array" aca="1" ref="EN62" ca="1">IF(AND($CC$57:$CC$62=$CC$62,$CE$57:$CE$62=$CE$62,$CF$57&lt;&gt;$CF$58,$CF$58:$CF$59=$CF$59,$CF$59&lt;&gt;$CF$60,$CF$60&lt;&gt;$CF$61,$CF$61&lt;&gt;$CF$62,$CG$58:$CG$59=$CG$59),1,0)</f>
        <v>0</v>
      </c>
      <c r="EO62" s="487">
        <f t="array" aca="1" ref="EO62" ca="1">IF(AND($CC$57:$CC$62=$CC$62,$CE$57:$CE$62=$CE$62,$CF$57&lt;&gt;$CF$58,$CF$58&lt;&gt;$CF$59,$CF$59:$CF$62=$CF$62,$CG$59:$CG$62=$CG$62),1,0)</f>
        <v>0</v>
      </c>
      <c r="EP62" s="487">
        <f t="array" aca="1" ref="EP62" ca="1">IF(AND($CC$57:$CC$62=$CC$62,$CE$57:$CE$62=$CE$62,$CF$57&lt;&gt;$CF$58,$CF$58&lt;&gt;$CF$59,$CF$59:$CF$61=$CF$61,$CF$61&lt;&gt;$CF$62,$CG$59:$CG$61=$CG$61),1,0)</f>
        <v>0</v>
      </c>
      <c r="EQ62" s="487">
        <f t="array" aca="1" ref="EQ62" ca="1">IF(AND($CC$57:$CC$62=$CC$62,$CE$57:$CE$62=$CE$62,$CF$57&lt;&gt;$CF$58,$CF$58&lt;&gt;$CF$59,$CF$59:$CF$60=$CF$60,$CF$60&lt;&gt;$CF$61,$CF$61:$CF$62=$CF$62,$CG$59:$CG$60=$CG$60,$CG$61:$CG$62=$CG$62),1,0)</f>
        <v>0</v>
      </c>
      <c r="ER62" s="487">
        <f t="array" aca="1" ref="ER62" ca="1">IF(AND($CC$57:$CC$62=$CC$62,$CE$57:$CE$62=$CE$62,$CF$57&lt;&gt;$CF$58,$CF$58&lt;&gt;$CF$59,$CF$59:$CF$60=$CF$60,$CF$60&lt;&gt;$CF$61,$CF$61&lt;&gt;$CF$62,$CG$59:$CG$60=$CG$60),1,0)</f>
        <v>0</v>
      </c>
      <c r="ES62" s="487">
        <f t="array" aca="1" ref="ES62" ca="1">IF(AND($CC$57:$CC$62=$CC$62,$CE$57:$CE$62=$CE$62,$CF$57&lt;&gt;$CF$58,$CF$58&lt;&gt;$CF$59,$CF$59&lt;&gt;$CF$60,$CF$60:$CF$62=$CF$62,$CG$60:$CG$62=$CG$62),1,0)</f>
        <v>0</v>
      </c>
      <c r="ET62" s="487">
        <f t="array" aca="1" ref="ET62" ca="1">IF(AND($CC$57:$CC$62=$CC$62,$CE$57:$CE$62=$CE$62,$CF$57&lt;&gt;$CF$58,$CF$58&lt;&gt;$CF$59,$CF$59&lt;&gt;$CF$60,$CF$60:$CF$61=$CF$61,$CF$61&lt;&gt;$CF$62,$CG$60:$CG$61=$CG$61),1,0)</f>
        <v>0</v>
      </c>
      <c r="EU62" s="487">
        <f t="array" aca="1" ref="EU62" ca="1">IF(AND($CC$57:$CC$62=$CC$62,$CE$57:$CE$62=$CE$62,$CF$57&lt;&gt;$CF$58,$CF$58&lt;&gt;$CF$59,$CF$59&lt;&gt;$CF$60,$CF$60&lt;&gt;$CF$61,$CF$61:$CF$62=$CF$62,$CG$61:$CG$62=$CG$62),1,0)</f>
        <v>0</v>
      </c>
      <c r="EV62" s="487">
        <f t="array" aca="1" ref="EV62" ca="1">IF(AND($CC$57:$CC$62=$CC$62,$CE$57:$CE$62=$CE$62,$CF$57&lt;&gt;$CF$58,$CF$58&lt;&gt;$CF$59,$CF$59&lt;&gt;$CF$60,$CF$60&lt;&gt;$CF$61,$CF$61&lt;&gt;$CF$62),1,0)</f>
        <v>0</v>
      </c>
      <c r="EW62" s="487">
        <f t="array" aca="1" ref="EW62" ca="1">IF(AND($CC$57:$CC$62=$CC$62,$CE$57:$CE$61=$CE$61,$CE$61&lt;&gt;$CE$62,$CF$57:$CF$61=$CF$61,$CG$57:$CG$61=$CG$61),1,0)</f>
        <v>0</v>
      </c>
      <c r="EX62" s="487">
        <f t="array" aca="1" ref="EX62" ca="1">IF(AND($CC$57:$CC$62=$CC$62,$CE$57:$CE$60=$CE$60,$CE$60&lt;&gt;$CE$61,$CE$61:$CE$62=$CE$62,$CF$57:$CF$60=$CF$60,$CF$61:$CF$62=$CF$62,$CG$57:$CG$60=$CG$60,$CG$61:$CG$62=$CG$62),1,0)</f>
        <v>0</v>
      </c>
      <c r="EY62" s="487">
        <f t="array" aca="1" ref="EY62" ca="1">IF(AND($CC$57:$CC$62=$CC$62,$CE$57:$CE$60=$CE$60,$CE$60&lt;&gt;$CE$61,$CE$61&lt;&gt;$CE$62,$CF$57:$CF$60=$CF$60,$CG$57:$CG$60=$CG$60),1,0)</f>
        <v>0</v>
      </c>
      <c r="EZ62" s="487">
        <f t="array" aca="1" ref="EZ62" ca="1">IF(AND($CC$57:$CC$62=$CC$62,$CE$57:$CE$59=$CE$59,$CE$59&lt;&gt;$CE$60,$CE$60:$CE$62=$CE$62,$CF$57:$CF$59=$CF$59,$CF$60:$CF$62=$CF$62,$CG$57:$CG$59=$CG$59,$CG$60:$CG$62=$CG$62),1,0)</f>
        <v>0</v>
      </c>
      <c r="FA62" s="487">
        <f t="array" aca="1" ref="FA62" ca="1">IF(AND($CC$57:$CC$62=$CC$62,$CE$57:$CE$59=$CE$59,$CE$59&lt;&gt;$CE$60,$CE$60:$CE$61=$CE$61,$CE$61&lt;&gt;$CE$62,$CF$57:$CF$59=$CF$59,$CF$60:$CF$61=$CF$61,$CG$57:$CG$59=$CG$59,$CG$60:$CG$61=$CG$61),1,0)</f>
        <v>0</v>
      </c>
      <c r="FB62" s="487">
        <f t="array" aca="1" ref="FB62" ca="1">IF(AND($CC$57:$CC$62=$CC$62,$CE$57:$CE$59=$CE$59,$CE$59&lt;&gt;$CE$60,$CE$60&lt;&gt;$CE$61,$CE$61:$CE$62=$CE$62,$CF$57:$CF$59=$CF$59,$CF$61:$CF$62=$CF$62,$CG$57:$CG$59=$CG$59,$CG$61:$CG$62=$CG$62),1,0)</f>
        <v>0</v>
      </c>
      <c r="FC62" s="487">
        <f t="array" aca="1" ref="FC62" ca="1">IF(AND($CC$57:$CC$62=$CC$62,$CE$57:$CE$59=$CE$59,$CE$59&lt;&gt;$CE$60,$CE$60&lt;&gt;$CE$61,$CE$61&lt;&gt;$CE$62,$CF$57:$CF$59=$CF$59,$CG$57:$CG$59=$CG$59),1,0)</f>
        <v>0</v>
      </c>
      <c r="FD62" s="487">
        <f t="array" aca="1" ref="FD62" ca="1">IF(AND($CC$57:$CC$62=$CC$62,$CE$57:$CE$58=$CE$58,$CE$58&lt;&gt;$CE$59,$CE$59:$CE$62=$CE$62,$CF$57:$CF$58=$CF$58,$CF$59:$CF$62=$CF$62,$CG$57:$CG$58=$CG$58,$CG$59:$CG$62=$CG$62),1,0)</f>
        <v>0</v>
      </c>
      <c r="FE62" s="487">
        <f t="array" aca="1" ref="FE62" ca="1">IF(AND($CC$57:$CC$62=$CC$62,$CE$57:$CE$58=$CE$58,$CE$58&lt;&gt;$CE$59,$CE$59:$CE$61=$CE$61,$CE$61&lt;&gt;$CE$62,$CF$57:$CF$58=$CF$58,$CF$59:$CF$61=$CF$61,$CG$57:$CG$58=$CG$58,$CG$59:$CG$61=$CG$61),1,0)</f>
        <v>0</v>
      </c>
      <c r="FF62" s="487">
        <f t="array" aca="1" ref="FF62" ca="1">IF(AND($CC$57:$CC$62=$CC$62,$CE$57:$CE$58=$CE$58,$CE$58&lt;&gt;$CE$59,$CE$59:$CE$60=$CE$60,$CE$60&lt;&gt;$CE$61,$CE$61:$CE$62=$CE$62,$CF$57:$CF$58=$CF$58,$CF$59:$CF$60=$CF$60,$CF$61:$CF$62=$CF$62,$CG$57:$CG$58=$CG$58,$CG$59:$CG$60=$CG$60,$CG$61:$CG$62=$CG$62),1,0)</f>
        <v>0</v>
      </c>
      <c r="FG62" s="487">
        <f t="array" aca="1" ref="FG62" ca="1">IF(AND($CC$57:$CC$62=$CC$62,$CE$57:$CE$58=$CE$58,$CE$58&lt;&gt;$CE$59,$CE$59:$CE$60=$CE$60,$CE$60&lt;&gt;$CE$61,$CE$61&lt;&gt;$CE$62,$CF$57:$CF$58=$CF$58,$CF$59:$CF$60=$CF$60,$CG$57:$CG$58=$CG$58,$CG$59:$CG$60=$CG$60),1,0)</f>
        <v>0</v>
      </c>
      <c r="FH62" s="487">
        <f t="array" aca="1" ref="FH62" ca="1">IF(AND($CC$57:$CC$62=$CC$62,$CE$57:$CE$58=$CE$58,$CE$58&lt;&gt;$CE$59,$CE$59&lt;&gt;$CE$60,$CE$60:$CE$62=$CE$62,$CF$57:$CF$58=$CF$58,$CF$60:$CF$62=$CF$62,$CG$57:$CG$58=$CG$58,$CG$60:$CG$62=$CG$62),1,0)</f>
        <v>0</v>
      </c>
      <c r="FI62" s="487">
        <f t="array" aca="1" ref="FI62" ca="1">IF(AND($CC$57:$CC$62=$CC$62,$CE$57:$CE$58=$CE$58,$CE$58&lt;&gt;$CE$59,$CE$59&lt;&gt;$CE$60,$CE$60&lt;&gt;$CE$61,CE$61:$CE$62=$CE$62,$CF$57:$CF$58=$CF$58,$CF$61:$CF$62=$CF$62,$CG$57:$CG$58=$CG$58,$CG$61:$CG$62=$CG$62),1,0)</f>
        <v>0</v>
      </c>
      <c r="FJ62" s="487">
        <f t="array" aca="1" ref="FJ62" ca="1">IF(AND($CC$57:$CC$62=$CC$62,$CE$57:$CE$58=$CE$58,$CE$58&lt;&gt;$CE$59,$CE$59&lt;&gt;$CE$60,$CE$60:$CE$61=$CE$61,$CE$61&lt;&gt;$CE$62,$CF$57:$CF$58=$CF$58,$CF$60:$CF$61=$CF$61,$CG$57:$CG$58=$CG$58,$CG$60:$CG$61=$CG$61),1,0)</f>
        <v>0</v>
      </c>
      <c r="FK62" s="487">
        <f t="array" aca="1" ref="FK62" ca="1">IF(AND($CC$57:$CC$62=$CC$62,$CE$57:$CE$58=$CE$58,$CE$58&lt;&gt;$CE$59,$CE$59&lt;&gt;$CE$60,$CE$60&lt;&gt;$CE$61,$CE$61&lt;&gt;$CE$62,$CF$57:$CF$58=$CF$58,$CG$57:$CG$58=$CG$58),1,0)</f>
        <v>0</v>
      </c>
      <c r="FL62" s="487">
        <f t="array" aca="1" ref="FL62" ca="1">IF(AND($CC$57:$CC$62=$CC$62,$CE$57&lt;&gt;$CE$58,$CE$58:$CE$62=$CE$62,$CF$58:$CF$62=$CF$62,$CG$58:$CG$62=$CG$62),1,0)</f>
        <v>0</v>
      </c>
      <c r="FM62" s="487">
        <f t="array" aca="1" ref="FM62" ca="1">IF(AND($CC$57:$CC$62=$CC$62,$CE$57&lt;&gt;$CE$58,$CE$58:$CE$61=$CE$61,$CE$61&lt;&gt;$CE$62,$CF$58:$CF$61=$CF$61,$CG$58:$CG$61=$CG$61),1,0)</f>
        <v>0</v>
      </c>
      <c r="FN62" s="487">
        <f t="array" aca="1" ref="FN62" ca="1">IF(AND($CC$57:$CC$62=$CC$62,$CE$57&lt;&gt;$CE$58,$CE$58:$CE$60=$CE$60,$CE$60&lt;&gt;$CE$61,$CE$61:$CE$62=$CE$62,$CF$58:$CF$60=$CF$60,$CF$61:$CF$62=$CF$62,$CG$58:$CG$60=$CG$60,$CG$61:$CG$62=$CG$62),1,0)</f>
        <v>0</v>
      </c>
      <c r="FO62" s="487">
        <f t="array" aca="1" ref="FO62" ca="1">IF(AND($CC$57:$CC$62=$CC$62,$CE$57&lt;&gt;$CE$58,$CE$58:$CE$60=$CE$60,$CE$60&lt;&gt;$CE$61,$CE$61&lt;&gt;$CE$62,$CF$58:$CF$60=$CF$60,$CG$58:$CG$60=$CG$60),1,0)</f>
        <v>0</v>
      </c>
      <c r="FP62" s="487">
        <f t="array" aca="1" ref="FP62" ca="1">IF(AND($CC$57:$CC$62=$CC$62,$CE$57&lt;&gt;$CE$58,$CE$58:$CE$59=$CE$59,$CE$59&lt;&gt;$CE$60,$CE$60:$CE$62=$CE$62,$CF$58:$CF$59=$CF$59,$CF$60:$CF$62=$CF$62,$CG$58:$CG$59=$CG$59,$CG$60:$CG$62=$CG$62),1,0)</f>
        <v>0</v>
      </c>
      <c r="FQ62" s="487">
        <f t="array" aca="1" ref="FQ62" ca="1">IF(AND($CC$57:$CC$62=$CC$62,$CE$57&lt;&gt;$CE$58,$CE$58:$CE$59=$CE$59,$CE$59&lt;&gt;$CE$60,$CE$60&lt;&gt;$CE$61,$CE$61:$CE$62=$CE$62,$CF$58:$CF$59=$CF$59,$CF$61:$CF$62=$CF$62,$CG$58:$CG$59=$CG$59,$CG$61:$CG$62=$CG$62),1,0)</f>
        <v>0</v>
      </c>
      <c r="FR62" s="487">
        <f t="array" aca="1" ref="FR62" ca="1">IF(AND($CC$57:$CC$62=$CC$62,$CE$57&lt;&gt;$CE$58,$CE$58:$CE$59=$CE$59,$CE$59&lt;&gt;$CE$60,$CE$60:$CE$61=$CE$61,$CE$61&lt;&gt;$CE$62,$CF$58:$CF$59=$CF$59,$CF$60:$CF$61=$CF$61,$CG$58:$CG$59=$CG$59,$CG$60:$CG$61=$CG$61),1,0)</f>
        <v>0</v>
      </c>
      <c r="FS62" s="487">
        <f t="array" aca="1" ref="FS62" ca="1">IF(AND($CC$57:$CC$62=$CC$62,$CE$57&lt;&gt;$CE$58,$CE$58:$CE$59=$CE$59,$CE$59&lt;&gt;$CE$60,$CE$60&lt;&gt;$CE$61,$CE$61&lt;&gt;$CE$62,$CF$58:$CF$59=$CF$59,$CG$58:$CG$59=$CG$59),1,0)</f>
        <v>0</v>
      </c>
      <c r="FT62" s="487">
        <f t="array" aca="1" ref="FT62" ca="1">IF(AND($CC$57:$CC$62=$CC$62,$CE$57&lt;&gt;$CE$58,$CE$58&lt;&gt;$CE$59,$CE$59:$CE$62=$CE$62,$CF$59:$CF$62=$CF$62,$CG$59:$CG$62=$CG$62),1,0)</f>
        <v>0</v>
      </c>
      <c r="FU62" s="487">
        <f t="array" aca="1" ref="FU62" ca="1">IF(AND($CC$57:$CC$62=$CC$62,$CE$57&lt;&gt;$CE$58,$CE$58&lt;&gt;$CE$59,$CE$59:$CE$61=$CE$61,$CE$61&lt;&gt;$CE$62,$CF$59:$CF$61=$CF$61,$CG$59:$CG$61=$CG$61),1,0)</f>
        <v>0</v>
      </c>
      <c r="FV62" s="487">
        <f t="array" aca="1" ref="FV62" ca="1">IF(AND($CC$57:$CC$62=$CC$62,$CE$57&lt;&gt;$CE$58,$CE$58&lt;&gt;$CE$59,$CE$59:$CE$60=$CE$60,$CE$60&lt;&gt;$CE$61,$CE$61:$CE$62=$CE$62,$CF$59:$CF$60=$CF$60,$CF$61:$CF$62=$CF$62,$CG$59:$CG$60=$CG$60,$CG$61:$CG$62=$CG$62),1,0)</f>
        <v>0</v>
      </c>
      <c r="FW62" s="487">
        <f t="array" aca="1" ref="FW62" ca="1">IF(AND($CC$57:$CC$62=$CC$62,$CE$57&lt;&gt;$CE$58,$CE$58&lt;&gt;$CE$59,$CE$59:$CE$60=$CE$60,$CE$60&lt;&gt;$CE$61,$CE$61&lt;&gt;$CE$62,$CF$59:$CF$60=$CF$60,$CG$59:$CG$60=$CG$60),1,0)</f>
        <v>0</v>
      </c>
      <c r="FX62" s="487">
        <f t="array" aca="1" ref="FX62" ca="1">IF(AND($CC$57:$CC$62=$CC$62,$CE$57&lt;&gt;$CE$58,$CE$58&lt;&gt;$CE$59,$CE$59&lt;&gt;$CE$60,$CE$60:$CE$62=$CE$62,$CF$60:$CF$62=$CF$62,$CG$60:$CG$62=$CG$62),1,0)</f>
        <v>0</v>
      </c>
      <c r="FY62" s="487">
        <f t="array" aca="1" ref="FY62" ca="1">IF(AND($CC$57:$CC$62=$CC$62,$CE$57&lt;&gt;$CE$58,$CE$58&lt;&gt;$CE$59,$CE$59&lt;&gt;$CE$60,$CE$60:$CE$61=$CE$61,$CE$61&lt;&gt;$CE$62,$CF$60:$CF$61=$CF$61,$CG$60:$CG$61=$CG$61),1,0)</f>
        <v>0</v>
      </c>
      <c r="FZ62" s="487">
        <f t="array" aca="1" ref="FZ62" ca="1">IF(AND($CC$57:$CC$62=$CC$62,$CE$57&lt;&gt;$CE$58,$CE$58&lt;&gt;$CE$59,$CE$59&lt;&gt;$CE$60,$CE$60&lt;&gt;$CE$61,$CE$61:$CE$62=$CE$62,$CF$61:$CF$62=$CF$62,$CG$61:$CG$62=$CG$62),1,0)</f>
        <v>0</v>
      </c>
      <c r="GA62" s="487">
        <f t="array" aca="1" ref="GA62" ca="1">IF(AND($CC$57:$CC$62=$CC$62,$CE$57&lt;&gt;$CE$58,$CE$58&lt;&gt;$CE$59,$CE$59&lt;&gt;$CE$60,$CE$60&lt;&gt;$CE$61,$CE$61&lt;&gt;$CE$62),1,0)</f>
        <v>0</v>
      </c>
      <c r="GB62" s="487">
        <f t="array" aca="1" ref="GB62" ca="1">IF(AND($CC$57:$CC$61=$CC$61,$CC$61&lt;&gt;$CC$62,$CE$57:$CE$61=$CE$57,$CF$57:$CF$61=$CF$57,$CG$57:$CG$61=$CG$57),1,0)</f>
        <v>0</v>
      </c>
      <c r="GC62" s="487">
        <f t="array" aca="1" ref="GC62" ca="1">IF(AND($CC$57:$CC$60=$CC$60,$CC$60&lt;&gt;$CC$61,$CC$61:$CC$62=$CC$62,$CE$57:$CE$60=$CE$60,$CE$61:$CE$62=$CE$62,$CF$57:$CF$60=$CF$60,$CF$61:$CF$62=$CF$62,$CG$57:$CG$60=$CG$60,$CG$61:$CG$62=$CG$62),1,0)</f>
        <v>0</v>
      </c>
      <c r="GD62" s="487">
        <f t="array" aca="1" ref="GD62" ca="1">IF(AND($CC$57:$CC$60=$CC$60,$CC$60&lt;&gt;$CC$61,$CC$61&lt;&gt;$CC$62,$CE$57:$CE$60=$CE$60,$CF$57:$CF$60=$CF$60,$CG$57:$CG$60=$CG$60),1,0)</f>
        <v>0</v>
      </c>
      <c r="GE62" s="487">
        <f t="array" aca="1" ref="GE62" ca="1">IF(AND($CC$57:$CC$59=$CC$59,$CC$59&lt;&gt;$CC$60,$CC$60:$CC$62=$CC$62,$CE$57:$CE$59=$CE$59,$CE$60:$CE$62=$CE$62,$CF$57:$CF$59=$CF$59,$CF$60:$CF$62=$CF$62,$CG$57:$CG$59=$CG$59,$CG$60:$CG$62=$CG$62),1,0)</f>
        <v>0</v>
      </c>
      <c r="GF62" s="487">
        <f t="array" aca="1" ref="GF62" ca="1">IF(AND($CC$57:$CC$59=$CC$59,$CC$59&lt;&gt;$CC$60,$CC$60:$CC$61=$CC$61,$CC$61&lt;&gt;$CC$62,$CE$57:$CE$59=$CE$59,$CE$60:$CE$61=$CE$61,$CF$57:$CF$59=$CF$59,$CF$60:$CF$61=$CF$61,$CG$57:$CG$59=$CG$59,$CG$60:$CG$61=$CG$61),1,0)</f>
        <v>0</v>
      </c>
      <c r="GG62" s="487">
        <f t="array" aca="1" ref="GG62" ca="1">IF(AND($CC$57:$CC$59=$CC$59,$CC$59&lt;&gt;$CC$60,$CC$60&lt;&gt;$CC$61,$CC$61:$CC$62=$CC$62,$CE$57:$CE$59=$CE$59,$CE$61:$CE$62=$CE$62,$CF$57:$CF$59=$CF$59,$CF$61:$CF$62=$CF$62,$CG$57:$CG$59=$CG$59,$CG$61:$CG$62=$CG$62),1,0)</f>
        <v>0</v>
      </c>
      <c r="GH62" s="487">
        <f t="array" aca="1" ref="GH62" ca="1">IF(AND($CC$57:$CC$59=$CC$59,$CC$59&lt;&gt;$CC$60,$CC$60&lt;&gt;$CC$61,$CC$61&lt;&gt;$CC$62,$CE$57:$CE$59=$CE$59,$CF$57:$CF$59=$CF$59,$CG$57:$CG$59=$CG$59),1,0)</f>
        <v>0</v>
      </c>
      <c r="GI62" s="487">
        <f t="array" aca="1" ref="GI62" ca="1">IF(AND($CC$57:$CC$58=$CC$58,$CC$58&lt;&gt;$CC$59,$CC$59:$CC$62=$CC$62,$CE$57:$CE$58=$CE$58,$CE$59:$CE$62=$CE$62,$CF$57:$CF$58=$CF$58,$CF$59:$CF$62=$CF$62,$CG$57:$CG$58=$CG$58,$CG$59:$CG$62=$CG$62),1,0)</f>
        <v>0</v>
      </c>
      <c r="GJ62" s="487">
        <f t="array" aca="1" ref="GJ62" ca="1">IF(AND($CC$57:$CC$58=$CC$58,$CC$58&lt;&gt;$CC$59,$CC$59:$CC$61=$CC$61,$CC$61&lt;&gt;$CC$62,$CE$57:$CE$58=$CE$58,$CE$59:$CE$61=$CE$61,$CF$57:$CF$58=$CF$58,$CF$59:$CF$61=$CF$61,$CG$57:$CG$58=$CG$58,$CG$59:$CG$61=$CG$61),1,0)</f>
        <v>0</v>
      </c>
      <c r="GK62" s="487">
        <f t="array" aca="1" ref="GK62" ca="1">IF(AND($CC$57:$CC$58=$CC$58,$CC$58&lt;&gt;$CC$59,$CC$59:$CC$60=$CC$60,$CC$60&lt;&gt;$CC$61,$CC$61:$CC$62=$CC$62,$CE$57:$CE$58=$CE$58,$CE$59:$CE$60=$CE$60,$CE$61:$CE$62=$CE$62,$CF$57:$CF$58=$CF$58,$CF$59:$CF$60=$CF$60,$CF$61:$CF$62=$CF$62,$CG$57:$CG$58=$CG$58,$CG$59:$CG$60=$CG$60,$CG$61:$CG$62=$CG$62),1,0)</f>
        <v>0</v>
      </c>
      <c r="GL62" s="487">
        <f t="array" aca="1" ref="GL62" ca="1">IF(AND($CC$57:$CC$58=$CC$58,$CC$58&lt;&gt;$CC$59,$CC$59:$CC$60=$CC$60,$CC$60&lt;&gt;$CC$61,$CC$61&lt;&gt;$CC$62,$CE$57:$CE$58=$CE$58,$CE$59:$CE$60=$CE$60,$CF$57:$CF$58=$CF$58,$CF$59:$CF$60=$CF$60,$CG$57:$CG$58=$CG$58,$CG$59:$CG$60=$CG$60),1,0)</f>
        <v>0</v>
      </c>
      <c r="GM62" s="487">
        <f t="array" aca="1" ref="GM62" ca="1">IF(AND($CC$57:$CC$58=$CC$58,$CC$58&lt;&gt;$CC$59,$CC$59&lt;&gt;$CC$60,$CC$60:$CC$62=$CC$62,$CE$57:$CE$58=$CE$58,$CE$60:$CE$62=$CE$62,$CF$57:$CF$58=$CF$58,$CF$60:$CF$62=$CF$62,$CG$57:$CG$58=$CG$58,$CG$60:$CG$62=$CG$62),1,0)</f>
        <v>0</v>
      </c>
      <c r="GN62" s="487">
        <f t="array" aca="1" ref="GN62" ca="1">IF(AND($CC$57:$CC$58=$CC$58,$CC$58&lt;&gt;$CC$59,$CC$59&lt;&gt;$CC$60,$CC$60&lt;&gt;$CC$61,$CC$61:$CC$62=$CC$62,$CE$57:$CE$58=$CE$58,$CE$61:$CE$62=$CE$62,$CF$57:$CF$58=$CF$58,$CF$61:$CF$62=$CF$62,$CG$57:$CG$58=$CG$58,$CG$61:$CG$62=$CG$62),1,0)</f>
        <v>0</v>
      </c>
      <c r="GO62" s="487">
        <f t="array" aca="1" ref="GO62" ca="1">IF(AND($CC$57:$CC$58=$CC$58,$CC$58&lt;&gt;$CC$59,$CC$59&lt;&gt;$CC$60,$CC$60:$CC$61=$CC$61,$CC$61&lt;&gt;$CC$62,$CE$57:$CE$58=$CE$58,$CE$60:$CE$61=$CE$61,$CF$57:$CF$58=$CF$58,$CF$60:$CF$61=$CF$61,$CG$57:$CG$58=$CG$58,$CG$60:$CG$61=$CG$61),1,0)</f>
        <v>0</v>
      </c>
      <c r="GP62" s="487">
        <f t="array" aca="1" ref="GP62" ca="1">IF(AND($CC$57:$CC$58=$CC$58,$CC$58&lt;&gt;$CC$59,$CC$59&lt;&gt;$CC$60,$CC$60&lt;&gt;$CC$61,$CC$61&lt;&gt;$CC$62,$CE$57:$CE$58=$CE$58,$CF$57:$CF$58=$CF$58,$CG$57:$CG$58=$CG$58),1,0)</f>
        <v>0</v>
      </c>
      <c r="GQ62" s="487">
        <f t="array" aca="1" ref="GQ62" ca="1">IF(AND($CC$57&lt;&gt;$CC$58,$CC$58:$CC$62=$CC$62,$CE$58:$CE$62=$CE$62,$CF$58:$CF$62=$CF$62,$CG$58:$CG$62=$CG$62),1,0)</f>
        <v>0</v>
      </c>
      <c r="GR62" s="487">
        <f t="array" aca="1" ref="GR62" ca="1">IF(AND($CC$57&lt;&gt;$CC$58,$CC$58:$CC$61=$CC$61,$CC$61&lt;&gt;$CC$62,$CE$58:$CE$61=$CE$61,$CF$58:$CF$61=$CF$61,$CG$58:$CG$61=$CG$61),1,0)</f>
        <v>0</v>
      </c>
      <c r="GS62" s="487">
        <f t="array" aca="1" ref="GS62" ca="1">IF(AND($CC$57&lt;&gt;$CC$58,$CC$58:$CC$60=$CC$60,$CC$60&lt;&gt;$CC$61,$CC$61:$CC$62=$CC$62,$CE$58:$CE$60=$CE$60,$CE$61:$CE$62=$CE$62,$CF$58:$CF$60=$CF$60,$CF$61:$CF$62=$CF$62,$CG$58:$CG$60=$CG$60,$CG$61:$CG$62=$CG$62),1,0)</f>
        <v>0</v>
      </c>
      <c r="GT62" s="487">
        <f t="array" aca="1" ref="GT62" ca="1">IF(AND($CC$57&lt;&gt;$CC$58,$CC$58:$CC$60=$CC$60,$CC$60&lt;&gt;$CC$61,$CC$61&lt;&gt;$CC$62,$CE$58:$CE$60=$CE$60,$CF$58:$CF$60=$CF$60,$CG$58:$CG$60=$CG$60),1,0)</f>
        <v>0</v>
      </c>
      <c r="GU62" s="487">
        <f t="array" aca="1" ref="GU62" ca="1">IF(AND($CC$57&lt;&gt;$CC$58,$CC$58:$CC$59=$CC$59,$CC$59&lt;&gt;$CC$60,$CC$60:$CC$62=$CC$62,$CE$58:$CE$59=$CE$59,$CE$60:$CE$62=$CE$62,$CF$58:$CF$59=$CF$59,$CF$60:$CF$62=$CF$62,$CG$58:$CG$59=$CG$59,$CG$60:$CG$62=$CG$62),1,0)</f>
        <v>0</v>
      </c>
      <c r="GV62" s="487">
        <f t="array" aca="1" ref="GV62" ca="1">IF(AND($CC$57&lt;&gt;$CC$58,$CC$58:$CC$59=$CC$59,$CC$59&lt;&gt;$CC$60,$CC$60&lt;&gt;$CC$61,$CC$61:$CC$62=$CC$62,$CE$58:$CE$59=$CE$59,$CE$61:$CE$62=$CE$62,$CF$58:$CF$59=$CF$59,$CF$61:$CF$62=$CF$62,$CG$58:$CG$59=$CG$59,$CG$61:$CG$62=$CG$62),1,0)</f>
        <v>0</v>
      </c>
      <c r="GW62" s="487">
        <f t="array" aca="1" ref="GW62" ca="1">IF(AND($CC$57&lt;&gt;$CC$58,$CC$58:$CC$59=$CC$59,$CC$59&lt;&gt;$CC$60,$CC$60:$CC$61=$CC$61,$CC$61&lt;&gt;$CC$62,$CE$58:$CE$59=$CE$59,$CE$60:$CE$61=$CE$61,$CF$58:$CF$59=$CF$59,$CF$60:$CF$61=$CF$61,$CG$58:$CG$59=$CG$59,$CG$60:$CG$61=$CG$61),1,0)</f>
        <v>0</v>
      </c>
      <c r="GX62" s="487">
        <f t="array" aca="1" ref="GX62" ca="1">IF(AND($CC$57&lt;&gt;$CC$58,$CC$58:$CC$59=$CC$59,$CC$59&lt;&gt;$CC$60,$CC$60&lt;&gt;$CC$61,$CC$61&lt;&gt;$CC$62,$CE$58:$CE$59=$CE$59,$CF$58:$CF$59=$CF$59,$CG$58:$CG$59=$CG$59),1,0)</f>
        <v>0</v>
      </c>
      <c r="GY62" s="487">
        <f t="array" aca="1" ref="GY62" ca="1">IF(AND($CC$57&lt;&gt;$CC$58,$CC$58&lt;&gt;$CC$59,$CC$59:$CC$62=$CC$62,$CE$59:$CE$62=$CE$62,$CF$59:$CF$62=$CF$62,$CG$59:$CG$62=$CG$62),1,0)</f>
        <v>0</v>
      </c>
      <c r="GZ62" s="487">
        <f t="array" aca="1" ref="GZ62" ca="1">IF(AND($CC$57&lt;&gt;$CC$58,$CC$58&lt;&gt;$CC$59,$CC$59:$CC$61=$CC$61,$CC$61&lt;&gt;$CC$62,$CE$59:$CE$61=$CE$61,$CF$59:$CF$61=$CF$61,$CG$59:$CG$61=$CG$61),1,0)</f>
        <v>0</v>
      </c>
      <c r="HA62" s="487">
        <f t="array" aca="1" ref="HA62" ca="1">IF(AND($CC$57&lt;&gt;$CC$58,$CC$58&lt;&gt;$CC$59,$CC$59:$CC$60=$CC$60,$CC$60&lt;&gt;$CC$61,$CC$61:$CC$62=$CC$62,$CE$59:$CE$60=$CE$60,$CE$61:$CE$62=$CE$62,$CF$59:$CF$60=$CF$60,$CF$61:$CF$62=$CF$62,$CG$59:$CG$60=$CG$60,$CG$61:$CG$62=$CG$62),1,0)</f>
        <v>0</v>
      </c>
      <c r="HB62" s="487">
        <f t="array" aca="1" ref="HB62" ca="1">IF(AND($CC$57&lt;&gt;$CC$58,$CC$58&lt;&gt;$CC$59,$CC$59:$CC$60=$CC$60,$CC$60&lt;&gt;$CC$61,$CC$61&lt;&gt;$CC$62,$CE$59:$CE$60=$CE$60,$CF$59:$CF$60=$CF$60,$CG$59:$CG$60=$CG$60),1,0)</f>
        <v>0</v>
      </c>
      <c r="HC62" s="487">
        <f t="array" aca="1" ref="HC62" ca="1">IF(AND($CC$57&lt;&gt;$CC$58,$CC$58&lt;&gt;$CC$59,$CC$59&lt;&gt;$CC$60,$CC$60:$CC$62=$CC$62,$CE$60:$CE$62=$CE$62,$CF$60:$CF$62=$CF$62,$CG$60:$CG$62=$CG$62),1,0)</f>
        <v>0</v>
      </c>
      <c r="HD62" s="487">
        <f t="array" aca="1" ref="HD62" ca="1">IF(AND($CC$57&lt;&gt;$CC$58,$CC$58&lt;&gt;$CC$59,$CC$59&lt;&gt;$CC$60,$CC$60:$CC$61=$CC$61,$CC$61&lt;&gt;$CC$62,$CE$60:$CE$61=$CE$61,$CF$60:$CF$61=$CF$61,$CG$60:$CG$61=$CG$61),1,0)</f>
        <v>0</v>
      </c>
      <c r="HE62" s="487">
        <f t="array" aca="1" ref="HE62" ca="1">IF(AND($CC$57&lt;&gt;$CC$58,$CC$58&lt;&gt;$CC$59,$CC$59&lt;&gt;$CC$60,$CC$60&lt;&gt;$CC$61,$CC$61:$CC$62=$CC$62,$CE$61:$CE$62=$CE$62,$CF$61:$CF$62=$CF$62,$CG$61:$CG$62=$CG$62),1,0)</f>
        <v>0</v>
      </c>
      <c r="HF62" s="487">
        <f t="array" aca="1" ref="HF62" ca="1">IF(AND($CC$57&lt;&gt;$CC$58,$CC$58&lt;&gt;$CC$59,$CC$59&lt;&gt;$CC$60,$CC$60&lt;&gt;$CC$61,$CC$61&lt;&gt;$CC$62),1,0)</f>
        <v>0</v>
      </c>
      <c r="HG62" s="487">
        <f t="array" aca="1" ref="HG62" ca="1">IF(AND($CC$57:$CC$62=$CC$62,$CE$57:$CE$62=$CE$62,$CF$57:$CF$61=$CF$61,$CF$61&lt;&gt;$CF$62,$CG$57:$CG$60=$CG$60,$CG$60&lt;&gt;$CG$61),1,0)</f>
        <v>0</v>
      </c>
      <c r="HH62" s="487">
        <f t="array" aca="1" ref="HH62" ca="1">IF(AND($CC$57:$CC$62=$CC$62,$CE$57:$CE$62=$CE$62,$CF$57:$CF$61=$CF$61,$CF$61&lt;&gt;$CF$62,$CG$57:$CG$59=$CG$59,$CG$59&lt;&gt;$CG$60,$CG$60:$CG$61=$CG$61),1,0)</f>
        <v>0</v>
      </c>
      <c r="HI62" s="487">
        <f t="array" aca="1" ref="HI62" ca="1">IF(AND($CC$57:$CC$62=$CC$62,$CE$57:$CE$62=$CE$62,$CF$57:$CF$61=$CF$61,$CF$61&lt;&gt;$CF$62,$CG$57:$CG$59=$CG$59,$CG$59&lt;&gt;$CG$60,$CG$60&lt;&gt;$CG$61),1,0)</f>
        <v>0</v>
      </c>
      <c r="HJ62" s="487">
        <f t="array" aca="1" ref="HJ62" ca="1">IF(AND($CC$57:$CC$62=$CC$62,$CE$57:$CE$62=$CE$62,$CF$57:$CF$61=$CF$60,$CF$61&lt;&gt;$CF$62,$CG$57:$CG$58=$CG$58,$CG$58&lt;&gt;$CG$59,$CG$59:$CG$61=$CG$61),1,0)</f>
        <v>0</v>
      </c>
      <c r="HK62" s="487">
        <f t="array" aca="1" ref="HK62" ca="1">IF(AND($CC$57:$CC$62=$CC$62,$CE$57:$CE$62=$CE$62,$CF$57:$CF$61=$CF$61,$CF$61&lt;&gt;$CF$62,$CG$57:$CG$58=$CG$58,$CG$58&lt;&gt;$CG$59,$CG$59:$CG$60=$CG$60,$CG$60&lt;&gt;$CG$61),1,0)</f>
        <v>0</v>
      </c>
      <c r="HL62" s="487">
        <f t="array" aca="1" ref="HL62" ca="1">IF(AND($CC$57:$CC$62=$CC$62,$CE$57:$CE$62=$CE$62,$CF$57:$CF$61=$CF$61,$CF$61&lt;&gt;$CF$62,$CG$57:$CG$58=$CG$58,$CG$58&lt;&gt;$CG$59,$CG$59&lt;&gt;$CG$60,$CG$60:$CG$61=$CG$61),1,0)</f>
        <v>0</v>
      </c>
      <c r="HM62" s="487">
        <f t="array" aca="1" ref="HM62" ca="1">IF(AND($CC$57:$CC$62=$CC$62,$CE$57:$CE$62=$CE$62,$CF$57:$CF$61=$CF$61,$CF$61&lt;&gt;$CF$62,$CG$57:$CG$58=$CG$58,$CG$58&lt;&gt;$CG$59,$CG$59&lt;&gt;$CG$60,$CG$60&lt;&gt;$CG$61),1,0)</f>
        <v>0</v>
      </c>
      <c r="HN62" s="487">
        <f t="array" aca="1" ref="HN62" ca="1">IF(AND($CC$57:$CC$62=$CC$62,$CE$57:$CE$62=$CE$62,$CF$57:$CF$61=$CF$61,$CF$61&lt;&gt;$CF$62,$CG$57&lt;&gt;$CG$58,$CG$58:$CG$61=$CG$61),1,0)</f>
        <v>0</v>
      </c>
      <c r="HO62" s="487">
        <f t="array" aca="1" ref="HO62" ca="1">IF(AND($CC$57:$CC$62=$CC$62,$CE$57:$CE$62=$CE$62,$CF$57:$CF$61=$CF$61,$CF$61&lt;&gt;$CF$62,$CG$57&lt;&gt;$CG$58,$CG$58:$CG$60=$CG$60,$CG$60&lt;&gt;$CG$61),1,0)</f>
        <v>0</v>
      </c>
      <c r="HP62" s="487">
        <f t="array" aca="1" ref="HP62" ca="1">IF(AND($CC$57:$CC$62=$CC$62,$CE$57:$CE$62=$CE$62,$CF$57:$CF$61=$CF$61,$CF$61&lt;&gt;$CF$62,$CG$57&lt;&gt;$CG$58,$CG$58:$CG$59=$CG$59,$CG$59&lt;&gt;$CG$60,$CG$60:$CG$61=$CG$61),1,0)</f>
        <v>0</v>
      </c>
      <c r="HQ62" s="487">
        <f t="array" aca="1" ref="HQ62" ca="1">IF(AND($CC$57:$CC$62=$CC$62,$CE$57:$CE$62=$CE$62,$CF$57:$CF$61=$CF$61,$CF$61&lt;&gt;$CF$62,$CG$57&lt;&gt;$CG$58,$CG$58:$CG$59=$CG$59,$CG$59&lt;&gt;$CG$60,$CG$60&lt;&gt;$CG$61),1,0)</f>
        <v>0</v>
      </c>
      <c r="HR62" s="487">
        <f t="array" aca="1" ref="HR62" ca="1">IF(AND($CC$57:$CC$62=$CC$62,$CE$57:$CE$62=$CE$62,$CF$57:$CF$61=$CF$61,$CF$61&lt;&gt;$CF$62,$CG$57&lt;&gt;$CG$58,$CG$58&lt;&gt;$CG$59,$CG$59:$CG$61=$CG$61),1,0)</f>
        <v>0</v>
      </c>
      <c r="HS62" s="487">
        <f t="array" aca="1" ref="HS62" ca="1">IF(AND($CC$57:$CC$62=$CC$62,$CE$57:$CE$62=$CE$62,$CF$57:$CF$61=$CF$61,$CF$61&lt;&gt;$CF$62,$CG$57&lt;&gt;$CG$58,$CG$58&lt;&gt;$CG$59,$CG$59:$CG$60=$CG$60,$CG$60&lt;&gt;$CG$61),1,0)</f>
        <v>0</v>
      </c>
      <c r="HT62" s="487">
        <f t="array" aca="1" ref="HT62" ca="1">IF(AND($CC$57:$CC$62=$CC$62,$CE$57:$CE$62=$CE$62,$CF$57:$CF$61=$CF$61,$CF$61&lt;&gt;$CF$62,$CG$57&lt;&gt;$CG$58,$CG$58&lt;&gt;$CG$59,$CG$59&lt;&gt;$CG$60,$CG$60:$CG$61=$CG$61),1,0)</f>
        <v>0</v>
      </c>
      <c r="HU62" s="487">
        <f t="array" aca="1" ref="HU62" ca="1">IF(AND($CC$57:$CC$62=$CC$62,$CE$57:$CE$62=$CE$62,$CF$57:$CF$61=$CF$61,$CF$61&lt;&gt;$CF$62,$CG$57&lt;&gt;$CG$58,$CG$58&lt;&gt;$CG$59,$CG$59&lt;&gt;$CG$60,$CG$60&lt;&gt;$CG$61),1,0)</f>
        <v>0</v>
      </c>
      <c r="HV62" s="487">
        <f t="array" aca="1" ref="HV62" ca="1">IF(AND($CC$57:$CC$62=$CC$62,$CE$57:$CE$62=$CE$62,$CF$57:$CF$60=$CF$60,$CF$60&lt;&gt;$CF$61,$CF$61:$CF$62=$CF$62,$CG$57:$CG$60=$CG$60,$CG$61&lt;&gt;$CG$62),1,0)</f>
        <v>0</v>
      </c>
      <c r="HW62" s="487">
        <f t="array" aca="1" ref="HW62" ca="1">IF(AND($CC$57:$CC$62=$CC$62,$CE$57:$CE$62=$CE$62,$CF$57:$CF$60=$CF$60,$CF$60&lt;&gt;$CF$61,$CF$61:$CF$62=$CF$62,$CG$57:$CG$59=$CG$59,$CG$59&lt;&gt;$CG$60,$CG$61:$CG$62=$CG$62),1,0)</f>
        <v>0</v>
      </c>
      <c r="HX62" s="487">
        <f t="array" aca="1" ref="HX62" ca="1">IF(AND($CC$57:$CC$62=$CC$62,$CE$57:$CE$62=$CE$62,$CF$57:$CF$60=$CF$60,$CF$60&lt;&gt;$CF$61,$CF$61:$CF$62=$CF$62,$CG$57:$CG$59=$CG$59,$CG$59&lt;&gt;$CG$60,$CG$61&lt;&gt;$CG$62),1,0)</f>
        <v>0</v>
      </c>
      <c r="HY62" s="487">
        <f t="array" aca="1" ref="HY62" ca="1">IF(AND($CC$57:$CC$62=$CC$62,$CE$57:$CE$62=$CE$62,$CF$57:$CF$60=$CF$60,$CF$60&lt;&gt;$CF$61,$CF$61:$CF$62=$CF$62,$CG$57:$CG$58=$CG$58,$CG$58&lt;&gt;$CG$59,$CG$59:$CG$60=$CG$60,$CG$61:$CG$62=$CG$62),1,0)</f>
        <v>0</v>
      </c>
      <c r="HZ62" s="487">
        <f t="array" aca="1" ref="HZ62" ca="1">IF(AND($CC$57:$CC$62=$CC$62,$CE$57:$CE$62=$CE$62,$CF$57:$CF$60=$CF$60,$CF$60&lt;&gt;$CF$61,$CF$61:$CF$62=$CF$62,$CG$57:$CG$58=$CG$58,$CG$58&lt;&gt;$CG$59,$CG$59:$CG$60=$CG$60,$CG$61&lt;&gt;$CG$62),1,0)</f>
        <v>0</v>
      </c>
      <c r="IA62" s="487">
        <f t="array" aca="1" ref="IA62" ca="1">IF(AND($CC$57:$CC$62=$CC$62,$CE$57:$CE$62=$CE$62,$CF$57:$CF$60=$CF$60,$CF$60&lt;&gt;$CF$61,$CF$61:$CF$62=$CF$62,$CG$57:$CG$58=$CG$58,$CG$58&lt;&gt;$CG$59,$CG$59&lt;&gt;$CG$60,$CG$61:$CG$62=$CG$62),1,0)</f>
        <v>0</v>
      </c>
      <c r="IB62" s="487">
        <f t="array" aca="1" ref="IB62" ca="1">IF(AND($CC$57:$CC$62=$CC$62,$CE$57:$CE$62=$CE$62,$CF$57:$CF$60=$CF$60,$CF$60&lt;&gt;$CF$61,$CF$61:$CF$62=$CF$62,$CG$57:$CG$58=$CG$58,$CG$58&lt;&gt;$CG$59,$CG$59&lt;&gt;$CG$60,$CG$61&lt;&gt;$CG$62),1,0)</f>
        <v>0</v>
      </c>
      <c r="IC62" s="487">
        <f t="array" aca="1" ref="IC62" ca="1">IF(AND($CC$57:$CC$62=$CC$62,$CE$57:$CE$62=$CE$62,$CF$57:$CF$60=$CF$60,$CF$60&lt;&gt;$CF$61,$CF$61:$CF$62=$CF$61,$CG$57&lt;&gt;$CG$58,$CG$58:$CG$60=$CG$60,$CG$61:$CG$62=$CG$61),1,0)</f>
        <v>0</v>
      </c>
      <c r="ID62" s="487">
        <f t="array" aca="1" ref="ID62" ca="1">IF(AND($CC$57:$CC$62=$CC$62,$CE$57:$CE$62=$CE$62,$CF$57:$CF$60=$CF$60,$CF$60&lt;&gt;$CF$61,$CF$61:$CF$62=$CF$61,$CG$57&lt;&gt;$CG$58,$CG$58:$CG$60=$CG$60,$CG$61&lt;&gt;$CG$62),1,0)</f>
        <v>0</v>
      </c>
      <c r="IE62" s="487">
        <f t="array" aca="1" ref="IE62" ca="1">IF(AND($CC$57:$CC$62=$CC$62,$CE$57:$CE$62=$CE$62,$CF$57:$CF$60=$CF$60,$CF$60&lt;&gt;$CF$61,$CF$61:$CF$62=$CF$61,$CG$57&lt;&gt;$CG$58,$CG$58:$CG$59=$CG$59,$CG$59&lt;&gt;$CG$60,$CG$61:$CG$62=$CG$61),1,0)</f>
        <v>0</v>
      </c>
      <c r="IF62" s="487">
        <f t="array" aca="1" ref="IF62" ca="1">IF(AND($CC$57:$CC$62=$CC$62,$CE$57:$CE$62=$CE$62,$CF$57:$CF$60=$CF$60,$CF$60&lt;&gt;$CF$61,$CF$61:$CF$62=$CF$61,$CG$57&lt;&gt;$CG$58,$CG$58:$CG$59=$CG$59,$CG$59&lt;&gt;$CG$60,$CG$61&lt;&gt;$CG$62),1,0)</f>
        <v>0</v>
      </c>
      <c r="IG62" s="487">
        <f t="array" aca="1" ref="IG62" ca="1">IF(AND($CC$57:$CC$62=$CC$62,$CE$57:$CE$62=$CE$62,$CF$57:$CF$60=$CF$60,$CF$60&lt;&gt;$CF$61,$CF$61:$CF$62=$CF$62,$CG$57&lt;&gt;$CG$58,$CG$58&lt;&gt;$CG$59,$CG$59:$CG$60=$CG$60,$CG$61:$CG$62=$CG$62),1,0)</f>
        <v>0</v>
      </c>
      <c r="IH62" s="487">
        <f t="array" aca="1" ref="IH62" ca="1">IF(AND($CC$57:$CC$62=$CC$62,$CE$57:$CE$62=$CE$62,$CF$57:$CF$60=$CF$60,$CF$60&lt;&gt;$CF$61,$CF$61:$CF$62=$CF$62,$CG$57&lt;&gt;$CG$58,$CG$58&lt;&gt;$CG$59,$CG$59:$CG$60=$CG$60,$CG$61&lt;&gt;$CG$62),1,0)</f>
        <v>0</v>
      </c>
      <c r="II62" s="487">
        <f t="array" aca="1" ref="II62" ca="1">IF(AND($CC$57:$CC$62=$CC$62,$CE$57:$CE$62=$CE$62,$CF$57:$CF$60=$CF$60,$CF$60&lt;&gt;$CF$61,$CF$61:$CF$62=$CF$61,$CG$57&lt;&gt;$CG$58,$CG$58&lt;&gt;$CG$59,$CG$59&lt;&gt;$CG$60,$CG$61:$CG$62=$CG$61),1,0)</f>
        <v>0</v>
      </c>
      <c r="IJ62" s="487">
        <f t="array" aca="1" ref="IJ62" ca="1">IF(AND($CC$57:$CC$62=$CC$62,$CE$57:$CE$62=$CE$62,$CF$57:$CF$60=$CF$60,$CF$60&lt;&gt;$CF$61,$CF$61:$CF$62=$CF$61,$CG$57&lt;&gt;$CG$58,$CG$58&lt;&gt;$CG$59,$CG$59&lt;&gt;$CG$60,$CG$61&lt;&gt;$CG$62),1,0)</f>
        <v>0</v>
      </c>
      <c r="IK62" s="487">
        <f t="array" aca="1" ref="IK62" ca="1">IF(AND($CC$57:$CC$62=$CC$62,$CE$57:$CE$62=$CE$62,$CF$57:$CF$60=$CF$60,$CF$60&lt;&gt;$CF$61,$CF$61&lt;&gt;$CF$62,$CG$57:$CG$59=$CG$59,$CG$59&lt;&gt;$CG$60),1,0)</f>
        <v>0</v>
      </c>
      <c r="IL62" s="487">
        <f t="array" aca="1" ref="IL62" ca="1">IF(AND($CC$57:$CC$62=$CC$62,$CE$57:$CE$62=$CE$62,$CF$57:$CF$60=$CF$60,$CF$60&lt;&gt;$CF$61,$CF$61&lt;&gt;$CF$62,$CG$57:$CG$58=$CG$58,$CG$58&lt;&gt;$CG$59,$CG$59:$CG$60=$CG$60),1,0)</f>
        <v>0</v>
      </c>
      <c r="IM62" s="487">
        <f t="array" aca="1" ref="IM62" ca="1">IF(AND($CC$57:$CC$62=$CC$62,$CE$57:$CE$62=$CE$62,$CF$57:$CF$60=$CF$60,$CF$60&lt;&gt;$CF$61,$CF$61&lt;&gt;$CF$62,$CG$57:$CG$58=$CG$58,$CG$58&lt;&gt;$CG$59,$CG$59&lt;&gt;$CG$60),1,0)</f>
        <v>0</v>
      </c>
      <c r="IN62" s="487">
        <f t="array" aca="1" ref="IN62" ca="1">IF(AND($CC$57:$CC$62=$CC$62,$CE$57:$CE$62=$CE$62,$CF$57:$CF$60=$CF$60,$CF$60&lt;&gt;$CF$61,$CF$61&lt;&gt;$CF$62,$CG$57&lt;&gt;$CG$58,$CG$58:$CG$60=$CG$60),1,0)</f>
        <v>0</v>
      </c>
      <c r="IO62" s="487">
        <f t="array" aca="1" ref="IO62" ca="1">IF(AND($CC$57:$CC$62=$CC$62,$CE$57:$CE$62=$CE$62,$CF$57:$CF$60=$CF$60,$CF$60&lt;&gt;$CF$61,$CF$61&lt;&gt;$CF$62,$CG$57&lt;&gt;$CG$58,$CG$58:$CG$59=$CG$59,$CG$59&lt;&gt;$CG$60),1,0)</f>
        <v>0</v>
      </c>
      <c r="IP62" s="487">
        <f t="array" aca="1" ref="IP62" ca="1">IF(AND($CC$57:$CC$62=$CC$62,$CE$57:$CE$62=$CE$62,$CF$57:$CF$60=$CF$60,$CF$60&lt;&gt;$CF$61,$CF$61&lt;&gt;$CF$62,$CG$57&lt;&gt;$CG$58,$CG$58&lt;&gt;$CG$59,$CG$59:$CG$60=$CG$60),1,0)</f>
        <v>0</v>
      </c>
      <c r="IQ62" s="487">
        <f t="array" aca="1" ref="IQ62" ca="1">IF(AND($CC$57:$CC$62=$CC$62,$CE$57:$CE$62=$CE$62,$CF$57:$CF$60=$CF$60,$CF$60&lt;&gt;$CF$61,$CF$61&lt;&gt;$CF$62,$CG$57&lt;&gt;$CG$58,$CG$58&lt;&gt;$CG$59,$CG$59&lt;&gt;$CG$60),1,0)</f>
        <v>0</v>
      </c>
      <c r="IR62" s="487">
        <f t="array" aca="1" ref="IR62" ca="1">IF(AND($CC$57:$CC$62=$CC$62,$CE$57:$CE$62=$CE$62,$CF$57:$CF$59=$CF$59,$CF$59&lt;&gt;$CF$60,$CF$60:$CF$62=$CF$62,$CG$57:$CG$59=$CG$59,$CG$60:$CG$61=$CG$61,$CG$61&lt;&gt;$CG$62),1,0)</f>
        <v>0</v>
      </c>
      <c r="IS62" s="487">
        <f t="array" aca="1" ref="IS62" ca="1">IF(AND($CC$57:$CC$62=$CC$62,$CE$57:$CE$62=$CE$62,$CF$57:$CF$59=$CF$59,$CF$59&lt;&gt;$CF$60,$CF$60:$CF$62=$CF$62,$CG$57:$CG$59=$CG$59,$CG$60&lt;&gt;$CG$61,$CG$61:$CG$62=$CG$62),1,0)</f>
        <v>0</v>
      </c>
      <c r="IT62" s="487">
        <f t="array" aca="1" ref="IT62" ca="1">IF(AND($CC$57:$CC$62=$CC$62,$CE$57:$CE$62=$CE$62,$CF$57:$CF$59=$CF$59,$CF$59&lt;&gt;$CF$60,$CF$60:$CF$62=$CF$62,$CG$57:$CG$59=$CG$59,$CG$60&lt;&gt;$CG$61,$CG$61&lt;&gt;$CG$62),1,0)</f>
        <v>0</v>
      </c>
      <c r="IU62" s="487">
        <f t="array" aca="1" ref="IU62" ca="1">IF(AND($CC$57:$CC$62=$CC$62,$CE$57:$CE$62=$CE$62,$CF$57:$CF$59=$CF$59,$CF$59&lt;&gt;$CF$60,$CF$60:$CF$62=$CF$62,$CG$57:$CG$58=$CG$58,$CG$58&lt;&gt;$CG$59,$CG$60:$CG$62=$CG$62),1,0)</f>
        <v>0</v>
      </c>
      <c r="IV62" s="487">
        <f t="array" aca="1" ref="IV62" ca="1">IF(AND($CC$57:$CC$62=$CC$62,$CE$57:$CE$62=$CE$62,$CF$57:$CF$59=$CF$59,$CF$59&lt;&gt;$CF$60,$CF$60:$CF$62=$CF$62,$CG$57:$CG$58=$CG$58,$CG$58&lt;&gt;$CG$59,$CG$60&lt;&gt;$CG$61,$CG$61:$CG$62=$CG$62),1,0)</f>
        <v>0</v>
      </c>
      <c r="IW62" s="487">
        <f t="array" aca="1" ref="IW62" ca="1">IF(AND($CC$57:$CC$62=$CC$62,$CE$57:$CE$62=$CE$62,$CF$57:$CF$59=$CF$59,$CF$59&lt;&gt;$CF$60,$CF$60:$CF$62=$CF$62,$CG$57:$CG$58=$CG$58,$CG$58&lt;&gt;$CG$59,$CG$60:$CG$61=$CG$61,$CG$61&lt;&gt;$CG$62),1,0)</f>
        <v>0</v>
      </c>
      <c r="IX62" s="487">
        <f t="array" aca="1" ref="IX62" ca="1">IF(AND($CC$57:$CC$62=$CC$62,$CE$57:$CE$62=$CE$62,$CF$57:$CF$59=$CF$59,$CF$59&lt;&gt;$CF$60,$CF$60:$CF$62=$CF$62,$CG$57:$CG$58=$CG$58,$CG$58&lt;&gt;$CG$59,$CG$60&lt;&gt;$CG$61,$CG$61&lt;&gt;$CG$62),1,0)</f>
        <v>0</v>
      </c>
      <c r="IY62" s="487">
        <f t="array" aca="1" ref="IY62" ca="1">IF(AND($CC$57:$CC$62=$CC$62,$CE$57:$CE$62=$CE$62,$CF$57:$CF$59=$CF$59,$CF$59&lt;&gt;$CF$60,$CF$60:$CF$62=$CF$62,$CG$57&lt;&gt;$CG$58,$CG$58:$CG$59=$CG$59,$CG$60:$CG$62=$CG$62),1,0)</f>
        <v>0</v>
      </c>
      <c r="IZ62" s="487">
        <f t="array" aca="1" ref="IZ62" ca="1">IF(AND($CC$57:$CC$62=$CC$62,$CE$57:$CE$62=$CE$62,$CF$57:$CF$59=$CF$59,$CF$59&lt;&gt;$CF$60,$CF$60:$CF$62=$CF$62,$CG$57&lt;&gt;$CG$58,$CG$58:$CG$59=$CG$59,$CG$60&lt;&gt;$CG$61,$CG$61:$CG$62=$CG$62),1,0)</f>
        <v>0</v>
      </c>
      <c r="JA62" s="487">
        <f t="array" aca="1" ref="JA62" ca="1">IF(AND($CC$57:$CC$62=$CC$62,$CE$57:$CE$62=$CE$62,$CF$57:$CF$59=$CF$59,$CF$59&lt;&gt;$CF$60,$CF$60:$CF$62=$CF$62,$CG$57&lt;&gt;$CG$58,$CG$58:$CG$59=$CG$59,$CG$60:$CG$61=$CG$61,$CG$61&lt;&gt;$CG$62),1,0)</f>
        <v>0</v>
      </c>
      <c r="JB62" s="487">
        <f t="array" aca="1" ref="JB62" ca="1">IF(AND($CC$57:$CC$62=$CC$62,$CE$57:$CE$62=$CE$62,$CF$57:$CF$59=$CF$59,$CF$59&lt;&gt;$CF$60,$CF$60:$CF$62=$CF$62,$CG$57&lt;&gt;$CG$58,$CG$58:$CG$59=$CG$59,$CG$60&lt;&gt;$CG$61,$CG$61&lt;&gt;$CG$62),1,0)</f>
        <v>0</v>
      </c>
      <c r="JC62" s="487">
        <f t="array" aca="1" ref="JC62" ca="1">IF(AND($CC$57:$CC$62=$CC$62,$CE$57:$CE$62=$CE$62,$CF$57:$CF$59=$CF$59,$CF$59&lt;&gt;$CF$60,$CF$60:$CF$62=$CF$62,$CG$57&lt;&gt;$CG$58,$CG$58&lt;&gt;$CG$59,$CG$60:$CG$62=$CG$62),1,0)</f>
        <v>0</v>
      </c>
      <c r="JD62" s="487">
        <f t="array" aca="1" ref="JD62" ca="1">IF(AND($CC$57:$CC$62=$CC$62,$CE$57:$CE$62=$CE$62,$CF$57:$CF$59=$CF$59,$CF$59&lt;&gt;$CF$60,$CF$60:$CF$62=$CF$62,$CG$57&lt;&gt;$CG$58,$CG$58&lt;&gt;$CG$59,$CG$60:$CG$61=$CG$61,$CG$61&lt;&gt;$CG$62),1,0)</f>
        <v>0</v>
      </c>
      <c r="JE62" s="487">
        <f t="array" aca="1" ref="JE62" ca="1">IF(AND($CC$57:$CC$62=$CC$62,$CE$57:$CE$62=$CE$62,$CF$57:$CF$59=$CF$59,$CF$59&lt;&gt;$CF$60,$CF$60:$CF$62=$CF$62,$CG$57&lt;&gt;$CG$58,$CG$58&lt;&gt;$CG$59,$CG$60&lt;&gt;$CG$61,$CG$61:$CG$62=$CG$62),1,0)</f>
        <v>0</v>
      </c>
      <c r="JF62" s="487">
        <f t="array" aca="1" ref="JF62" ca="1">IF(AND($CC$57:$CC$62=$CC$62,$CE$57:$CE$62=$CE$62,$CF$57:$CF$59=$CF$59,$CF$59&lt;&gt;$CF$60,$CF$60:$CF$62=$CF$62,$CG$57&lt;&gt;$CG$58,$CG$58&lt;&gt;$CG$59,$CG$60&lt;&gt;$CG$61,$CG$61&lt;&gt;$CG$62),1,0)</f>
        <v>0</v>
      </c>
      <c r="JG62" s="487">
        <f t="array" aca="1" ref="JG62" ca="1">IF(AND($CC$57:$CC$62=$CC$62,$CE$57:$CE$62=$CE$62,$CF$57:$CF$59=$CF$59,$CF$59&lt;&gt;$CF$60,$CF$60:$CF$61=$CF$61,$CF$61&lt;&gt;$CF$62,$CG$57:$CG$59=$CG$59,$CG$60&lt;&gt;$CG$61),1,0)</f>
        <v>0</v>
      </c>
      <c r="JH62" s="487">
        <f t="array" aca="1" ref="JH62" ca="1">IF(AND($CC$57:$CC$62=$CC$62,$CE$57:$CE$62=$CE$62,$CF$57:$CF$59=$CF$59,$CF$59&lt;&gt;$CF$60,$CF$60:$CF$61=$CF$61,$CF$61&lt;&gt;$CF$62,$CG$57:$CG$58=$CG$58,$CG$58&lt;&gt;$CG$59,$CG$60:$CG$61=$CG$61),1,0)</f>
        <v>0</v>
      </c>
      <c r="JI62" s="487">
        <f t="array" aca="1" ref="JI62" ca="1">IF(AND($CC$57:$CC$62=$CC$62,$CE$57:$CE$62=$CE$62,$CF$57:$CF$59=$CF$59,$CF$59&lt;&gt;$CF$60,$CF$60:$CF$61=$CF$61,$CF$61&lt;&gt;$CF$62,$CG$57:$CG$58=$CG$58,$CG$58&lt;&gt;$CG$59,$CG$60&lt;&gt;$CG$61),1,0)</f>
        <v>0</v>
      </c>
      <c r="JJ62" s="487">
        <f t="array" aca="1" ref="JJ62" ca="1">IF(AND($CC$57:$CC$62=$CC$62,$CE$57:$CE$62=$CE$62,$CF$57:$CF$59=$CF$59,$CF$59&lt;&gt;$CF$60,$CF$60:$CF$61=$CF$61,$CF$61&lt;&gt;$CF$62,$CG$57&lt;&gt;$CG$58,$CG$58:$CG$59=$CG$59,$CG$60:$CG$61=$CG$61),1,0)</f>
        <v>0</v>
      </c>
      <c r="JK62" s="487">
        <f t="array" aca="1" ref="JK62" ca="1">IF(AND($CC$57:$CC$62=$CC$62,$CE$57:$CE$62=$CE$62,$CF$57:$CF$59=$CF$59,$CF$59&lt;&gt;$CF$60,$CF$60:$CF$61=$CF$61,$CF$61&lt;&gt;$CF$62,$CG$57&lt;&gt;$CG$58,$CG$58:$CG$59=$CG$59,$CG$60&lt;&gt;$CG$61),1,0)</f>
        <v>0</v>
      </c>
      <c r="JL62" s="487">
        <f t="array" aca="1" ref="JL62" ca="1">IF(AND($CC$57:$CC$62=$CC$62,$CE$57:$CE$62=$CE$62,$CF$57:$CF$59=$CF$59,$CF$59&lt;&gt;$CF$60,$CF$60:$CF$61=$CF$61,$CF$61&lt;&gt;$CF$62,$CG$57&lt;&gt;$CG$58,$CG$58&lt;&gt;$CG$59,$CG$60:$CG$61=$CG$61),1,0)</f>
        <v>0</v>
      </c>
      <c r="JM62" s="487">
        <f t="array" aca="1" ref="JM62" ca="1">IF(AND($CC$57:$CC$62=$CC$62,$CE$57:$CE$62=$CE$62,$CF$57:$CF$59=$CF$59,$CF$59&lt;&gt;$CF$60,$CF$60:$CF$61=$CF$61,$CF$61&lt;&gt;$CF$62,$CG$57&lt;&gt;$CG$58,$CG$58&lt;&gt;$CG$59,$CG$60&lt;&gt;$CG$61),1,0)</f>
        <v>0</v>
      </c>
      <c r="JN62" s="487">
        <f t="array" aca="1" ref="JN62" ca="1">IF(AND($CC$57:$CC$62=$CC$62,$CE$57:$CE$62=$CE$62,$CF$57:$CF$59=$CF$59,$CF$59&lt;&gt;$CF$60,$CF$60&lt;&gt;$CF$61,$CF$61:$CF$62=$CF$62,$CG$57:$CG$59=$CG$59,$CG$61&lt;&gt;$CG$62),1,0)</f>
        <v>0</v>
      </c>
      <c r="JO62" s="487">
        <f t="array" aca="1" ref="JO62" ca="1">IF(AND($CC$57:$CC$62=$CC$62,$CE$57:$CE$62=$CE$62,$CF$57:$CF$59=$CF$59,$CF$59&lt;&gt;$CF$60,$CF$60&lt;&gt;$CF$61,$CF$61:$CF$62=$CF$62,$CG$57:$CG$58=$CG$58,$CG$58&lt;&gt;$CG$59,$CG$61:$CG$62=$CG$62),1,0)</f>
        <v>0</v>
      </c>
      <c r="JP62" s="487">
        <f t="array" aca="1" ref="JP62" ca="1">IF(AND($CC$57:$CC$62=$CC$62,$CE$57:$CE$62=$CE$62,$CF$57:$CF$59=$CF$59,$CF$59&lt;&gt;$CF$60,$CF$60&lt;&gt;$CF$61,$CF$61:$CF$62=$CF$62,$CG$57:$CG$58=$CG$58,$CG$58&lt;&gt;$CG$59,$CG$61&lt;&gt;$CG$62),1,0)</f>
        <v>0</v>
      </c>
      <c r="JQ62" s="487">
        <f t="array" aca="1" ref="JQ62" ca="1">IF(AND($CC$57:$CC$62=$CC$62,$CE$57:$CE$62=$CE$62,$CF$57:$CF$59=$CF$59,$CF$59&lt;&gt;$CF$60,$CF$60&lt;&gt;$CF$61,$CF$61:$CF$62=$CF$62,$CG$57&lt;&gt;$CG$58,$CG$58:$CG$59=$CG$59,$CG$61:$CG$62=$CG$62),1,0)</f>
        <v>0</v>
      </c>
      <c r="JR62" s="487">
        <f t="array" aca="1" ref="JR62" ca="1">IF(AND($CC$57:$CC$62=$CC$62,$CE$57:$CE$62=$CE$62,$CF$57:$CF$59=$CF$59,$CF$59&lt;&gt;$CF$60,$CF$60&lt;&gt;$CF$61,$CF$61:$CF$62=$CF$62,$CG$57&lt;&gt;$CG$58,$CG$58:$CG$59=$CG$59,$CG$61&lt;&gt;$CG$62),1,0)</f>
        <v>0</v>
      </c>
      <c r="JS62" s="487">
        <f t="array" aca="1" ref="JS62" ca="1">IF(AND($CC$57:$CC$62=$CC$62,$CE$57:$CE$62=$CE$62,$CF$57:$CF$59=$CF$59,$CF$59&lt;&gt;$CF$60,$CF$60&lt;&gt;$CF$61,$CF$61:$CF$62=$CF$61,$CG$57&lt;&gt;$CG$58,$CG$58&lt;&gt;$CG$59,$CG$61:$CG$62=$CG$61),1,0)</f>
        <v>0</v>
      </c>
      <c r="JT62" s="487">
        <f t="array" aca="1" ref="JT62" ca="1">IF(AND($CC$57:$CC$62=$CC$62,$CE$57:$CE$62=$CE$62,$CF$57:$CF$59=$CF$59,$CF$59&lt;&gt;$CF$60,$CF$60&lt;&gt;$CF$61,$CF$61:$CF$62=$CF$61,$CG$57&lt;&gt;$CG$58,$CG$58&lt;&gt;$CG$59,$CG$61&lt;&gt;$CG$62),1,0)</f>
        <v>0</v>
      </c>
      <c r="JU62" s="487">
        <f t="array" aca="1" ref="JU62" ca="1">IF(AND($CC$57:$CC$62=$CC$62,$CE$57:$CE$62=$CE$62,$CF$57:$CF$59=$CF$59,$CF$59&lt;&gt;$CF$60,$CF$60&lt;&gt;$CF$61,$CF$61&lt;&gt;$CF$62,$CG$57:$CG$58=$CG$58,$CG$58&lt;&gt;$CG$59),1,0)</f>
        <v>0</v>
      </c>
      <c r="JV62" s="487">
        <f t="array" aca="1" ref="JV62" ca="1">IF(AND($CC$57:$CC$62=$CC$62,$CE$57:$CE$62=$CE$62,$CF$57:$CF$59=$CF$59,$CF$59&lt;&gt;$CF$60,$CF$60&lt;&gt;$CF$61,$CF$61&lt;&gt;$CF$62,$CG$57&lt;&gt;$CG$58,$CG$58:$CG$59=$CG$59),1,0)</f>
        <v>0</v>
      </c>
      <c r="JW62" s="487">
        <f t="array" aca="1" ref="JW62" ca="1">IF(AND($CC$57:$CC$62=$CC$62,$CE$57:$CE$62=$CE$62,$CF$57:$CF$59=$CF$59,$CF$59&lt;&gt;$CF$60,$CF$60&lt;&gt;$CF$61,$CF$61&lt;&gt;$CF$62,$CG$57&lt;&gt;$CG$58,$CG$58&lt;&gt;$CG$59),1,0)</f>
        <v>0</v>
      </c>
      <c r="JX62" s="487">
        <f t="array" aca="1" ref="JX62" ca="1">IF(AND($CC$57:$CC$62=$CC$62,$CE$57:$CE$62=$CE$62,$CF$57:$CF$58=$CF$58,$CF$58&lt;&gt;$CF$59,$CF$59:$CF$62=$CF$62,$CG$57:$CG$58=$CG$58,$CG$59:$CG$61=$CG$61,$CG$61&lt;&gt;$CG$62),1,0)</f>
        <v>0</v>
      </c>
      <c r="JY62" s="487">
        <f t="array" aca="1" ref="JY62" ca="1">IF(AND($CC$57:$CC$62=$CC$62,$CE$57:$CE$62=$CE$62,$CF$57:$CF$58=$CF$58,$CF$58&lt;&gt;$CF$59,$CF$59:$CF$62=$CF$62,$CG$57:$CG$58=$CG$58,$CG$59:$CG$60=$CG$60,$CG$60&lt;&gt;$CG$61,$CG$61:$CG$62=$CG$62),1,0)</f>
        <v>0</v>
      </c>
      <c r="JZ62" s="487">
        <f t="array" aca="1" ref="JZ62" ca="1">IF(AND($CC$57:$CC$62=$CC$62,$CE$57:$CE$62=$CE$62,$CF$57:$CF$58=$CF$58,$CF$58&lt;&gt;$CF$59,$CF$59:$CF$62=$CF$62,$CG$57:$CG$58=$CG$58,$CG$59:$CG$60=$CG$60,$CG$60&lt;&gt;$CG$61,$CG$61&lt;&gt;$CG$62),1,0)</f>
        <v>0</v>
      </c>
      <c r="KA62" s="487">
        <f t="array" aca="1" ref="KA62" ca="1">IF(AND($CC$57:$CC$62=$CC$62,$CE$57:$CE$62=$CE$62,$CF$57:$CF$58=$CF$58,$CF$58&lt;&gt;$CF$59,$CF$59:$CF$62=$CF$60,$CG$57:$CG$58=$CG$58,$CG$59&lt;&gt;$CG$60,$CG$60:$CG$62=$CG$62),1,0)</f>
        <v>0</v>
      </c>
      <c r="KB62" s="487">
        <f t="array" aca="1" ref="KB62" ca="1">IF(AND($CC$57:$CC$62=$CC$62,$CE$57:$CE$62=$CE$62,$CF$57:$CF$58=$CF$58,$CF$58&lt;&gt;$CF$59,$CF$59:$CF$62=$CF$62,$CG$57:$CG$58=$CG$58,$CG$59&lt;&gt;$CG$60,$CG$60&lt;&gt;$CG$61,$CG$61:$CG$62=$CG$62),1,0)</f>
        <v>0</v>
      </c>
      <c r="KC62" s="487">
        <f t="array" aca="1" ref="KC62" ca="1">IF(AND($CC$57:$CC$62=$CC$62,$CE$57:$CE$62=$CE$62,$CF$57:$CF$58=$CF$58,$CF$58&lt;&gt;$CF$59,$CF$59:$CF$62=$CF$62,$CG$57:$CG$58=$CG$58,$CG$59&lt;&gt;$CG$60,$CG$60:$CG$61=$CG$61,$CG$61&lt;&gt;$CG$62),1,0)</f>
        <v>0</v>
      </c>
      <c r="KD62" s="487">
        <f t="array" aca="1" ref="KD62" ca="1">IF(AND($CC$57:$CC$62=$CC$62,$CE$57:$CE$62=$CE$62,$CF$57:$CF$58=$CF$58,$CF$58&lt;&gt;$CF$59,$CF$59:$CF$62=$CF$62,$CG$57:$CG$58=$CG$58,$CG$59&lt;&gt;$CG$60,$CG$60&lt;&gt;$CG$61,$CG$61&lt;&gt;$CG$62),1,0)</f>
        <v>0</v>
      </c>
      <c r="KE62" s="487">
        <f t="array" aca="1" ref="KE62" ca="1">IF(AND($CC$57:$CC$62=$CC$62,$CE$57:$CE$62=$CE$62,$CF$57:$CF$58=$CF$58,$CF$58&lt;&gt;$CF$59,$CF$59:$CF$62=$CF$62,$CG$57&lt;&gt;$CG$58,$CG$59:$CG$62=$CG$62),1,0)</f>
        <v>0</v>
      </c>
      <c r="KF62" s="487">
        <f t="array" aca="1" ref="KF62" ca="1">IF(AND($CC$57:$CC$62=$CC$62,$CE$57:$CE$62=$CE$62,$CF$57:$CF$58=$CF$58,$CF$58&lt;&gt;$CF$59,$CF$59:$CF$62=$CF$62,$CG$57&lt;&gt;$CG$58,$CG$59:$CG$61=$CG$61,$CG$61&lt;&gt;$CG$62),1,0)</f>
        <v>0</v>
      </c>
      <c r="KG62" s="487">
        <f t="array" aca="1" ref="KG62" ca="1">IF(AND($CC$57:$CC$62=$CC$62,$CE$57:$CE$62=$CE$62,$CF$57:$CF$58=$CF$58,$CF$58&lt;&gt;$CF$59,$CF$59:$CF$62=$CF$62,$CG$57&lt;&gt;$CG$58,$CG$59:$CG$60=$CG$60,$CG$60&lt;&gt;$CG$61,$CG$61:$CG$62=$CG$62),1,0)</f>
        <v>0</v>
      </c>
      <c r="KH62" s="487">
        <f t="array" aca="1" ref="KH62" ca="1">IF(AND($CC$57:$CC$62=$CC$62,$CE$57:$CE$62=$CE$62,$CF$57:$CF$58=$CF$58,$CF$58&lt;&gt;$CF$59,$CF$59:$CF$62=$CF$62,$CG$57&lt;&gt;$CG$58,$CG$59:$CG$60=$CG$60,$CG$60&lt;&gt;$CG$61,$CG$61&lt;&gt;$CG$62),1,0)</f>
        <v>0</v>
      </c>
      <c r="KI62" s="487">
        <f t="array" aca="1" ref="KI62" ca="1">IF(AND($CC$57:$CC$62=$CC$62,$CE$57:$CE$62=$CE$62,$CF$57:$CF$58=$CF$58,$CF$58&lt;&gt;$CF$59,$CF$59:$CF$62=$CF$62,$CG$57&lt;&gt;$CG$58,$CG$59&lt;&gt;$CG$60,$CG$60:$CG$62=$CG$62),1,0)</f>
        <v>0</v>
      </c>
      <c r="KJ62" s="487">
        <f t="array" aca="1" ref="KJ62" ca="1">IF(AND($CC$57:$CC$62=$CC$62,$CE$57:$CE$62=$CE$62,$CF$57:$CF$58=$CF$58,$CF$58&lt;&gt;$CF$59,$CF$59:$CF$62=$CF$62,$CG$57&lt;&gt;$CG$58,$CG$59&lt;&gt;$CG$60,$CG$60:$CG$61=$CG$61,$CG$61&lt;&gt;$CG$62),1,0)</f>
        <v>0</v>
      </c>
      <c r="KK62" s="487">
        <f t="array" aca="1" ref="KK62" ca="1">IF(AND($CC$57:$CC$62=$CC$62,$CE$57:$CE$62=$CE$62,$CF$57:$CF$58=$CF$58,$CF$58&lt;&gt;$CF$59,$CF$59:$CF$62=$CF$62,$CG$57&lt;&gt;$CG$58,$CG$59&lt;&gt;$CG$60,$CG$60&lt;&gt;$CG$61,$CG$61:$CG$62=$CG$62),1,0)</f>
        <v>0</v>
      </c>
      <c r="KL62" s="487">
        <f t="array" aca="1" ref="KL62" ca="1">IF(AND($CC$57:$CC$62=$CC$62,$CE$57:$CE$62=$CE$62,$CF$57:$CF$58=$CF$58,$CF$58&lt;&gt;$CF$59,$CF$59:$CF$62=$CF$62,$CG$57&lt;&gt;$CG$58,$CG$59&lt;&gt;$CG$60,$CG$60&lt;&gt;$CG$61,$CG$61&lt;&gt;$CG$62),1,0)</f>
        <v>0</v>
      </c>
      <c r="KM62" s="487">
        <f t="array" aca="1" ref="KM62" ca="1">IF(AND($CC$57:$CC$62=$CC$62,$CE$57:$CE$62=$CE$62,$CF$57:$CF$58=$CF$58,$CF$58&lt;&gt;$CF$59,$CF$59:$CF$61=$CF$61,$CF$61&lt;&gt;$CF$62,$CG$57:$CG$58=$CG$58,$CG$59:$CG$60=$CG$60,$CG$60&lt;&gt;$CG$61),1,0)</f>
        <v>0</v>
      </c>
      <c r="KN62" s="487">
        <f t="array" aca="1" ref="KN62" ca="1">IF(AND($CC$57:$CC$62=$CC$62,$CE$57:$CE$62=$CE$62,$CF$57:$CF$58=$CF$58,$CF$58&lt;&gt;$CF$59,$CF$59:$CF$61=$CF$61,$CF$61&lt;&gt;$CF$62,$CG$57:$CG$58=$CG$58,$CG$59&lt;&gt;$CG$60,$CG$60:$CG$61=$CG$61),1,0)</f>
        <v>0</v>
      </c>
      <c r="KO62" s="487">
        <f t="array" aca="1" ref="KO62" ca="1">IF(AND($CC$57:$CC$62=$CC$62,$CE$57:$CE$62=$CE$62,$CF$57:$CF$58=$CF$58,$CF$58&lt;&gt;$CF$59,$CF$59:$CF$61=$CF$61,$CF$61&lt;&gt;$CF$62,$CG$57:$CG$58=$CG$58,$CG$59&lt;&gt;$CG$60,$CG$60&lt;&gt;$CG$61),1,0)</f>
        <v>0</v>
      </c>
      <c r="KP62" s="487">
        <f t="array" aca="1" ref="KP62" ca="1">IF(AND($CC$57:$CC$62=$CC$62,$CE$57:$CE$62=$CE$62,$CF$57:$CF$58=$CF$58,$CF$58&lt;&gt;$CF$59,$CF$59:$CF$61=$CF$61,$CF$61&lt;&gt;$CF$62,$CG$57&lt;&gt;$CG$58,$CG$59:$CG$61=$CG$61),1,0)</f>
        <v>0</v>
      </c>
      <c r="KQ62" s="487">
        <f t="array" aca="1" ref="KQ62" ca="1">IF(AND($CC$57:$CC$62=$CC$62,$CE$57:$CE$62=$CE$62,$CF$57:$CF$58=$CF$58,$CF$58&lt;&gt;$CF$59,$CF$59:$CF$61=$CF$60,$CF$61&lt;&gt;$CF$62,$CG$57&lt;&gt;$CG$58,$CG$59:$CG$60=$CG$60,$CG$60&lt;&gt;$CG$61),1,0)</f>
        <v>0</v>
      </c>
      <c r="KR62" s="487">
        <f t="array" aca="1" ref="KR62" ca="1">IF(AND($CC$57:$CC$62=$CC$62,$CE$57:$CE$62=$CE$62,$CF$57:$CF$58=$CF$58,$CF$58&lt;&gt;$CF$59,$CF$59:$CF$61=$CF$61,$CF$61&lt;&gt;$CF$62,$CG$57&lt;&gt;$CG$58,$CG$59&lt;&gt;$CG$60,$CG$60:$CG$61=$CG$61),1,0)</f>
        <v>0</v>
      </c>
      <c r="KS62" s="487">
        <f t="array" aca="1" ref="KS62" ca="1">IF(AND($CC$57:$CC$62=$CC$62,$CE$57:$CE$62=$CE$62,$CF$57:$CF$58=$CF$58,$CF$58&lt;&gt;$CF$59,$CF$59:$CF$61=$CF$61,$CF$61&lt;&gt;$CF$62,$CG$57&lt;&gt;$CG$58,$CG$59&lt;&gt;$CG$60,$CG$60&lt;&gt;$CG$61),1,0)</f>
        <v>0</v>
      </c>
      <c r="KT62" s="487">
        <f t="array" aca="1" ref="KT62" ca="1">IF(AND($CC$57:$CC$62=$CC$62,$CE$57:$CE$62=$CE$62,$CF$57:$CF$58=$CF$58,$CF$58&lt;&gt;$CF$59,$CF$59:$CF$60=$CF$60,$CF$60&lt;&gt;$CF$61,$CF$61:$CF$62=$CF$62,$CG$57:$CG$58=$CG$58,$CG$59:$CG$60=$CG$60,$CG$61&lt;&gt;$CG$62),1,0)</f>
        <v>0</v>
      </c>
      <c r="KU62" s="487">
        <f t="array" aca="1" ref="KU62" ca="1">IF(AND($CC$57:$CC$62=$CC$62,$CE$57:$CE$62=$CE$62,$CF$57:$CF$58=$CF$58,$CF$58&lt;&gt;$CF$59,$CF$59:$CF$60=$CF$60,$CF$60&lt;&gt;$CF$61,$CF$61:$CF$62=$CF$62,$CG$57:$CG$58=$CG$58,$CG$59&lt;&gt;$CG$60,$CG$61:$CG$62=$CG$62),1,0)</f>
        <v>0</v>
      </c>
      <c r="KV62" s="487">
        <f t="array" aca="1" ref="KV62" ca="1">IF(AND($CC$57:$CC$62=$CC$62,$CE$57:$CE$62=$CE$62,$CF$57:$CF$58=$CF$58,$CF$58&lt;&gt;$CF$59,$CF$59:$CF$60=$CF$60,$CF$60&lt;&gt;$CF$61,$CF$61:$CF$62=$CF$62,$CG$57:$CG$58=$CG$58,$CG$59&lt;&gt;$CG$60,$CG$61&lt;&gt;$CG$62),1,0)</f>
        <v>0</v>
      </c>
      <c r="KW62" s="487">
        <f t="array" aca="1" ref="KW62" ca="1">IF(AND($CC$57:$CC$62=$CC$62,$CE$57:$CE$62=$CE$62,$CF$57:$CF$58=$CF$58,$CF$58&lt;&gt;$CF$59,$CF$59:$CF$60=$CF$60,$CF$60&lt;&gt;$CF$61,$CF$61:$CF$62=$CF$62,$CG$57&lt;&gt;$CG$58,$CG$59:$CG$60=$CG$60,$CG$61:$CG$62=$CG$62),1,0)</f>
        <v>0</v>
      </c>
      <c r="KX62" s="487">
        <f t="array" aca="1" ref="KX62" ca="1">IF(AND($CC$57:$CC$62=$CC$62,$CE$57:$CE$62=$CE$62,$CF$57:$CF$58=$CF$58,$CF$58&lt;&gt;$CF$59,$CF$59:$CF$60=$CF$60,$CF$60&lt;&gt;$CF$61,$CF$61:$CF$62=$CF$62,$CG$57&lt;&gt;$CG$58,$CG$59:$CG$60=$CG$60,$CG$61&lt;&gt;$CG$62),1,0)</f>
        <v>0</v>
      </c>
      <c r="KY62" s="487">
        <f t="array" aca="1" ref="KY62" ca="1">IF(AND($CC$57:$CC$62=$CC$62,$CE$57:$CE$62=$CE$62,$CF$57:$CF$58=$CF$58,$CF$58&lt;&gt;$CF$59,$CF$59:$CF$60=$CF$60,$CF$60&lt;&gt;$CF$61,$CF$61:$CF$62=$CF$62,$CG$57&lt;&gt;$CG$58,$CG$59&lt;&gt;$CG$60,$CG$61:$CG$62=$CG$62),1,0)</f>
        <v>0</v>
      </c>
      <c r="KZ62" s="487">
        <f t="array" aca="1" ref="KZ62" ca="1">IF(AND($CC$57:$CC$62=$CC$62,$CE$57:$CE$62=$CE$62,$CF$57:$CF$58=$CF$58,$CF$58&lt;&gt;$CF$59,$CF$59:$CF$60=$CF$60,$CF$60&lt;&gt;$CF$61,$CF$61:$CF$62=$CF$62,$CG$57&lt;&gt;$CG$58,$CG$59&lt;&gt;$CG$60,$CG$61&lt;&gt;$CG$62),1,0)</f>
        <v>0</v>
      </c>
      <c r="LA62" s="487">
        <f t="array" aca="1" ref="LA62" ca="1">IF(AND($CC$57:$CC$62=$CC$62,$CE$57:$CE$62=$CE$62,$CF$57:$CF$58=$CF$58,$CF$58&lt;&gt;$CF$59,$CF$59:$CF$60=$CF$60,$CF$60&lt;&gt;$CF$61,$CF$61&lt;&gt;$CF$62,$CG$57:$CG$58=$CG$58,$CG$59&lt;&gt;$CG$60),1,0)</f>
        <v>0</v>
      </c>
      <c r="LB62" s="487">
        <f t="array" aca="1" ref="LB62" ca="1">IF(AND($CC$57:$CC$62=$CC$62,$CE$57:$CE$62=$CE$62,$CF$57:$CF$58=$CF$58,$CF$58&lt;&gt;$CF$59,$CF$59:$CF$60=$CF$60,$CF$60&lt;&gt;$CF$61,$CF$61&lt;&gt;$CF$62,$CG$57&lt;&gt;$CG$58,$CG$59:$CG$60=$CG$60),1,0)</f>
        <v>0</v>
      </c>
      <c r="LC62" s="487">
        <f t="array" aca="1" ref="LC62" ca="1">IF(AND($CC$57:$CC$62=$CC$62,$CE$57:$CE$62=$CE$62,$CF$57:$CF$58=$CF$58,$CF$58&lt;&gt;$CF$59,$CF$59:$CF$60=$CF$60,$CF$60&lt;&gt;$CF$61,$CF$61&lt;&gt;$CF$62,$CG$57&lt;&gt;$CG$58,$CG$59&lt;&gt;CG$60),1,0)</f>
        <v>0</v>
      </c>
      <c r="LD62" s="487">
        <f t="array" aca="1" ref="LD62" ca="1">IF(AND($CC$57:$CC$62=$CC$62,$CE$57:$CE$62=$CE$62,$CF$57:$CF$58=$CF$58,$CF$58&lt;&gt;$CF$59,$CF$59&lt;&gt;$CF$60,$CF$60:$CF$62=$CF$62,$CG$57:$CG$58=$CG$58,$CG$60&lt;&gt;$CG$61,$CG$61:$CG$62=$CG$62),1,0)</f>
        <v>0</v>
      </c>
      <c r="LE62" s="487">
        <f t="array" aca="1" ref="LE62" ca="1">IF(AND($CC$57:$CC$62=$CC$62,$CE$57:$CE$62=$CE$62,$CF$57:$CF$58=$CF$58,$CF$58&lt;&gt;$CF$59,$CF$59&lt;&gt;$CF$60,$CF$60:$CF$62=$CF$61,$CG$57:$CG$58=$CG$58,$CG$60:$CG$61=$CG$61,$CG$61&lt;&gt;$CG$62),1,0)</f>
        <v>0</v>
      </c>
      <c r="LF62" s="487">
        <f t="array" aca="1" ref="LF62" ca="1">IF(AND($CC$57:$CC$62=$CC$62,$CE$57:$CE$62=$CE$62,$CF$57:$CF$58=$CF$58,$CF$58&lt;&gt;$CF$59,$CF$59&lt;&gt;$CF$60,$CF$60:$CF$62=$CF$61,$CG$57:$CG$58=$CG$58,$CG$60&lt;&gt;$CG$61,$CG$61&lt;&gt;$CG$62),1,0)</f>
        <v>0</v>
      </c>
      <c r="LG62" s="487">
        <f t="array" aca="1" ref="LG62" ca="1">IF(AND($CC$57:$CC$62=$CC$62,$CE$57:$CE$62=$CE$62,$CF$57:$CF$58=$CF$58,$CF$58&lt;&gt;$CF$59,$CF$59&lt;&gt;$CF$60,$CF$60:$CF$62=$CF$62,$CG$57&lt;&gt;$CG$58,$CG$60:$CG$62=$CG$62),1,0)</f>
        <v>0</v>
      </c>
      <c r="LH62" s="487">
        <f t="array" aca="1" ref="LH62" ca="1">IF(AND($CC$57:$CC$62=$CC$62,$CE$57:$CE$62=$CE$62,$CF$57:$CF$58=$CF$58,$CF$58&lt;&gt;$CF$59,$CF$59&lt;&gt;$CF$60,$CF$60:$CF$62=$CF$62,$CG$57&lt;&gt;$CG$58,$CG$60:$CG$61=$CG$61,$CG$61&lt;&gt;$CG$62),1,0)</f>
        <v>0</v>
      </c>
      <c r="LI62" s="487">
        <f t="array" aca="1" ref="LI62" ca="1">IF(AND($CC$57:$CC$62=$CC$62,$CE$57:$CE$62=$CE$62,$CF$57:$CF$58=$CF$58,$CF$58&lt;&gt;$CF$59,$CF$59&lt;&gt;$CF$60,$CF$60:$CF$62=$CF$62,$CG$57&lt;&gt;$CG$58,$CG$60&lt;&gt;$CG$61,$CG$61:$CG$62=$CG$62),1,0)</f>
        <v>0</v>
      </c>
      <c r="LJ62" s="487">
        <f t="array" aca="1" ref="LJ62" ca="1">IF(AND($CC$57:$CC$62=$CC$62,$CE$57:$CE$62=$CE$62,$CF$57:$CF$58=$CF$58,$CF$58&lt;&gt;$CF$59,$CF$59&lt;&gt;$CF$60,$CF$60:$CF$62=$CF$62,$CG$57&lt;&gt;$CG$58,$CG$60&lt;&gt;$CG$61,$CG$61&lt;&gt;$CG$62),1,0)</f>
        <v>0</v>
      </c>
      <c r="LK62" s="487">
        <f t="array" aca="1" ref="LK62" ca="1">IF(AND($CC$57:$CC$62=$CC$62,$CE$57:$CE$62=$CE$62,$CF$57:$CF$58=$CF$58,$CF$58&lt;&gt;$CF$59,$CF$59&lt;&gt;$CF$60,$CF$60&lt;&gt;$CF$61,$CF$61:$CF$62=$CF$62,$CG$57:$CG$58=$CG$57,$CG$61&lt;&gt;$CG$62),1,0)</f>
        <v>0</v>
      </c>
      <c r="LL62" s="487">
        <f t="array" aca="1" ref="LL62" ca="1">IF(AND($CC$57:$CC$62=$CC$62,$CE$57:$CE$62=$CE$62,$CF$57:$CF$58=$CF$58,$CF$58&lt;&gt;$CF$59,$CF$59&lt;&gt;$CF$60,$CF$60&lt;&gt;$CF$61,$CF$61:$CF$62=$CF$62,$CG$57&lt;&gt;$CG$58,$CG$61:$CG$62=$CG$62),1,0)</f>
        <v>0</v>
      </c>
      <c r="LM62" s="487">
        <f t="array" aca="1" ref="LM62" ca="1">IF(AND($CC$57:$CC$62=$CC$62,$CE$57:$CE$62=$CE$62,$CF$57:$CF$58=$CF$58,$CF$58&lt;&gt;$CF$59,$CF$59&lt;&gt;$CF$60,$CF$60&lt;&gt;$CF$61,$CF$61:$CF$62=$CF$62,$CG$57&lt;&gt;$CG$58,$CG$61&lt;&gt;$CG$62),1,0)</f>
        <v>0</v>
      </c>
      <c r="LN62" s="487">
        <f t="array" aca="1" ref="LN62" ca="1">IF(AND($CC$57:$CC$62=$CC$62,$CE$57:$CE$62=$CE$62,$CF$57:$CF$58=$CF$58,$CF$58&lt;&gt;$CF$59,$CF$59&lt;&gt;$CF$60,$CF$60:$CF$61=$CF$61,$CF$61&lt;&gt;$CF$62,$CG$57:$CG$58=$CG$58,$CG$60&lt;&gt;$CG$61),1,0)</f>
        <v>0</v>
      </c>
      <c r="LO62" s="487">
        <f t="array" aca="1" ref="LO62" ca="1">IF(AND($CC$57:$CC$62=$CC$62,$CE$57:$CE$62=$CE$62,$CF$57:$CF$58=$CF$58,$CF$58&lt;&gt;$CF$59,$CF$59&lt;&gt;$CF$60,$CF$60:$CF$61=$CF$61,$CF$61&lt;&gt;$CF$62,$CG$57&lt;&gt;$CG$58,$CG$60:$CG$61=$CG$61),1,0)</f>
        <v>0</v>
      </c>
      <c r="LP62" s="487">
        <f t="array" aca="1" ref="LP62" ca="1">IF(AND($CC$57:$CC$62=$CC$62,$CE$57:$CE$62=$CE$62,$CF$57:$CF$58=$CF$58,$CF$58&lt;&gt;$CF$59,$CF$59&lt;&gt;$CF$60,$CF$60:$CF$61=$CF$61,$CF$61&lt;&gt;$CF$62,$CG$57&lt;&gt;$CG$58,$CG$60&lt;&gt;$CG$61),1,0)</f>
        <v>0</v>
      </c>
      <c r="LQ62" s="487">
        <f t="array" aca="1" ref="LQ62" ca="1">IF(AND($CC$57:$CC$62=$CC$62,$CE$57:$CE$62=$CE$62,$CF$57:$CF$58=$CF$58,$CF$58&lt;&gt;$CF$59,$CF$59&lt;&gt;$CF$60,$CF$60&lt;&gt;$CF$61,$CF$61&lt;&gt;$CF$62,$CG$57&lt;&gt;$CG$58),1,0)</f>
        <v>0</v>
      </c>
      <c r="LR62" s="487">
        <f t="array" aca="1" ref="LR62" ca="1">IF(AND($CC$57:$CC$62=$CC$62,$CE$57:$CE$62=$CE$62,$CF$57&lt;&gt;$CF$58,$CF$58:$CF$62=$CF$62,$CG$58:$CG$61=$CG$61,$CG$61&lt;&gt;$CG$62),1,0)</f>
        <v>0</v>
      </c>
      <c r="LS62" s="487">
        <f t="array" aca="1" ref="LS62" ca="1">IF(AND($CC$57:$CC$62=$CC$62,$CE$57:$CE$62=$CE$62,$CF$57&lt;&gt;$CF$58,$CF$58:$CF$62=$CF$62,$CG$58:$CG$60=$CG$60,$CG$60&lt;&gt;$CG$61,$CG$61:$CG$62=$CG$62),1,0)</f>
        <v>0</v>
      </c>
      <c r="LT62" s="487">
        <f t="array" aca="1" ref="LT62" ca="1">IF(AND($CC$57:$CC$62=$CC$62,$CE$57:$CE$62=$CE$62,$CF$57&lt;&gt;$CF$58,$CF$58:$CF$62=$CF$62,$CG$58:$CG$60=$CG$60,$CG$60&lt;&gt;$CG$61,$CG$61&lt;&gt;$CG$62),1,0)</f>
        <v>0</v>
      </c>
      <c r="LU62" s="487">
        <f t="array" aca="1" ref="LU62" ca="1">IF(AND($CC$57:$CC$62=$CC$62,$CE$57:$CE$62=$CE$62,$CF$57&lt;&gt;$CF$58,$CF$58:$CF$62=$CF$62,$CG$58:$CG$59=$CG$59,$CG$59&lt;&gt;$CG$60,$CG$60:$CG$62=$CG$62),1,0)</f>
        <v>0</v>
      </c>
      <c r="LV62" s="487">
        <f t="array" aca="1" ref="LV62" ca="1">IF(AND($CC$57:$CC$62=$CC$62,$CE$57:$CE$62=$CE$62,$CF$57&lt;&gt;$CF$58,$CF$58:$CF$62=$CF$62,$CG$58:$CG$59=$CG$59,$CG$59&lt;&gt;$CG$60,$CG$60&lt;&gt;$CG$61,$CG$61:$CG$62=$CG$62),1,0)</f>
        <v>0</v>
      </c>
      <c r="LW62" s="487">
        <f t="array" aca="1" ref="LW62" ca="1">IF(AND($CC$57:$CC$62=$CC$62,$CE$57:$CE$62=$CE$62,$CF$57&lt;&gt;$CF$58,$CF$58:$CF$62=$CF$62,$CG$58:$CG$59=$CG$59,$CG$59&lt;&gt;$CG$60,$CG$60:$CG$61=$CG$61,$CG$61&lt;&gt;$CG$62),1,0)</f>
        <v>0</v>
      </c>
      <c r="LX62" s="487">
        <f t="array" aca="1" ref="LX62" ca="1">IF(AND($CC$57:$CC$62=$CC$62,$CE$57:$CE$62=$CE$62,$CF$57&lt;&gt;$CF$58,$CF$58:$CF$62=$CF$62,$CG$58:$CG$59=$CG$59,$CG$59&lt;&gt;$CG$60,$CG$60&lt;&gt;$CG$61,$CG$61&lt;&gt;$CG$62),1,0)</f>
        <v>0</v>
      </c>
      <c r="LY62" s="487">
        <f t="array" aca="1" ref="LY62" ca="1">IF(AND($CC$57:$CC$62=$CC$62,$CE$57:$CE$62=$CE$62,$CF$57&lt;&gt;$CF$58,$CF$58:$CF$62=$CF$62,$CG$58&lt;&gt;$CG$59,$CG$59:$CG$62=$CG$62),1,0)</f>
        <v>0</v>
      </c>
      <c r="LZ62" s="487">
        <f t="array" aca="1" ref="LZ62" ca="1">IF(AND($CC$57:$CC$62=$CC$62,$CE$57:$CE$62=$CE$62,$CF$57&lt;&gt;$CF$58,$CF$58:$CF$62=$CF$62,$CG$58&lt;&gt;$CG$59,$CG$59:$CG$61=$CG$61,$CG$61&lt;&gt;$CG$62),1,0)</f>
        <v>0</v>
      </c>
      <c r="MA62" s="487">
        <f t="array" aca="1" ref="MA62" ca="1">IF(AND($CC$57:$CC$62=$CC$62,$CE$57:$CE$62=$CE$62,$CF$57&lt;&gt;$CF$58,$CF$58:$CF$62=$CF$62,$CG$58&lt;&gt;$CG$59,$CG$59:$CG$60=$CG$60,$CG$60&lt;&gt;$CG$61,$CG$61:$CG$62=$CG$62),1,0)</f>
        <v>0</v>
      </c>
      <c r="MB62" s="487">
        <f t="array" aca="1" ref="MB62" ca="1">IF(AND($CC$57:$CC$62=$CC$62,$CE$57:$CE$62=$CE$62,$CF$57&lt;&gt;$CF$58,$CF$58:$CF$62=$CF$62,$CG$58&lt;&gt;$CG$59,$CG$59:$CG$60=$CG$60,$CG$60&lt;&gt;$CG$61,$CG$61&lt;&gt;$CG$62),1,0)</f>
        <v>0</v>
      </c>
      <c r="MC62" s="487">
        <f t="array" aca="1" ref="MC62" ca="1">IF(AND($CC$57:$CC$62=$CC$62,$CE$57:$CE$62=$CE$62,$CF$57&lt;&gt;$CF$58,$CF$58:$CF$62=$CF$62,$CG$58&lt;&gt;$CG$59,$CG$59&lt;&gt;$CG$60,$CG$60:$CG$62=$CG$62),1,0)</f>
        <v>0</v>
      </c>
      <c r="MD62" s="487">
        <f t="array" aca="1" ref="MD62" ca="1">IF(AND($CC$57:$CC$62=$CC$62,$CE$57:$CE$62=$CE$62,$CF$57&lt;&gt;$CF$58,$CF$58:$CF$62=$CF$62,$CG$58&lt;&gt;$CG$59,$CG$59&lt;&gt;$CG$60,$CG$60:$CG$61=$CG$61,$CG$61&lt;&gt;$CG$62),1,0)</f>
        <v>0</v>
      </c>
      <c r="ME62" s="487">
        <f t="array" aca="1" ref="ME62" ca="1">IF(AND($CC$57:$CC$62=$CC$62,$CE$57:$CE$62=$CE$62,$CF$57&lt;&gt;$CF$58,$CF$58:$CF$62=$CF$62,$CG$58&lt;&gt;$CG$59,$CG$59&lt;&gt;$CG$60,$CG$60&lt;&gt;$CG$61,$CG$61:$CG$62=$CG$62),1,0)</f>
        <v>0</v>
      </c>
      <c r="MF62" s="487">
        <f t="array" aca="1" ref="MF62" ca="1">IF(AND($CC$57:$CC$62=$CC$62,$CE$57:$CE$62=$CE$62,$CF$57&lt;&gt;$CF$58,$CF$58:$CF$62=$CF$62,$CG$58&lt;&gt;$CG$59,$CG$59&lt;&gt;$CG$60,$CG$60&lt;&gt;$CG$61,$CG$61&lt;&gt;$CG$62),1,0)</f>
        <v>0</v>
      </c>
      <c r="MG62" s="487">
        <f t="array" aca="1" ref="MG62" ca="1">IF(AND($CC$57:$CC$62=$CC$62,$CE$57:$CE$62=$CE$62,$CF$57&lt;&gt;$CF$58,$CF$58:$CF$61=$CF$61,$CF$61&lt;&gt;$CF$62,$CG$58:$CG$60=$CG$60,$CG$60&lt;&gt;$CG$61),1,0)</f>
        <v>0</v>
      </c>
      <c r="MH62" s="487">
        <f t="array" aca="1" ref="MH62" ca="1">IF(AND($CC$57:$CC$62=$CC$62,$CE$57:$CE$62=$CE$62,$CF$57&lt;&gt;$CF$58,$CF$58:$CF$61=$CF$61,$CF$61&lt;&gt;$CF$62,$CG$58:$CG$59=$CG$59,$CG$59&lt;&gt;$CG$60,$CG$60:$CG$61=$CG$61),1,0)</f>
        <v>0</v>
      </c>
      <c r="MI62" s="487">
        <f t="array" aca="1" ref="MI62" ca="1">IF(AND($CC$57:$CC$62=$CC$62,$CE$57:$CE$62=$CE$62,$CF$57&lt;&gt;$CF$58,$CF$58:$CF$61=$CF$61,$CF$61&lt;&gt;$CF$62,$CG$58:$CG$59=$CG$59,$CG$59&lt;&gt;$CG$60,$CG$60&lt;&gt;$CG$61),1,0)</f>
        <v>0</v>
      </c>
      <c r="MJ62" s="487">
        <f t="array" aca="1" ref="MJ62" ca="1">IF(AND($CC$57:$CC$62=$CC$62,$CE$57:$CE$62=$CE$62,$CF$57&lt;&gt;$CF$58,$CF$58:$CF$61=$CF$61,$CF$61&lt;&gt;$CF$62,$CG$58&lt;&gt;$CG$59,$CG$59:$CG$61=$CG$61),1,0)</f>
        <v>0</v>
      </c>
      <c r="MK62" s="487">
        <f t="array" aca="1" ref="MK62" ca="1">IF(AND($CC$57:$CC$62=$CC$62,$CE$57:$CE$62=$CE$62,$CF$57&lt;&gt;$CF$58,$CF$58:$CF$61=$CF$61,$CF$61&lt;&gt;$CF$62,$CG$58&lt;&gt;$CG$59,$CG$59:$CG$60=$CG$60,$CG$60&lt;&gt;$CG$61),1,0)</f>
        <v>0</v>
      </c>
      <c r="ML62" s="487">
        <f t="array" aca="1" ref="ML62" ca="1">IF(AND($CC$57:$CC$62=$CC$62,$CE$57:$CE$62=$CE$62,$CF$57&lt;&gt;$CF$58,$CF$58:$CF$61=$CF$61,$CF$61&lt;&gt;$CF$62,$CG$58&lt;&gt;$CG$59,$CG$59&lt;&gt;$CG$60,$CG$60:$CG$61=$CG$61),1,0)</f>
        <v>0</v>
      </c>
      <c r="MM62" s="487">
        <f t="array" aca="1" ref="MM62" ca="1">IF(AND($CC$57:$CC$62=$CC$62,$CE$57:$CE$62=$CE$62,$CF$57&lt;&gt;$CF$58,$CF$58:$CF$61=$CF$61,$CF$61&lt;&gt;$CF$62,$CG$58&lt;&gt;$CG$59,$CG$59&lt;&gt;$CG$60,$CG$60&lt;&gt;$CG$61),1,0)</f>
        <v>0</v>
      </c>
      <c r="MN62" s="487">
        <f t="array" aca="1" ref="MN62" ca="1">IF(AND($CC$57:$CC$62=$CC$62,$CE$57:$CE$62=$CE$62,$CF$57&lt;&gt;$CF$58,$CF$58:$CF$60=$CF$60,$CF$60&lt;&gt;$CF$61,$CF$61:$CF$62=$CF$62,$CG$58:$CG$60=$CG$60,$CG$61&lt;&gt;$CG$62),1,0)</f>
        <v>0</v>
      </c>
      <c r="MO62" s="487">
        <f t="array" aca="1" ref="MO62" ca="1">IF(AND($CC$57:$CC$62=$CC$62,$CE$57:$CE$62=$CE$62,$CF$57&lt;&gt;$CF$58,$CF$58:$CF$60=$CF$60,$CF$60&lt;&gt;$CF$61,$CF$61:$CF$62=$CF$62,$CG$58:$CG$59=$CG$59,$CG$59&lt;&gt;$CG$60,$CG$61:$CG$62=$CG$62),1,0)</f>
        <v>0</v>
      </c>
      <c r="MP62" s="487">
        <f t="array" aca="1" ref="MP62" ca="1">IF(AND($CC$57:$CC$62=$CC$62,$CE$57:$CE$62=$CE$62,$CF$57&lt;&gt;$CF$58,$CF$58:$CF$60=$CF$60,$CF$60&lt;&gt;$CF$61,$CF$61:$CF$62=$CF$62,$CG$58:$CG$59=$CG$59,$CG$59&lt;&gt;$CG$60,$CG$61&lt;&gt;$CG$62),1,0)</f>
        <v>0</v>
      </c>
      <c r="MQ62" s="487">
        <f t="array" aca="1" ref="MQ62" ca="1">IF(AND($CC$57:$CC$62=$CC$62,$CE$57:$CE$62=$CE$62,$CF$57&lt;&gt;$CF$58,$CF$58:$CF$60=$CF$60,$CF$60&lt;&gt;$CF$61,$CF$61:$CF$62=$CF$62,$CG$58&lt;&gt;$CG$59,$CG$59:$CG$60=$CG$60,$CG$61:$CG$62=$CG$62),1,0)</f>
        <v>0</v>
      </c>
      <c r="MR62" s="487">
        <f t="array" aca="1" ref="MR62" ca="1">IF(AND($CC$57:$CC$62=$CC$62,$CE$57:$CE$62=$CE$62,$CF$57&lt;&gt;$CF$58,$CF$58:$CF$60=$CF$60,$CF$60&lt;&gt;$CF$61,$CF$61:$CF$62=$CF$62,$CG$58&lt;&gt;$CG$59,$CG$59:$CG$60=$CG$60,$CG$61&lt;&gt;$CG$62),1,0)</f>
        <v>0</v>
      </c>
      <c r="MS62" s="487">
        <f t="array" aca="1" ref="MS62" ca="1">IF(AND($CC$57:$CC$62=$CC$62,$CE$57:$CE$62=$CE$62,$CF$57&lt;&gt;$CF$58,$CF$58:$CF$60=$CF$60,$CF$60&lt;&gt;$CF$61,$CF$61:$CF$62=$CF$62,$CG$58&lt;&gt;$CG$59,$CG$59&lt;&gt;$CG$60,$CG$61:$CG$62=$CG$62),1,0)</f>
        <v>0</v>
      </c>
      <c r="MT62" s="487">
        <f t="array" aca="1" ref="MT62" ca="1">IF(AND($CC$57:$CC$62=$CC$62,$CE$57:$CE$62=$CE$62,$CF$57&lt;&gt;$CF$58,$CF$58:$CF$60=$CF$60,$CF$60&lt;&gt;$CF$61,$CF$61:$CF$62=$CF$62,$CG$58&lt;&gt;$CG$59,$CG$59&lt;&gt;$CG$60,$CG$61&lt;&gt;$CG$62),1,0)</f>
        <v>0</v>
      </c>
      <c r="MU62" s="487">
        <f t="array" aca="1" ref="MU62" ca="1">IF(AND($CC$57:$CC$62=$CC$62,$CE$57:$CE$62=$CE$62,$CF$57&lt;&gt;$CF$58,$CF$58:$CF$60=$CF$60,$CF$60&lt;&gt;$CF$61,$CF$61&lt;&gt;$CF$62,$CG$58:$CG$59=$CG$59,$CG$59&lt;&gt;$CG$60),1,0)</f>
        <v>0</v>
      </c>
      <c r="MV62" s="487">
        <f t="array" aca="1" ref="MV62" ca="1">IF(AND($CC$57:$CC$62=$CC$62,$CE$57:$CE$62=$CE$62,$CF$57&lt;&gt;$CF$58,$CF$58:$CF$60=$CF$60,$CF$60&lt;&gt;$CF$61,$CF$61&lt;&gt;$CF$62,$CG$58&lt;&gt;$CG$59,$CG$59:$CG$60=$CG$60),1,0)</f>
        <v>0</v>
      </c>
      <c r="MW62" s="487">
        <f t="array" aca="1" ref="MW62" ca="1">IF(AND($CC$57:$CC$62=$CC$62,$CE$57:$CE$62=$CE$62,$CF$57&lt;&gt;$CF$58,$CF$58:$CF$60=$CF$60,$CF$60&lt;&gt;$CF$61,$CF$61&lt;&gt;$CF$62,$CG$58&lt;&gt;$CG$59,$CG$59&lt;&gt;$CG$60),1,0)</f>
        <v>0</v>
      </c>
      <c r="MX62" s="487">
        <f t="array" aca="1" ref="MX62" ca="1">IF(AND($CC$57:$CC$62=$CC$62,$CE$57:$CE$62=$CE$62,$CF$57&lt;&gt;$CF$58,$CF$58:$CF$59=$CF$59,$CF$59&lt;&gt;$CF$60,$CF$60:$CF$62=$CF$62,$CG$58:$CG$59=$CG$59,$CG$60&lt;&gt;$CG$61,$CG$61:$CG$62=$CG$62),1,0)</f>
        <v>0</v>
      </c>
      <c r="MY62" s="487">
        <f t="array" aca="1" ref="MY62" ca="1">IF(AND($CC$57:$CC$62=$CC$62,$CE$57:$CE$62=$CE$62,$CF$57&lt;&gt;$CF$58,$CF$58:$CF$59=$CF$59,$CF$59&lt;&gt;$CF$60,$CF$60:$CF$62=$CF$62,$CG$58:$CG$59=$CG$59,$CG$60:$CG$61=$CG$61,$CG$61&lt;&gt;$CG$62),1,0)</f>
        <v>0</v>
      </c>
      <c r="MZ62" s="487">
        <f t="array" aca="1" ref="MZ62" ca="1">IF(AND($CC$57:$CC$62=$CC$62,$CE$57:$CE$62=$CE$62,$CF$57&lt;&gt;$CF$58,$CF$58:$CF$59=$CF$59,$CF$59&lt;&gt;$CF$60,$CF$60:$CF$62=$CF$62,$CG$58:$CG$59=$CG$59,$CG$60&lt;&gt;$CG$61,$CG$61&lt;&gt;$CG$62),1,0)</f>
        <v>0</v>
      </c>
      <c r="NA62" s="487">
        <f t="array" aca="1" ref="NA62" ca="1">IF(AND($CC$57:$CC$62=$CC$62,$CE$57:$CE$62=$CE$62,$CF$57&lt;&gt;$CF$58,$CF$58:$CF$59=$CF$59,$CF$59&lt;&gt;$CF$60,$CF$60:$CF$62=$CF$62,$CG$58&lt;&gt;$CG$59,$CG$60:$CG$62=$CG$62),1,0)</f>
        <v>0</v>
      </c>
      <c r="NB62" s="487">
        <f t="array" aca="1" ref="NB62" ca="1">IF(AND($CC$57:$CC$62=$CC$62,$CE$57:$CE$62=$CE$62,$CF$57&lt;&gt;$CF$58,$CF$58:$CF$59=$CF$59,$CF$59&lt;&gt;$CF$60,$CF$60:$CF$62=$CF$62,$CG$58&lt;&gt;$CG$59,$CG$60:$CG$61=$CG$61,$CG$61&lt;&gt;$CG$62),1,0)</f>
        <v>0</v>
      </c>
      <c r="NC62" s="487">
        <f t="array" aca="1" ref="NC62" ca="1">IF(AND($CC$57:$CC$62=$CC$62,$CE$57:$CE$62=$CE$62,$CF$57&lt;&gt;$CF$58,$CF$58:$CF$59=$CF$59,$CF$59&lt;&gt;$CF$60,$CF$60:$CF$62=$CF$62,$CG$58&lt;&gt;$CG$59,$CG$60&lt;&gt;$CG$61,$CG$61:$CG$62=$CG$62),1,0)</f>
        <v>0</v>
      </c>
      <c r="ND62" s="487">
        <f t="array" aca="1" ref="ND62" ca="1">IF(AND($CC$57:$CC$62=$CC$62,$CE$57:$CE$62=$CE$62,$CF$57&lt;&gt;$CF$58,$CF$58:$CF$59=$CF$59,$CF$59&lt;&gt;$CF$60,$CF$60:$CF$62=$CF$62,$CG$58&lt;&gt;$CG$59,$CG$60&lt;&gt;$CG$61,$CG$61&lt;&gt;$CG$62),1,0)</f>
        <v>0</v>
      </c>
      <c r="NE62" s="487">
        <f t="array" aca="1" ref="NE62" ca="1">IF(AND($CC$57:$CC$62=$CC$62,$CE$57:$CE$62=$CE$62,$CF$57&lt;&gt;$CF$58,$CF$58:$CF$59=$CF$59,$CF$59&lt;&gt;$CF$60,$CF$60&lt;&gt;$CF$61,$CF$61:$CF$62=$CF$62,$CG$58:$CG$59=$CG$59,$CG$61&lt;&gt;$CG$62),1,0)</f>
        <v>0</v>
      </c>
      <c r="NF62" s="487">
        <f t="array" aca="1" ref="NF62" ca="1">IF(AND($CC$57:$CC$62=$CC$62,$CE$57:$CE$62=$CE$62,$CF$57&lt;&gt;$CF$58,$CF$58:$CF$59=$CF$59,$CF$59&lt;&gt;$CF$60,$CF$60&lt;&gt;$CF$61,$CF$61:$CF$62=$CF$62,$CG$58&lt;&gt;$CG$59,$CG$61:$CG$62=$CG$62),1,0)</f>
        <v>0</v>
      </c>
      <c r="NG62" s="487">
        <f t="array" aca="1" ref="NG62" ca="1">IF(AND($CC$57:$CC$62=$CC$62,$CE$57:$CE$62=$CE$62,$CF$57&lt;&gt;$CF$58,$CF$58:$CF$59=$CF$59,$CF$59&lt;&gt;$CF$60,$CF$60&lt;&gt;$CF$61,$CF$61:$CF$62=$CF$62,$CG$58&lt;&gt;$CG$59,$CG$61&lt;&gt;$CG$62),1,0)</f>
        <v>0</v>
      </c>
      <c r="NH62" s="487">
        <f t="array" aca="1" ref="NH62" ca="1">IF(AND($CC$57:$CC$62=$CC$62,$CE$57:$CE$62=$CE$62,$CF$57&lt;&gt;$CF$58,$CF$58:$CF$59=$CF$59,$CF$59&lt;&gt;$CF$60,$CF$60:$CF$61=$CF$61,$CF$61&lt;&gt;$CF$62,$CG$58:$CG$59=$CG$59,$CG$60&lt;&gt;$CG$61),1,0)</f>
        <v>0</v>
      </c>
      <c r="NI62" s="487">
        <f t="array" aca="1" ref="NI62" ca="1">IF(AND($CC$57:$CC$62=$CC$62,$CE$57:$CE$62=$CE$62,$CF$57&lt;&gt;$CF$58,$CF$58:$CF$59=$CF$59,$CF$59&lt;&gt;$CF$60,$CF$60:$CF$61=$CF$61,$CF$61&lt;&gt;$CF$62,$CG$58&lt;&gt;$CG$59,$CG$60:$CG$61=$CG$61),1,0)</f>
        <v>0</v>
      </c>
      <c r="NJ62" s="487">
        <f t="array" aca="1" ref="NJ62" ca="1">IF(AND($CC$57:$CC$62=$CC$62,$CE$57:$CE$62=$CE$62,$CF$57&lt;&gt;$CF$58,$CF$58:$CF$59=$CF$59,$CF$59&lt;&gt;$CF$60,$CF$60:$CF$61=$CF$61,$CF$61&lt;&gt;$CF$62,$CG$58&lt;&gt;$CG$59,$CG$60&lt;&gt;$CG$61),1,0)</f>
        <v>0</v>
      </c>
      <c r="NK62" s="487">
        <f t="array" aca="1" ref="NK62" ca="1">IF(AND($CC$57:$CC$62=$CC$62,$CE$57:$CE$62=$CE$62,$CF$57&lt;&gt;$CF$58,$CF$58:$CF$59=$CF$59,$CF$59&lt;&gt;$CF$60,$CF$60&lt;&gt;$CF$61,$CF$61&lt;&gt;$CF$62,$CG$58&lt;&gt;$CG$59),1,0)</f>
        <v>0</v>
      </c>
      <c r="NL62" s="487">
        <f t="array" aca="1" ref="NL62" ca="1">IF(AND($CC$57:$CC$62=$CC$62,$CE$57:$CE$62=$CE$62,$CF$57&lt;&gt;$CF$58,$CF$58&lt;&gt;$CF$59,$CF$59:$CF$62=$CF$62,$CG$59:$CG$61=$CG$61,$CG$61&lt;&gt;$CG$62),1,0)</f>
        <v>0</v>
      </c>
      <c r="NM62" s="487">
        <f t="array" aca="1" ref="NM62" ca="1">IF(AND($CC$57:$CC$62=$CC$62,$CE$57:$CE$62=$CE$62,$CF$57&lt;&gt;$CF$58,$CF$58&lt;&gt;$CF$59,$CF$59:$CF$62=$CF$62,$CG$59:$CG$60=$CG$60,$CG$60&lt;&gt;$CG$61,$CG$61:$CG$62=$CG$62),1,0)</f>
        <v>0</v>
      </c>
      <c r="NN62" s="487">
        <f t="array" aca="1" ref="NN62" ca="1">IF(AND($CC$57:$CC$62=$CC$62,$CE$57:$CE$62=$CE$62,$CF$57&lt;&gt;$CF$58,$CF$58&lt;&gt;$CF$59,$CF$59:$CF$62=$CF$62,$CG$59:$CG$60=$CG$60,$CG$60&lt;&gt;$CG$61,$CG$61&lt;&gt;$CG$62),1,0)</f>
        <v>0</v>
      </c>
      <c r="NO62" s="487">
        <f t="array" aca="1" ref="NO62" ca="1">IF(AND($CC$57:$CC$62=$CC$62,$CE$57:$CE$62=$CE$62,$CF$57&lt;&gt;$CF$58,$CF$58&lt;&gt;$CF$59,$CF$59:$CF$62=$CF$62,$CG$59&lt;&gt;$CG$60,$CG$60:$CG$62=$CG$62),1,0)</f>
        <v>0</v>
      </c>
      <c r="NP62" s="487">
        <f t="array" aca="1" ref="NP62" ca="1">IF(AND($CC$57:$CC$62=$CC$62,$CE$57:$CE$62=$CE$62,$CF$57&lt;&gt;$CF$58,$CF$58&lt;&gt;$CF$59,$CF$59:$CF$62=$CF$62,$CG$59&lt;&gt;$CG$60,$CG$60:$CG$61=$CG$61,$CG$61&lt;&gt;$CG$62),1,0)</f>
        <v>0</v>
      </c>
      <c r="NQ62" s="487">
        <f t="array" aca="1" ref="NQ62" ca="1">IF(AND($CC$57:$CC$62=$CC$62,$CE$57:$CE$62=$CE$62,$CF$57&lt;&gt;$CF$58,$CF$58&lt;&gt;$CF$59,$CF$59:$CF$62=$CF$62,$CG$59&lt;&gt;$CG$60,$CG$60&lt;&gt;$CG$61,$CG$61:$CG$62=$CG$62),1,0)</f>
        <v>0</v>
      </c>
      <c r="NR62" s="487">
        <f t="array" aca="1" ref="NR62" ca="1">IF(AND($CC$57:$CC$62=$CC$62,$CE$57:$CE$62=$CE$62,$CF$57&lt;&gt;$CF$58,$CF$58&lt;&gt;$CF$59,$CF$59:$CF$62=$CF$62,$CG$59&lt;&gt;$CG$60,$CG$60&lt;&gt;$CG$61,$CG$61&lt;&gt;$CG$62),1,0)</f>
        <v>0</v>
      </c>
      <c r="NS62" s="487">
        <f t="array" aca="1" ref="NS62" ca="1">IF(AND($CC$57:$CC$62=$CC$62,$CE$57:$CE$62=$CE$62,$CF$57&lt;&gt;$CF$58,$CF$58&lt;&gt;$CF$59,$CF$59:$CF$61=$CF$61,$CF$61&lt;&gt;$CF$62,$CG$59:$CG$60=$CG$60,$CG$60&lt;&gt;$CG$61),1,0)</f>
        <v>0</v>
      </c>
      <c r="NT62" s="487">
        <f t="array" aca="1" ref="NT62" ca="1">IF(AND($CC$57:$CC$62=$CC$62,$CE$57:$CE$62=$CE$62,$CF$57&lt;&gt;$CF$58,$CF$58&lt;&gt;$CF$59,$CF$59:$CF$61=$CF$61,$CF$61&lt;&gt;$CF$62,$CG$59&lt;&gt;$CG$60,$CG$60:$CG$61=$CG$61),1,0)</f>
        <v>0</v>
      </c>
      <c r="NU62" s="487">
        <f t="array" aca="1" ref="NU62" ca="1">IF(AND($CC$57:$CC$62=$CC$62,$CE$57:$CE$62=$CE$62,$CF$57&lt;&gt;$CF$58,$CF$58&lt;&gt;$CF$59,$CF$59:$CF$61=$CF$61,$CF$61&lt;&gt;$CF$62,$CG$59&lt;&gt;$CG$60,$CG$60&lt;&gt;$CG$61),1,0)</f>
        <v>0</v>
      </c>
      <c r="NV62" s="487">
        <f t="array" aca="1" ref="NV62" ca="1">IF(AND($CC$57:$CC$62=$CC$62,$CE$57:$CE$62=$CE$62,$CF$57&lt;&gt;$CF$58,$CF$58&lt;&gt;$CF$59,$CF$59:$CF$60=$CF$60,$CF$60&lt;&gt;$CF$61,$CF$61:$CF$62=$CF$61,$CG$59:$CG$60=$CG$60,$CG$61&lt;&gt;$CG$62),1,0)</f>
        <v>0</v>
      </c>
      <c r="NW62" s="487">
        <f t="array" aca="1" ref="NW62" ca="1">IF(AND($CC$57:$CC$62=$CC$62,$CE$57:$CE$62=$CE$62,$CF$57&lt;&gt;$CF$58,$CF$58&lt;&gt;$CF$59,$CF$59:$CF$60=$CF$60,$CF$60&lt;&gt;$CF$61,$CF$61:$CF$62=$CF$62,$CG$59&lt;&gt;$CG$60,$CG$61:$CG$62=$CG$62),1,0)</f>
        <v>0</v>
      </c>
      <c r="NX62" s="487">
        <f t="array" aca="1" ref="NX62" ca="1">IF(AND($CC$57:$CC$62=$CC$62,$CE$57:$CE$62=$CE$62,$CF$57&lt;&gt;$CF$58,$CF$58&lt;&gt;$CF$59,$CF$59:$CF$60=$CF$60,$CF$60&lt;&gt;$CF$61,$CF$61:$CF$62=$CF$62,$CG$59&lt;&gt;$CG$60,$CG$61&lt;&gt;$CG$62),1,0)</f>
        <v>0</v>
      </c>
      <c r="NY62" s="487">
        <f t="array" aca="1" ref="NY62" ca="1">IF(AND($CC$57:$CC$62=$CC$62,$CE$57:$CE$62=$CE$62,$CF$57&lt;&gt;$CF$58,$CF$58&lt;&gt;$CF$59,$CF$59:$CF$60=$CF$60,$CF$60&lt;&gt;$CF$61,$CF$61&lt;&gt;$CF$62,$CG$59&lt;&gt;$CG$60),1,0)</f>
        <v>0</v>
      </c>
      <c r="NZ62" s="487">
        <f t="array" aca="1" ref="NZ62" ca="1">IF(AND($CC$57:$CC$62=$CC$62,$CE$57:$CE$62=$CE$62,$CF$57&lt;&gt;$CF$58,$CF$58&lt;&gt;$CF$59,$CF$59&lt;&gt;$CF$60,$CF$60:$CF$62=$CF$62,$CG$60:$CG$61=$CG$61,$CG$61&lt;&gt;$CG$62,$CG$61&lt;&gt;$CG$62),1,0)</f>
        <v>0</v>
      </c>
      <c r="OA62" s="487">
        <f t="array" aca="1" ref="OA62" ca="1">IF(AND($CC$57:$CC$62=$CC$62,$CE$57:$CE$62=$CE$62,$CF$57&lt;&gt;$CF$58,$CF$58&lt;&gt;$CF$59,$CF$59&lt;&gt;$CF$60,$CF$60:$CF$62=$CF$62,$CG$60&lt;&gt;$CG$61,$CG$61:$CG$62=$CG$62),1,0)</f>
        <v>0</v>
      </c>
      <c r="OB62" s="487">
        <f t="array" aca="1" ref="OB62" ca="1">IF(AND($CC$57:$CC$62=$CC$62,$CE$57:$CE$62=$CE$62,$CF$57&lt;&gt;$CF$58,$CF$58&lt;&gt;$CF$59,$CF$59&lt;&gt;$CF$60,$CF$60:$CF$62=$CF$62,$CG$60&lt;&gt;$CG$61,$CG$61&lt;&gt;$CG$62),1,0)</f>
        <v>0</v>
      </c>
      <c r="OC62" s="487">
        <f t="array" aca="1" ref="OC62" ca="1">IF(AND($CC$57:$CC$62=$CC$62,$CE$57:$CE$62=$CE$62,$CF$57&lt;&gt;$CF$58,$CF$58&lt;&gt;$CF$59,$CF$59&lt;&gt;$CF$60,$CF$60:$CF$61=$CF$61,$CF$61&lt;&gt;$CF$62,$CG$60&lt;&gt;$CG$61),1,0)</f>
        <v>0</v>
      </c>
      <c r="OD62" s="487">
        <f t="array" aca="1" ref="OD62" ca="1">IF(AND($CC$57:$CC$62=$CC$62,$CE$57:$CE$62=$CE$62,$CF$57&lt;&gt;$CF$58,$CF$58&lt;&gt;$CF$59,$CF$59&lt;&gt;$CF$60,$CF$60&lt;&gt;$CF$61,$CF$61:$CF$62=$CF$62,$CG$61&lt;&gt;$CG$62),1,0)</f>
        <v>0</v>
      </c>
      <c r="OE62" s="487">
        <f t="array" aca="1" ref="OE62" ca="1">IF(AND($CC$57:$CC$62=$CC$62,$CE$57:$CE$61=$CE$61,$CE$61&lt;&gt;$CE$62,$CF$57:$CF$60=$CF$60,$CF$60&lt;&gt;$CF$61,$CG$57:$CG$60=$CG$60),1,0)</f>
        <v>0</v>
      </c>
      <c r="OF62" s="487">
        <f t="array" aca="1" ref="OF62" ca="1">IF(AND($CC$57:$CC$62=$CC$62,$CE$57:$CE$61=$CE$61,$CE$61&lt;&gt;$CE$62,$CF$57:$CF$59=$CF$59,$CF$59&lt;&gt;$CF$60,$CF$60:$CF$61=$CF$61,$CG$57:$CG$59=$CG$59,$CG$60:$CG$61=$CG$61),1,0)</f>
        <v>0</v>
      </c>
      <c r="OG62" s="487">
        <f t="array" aca="1" ref="OG62" ca="1">IF(AND($CC$57:$CC$62=$CC$62,$CE$57:$CE$61=$CE$61,$CE$61&lt;&gt;$CE$62,$CF$57:$CF$59=$CF$59,$CF$59&lt;&gt;$CF$60,$CF$60&lt;&gt;$CF$61,$CG$57:$CG$59=$CG$59),1,0)</f>
        <v>0</v>
      </c>
      <c r="OH62" s="487">
        <f t="array" aca="1" ref="OH62" ca="1">IF(AND($CC$57:$CC$62=$CC$62,$CE$57:$CE$61=$CE$61,$CE$61&lt;&gt;$CE$62,$CF$57:$CF$58=$CF$58,$CF$58&lt;&gt;$CF$59,$CF$59:$CF$61=$CF$61,$CG$57:$CG$58=$CG$58,$CG$59:$CG$61=$CG$61),1,0)</f>
        <v>0</v>
      </c>
      <c r="OI62" s="487">
        <f t="array" aca="1" ref="OI62" ca="1">IF(AND($CC$57:$CC$62=$CC$62,$CE$57:$CE$61=$CE$61,$CE$61&lt;&gt;$CE$62,$CF$57:$CF$58=$CF$58,$CF$58&lt;&gt;$CF$59,$CF$59:$CF$60=$CF$60,$CF$60&lt;&gt;$CF$61,$CG$57:$CG$58=$CG$58,$CG$59:$CG$60=$CG$60),1,0)</f>
        <v>0</v>
      </c>
      <c r="OJ62" s="487">
        <f t="array" aca="1" ref="OJ62" ca="1">IF(AND($CC$57:$CC$62=$CC$62,$CE$57:$CE$61=$CE$61,$CE$61&lt;&gt;$CE$62,$CF$57:$CF$58=$CF$58,$CF$58&lt;&gt;$CF$59,$CF$59&lt;&gt;$CF$60,$CF$60:$CF$61=$CF$61,$CG$57:$CG$58=$CG$58,$CG$60:$CG$61=$CG$61),1,0)</f>
        <v>0</v>
      </c>
      <c r="OK62" s="487">
        <f t="array" aca="1" ref="OK62" ca="1">IF(AND($CC$57:$CC$62=$CC$62,$CE$57:$CE$61=$CE$61,$CE$61&lt;&gt;$CE$62,$CF$57:$CF$58=$CF$58,$CF$58&lt;&gt;$CF$59,$CF$59&lt;&gt;$CF$60,$CF$60&lt;&gt;$CF$61,$CG$57:$CG$58=$CG$58),1,0)</f>
        <v>0</v>
      </c>
      <c r="OL62" s="487">
        <f t="array" aca="1" ref="OL62" ca="1">IF(AND($CC$57:$CC$62=$CC$62,$CE$57:$CE$61=$CE$61,$CE$61&lt;&gt;$CE$62,$CF$57&lt;&gt;$CF$58,$CF$58:$CF$61=$CF$61,$CG$58:$CG$61=$CG$61),1,0)</f>
        <v>0</v>
      </c>
      <c r="OM62" s="487">
        <f t="array" aca="1" ref="OM62" ca="1">IF(AND($CC$57:$CC$62=$CC$62,$CE$57:$CE$61=$CE$61,$CE$61&lt;&gt;$CE$62,$CF$57&lt;&gt;$CF$58,$CF$58:$CF$60=$CF$60,$CF$60&lt;&gt;$CF$61,$CG$58:$CG$60=$CG$60),1,0)</f>
        <v>0</v>
      </c>
      <c r="ON62" s="487">
        <f t="array" aca="1" ref="ON62" ca="1">IF(AND($CC$57:$CC$62=$CC$62,$CE$57:$CE$61=$CE$61,$CE$61&lt;&gt;$CE$62,$CF$57&lt;&gt;$CF$58,$CF$58:$CF$59=$CF$59,$CF$59&lt;&gt;$CF$60,$CF$60:$CF$61=$CF$61,$CG$58:$CG$59=$CG$59,$CG$60:$CG$61=$CG$61),1,0)</f>
        <v>0</v>
      </c>
      <c r="OO62" s="487">
        <f t="array" aca="1" ref="OO62" ca="1">IF(AND($CC$57:$CC$62=$CC$62,$CE$57:$CE$61=$CE$61,$CE$61&lt;&gt;$CE$62,$CF$57&lt;&gt;$CF$58,$CF$58:$CF$59=$CF$59,$CF$59&lt;&gt;$CF$60,$CF$60&lt;&gt;$CF$61,$CG$58:$CG$59=$CG$59),1,0)</f>
        <v>0</v>
      </c>
      <c r="OP62" s="487">
        <f t="array" aca="1" ref="OP62" ca="1">IF(AND($CC$57:$CC$62=$CC$62,$CE$57:$CE$61=$CE$61,$CE$61&lt;&gt;$CE$62,$CF$57&lt;&gt;$CF$58,$CF$58&lt;&gt;$CF$59,$CF$59:$CF$61=$CF$61,$CG$59:$CG$61=$CG$61),1,0)</f>
        <v>0</v>
      </c>
      <c r="OQ62" s="487">
        <f t="array" aca="1" ref="OQ62" ca="1">IF(AND($CC$57:$CC$62=$CC$62,$CE$57:$CE$61=$CE$61,$CE$61&lt;&gt;$CE$62,$CF$57&lt;&gt;$CF$58,$CF$58&lt;&gt;$CF$59,$CF$59:$CF$60=$CF$60,$CF$60&lt;&gt;$CF$61,$CG$59:$CG$60=$CG$60),1,0)</f>
        <v>0</v>
      </c>
      <c r="OR62" s="487">
        <f t="array" aca="1" ref="OR62" ca="1">IF(AND($CC$57:$CC$62=$CC$62,$CE$57:$CE$61=$CE$61,$CE$61&lt;&gt;$CE$62,$CF$57&lt;&gt;$CF$58,$CF$58&lt;&gt;$CF$59,$CF$59&lt;&gt;$CF$60,$CF$60:$CF$61=$CF$61,$CG$60:$CG$61=$CG$61),1,0)</f>
        <v>0</v>
      </c>
      <c r="OS62" s="487">
        <f t="array" aca="1" ref="OS62" ca="1">IF(AND($CC$57:$CC$62=$CC$62,$CE$57:$CE$61=$CE$61,$CE$61&lt;&gt;$CE$62,$CF$57&lt;&gt;$CF$58,$CF$58&lt;&gt;$CF$59,$CF$59&lt;&gt;$CF$60,$CF$60&lt;&gt;$CF$61),1,0)</f>
        <v>0</v>
      </c>
      <c r="OT62" s="487">
        <f t="array" aca="1" ref="OT62" ca="1">IF(AND($CC$57:$CC$62=$CC$62,$CE$57:$CE$60=$CE$60,$CE$60&lt;&gt;$CE$61,$CE$61:$CE$62=$CE$62,$CF$57:$CF$60=$CF$60,$CF$61&lt;&gt;$CF$62,$CG$57:$CG$60=$CG$60),1,0)</f>
        <v>0</v>
      </c>
      <c r="OU62" s="487">
        <f t="array" aca="1" ref="OU62" ca="1">IF(AND($CC$57:$CC$62=$CC$62,$CE$57:$CE$60=$CE$60,$CE$60&lt;&gt;$CE$61,$CE$61:$CE$62=$CE$62,$CF$57:$CF$59=$CF$59,$CF$59&lt;&gt;$CF$60,$CF$61:$CF$62=$CF$62,$CG$57:$CG$59=$CG$59,$CG$61:$CG$62=$CG$62),1,0)</f>
        <v>0</v>
      </c>
      <c r="OV62" s="487">
        <f t="array" aca="1" ref="OV62" ca="1">IF(AND($CC$57:$CC$62=$CC$62,$CE$57:$CE$60=$CE$60,$CE$60&lt;&gt;$CE$61,$CE$61:$CE$62=$CE$62,$CF$57:$CF$59=$CF$59,$CF$59&lt;&gt;$CF$60,$CF$61&lt;&gt;$CF$62,$CG$57:$CG$59=$CG$59),1,0)</f>
        <v>0</v>
      </c>
      <c r="OW62" s="487">
        <f t="array" aca="1" ref="OW62" ca="1">IF(AND($CC$57:$CC$62=$CC$62,$CE$57:$CE$60=$CE$60,$CE$60&lt;&gt;$CE$61,$CE$61:$CE$62=$CE$62,$CF$57:$CF$58=$CF$58,$CF$58&lt;&gt;$CF$59,$CF$59:$CF$60=$CF$60,$CF$61:$CF$62=$CF$62,$CG$57:$CG$58=$CG$58,$CG$59:$CG$60=$CG$60,$CG$61:$CG$62=$CG$62),1,0)</f>
        <v>0</v>
      </c>
      <c r="OX62" s="487">
        <f t="array" aca="1" ref="OX62" ca="1">IF(AND($CC$57:$CC$62=$CC$62,$CE$57:$CE$60=$CE$60,$CE$60&lt;&gt;$CE$61,$CE$61:$CE$62=$CE$62,$CF$57:$CF$58=$CF$58,$CF$58&lt;&gt;$CF$59,$CF$59:$CF$60=$CF$60,$CF$61&lt;&gt;$CF$62,$CG$57:$CG$58=$CG$58,$CG$59:$CG$60=$CG$60),1,0)</f>
        <v>0</v>
      </c>
      <c r="OY62" s="487">
        <f t="array" aca="1" ref="OY62" ca="1">IF(AND($CC$57:$CC$62=$CC$62,$CE$57:$CE$60=$CE$60,$CE$60&lt;&gt;$CE$61,$CE$61:$CE$62=$CE$62,$CF$57:$CF$58=$CF$58,$CF$58&lt;&gt;$CF$59,$CF$59&lt;&gt;$CF$60,$CF$61:$CF$62=$CF$62,$CG$57:$CG$58=$CG$58,$CG$61:$CG$62=$CG$62),1,0)</f>
        <v>0</v>
      </c>
      <c r="OZ62" s="487">
        <f t="array" aca="1" ref="OZ62" ca="1">IF(AND($CC$57:$CC$62=$CC$62,$CE$57:$CE$60=$CE$60,$CE$60&lt;&gt;$CE$61,$CE$61:$CE$62=$CE$62,$CF$57:$CF$58=$CF$58,$CF$58&lt;&gt;$CF$59,$CF$59&lt;&gt;$CF$60,$CF$61&lt;&gt;$CF$62,$CG$57:$CG$58=$CG$58),1,0)</f>
        <v>0</v>
      </c>
      <c r="PA62" s="487">
        <f t="array" aca="1" ref="PA62" ca="1">IF(AND($CC$57:$CC$62=$CC$62,$CE$57:$CE$60=$CE$60,$CE$60&lt;&gt;$CE$61,$CE$61:$CE$62=$CE$62,$CF$57&lt;&gt;$CF$58,$CF$58:$CF$60=$CF$60,$CF$61:$CF$62=$CF$62,$CG$58:$CG$60=$CG$60,$CG$61:$CG$62=$CG$62),1,0)</f>
        <v>0</v>
      </c>
      <c r="PB62" s="487">
        <f t="array" aca="1" ref="PB62" ca="1">IF(AND($CC$57:$CC$62=$CC$62,$CE$57:$CE$60=$CE$60,$CE$60&lt;&gt;$CE$61,$CE$61:$CE$62=$CE$62,$CF$57&lt;&gt;$CF$58,$CF$58:$CF$60=$CF$60,$CF$61&lt;&gt;$CF$62,$CG$58:$CG$60=$CG$60),1,0)</f>
        <v>0</v>
      </c>
      <c r="PC62" s="487">
        <f t="array" aca="1" ref="PC62" ca="1">IF(AND($CC$57:$CC$62=$CC$62,$CE$57:$CE$60=$CE$60,$CE$60&lt;&gt;$CE$61,$CE$61:$CE$62=$CE$62,$CF$57&lt;&gt;$CF$58,$CF$58:$CF$59=$CF$59,$CF$59&lt;&gt;$CF$60,$CF$61:$CF$62=$CF$62,$CG$58:$CG$59=$CG$59,$CG$61:$CG$62=$CG$62),1,0)</f>
        <v>0</v>
      </c>
      <c r="PD62" s="487">
        <f t="array" aca="1" ref="PD62" ca="1">IF(AND($CC$57:$CC$62=$CC$62,$CE$57:$CE$60=$CE$60,$CE$60&lt;&gt;$CE$61,$CE$61:$CE$62=$CE$62,$CF$57&lt;&gt;$CF$58,$CF$58:$CF$59=$CF$59,$CF$59&lt;&gt;$CF$60,$CF$61&lt;&gt;$CF$62,$CG$58:$CG$59=$CG$59),1,0)</f>
        <v>0</v>
      </c>
      <c r="PE62" s="487">
        <f t="array" aca="1" ref="PE62" ca="1">IF(AND($CC$57:$CC$62=$CC$62,$CE$57:$CE$60=$CE$60,$CE$60&lt;&gt;$CE$61,$CE$61:$CE$62=$CE$62,$CF$57&lt;&gt;$CF$58,$CF$58&lt;&gt;$CF$59,$CF$59:$CF$60=$CF$60,$CF$61:$CF$62=$CF$62,$CG$59:$CG$60=$CG$60,$CG$61:$CG$62=$CG$62),1,0)</f>
        <v>0</v>
      </c>
      <c r="PF62" s="487">
        <f t="array" aca="1" ref="PF62" ca="1">IF(AND($CC$57:$CC$62=$CC$62,$CE$57:$CE$60=$CE$60,$CE$60&lt;&gt;$CE$61,$CE$61:$CE$62=$CE$62,$CF$57&lt;&gt;$CF$58,$CF$58&lt;&gt;$CF$59,$CF$59:$CF$60=$CF$60,$CF$61&lt;&gt;$CF$62,$CG$59:$CG$60=$CG$60),1,0)</f>
        <v>0</v>
      </c>
      <c r="PG62" s="487">
        <f t="array" aca="1" ref="PG62" ca="1">IF(AND($CC$57:$CC$62=$CC$62,$CE$57:$CE$60=$CE$60,$CE$60&lt;&gt;$CE$61,$CE$61:$CE$62=$CE$62,$CF$57&lt;&gt;$CF$58,$CF$58&lt;&gt;$CF$59,$CF$59&lt;&gt;$CF$60,$CF$61:$CF$62=$CF$62,$CG$61:$CG$62=$CG$62),1,0)</f>
        <v>0</v>
      </c>
      <c r="PH62" s="487">
        <f t="array" aca="1" ref="PH62" ca="1">IF(AND($CC$57:$CC$62=$CC$62,$CE$57:$CE$60=$CE$60,$CE$60&lt;&gt;$CE$61,$CE$61:$CE$62=$CE$62,$CF$57&lt;&gt;$CF$58,$CF$58&lt;&gt;$CF$59,$CF$59&lt;&gt;$CF$60,$CF$61&lt;&gt;$CF$62),1,0)</f>
        <v>0</v>
      </c>
      <c r="PI62" s="487">
        <f t="array" aca="1" ref="PI62" ca="1">IF(AND($CC$57:$CC$62=$CC$62,$CE$57:$CE$60=$CE$60,$CE$60&lt;&gt;$CE$61,$CE$61&lt;&gt;$CE$62,$CF$57:$CF$59=$CF$59,$CF$59&lt;&gt;$CF$60,$CG$57:$CG$59=$CG$59),1,0)</f>
        <v>0</v>
      </c>
      <c r="PJ62" s="487">
        <f t="array" aca="1" ref="PJ62" ca="1">IF(AND($CC$57:$CC$62=$CC$62,$CE$57:$CE$60=$CE$60,$CE$60&lt;&gt;$CE$61,$CE$61&lt;&gt;$CE$62,$CF$57:$CF$58=$CF$58,$CF$58&lt;&gt;$CF$59,$CF$59:$CF$60=$CF$60,$CG$57:$CG$58=$CG$58,$CG$59:$CG$60=$CG$60),1,0)</f>
        <v>0</v>
      </c>
      <c r="PK62" s="487">
        <f t="array" aca="1" ref="PK62" ca="1">IF(AND($CC$57:$CC$62=$CC$62,$CE$57:$CE$60=$CE$60,$CE$60&lt;&gt;$CE$61,$CE$61&lt;&gt;$CE$62,$CF$57:$CF$58=$CF$58,$CF$58&lt;&gt;CF$59,$CF$59&lt;&gt;$CF$60,$CG$57:$CG$58=$CG$58),1,0)</f>
        <v>0</v>
      </c>
      <c r="PL62" s="487">
        <f t="array" aca="1" ref="PL62" ca="1">IF(AND($CC$57:$CC$62=$CC$62,$CE$57:$CE$60=$CE$60,$CE$60&lt;&gt;$CE$61,$CE$61&lt;&gt;$CE$62,$CF$57&lt;&gt;$CF$58,$CF$58:$CF$60=$CF$60,$CG$58:$CG$60=$CG$60),1,0)</f>
        <v>0</v>
      </c>
      <c r="PM62" s="487">
        <f t="array" aca="1" ref="PM62" ca="1">IF(AND($CC$57:$CC$62=$CC$62,$CE$57:$CE$60=$CE$60,$CE$60&lt;&gt;$CE$61,$CE$61&lt;&gt;$CE$62,$CF$57&lt;&gt;$CF$58,$CF$58:$CF$59=$CF$59,$CF$59&lt;&gt;$CF$60,$CG$58:$CG$59=$CG$59),1,0)</f>
        <v>0</v>
      </c>
      <c r="PN62" s="487">
        <f t="array" aca="1" ref="PN62" ca="1">IF(AND($CC$57:$CC$62=$CC$62,$CE$57:$CE$60=$CE$60,$CE$60&lt;&gt;$CE$61,$CE$61&lt;&gt;$CE$62,$CF$57&lt;&gt;$CF$58,$CF$58&lt;&gt;$CF$59,$CF$59:$CF$60=$CF$60,$CG$59:$CG$60=$CG$60),1,0)</f>
        <v>0</v>
      </c>
      <c r="PO62" s="487">
        <f t="array" aca="1" ref="PO62" ca="1">IF(AND($CC$57:$CC$62=$CC$62,$CE$57:$CE$60=$CE$60,$CE$60&lt;&gt;$CE$61,$CE$61&lt;&gt;$CE$62,$CF$57&lt;&gt;$CF$58,$CF$58&lt;&gt;$CF$59,$CF$59&lt;&gt;$CF$60),1,0)</f>
        <v>0</v>
      </c>
      <c r="PP62" s="487">
        <f t="array" aca="1" ref="PP62" ca="1">IF(AND($CC$57:$CC$62=$CC$62,$CE$57:$CE$59=$CE$59,$CE$59&lt;&gt;$CE$60,$CE$60:$CE$62=$CE$62,$CF$57:$CF$59=$CF$59,$CF$60:$CF$61=$CF$61,$CF$61&lt;&gt;$CF$62,$CG$57:$CG$59=$CG$59,$CG$60:$CG$61=$CG$61),1,0)</f>
        <v>0</v>
      </c>
      <c r="PQ62" s="487">
        <f t="array" aca="1" ref="PQ62" ca="1">IF(AND($CC$57:$CC$62=$CC$62,$CE$57:$CE$59=$CE$59,$CE$59&lt;&gt;$CE$60,$CE$60:$CE$62=$CE$62,$CF$57:$CF$59=$CF$59,$CF$60&lt;&gt;$CF$61,$CF$61:$CF$62=$CF$62,$CG$57:$CG$59=$CG$59,$CG$61:$CG$62=$CG$62),1,0)</f>
        <v>0</v>
      </c>
      <c r="PR62" s="487">
        <f t="array" aca="1" ref="PR62" ca="1">IF(AND($CC$57:$CC$62=$CC$62,$CE$57:$CE$59=$CE$59,$CE$59&lt;&gt;$CE$60,$CE$60:$CE$62=$CE$62,$CF$57:$CF$59=$CF$59,$CF$60&lt;&gt;$CF$61,$CF$61&lt;&gt;$CF$62,$CG$57:$CG$59=$CG$59),1,0)</f>
        <v>0</v>
      </c>
      <c r="PS62" s="487">
        <f t="array" aca="1" ref="PS62" ca="1">IF(AND($CC$57:$CC$62=$CC$62,$CE$57:$CE$59=$CE$59,$CE$59&lt;&gt;$CE$60,$CE$60:$CE$62=$CE$62,$CF$57:$CF$58=$CF$58,$CF$58&lt;&gt;$CF$59,$CF$60:$CF$62=$CF$62,$CG$57:$CG$58=$CG$58,$CG$60:$CG$62=$CG$62),1,0)</f>
        <v>0</v>
      </c>
      <c r="PT62" s="487">
        <f t="array" aca="1" ref="PT62" ca="1">IF(AND($CC$57:$CC$62=$CC$62,$CE$57:$CE$59=$CE$59,$CE$59&lt;&gt;$CE$60,$CE$60:$CE$62=$CE$62,$CF$57:$CF$58=$CF$58,$CF$58&lt;&gt;$CF$59,$CF$60&lt;&gt;$CF$61,$CF$61:$CF$62=$CF$62,$CG$57:$CG$58=$CG$58,$CG$61:$CG$62=$CG$62),1,0)</f>
        <v>0</v>
      </c>
      <c r="PU62" s="487">
        <f t="array" aca="1" ref="PU62" ca="1">IF(AND($CC$57:$CC$62=$CC$62,$CE$57:$CE$59=$CE$59,$CE$59&lt;&gt;$CE$60,$CE$60:$CE$62=$CE$62,$CF$57:$CF$58=$CF$58,$CF$58&lt;&gt;$CF$59,$CF$60:$CF$61=$CF$61,$CF$61&lt;&gt;$CF$62,$CG$57:$CG$58=$CG$58,$CG$60:$CG$61=$CG$61),1,0)</f>
        <v>0</v>
      </c>
      <c r="PV62" s="487">
        <f t="array" aca="1" ref="PV62" ca="1">IF(AND($CC$57:$CC$62=$CC$62,$CE$57:$CE$59=$CE$59,$CE$59&lt;&gt;$CE$60,$CE$60:$CE$62=$CE$62,$CF$57:$CF$58=$CF$58,$CF$58&lt;&gt;$CF$59,$CF$60&lt;&gt;$CF$61,$CF$61&lt;&gt;$CF$62,$CG$57:$CG$58=$CG$58),1,0)</f>
        <v>0</v>
      </c>
      <c r="PW62" s="487">
        <f t="array" aca="1" ref="PW62" ca="1">IF(AND($CC$57:$CC$62=$CC$62,$CE$57:$CE$59=$CE$59,$CE$59&lt;&gt;$CE$60,$CE$60:$CE$62=$CE$62,$CF$57&lt;&gt;$CF$58,$CF$58:$CF$59=$CF$59,$CF$60:$CF$62=$CF$62,$CG$58:$CG$59=$CG$59,$CG$60:$CG$62=$CG$62),1,0)</f>
        <v>0</v>
      </c>
      <c r="PX62" s="487">
        <f t="array" aca="1" ref="PX62" ca="1">IF(AND($CC$57:$CC$62=$CC$62,$CE$57:$CE$59=$CE$59,$CE$59&lt;&gt;$CE$60,$CE$60:$CE$62=$CE$62,$CF$57&lt;&gt;$CF$58,$CF$58:$CF$59=$CF$59,$CF$60&lt;&gt;$CF$61,$CF$61:$CF$62=$CF$62,$CG$58:$CG$59=$CG$59,$CG$61:$CG$62=$CG$62),1,0)</f>
        <v>0</v>
      </c>
      <c r="PY62" s="487">
        <f t="array" aca="1" ref="PY62" ca="1">IF(AND($CC$57:$CC$62=$CC$62,$CE$57:$CE$59=$CE$59,$CE$59&lt;&gt;$CE$60,$CE$60:$CE$62=$CE$62,$CF$57&lt;&gt;$CF$58,$CF$58:$CF$59=$CF$59,$CF$60:$CF$61=$CF$61,$CF$61&lt;&gt;$CF$62,$CG$58:$CG$59=$CG$59,$CG$60:$CG$61=$CG$61),1,0)</f>
        <v>0</v>
      </c>
      <c r="PZ62" s="487">
        <f t="array" aca="1" ref="PZ62" ca="1">IF(AND($CC$57:$CC$62=$CC$62,$CE$57:$CE$59=$CE$59,$CE$59&lt;&gt;$CE$60,$CE$60:$CE$62=$CE$62,$CF$57&lt;&gt;$CF$58,$CF$58:$CF$59=$CF$59,$CF$60&lt;&gt;$CF$61,$CF$61&lt;&gt;$CF$62,$CG$58:$CG$59=$CG$59),1,0)</f>
        <v>0</v>
      </c>
      <c r="QA62" s="487">
        <f t="array" aca="1" ref="QA62" ca="1">IF(AND($CC$57:$CC$62=$CC$62,$CE$57:$CE$59=$CE$59,$CE$59&lt;&gt;$CE$60,$CE$60:$CE$62=$CE$62,$CF$57&lt;&gt;$CF$58,$CF$58&lt;&gt;$CF$59,$CF$60:$CF$62=$CF$62,$CG$60:$CG$62=$CG$62),1,0)</f>
        <v>0</v>
      </c>
      <c r="QB62" s="487">
        <f t="array" aca="1" ref="QB62" ca="1">IF(AND($CC$57:$CC$62=$CC$62,$CE$57:$CE$59=$CE$59,$CE$59&lt;&gt;$CE$60,$CE$60:$CE$62=$CE$62,$CF$57&lt;&gt;$CF$58,$CF$58&lt;&gt;$CF$59,$CF$60:$CF$61=$CF$61,$CF$61&lt;&gt;$CF$62,$CG$60:$CG$61=$CG$61),1,0)</f>
        <v>0</v>
      </c>
      <c r="QC62" s="487">
        <f t="array" aca="1" ref="QC62" ca="1">IF(AND($CC$57:$CC$62=$CC$62,$CE$57:$CE$59=$CE$59,$CE$59&lt;&gt;$CE$60,$CE$60:$CE$62=$CE$62,$CF$57&lt;&gt;$CF$58,$CF$58&lt;&gt;$CF$59,$CF$60&lt;&gt;$CF$61,$CF$61:$CF$62=$CF$62,$CG$61:$CG$62=$CG$62),1,0)</f>
        <v>0</v>
      </c>
      <c r="QD62" s="487">
        <f t="array" aca="1" ref="QD62" ca="1">IF(AND($CC$57:$CC$62=$CC$62,$CE$57:$CE$59=$CE$59,$CE$59&lt;&gt;$CE$60,$CE$60:$CE$62=$CE$62,$CF$57&lt;&gt;$CF$58,$CF$58&lt;&gt;$CF$59,$CF$60&lt;&gt;$CF$61,$CF$61&lt;&gt;$CF$62),1,0)</f>
        <v>0</v>
      </c>
      <c r="QE62" s="487">
        <f t="array" aca="1" ref="QE62" ca="1">IF(AND($CC$57:$CC$62=$CC$62,$CE$57:$CE$59=$CE$59,$CE$59&lt;&gt;$CE$60,$CE$60:$CE$61=$CE$61,$CE$61&lt;&gt;$CE$62,$CF$57:$CF$59=$CF$59,$CF$60&lt;&gt;$CF$61,$CG$57:$CG$59=$CG$59),1,0)</f>
        <v>0</v>
      </c>
      <c r="QF62" s="487">
        <f t="array" aca="1" ref="QF62" ca="1">IF(AND($CC$57:$CC$62=$CC$62,$CE$57:$CE$59=$CE$59,$CE$59&lt;&gt;$CE$60,$CE$60:$CE$61=$CE$61,$CE$61&lt;&gt;$CE$62,$CF$57:$CF$58=$CF$58,$CF$58&lt;&gt;$CF$59,$CF$60:$CF$61=$CF$61,$CG$57:$CG$58=$CG$58,$CG$60:$CG$61=$CG$61),1,0)</f>
        <v>0</v>
      </c>
      <c r="QG62" s="487">
        <f t="array" aca="1" ref="QG62" ca="1">IF(AND($CC$57:$CC$62=$CC$62,$CE$57:$CE$59=$CE$59,$CE$59&lt;&gt;$CE$60,$CE$60:$CE$61=$CE$61,$CE$61&lt;&gt;$CE$62,$CF$57:$CF$58=$CF$58,$CF$58&lt;&gt;$CF$59,$CF$60&lt;&gt;$CF$61,$CG$57:$CG$58=$CG$58,$CG$60:$CG$61=$CG$61),1,0)</f>
        <v>0</v>
      </c>
      <c r="QH62" s="487">
        <f t="array" aca="1" ref="QH62" ca="1">IF(AND($CC$57:$CC$62=$CC$62,$CE$57:$CE$59=$CE$59,$CE$59&lt;&gt;$CE$60,$CE$60:$CE$61=$CE$61,$CE$61&lt;&gt;$CE$62,$CF$57&lt;&gt;$CF$58,$CF$58:$CF$59=$CF$59,$CF$60:$CF$61=$CF$61,$CG$58:$CG$59=$CG$59,$CG$60:$CG$61=$CG$61),1,0)</f>
        <v>0</v>
      </c>
      <c r="QI62" s="487">
        <f t="array" aca="1" ref="QI62" ca="1">IF(AND($CC$57:$CC$62=$CC$62,$CE$57:$CE$59=$CE$59,$CE$59&lt;&gt;$CE$60,$CE$60:$CE$61=$CE$61,$CE$61&lt;&gt;$CE$62,$CF$57&lt;&gt;$CF$58,$CF$58:$CF$59=$CF$59,$CF$60&lt;&gt;$CF$61,$CG$58:$CG$59=$CG$59),1,0)</f>
        <v>0</v>
      </c>
      <c r="QJ62" s="487">
        <f t="array" aca="1" ref="QJ62" ca="1">IF(AND($CC$57:$CC$62=$CC$62,$CE$57:$CE$59=$CE$59,$CE$59&lt;&gt;$CE$60,$CE$60:$CE$61=$CE$61,$CE$61&lt;&gt;$CE$62,$CF$57&lt;&gt;$CF$58,$CF$58&lt;&gt;$CF$59,$CF$60:$CF$61=$CF$61,$CG$60:$CG$61=$CG$61),1,0)</f>
        <v>0</v>
      </c>
      <c r="QK62" s="487">
        <f t="array" aca="1" ref="QK62" ca="1">IF(AND($CC$57:$CC$62=$CC$62,$CE$57:$CE$59=$CE$59,$CE$59&lt;&gt;$CE$60,$CE$60:$CE$61=$CE$61,$CE$61&lt;&gt;$CE$62,$CF$57&lt;&gt;$CF$58,$CF$58&lt;&gt;$CF$59,$CF$60&lt;&gt;$CF$61),1,0)</f>
        <v>0</v>
      </c>
      <c r="QL62" s="487">
        <f t="array" aca="1" ref="QL62" ca="1">IF(AND($CC$57:$CC$62=$CC$62,$CE$57:$CE$59=$CE$59,$CE$59&lt;&gt;$CE$60,$CE$60&lt;&gt;$CE$61,$CE$61:$CE$62=$CE$62,$CF$57:$CF$59=$CF$59,$CF$61&lt;&gt;$CF$62,$CG$57:$CG$59=$CG$59),1,0)</f>
        <v>0</v>
      </c>
      <c r="QM62" s="487">
        <f t="array" aca="1" ref="QM62" ca="1">IF(AND($CC$57:$CC$62=$CC$62,$CE$57:$CE$59=$CE$59,$CE$59&lt;&gt;$CE$60,$CE$60&lt;&gt;$CE$61,$CE$61:$CE$62=$CE$62,$CF$57:$CF$58=$CF$58,$CF$58&lt;&gt;$CF$59,$CF$61:$CF$62=$CF$62,$CG$57:$CG$58=$CG$58,$CG$61:$CG$62=$CG$62),1,0)</f>
        <v>0</v>
      </c>
      <c r="QN62" s="487">
        <f t="array" aca="1" ref="QN62" ca="1">IF(AND($CC$57:$CC$62=$CC$62,$CE$57:$CE$59=$CE$59,$CE$59&lt;&gt;$CE$60,$CE$60&lt;&gt;$CE$61,$CE$61:$CE$62=$CE$62,$CF$57:$CF$58=$CF$58,$CF$58&lt;&gt;$CF$59,$CF$61&lt;&gt;$CF$62,$CG$57:$CG$58=$CG$58),1,0)</f>
        <v>0</v>
      </c>
      <c r="QO62" s="487">
        <f t="array" aca="1" ref="QO62" ca="1">IF(AND($CC$57:$CC$62=$CC$62,$CE$57:$CE$59=$CE$59,$CE$59&lt;&gt;$CE$60,$CE$60&lt;&gt;$CE$61,$CE$61:$CE$62=$CE$62,$CF$57&lt;&gt;$CF$58,$CF$58:$CF$59=$CF$58,$CF$61:$CF$62=$CF$62,$CG$58:$CG$59=$CG$58,$CG$61:$CG$62=$CG$62),1,0)</f>
        <v>0</v>
      </c>
      <c r="QP62" s="487">
        <f t="array" aca="1" ref="QP62" ca="1">IF(AND($CC$57:$CC$62=$CC$62,$CE$57:$CE$59=$CE$59,$CE$59&lt;&gt;$CE$60,$CE$60&lt;&gt;$CE$61,$CE$61:$CE$62=$CE$62,$CF$57&lt;&gt;$CF$58,$CF$58:$CF$59=$CF$58,$CF$61&lt;&gt;$CF$62,$CG$58:$CG$59=$CG$58),1,0)</f>
        <v>0</v>
      </c>
      <c r="QQ62" s="487">
        <f t="array" aca="1" ref="QQ62" ca="1">IF(AND($CC$57:$CC$62=$CC$62,$CE$57:$CE$59=$CE$59,$CE$59&lt;&gt;$CE$60,$CE$60&lt;&gt;$CE$61,$CE$61:$CE$62=$CE$62,$CF$57&lt;&gt;$CF$58,$CF$58&lt;&gt;$CF$59,$CF$61:$CF$62=$CF$62,$CG$61:$CG$62=$CG$62),1,0)</f>
        <v>0</v>
      </c>
      <c r="QR62" s="487">
        <f t="array" aca="1" ref="QR62" ca="1">IF(AND($CC$57:$CC$62=$CC$62,$CE$57:$CE$59=$CE$59,$CE$59&lt;&gt;$CE$60,$CE$60&lt;&gt;$CE$61,$CE$61:$CE$62=$CE$62,$CF$57&lt;&gt;$CF$58,$CF$58&lt;&gt;$CF$59,$CF$61&lt;&gt;$CF$62),1,0)</f>
        <v>0</v>
      </c>
      <c r="QS62" s="487">
        <f t="array" aca="1" ref="QS62" ca="1">IF(AND($CC$57:$CC$62=$CC$62,$CE$57:$CE$59=$CE$59,$CE$59&lt;&gt;$CE$60,$CE$60&lt;&gt;$CE$61,$CE$61&lt;&gt;$CE$62,$CF$57:$CF$58=$CF$58,$CF$58&lt;&gt;$CF$59,$CG$57:$CG$58=$CG$58),1,0)</f>
        <v>0</v>
      </c>
      <c r="QT62" s="487">
        <f t="array" aca="1" ref="QT62" ca="1">IF(AND($CC$57:$CC$62=$CC$62,$CE$57:$CE$59=$CE$59,$CE$59&lt;&gt;$CE$60,$CE$60&lt;&gt;$CE$61,$CE$61&lt;&gt;$CE$62,$CF$57&lt;&gt;$CF$58,$CF$58:$CF$59=$CF$59,$CG$58:$CG$59=$CG$59),1,0)</f>
        <v>0</v>
      </c>
      <c r="QU62" s="487">
        <f t="array" aca="1" ref="QU62" ca="1">IF(AND($CC$57:$CC$62=$CC$62,$CE$57:$CE$59=$CE$59,$CE$59&lt;&gt;$CE$60,$CE$60&lt;&gt;$CE$61,$CE$61&lt;&gt;$CE$62,$CF$57&lt;&gt;$CF$58,$CF$58&lt;&gt;$CF$59),1,0)</f>
        <v>0</v>
      </c>
      <c r="QV62" s="487">
        <f t="array" aca="1" ref="QV62" ca="1">IF(AND($CC$57:$CC$62=$CC$62,$CE$57:$CE$58=$CE$58,$CE$58&lt;&gt;$CE$59,$CE$59:$CE$62=$CE$62,$CF$57:$CF$58=$CF$58,$CF$59:$CF$61=$CF$61,$CF$61&lt;&gt;$CF$62,$CG$57:$CG$58=$CG$58,$CG$59:$CG$61=$CG$61),1,0)</f>
        <v>0</v>
      </c>
      <c r="QW62" s="487">
        <f t="array" aca="1" ref="QW62" ca="1">IF(AND($CC$57:$CC$62=$CC$62,$CE$57:$CE$58=$CE$58,$CE$58&lt;&gt;$CE$59,$CE$59:$CE$62=$CE$62,$CF$57:$CF$58=$CF$58,$CF$59:$CF$60=$CF$60,$CF$60&lt;&gt;$CF$61,$CF$61:$CF$62=$CF$62,$CG$57:$CG$58=$CG$58,$CG$59:$CG$60=$CG$60,$CG$61:$CG$62=$CG$62),1,0)</f>
        <v>0</v>
      </c>
      <c r="QX62" s="487">
        <f t="array" aca="1" ref="QX62" ca="1">IF(AND($CC$57:$CC$62=$CC$62,$CE$57:$CE$58=$CE$58,$CE$58&lt;&gt;$CE$59,$CE$59:$CE$62=$CE$62,$CF$57:$CF$58=$CF$58,$CF$59:$CF$60=$CF$60,$CF$60&lt;&gt;$CF$61,$CF$61&lt;&gt;$CF$62,$CG$57:$CG$58=$CG$58,$CG$59:$CG$60=$CG$60),1,0)</f>
        <v>0</v>
      </c>
      <c r="QY62" s="487">
        <f t="array" aca="1" ref="QY62" ca="1">IF(AND($CC$57:$CC$62=$CC$62,$CE$57:$CE$58=$CE$58,$CE$58&lt;&gt;$CE$59,$CE$59:$CE$62=$CE$62,$CF$57:$CF$58=$CF$58,$CF$59&lt;&gt;$CF$60,$CF$60:$CF$62=$CF$62,$CG$57:$CG$58=$CG$58,$CG$60:$CG$62=$CG$62),1,0)</f>
        <v>0</v>
      </c>
      <c r="QZ62" s="487">
        <f t="array" aca="1" ref="QZ62" ca="1">IF(AND($CC$57:$CC$62=$CC$62,$CE$57:$CE$58=$CE$58,$CE$58&lt;&gt;$CE$59,$CE$59:$CE$62=$CE$62,$CF$57:$CF$58=$CF$58,$CF$59&lt;&gt;$CF$60,$CF$60&lt;&gt;$CF$61,$CF$61:$CF$62=$CF$62,$CG$57:$CG$58=$CG$58,$CG$61:$CG$62=$CG$62),1,0)</f>
        <v>0</v>
      </c>
      <c r="RA62" s="487">
        <f t="array" aca="1" ref="RA62" ca="1">IF(AND($CC$57:$CC$62=$CC$62,$CE$57:$CE$58=$CE$58,$CE$58&lt;&gt;$CE$59,$CE$59:$CE$62=$CE$62,$CF$57:$CF$58=$CF$58,$CF$59&lt;&gt;$CF$60,$CF$60:$CF$61=$CF$61,$CF$61&lt;&gt;$CF$62,$CG$57:$CG$58=$CG$58,$CG$60:$CG$61=$CG$61),1,0)</f>
        <v>0</v>
      </c>
      <c r="RB62" s="487">
        <f t="array" aca="1" ref="RB62" ca="1">IF(AND($CC$57:$CC$62=$CC$62,$CE$57:$CE$58=$CE$58,$CE$58&lt;&gt;$CE$59,$CE$59:$CE$62=$CE$62,$CF$57:$CF$58=$CF$58,$CF$59&lt;&gt;$CF$60,$CF$60&lt;&gt;$CF$61,$CF$61&lt;&gt;$CF$62,$CG$57:$CG$58=$CG$58),1,0)</f>
        <v>0</v>
      </c>
      <c r="RC62" s="487">
        <f t="array" aca="1" ref="RC62" ca="1">IF(AND($CC$57:$CC$62=$CC$62,$CE$57:$CE$58=$CE$58,$CE$58&lt;&gt;$CE$59,$CE$59:$CE$62=$CE$62,$CF$57&lt;&gt;$CF$58,$CF$59:$CF$62=$CF$62,$CG$59:$CG$62=$CG$62),1,0)</f>
        <v>0</v>
      </c>
      <c r="RD62" s="487">
        <f t="array" aca="1" ref="RD62" ca="1">IF(AND($CC$57:$CC$62=$CC$62,$CE$57:$CE$58=$CE$58,$CE$58&lt;&gt;$CE$59,$CE$59:$CE$62=$CE$62,$CF$57&lt;&gt;$CF$58,$CF$59:$CF$61=$CF$61,$CF$61&lt;&gt;$CF$62,$CG$59:$CG$61=$CG$61),1,0)</f>
        <v>0</v>
      </c>
      <c r="RE62" s="487">
        <f t="array" aca="1" ref="RE62" ca="1">IF(AND($CC$57:$CC$62=$CC$62,$CE$57:$CE$58=$CE$58,$CE$58&lt;&gt;$CE$59,$CE$59:$CE$62=$CE$62,$CF$57&lt;&gt;$CF$58,$CF$59:$CF$60=$CF$60,$CF$60&lt;&gt;$CF$61,$CF$61:$CF$62=$CF$62,$CG$59:$CG$60=$CG$60,$CG$61:$CG$62=$CG$62),1,0)</f>
        <v>0</v>
      </c>
      <c r="RF62" s="487">
        <f t="array" aca="1" ref="RF62" ca="1">IF(AND($CC$57:$CC$62=$CC$62,$CE$57:$CE$58=$CE$58,$CE$58&lt;&gt;$CE$59,$CE$59:$CE$62=$CE$62,$CF$57&lt;&gt;$CF$58,$CF$59:$CF$60=$CF$60,$CF$60&lt;&gt;$CF$61,$CF$61&lt;&gt;$CF$62,$CG$59:$CG$60=$CG$60),1,0)</f>
        <v>0</v>
      </c>
      <c r="RG62" s="487">
        <f t="array" aca="1" ref="RG62" ca="1">IF(AND($CC$57:$CC$62=$CC$62,$CE$57:$CE$58=$CE$58,$CE$58&lt;&gt;$CE$59,$CE$59:$CE$62=$CE$62,$CF$57&lt;&gt;$CF$58,$CF$59&lt;&gt;$CF$60,$CF$60:$CF$62=$CF$62,$CG$60:$CG$62=$CG$62),1,0)</f>
        <v>0</v>
      </c>
      <c r="RH62" s="487">
        <f t="array" aca="1" ref="RH62" ca="1">IF(AND($CC$57:$CC$62=$CC$62,$CE$57:$CE$58=$CE$58,$CE$58&lt;&gt;$CE$59,$CE$59:$CE$62=$CE$62,$CF$57&lt;&gt;$CF$58,$CF$59&lt;&gt;$CF$60,$CF$60:$CF$61=$CF$61,$CF$61&lt;&gt;$CF$62,$CG$60:$CG$61=$CG$61),1,0)</f>
        <v>0</v>
      </c>
      <c r="RI62" s="487">
        <f t="array" aca="1" ref="RI62" ca="1">IF(AND($CC$57:$CC$62=$CC$62,$CE$57:$CE$58=$CE$58,$CE$58&lt;&gt;$CE$59,$CE$59:$CE$62=$CE$62,$CF$57&lt;&gt;$CF$58,$CF$59&lt;&gt;$CF$60,$CF$60&lt;&gt;$CF$61,$CF$61:$CF$62=$CF$62,$CG$61:$CG$62=$CG$62),1,0)</f>
        <v>0</v>
      </c>
      <c r="RJ62" s="487">
        <f t="array" aca="1" ref="RJ62" ca="1">IF(AND($CC$57:$CC$62=$CC$62,$CE$57:$CE$58=$CE$58,$CE$58&lt;&gt;$CE$59,$CE$59:$CE$62=$CE$62,$CF$57&lt;&gt;$CF$58,$CF$59&lt;&gt;$CF$60,$CF$60&lt;&gt;$CF$61,$CF$61&lt;&gt;$CF$62),1,0)</f>
        <v>0</v>
      </c>
      <c r="RK62" s="487">
        <f t="array" aca="1" ref="RK62" ca="1">IF(AND($CC$57:$CC$62=$CC$62,$CE$57:$CE$58=$CE$58,$CE$58&lt;&gt;$CE$59,$CE$59:$CE$61=$CE$61,$CE$61&lt;&gt;$CE$62,$CF$57:$CF$58=$CF$58,$CF$59:$CF$60=$CF$60,$CF$60&lt;&gt;$CF$61,$CG$57:$CG$58=$CG$58,$CG$59:$CG$60=$CG$60),1,0)</f>
        <v>0</v>
      </c>
      <c r="RL62" s="487">
        <f t="array" aca="1" ref="RL62" ca="1">IF(AND($CC$57:$CC$62=$CC$62,$CE$57:$CE$58=$CE$58,$CE$58&lt;&gt;$CE$59,$CE$59:$CE$61=$CE$61,$CE$61&lt;&gt;$CE$62,$CF$57:$CF$58=$CF$58,$CF$59&lt;&gt;$CF$60,$CF$60:$CF$61=$CF$61,$CG$57:$CG$58=$CG$58,$CG$60:$CG$61=$CG$61),1,0)</f>
        <v>0</v>
      </c>
      <c r="RM62" s="487">
        <f t="array" aca="1" ref="RM62" ca="1">IF(AND($CC$57:$CC$62=$CC$62,$CE$57:$CE$58=$CE$58,$CE$58&lt;&gt;$CE$59,$CE$59:$CE$61=$CE$61,$CE$61&lt;&gt;$CE$62,$CF$57:$CF$58=$CF$58,$CF$59&lt;&gt;$CF$60,$CF$60&lt;&gt;$CF$61,$CG$57:$CG$58=$CG$58),1,0)</f>
        <v>0</v>
      </c>
      <c r="RN62" s="487">
        <f t="array" aca="1" ref="RN62" ca="1">IF(AND($CC$57:$CC$62=$CC$62,$CE$57:$CE$58=$CE$58,$CE$58&lt;&gt;$CE$59,$CE$59:$CE$61=$CE$61,$CE$61&lt;&gt;$CE$62,$CF$57&lt;&gt;$CF$58,$CF$59:$CF$61=$CF$61,$CG$59:$CG$61=$CG$61),1,0)</f>
        <v>0</v>
      </c>
      <c r="RO62" s="487">
        <f t="array" aca="1" ref="RO62" ca="1">IF(AND($CC$57:$CC$62=$CC$62,$CE$57:$CE$58=$CE$58,$CE$58&lt;&gt;$CE$59,$CE$59:$CE$61=$CE$61,$CE$61&lt;&gt;$CE$62,$CF$57&lt;&gt;$CF$58,$CF$59:$CF$60=$CF$60,$CF$60&lt;&gt;$CF$61,$CG$59:$CG$60=$CG$60),1,0)</f>
        <v>0</v>
      </c>
      <c r="RP62" s="487">
        <f t="array" aca="1" ref="RP62" ca="1">IF(AND($CC$57:$CC$62=$CC$62,$CE$57:$CE$58=$CE$58,$CE$58&lt;&gt;$CE$59,$CE$59:$CE$61=$CE$61,$CE$61&lt;&gt;$CE$62,$CF$57&lt;&gt;$CF$58,$CF$59&lt;&gt;$CF$60,$CF$60:$CF$61=$CF$61,$CG$60:$CG$61=$CG$61),1,0)</f>
        <v>0</v>
      </c>
      <c r="RQ62" s="487">
        <f t="array" aca="1" ref="RQ62" ca="1">IF(AND($CC$57:$CC$62=$CC$62,$CE$57:$CE$58=$CE$58,$CE$58&lt;&gt;$CE$59,$CE$59:$CE$61=$CE$61,$CE$61&lt;&gt;$CE$62,$CF$57&lt;&gt;$CF$58,$CF$59&lt;&gt;$CF$60,$CF$60&lt;&gt;$CF$61),1,0)</f>
        <v>0</v>
      </c>
      <c r="RR62" s="487">
        <f t="array" aca="1" ref="RR62" ca="1">IF(AND($CC$57:$CC$62=$CC$62,$CE$57:$CE$58=$CE$58,$CE$58&lt;&gt;$CE$59,$CE$59:$CE$60=$CE$60,$CE$60&lt;&gt;$CE$61,$CE$61:$CE$62=$CE$62,$CF$57:$CF$58=$CF$58,$CF$59:$CF$60=$CF$60,$CF$61&lt;&gt;$CF$62,$CG$57:$CG$58=$CG$58,$CG$59:$CG$60=$CG$60),1,0)</f>
        <v>0</v>
      </c>
      <c r="RS62" s="487">
        <f t="array" aca="1" ref="RS62" ca="1">IF(AND($CC$57:$CC$62=$CC$62,$CE$57:$CE$58=$CE$58,$CE$58&lt;&gt;$CE$59,$CE$59:$CE$60=$CE$60,$CE$60&lt;&gt;$CE$61,$CE$61:$CE$62=$CE$62,$CF$57:$CF$58=$CF$58,$CF$59&lt;&gt;$CF$60,$CF$59,$CF$61:$CF$62=$CF$62,$CG$57:$CG$58=$CG$58,$CG$61:$CG$62=$CG$62),1,0)</f>
        <v>0</v>
      </c>
      <c r="RT62" s="487">
        <f t="array" aca="1" ref="RT62" ca="1">IF(AND($CC$57:$CC$62=$CC$62,$CE$57:$CE$58=$CE$58,$CE$58&lt;&gt;$CE$59,$CE$59:$CE$60=$CE$60,$CE$60&lt;&gt;$CE$61,$CE$61:$CE$62=$CE$62,$CF$57:$CF$58=$CF$58,$CF$59&lt;&gt;$CF$60,$CF$59,$CF$61&lt;&gt;$CF$62,$CG$57:$CG$58=$CG$58),1,0)</f>
        <v>0</v>
      </c>
      <c r="RU62" s="487">
        <f t="array" aca="1" ref="RU62" ca="1">IF(AND($CC$57:$CC$62=$CC$62,$CE$57:$CE$58=$CE$58,$CE$58&lt;&gt;$CE$59,$CE$59:$CE$60=$CE$60,$CE$60&lt;&gt;$CE$61,$CE$61:$CE$62=$CE$62,$CF$57&lt;&gt;$CF$58,$CF$59:$CF$60=$CF$60,$CF$61:$CF$62=$CF$62,$CG$59:$CG$60=$CG$60,$CG$61:$CG$62=$CG$62),1,0)</f>
        <v>0</v>
      </c>
      <c r="RV62" s="487">
        <f t="array" aca="1" ref="RV62" ca="1">IF(AND($CC$57:$CC$62=$CC$62,$CE$57:$CE$58=$CE$58,$CE$58&lt;&gt;$CE$59,$CE$59:$CE$60=$CE$60,$CE$60&lt;&gt;$CE$61,$CE$61:$CE$62=$CE$62,$CF$57&lt;&gt;$CF$58,$CF$59:$CF$60=$CF$60,$CF$61&lt;&gt;$CF$62,$CG$59:$CG$60=$CG$60),1,0)</f>
        <v>0</v>
      </c>
      <c r="RW62" s="487">
        <f t="array" aca="1" ref="RW62" ca="1">IF(AND($CC$57:$CC$62=$CC$62,$CE$57:$CE$58=$CE$58,$CE$58&lt;&gt;$CE$59,$CE$59:$CE$60=$CE$60,$CE$60&lt;&gt;$CE$61,$CE$61:$CE$62=$CE$62,$CF$57&lt;&gt;$CF$58,$CF$59&lt;&gt;$CF$60,$CF$61:$CF$62=$CF$62,$CG$61:$CG$62=$CG$62),1,0)</f>
        <v>0</v>
      </c>
      <c r="RX62" s="487">
        <f t="array" aca="1" ref="RX62" ca="1">IF(AND($CC$57:$CC$62=$CC$62,$CE$57:$CE$58=$CE$58,$CE$58&lt;&gt;$CE$59,$CE$59:$CE$60=$CE$60,$CE$60&lt;&gt;$CE$61,$CE$61:$CE$62=$CE$62,$CF$57&lt;&gt;$CF$58,$CF$59&lt;&gt;$CF$60,$CF$61&lt;&gt;$CF$62),1,0)</f>
        <v>0</v>
      </c>
      <c r="RY62" s="487">
        <f t="array" aca="1" ref="RY62" ca="1">IF(AND($CC$57:$CC$62=$CC$62,$CE$57:$CE$58=$CE$58,$CE$58&lt;&gt;$CE$59,$CE$59:$CE$60=$CE$60,$CE$60&lt;&gt;$CE$61,$CE$61&lt;&gt;$CE$62,$CF$57:$CF$58=$CF$58,$CF$59&lt;&gt;$CF$60,$CG$57:$CG$58=$CG$58),1,0)</f>
        <v>0</v>
      </c>
      <c r="RZ62" s="487">
        <f t="array" aca="1" ref="RZ62" ca="1">IF(AND($CC$57:$CC$62=$CC$62,$CE$57:$CE$58=$CE$58,$CE$58&lt;&gt;$CE$59,$CE$59:$CE$60=$CE$60,$CE$60&lt;&gt;$CE$61,$CE$61&lt;&gt;$CE$62,$CF$57&lt;&gt;$CF$58,$CF$59:$CF$60=$CF$60,$CG$59:$CG$60=$CG$60),1,0)</f>
        <v>0</v>
      </c>
      <c r="SA62" s="487">
        <f t="array" aca="1" ref="SA62" ca="1">IF(AND($CC$57:$CC$62=$CC$62,$CE$57:$CE$58=$CE$58,$CE$58&lt;&gt;$CE$59,$CE$59:$CE$60=$CE$60,$CE$60&lt;&gt;$CE$61,$CE$61&lt;&gt;$CE$62,$CF$57&lt;&gt;$CF$58,$CF$59&lt;&gt;$CF$60),1,0)</f>
        <v>0</v>
      </c>
      <c r="SB62" s="487">
        <f t="array" aca="1" ref="SB62" ca="1">IF(AND($CC$57:$CC$62=$CC$62,$CE$57:$CE$58=$CE$58,$CE$58&lt;&gt;$CE$59,$CE$59&lt;&gt;$CE$60,$CE$60:$CE$62=$CE$62,$CF$57:$CF$58=$CF$58,$CF$60&lt;&gt;$CF$61,$CF$61:$CF$62=$CF$62,$CG$57:$CG$58=$CG$58,$CG$61:$CG$62=$CG$62),1,0)</f>
        <v>0</v>
      </c>
      <c r="SC62" s="487">
        <f t="array" aca="1" ref="SC62" ca="1">IF(AND($CC$57:$CC$62=$CC$62,$CE$57:$CE$58=$CE$58,$CE$58&lt;&gt;$CE$59,$CE$59&lt;&gt;$CE$60,$CE$60:$CE$62=$CE$62,$CF$57:$CF$58=$CF$58,$CF$60:$CF$61=$CF$61,$CF$61&lt;&gt;$CF$62,$CG$57:$CG$58=$CG$58,$CG$60:$CG$61=$CG$61),1,0)</f>
        <v>0</v>
      </c>
      <c r="SD62" s="487">
        <f t="array" aca="1" ref="SD62" ca="1">IF(AND($CC$57:$CC$62=$CC$62,$CE$57:$CE$58=$CE$58,$CE$58&lt;&gt;$CE$59,$CE$59&lt;&gt;$CE$60,$CE$60:$CE$62=$CE$62,$CF$57:$CF$58=$CF$58,$CF$60&lt;&gt;$CF$61,$CF$61&lt;&gt;$CF$62,$CG$57:$CG$58=$CG$58,$CG$60:$CG$61=$CG$61),1,0)</f>
        <v>0</v>
      </c>
      <c r="SE62" s="487">
        <f t="array" aca="1" ref="SE62" ca="1">IF(AND($CC$57:$CC$62=$CC$62,$CE$57:$CE$58=$CE$58,$CE$58&lt;&gt;$CE$59,$CE$59&lt;&gt;$CE$60,$CE$60:$CE$62=$CE$62,$CF$57&lt;&gt;$CF$58,$CF$60:$CF$62=$CF$62,$CG$60:$CG$62=$CG$62),1,0)</f>
        <v>0</v>
      </c>
      <c r="SF62" s="487">
        <f t="array" aca="1" ref="SF62" ca="1">IF(AND($CC$57:$CC$62=$CC$62,$CE$57:$CE$58=$CE$58,$CE$58&lt;&gt;$CE$59,$CE$59&lt;&gt;$CE$60,$CE$60:$CE$62=$CE$62,$CF$57&lt;&gt;$CF$58,$CF$60:$CF$61=$CF$61,$CF$61&lt;&gt;$CF$62,$CG$60:$CG$61=$CG$61),1,0)</f>
        <v>0</v>
      </c>
      <c r="SG62" s="487">
        <f t="array" aca="1" ref="SG62" ca="1">IF(AND($CC$57:$CC$62=$CC$62,$CE$57:$CE$58=$CE$58,$CE$58&lt;&gt;$CE$59,$CE$59&lt;&gt;$CE$60,$CE$60:$CE$62=$CE$62,$CF$57&lt;&gt;$CF$58,$CF$60&lt;&gt;$CF$61,$CF$61:$CF$62=$CF$62,$CG$61:$CG$62=$CG$62),1,0)</f>
        <v>0</v>
      </c>
      <c r="SH62" s="487">
        <f t="array" aca="1" ref="SH62" ca="1">IF(AND($CC$57:$CC$62=$CC$62,$CE$57:$CE$58=$CE$58,$CE$58&lt;&gt;$CE$59,$CE$59&lt;&gt;$CE$60,$CE$60:$CE$62=$CE$62,$CF$57&lt;&gt;$CF$58,$CF$60&lt;&gt;$CF$61,$CF$61&lt;&gt;$CF$62),1,0)</f>
        <v>0</v>
      </c>
      <c r="SI62" s="487">
        <f t="array" aca="1" ref="SI62" ca="1">IF(AND($CC$57:$CC$62=$CC$62,$CE$57:$CE$58=$CE$58,$CE$58&lt;&gt;$CE$59,$CE$59&lt;&gt;$CE$60,$CE$60&lt;&gt;$CE$61,$CE$61:$CE$62=$CE$62,$CF$57:$CF$58=$CF$58,$CF$61&lt;&gt;$CF$62,$CG$57:$CG$58=$CG$58),1,0)</f>
        <v>0</v>
      </c>
      <c r="SJ62" s="487">
        <f t="array" aca="1" ref="SJ62" ca="1">IF(AND($CC$57:$CC$62=$CC$62,$CE$57:$CE$58=$CE$58,$CE$58&lt;&gt;$CE$59,$CE$59&lt;&gt;$CE$60,$CE$60&lt;&gt;$CE$61,$CE$61:$CE$62=$CE$62,$CF$57&lt;&gt;$CF$58,$CF$61:$CF$62=$CF$62,$CG$61:$CG$62=$CG$62),1,0)</f>
        <v>0</v>
      </c>
      <c r="SK62" s="487">
        <f t="array" aca="1" ref="SK62" ca="1">IF(AND($CC$57:$CC$62=$CC$62,$CE$57:$CE$58=$CE$58,$CE$58&lt;&gt;$CE$59,$CE$59&lt;&gt;$CE$60,$CE$60&lt;&gt;$CE$61,$CE$61:$CE$62=$CE$62,$CF$57&lt;&gt;$CF$58,$CF$61&lt;&gt;$CF$62),1,0)</f>
        <v>0</v>
      </c>
      <c r="SL62" s="487">
        <f t="array" aca="1" ref="SL62" ca="1">IF(AND($CC$57:$CC$62=$CC$62,$CE$57:$CE$58=$CE$58,$CE$58&lt;&gt;$CE$59,$CE$59&lt;&gt;$CE$60,$CE$60:$CE$61=$CE$61,$CE$61&lt;&gt;$CE$62,$CF$57:$CF$58=$CF$58,$CF$60&lt;&gt;$CF$61,$CG$57:$CG$58=$CG$58),1,0)</f>
        <v>0</v>
      </c>
      <c r="SM62" s="487">
        <f t="array" aca="1" ref="SM62" ca="1">IF(AND($CC$57:$CC$62=$CC$62,$CE$57:$CE$58=$CE$58,$CE$58&lt;&gt;$CE$59,$CE$59&lt;&gt;$CE$60,$CE$60:$CE$61=$CE$61,$CE$61&lt;&gt;$CE$62,$CF$57&lt;&gt;$CF$58,$CF$60:$CF$61=$CF$61,$CG$60:$CG$61=$CG$61),1,0)</f>
        <v>0</v>
      </c>
      <c r="SN62" s="487">
        <f t="array" aca="1" ref="SN62" ca="1">IF(AND($CC$57:$CC$62=$CC$62,$CE$57:$CE$58=$CE$58,$CE$58&lt;&gt;$CE$59,$CE$59&lt;&gt;$CE$60,$CE$60:$CE$61=$CE$61,$CE$61&lt;&gt;$CE$62,$CF$57&lt;&gt;$CF$58,$CF$60&lt;&gt;$CF$61),1,0)</f>
        <v>0</v>
      </c>
      <c r="SO62" s="487">
        <f t="array" aca="1" ref="SO62" ca="1">IF(AND($CC$57:$CC$62=$CC$62,$CE$57:$CE$58=$CE$58,$CE$58&lt;&gt;$CE$59,$CE$59&lt;&gt;$CE$60,$CE$60&lt;&gt;$CE$61,$CE$61&lt;&gt;$CE$62,$CF$57&lt;&gt;$CF$58),1,0)</f>
        <v>0</v>
      </c>
      <c r="SP62" s="487">
        <f t="array" aca="1" ref="SP62" ca="1">IF(AND($CC$57:$CC$62=$CC$62,$CE$57&lt;&gt;$CE$58,$CE$58:$CE$62=$CE$62,$CF$58:$CF$61=$CF$61,$CF$61&lt;&gt;$CF$62,$CG$58:$CG$61=$CG$61),1,0)</f>
        <v>0</v>
      </c>
      <c r="SQ62" s="487">
        <f t="array" aca="1" ref="SQ62" ca="1">IF(AND($CC$57:$CC$62=$CC$62,$CE$57&lt;&gt;$CE$58,$CE$58:$CE$62=$CE$62,$CF$58:$CF$60=$CF$60,$CF$60&lt;&gt;$CF$61,$CF$61:$CF$62=$CF$62,$CG$58:$CG$60=$CG$60,$CG$61:$CG$62=$CG$62),1,0)</f>
        <v>0</v>
      </c>
      <c r="SR62" s="487">
        <f t="array" aca="1" ref="SR62" ca="1">IF(AND($CC$57:$CC$62=$CC$62,$CE$57&lt;&gt;$CE$58,$CE$58:$CE$62=$CE$62,$CF$58:$CF$60=$CF$60,$CF$60&lt;&gt;$CF$61,$CF$61&lt;&gt;$CF$62,$CG$58:$CG$60=$CG$60),1,0)</f>
        <v>0</v>
      </c>
      <c r="SS62" s="487">
        <f t="array" aca="1" ref="SS62" ca="1">IF(AND($CC$57:$CC$62=$CC$62,$CE$57&lt;&gt;$CE$58,$CE$58:$CE$62=$CE$62,$CF$58:$CF$59=$CF$59,$CF$59&lt;&gt;$CF$60,$CF$60:$CF$62=$CF$62,$CG$58:$CG$59=$CG$59,$CG$60:$CG$62=$CG$62),1,0)</f>
        <v>0</v>
      </c>
      <c r="ST62" s="487">
        <f t="array" aca="1" ref="ST62" ca="1">IF(AND($CC$57:$CC$62=$CC$62,$CE$57&lt;&gt;$CE$58,$CE$58:$CE$62=$CE$62,$CF$58:$CF$59=$CF$59,$CF$59&lt;&gt;$CF$60,$CF$60&lt;&gt;$CF$61,$CF$61:$CF$62=$CF$62,$CG$58:$CG$59=$CG$59,$CG$61:$CG$62=$CG$62),1,0)</f>
        <v>0</v>
      </c>
      <c r="SU62" s="487">
        <f t="array" aca="1" ref="SU62" ca="1">IF(AND($CC$57:$CC$62=$CC$62,$CE$57&lt;&gt;$CE$58,$CE$58:$CE$62=$CE$62,$CF$58:$CF$59=$CF$59,$CF$59&lt;&gt;$CF$60,$CF$60:$CF$61=$CF$61,$CF$61&lt;&gt;$CF$62,$CG$58:$CG$59=$CG$59,$CG$60:$CG$61=$CG$61),1,0)</f>
        <v>0</v>
      </c>
      <c r="SV62" s="487">
        <f t="array" aca="1" ref="SV62" ca="1">IF(AND($CC$57:$CC$62=$CC$62,$CE$57&lt;&gt;$CE$58,$CE$58:$CE$62=$CE$62,$CF$58:$CF$59=$CF$59,$CF$59&lt;&gt;$CF$60,$CF$60&lt;&gt;$CF$61,$CF$61&lt;&gt;$CF$62,$CG$58:$CG$59=$CG$59),1,0)</f>
        <v>0</v>
      </c>
      <c r="SW62" s="487">
        <f t="array" aca="1" ref="SW62" ca="1">IF(AND($CC$57:$CC$62=$CC$62,$CE$57&lt;&gt;$CE$58,$CE$58:$CE$62=$CE$62,$CF$58&lt;&gt;$CF$59,$CF$59:$CF$62=$CF$62,$CG$59:$CG$62=$CG$62),1,0)</f>
        <v>0</v>
      </c>
      <c r="SX62" s="487">
        <f t="array" aca="1" ref="SX62" ca="1">IF(AND($CC$57:$CC$62=$CC$62,$CE$57&lt;&gt;$CE$58,$CE$58:$CE$62=$CE$62,$CF$58&lt;&gt;$CF$59,$CF$59:$CF$61=$CF$61,$CF$61&lt;&gt;$CF$62,$CG$59:$CG$61=$CG$61),1,0)</f>
        <v>0</v>
      </c>
      <c r="SY62" s="487">
        <f t="array" aca="1" ref="SY62" ca="1">IF(AND($CC$57:$CC$62=$CC$62,$CE$57&lt;&gt;$CE$58,$CE$58:$CE$62=$CE$62,$CF$58&lt;&gt;$CF$59,$CF$59:$CF$60=$CF$60,$CF$60&lt;&gt;$CF$61,$CF$61:$CF$62=$CF$62,$CG$59:$CG$60=$CG$60,$CG$61:$CG$62=$CG$62),1,0)</f>
        <v>0</v>
      </c>
      <c r="SZ62" s="487">
        <f t="array" aca="1" ref="SZ62" ca="1">IF(AND($CC$57:$CC$62=$CC$62,$CE$57&lt;&gt;$CE$58,$CE$58:$CE$62=$CE$62,$CF$58&lt;&gt;$CF$59,$CF$59:$CF$60=$CF$60,$CF$60&lt;&gt;$CF$61,$CF$61&lt;&gt;$CF$62,$CG$59:$CG$60=$CG$60),1,0)</f>
        <v>0</v>
      </c>
      <c r="TA62" s="487">
        <f t="array" aca="1" ref="TA62" ca="1">IF(AND($CC$57:$CC$62=$CC$62,$CE$57&lt;&gt;$CE$58,$CE$58:$CE$62=$CE$62,$CF$58&lt;&gt;$CF$59,$CF$59&lt;&gt;$CF$60,$CF$60:$CF$62=$CF$62,$CG$60:$CG$62=$CG$62),1,0)</f>
        <v>0</v>
      </c>
      <c r="TB62" s="487">
        <f t="array" aca="1" ref="TB62" ca="1">IF(AND($CC$57:$CC$62=$CC$62,$CE$57&lt;&gt;$CE$58,$CE$58:$CE$62=$CE$62,$CF$58&lt;&gt;$CF$59,$CF$59&lt;&gt;$CF$60,$CF$60:$CF$61=$CF$61,$CF$61&lt;&gt;$CF$62,$CG$60:$CG$61=$CG$61),1,0)</f>
        <v>0</v>
      </c>
      <c r="TC62" s="487">
        <f t="array" aca="1" ref="TC62" ca="1">IF(AND($CC$57:$CC$62=$CC$62,$CE$57&lt;&gt;$CE$58,$CE$58:$CE$62=$CE$62,$CF$58&lt;&gt;$CF$59,$CF$59&lt;&gt;$CF$60,$CF$60&lt;&gt;$CF$61,$CF$61:$CF$62=$CF$62,$CG$61:$CG$62=$CG$62),1,0)</f>
        <v>0</v>
      </c>
      <c r="TD62" s="487">
        <f t="array" aca="1" ref="TD62" ca="1">IF(AND($CC$57:$CC$62=$CC$62,$CE$57&lt;&gt;$CE$58,$CE$58:$CE$62=$CE$62,$CF$58&lt;&gt;$CF$59,$CF$59&lt;&gt;$CF$60,$CF$60&lt;&gt;$CF$61,$CF$61&lt;&gt;$CF$62),1,0)</f>
        <v>0</v>
      </c>
      <c r="TE62" s="487">
        <f t="array" aca="1" ref="TE62" ca="1">IF(AND($CC$57:$CC$62=$CC$62,$CE$57&lt;&gt;$CE$58,$CE$58:$CE$61=$CE$61,$CE$61&lt;&gt;$CE$62,$CF$58:$CF$60=$CF$60,$CF$60&lt;&gt;$CF$61,$CG$58:$CG$60=$CG$60),1,0)</f>
        <v>0</v>
      </c>
      <c r="TF62" s="487">
        <f t="array" aca="1" ref="TF62" ca="1">IF(AND($CC$57:$CC$62=$CC$62,$CE$57&lt;&gt;$CE$58,$CE$58:$CE$61=$CE$61,$CE$61&lt;&gt;$CE$62,$CF$58:$CF$59=$CF$59,$CF$59&lt;&gt;$CF$60,$CF$60:$CF$61=$CF$61,$CG$58:$CG$59=$CG$59,$CG$60:$CG$61=$CG$61),1,0)</f>
        <v>0</v>
      </c>
      <c r="TG62" s="487">
        <f t="array" aca="1" ref="TG62" ca="1">IF(AND($CC$57:$CC$62=$CC$62,$CE$57&lt;&gt;$CE$58,$CE$58:$CE$61=$CE$61,$CE$61&lt;&gt;$CE$62,$CF$58:$CF$59=$CF$59,$CF$59&lt;&gt;$CF$60,$CF$60&lt;&gt;$CF$61,$CG$58:$CG$59=$CG$59),1,0)</f>
        <v>0</v>
      </c>
      <c r="TH62" s="487">
        <f t="array" aca="1" ref="TH62" ca="1">IF(AND($CC$57:$CC$62=$CC$62,$CE$57&lt;&gt;$CE$58,$CE$58:$CE$61=$CE$61,$CE$61&lt;&gt;$CE$62,$CF$58&lt;&gt;$CF$59,$CF$59:$CF$61=$CF$61,$CG$59:$CG$61=$CG$61),1,0)</f>
        <v>0</v>
      </c>
      <c r="TI62" s="487">
        <f t="array" aca="1" ref="TI62" ca="1">IF(AND($CC$57:$CC$62=$CC$62,$CE$57&lt;&gt;$CE$58,$CE$58:$CE$61=$CE$61,$CE$61&lt;&gt;$CE$62,$CF$58&lt;&gt;$CF$59,$CF$59:$CF$60=$CF$60,$CF$60&lt;&gt;$CF$61,$CG$59:$CG$60=$CG$60),1,0)</f>
        <v>0</v>
      </c>
      <c r="TJ62" s="487">
        <f t="array" aca="1" ref="TJ62" ca="1">IF(AND($CC$57:$CC$62=$CC$62,$CE$57&lt;&gt;$CE$58,$CE$58:$CE$61=$CE$61,$CE$61&lt;&gt;$CE$62,$CF$58&lt;&gt;$CF$59,$CF$59&lt;&gt;$CF$60,$CF$60:$CF$61=$CF$61,$CG$60:$CG$61=$CG$61),1,0)</f>
        <v>0</v>
      </c>
      <c r="TK62" s="487">
        <f t="array" aca="1" ref="TK62" ca="1">IF(AND($CC$57:$CC$62=$CC$62,$CE$57&lt;&gt;$CE$58,$CE$58:$CE$61=$CE$61,$CE$61&lt;&gt;$CE$62,$CF$58&lt;&gt;$CF$59,$CF$59&lt;&gt;$CF$60,$CF$60&lt;&gt;$CF$61),1,0)</f>
        <v>0</v>
      </c>
      <c r="TL62" s="487">
        <f t="array" aca="1" ref="TL62" ca="1">IF(AND($CC$57:$CC$62=$CC$62,$CE$57&lt;&gt;$CE$58,$CE$58:$CE$60=$CE$60,$CE$60&lt;&gt;$CE$61,$CE$61:$CE$62=$CE$62,$CF$58:$CF$60=$CF$60,$CF$61&lt;&gt;$CF$62,$CG$58:$CG$60=$CG$60),1,0)</f>
        <v>0</v>
      </c>
      <c r="TM62" s="487">
        <f t="array" aca="1" ref="TM62" ca="1">IF(AND($CC$57:$CC$62=$CC$62,$CE$57&lt;&gt;$CE$58,$CE$58:$CE$60=$CE$60,$CE$60&lt;&gt;$CE$61,$CE$61:$CE$62=$CE$62,$CF$58:$CF$59=$CF$59,$CF$59&lt;&gt;$CF$60,$CF$61:$CF$62=$CF$62,$CG$58:$CG$59=$CG$59,$CG$61:$CG$62=$CG$62),1,0)</f>
        <v>0</v>
      </c>
      <c r="TN62" s="487">
        <f t="array" aca="1" ref="TN62" ca="1">IF(AND($CC$57:$CC$62=$CC$62,$CE$57&lt;&gt;$CE$58,$CE$58:$CE$60=$CE$60,$CE$60&lt;&gt;$CE$61,$CE$61:$CE$62=$CE$62,$CF$58:$CF$59=$CF$59,$CF$59&lt;&gt;$CF$60,$CF$61&lt;&gt;$CF$62,$CG$58:$CG$59=$CG$59),1,0)</f>
        <v>0</v>
      </c>
      <c r="TO62" s="487">
        <f t="array" aca="1" ref="TO62" ca="1">IF(AND($CC$57:$CC$62=$CC$62,$CE$57&lt;&gt;$CE$58,$CE$58:$CE$60=$CE$60,$CE$60&lt;&gt;$CE$61,$CE$61:$CE$62=$CE$62,$CF$58&lt;&gt;$CF$59,$CF$59:$CF$60=$CF$60,$CF$61:$CF$62=$CF$62,$CG$59:$CG$60=$CG$60,$CG$61:$CG$62=$CG$62),1,0)</f>
        <v>0</v>
      </c>
      <c r="TP62" s="487">
        <f t="array" aca="1" ref="TP62" ca="1">IF(AND($CC$57:$CC$62=$CC$62,$CE$57&lt;&gt;$CE$58,$CE$58:$CE$60=$CE$60,$CE$60&lt;&gt;$CE$61,$CE$61:$CE$62=$CE$62,$CF$58&lt;&gt;$CF$59,$CF$59:$CF$60=$CF$60,$CF$61&lt;&gt;$CF$62,$CG$59:$CG$60=$CG$60),1,0)</f>
        <v>0</v>
      </c>
      <c r="TQ62" s="487">
        <f t="array" aca="1" ref="TQ62" ca="1">IF(AND($CC$57:$CC$62=$CC$62,$CE$57&lt;&gt;$CE$58,$CE$58:$CE$60=$CE$60,$CE$60&lt;&gt;$CE$61,$CE$61:$CE$62=$CE$62,$CF$58&lt;&gt;$CF$59,$CF$59&lt;&gt;$CF$60,$CF$61:$CF$62=$CF$62,$CG$61:$CG$62=$CG$62),1,0)</f>
        <v>0</v>
      </c>
      <c r="TR62" s="487">
        <f t="array" aca="1" ref="TR62" ca="1">IF(AND($CC$57:$CC$62=$CC$62,$CE$57&lt;&gt;$CE$58,$CE$58:$CE$60=$CE$60,$CE$60&lt;&gt;$CE$61,$CE$61:$CE$62=$CE$62,$CF$58&lt;&gt;$CF$59,$CF$59&lt;&gt;$CF$60,$CF$61&lt;&gt;$CF$62),1,0)</f>
        <v>0</v>
      </c>
      <c r="TS62" s="487">
        <f t="array" aca="1" ref="TS62" ca="1">IF(AND($CC$57:$CC$62=$CC$61,$CE$57&lt;&gt;$CE$58,$CE$58:$CE$60=$CE$60,$CE$60&lt;&gt;$CE$61,$CE$61&lt;&gt;$CE$62,$CF$58:$CF$59=$CF$59,$CF$59&lt;&gt;$CF$60,$CG$58:$CG$59=$CG$59),1,0)</f>
        <v>0</v>
      </c>
      <c r="TT62" s="487">
        <f t="array" aca="1" ref="TT62" ca="1">IF(AND($CC$57:$CC$62=$CC$62,$CE$57&lt;&gt;$CE$58,$CE$58:$CE$60=$CE$60,$CE$60&lt;&gt;$CE$61,$CE$61&lt;&gt;$CE$62,$CF$58&lt;&gt;$CF$59,$CF$59:$CF$60=$CF$60,$CG$59:$CG$60=$CG$60),1,0)</f>
        <v>0</v>
      </c>
      <c r="TU62" s="487">
        <f t="array" aca="1" ref="TU62" ca="1">IF(AND($CC$57:$CC$62=$CC$62,$CE$57&lt;&gt;$CE$58,$CE$58:$CE$60=$CE$60,$CE$60&lt;&gt;$CE$61,$CE$61&lt;&gt;$CE$62,$CF$58&lt;&gt;$CF$59,$CF$59&lt;&gt;$CF$60),1,0)</f>
        <v>0</v>
      </c>
      <c r="TV62" s="487">
        <f t="array" aca="1" ref="TV62" ca="1">IF(AND($CC$57:$CC$62=$CC$62,$CE$57&lt;&gt;$CE$58,$CE$58:$CE$59=$CE$59,$CE$59&lt;&gt;$CE$60,$CE$60:$CE$62=$CE$62,$CF$58:$CF$59=$CF$59,$CF$60&lt;&gt;$CF$61,$CF$61:$CF$62=$CF$62,$CG$58:$CG$59=$CG$59,$CG$61:$CG$62=$CG$62),1,0)</f>
        <v>0</v>
      </c>
      <c r="TW62" s="487">
        <f t="array" aca="1" ref="TW62" ca="1">IF(AND($CC$57:$CC$62=$CC$62,$CE$57&lt;&gt;$CE$58,$CE$58:$CE$59=$CE$59,$CE$59&lt;&gt;$CE$60,$CE$60:$CE$62=$CE$62,$CF$58:$CF$59=$CF$59,$CF$60:$CF$61=$CF$61,$CF$61&lt;&gt;$CF$62,$CG$58:$CG$59=$CG$59,$CG$60:$CG$61=$CG$61),1,0)</f>
        <v>0</v>
      </c>
      <c r="TX62" s="487">
        <f t="array" aca="1" ref="TX62" ca="1">IF(AND($CC$57:$CC$62=$CC$62,$CE$57&lt;&gt;$CE$58,$CE$58:$CE$59=$CE$59,$CE$59&lt;&gt;$CE$60,$CE$60:$CE$62=$CE$62,$CF$58:$CF$59=$CF$59,$CF$60&lt;&gt;$CF$61,$CF$61&lt;&gt;$CF$62,$CG$58:$CG$59=$CG$59),1,0)</f>
        <v>0</v>
      </c>
      <c r="TY62" s="487">
        <f t="array" aca="1" ref="TY62" ca="1">IF(AND($CC$57:$CC$62=$CC$62,$CE$57&lt;&gt;$CE$58,$CE$58:$CE$59=$CE$58,$CE$59&lt;&gt;$CE$60,$CE$60:$CE$62=$CE$62,$CF$58&lt;&gt;$CF$59,$CF$60:$CF$62=$CF$62,$CG$60:$CG$62=$CG$62),1,0)</f>
        <v>0</v>
      </c>
      <c r="TZ62" s="487">
        <f t="array" aca="1" ref="TZ62" ca="1">IF(AND($CC$57:$CC$62=$CC$62,$CE$57&lt;&gt;$CE$58,$CE$58:$CE$59=$CE$59,$CE$59&lt;&gt;$CE$60,$CE$60:$CE$62=$CE$62,$CF$58&lt;&gt;$CF$59,$CF$60:$CF$61=$CF$61,$CF$61&lt;&gt;$CF$62,$CG$60:$CG$61=$CG$61),1,0)</f>
        <v>0</v>
      </c>
      <c r="UA62" s="487">
        <f t="array" aca="1" ref="UA62" ca="1">IF(AND($CC$57:$CC$62=$CC$62,$CE$57&lt;&gt;$CE$58,$CE$58:$CE$59=$CE$59,$CE$59&lt;&gt;$CE$60,$CE$60:$CE$62=$CE$62,$CF$58&lt;&gt;$CF$59,$CF$60&lt;&gt;$CF$61,$CF$61:$CF$62=$CF$62,$CG$61:$CG$62=$CG$62),1,0)</f>
        <v>0</v>
      </c>
      <c r="UB62" s="487">
        <f t="array" aca="1" ref="UB62" ca="1">IF(AND($CC$57:$CC$62=$CC$62,$CE$57&lt;&gt;$CE$58,$CE$58:$CE$59=$CE$59,$CE$59&lt;&gt;$CE$60,$CE$60:$CE$62=$CE$62,$CF$58&lt;&gt;$CF$59,$CF$60&lt;&gt;$CF$61,$CF$61&lt;&gt;$CF$62),1,0)</f>
        <v>0</v>
      </c>
      <c r="UC62" s="487">
        <f t="array" aca="1" ref="UC62" ca="1">IF(AND($CC$57:$CC$62=$CC$62,$CE$57&lt;&gt;$CE$58,$CE$58:$CE$59=$CE$59,$CE$59&lt;&gt;$CE$60,$CE$60&lt;&gt;$CE$61,$CE$61:$CE$62=$CE$62,$CF$58:$CF$59=$CF$59,$CF$61&lt;&gt;$CF$62,$CG$58:$CG$59=$CG$59),1,0)</f>
        <v>0</v>
      </c>
      <c r="UD62" s="487">
        <f t="array" aca="1" ref="UD62" ca="1">IF(AND($CC$57:$CC$62=$CC$62,$CE$57&lt;&gt;$CE$58,$CE$58:$CE$59=$CE$59,$CE$59&lt;&gt;$CE$60,$CE$60&lt;&gt;$CE$61,$CE$61:$CE$62=$CE$62,$CF$58&lt;&gt;$CF$59,$CF$61:$CF$62=$CF$62,$CG$61:$CG$62=$CG$62),1,0)</f>
        <v>0</v>
      </c>
      <c r="UE62" s="487">
        <f t="array" aca="1" ref="UE62" ca="1">IF(AND($CC$57:$CC$62=$CC$62,$CE$57&lt;&gt;$CE$58,$CE$58:$CE$59=$CE$59,$CE$59&lt;&gt;$CE$60,$CE$60&lt;&gt;$CE$61,$CE$61:$CE$62=$CE$62,$CF$58&lt;&gt;$CF$59,$CF$61&lt;&gt;$CF$62),1,0)</f>
        <v>0</v>
      </c>
      <c r="UF62" s="487">
        <f t="array" aca="1" ref="UF62" ca="1">IF(AND($CC$57:$CC$62=$CC$62,$CE$57&lt;&gt;$CE$58,$CE$58:$CE$59=$CE$59,$CE$59&lt;&gt;$CE$60,$CE$60:$CE$61=$CE$61,$CE$61&lt;&gt;$CE$62,$CF$58:$CF$59=$CF$59,$CF$60&lt;&gt;$CF$61,$CG$58:$CG$59=$CG$59),1,0)</f>
        <v>0</v>
      </c>
      <c r="UG62" s="487">
        <f t="array" aca="1" ref="UG62" ca="1">IF(AND($CC$57:$CC$62=$CC$62,$CE$57&lt;&gt;$CE$58,$CE$58:$CE$59=$CE$59,$CE$59&lt;&gt;$CE$60,$CE$60:$CE$61=$CE$61,$CE$61&lt;&gt;$CE$62,$CF$58&lt;&gt;$CF$59,$CF$60:$CF$61=$CF$61,$CG$60:$CG$61=$CG$61),1,0)</f>
        <v>0</v>
      </c>
      <c r="UH62" s="487">
        <f t="array" aca="1" ref="UH62" ca="1">IF(AND($CC$57:$CC$62=$CC$62,$CE$57&lt;&gt;$CE$58,$CE$58:$CE$59=$CE$59,$CE$59&lt;&gt;$CE$60,$CE$60:$CE$61=$CE$61,$CE$61&lt;&gt;$CE$62,$CF$58&lt;&gt;$CF$59,$CF$60&lt;&gt;$CF$61),1,0)</f>
        <v>0</v>
      </c>
      <c r="UI62" s="487">
        <f t="array" aca="1" ref="UI62" ca="1">IF(AND($CC$57:$CC$62=$CC$62,$CE$57&lt;&gt;$CE$58,$CE$58:$CE$59=$CE$59,$CE$59&lt;&gt;$CE$60,$CE$60&lt;&gt;$CE$61,$CE$61&lt;&gt;$CE$62,$CF$58&lt;&gt;$CF$59),1,0)</f>
        <v>0</v>
      </c>
      <c r="UJ62" s="487">
        <f t="array" aca="1" ref="UJ62" ca="1">IF(AND($CC$57:$CC$62=$CC$62,$CE$57&lt;&gt;$CE$58,$CE$58&lt;&gt;$CE$59,$CE$59:$CE$62=$CE$62,$CF$59:$CF$61=$CF$61,$CF$61&lt;&gt;$CF$62,$CG$59:$CG$61=$CG$61),1,0)</f>
        <v>0</v>
      </c>
      <c r="UK62" s="487">
        <f t="array" aca="1" ref="UK62" ca="1">IF(AND($CC$57:$CC$62=$CC$62,$CE$57&lt;&gt;$CE$58,$CE$58&lt;&gt;$CE$59,$CE$59:$CE$62=$CE$62,$CF$59:$CF$60=$CF$60,$CF$60&lt;&gt;$CF$61,$CF$61:$CF$62=$CF$62,$CG$59:$CG$60=$CG$60,$CG$61:$CG$62=$CG$62),1,0)</f>
        <v>0</v>
      </c>
      <c r="UL62" s="487">
        <f t="array" aca="1" ref="UL62" ca="1">IF(AND($CC$57:$CC$62=$CC$62,$CE$57&lt;&gt;$CE$58,$CE$58&lt;&gt;$CE$59,$CE$59:$CE$62=$CE$62,$CF$59:$CF$60=$CF$60,$CF$60&lt;&gt;$CF$61,$CF$61&lt;&gt;$CF$62,$CG$59:$CG$60=$CG$60),1,0)</f>
        <v>0</v>
      </c>
      <c r="UM62" s="487">
        <f t="array" aca="1" ref="UM62" ca="1">IF(AND($CC$57:$CC$62=$CC$62,$CE$57&lt;&gt;$CE$58,$CE$58&lt;&gt;$CE$59,$CE$59:$CE$62=$CE$62,$CF$59&lt;&gt;$CF$60,$CF$60:$CF$62=$CF$62,$CG$60:$CG$62=$CG$62),1,0)</f>
        <v>0</v>
      </c>
      <c r="UN62" s="487">
        <f t="array" aca="1" ref="UN62" ca="1">IF(AND($CC$57:$CC$62=$CC$62,$CE$57&lt;&gt;$CE$58,$CE$58&lt;&gt;$CE$59,$CE$59:$CE$62=$CE$62,$CF$59&lt;&gt;$CF$60,$CF$60:$CF$61=$CF$61,$CF$61&lt;&gt;$CF$62,$CG$60:$CG$61=$CG$61),1,0)</f>
        <v>0</v>
      </c>
      <c r="UO62" s="487">
        <f t="array" aca="1" ref="UO62" ca="1">IF(AND($CC$57:$CC$62=$CC$62,$CE$57&lt;&gt;$CE$58,$CE$58&lt;&gt;$CE$59,$CE$59:$CE$62=$CE$62,$CF$59&lt;&gt;$CF$60,$CF$60&lt;&gt;$CF$61,$CF$61:$CF$62=$CF$62,$CG$61:$CG$62=$CG$62),1,0)</f>
        <v>0</v>
      </c>
      <c r="UP62" s="487">
        <f t="array" aca="1" ref="UP62" ca="1">IF(AND($CC$57:$CC$62=$CC$62,$CE$57&lt;&gt;$CE$58,$CE$58&lt;&gt;$CE$59,$CE$59:$CE$62=$CE$62,$CF$59&lt;&gt;$CF$60,$CF$60&lt;&gt;$CF$61,$CF$61&lt;&gt;$CF$62,$CG$61:$CG$62=$CG$62),1,0)</f>
        <v>0</v>
      </c>
      <c r="UQ62" s="487">
        <f t="array" aca="1" ref="UQ62" ca="1">IF(AND($CC$57:$CC$62=$CC$62,$CE$57&lt;&gt;$CE$58,$CE$58&lt;&gt;$CE$59,$CE$59:$CE$61=$CE$61,$CE$61&lt;&gt;$CE$62,$CF$59:$CF$60=$CF$60,$CF$60&lt;&gt;$CF$61,$CG$59:$CG$60=$CG$60),1,0)</f>
        <v>0</v>
      </c>
      <c r="UR62" s="487">
        <f t="array" aca="1" ref="UR62" ca="1">IF(AND($CC$57:$CC$62=$CC$62,$CE$57&lt;&gt;$CE$58,$CE$58&lt;&gt;$CE$59,$CE$59:$CE$61=$CE$61,$CE$61&lt;&gt;$CE$62,$CF$59&lt;&gt;$CF$60,$CF$60:$CF$61=$CF$61,$CG$60:$CG$61=$CG$61),1,0)</f>
        <v>0</v>
      </c>
      <c r="US62" s="487">
        <f t="array" aca="1" ref="US62" ca="1">IF(AND($CC$57:$CC$62=$CC$62,$CE$57&lt;&gt;$CE$58,$CE$58&lt;&gt;$CE$59,$CE$59:$CE$61=$CE$61,$CE$61&lt;&gt;$CE$62,$CF$59&lt;&gt;$CF$60,$CF$60&lt;&gt;$CF$61),1,0)</f>
        <v>0</v>
      </c>
      <c r="UT62" s="487">
        <f t="array" aca="1" ref="UT62" ca="1">IF(AND($CC$57:$CC$62=$CC$62,$CE$57&lt;&gt;$CE$58,$CE$58&lt;&gt;$CE$59,$CE$59:$CE$60=$CE$60,$CE$60&lt;&gt;$CE$61,$CE$61:$CE$62=$CE$62,$CF$59:$CF$60=$CF$60,$CF$61&lt;&gt;$CF$62,$CG$59:$CG$60=$CG$60),1,0)</f>
        <v>0</v>
      </c>
      <c r="UU62" s="487">
        <f t="array" aca="1" ref="UU62" ca="1">IF(AND($CC$57:$CC$62=$CC$62,$CE$57&lt;&gt;$CE$58,$CE$58&lt;&gt;$CE$59,$CE$59:$CE$60=$CE$60,$CE$60&lt;&gt;$CE$61,$CE$61:$CE$62=$CE$62,$CF$59&lt;&gt;$CF$60,$CF$61:$CF$62=$CF$62,$CG$61:$CG$62=$CG$62),1,0)</f>
        <v>0</v>
      </c>
      <c r="UV62" s="487">
        <f t="array" aca="1" ref="UV62" ca="1">IF(AND($CC$57:$CC$62=$CC$62,$CE$57&lt;&gt;$CE$58,$CE$58&lt;&gt;$CE$59,$CE$59:$CE$60=$CE$60,$CE$60&lt;&gt;$CE$61,$CE$61:$CE$62=$CE$62,$CF$59&lt;&gt;$CF$60,$CF$61&lt;&gt;$CF$62),1,0)</f>
        <v>0</v>
      </c>
      <c r="UW62" s="487">
        <f t="array" aca="1" ref="UW62" ca="1">IF(AND($CC$57:$CC$62=$CC$62,$CE$57&lt;&gt;$CE$58,$CE$58&lt;&gt;$CE$59,$CE$59:$CE$60=$CE$60,$CE$60&lt;&gt;$CE$61,$CE$61&lt;&gt;$CE$62,$CF$59&lt;&gt;$CF$60),1,0)</f>
        <v>0</v>
      </c>
      <c r="UX62" s="487">
        <f t="array" aca="1" ref="UX62" ca="1">IF(AND($CC$57:$CC$62=$CC$62,$CE$57&lt;&gt;$CE$58,$CE$58&lt;&gt;$CE$59,$CE$59&lt;&gt;$CE$60,$CE$60:$CE$62=$CE$62,$CF$60:$CF$61=$CF$61,$CF$61&lt;&gt;$CF$62,$CG$60:$CG$61=$CG$61),1,0)</f>
        <v>0</v>
      </c>
      <c r="UY62" s="487">
        <f t="array" aca="1" ref="UY62" ca="1">IF(AND($CC$57:$CC$62=$CC$62,$CE$57&lt;&gt;$CE$58,$CE$58&lt;&gt;$CE$59,$CE$59&lt;&gt;$CE$60,$CE$60:$CE$62=$CE$62,$CF$60&lt;&gt;$CF$61,$CF$61:$CF$62=$CF$62,$CG$61:$CG$62=$CG$62),1,0)</f>
        <v>0</v>
      </c>
      <c r="UZ62" s="487">
        <f t="array" aca="1" ref="UZ62" ca="1">IF(AND($CC$57:$CC$62=$CC$62,$CE$57&lt;&gt;$CE$58,$CE$58&lt;&gt;$CE$59,$CE$59&lt;&gt;$CE$60,$CE$60:$CE$62=$CE$62,$CF$60&lt;&gt;$CF$61,$CF$61&lt;&gt;$CF$62),1,0)</f>
        <v>0</v>
      </c>
      <c r="VA62" s="487">
        <f t="array" aca="1" ref="VA62" ca="1">IF(AND($CC$57:$CC$62=$CC$62,$CE$57&lt;&gt;$CE$58,$CE$58&lt;&gt;$CE$59,$CE$59&lt;&gt;$CE$60,$CE$60:$CE$61=$CE$61,$CE$61&lt;&gt;$CE$62,$CF$60&lt;&gt;$CF$61),1,0)</f>
        <v>0</v>
      </c>
      <c r="VB62" s="487">
        <f t="array" aca="1" ref="VB62" ca="1">IF(AND($CC$57:$CC$62=$CC$62,$CE$57&lt;&gt;$CE$58,$CE$58&lt;&gt;$CE$59,$CE$59&lt;&gt;$CE$60,$CE$60&lt;&gt;$CE$61,$CE$61:$CE$62=$CE$61,$CF$61&lt;&gt;$CF$62),1,0)</f>
        <v>0</v>
      </c>
      <c r="VC62" s="487">
        <f t="array" aca="1" ref="VC62" ca="1">IF(AND($CC$57:$CC$61=$CC$61,$CC$61&lt;&gt;$CC$62,$CE$57:$CE$60=$CE$60,$CE$60&lt;&gt;$CE$61,$CF$57:$CF$60=$CF$60,$CG$57:$CG$60=$CG$60),1,0)</f>
        <v>0</v>
      </c>
      <c r="VD62" s="487">
        <f t="array" aca="1" ref="VD62" ca="1">IF(AND($CC$57:$CC$61=$CC$61,$CC$61&lt;&gt;$CC$62,$CE$57:$CE$59=$CE$59,$CE$59&lt;&gt;$CE$60,$CE$60:$CE$61=$CE$61,$CF$57:$CF$59=$CF$59,$CF$60:$CF$61=$CF$61,$CG$57:$CG$59=$CG$59,$CG$60:$CG$61=$CG$61),1,0)</f>
        <v>0</v>
      </c>
      <c r="VE62" s="487">
        <f t="array" aca="1" ref="VE62" ca="1">IF(AND($CC$57:$CC$61=$CC$61,$CC$61&lt;&gt;$CC$62,$CE$57:$CE$59=$CE$59,$CE$59&lt;&gt;$CE$60,$CE$60&lt;&gt;$CE$61,$CF$57:$CF$59=$CF$59,$CG$57:$CG$59=$CG$59),1,0)</f>
        <v>0</v>
      </c>
      <c r="VF62" s="487">
        <f t="array" aca="1" ref="VF62" ca="1">IF(AND($CC$57:$CC$61=$CC$61,$CC$61&lt;&gt;$CC$62,$CE$57:$CE$58=$CE$58,$CE$58&lt;&gt;$CE$59,$CE$59:$CE$61=$CE$61,$CF$57:$CF$58=$CF$58,$CF$59:$CF$61=$CF$61,$CG$57:$CG$58=$CG$58,$CG$59:$CG$61=$CG$61),1,0)</f>
        <v>0</v>
      </c>
      <c r="VG62" s="487">
        <f t="array" aca="1" ref="VG62" ca="1">IF(AND($CC$57:$CC$61=$CC$61,$CC$61&lt;&gt;$CC$62,$CE$57:$CE$58=$CE$58,$CE$58&lt;&gt;$CE$59,$CE$59:$CE$60=$CE$60,$CE$60&lt;&gt;$CE$61,$CF$57:$CF$58=$CF$58,$CF$59:$CF$60=$CF$60,$CG$57:$CG$58=$CG$58,$CG$59:$CG$60=$CG$60),1,0)</f>
        <v>0</v>
      </c>
      <c r="VH62" s="487">
        <f t="array" aca="1" ref="VH62" ca="1">IF(AND($CC$57:$CC$61=$CC$61,$CC$61&lt;&gt;$CC$62,$CE$57:$CE$58=$CE$58,$CE$58&lt;&gt;$CE$59,$CE$59&lt;&gt;$CE$60,$CE$60:$CE$61=$CE$61,$CF$57:$CF$58=$CF$58,$CF$60:$CF$61=$CF$61,$CG$57:$CG$58=$CG$58,$CG$60:$CG$61=$CG$61),1,0)</f>
        <v>0</v>
      </c>
      <c r="VI62" s="487">
        <f t="array" aca="1" ref="VI62" ca="1">IF(AND($CC$57:$CC$61=$CC$61,$CC$61&lt;&gt;$CC$62,$CE$57:$CE$58=$CE$58,$CE$58&lt;&gt;$CE$59,$CE$59&lt;&gt;$CE$60,$CE$60&lt;&gt;$CE$61,$CF$57:$CF$58=$CF$58,$CG$57:$CG$58=$CG$58),1,0)</f>
        <v>0</v>
      </c>
      <c r="VJ62" s="487">
        <f t="array" aca="1" ref="VJ62" ca="1">IF(AND($CC$57:$CC$61=$CC$61,$CC$61&lt;&gt;$CC$62,$CE$57&lt;&gt;$CE$58,$CE$58:$CE$61=$CE$61,$CF$58:$CF$61=$CF$61,$CG$58:$CG$61=$CG$61),1,0)</f>
        <v>0</v>
      </c>
      <c r="VK62" s="487">
        <f t="array" aca="1" ref="VK62" ca="1">IF(AND($CC$57:$CC$61=$CC$61,$CC$61&lt;&gt;$CC$62,$CE$57&lt;&gt;$CE$58,$CE$58:$CE$60=$CE$60,$CE$60&lt;&gt;$CE$61,$CF$58:$CF$60=$CF$60,$CG$58:$CG$60=$CG$60),1,0)</f>
        <v>0</v>
      </c>
      <c r="VL62" s="487">
        <f t="array" aca="1" ref="VL62" ca="1">IF(AND($CC$57:$CC$61=$CC$61,$CC$61&lt;&gt;$CC$62,$CE$57&lt;&gt;$CE$58,$CE$58:$CE$59=$CE$59,$CE$59&lt;&gt;$CE$60,$CE$60:$CE$61=$CE$61,$CF$58:$CF$59=$CF$59,$CF$60:$CF$61=$CF$61,$CG$58:$CG$59=$CG$59,$CG$60:$CG$61=$CG$61),1,0)</f>
        <v>0</v>
      </c>
      <c r="VM62" s="487">
        <f t="array" aca="1" ref="VM62" ca="1">IF(AND($CC$57:$CC$61=$CC$61,$CC$61&lt;&gt;$CC$62,$CE$57&lt;&gt;$CE$58,$CE$58:$CE$59=$CE$59,$CE$59&lt;&gt;$CE$60,$CE$60&lt;&gt;$CE$61,$CF$58:$CF$59=$CF$59,$CG$58:$CG$59=$CG$59),1,0)</f>
        <v>0</v>
      </c>
      <c r="VN62" s="487">
        <f t="array" aca="1" ref="VN62" ca="1">IF(AND($CC$57:$CC$61=$CC$61,$CC$61&lt;&gt;$CC$62,$CE$57&lt;&gt;$CE$58,$CE$58&lt;&gt;$CE$59,$CE$59:$CE$61=$CE$61,$CF$59:$CF$61=$CF$61,$CG$59:$CG$61=$CG$61),1,0)</f>
        <v>0</v>
      </c>
      <c r="VO62" s="487">
        <f t="array" aca="1" ref="VO62" ca="1">IF(AND($CC$57:$CC$61=$CC$61,$CC$61&lt;&gt;$CC$62,$CE$57&lt;&gt;$CE$58,$CE$58&lt;&gt;$CE$59,$CE$59:$CE$60=$CE$60,$CE$60&lt;&gt;$CE$61,$CF$59:$CF$60=$CF$60,$CG$59:$CG$60=$CG$60),1,0)</f>
        <v>0</v>
      </c>
      <c r="VP62" s="487">
        <f t="array" aca="1" ref="VP62" ca="1">IF(AND($CC$57:$CC$61=$CC$61,$CC$61&lt;&gt;$CC$62,$CE$57&lt;&gt;$CE$58,$CE$58&lt;&gt;$CE$59,$CE$59&lt;&gt;$CE$60,$CE$60:$CE$61=$CE$61,$CF$60:$CF$61=$CF$61,$CG$60:$CG$61=$CG$61),1,0)</f>
        <v>0</v>
      </c>
      <c r="VQ62" s="487">
        <f t="array" aca="1" ref="VQ62" ca="1">IF(AND($CC$57:$CC$61=$CC$61,$CC$61&lt;&gt;$CC$62,$CE$57&lt;&gt;$CE$58,$CE$58&lt;&gt;$CE$59,$CE$59&lt;&gt;$CE$60,$CE$60&lt;&gt;$CE$61),1,0)</f>
        <v>0</v>
      </c>
      <c r="VR62" s="487">
        <f t="array" aca="1" ref="VR62" ca="1">IF(AND($CC$57:$CC$60=$CC$60,$CC$60&lt;&gt;$CC$61,$CC$61:$CC$62=$CC$62,$CE$57:$CE$60=$CE$60,$CE$61&lt;&gt;$CE$62,$CF$57:$CF$60=$CF$60,$CG$57:$CG$60=$CG$60),1,0)</f>
        <v>0</v>
      </c>
      <c r="VS62" s="487">
        <f t="array" aca="1" ref="VS62" ca="1">IF(AND($CC$57:$CC$60=$CC$60,$CC$60&lt;&gt;$CC$61,$CC$61:$CC$62=$CC$62,$CE$57:$CE$59=$CE$59,$CE$59&lt;&gt;$CE$60,$CE$61:$CE$62=$CE$62,$CF$57:$CF$59=$CF$59,$CF$61:$CF$62=$CF$62,$CG$57:$CG$59=$CG$59,$CG$61:$CG$62=$CG$62),1,0)</f>
        <v>0</v>
      </c>
      <c r="VT62" s="487">
        <f t="array" aca="1" ref="VT62" ca="1">IF(AND($CC$57:$CC$60=$CC$60,$CC$60&lt;&gt;$CC$61,$CC$61:$CC$62=$CC$62,$CE$57:$CE$59=$CE$59,$CE$59&lt;&gt;$CE$60,$CE$61&lt;&gt;$CE$62,$CF$57:$CF$59=$CF$59,$CG$57:$CG$59=$CG$59),1,0)</f>
        <v>0</v>
      </c>
      <c r="VU62" s="487">
        <f t="array" aca="1" ref="VU62" ca="1">IF(AND($CC$57:$CC$60=$CC$60,$CC$60&lt;&gt;$CC$61,$CC$61:$CC$62=$CC$62,$CE$57:$CE$58=$CE$58,$CE$58&lt;&gt;$CE$59,$CE$59:$CE$60=$CE$60,$CE$61:$CE$62=$CE$62,$CF$57:$CF$58=$CF$58,$CF$59:$CF$60=$CF$60,$CF$61:$CF$62=$CF$62,$CG$57:$CG$58=$CG$58,$CG$59:$CG$60=$CG$60,$CG$61:$CG$62=$CG$62),1,0)</f>
        <v>0</v>
      </c>
      <c r="VV62" s="487">
        <f t="array" aca="1" ref="VV62" ca="1">IF(AND($CC$57:$CC$60=$CC$60,$CC$60&lt;&gt;$CC$61,$CC$61:$CC$62=$CC$62,$CE$57:$CE$58=$CE$58,$CE$58&lt;&gt;$CE$59,$CE$59:$CE$60=$CE$60,$CE$61&lt;&gt;$CE$62,$CF$57:$CF$58=$CF$58,$CF$59:$CF$60=$CF$60,$CG$57:$CG$58=$CG$58,$CG$59:$CG$60=$CG$60),1,0)</f>
        <v>0</v>
      </c>
      <c r="VW62" s="487">
        <f t="array" aca="1" ref="VW62" ca="1">IF(AND($CC$57:$CC$60=$CC$60,$CC$60&lt;&gt;$CC$61,$CC$61:$CC$62=$CC$62,$CE$57:$CE$58=$CE$58,$CE$58&lt;&gt;$CE$59,$CE$59&lt;&gt;$CE$60,$CE$61:$CE$62=$CE$62,$CF$57:$CF$58=$CF$58,$CF$61:$CF$62=$CF$62,$CG$57:$CG$58=$CG$58,$CG$61:$CG$62=$CG$62),1,0)</f>
        <v>0</v>
      </c>
      <c r="VX62" s="487">
        <f t="array" aca="1" ref="VX62" ca="1">IF(AND($CC$57:$CC$60=$CC$60,$CC$60&lt;&gt;$CC$61,$CC$61:$CC$62=$CC$62,$CE$57:$CE$58=$CE$58,$CE$58&lt;&gt;$CE$59,$CE$59&lt;&gt;$CE$60,$CE$61&lt;&gt;$CE$62,$CF$57:$CF$58=$CF$58,$CG$57:$CG$58=$CG$58),1,0)</f>
        <v>0</v>
      </c>
      <c r="VY62" s="487">
        <f t="array" aca="1" ref="VY62" ca="1">IF(AND($CC$57:$CC$60=$CC$60,$CC$60&lt;&gt;$CC$61,$CC$61:$CC$62=$CC$62,$CE$57&lt;&gt;$CE$58,$CE$58:$CE$60=$CE$60,$CE$61:$CE$62=$CE$62,$CF$58:$CF$60=$CF$60,$CF$61:$CF$62=$CF$62,$CG$58:$CG$60=$CG$60,$CG$61:$CG$62=$CG$62),1,0)</f>
        <v>0</v>
      </c>
      <c r="VZ62" s="487">
        <f t="array" aca="1" ref="VZ62" ca="1">IF(AND($CC$57:$CC$60=$CC$60,$CC$60&lt;&gt;$CC$61,$CC$61:$CC$62=$CC$62,$CE$57&lt;&gt;$CE$58,$CE$58:$CE$60=$CE$60,$CE$61&lt;&gt;$CE$62,$CF$58:$CF$60=$CF$60,$CG$58:$CG$60=$CG$60),1,0)</f>
        <v>0</v>
      </c>
      <c r="WA62" s="487">
        <f t="array" aca="1" ref="WA62" ca="1">IF(AND($CC$57:$CC$60=$CC$60,$CC$60&lt;&gt;$CC$61,$CC$61:$CC$62=$CC$62,$CE$57&lt;&gt;$CE$58,$CE$58:$CE$59=$CE$59,$CE$59&lt;&gt;$CE$60,$CE$61:$CE$62=$CE$62,$CF$58:$CF$59=$CF$59,$CF$61:$CF$62=$CF$62,$CG$58:$CG$59=$CG$59,$CG$61:$CG$62=$CG$62),1,0)</f>
        <v>0</v>
      </c>
      <c r="WB62" s="487">
        <f t="array" aca="1" ref="WB62" ca="1">IF(AND($CC$57:$CC$60=$CC$60,$CC$60&lt;&gt;$CC$61,$CC$61:$CC$62=$CC$62,$CE$57&lt;&gt;$CE$58,$CE$58:$CE$59=$CE$59,$CE$59&lt;&gt;$CE$60,$CE$61&lt;&gt;$CE$62,$CF$58:$CF$59=$CF$59,$CG$58:$CG$59=$CG$59),1,0)</f>
        <v>0</v>
      </c>
      <c r="WC62" s="487">
        <f t="array" aca="1" ref="WC62" ca="1">IF(AND($CC$57:$CC$60=$CC$60,$CC$60&lt;&gt;$CC$61,$CC$61:$CC$62=$CC$62,$CE$57&lt;&gt;$CE$58,$CE$58&lt;&gt;$CE$59,$CE$59:$CE$60=$CE$60,$CE$61:$CE$62=$CE$62,$CF$59:$CF$60=$CF$60,$CF$61:$CF$62=$CF$62,$CG$59:$CG$60=$CG$60,$CG$61:$CG$62=$CG$62),1,0)</f>
        <v>0</v>
      </c>
      <c r="WD62" s="487">
        <f t="array" aca="1" ref="WD62" ca="1">IF(AND($CC$57:$CC$60=$CC$60,$CC$60&lt;&gt;$CC$61,$CC$61:$CC$62=$CC$62,$CE$57&lt;&gt;$CE$58,$CE$58&lt;&gt;$CE$59,$CE$59:$CE$60=$CE$60,$CE$61&lt;&gt;$CE$62,$CF$59:$CF$60=$CF$60,$CG$59:$CG$60=$CG$60),1,0)</f>
        <v>0</v>
      </c>
      <c r="WE62" s="487">
        <f t="array" aca="1" ref="WE62" ca="1">IF(AND($CC$57:$CC$60=$CC$60,$CC$60&lt;&gt;$CC$61,$CC$61:$CC$62=$CC$62,$CE$57&lt;&gt;$CE$58,$CE$58&lt;&gt;$CE$59,$CE$59&lt;&gt;$CE$60,$CE$61:$CE$62=$CE$62,$CF$61:$CF$62=$CF$62,$CG$61:$CG$62=$CG$62),1,0)</f>
        <v>0</v>
      </c>
      <c r="WF62" s="487">
        <f t="array" aca="1" ref="WF62" ca="1">IF(AND($CC$57:$CC$60=$CC$60,$CC$60&lt;&gt;$CC$61,$CC$61:$CC$62=$CC$62,$CE$57&lt;&gt;$CE$58,$CE$58&lt;&gt;$CE$59,$CE$59&lt;&gt;$CE$60,$CE$61&lt;&gt;$CE$62),1,0)</f>
        <v>0</v>
      </c>
      <c r="WG62" s="487">
        <f t="array" aca="1" ref="WG62" ca="1">IF(AND($CC$57:$CC$60=$CC$60,$CC$60&lt;&gt;$CC$61,$CC$61&lt;&gt;$CC$62,$CE$57:$CE$59=$CE$59,$CE$59&lt;&gt;$CE$60,$CF$57:$CF$59=$CF$59,$CG$57:$CG$59=$CG$59),1,0)</f>
        <v>0</v>
      </c>
      <c r="WH62" s="487">
        <f t="array" aca="1" ref="WH62" ca="1">IF(AND($CC$57:$CC$60=$CC$60,$CC$60&lt;&gt;$CC$61,$CC$61&lt;&gt;$CC$62,$CE$57:$CE$58=$CE$58,$CE$58&lt;&gt;$CE$59,$CE$59:$CE$60=$CE$60,$CF$57:$CF$58=$CF$58,$CF$59:$CF$60=$CF$60,$CG$57:$CG$58=$CG$58,$CG$59:$CG$60=$CG$60),1,0)</f>
        <v>0</v>
      </c>
      <c r="WI62" s="487">
        <f t="array" aca="1" ref="WI62" ca="1">IF(AND($CC$57:$CC$60=$CC$60,$CC$60&lt;&gt;$CC$61,$CC$61&lt;&gt;$CC$62,$CE$57:$CE$58=$CE$58,$CE$58&lt;&gt;$CE$59,$CE$59&lt;&gt;$CE$60,$CF$57:$CF$58=$CF$58,$CG$57:$CG$58=$CG$58),1,0)</f>
        <v>0</v>
      </c>
      <c r="WJ62" s="487">
        <f t="array" aca="1" ref="WJ62" ca="1">IF(AND($CC$57:$CC$60=$CC$60,$CC$60&lt;&gt;$CC$61,$CC$61&lt;&gt;$CC$62,$CE$57&lt;&gt;$CE$58,$CE$58:$CE$60=$CE$60,$CF$58:$CF$60=$CF$60,$CG$58:$CG$60=$CG$60),1,0)</f>
        <v>0</v>
      </c>
      <c r="WK62" s="487">
        <f t="array" aca="1" ref="WK62" ca="1">IF(AND($CC$57:$CC$60=$CC$60,$CC$60&lt;&gt;$CC$61,$CC$61&lt;&gt;$CC$62,$CE$57&lt;&gt;$CE$58,$CE$58:$CE$59=$CE$59,$CE$59&lt;&gt;$CE$60,$CF$58:$CF$59=$CF$59,$CG$58:$CG$59=$CG$59),1,0)</f>
        <v>0</v>
      </c>
      <c r="WL62" s="487">
        <f t="array" aca="1" ref="WL62" ca="1">IF(AND($CC$57:$CC$60=$CC$60,$CC$60&lt;&gt;$CC$61,$CC$61&lt;&gt;$CC$62,$CE$57&lt;&gt;$CE$58,$CE$58&lt;&gt;$CE$59,$CE$59:$CE$60=$CE$60,$CF$59:$CF$60=$CF$60,$CG$59:$CG$60=$CG$60),1,0)</f>
        <v>0</v>
      </c>
      <c r="WM62" s="487">
        <f t="array" aca="1" ref="WM62" ca="1">IF(AND($CC$57:$CC$60=$CC$60,$CC$60&lt;&gt;$CC$61,$CC$61&lt;&gt;$CC$62,$CE$57&lt;&gt;$CE$58,$CE$58&lt;&gt;$CE$59,$CE$59&lt;&gt;$CE$60),1,0)</f>
        <v>0</v>
      </c>
      <c r="WN62" s="487">
        <f t="array" aca="1" ref="WN62" ca="1">IF(AND($CC$57:$CC$59=$CC$59,$CC$59&lt;&gt;$CC$60,$CC$60:$CC$62=$CC$62,$CE$57:$CE$59=$CE$59,$CE$60:$CE$61=$CE$61,$CE$61&lt;&gt;$CE$62,$CF$57:$CF$59=$CF$59,$CF$60:$CF$61=$CF$61,$CG$57:$CG$59=$CG$59,$CG$60:$CG$61=$CG$61),1,0)</f>
        <v>0</v>
      </c>
      <c r="WO62" s="487">
        <f t="array" aca="1" ref="WO62" ca="1">IF(AND($CC$57:$CC$59=$CC$59,$CC$59&lt;&gt;$CC$60,$CC$60:$CC$62=$CC$62,$CE$57:$CE$59=$CE$59,$CE$60&lt;&gt;$CE$61,$CE$61:$CE$62=$CE$62,$CF$57:$CF$59=$CF$59,$CF$61:$CF$62=$CF$62,$CG$57:$CG$59=$CG$59,$CG$61:$CG$62=$CG$62),1,0)</f>
        <v>0</v>
      </c>
      <c r="WP62" s="487">
        <f t="array" aca="1" ref="WP62" ca="1">IF(AND($CC$57:$CC$59=$CC$59,$CC$59&lt;&gt;$CC$60,$CC$60:$CC$62=$CC$62,$CE$57:$CE$59=$CE$59,$CE$60&lt;&gt;$CE$61,$CE$61&lt;&gt;$CE$62,$CF$57:$CF$59=$CF$59,$CG$57:$CG$59=$CG$59),1,0)</f>
        <v>0</v>
      </c>
      <c r="WQ62" s="487">
        <f t="array" aca="1" ref="WQ62" ca="1">IF(AND($CC$57:$CC$59=$CC$59,$CC$59&lt;&gt;$CC$60,$CC$60:$CC$62=$CC$62,$CE$57:$CE$58=$CE$58,$CE$58&lt;&gt;$CE$59,$CE$60:$CE$62=$CE$62,$CF$57:$CF$58=$CF$58,$CF$60:$CF$62=$CF$62,$CG$57:$CG$58=$CG$58,$CG$60:$CG$62=$CG$62),1,0)</f>
        <v>0</v>
      </c>
      <c r="WR62" s="487">
        <f t="array" aca="1" ref="WR62" ca="1">IF(AND($CC$57:$CC$59=$CC$59,$CC$59&lt;&gt;$CC$60,$CC$60:$CC$62=$CC$62,$CE$57:$CE$58=$CE$58,$CE$58&lt;&gt;$CE$59,$CE$60&lt;&gt;$CE$61,$CE$61:$CE$62=$CE$62,$CF$57:$CF$58=$CF$58,$CF$61:$CF$62=$CF$62,$CG$57:$CG$58=$CG$58,$CG$61:$CG$62=$CG$62),1,0)</f>
        <v>0</v>
      </c>
      <c r="WS62" s="487">
        <f t="array" aca="1" ref="WS62" ca="1">IF(AND($CC$57:$CC$59=$CC$59,$CC$59&lt;&gt;$CC$60,$CC$60:$CC$62=$CC$62,$CE$57:$CE$58=$CE$58,$CE$58&lt;&gt;$CE$59,$CE$60:$CE$61=$CE$61,$CE$61&lt;&gt;$CE$62,$CF$57:$CF$58=$CF$58,$CF$60:$CF$61=$CF$61,$CG$57:$CG$58=$CG$58,$CG$60:$CG$61=$CG$61),1,0)</f>
        <v>0</v>
      </c>
      <c r="WT62" s="487">
        <f t="array" aca="1" ref="WT62" ca="1">IF(AND($CC$57:$CC$59=$CC$59,$CC$59&lt;&gt;$CC$60,$CC$60:$CC$62=$CC$62,$CE$57:$CE$58=$CE$58,$CE$58&lt;&gt;$CE$59,$CE$60&lt;&gt;$CE$61,$CE$61&lt;&gt;$CE$62,$CF$57:$CF$58=$CF$58,$CG$57:$CG$58=$CG$58),1,0)</f>
        <v>0</v>
      </c>
      <c r="WU62" s="487">
        <f t="array" aca="1" ref="WU62" ca="1">IF(AND($CC$57:$CC$59=$CC$59,$CC$59&lt;&gt;$CC$60,$CC$60:$CC$62=$CC$62,$CE$57&lt;&gt;$CE$58,$CE$58:$CE$59=$CE$59,$CE$60:$CE$62=$CE$62,$CF$58:$CF$59=$CF$59,$CF$60:$CF$62=$CF$62,$CG$58:$CG$59=$CG$59,$CG$60:$CG$62=$CG$62),1,0)</f>
        <v>0</v>
      </c>
      <c r="WV62" s="487">
        <f t="array" aca="1" ref="WV62" ca="1">IF(AND($CC$57:$CC$59=$CC$59,$CC$59&lt;&gt;$CC$60,$CC$60:$CC$62=$CC$62,$CE$57&lt;&gt;$CE$58,$CE$58:$CE$59=$CE$59,$CE$60&lt;&gt;$CE$61,$CE$61:$CE$62=$CE$62,$CF$58:$CF$59=$CF$59,$CF$61:$CF$62=$CF$62,$CG$58:$CG$59=$CG$59,$CG$61:$CG$62=$CG$62),1,0)</f>
        <v>0</v>
      </c>
      <c r="WW62" s="487">
        <f t="array" aca="1" ref="WW62" ca="1">IF(AND($CC$57:$CC$59=$CC$58,$CC$59&lt;&gt;$CC$60,$CC$60:$CC$62=$CC$62,$CE$57&lt;&gt;$CE$58,$CE$58:$CE$59=$CE$59,$CE$60:$CE$61=$CE$61,$CE$61&lt;&gt;$CE$62,$CF$58:$CF$59=$CF$59,$CF$60:$CF$61=$CF$61,$CG$58:$CG$59=$CG$59,$CG$60:$CG$61=$CG$61),1,0)</f>
        <v>0</v>
      </c>
      <c r="WX62" s="487">
        <f t="array" aca="1" ref="WX62" ca="1">IF(AND($CC$57:$CC$59=$CC$58,$CC$59&lt;&gt;$CC$60,$CC$60:$CC$62=$CC$62,$CE$57&lt;&gt;$CE$58,$CE$58:$CE$59=$CE$59,$CE$60&lt;&gt;$CE$61,$CE$61&lt;&gt;$CE$62,$CF$58:$CF$59=$CF$59,$CG$58:$CG$59=$CG$59),1,0)</f>
        <v>0</v>
      </c>
      <c r="WY62" s="487">
        <f t="array" aca="1" ref="WY62" ca="1">IF(AND($CC$57:$CC$59=$CC$59,$CC$59&lt;&gt;$CC$60,$CC$60:$CC$62=$CC$62,$CE$57&lt;&gt;$CE$58,$CE$58&lt;&gt;$CE$59,$CE$60:$CE$62=$CE$62,$CF$60:$CF$62=$CF$62,$CG$60:$CG$62=$CG$62),1,0)</f>
        <v>0</v>
      </c>
      <c r="WZ62" s="487">
        <f t="array" aca="1" ref="WZ62" ca="1">IF(AND($CC$57:$CC$59=$CC$59,$CC$59&lt;&gt;$CC$60,$CC$60:$CC$62=$CC$62,$CE$57&lt;&gt;$CE$58,$CE$58&lt;&gt;$CE$59,$CE$60:$CE$61=$CE$61,$CE$61&lt;&gt;$CE$62,$CF$60:$CF$61=$CF$61,$CG$60:$CG$61=$CG$61),1,0)</f>
        <v>0</v>
      </c>
      <c r="XA62" s="487">
        <f t="array" aca="1" ref="XA62" ca="1">IF(AND($CC$57:$CC$59=$CC$59,$CC$59&lt;&gt;$CC$60,$CC$60:$CC$62=$CC$62,$CE$57&lt;&gt;$CE$58,$CE$58&lt;&gt;$CE$59,$CE$60&lt;&gt;$CE$61,$CE$61:$CE$62=$CE$62,$CF$61:$CF$62=$CF$62,$CG$61:$CG$62=$CG$62),1,0)</f>
        <v>0</v>
      </c>
      <c r="XB62" s="487">
        <f t="array" aca="1" ref="XB62" ca="1">IF(AND($CC$57:$CC$59=$CC$59,$CC$59&lt;&gt;$CC$60,$CC$60:$CC$62=$CC$62,$CE$57&lt;&gt;$CE$58,$CE$58&lt;&gt;$CE$59,$CE$60&lt;&gt;$CE$61,$CE$61&lt;&gt;$CE$62),1,0)</f>
        <v>0</v>
      </c>
      <c r="XC62" s="487">
        <f t="array" aca="1" ref="XC62" ca="1">IF(AND($CC$57:$CC$59=$CC$59,$CC$59&lt;&gt;$CC$60,$CC$60:$CC$61=$CC$61,$CC$61&lt;&gt;$CC$62,$CE$57:$CE$59=$CE$59,$CE$60&lt;&gt;$CE$61,$CF$57:$CF$59=$CF$59,$CG$57:$CG$59=$CG$59),1,0)</f>
        <v>0</v>
      </c>
      <c r="XD62" s="487">
        <f t="array" aca="1" ref="XD62" ca="1">IF(AND($CC$57:$CC$59=$CC$59,$CC$59&lt;&gt;$CC$60,$CC$60:$CC$61=$CC$61,$CC$61&lt;&gt;$CC$62,$CE$57:$CE$58=$CE$58,$CE$58&lt;&gt;$CE$59,$CE$60:$CE$61=$CE$61,$CF$57:$CF$58=$CF$58,$CF$60:$CF$61=$CF$61,$CG$57:$CG$58=$CG$58,$CG$60:$CG$61=$CG$61),1,0)</f>
        <v>0</v>
      </c>
      <c r="XE62" s="487">
        <f t="array" aca="1" ref="XE62" ca="1">IF(AND($CC$57:$CC$59=$CC$59,$CC$59&lt;&gt;$CC$60,$CC$60:$CC$61=$CC$61,$CC$61&lt;&gt;$CC$62,$CE$57:$CE$58=$CE$58,$CE$58&lt;&gt;$CE$59,$CE$60&lt;&gt;$CE$61,$CF$57:$CF$58=$CF$58,$CG$57:$CG$58=$CG$58),1,0)</f>
        <v>0</v>
      </c>
      <c r="XF62" s="487">
        <f t="array" aca="1" ref="XF62" ca="1">IF(AND($CC$57:$CC$59=$CC$59,$CC$59&lt;&gt;$CC$60,$CC$60:$CC$61=$CC$61,$CC$61&lt;&gt;$CC$62,$CE$57&lt;&gt;$CE$58,$CE$58:$CE$59=$CE$59,$CE$60:$CE$61=$CE$61,$CF$58:$CF$59=$CF$59,$CF$60:$CF$61=$CF$61,$CG$58:$CG$59=$CG$59,$CG$60:$CG$61=$CG$61),1,0)</f>
        <v>0</v>
      </c>
      <c r="XG62" s="487">
        <f t="array" aca="1" ref="XG62" ca="1">IF(AND($CC$57:$CC$59=$CC$59,$CC$59&lt;&gt;$CC$60,$CC$60:$CC$61=$CC$61,$CC$61&lt;&gt;$CC$62,$CE$57&lt;&gt;$CE$58,$CE$58:$CE$59=$CE$59,$CE$60&lt;&gt;$CE$61,$CF$58:$CF$59=$CF$59,$CG$58:$CG$59=$CG$59),1,0)</f>
        <v>0</v>
      </c>
      <c r="XH62" s="487">
        <f t="array" aca="1" ref="XH62" ca="1">IF(AND($CC$57:$CC$59=$CC$59,$CC$59&lt;&gt;$CC$60,$CC$60:$CC$61=$CC$61,$CC$61&lt;&gt;$CC$62,$CE$57&lt;&gt;$CE$58,$CE$58&lt;&gt;$CE$59,$CE$60:$CE$61=$CE$61,$CF$60:$CF$61=$CF$61,$CG$60:$CG$61=$CG$61),1,0)</f>
        <v>0</v>
      </c>
      <c r="XI62" s="487">
        <f t="array" aca="1" ref="XI62" ca="1">IF(AND($CC$57:$CC$59=$CC$59,$CC$59&lt;&gt;$CC$60,$CC$60:$CC$61=$CC$61,$CC$61&lt;&gt;$CC$62,$CE$57&lt;&gt;$CE$58,$CE$58&lt;&gt;$CE$59,$CE$60&lt;&gt;$CE$61),1,0)</f>
        <v>0</v>
      </c>
      <c r="XJ62" s="487">
        <f t="array" aca="1" ref="XJ62" ca="1">IF(AND($CC$57:$CC$59=$CC$59,$CC$59&lt;&gt;$CC$60,$CC$60&lt;&gt;$CC$61,$CC$61:$CC$62=$CC$62,$CE$57:$CE$59=$CE$59,$CE$61&lt;&gt;$CE$62,$CF$57:$CF$59=$CF$59,$CG$57:$CG$59=$CG$59),1,0)</f>
        <v>0</v>
      </c>
      <c r="XK62" s="487">
        <f t="array" aca="1" ref="XK62" ca="1">IF(AND($CC$57:$CC$59=$CC$59,$CC$59&lt;&gt;$CC$60,$CC$60&lt;&gt;$CC$61,$CC$61:$CC$62=$CC$62,$CE$57:$CE$58=$CE$58,$CE$58&lt;&gt;$CE$59,$CE$61:$CE$62=$CE$62,$CF$57:$CF$58=$CF$58,$CF$61:$CF$62=$CF$62,$CG$57:$CG$58=$CG$58,$CG$61:$CG$62=$CG$62),1,0)</f>
        <v>0</v>
      </c>
      <c r="XL62" s="487">
        <f t="array" aca="1" ref="XL62" ca="1">IF(AND($CC$57:$CC$59=$CC$59,$CC$59&lt;&gt;$CC$60,$CC$60&lt;&gt;$CC$61,$CC$61:$CC$62=$CC$62,$CE$57:$CE$58=$CE$58,$CE$58&lt;&gt;$CE$59,$CE$61&lt;&gt;$CE$62,$CF$57:$CF$58=$CF$58,$CG$57:$CG$58=$CG$58),1,0)</f>
        <v>0</v>
      </c>
      <c r="XM62" s="487">
        <f t="array" aca="1" ref="XM62" ca="1">IF(AND($CC$57:$CC$59=$CC$59,$CC$59&lt;&gt;$CC$60,$CC$60&lt;&gt;$CC$61,$CC$61:$CC$62=$CC$62,$CE$57&lt;&gt;$CE$58,$CE$58:$CE$59=$CE$59,$CE$61:$CE$62=$CE$62,$CF$58:$CF$59=$CF$59,$CF$61:$CF$62=$CF$62,$CG$58:$CG$59=$CG$59,$CG$61:$CG$62=$CG$62),1,0)</f>
        <v>0</v>
      </c>
      <c r="XN62" s="487">
        <f t="array" aca="1" ref="XN62" ca="1">IF(AND($CC$57:$CC$59=$CC$59,$CC$59&lt;&gt;$CC$60,$CC$60&lt;&gt;$CC$61,$CC$61:$CC$62=$CC$62,$CE$57&lt;&gt;$CE$58,$CE$58:$CE$59=$CE$59,$CE$61&lt;&gt;$CE$62,$CF$58:$CF$59=$CF$59,$CG$58:$CG$59=$CG$59),1,0)</f>
        <v>0</v>
      </c>
      <c r="XO62" s="487">
        <f t="array" aca="1" ref="XO62" ca="1">IF(AND($CC$57:$CC$59=$CC$59,$CC$59&lt;&gt;$CC$60,$CC$60&lt;&gt;$CC$61,$CC$61:$CC$62=$CC$62,$CE$57&lt;&gt;$CE$58,$CE$58&lt;&gt;$CE$59,$CE$61:$CE$62=$CE$62,$CF$61:$CF$62=$CF$62,$CG$61:$CG$62=$CG$62),1,0)</f>
        <v>0</v>
      </c>
      <c r="XP62" s="487">
        <f t="array" aca="1" ref="XP62" ca="1">IF(AND($CC$57:$CC$59=$CC$59,$CC$59&lt;&gt;$CC$60,$CC$60&lt;&gt;$CC$61,$CC$61:$CC$62=$CC$62,$CE$57&lt;&gt;$CE$58,$CE$58&lt;&gt;$CE$59,$CE$61&lt;&gt;$CE$62),1,0)</f>
        <v>0</v>
      </c>
      <c r="XQ62" s="487">
        <f t="array" aca="1" ref="XQ62" ca="1">IF(AND($CC$57:$CC$59=$CC$59,$CC$59&lt;&gt;$CC$60,$CC$60&lt;&gt;$CC$61,$CC$61&lt;&gt;$CC$62,$CE$57:$CE$58=$CE$58,$CE$58&lt;&gt;$CE$59,$CF$57:$CF$58=$CF$58,$CG$57:$CG$58=$CG$58),1,0)</f>
        <v>0</v>
      </c>
      <c r="XR62" s="487">
        <f t="array" aca="1" ref="XR62" ca="1">IF(AND($CC$57:$CC$59=$CC$59,$CC$59&lt;&gt;$CC$60,$CC$60&lt;&gt;$CC$61,$CC$61&lt;&gt;$CC$62,$CE$57&lt;&gt;$CE$58,$CE$58:$CE$59=$CE$59,$CF$58:$CF$59=$CF$59,$CG$58:$CG$59=$CG$59),1,0)</f>
        <v>0</v>
      </c>
      <c r="XS62" s="487">
        <f t="array" aca="1" ref="XS62" ca="1">IF(AND($CC$57:$CC$59=$CC$59,$CC$59&lt;&gt;$CC$60,$CC$60&lt;&gt;$CC$61,$CC$61&lt;&gt;$CC$62,$CE$57&lt;&gt;$CE$58,$CE$58&lt;&gt;$CE$59),1,0)</f>
        <v>0</v>
      </c>
      <c r="XT62" s="487">
        <f t="array" aca="1" ref="XT62" ca="1">IF(AND($CC$57:$CC$58=$CC$58,$CC$58&lt;&gt;$CC$59,$CC$59:$CC$62=$CC$62,$CE$57:$CE$58=$CE$58,$CE$59:$CE$61=$CE$61,$CE$61&lt;&gt;$CE$62,$CF$57:$CF$58=$CF$58,$CF$59:$CF$61=$CF$61,$CG$57:$CG$58=$CG$58,$CG$59:$CG$61=$CG$61),1,0)</f>
        <v>0</v>
      </c>
      <c r="XU62" s="487">
        <f t="array" aca="1" ref="XU62" ca="1">IF(AND($CC$57:$CC$58=$CC$58,$CC$58&lt;&gt;$CC$59,$CC$59:$CC$62=$CC$62,$CE$57:$CE$58=$CE$58,$CE$59:$CE$60=$CE$60,$CE$60&lt;&gt;$CE$61,$CE$61:$CE$62=$CE$62,$CF$57:$CF$58=$CF$58,$CF$59:$CF$60=$CF$60,$CF$61:$CF$62=$CF$62,$CG$57:$CG$58=$CG$58,$CG$59:$CG$60=$CG$60,$CG$61:$CG$62=$CG$62),1,0)</f>
        <v>0</v>
      </c>
      <c r="XV62" s="487">
        <f t="array" aca="1" ref="XV62" ca="1">IF(AND($CC$57:$CC$58=$CC$58,$CC$58&lt;&gt;$CC$59,$CC$59:$CC$62=$CC$62,$CE$57:$CE$58=$CE$58,$CE$59:$CE$60=$CE$60,$CE$60&lt;&gt;$CE$61,$CE$61&lt;&gt;$CE$62,$CF$57:$CF$58=$CF$58,$CF$59:$CF$60=$CF$60,$CG$57:$CG$58=$CG$58,$CG$59:$CG$60=$CG$60),1,0)</f>
        <v>0</v>
      </c>
      <c r="XW62" s="487">
        <f t="array" aca="1" ref="XW62" ca="1">IF(AND($CC$57:$CC$58=$CC$58,$CC$58&lt;&gt;$CC$59,$CC$59:$CC$62=$CC$62,$CE$57:$CE$58=$CE$58,$CE$59&lt;&gt;$CE$60,$CE$60:$CE$62=$CE$62,$CF$57:$CF$58=$CF$58,$CF$60:$CF$62=$CF$62,$CG$57:$CG$58=$CG$58,$CG$60:$CG$62=$CG$62),1,0)</f>
        <v>0</v>
      </c>
      <c r="XX62" s="487">
        <f t="array" aca="1" ref="XX62" ca="1">IF(AND($CC$57:$CC$58=$CC$58,$CC$58&lt;&gt;$CC$59,$CC$59:$CC$62=$CC$62,$CE$57:$CE$58=$CE$58,$CE$59&lt;&gt;$CE$60,$CE$60&lt;&gt;$CE$61,$CE$61:$CE$62=$CE$62,$CF$57:$CF$58=$CF$58,$CF$61:$CF$62=$CF$62,$CG$57:$CG$58=$CG$58,$CG$61:$CG$62=$CG$62),1,0)</f>
        <v>0</v>
      </c>
      <c r="XY62" s="487">
        <f t="array" aca="1" ref="XY62" ca="1">IF(AND($CC$57:$CC$58=$CC$58,$CC$58&lt;&gt;$CC$59,$CC$59:$CC$62=$CC$62,$CE$57:$CE$58=$CE$58,$CE$59&lt;&gt;$CE$60,$CE$60:$CE$61=$CE$61,$CE$61&lt;&gt;$CE$62,$CF$57:$CF$58=$CF$58,$CF$60:$CF$61=$CF$61,$CG$57:$CG$58=$CG$58,$CG$60:$CG$61=$CG$61),1,0)</f>
        <v>0</v>
      </c>
      <c r="XZ62" s="487">
        <f t="array" aca="1" ref="XZ62" ca="1">IF(AND($CC$57:$CC$58=$CC$58,$CC$58&lt;&gt;$CC$59,$CC$59:$CC$62=$CC$62,$CE$57:$CE$58=$CE$58,$CE$59&lt;&gt;$CE$60,$CE$60&lt;&gt;$CE$61,$CE$61&lt;&gt;$CE$62,$CF$57:$CF$58=$CF$58,$CG$57:$CG$58=$CG$58),1,0)</f>
        <v>0</v>
      </c>
      <c r="YA62" s="487">
        <f t="array" aca="1" ref="YA62" ca="1">IF(AND($CC$57:$CC$58=$CC$58,$CC$58&lt;&gt;$CC$59,$CC$59:$CC$62=$CC$62,$CE$57&lt;&gt;$CE$58,$CE$59:$CE$62=$CE$62,$CF$59:$CF$62=$CF$62,$CG$59:$CG$62=$CG$62),1,0)</f>
        <v>0</v>
      </c>
      <c r="YB62" s="487">
        <f t="array" aca="1" ref="YB62" ca="1">IF(AND($CC$57:$CC$58=$CC$58,$CC$58&lt;&gt;$CC$59,$CC$59:$CC$62=$CC$62,$CE$57&lt;&gt;$CE$58,$CE$59:$CE$61=$CE$61,$CE$61&lt;&gt;$CE$62,$CF$59:$CF$61=$CF$61,$CG$59:$CG$61=$CG$61),1,0)</f>
        <v>0</v>
      </c>
      <c r="YC62" s="487">
        <f t="array" aca="1" ref="YC62" ca="1">IF(AND($CC$57:$CC$58=$CC$58,$CC$58&lt;&gt;$CC$59,$CC$59:$CC$62=$CC$62,$CE$57&lt;&gt;$CE$58,$CE$59:$CE$60=$CE$60,$CE$60&lt;&gt;$CE$61,$CE$61:$CE$62=$CE$62,$CF$59:$CF$60=$CF$60,$CF$61:$CF$62=$CF$62,$CG$59:$CG$60=$CG$60,$CG$61:$CG$62=$CG$62),1,0)</f>
        <v>0</v>
      </c>
      <c r="YD62" s="487">
        <f t="array" aca="1" ref="YD62" ca="1">IF(AND($CC$57:$CC$58=$CC$58,$CC$58&lt;&gt;$CC$59,$CC$59:$CC$62=$CC$62,$CE$57&lt;&gt;$CE$58,$CE$59:$CE$60=$CE$60,$CE$60&lt;&gt;$CE$61,$CE$61&lt;&gt;$CE$62,$CF$59:$CF$60=$CF$60,$CG$59:$CG$60=$CG$60),1,0)</f>
        <v>0</v>
      </c>
      <c r="YE62" s="487">
        <f t="array" aca="1" ref="YE62" ca="1">IF(AND($CC$57:$CC$58=$CC$58,$CC$58&lt;&gt;$CC$59,$CC$59:$CC$62=$CC$62,$CE$57&lt;&gt;$CE$58,$CE$59&lt;&gt;$CE$60,$CE$60:$CE$62=$CE$62,$CF$60:$CF$62=$CF$62,$CG$60:$CG$62=$CG$62),1,0)</f>
        <v>0</v>
      </c>
      <c r="YF62" s="487">
        <f t="array" aca="1" ref="YF62" ca="1">IF(AND($CC$57:$CC$58=$CC$58,$CC$58&lt;&gt;$CC$59,$CC$59:$CC$62=$CC$62,$CE$57&lt;&gt;$CE$58,$CE$59&lt;&gt;$CE$60,$CE$60:$CE$61=$CE$61,$CE$61&lt;&gt;$CE$62,$CF$60:$CF$61=$CF$61,$CG$60:$CG$61=$CG$61),1,0)</f>
        <v>0</v>
      </c>
      <c r="YG62" s="487">
        <f t="array" aca="1" ref="YG62" ca="1">IF(AND($CC$57:$CC$58=$CC$58,$CC$58&lt;&gt;$CC$59,$CC$59:$CC$62=$CC$62,$CE$57&lt;&gt;$CE$58,$CE$59&lt;&gt;$CE$60,$CE$60&lt;&gt;$CE$61,$CE$61:$CE$62=$CE$62,$CF$61:$CF$62=$CF$62,$CG$61:$CG$62=$CG$62),1,0)</f>
        <v>0</v>
      </c>
      <c r="YH62" s="487">
        <f t="array" aca="1" ref="YH62" ca="1">IF(AND($CC$57:$CC$58=$CC$58,$CC$58&lt;&gt;$CC$59,$CC$59:$CC$62=$CC$62,$CE$57&lt;&gt;$CE$58,$CE$59&lt;&gt;$CE$60,$CE$60&lt;&gt;$CE$61,$CE$61&lt;&gt;$CE$62),1,0)</f>
        <v>0</v>
      </c>
      <c r="YI62" s="487">
        <f t="array" aca="1" ref="YI62" ca="1">IF(AND($CC$57:$CC$58=$CC$58,$CC$58&lt;&gt;$CC$59,$CC$59:$CC$61=$CC$61,$CC$61&lt;&gt;$CC$62,$CE$57:$CE$58=$CE$58,$CE$59:$CE$60=$CE$60,$CE$60&lt;&gt;$CE$61,$CF$57:$CF$58=$CF$58,$CF$59:$CF$60=$CF$60,$CG$57:$CG$58=$CG$58,$CG$59:$CG$60=$CG$60),1,0)</f>
        <v>0</v>
      </c>
      <c r="YJ62" s="487">
        <f t="array" aca="1" ref="YJ62" ca="1">IF(AND($CC$57:$CC$58=$CC$58,$CC$58&lt;&gt;$CC$59,$CC$59:$CC$61=$CC$61,$CC$61&lt;&gt;$CC$62,$CE$57:$CE$58=$CE$58,$CE$59&lt;&gt;$CE$60,$CE$60:$CE$61=$CE$61,$CF$57:$CF$58=$CF$58,$CF$60:$CF$61=$CF$61,$CG$57:$CG$58=$CG$58,$CG$60:$CG$61=$CG$61),1,0)</f>
        <v>0</v>
      </c>
      <c r="YK62" s="487">
        <f t="array" aca="1" ref="YK62" ca="1">IF(AND($CC$57:$CC$58=$CC$58,$CC$58&lt;&gt;$CC$59,$CC$59:$CC$61=$CC$61,$CC$61&lt;&gt;$CC$62,$CE$57:$CE$58=$CE$58,$CE$59&lt;&gt;$CE$60,$CE$60&lt;&gt;$CE$61,$CF$57:$CF$58=$CF$58,$CG$57:$CG$58=$CG$58),1,0)</f>
        <v>0</v>
      </c>
      <c r="YL62" s="487">
        <f t="array" aca="1" ref="YL62" ca="1">IF(AND($CC$57:$CC$58=$CC$58,$CC$58&lt;&gt;$CC$59,$CC$59:$CC$61=$CC$61,$CC$61&lt;&gt;$CC$62,$CE$57&lt;&gt;$CE$58,$CE$59:$CE$61=$CE$61,$CF$59:$CF$61=$CF$61,$CG$59:$CG$61=$CG$61),1,0)</f>
        <v>0</v>
      </c>
      <c r="YM62" s="487">
        <f t="array" aca="1" ref="YM62" ca="1">IF(AND($CC$57:$CC$58=$CC$58,$CC$58&lt;&gt;$CC$59,$CC$59:$CC$61=$CC$61,$CC$61&lt;&gt;$CC$62,$CE$57&lt;&gt;$CE$58,$CE$59:$CE$60=$CE$60,$CE$60&lt;&gt;$CE$61,$CF$59:$CF$60=$CF$60,$CG$59:$CG$60=$CG$60),1,0)</f>
        <v>0</v>
      </c>
      <c r="YN62" s="487">
        <f t="array" aca="1" ref="YN62" ca="1">IF(AND($CC$57:$CC$58=$CC$58,$CC$58&lt;&gt;$CC$59,$CC$59:$CC$61=$CC$61,$CC$61&lt;&gt;$CC$62,$CE$57&lt;&gt;$CE$58,$CE$59&lt;&gt;$CE$60,$CE$60:$CE$61=$CE$61,$CF$60:$CF$61=$CF$61,$CG$60:$CG$61=$CG$61),1,0)</f>
        <v>0</v>
      </c>
      <c r="YO62" s="487">
        <f t="array" aca="1" ref="YO62" ca="1">IF(AND($CC$57:$CC$58=$CC$58,$CC$58&lt;&gt;$CC$59,$CC$59:$CC$61=$CC$61,$CC$61&lt;&gt;$CC$62,$CE$57&lt;&gt;$CE$58,$CE$59&lt;&gt;$CE$60,$CE$60&lt;&gt;$CE$61),1,0)</f>
        <v>0</v>
      </c>
      <c r="YP62" s="487">
        <f t="array" aca="1" ref="YP62" ca="1">IF(AND($CC$57:$CC$58=$CC$58,$CC$58&lt;&gt;$CC$59,$CC$59:$CC$60=$CC$60,$CC$60&lt;&gt;$CC$61,$CC$61:$CC$62=$CC$62,$CE$57:$CE$58=$CE$58,$CE$59:$CE$60=$CE$60,$CE$61&lt;&gt;$CE$62,$CF$57:$CF$58=$CF$58,$CF$59:$CF$60=$CF$60,$CG$57:$CG$58=$CG$58,$CG$59:$CG$60=$CG$60),1,0)</f>
        <v>0</v>
      </c>
      <c r="YQ62" s="487">
        <f t="array" aca="1" ref="YQ62" ca="1">IF(AND($CC$57:$CC$58=$CC$58,$CC$58&lt;&gt;$CC$59,$CC$59:$CC$60=$CC$60,$CC$60&lt;&gt;$CC$61,$CC$61:$CC$62=$CC$62,$CE$57:$CE$58=$CE$58,$CE$59&lt;&gt;$CE$60,$CE$61:$CE$62=$CE$62,$CF$57:$CF$58=$CF$58,$CF$61:$CF$62=$CF$62,$CG$57:$CG$58=$CG$58,$CG$61:$CG$62=$CG$62),1,0)</f>
        <v>0</v>
      </c>
      <c r="YR62" s="487">
        <f t="array" aca="1" ref="YR62" ca="1">IF(AND($CC$57:$CC$58=$CC$58,$CC$58&lt;&gt;$CC$59,$CC$59:$CC$60=$CC$60,$CC$60&lt;&gt;$CC$61,$CC$61:$CC$62=$CC$62,$CE$57:$CE$58=$CE$58,$CE$59&lt;&gt;$CE$60,$CE$61&lt;&gt;$CE$62,$CF$57:$CF$58=$CF$58,$CG$57:$CG$58=$CG$58),1,0)</f>
        <v>0</v>
      </c>
      <c r="YS62" s="487">
        <f t="array" aca="1" ref="YS62" ca="1">IF(AND($CC$57:$CC$58=$CC$57,$CC$58&lt;&gt;$CC$59,$CC$59:$CC$60=$CC$60,$CC$60&lt;&gt;$CC$61,$CC$61:$CC$62=$CC$62,$CE$57&lt;&gt;$CE$58,$CE$59:$CE$60=$CE$60,$CE$61:$CE$62=$CE$62,$CF$59:$CF$60=$CF$60,$CF$61:$CF$62=$CF$62,$CG$59:$CG$60=$CG$60,$CG$61:$CG$62=$CG$62),1,0)</f>
        <v>0</v>
      </c>
      <c r="YT62" s="487">
        <f t="array" aca="1" ref="YT62" ca="1">IF(AND($CC$57:$CC$58=$CC$57,$CC$58&lt;&gt;$CC$59,$CC$59:$CC$60=$CC$60,$CC$60&lt;&gt;$CC$61,$CC$61:$CC$62=$CC$62,$CE$57&lt;&gt;$CE$58,$CE$59:$CE$60=$CE$60,$CE$61&lt;&gt;$CE$62,$CF$59:$CF$60=$CF$60,$CF$61:$CF$62=$CF$62,$CG$59:$CG$60=$CG$60,$CG$61:$CG$62=$CG$62),1,0)</f>
        <v>0</v>
      </c>
      <c r="YU62" s="487">
        <f t="array" aca="1" ref="YU62" ca="1">IF(AND($CC$57:$CC$58=$CC$58,$CC$58&lt;&gt;$CC$59,$CC$59:$CC$60=$CC$60,$CC$60&lt;&gt;$CC$61,$CC$61:$CC$62=$CC$62,$CE$57&lt;&gt;$CE$58,$CE$59&lt;&gt;$CE$60,$CE$61:$CE$62=$CE$62,$CF$61:$CF$62=$CF$62,$CG$61:$CG$62=$CG$62),1,0)</f>
        <v>0</v>
      </c>
      <c r="YV62" s="487">
        <f t="array" aca="1" ref="YV62" ca="1">IF(AND($CC$57:$CC$58=$CC$58,$CC$58&lt;&gt;$CC$59,$CC$59:$CC$60=$CC$60,$CC$60&lt;&gt;$CC$61,$CC$61:$CC$62=$CC$62,$CE$57&lt;&gt;$CE$58,$CE$59&lt;&gt;$CE$60,$CE$61&lt;&gt;$CE$62),1,0)</f>
        <v>0</v>
      </c>
      <c r="YW62" s="487">
        <f t="array" aca="1" ref="YW62" ca="1">IF(AND($CC$57:$CC$58=$CC$58,$CC$58&lt;&gt;$CC$59,$CC$59:$CC$60=$CC$60,$CC$60&lt;&gt;$CC$61,$CC$61&lt;&gt;$CC$62,$CE$57:$CE$58=$CE$58,$CE$59&lt;&gt;$CE$60,$CF$57:$CF$58=$CF$58,$CG$57:$CG$58=$CG$58),1,0)</f>
        <v>0</v>
      </c>
      <c r="YX62" s="487">
        <f t="array" aca="1" ref="YX62" ca="1">IF(AND($CC$57:$CC$58=$CC$58,$CC$58&lt;&gt;$CC$59,$CC$59:$CC$60=$CC$60,$CC$60&lt;&gt;$CC$61,$CC$61&lt;&gt;$CC$62,$CE$57&lt;&gt;$CE$58,$CE$59:$CE$60=$CE$60,$CF$59:$CF$60=$CF$60,$CG$59:$CG$60=$CG$60),1,0)</f>
        <v>0</v>
      </c>
      <c r="YY62" s="487">
        <f t="array" aca="1" ref="YY62" ca="1">IF(AND($CC$57:$CC$58=$CC$58,$CC$58&lt;&gt;$CC$59,$CC$59:$CC$60=$CC$60,$CC$60&lt;&gt;$CC$61,$CC$61&lt;&gt;$CC$62,$CE$57&lt;&gt;$CE$58,$CE$59&lt;&gt;$CE$60),1,0)</f>
        <v>0</v>
      </c>
      <c r="YZ62" s="487">
        <f t="array" aca="1" ref="YZ62" ca="1">IF(AND($CC$57:$CC$58=$CC$58,$CC$58&lt;&gt;$CC$59,$CC$59&lt;&gt;$CC$60,$CC$60:$CC$62=$CC$62,$CE$57:$CE$58=$CE$58,$CE$60&lt;&gt;$CE$61,$CE$61:$CE$62=$CE$62,$CF$57:$CF$58=$CF$58,$CF$61:$CF$62=$CF$62,$CG$57:$CG$58=$CG$58,$CG$61:$CG$62=$CG$62),1,0)</f>
        <v>0</v>
      </c>
      <c r="ZA62" s="487">
        <f t="array" aca="1" ref="ZA62" ca="1">IF(AND($CC$57:$CC$58=$CC$58,$CC$58&lt;&gt;$CC$59,$CC$59&lt;&gt;$CC$60,$CC$60:$CC$62=$CC$62,$CE$57:$CE$58=$CE$58,$CE$60:$CE$61=$CE$61,$CE$61&lt;&gt;$CE$62,$CF$57:$CF$58=$CF$58,$CF$60:$CF$61=$CF$61,$CG$57:$CG$58=$CG$58,$CG$60:$CG$61=$CG$61),1,0)</f>
        <v>0</v>
      </c>
      <c r="ZB62" s="487">
        <f t="array" aca="1" ref="ZB62" ca="1">IF(AND($CC$57:$CC$58=$CC$58,$CC$58&lt;&gt;$CC$59,$CC$59&lt;&gt;$CC$60,$CC$60:$CC$62=$CC$62,$CE$57:$CE$58=$CE$58,$CE$60&lt;&gt;$CE$61,$CE$61&lt;&gt;$CE$62,$CF$57:$CF$58=$CF$58,$CG$57:$CG$58=$CG$58),1,0)</f>
        <v>0</v>
      </c>
      <c r="ZC62" s="487">
        <f t="array" aca="1" ref="ZC62" ca="1">IF(AND($CC$57:$CC$58=$CC$58,$CC$58&lt;&gt;$CC$59,$CC$59&lt;&gt;$CC$60,$CC$60:$CC$62=$CC$62,$CE$57&lt;&gt;$CE$58,$CE$60:$CE$62=$CE$62,$CF$60:$CF$62=$CF$62,$CG$60:$CG$62=$CG$62),1,0)</f>
        <v>0</v>
      </c>
      <c r="ZD62" s="487">
        <f t="array" aca="1" ref="ZD62" ca="1">IF(AND($CC$57:$CC$58=$CC$58,$CC$58&lt;&gt;$CC$59,$CC$59&lt;&gt;$CC$60,$CC$60:$CC$62=$CC$62,$CE$57&lt;&gt;$CE$58,$CE$60:$CE$61=$CE$61,$CE$61&lt;&gt;$CE$62,$CF$60:$CF$61=$CF$61,$CG$60:$CG$61=$CG$61),1,0)</f>
        <v>0</v>
      </c>
      <c r="ZE62" s="487">
        <f t="array" aca="1" ref="ZE62" ca="1">IF(AND($CC$57:$CC$58=$CC$58,$CC$58&lt;&gt;$CC$59,$CC$59&lt;&gt;$CC$60,$CC$60:$CC$62=$CC$62,$CE$57&lt;&gt;$CE$58,$CE$60&lt;&gt;$CE$61,$CE$61:$CE$62=$CE$62,$CF$61:$CF$62=$CF$62,$CG$61:$CG$62=$CG$62),1,0)</f>
        <v>0</v>
      </c>
      <c r="ZF62" s="487">
        <f t="array" aca="1" ref="ZF62" ca="1">IF(AND($CC$57:$CC$58=$CC$58,$CC$58&lt;&gt;$CC$59,$CC$59&lt;&gt;$CC$60,$CC$60:$CC$62=$CC$62,$CE$57&lt;&gt;$CE$58,$CE$60&lt;&gt;$CE$61,$CE$61&lt;&gt;$CE$62),1,0)</f>
        <v>0</v>
      </c>
      <c r="ZG62" s="487">
        <f t="array" aca="1" ref="ZG62" ca="1">IF(AND($CC$57:$CC$58=$CC$58,$CC$58&lt;&gt;$CC$59,$CC$59&lt;&gt;$CC$60,$CC$60&lt;&gt;$CC$61,$CC$61:$CC$62=$CC$62,$CE$57:$CE$58=$CE$58,$CE$61&lt;&gt;$CE$62,$CF$57:$CF$58=$CF$58,$CG$57:$CG$58=$CG$58),1,0)</f>
        <v>0</v>
      </c>
      <c r="ZH62" s="487">
        <f t="array" aca="1" ref="ZH62" ca="1">IF(AND($CC$57:$CC$58=$CC$57,$CC$58&lt;&gt;$CC$59,$CC$59&lt;&gt;$CC$60,$CC$60&lt;&gt;$CC$61,$CC$61:$CC$62=$CC$62,$CE$57&lt;&gt;$CE$58,$CE$61:$CE$62=$CE$62,$CF$61:$CF$62=$CF$62,$CG$61:$CG$62=$CG$62),1,0)</f>
        <v>0</v>
      </c>
      <c r="ZI62" s="487">
        <f t="array" aca="1" ref="ZI62" ca="1">IF(AND($CC$57:$CC$58=$CC$57,$CC$58&lt;&gt;$CC$59,$CC$59&lt;&gt;$CC$60,$CC$60&lt;&gt;$CC$61,$CC$61:$CC$62=$CC$62,$CE$57&lt;&gt;$CE$58,$CE$61&lt;&gt;$CE$62),1,0)</f>
        <v>0</v>
      </c>
      <c r="ZJ62" s="487">
        <f t="array" aca="1" ref="ZJ62" ca="1">IF(AND($CC$57:$CC$58=$CC$58,$CC$58&lt;&gt;$CC$59,$CC$59&lt;&gt;$CC$60,$CC$60:$CC$61=$CC$61,$CC$61&lt;&gt;$CC$62,$CE$57:$CE$58=$CE$58,$CE$60&lt;&gt;$CE$61,$CF$57:$CF$58=$CF$58,$CG$57:$CG$58=$CG$58),1,0)</f>
        <v>0</v>
      </c>
      <c r="ZK62" s="487">
        <f t="array" aca="1" ref="ZK62" ca="1">IF(AND($CC$57:$CC$58=$CC$58,$CC$58&lt;&gt;$CC$59,$CC$59&lt;&gt;$CC$60,$CC$60:$CC$61=$CC$61,$CC$61&lt;&gt;$CC$62,$CE$57&lt;&gt;$CE$58,$CE$60:$CE$61=$CE$61,$CF$60:$CF$61=$CF$61,$CG$60:$CG$61=$CG$61),1,0)</f>
        <v>0</v>
      </c>
      <c r="ZL62" s="487">
        <f t="array" aca="1" ref="ZL62" ca="1">IF(AND($CC$57:$CC$58=$CC$58,$CC$58&lt;&gt;$CC$59,$CC$59&lt;&gt;$CC$60,$CC$60:$CC$61=$CC$61,$CC$61&lt;&gt;$CC$62,$CE$57&lt;&gt;$CE$58,$CE$60&lt;&gt;$CE$61),1,0)</f>
        <v>0</v>
      </c>
      <c r="ZM62" s="487">
        <f t="array" aca="1" ref="ZM62" ca="1">IF(AND($CC$57:$CC$58=$CC$58,$CC$58&lt;&gt;$CC$59,$CC$59&lt;&gt;$CC$60,$CC$60&lt;&gt;$CC$61,$CC$61&lt;&gt;$CC$62,$CE$57&lt;&gt;$CE$58),1,0)</f>
        <v>0</v>
      </c>
      <c r="ZN62" s="487">
        <f t="array" aca="1" ref="ZN62" ca="1">IF(AND($CC$57&lt;&gt;$CC$58,$CC$58:$CC$62=$CC$62,$CE$58:$CE$61=$CE$61,$CE$61&lt;&gt;$CE$62,$CF$58:$CF$61=$CF$61,$CG$58:$CG$61=$CG$61),1,0)</f>
        <v>0</v>
      </c>
      <c r="ZO62" s="487">
        <f t="array" aca="1" ref="ZO62" ca="1">IF(AND($CC$57&lt;&gt;$CC$58,$CC$58:$CC$62=$CC$62,$CE$58:$CE$60=$CE$60,$CE$60&lt;&gt;$CE$61,$CE$61:$CE$62=$CE$62,$CF$58:$CF$60=$CF$60,$CF$61:$CF$62=$CF$62,$CG$58:$CG$60=$CG$60,$CG$61:$CG$62=$CG$62),1,0)</f>
        <v>0</v>
      </c>
      <c r="ZP62" s="487">
        <f t="array" aca="1" ref="ZP62" ca="1">IF(AND($CC$57&lt;&gt;$CC$58,$CC$58:$CC$62=$CC$62,$CE$58:$CE$60=$CE$60,$CE$60&lt;&gt;$CE$61,$CE$61&lt;&gt;$CE$62,$CF$58:$CF$60=$CF$60,$CG$58:$CG$60=$CG$60),1,0)</f>
        <v>0</v>
      </c>
      <c r="ZQ62" s="487">
        <f t="array" aca="1" ref="ZQ62" ca="1">IF(AND($CC$57&lt;&gt;$CC$58,$CC$58:$CC$62=$CC$62,$CE$58:$CE$59=$CE$59,$CE$59&lt;&gt;$CE$60,$CE$60:$CE$62=$CE$62,$CF$58:$CF$59=$CF$59,$CF$60:$CF$62=$CF$62,$CG$58:$CG$59=$CG$59,$CG$60:$CG$62=$CG$62),1,0)</f>
        <v>0</v>
      </c>
      <c r="ZR62" s="487">
        <f t="array" aca="1" ref="ZR62" ca="1">IF(AND($CC$57&lt;&gt;$CC$58,$CC$58:$CC$62=$CC$62,$CE$58:$CE$59=$CE$59,$CE$59&lt;&gt;$CE$60,$CE$60&lt;&gt;$CE$61,$CE$61:$CE$62=$CE$62,$CF$58:$CF$59=$CF$59,$CF$61:$CF$62=$CF$62,$CG$58:$CG$59=$CG$59,$CG$61:$CG$62=$CG$62),1,0)</f>
        <v>0</v>
      </c>
      <c r="ZS62" s="487">
        <f t="array" aca="1" ref="ZS62" ca="1">IF(AND($CC$57&lt;&gt;$CC$58,$CC$58:$CC$62=$CC$62,$CE$58:$CE$59=$CE$59,$CE$59&lt;&gt;$CE$60,$CE$60:$CE$61=$CE$61,$CE$61&lt;&gt;$CE$62,$CF$58:$CF$59=$CF$59,$CF$60:$CF$61=$CF$61,$CG$58:$CG$59=$CG$59,$CG$60:$CG$61=$CG$61),1,0)</f>
        <v>0</v>
      </c>
      <c r="ZT62" s="487">
        <f t="array" aca="1" ref="ZT62" ca="1">IF(AND($CC$57&lt;&gt;$CC$58,$CC$58:$CC$62=$CC$62,$CE$58:$CE$59=$CE$59,$CE$59&lt;&gt;$CE$60,$CE$60&lt;&gt;$CE$61,$CE$61&lt;&gt;$CE$62,$CF$58:$CF$59=$CF$59,$CG$58:$CG$59=$CG$59),1,0)</f>
        <v>0</v>
      </c>
      <c r="ZU62" s="487">
        <f t="array" aca="1" ref="ZU62" ca="1">IF(AND($CC$57&lt;&gt;$CC$58,$CC$58:$CC$62=$CC$62,$CE$58&lt;&gt;$CE$59,$CE$59:$CE$62=$CE$62,$CF$59:$CF$62=$CF$62,$CG$59:$CG$62=$CG$62),1,0)</f>
        <v>0</v>
      </c>
      <c r="ZV62" s="487">
        <f t="array" aca="1" ref="ZV62" ca="1">IF(AND($CC$57&lt;&gt;$CC$58,$CC$58:$CC$62=$CC$62,$CE$58&lt;&gt;$CE$59,$CE$59:$CE$61=$CE$61,$CE$61&lt;&gt;$CE$62,$CF$59:$CF$61=$CF$61,$CG$59:$CG$61=$CG$61),1,0)</f>
        <v>0</v>
      </c>
      <c r="ZW62" s="487">
        <f t="array" aca="1" ref="ZW62" ca="1">IF(AND($CC$57&lt;&gt;$CC$58,$CC$58:$CC$62=$CC$62,$CE$58&lt;&gt;$CE$59,$CE$59:$CE$60=$CE$60,$CE$60&lt;&gt;$CE$61,$CE$61:$CE$62=$CE$62,$CF$59:$CF$60=$CF$60,$CF$61:$CF$62=$CF$62,$CG$59:$CG$60=$CG$60,$CG$61:$CG$62=$CG$62),1,0)</f>
        <v>0</v>
      </c>
      <c r="ZX62" s="487">
        <f t="array" aca="1" ref="ZX62" ca="1">IF(AND($CC$57&lt;&gt;$CC$58,$CC$58:$CC$62=$CC$62,$CE$58&lt;&gt;$CE$59,$CE$59:$CE$60=$CE$60,$CE$60&lt;&gt;$CE$61,$CE$61&lt;&gt;$CE$62,$CF$59:$CF$60=$CF$60,$CG$59:$CG$60=$CG$60),1,0)</f>
        <v>0</v>
      </c>
      <c r="ZY62" s="487">
        <f t="array" aca="1" ref="ZY62" ca="1">IF(AND($CC$57&lt;&gt;$CC$58,$CC$58:$CC$62=$CC$62,$CE$58&lt;&gt;$CE$59,$CE$59&lt;&gt;$CE$60,$CE$60:$CE$62=$CE$62,$CF$60:$CF$62=$CF$62,$CG$60:$CG$62=$CG$62),1,0)</f>
        <v>0</v>
      </c>
      <c r="ZZ62" s="487">
        <f t="array" aca="1" ref="ZZ62" ca="1">IF(AND($CC$57&lt;&gt;$CC$58,$CC$58:$CC$62=$CC$62,$CE$58&lt;&gt;$CE$59,$CE$59&lt;&gt;$CE$60,$CE$60:$CE$61=$CE$61,$CE$61&lt;&gt;$CE$62,$CF$60:$CF$61=$CF$61,$CG$60:$CG$61=$CG$61),1,0)</f>
        <v>0</v>
      </c>
      <c r="AAA62" s="487">
        <f t="array" aca="1" ref="AAA62" ca="1">IF(AND($CC$57&lt;&gt;$CC$58,$CC$58:$CC$62=$CC$62,$CE$58&lt;&gt;$CE$59,$CE$59&lt;&gt;$CE$60,$CE$60&lt;&gt;$CE$61,$CE$61:$CE$62=$CE$62,$CF$61:$CF$62=$CF$62,$CG$61:$CG$62=$CG$62),1,0)</f>
        <v>0</v>
      </c>
      <c r="AAB62" s="487">
        <f t="array" aca="1" ref="AAB62" ca="1">IF(AND($CC$57&lt;&gt;$CC$58,$CC$58:$CC$62=$CC$62,$CE$58&lt;&gt;$CE$59,$CE$59&lt;&gt;$CE$60,$CE$60&lt;&gt;$CE$61,$CE$61&lt;&gt;$CE$62),1,0)</f>
        <v>0</v>
      </c>
      <c r="AAC62" s="487">
        <f t="array" aca="1" ref="AAC62" ca="1">IF(AND($CC$57&lt;&gt;$CC$58,$CC$58:$CC$61=$CC$61,$CC$61&lt;&gt;$CC$62,$CE$58:$CE$60=$CE$60,$CE$60&lt;&gt;$CE$61,$CF$58:$CF$60=$CF$60,$CG$58:$CG$60=$CG$60),1,0)</f>
        <v>0</v>
      </c>
      <c r="AAD62" s="487">
        <f t="array" aca="1" ref="AAD62" ca="1">IF(AND($CC$57&lt;&gt;$CC$58,$CC$58:$CC$61=$CC$61,$CC$61&lt;&gt;$CC$62,$CE$58:$CE$59=$CE$59,$CE$59&lt;&gt;$CE$60,$CE$60:$CE$61=$CE$61,$CF$58:$CF$59=$CF$59,$CF$60:$CF$61=$CF$61,$CG$58:$CG$59=$CG$59,$CG$60:$CG$61=$CG$61),1,0)</f>
        <v>0</v>
      </c>
      <c r="AAE62" s="487">
        <f t="array" aca="1" ref="AAE62" ca="1">IF(AND($CC$57&lt;&gt;$CC$58,$CC$58:$CC$61=$CC$61,$CC$61&lt;&gt;$CC$62,$CE$58:$CE$59=$CE$59,$CE$59&lt;&gt;$CE$60,$CE$60&lt;&gt;$CE$61,$CF$58:$CF$59=$CF$59,$CG$58:$CG$59=$CG$59),1,0)</f>
        <v>0</v>
      </c>
      <c r="AAF62" s="487">
        <f t="array" aca="1" ref="AAF62" ca="1">IF(AND($CC$57&lt;&gt;$CC$58,$CC$58:$CC$61=$CC$61,$CC$61&lt;&gt;$CC$62,$CE$58&lt;&gt;$CE$59,$CE$59:$CE$61=$CE$61,$CF$59:$CF$61=$CF$61,$CG$59:$CG$61=$CG$61),1,0)</f>
        <v>0</v>
      </c>
      <c r="AAG62" s="487">
        <f t="array" aca="1" ref="AAG62" ca="1">IF(AND($CC$57&lt;&gt;$CC$58,$CC$58:$CC$61=$CC$61,$CC$61&lt;&gt;$CC$62,$CE$58&lt;&gt;$CE$59,$CE$59:$CE$60=$CE$60,$CE$60&lt;&gt;$CE$61,$CF$59:$CF$60=$CF$60,$CG$59:$CG$60=$CG$60),1,0)</f>
        <v>0</v>
      </c>
      <c r="AAH62" s="487">
        <f t="array" aca="1" ref="AAH62" ca="1">IF(AND($CC$57&lt;&gt;$CC$58,$CC$58:$CC$61=$CC$61,$CC$61&lt;&gt;$CC$62,$CE$58&lt;&gt;$CE$59,$CE$59&lt;&gt;$CE$60,$CE$60:$CE$61=$CE$61,$CF$60:$CF$61=$CF$61,$CG$60:$CG$61=$CG$61),1,0)</f>
        <v>0</v>
      </c>
      <c r="AAI62" s="487">
        <f t="array" aca="1" ref="AAI62" ca="1">IF(AND($CC$57&lt;&gt;$CC$58,$CC$58:$CC$61=$CC$61,$CC$61&lt;&gt;$CC$62,$CE$58&lt;&gt;$CE$59,$CE$59&lt;&gt;$CE$60,$CE$60&lt;&gt;$CE$61),1,0)</f>
        <v>0</v>
      </c>
      <c r="AAJ62" s="487">
        <f t="array" aca="1" ref="AAJ62" ca="1">IF(AND($CC$57&lt;&gt;$CC$58,$CC$58:$CC$60=$CC$60,$CC$60&lt;&gt;$CC$61,$CC$61:$CC$62=$CC$62,$CE$58:$CE$60=$CE$60,$CE$61&lt;&gt;$CE$62,$CF$58:$CF$60=$CF$60,$CG$58:$CG$60=$CG$60),1,0)</f>
        <v>0</v>
      </c>
      <c r="AAK62" s="487">
        <f t="array" aca="1" ref="AAK62" ca="1">IF(AND($CC$57&lt;&gt;$CC$58,$CC$58:$CC$60=$CC$60,$CC$60&lt;&gt;$CC$61,$CC$61:$CC$62=$CC$62,$CE$58:$CE$59=$CE$59,$CE$59&lt;&gt;$CE$60,$CE$61:$CE$62=$CE$62,$CF$58:$CF$59=$CF$59,$CF$61:$CF$62=$CF$62,$CG$58:$CG$59=$CG$59,$CG$61:$CG$62=$CG$62),1,0)</f>
        <v>0</v>
      </c>
      <c r="AAL62" s="487">
        <f t="array" aca="1" ref="AAL62" ca="1">IF(AND($CC$57&lt;&gt;$CC$58,$CC$58:$CC$60=$CC$60,$CC$60&lt;&gt;$CC$61,$CC$61:$CC$62=$CC$62,$CE$58:$CE$59=$CE$59,$CE$59&lt;&gt;$CE$60,$CE$61&lt;&gt;$CE$62,$CF$58:$CF$59=$CF$59,$CG$58:$CG$59=$CG$59),1,0)</f>
        <v>0</v>
      </c>
      <c r="AAM62" s="487">
        <f t="array" aca="1" ref="AAM62" ca="1">IF(AND($CC$57&lt;&gt;$CC$58,$CC$58:$CC$60=$CC$60,$CC$60&lt;&gt;$CC$61,$CC$61:$CC$62=$CC$62,$CE$58&lt;&gt;$CE$59,$CE$59:$CE$60=$CE$60,$CE$61:$CE$62=$CE$62,$CF$59:$CF$60=$CF$60,$CF$61:$CF$62=$CF$62,$CG$59:$CG$60=$CG$60,$CG$61:$CG$62=$CG$62),1,0)</f>
        <v>0</v>
      </c>
      <c r="AAN62" s="487">
        <f t="array" aca="1" ref="AAN62" ca="1">IF(AND($CC$57&lt;&gt;$CC$58,$CC$58:$CC$60=$CC$60,$CC$60&lt;&gt;$CC$61,$CC$61:$CC$62=$CC$62,$CE$58&lt;&gt;$CE$59,$CE$59:$CE$60=$CE$60,$CE$61&lt;&gt;$CE$62,$CF$59:$CF$60=$CF$60,$CG$59:$CG$60=$CG$60),1,0)</f>
        <v>0</v>
      </c>
      <c r="AAO62" s="487">
        <f t="array" aca="1" ref="AAO62" ca="1">IF(AND($CC$57&lt;&gt;$CC$58,$CC$58:$CC$60=$CC$60,$CC$60&lt;&gt;$CC$61,$CC$61:$CC$62=$CC$62,$CE$58&lt;&gt;$CE$59,$CE$59&lt;&gt;$CE$60,$CE$61:$CE$62=$CE$62,$CF$61:$CF$62=$CF$62,$CG$61:$CG$62=$CG$62),1,0)</f>
        <v>0</v>
      </c>
      <c r="AAP62" s="487">
        <f t="array" aca="1" ref="AAP62" ca="1">IF(AND($CC$57&lt;&gt;$CC$58,$CC$58:$CC$60=$CC$60,$CC$60&lt;&gt;$CC$61,$CC$61:$CC$62=$CC$62,$CE$58&lt;&gt;$CE$59,$CE$59&lt;&gt;$CE$60,$CE$61&lt;&gt;$CE$62),1,0)</f>
        <v>0</v>
      </c>
      <c r="AAQ62" s="487">
        <f t="array" aca="1" ref="AAQ62" ca="1">IF(AND($CC$57&lt;&gt;$CC$58,$CC$58:$CC$60=$CC$60,$CC$60&lt;&gt;$CC$61,$CC$61&lt;&gt;$CC$62,$CE$58:$CE$59=$CE$59,$CE$59&lt;&gt;$CE$60,$CF$58:$CF$59=$CF$59,$CG$58:$CG$59=$CG$59),1,0)</f>
        <v>0</v>
      </c>
      <c r="AAR62" s="487">
        <f t="array" aca="1" ref="AAR62" ca="1">IF(AND($CC$57&lt;&gt;$CC$58,$CC$58:$CC$60=$CC$60,$CC$60&lt;&gt;$CC$61,$CC$61&lt;&gt;$CC$62,$CE$58&lt;&gt;$CE$59,$CE$59:$CE$60=$CE$60,$CF$59:$CF$60=$CF$60,$CG$59:$CG$60=$CG$60),1,0)</f>
        <v>0</v>
      </c>
      <c r="AAS62" s="487">
        <f t="array" aca="1" ref="AAS62" ca="1">IF(AND($CC$57&lt;&gt;$CC$58,$CC$58:$CC$60=$CC$60,$CC$60&lt;&gt;$CC$61,$CC$61&lt;&gt;$CC$62,$CE$58&lt;&gt;$CE$59,$CE$59&lt;&gt;$CE$60),1,0)</f>
        <v>0</v>
      </c>
      <c r="AAT62" s="487">
        <f t="array" aca="1" ref="AAT62" ca="1">IF(AND($CC$57&lt;&gt;$CC$58,$CC$58:$CC$59=$CC$59,$CC$59&lt;&gt;$CC$60,$CC$60:$CC$62=$CC$62,$CE$58:$CE$59=$CE$59,$CE$60&lt;&gt;$CE$61,$CE$61:$CE$62=$CE$62,$CF$58:$CF$59=$CF$59,$CF$61:$CF$62=$CF$62,$CG$58:$CG$59=$CG$59,$CG$61:$CG$62=$CG$62),1,0)</f>
        <v>0</v>
      </c>
      <c r="AAU62" s="487">
        <f t="array" aca="1" ref="AAU62" ca="1">IF(AND($CC$57&lt;&gt;$CC$58,$CC$58:$CC$59=$CC$59,$CC$59&lt;&gt;$CC$60,$CC$60:$CC$62=$CC$62,$CE$58:$CE$59=$CE$59,$CE$60:$CE$61=$CE$61,$CE$61&lt;&gt;$CE$62,$CF$58:$CF$59=$CF$59,$CF$60:$CF$61=$CF$61,$CG$58:$CG$59=$CG$59,$CG$60:$CG$61=$CG$61),1,0)</f>
        <v>0</v>
      </c>
      <c r="AAV62" s="487">
        <f t="array" aca="1" ref="AAV62" ca="1">IF(AND($CC$57&lt;&gt;$CC$58,$CC$58:$CC$59=$CC$59,$CC$59&lt;&gt;$CC$60,$CC$60:$CC$62=$CC$62,$CE$58:$CE$59=$CE$59,$CE$60&lt;&gt;$CE$61,$CE$61&lt;&gt;$CE$62,$CF$58:$CF$59=$CF$59,$CG$58:$CG$59=$CG$59),1,0)</f>
        <v>0</v>
      </c>
      <c r="AAW62" s="487">
        <f t="array" aca="1" ref="AAW62" ca="1">IF(AND($CC$57&lt;&gt;$CC$58,$CC$58:$CC$59=$CC$59,$CC$59&lt;&gt;$CC$60,$CC$60:$CC$62=$CC$62,$CE$58&lt;&gt;$CE$59,$CE$60:$CE$62=$CE$62,$CF$60:$CF$62=$CF$62,$CG$60:$CG$62=$CG$62),1,0)</f>
        <v>0</v>
      </c>
      <c r="AAX62" s="487">
        <f t="array" aca="1" ref="AAX62" ca="1">IF(AND($CC$57&lt;&gt;$CC$58,$CC$58:$CC$59=$CC$59,$CC$59&lt;&gt;$CC$60,$CC$60:$CC$62=$CC$62,$CE$58&lt;&gt;$CE$59,$CE$60:$CE$61=$CE$61,$CE$61&lt;&gt;$CE$62,$CF$60:$CF$61=$CF$61,$CG$60:$CG$61=$CG$61),1,0)</f>
        <v>0</v>
      </c>
      <c r="AAY62" s="487">
        <f t="array" aca="1" ref="AAY62" ca="1">IF(AND($CC$57&lt;&gt;$CC$58,$CC$58:$CC$59=$CC$59,$CC$59&lt;&gt;$CC$60,$CC$60:$CC$62=$CC$62,$CE$58&lt;&gt;$CE$59,$CE$60&lt;&gt;$CE$61,$CE$61:$CE$62=$CE$62,$CF$61:$CF$62=$CF$62,$CG$61:$CG$62=$CG$62),1,0)</f>
        <v>0</v>
      </c>
      <c r="AAZ62" s="487">
        <f t="array" aca="1" ref="AAZ62" ca="1">IF(AND($CC$57&lt;&gt;$CC$58,$CC$58:$CC$59=$CC$59,$CC$59&lt;&gt;$CC$60,$CC$60:$CC$62=$CC$62,$CE$58&lt;&gt;$CE$59,$CE$60&lt;&gt;$CE$61,$CE$61&lt;&gt;$CE$62),1,0)</f>
        <v>0</v>
      </c>
      <c r="ABA62" s="487">
        <f t="array" aca="1" ref="ABA62" ca="1">IF(AND($CC$57&lt;&gt;$CC$58,$CC$58:$CC$59=$CC$59,$CC$59&lt;&gt;$CC$60,$CC$60&lt;&gt;$CC$61,$CC$61:$CC$62=$CC$62,$CE$58:$CE$59=$CE$59,$CE$61&lt;&gt;$CE$62,$CF$58:$CF$59=$CF$59,$CG$58:$CG$59=$CG$59),1,0)</f>
        <v>0</v>
      </c>
      <c r="ABB62" s="487">
        <f t="array" aca="1" ref="ABB62" ca="1">IF(AND($CC$57&lt;&gt;$CC$58,$CC$58:$CC$59=$CC$59,$CC$59&lt;&gt;$CC$60,$CC$60&lt;&gt;$CC$61,$CC$61:$CC$62=$CC$62,$CE$58&lt;&gt;$CE$59,$CE$61:$CE$62=$CE$62,$CF$61:$CF$62=$CF$62,$CG$61:$CG$62=$CG$62),1,0)</f>
        <v>0</v>
      </c>
      <c r="ABC62" s="487">
        <f t="array" aca="1" ref="ABC62" ca="1">IF(AND($CC$57&lt;&gt;$CC$58,$CC$58:$CC$59=$CC$59,$CC$59&lt;&gt;$CC$60,$CC$60&lt;&gt;$CC$61,$CC$61:$CC$62=$CC$62,$CE$58&lt;&gt;$CE$59,$CE$61&lt;&gt;$CE$62),1,0)</f>
        <v>0</v>
      </c>
      <c r="ABD62" s="487">
        <f t="array" aca="1" ref="ABD62" ca="1">IF(AND($CC$57&lt;&gt;$CC$58,$CC$58:$CC$59=$CC$59,$CC$59&lt;&gt;$CC$60,$CC$60:$CC$61=$CC$61,$CC$61&lt;&gt;$CC$62,$CE$58:$CE$59=$CE$59,$CE$60&lt;&gt;$CE$61,$CF$58:$CF$59=$CF$59,$CG$58:$CG$59=$CG$59),1,0)</f>
        <v>0</v>
      </c>
      <c r="ABE62" s="487">
        <f t="array" aca="1" ref="ABE62" ca="1">IF(AND($CC$57&lt;&gt;$CC$58,$CC$58:$CC$59=$CC$59,$CC$59&lt;&gt;$CC$60,$CC$60:$CC$61=$CC$61,$CC$61&lt;&gt;$CC$62,$CE$58&lt;&gt;$CE$59,$CE$60:$CE$61=$CE$61,$CF$60:$CF$61=$CF$61,$CG$60:$CG$61=$CG$61),1,0)</f>
        <v>0</v>
      </c>
      <c r="ABF62" s="487">
        <f t="array" aca="1" ref="ABF62" ca="1">IF(AND($CC$57&lt;&gt;$CC$58,$CC$58:$CC$59=$CC$59,$CC$59&lt;&gt;$CC$60,$CC$60:$CC$61=$CC$61,$CC$61&lt;&gt;$CC$62,$CE$58&lt;&gt;$CE$59,$CE$60&lt;&gt;$CE$61),1,0)</f>
        <v>0</v>
      </c>
      <c r="ABG62" s="487">
        <f t="array" aca="1" ref="ABG62" ca="1">IF(AND($CC$57&lt;&gt;$CC$58,$CC$58:$CC$59=$CC$59,$CC$59&lt;&gt;$CC$60,$CC$60&lt;&gt;$CC$61,$CC$61&lt;&gt;$CC$62,$CE$58&lt;&gt;$CE$59),1,0)</f>
        <v>0</v>
      </c>
      <c r="ABH62" s="487">
        <f t="array" aca="1" ref="ABH62" ca="1">IF(AND($CC$57&lt;&gt;$CC$58,$CC$58&lt;&gt;$CC$59,$CC$59:$CC$62=$CC$62,$CE$59:$CE$61=$CE$61,$CE$61&lt;&gt;$CE$62,$CF$59:$CF$61=$CF$61,$CG$59:$CG$61=$CG$61),1,0)</f>
        <v>0</v>
      </c>
      <c r="ABI62" s="487">
        <f t="array" aca="1" ref="ABI62" ca="1">IF(AND($CC$57&lt;&gt;$CC$58,$CC$58&lt;&gt;$CC$59,$CC$59:$CC$62=$CC$62,$CE$59:$CE$60=$CE$60,$CE$60&lt;&gt;$CE$61,$CE$61:$CE$62=$CE$62,$CF$59:$CF$60=$CF$60,$CF$61:$CF$62=$CF$62,$CG$59:$CG$60=$CG$60,$CG$61:$CG$62=$CG$62),1,0)</f>
        <v>0</v>
      </c>
      <c r="ABJ62" s="487">
        <f t="array" aca="1" ref="ABJ62" ca="1">IF(AND($CC$57&lt;&gt;$CC$58,$CC$58&lt;&gt;$CC$59,$CC$59:$CC$62=$CC$62,$CE$59:$CE$60=$CE$60,$CE$60&lt;&gt;$CE$61,$CE$61&lt;&gt;$CE$62,$CF$59:$CF$60=$CF$60,$CF$61:$CF$62=$CF$62,$CG$59:$CG$60=$CG$60),1,0)</f>
        <v>0</v>
      </c>
      <c r="ABK62" s="487">
        <f t="array" aca="1" ref="ABK62" ca="1">IF(AND($CC$57&lt;&gt;$CC$58,$CC$58&lt;&gt;$CC$59,$CC$59:$CC$62=$CC$62,$CE$59&lt;&gt;$CE$60,$CE$60:$CE$62=$CE$62,$CF$60:$CF$62=$CF$62,$CG$60:$CG$62=$CG$62),1,0)</f>
        <v>0</v>
      </c>
      <c r="ABL62" s="487">
        <f t="array" aca="1" ref="ABL62" ca="1">IF(AND($CC$57&lt;&gt;$CC$58,$CC$58&lt;&gt;$CC$59,$CC$59:$CC$62=$CC$62,$CE$59&lt;&gt;$CE$60,$CE$60:$CE$61=$CE$61,$CE$61&lt;&gt;$CE$62,$CF$60:$CF$61=$CF$61,$CG$60:$CG$61=$CG$61),1,0)</f>
        <v>0</v>
      </c>
      <c r="ABM62" s="487">
        <f t="array" aca="1" ref="ABM62" ca="1">IF(AND($CC$57&lt;&gt;$CC$58,$CC$58&lt;&gt;$CC$59,$CC$59:$CC$62=$CC$62,$CE$59&lt;&gt;$CE$60,$CE$60&lt;&gt;$CE$61,$CE$61:$CE$62=$CE$62,$CF$61:$CF$62=$CF$62,$CG$61:$CG$62=$CG$62),1,0)</f>
        <v>0</v>
      </c>
      <c r="ABN62" s="487">
        <f t="array" aca="1" ref="ABN62" ca="1">IF(AND($CC$57&lt;&gt;$CC$58,$CC$58&lt;&gt;$CC$59,$CC$59:$CC$62=$CC$62,$CE$59&lt;&gt;$CE$60,$CE$60&lt;&gt;$CE$61,$CE$61&lt;&gt;$CE$62),1,0)</f>
        <v>0</v>
      </c>
      <c r="ABO62" s="487">
        <f t="array" aca="1" ref="ABO62" ca="1">IF(AND($CC$57&lt;&gt;$CC$58,$CC$58&lt;&gt;$CC$59,$CC$59:$CC$61=$CC$61,$CC$61&lt;&gt;$CC$62,$CE$59:$CE$60=$CE$60,$CE$60&lt;&gt;$CE$61,$CF$59:$CF$60=$CF$60,$CG$59:$CG$60=$CG$60),1,0)</f>
        <v>0</v>
      </c>
      <c r="ABP62" s="487">
        <f t="array" aca="1" ref="ABP62" ca="1">IF(AND($CC$57&lt;&gt;$CC$58,$CC$58&lt;&gt;$CC$59,$CC$59:$CC$61=$CC$61,$CC$61&lt;&gt;$CC$62,$CE$59&lt;&gt;$CE$60,$CE$60:$CE$61=$CE$61,$CF$60:$CF$61=$CF$61,$CG$60:$CG$61=$CG$61),1,0)</f>
        <v>0</v>
      </c>
      <c r="ABQ62" s="487">
        <f t="array" aca="1" ref="ABQ62" ca="1">IF(AND($CC$57&lt;&gt;$CC$58,$CC$58&lt;&gt;$CC$59,$CC$59:$CC$61=$CC$61,$CC$61&lt;&gt;$CC$62,$CE$59&lt;&gt;$CE$60,$CE$60&lt;&gt;$CE$61),1,0)</f>
        <v>0</v>
      </c>
      <c r="ABR62" s="487">
        <f t="array" aca="1" ref="ABR62" ca="1">IF(AND($CC$57&lt;&gt;$CC$58,$CC$58&lt;&gt;$CC$59,$CC$59:$CC$60=$CC$60,$CC$60&lt;&gt;$CC$61,$CC$61:$CC$62=$CC$62,$CE$59:$CE$60=$CE$60,$CE$61&lt;&gt;$CE$62,$CF$59:$CF$60=$CF$60,$CG$59:$CG$60=$CG$60),1,0)</f>
        <v>0</v>
      </c>
      <c r="ABS62" s="487">
        <f t="array" aca="1" ref="ABS62" ca="1">IF(AND($CC$57&lt;&gt;$CC$58,$CC$58&lt;&gt;$CC$59,$CC$59:$CC$60=$CC$60,$CC$60&lt;&gt;$CC$61,$CC$61:$CC$62=$CC$62,$CE$59&lt;&gt;$CE$60,$CE$61:$CE$62=$CE$62,$CF$61:$CF$62=$CF$62,$CG$61:$CG$62=$CG$62),1,0)</f>
        <v>0</v>
      </c>
      <c r="ABT62" s="487">
        <f t="array" aca="1" ref="ABT62" ca="1">IF(AND($CC$57&lt;&gt;$CC$58,$CC$58&lt;&gt;$CC$59,$CC$59:$CC$60=$CC$60,$CC$60&lt;&gt;$CC$61,$CC$61:$CC$62=$CC$62,$CE$59&lt;&gt;$CE$60,$CE$61&lt;&gt;$CE$62),1,0)</f>
        <v>0</v>
      </c>
      <c r="ABU62" s="487">
        <f t="array" aca="1" ref="ABU62" ca="1">IF(AND($CC$57&lt;&gt;$CC$58,$CC$58&lt;&gt;$CC$59,$CC$59:$CC$60=$CC$60,$CC$60&lt;&gt;$CC$61,$CC$61&lt;&gt;$CC$62,$CE$59&lt;&gt;$CE$60),1,0)</f>
        <v>0</v>
      </c>
      <c r="ABV62" s="487">
        <f t="array" aca="1" ref="ABV62" ca="1">IF(AND($CC$57&lt;&gt;$CC$58,$CC$58&lt;&gt;$CC$59,$CC$59&lt;&gt;$CC$60,$CC$60:$CC$62=$CC$62,$CE$60:$CE$61=$CE$61,$CE$61&lt;&gt;$CE$62,$CF$60:$CF$61=$CF$61,$CG$60:$CG$61=$CG$61),1,0)</f>
        <v>0</v>
      </c>
      <c r="ABW62" s="487">
        <f t="array" aca="1" ref="ABW62" ca="1">IF(AND($CC$57&lt;&gt;$CC$58,$CC$58&lt;&gt;$CC$59,$CC$59&lt;&gt;$CC$60,$CC$60:$CC$62=$CC$62,$CE$60&lt;&gt;$CE$61,$CE$61:$CE$62=$CE$62,$CF$61:$CF$62=$CF$62,$CG$61:$CG$62=$CG$62),1,0)</f>
        <v>0</v>
      </c>
      <c r="ABX62" s="487">
        <f t="array" aca="1" ref="ABX62" ca="1">IF(AND($CC$57&lt;&gt;$CC$58,$CC$58&lt;&gt;$CC$59,$CC$59&lt;&gt;$CC$60,$CC$60:$CC$62=$CC$62,$CE$60&lt;&gt;$CE$61,$CE$61&lt;&gt;$CE$62),1,0)</f>
        <v>0</v>
      </c>
      <c r="ABY62" s="487">
        <f t="array" aca="1" ref="ABY62" ca="1">IF(AND($CC$57&lt;&gt;$CC$58,$CC$58&lt;&gt;$CC$59,$CC$59&lt;&gt;$CC$60,$CC$60:$CC$61=$CC$61,$CC$61&lt;&gt;$CC$62,$CE$60&lt;&gt;$CE$61),1,0)</f>
        <v>0</v>
      </c>
      <c r="ABZ62" s="487">
        <f t="array" aca="1" ref="ABZ62" ca="1">IF(AND($CC$57&lt;&gt;$CC$58,$CC$58&lt;&gt;$CC$59,$CC$59&lt;&gt;$CC$60,$CC$60&lt;&gt;$CC$61,$CC$61:$CC$62=$CC$62,$CE$61&lt;&gt;$CE$62),1,0)</f>
        <v>0</v>
      </c>
      <c r="ACA62" s="487">
        <f t="array" aca="1" ref="ACA62" ca="1">IF(AND($CC$57:$CC$61=$CC$61,$CC$61&lt;&gt;$CC$62,$CE$57:$CE$61=$CE$61,$CF$57:$CF$60=$CF$60,$CF$60&lt;&gt;$CF$61,$CG$57:$CG$60=$CG$60),1,0)</f>
        <v>0</v>
      </c>
      <c r="ACB62" s="487">
        <f t="array" aca="1" ref="ACB62" ca="1">IF(AND($CC$57:$CC$61=$CC$61,$CC$61&lt;&gt;$CC$62,$CE$57:$CE$61=$CE$61,$CF$57:$CF$59=$CF$59,$CF$59&lt;&gt;$CF$60,$CF$60:$CF$61=$CF$61,$CG$57:$CG$59=$CG$59,$CG$60:$CG$61=$CG$61),1,0)</f>
        <v>0</v>
      </c>
      <c r="ACC62" s="487">
        <f t="array" aca="1" ref="ACC62" ca="1">IF(AND($CC$57:$CC$61=$CC$61,$CC$61&lt;&gt;$CC$62,$CE$57:$CE$61=$CE$61,$CF$57:$CF$59=$CF$59,$CF$59&lt;&gt;$CF$60,$CF$60&lt;&gt;$CF$61,$CG$57:$CG$59=$CG$59),1,0)</f>
        <v>0</v>
      </c>
      <c r="ACD62" s="487">
        <f t="array" aca="1" ref="ACD62" ca="1">IF(AND($CC$57:$CC$61=$CC$61,$CC$61&lt;&gt;$CC$62,$CE$57:$CE$61=$CE$61,$CF$57:$CF$58=$CF$58,$CF$58&lt;&gt;$CF$59,$CF$59:$CF$61=$CF$61,$CG$57:$CG$58=$CG$58,$CG$59:$CG$61=$CG$61),1,0)</f>
        <v>0</v>
      </c>
      <c r="ACE62" s="487">
        <f t="array" aca="1" ref="ACE62" ca="1">IF(AND($CC$57:$CC$61=$CC$61,$CC$61&lt;&gt;$CC$62,$CE$57:$CE$61=$CE$61,$CF$57:$CF$58=$CF$58,$CF$58&lt;&gt;$CF$59,$CF$59:$CF$60=$CF$60,$CF$60&lt;&gt;$CF$61,$CG$57:$CG$58=$CG$58,$CG$59:$CG$60=$CG$60),1,0)</f>
        <v>0</v>
      </c>
      <c r="ACF62" s="487">
        <f t="array" aca="1" ref="ACF62" ca="1">IF(AND($CC$57:$CC$61=$CC$61,$CC$61&lt;&gt;$CC$62,$CE$57:$CE$61=$CE$61,$CF$57:$CF$58=$CF$58,$CF$58&lt;&gt;$CF$59,$CF$59&lt;&gt;$CF$60,$CF$60:$CF$61=$CF$61,$CG$57:$CG$58=$CG$58,$CG$60:$CG$61=$CG$61),1,0)</f>
        <v>0</v>
      </c>
      <c r="ACG62" s="487">
        <f t="array" aca="1" ref="ACG62" ca="1">IF(AND($CC$57:$CC$61=$CC$61,$CC$61&lt;&gt;$CC$62,$CE$57:$CE$61=$CE$61,$CF$57:$CF$58=$CF$58,$CF$58&lt;&gt;$CF$59,$CF$59&lt;&gt;$CF$60,$CF$60&lt;&gt;$CF$61,$CG$57:$CG$58=$CG$58),1,0)</f>
        <v>0</v>
      </c>
      <c r="ACH62" s="487">
        <f t="array" aca="1" ref="ACH62" ca="1">IF(AND($CC$57:$CC$61=$CC$61,$CC$61&lt;&gt;$CC$62,$CE$57:$CE$61=$CE$61,$CF$57&lt;&gt;$CF$58,$CF$58:$CF$61=$CF$61,$CG$58:$CG$61=$CG$61),1,0)</f>
        <v>0</v>
      </c>
      <c r="ACI62" s="487">
        <f t="array" aca="1" ref="ACI62" ca="1">IF(AND($CC$57:$CC$61=$CC$61,$CC$61&lt;&gt;$CC$62,$CE$57:$CE$61=$CE$61,$CF$57&lt;&gt;$CF$58,$CF$58:$CF$60=$CF$60,$CF$60&lt;&gt;$CF$61,$CG$58:$CG$60=$CG$60),1,0)</f>
        <v>0</v>
      </c>
      <c r="ACJ62" s="487">
        <f t="array" aca="1" ref="ACJ62" ca="1">IF(AND($CC$57:$CC$61=$CC$61,$CC$61&lt;&gt;$CC$62,$CE$57:$CE$61=$CE$61,$CF$57&lt;&gt;$CF$58,$CF$58:$CF$59=$CF$59,$CF$59&lt;&gt;$CF$60,$CF$60:$CF$61=$CF$61,$CG$58:$CG$59=$CG$59,$CG$60:$CG$61=$CG$61),1,0)</f>
        <v>0</v>
      </c>
      <c r="ACK62" s="487">
        <f t="array" aca="1" ref="ACK62" ca="1">IF(AND($CC$57:$CC$61=$CC$61,$CC$61&lt;&gt;$CC$62,$CE$57:$CE$61=$CE$61,$CF$57&lt;&gt;$CF$58,$CF$58:$CF$59=$CF$59,$CF$59&lt;&gt;$CF$60,$CF$60&lt;&gt;$CF$61,$CG$58:$CG$59=$CG$59),1,0)</f>
        <v>0</v>
      </c>
      <c r="ACL62" s="487">
        <f t="array" aca="1" ref="ACL62" ca="1">IF(AND($CC$57:$CC$61=$CC$61,$CC$61&lt;&gt;$CC$62,$CE$57:$CE$61=$CE$61,$CF$57&lt;&gt;$CF$58,$CF$58&lt;&gt;$CF$59,$CF$59:$CF$61=$CF$61,$CG$59:$CG$61=$CG$61),1,0)</f>
        <v>0</v>
      </c>
      <c r="ACM62" s="487">
        <f t="array" aca="1" ref="ACM62" ca="1">IF(AND($CC$57:$CC$61=$CC$61,$CC$61&lt;&gt;$CC$62,$CE$57:$CE$61=$CE$61,$CF$57&lt;&gt;$CF$58,$CF$58&lt;&gt;$CF$59,$CF$59:$CF$60=$CF$60,$CF$60&lt;&gt;$CF$61,$CG$59:$CG$60=$CG$60),1,0)</f>
        <v>0</v>
      </c>
      <c r="ACN62" s="487">
        <f t="array" aca="1" ref="ACN62" ca="1">IF(AND($CC$57:$CC$61=$CC$61,$CC$61&lt;&gt;$CC$62,$CE$57:$CE$61=$CE$61,$CF$57&lt;&gt;$CF$58,$CF$58&lt;&gt;$CF$59,$CF$59&lt;&gt;$CF$60,$CF$60:$CF$61=$CF$61,$CG$60:$CG$61=$CG$61),1,0)</f>
        <v>0</v>
      </c>
      <c r="ACO62" s="487">
        <f t="array" aca="1" ref="ACO62" ca="1">IF(AND($CC$57:$CC$61=$CC$61,$CC$61&lt;&gt;$CC$62,$CE$57:$CE$61=$CE$61,$CF$57&lt;&gt;$CF$58,$CF$58&lt;&gt;$CF$59,$CF$59&lt;&gt;$CF$60,$CF$60&lt;&gt;$CF$61),1,0)</f>
        <v>0</v>
      </c>
      <c r="ACP62" s="487">
        <f t="array" aca="1" ref="ACP62" ca="1">IF(AND($CC$57:$CC$60=$CC$60,$CC$60&lt;&gt;$CC$61,$CC$61:$CC$62=$CC$62,$CE$57:$CE$60=$CE$60,$CE$61:$CE$62=$CE$62,$CF$57:$CF$60=$CF$60,$CF$61&lt;&gt;$CF$62,$CG$57:$CG$60=$CG$60),1,0)</f>
        <v>0</v>
      </c>
      <c r="ACQ62" s="487">
        <f t="array" aca="1" ref="ACQ62" ca="1">IF(AND($CC$57:$CC$60=$CC$60,$CC$60&lt;&gt;$CC$61,$CC$61:$CC$62=$CC$62,$CE$57:$CE$60=$CE$60,$CE$61:$CE$62=$CE$62,$CF$57:$CF$59=$CF$59,$CF$59&lt;&gt;$CF$60,$CF$61:$CF$62=$CF$62,$CG$57:$CG$59=$CG$59,$CG$61:$CG$62=$CG$62),1,0)</f>
        <v>0</v>
      </c>
      <c r="ACR62" s="487">
        <f t="array" aca="1" ref="ACR62" ca="1">IF(AND($CC$57:$CC$60=$CC$60,$CC$60&lt;&gt;$CC$61,$CC$61:$CC$62=$CC$62,$CE$57:$CE$60=$CE$60,$CE$61:$CE$62=$CE$62,$CF$57:$CF$59=$CF$59,$CF$59&lt;&gt;$CF$60,$CF$61&lt;&gt;$CF$62,$CG$57:$CG$59=$CG$59),1,0)</f>
        <v>0</v>
      </c>
      <c r="ACS62" s="487" cm="1">
        <f t="array" aca="1" ref="ACS62" ca="1">IF(AND($CC$57:$CC$60=$CC$60,$CC$60&lt;&gt;$CC$61,$CC$61:$CC$62=$CC$62,$CE$57:$CE$60=$CE$60,$CE$61:$CE$62=$CE$62,$CF$57:$CF$58=$CF$58,$CF$58&lt;&gt;$CF$59,$CF$59:$CF$60=$CF$60,$CF$61:$CF$62=$CF$62,$CG$57:$CG$58=$CG$58,$CG$59:$CG$60=$CG$60,$CG$61:$CG$62=$CG$62),1,0)</f>
        <v>0</v>
      </c>
      <c r="ACT62" s="487">
        <f t="array" aca="1" ref="ACT62" ca="1">IF(AND($CC$57:$CC$60=$CC$60,$CC$60&lt;&gt;$CC$61,$CC$61:$CC$62=$CC$62,$CE$57:$CE$60=$CE$60,$CE$61:$CE$62=$CE$62,$CF$57:$CF$58=$CF$58,$CF$58&lt;&gt;$CF$59,$CF$59:$CF$60=$CF$60,$CF$61&lt;&gt;$CF$62,$CG$57:$CG$58=$CG$58,$CG$59:$CG$60=$CG$60),1,0)</f>
        <v>0</v>
      </c>
      <c r="ACU62" s="487">
        <f t="array" aca="1" ref="ACU62" ca="1">IF(AND($CC$57:$CC$60=$CC$60,$CC$60&lt;&gt;$CC$61,$CC$61:$CC$62=$CC$62,$CE$57:$CE$60=$CE$60,$CE$61:$CE$62=$CE$62,$CF$57:$CF$58=$CF$58,$CF$58&lt;&gt;$CF$59,$CF$59&lt;&gt;$CF$60,$CF$61:$CF$62=$CF$62,$CG$57:$CG$58=$CG$58,$CG$61:$CG$62=$CG$62),1,0)</f>
        <v>0</v>
      </c>
      <c r="ACV62" s="487">
        <f t="array" aca="1" ref="ACV62" ca="1">IF(AND($CC$57:$CC$60=$CC$60,$CC$60&lt;&gt;$CC$61,$CC$61:$CC$62=$CC$62,$CE$57:$CE$60=$CE$60,$CE$61:$CE$62=$CE$62,$CF$57:$CF$58=$CF$58,$CF$58&lt;&gt;$CF$59,$CF$59&lt;&gt;$CF$60,$CF$61&lt;&gt;$CF$62,$CG$57:$CG$58=$CG$58),1,0)</f>
        <v>0</v>
      </c>
      <c r="ACW62" s="487">
        <f t="array" aca="1" ref="ACW62" ca="1">IF(AND($CC$57:$CC$60=$CC$60,$CC$60&lt;&gt;$CC$61,$CC$61:$CC$62=$CC$62,$CE$57:$CE$60=$CE$60,$CE$61:$CE$62=$CE$62,$CF$57&lt;&gt;$CF$58,$CF$58:$CF$60=$CF$60,$CF$61:$CF$62=$CF$62,$CG$58:$CG$60=$CG$60,$CG$61:$CG$62=$CG$62),1,0)</f>
        <v>0</v>
      </c>
      <c r="ACX62" s="487">
        <f t="array" aca="1" ref="ACX62" ca="1">IF(AND($CC$57:$CC$60=$CC$60,$CC$60&lt;&gt;$CC$61,$CC$61:$CC$62=$CC$62,$CE$57:$CE$60=$CE$60,$CE$61:$CE$62=$CE$62,$CF$57&lt;&gt;$CF$58,$CF$58:$CF$60=$CF$60,$CF$61&lt;&gt;$CF$62,$CG$58:$CG$60=$CG$60),1,0)</f>
        <v>0</v>
      </c>
      <c r="ACY62" s="487">
        <f t="array" aca="1" ref="ACY62" ca="1">IF(AND($CC$57:$CC$60=$CC$60,$CC$60&lt;&gt;$CC$61,$CC$61:$CC$62=$CC$62,$CE$57:$CE$60=$CE$60,$CE$61:$CE$62=$CE$62,$CF$57&lt;&gt;$CF$58,$CF$58:$CF$59=$CF$59,$CF$59&lt;&gt;$CF$60,$CF$61:$CF$62=$CF$62,$CG$58:$CG$59=$CG$59,$CG$61:$CG$62=$CG$62),1,0)</f>
        <v>0</v>
      </c>
      <c r="ACZ62" s="487">
        <f t="array" aca="1" ref="ACZ62" ca="1">IF(AND($CC$57:$CC$60=$CC$60,$CC$60&lt;&gt;$CC$61,$CC$61:$CC$62=$CC$62,$CE$57:$CE$60=$CE$60,$CE$61:$CE$62=$CE$62,$CF$57&lt;&gt;$CF$58,$CF$58:$CF$59=$CF$59,$CF$59&lt;&gt;$CF$60,$CF$61&lt;&gt;$CF$62,$CG$58:$CG$59=$CG$59),1,0)</f>
        <v>0</v>
      </c>
      <c r="ADA62" s="487">
        <f t="array" aca="1" ref="ADA62" ca="1">IF(AND($CC$57:$CC$60=$CC$60,$CC$60&lt;&gt;$CC$61,$CC$61:$CC$62=$CC$62,$CE$57:$CE$60=$CE$60,$CE$61:$CE$62=$CE$62,$CF$57&lt;&gt;$CF$58,$CF$58&lt;&gt;$CF$59,$CF$59:$CF$60=$CF$60,$CF$61:$CF$62=$CF$62,$CG$59:$CG$60=$CG$60,$CG$61:$CG$62=$CG$62),1,0)</f>
        <v>0</v>
      </c>
      <c r="ADB62" s="487">
        <f t="array" aca="1" ref="ADB62" ca="1">IF(AND($CC$57:$CC$60=$CC$60,$CC$60&lt;&gt;$CC$61,$CC$61:$CC$62=$CC$62,$CE$57:$CE$60=$CE$60,$CE$61:$CE$62=$CE$62,$CF$57&lt;&gt;$CF$58,$CF$58&lt;&gt;$CF$59,$CF$59:$CF$60=$CF$60,$CF$61&lt;&gt;$CF$62,$CG$59:$CG$60=$CG$60),1,0)</f>
        <v>0</v>
      </c>
      <c r="ADC62" s="487">
        <f t="array" aca="1" ref="ADC62" ca="1">IF(AND($CC$57:$CC$60=$CC$60,$CC$60&lt;&gt;$CC$61,$CC$61:$CC$62=$CC$62,$CE$57:$CE$60=$CE$60,$CE$61:$CE$62=$CE$62,$CF$57&lt;&gt;$CF$58,$CF$58&lt;&gt;$CF$59,$CF$59&lt;&gt;$CF$60,$CF$61:$CF$62=$CF$62,$CG$61:$CG$62=$CG$62),1,0)</f>
        <v>0</v>
      </c>
      <c r="ADD62" s="487">
        <f t="array" aca="1" ref="ADD62" ca="1">IF(AND($CC$57:$CC$60=$CC$60,$CC$60&lt;&gt;$CC$61,$CC$61:$CC$62=$CC$62,$CE$57:$CE$60=$CE$60,$CE$61:$CE$62=$CE$62,$CF$57&lt;&gt;$CF$58,$CF$58&lt;&gt;$CF$59,$CF$59&lt;&gt;$CF$60,$CF$61&lt;&gt;$CF$62),1,0)</f>
        <v>0</v>
      </c>
      <c r="ADE62" s="487">
        <f t="array" aca="1" ref="ADE62" ca="1">IF(AND($CC$57:$CC$60=$CC$60,$CC$60&lt;&gt;$CC$61,$CC$61&lt;&gt;$CC$62,$CE$57:$CE$60=$CE$60,$CF$57:$CF$59=$CF$59,$CF$59&lt;&gt;$CF$60,$CG$57:$CG$59=$CG$59),1,0)</f>
        <v>0</v>
      </c>
      <c r="ADF62" s="487">
        <f t="array" aca="1" ref="ADF62" ca="1">IF(AND($CC$57:$CC$60=$CC$60,$CC$60&lt;&gt;$CC$61,$CC$61&lt;&gt;$CC$62,$CE$57:$CE$60=$CE$60,$CF$57:$CF$58=$CF$57,$CF$58&lt;&gt;$CF$59,$CF$59:$CF$60=$CF$60,$CG$57:$CG$58=$CG$58,$CG$59:$CG$60=$CG$60),1,0)</f>
        <v>0</v>
      </c>
      <c r="ADG62" s="487">
        <f t="array" aca="1" ref="ADG62" ca="1">IF(AND($CC$57:$CC$60=$CC$60,$CC$60&lt;&gt;$CC$61,$CC$61&lt;&gt;$CC$62,$CE$57:$CE$60=$CE$60,$CF$57:$CF$58=$CF$57,$CF$58&lt;&gt;$CF$59,$CF$59&lt;&gt;$CF$60,$CG$57:$CG$58=$CG$58),1,0)</f>
        <v>0</v>
      </c>
      <c r="ADH62" s="487">
        <f t="array" aca="1" ref="ADH62" ca="1">IF(AND($CC$57:$CC$60=$CC$60,$CC$60&lt;&gt;$CC$61,$CC$61&lt;&gt;$CC$62,$CE$57:$CE$60=$CE$60,$CF$57&lt;&gt;$CF$58,$CF$58:$CF$60=$CF$60,$CG$58:$CG$60=$CG$60),1,0)</f>
        <v>0</v>
      </c>
      <c r="ADI62" s="487">
        <f t="array" aca="1" ref="ADI62" ca="1">IF(AND($CC$57:$CC$60=$CC$60,$CC$60&lt;&gt;$CC$61,$CC$61&lt;&gt;$CC$62,$CE$57:$CE$60=$CE$60,$CF$57&lt;&gt;$CF$58,$CF$58:$CF$59=$CF$59,$CF$59&lt;&gt;$CF$60,$CG$58:$CG$59=$CG$59),1,0)</f>
        <v>0</v>
      </c>
      <c r="ADJ62" s="487">
        <f t="array" aca="1" ref="ADJ62" ca="1">IF(AND($CC$57:$CC$60=$CC$60,$CC$60&lt;&gt;$CC$61,$CC$61&lt;&gt;$CC$62,$CE$57:$CE$60=$CE$60,$CF$57&lt;&gt;$CF$58,$CF$58&lt;&gt;$CF$59,$CF$59:$CF$60=$CF$60,$CG$59:$CG$60=$CG$60),1,0)</f>
        <v>0</v>
      </c>
      <c r="ADK62" s="487">
        <f t="array" aca="1" ref="ADK62" ca="1">IF(AND($CC$57:$CC$60=$CC$60,$CC$60&lt;&gt;$CC$61,$CC$61&lt;&gt;$CC$62,$CE$57:$CE$60=$CE$60,$CF$57&lt;&gt;$CF$58,$CF$58&lt;&gt;$CF$59,$CF$59&lt;&gt;$CF$60),1,0)</f>
        <v>0</v>
      </c>
      <c r="ADL62" s="487">
        <f t="array" aca="1" ref="ADL62" ca="1">IF(AND($CC$57:$CC$59=$CC$59,$CC$59&lt;&gt;$CC$60,$CC$60:$CC$62=$CC$62,$CE$57:$CE$59=$CE$59,$CE$60:$CE$62=$CE$62,$CF$57:$CF$59=$CF$59,$CF$60:$CF$61=$CF$61,$CF$61&lt;&gt;$CF$62,$CG$57:$CG$59=$CG$59,$CG$60:$CG$61=$CG$61),1,0)</f>
        <v>0</v>
      </c>
      <c r="ADM62" s="487">
        <f t="array" aca="1" ref="ADM62" ca="1">IF(AND($CC$57:$CC$59=$CC$59,$CC$59&lt;&gt;$CC$60,$CC$60:$CC$62=$CC$62,$CE$57:$CE$59=$CE$59,$CE$60:$CE$62=$CE$62,$CF$57:$CF$59=$CF$59,$CF$60&lt;&gt;$CF$61,$CF$61:$CF$62=$CF$62,$CG$57:$CG$59=$CG$59,$CG$61:$CG$62=$CG$62),1,0)</f>
        <v>0</v>
      </c>
      <c r="ADN62" s="487">
        <f t="array" aca="1" ref="ADN62" ca="1">IF(AND($CC$57:$CC$59=$CC$59,$CC$59&lt;&gt;$CC$60,$CC$60:$CC$62=$CC$62,$CE$57:$CE$59=$CE$59,$CE$60:$CE$62=$CE$62,$CF$57:$CF$59=$CF$59,$CF$60&lt;&gt;$CF$61,$CF$61&lt;&gt;$CF$62,$CG$57:$CG$59=$CG$59),1,0)</f>
        <v>0</v>
      </c>
      <c r="ADO62" s="487">
        <f t="array" aca="1" ref="ADO62" ca="1">IF(AND($CC$57:$CC$59=$CC$59,$CC$59&lt;&gt;$CC$60,$CC$60:$CC$62=$CC$62,$CE$57:$CE$59=$CE$59,$CE$60:$CE$62=$CE$62,$CF$57:$CF$58=$CF$58,$CF$58&lt;&gt;$CF$59,$CF$60:$CF$62=$CF$62,$CG$57:$CG$58=$CG$58,$CG$60:$CG$62=$CG$62),1,0)</f>
        <v>0</v>
      </c>
      <c r="ADP62" s="487">
        <f t="array" aca="1" ref="ADP62" ca="1">IF(AND($CC$57:$CC$59=$CC$59,$CC$59&lt;&gt;$CC$60,$CC$60:$CC$62=$CC$62,$CE$57:$CE$59=$CE$59,$CE$60:$CE$62=$CE$62,$CF$57:$CF$58=$CF$58,$CF$58&lt;&gt;$CF$59,$CF$60&lt;&gt;$CF$61,$CF$61:$CF$62=$CF$62,$CG$57:$CG$58=$CG$58,$CG$61:$CG$62=$CG$62),1,0)</f>
        <v>0</v>
      </c>
      <c r="ADQ62" s="487">
        <f t="array" aca="1" ref="ADQ62" ca="1">IF(AND($CC$57:$CC$59=$CC$59,$CC$59&lt;&gt;$CC$60,$CC$60:$CC$62=$CC$62,$CE$57:$CE$59=$CE$59,$CE$60:$CE$62=$CE$62,$CF$57:$CF$58=$CF$58,$CF$58&lt;&gt;$CF$59,$CF$60:$CF$61=$CF$61,$CF$61&lt;&gt;$CF$62,$CG$57:$CG$58=$CG$58,$CG$60:$CG$61=$CG$61),1,0)</f>
        <v>0</v>
      </c>
      <c r="ADR62" s="487">
        <f t="array" aca="1" ref="ADR62" ca="1">IF(AND($CC$57:$CC$59=$CC$59,$CC$59&lt;&gt;$CC$60,$CC$60:$CC$62=$CC$62,$CE$57:$CE$59=$CE$59,$CE$60:$CE$62=$CE$62,$CF$57:$CF$58=$CF$58,$CF$58&lt;&gt;$CF$59,$CF$60&lt;&gt;$CF$61,$CF$61&lt;&gt;$CF$62,$CG$57:$CG$58=$CG$58,$CG$60:$CG$61=$CG$61),1,0)</f>
        <v>0</v>
      </c>
      <c r="ADS62" s="487">
        <f t="array" aca="1" ref="ADS62" ca="1">IF(AND($CC$57:$CC$59=$CC$59,$CC$59&lt;&gt;$CC$60,$CC$60:$CC$62=$CC$62,$CE$57:$CE$59=$CE$59,$CE$60:$CE$62=$CE$62,$CF$57&lt;&gt;$CF$58,$CF$58:$CF$59=$CF$59,$CF$60:$CF$62=$CF$62,$CG$58:$CG$59=$CG$59,$CG$60:$CG$62=$CG$62),1,0)</f>
        <v>0</v>
      </c>
      <c r="ADT62" s="487">
        <f t="array" aca="1" ref="ADT62" ca="1">IF(AND($CC$57:$CC$59=$CC$59,$CC$59&lt;&gt;$CC$60,$CC$60:$CC$62=$CC$62,$CE$57:$CE$59=$CE$59,$CE$60:$CE$62=$CE$62,$CF$57&lt;&gt;$CF$58,$CF$58:$CF$59=$CF$59,$CF$60&lt;&gt;$CF$61,$CF$61:$CF$62=$CF$62,$CG$58:$CG$59=$CG$59,$CG$61:$CG$62=$CG$62),1,0)</f>
        <v>0</v>
      </c>
      <c r="ADU62" s="487">
        <f t="array" aca="1" ref="ADU62" ca="1">IF(AND($CC$57:$CC$59=$CC$59,$CC$59&lt;&gt;$CC$60,$CC$60:$CC$62=$CC$62,$CE$57:$CE$59=$CE$59,$CE$60:$CE$62=$CE$62,$CF$57&lt;&gt;$CF$58,$CF$58:$CF$59=$CF$59,$CF$60:$CF$61=$CF$61,$CF$61&lt;&gt;$CF$62,$CG$58:$CG$59=$CG$59,$CG$60:$CG$61=$CG$61),1,0)</f>
        <v>0</v>
      </c>
      <c r="ADV62" s="487">
        <f t="array" aca="1" ref="ADV62" ca="1">IF(AND($CC$57:$CC$59=$CC$59,$CC$59&lt;&gt;$CC$60,$CC$60:$CC$62=$CC$62,$CE$57:$CE$59=$CE$59,$CE$60:$CE$62=$CE$62,$CF$57&lt;&gt;$CF$58,$CF$58:$CF$59=$CF$59,$CF$60&lt;&gt;$CF$61,$CF$61&lt;&gt;$CF$62,$CG$58:$CG$59=$CG$59),1,0)</f>
        <v>0</v>
      </c>
      <c r="ADW62" s="487">
        <f t="array" aca="1" ref="ADW62" ca="1">IF(AND($CC$57:$CC$59=$CC$59,$CC$59&lt;&gt;$CC$60,$CC$60:$CC$62=$CC$62,$CE$57:$CE$59=$CE$59,$CE$60:$CE$62=$CE$62,$CF$57&lt;&gt;$CF$58,$CF$58&lt;&gt;$CF$59,$CF$60:$CF$62=$CF$62,$CG$60:$CG$62=$CG$62),1,0)</f>
        <v>0</v>
      </c>
      <c r="ADX62" s="487">
        <f t="array" aca="1" ref="ADX62" ca="1">IF(AND($CC$57:$CC$59=$CC$59,$CC$59&lt;&gt;$CC$60,$CC$60:$CC$62=$CC$62,$CE$57:$CE$59=$CE$59,$CE$60:$CE$62=$CE$62,$CF$57&lt;&gt;$CF$58,$CF$58&lt;&gt;$CF$59,$CF$60:$CF$61=$CF$61,$CF$61&lt;&gt;$CF$62,$CG$60:$CG$61=$CG$61),1,0)</f>
        <v>0</v>
      </c>
      <c r="ADY62" s="487">
        <f t="array" aca="1" ref="ADY62" ca="1">IF(AND($CC$57:$CC$59=$CC$59,$CC$59&lt;&gt;$CC$60,$CC$60:$CC$62=$CC$62,$CE$57:$CE$59=$CE$59,$CE$60:$CE$62=$CE$62,$CF$57&lt;&gt;$CF$58,$CF$58&lt;&gt;$CF$59,$CF$60&lt;&gt;$CF$61,$CF$61:$CF$62=$CF$62,$CG$61:$CG$62=$CG$62),1,0)</f>
        <v>0</v>
      </c>
      <c r="ADZ62" s="487">
        <f t="array" aca="1" ref="ADZ62" ca="1">IF(AND($CC$57:$CC$59=$CC$59,$CC$59&lt;&gt;$CC$60,$CC$60:$CC$62=$CC$62,$CE$57:$CE$59=$CE$59,$CE$60:$CE$62=$CE$62,$CF$57&lt;&gt;$CF$58,$CF$58&lt;&gt;$CF$59,$CF$60&lt;&gt;$CF$61,$CF$61&lt;&gt;$CF$62),1,0)</f>
        <v>0</v>
      </c>
      <c r="AEA62" s="487">
        <f t="array" aca="1" ref="AEA62" ca="1">IF(AND($CC$57:$CC$59=$CC$59,$CC$59&lt;&gt;$CC$60,$CC$60:$CC$61=$CC$61,$CC$61&lt;&gt;$CC$62,$CE$57:$CE$59=$CE$59,$CE$60:$CE$61=$CE$61,$CF$57:$CF$59=$CF$59,$CF$60&lt;&gt;$CF$61,$CG$57:$CG$59=$CG$59),1,0)</f>
        <v>0</v>
      </c>
      <c r="AEB62" s="487">
        <f t="array" aca="1" ref="AEB62" ca="1">IF(AND($CC$57:$CC$59=$CC$59,$CC$59&lt;&gt;$CC$60,$CC$60:$CC$61=$CC$61,$CC$61&lt;&gt;$CC$62,$CE$57:$CE$59=$CE$59,$CE$60:$CE$61=$CE$61,$CF$57:$CF$58=$CF$58,$CF$58&lt;&gt;$CF$59,$CF$60:$CF$61=$CF$61,$CG$57:$CG$58=$CG$58,$CG$60:$CG$61=$CG$61),1,0)</f>
        <v>0</v>
      </c>
      <c r="AEC62" s="487">
        <f t="array" aca="1" ref="AEC62" ca="1">IF(AND($CC$57:$CC$59=$CC$59,$CC$59&lt;&gt;$CC$60,$CC$60:$CC$61=$CC$61,$CC$61&lt;&gt;$CC$62,$CE$57:$CE$59=$CE$59,$CE$60:$CE$61=$CE$61,$CF$57:$CF$58=$CF$58,$CF$58&lt;&gt;$CF$59,$CF$60&lt;&gt;$CF$61,$CG$57:$CG$58=$CG$58,$CG$60:$CG$61=$CG$61),1,0)</f>
        <v>0</v>
      </c>
      <c r="AED62" s="487">
        <f t="array" aca="1" ref="AED62" ca="1">IF(AND($CC$57:$CC$59=$CC$59,$CC$59&lt;&gt;$CC$60,$CC$60:$CC$61=$CC$61,$CC$61&lt;&gt;$CC$62,$CE$57:$CE$59=$CE$59,$CE$60:$CE$61=$CE$61,$CF$57&lt;&gt;$CF$58,$CF$58:$CF$59=$CF$59,$CF$60:$CF$61=$CF$61,$CG$58:$CG$59=$CG$59,$CG$60:$CG$61=$CG$61),1,0)</f>
        <v>0</v>
      </c>
      <c r="AEE62" s="487">
        <f t="array" aca="1" ref="AEE62" ca="1">IF(AND($CC$57:$CC$59=$CC$59,$CC$59&lt;&gt;$CC$60,$CC$60:$CC$61=$CC$61,$CC$61&lt;&gt;$CC$62,$CE$57:$CE$59=$CE$59,$CE$60:$CE$61=$CE$61,$CF$57&lt;&gt;$CF$58,$CF$58:$CF$59=$CF$59,$CF$60&lt;&gt;$CF$61,$CG$58:$CG$59=$CG$59),1,0)</f>
        <v>0</v>
      </c>
      <c r="AEF62" s="487">
        <f t="array" aca="1" ref="AEF62" ca="1">IF(AND($CC$57:$CC$59=$CC$59,$CC$59&lt;&gt;$CC$60,$CC$60:$CC$61=$CC$61,$CC$61&lt;&gt;$CC$62,$CE$57:$CE$59=$CE$59,$CE$60:$CE$61=$CE$61,$CF$57&lt;&gt;$CF$58,$CF$58&lt;&gt;$CF$59,$CF$60:$CF$61=$CF$61,$CG$60:$CG$61=$CG$61),1,0)</f>
        <v>0</v>
      </c>
      <c r="AEG62" s="487">
        <f t="array" aca="1" ref="AEG62" ca="1">IF(AND($CC$57:$CC$59=$CC$59,$CC$59&lt;&gt;$CC$60,$CC$60:$CC$61=$CC$61,$CC$61&lt;&gt;$CC$62,$CE$57:$CE$59=$CE$59,$CE$60:$CE$61=$CE$61,$CF$57&lt;&gt;$CF$58,$CF$58&lt;&gt;$CF$59,$CF$60&lt;&gt;$CF$61),1,0)</f>
        <v>0</v>
      </c>
      <c r="AEH62" s="487">
        <f t="array" aca="1" ref="AEH62" ca="1">IF(AND($CC$57:$CC$59=$CC$59,$CC$59&lt;&gt;$CC$60,$CC$60&lt;&gt;$CC$61,$CC$61:$CC$62=$CC$62,$CE$57:$CE$59=$CE$59,$CE$61:$CE$62=$CE$62,$CF$57:$CF$59=$CF$59,$CF$61&lt;&gt;$CF$62,$CG$57:$CG$59=$CG$59),1,0)</f>
        <v>0</v>
      </c>
      <c r="AEI62" s="487">
        <f t="array" aca="1" ref="AEI62" ca="1">IF(AND($CC$57:$CC$59=$CC$59,$CC$59&lt;&gt;$CC$60,$CC$60&lt;&gt;$CC$61,$CC$61:$CC$62=$CC$62,$CE$57:$CE$59=$CE$59,$CE$61:$CE$62=$CE$62,$CF$57:$CF$58=$CF$58,$CF$58&lt;&gt;$CF$59,$CF$61:$CF$62=$CF$62,$CG$57:$CG$58=$CG$58,$CG$61:$CG$62=$CG$62),1,0)</f>
        <v>0</v>
      </c>
      <c r="AEJ62" s="487">
        <f t="array" aca="1" ref="AEJ62" ca="1">IF(AND($CC$57:$CC$59=$CC$59,$CC$59&lt;&gt;$CC$60,$CC$60&lt;&gt;$CC$61,$CC$61:$CC$62=$CC$62,$CE$57:$CE$59=$CE$59,$CE$61:$CE$62=$CE$62,$CF$57:$CF$58=$CF$58,$CF$58&lt;&gt;$CF$59,$CF$61&lt;&gt;$CF$62,$CG$57:$CG$58=$CG$58,$CG$61:$CG$62=$CG$62),1,0)</f>
        <v>0</v>
      </c>
      <c r="AEK62" s="487">
        <f t="array" aca="1" ref="AEK62" ca="1">IF(AND($CC$57:$CC$59=$CC$59,$CC$59&lt;&gt;$CC$60,$CC$60&lt;&gt;$CC$61,$CC$61:$CC$62=$CC$62,$CE$57:$CE$59=$CE$59,$CE$61:$CE$62=$CE$62,$CF$57&lt;&gt;$CF$58,$CF$58:$CF$59=$CF$59,$CF$61:$CF$62=$CF$62,$CG$58:$CG$59=$CG$59,$CG$61:$CG$62=$CG$62),1,0)</f>
        <v>0</v>
      </c>
      <c r="AEL62" s="487">
        <f t="array" aca="1" ref="AEL62" ca="1">IF(AND($CC$57:$CC$59=$CC$59,$CC$59&lt;&gt;$CC$60,$CC$60&lt;&gt;$CC$61,$CC$61:$CC$62=$CC$62,$CE$57:$CE$59=$CE$59,$CE$61:$CE$62=$CE$62,$CF$57&lt;&gt;$CF$58,$CF$58:$CF$59=$CF$59,$CF$61&lt;&gt;$CF$62,$CG$58:$CG$59=$CG$59),1,0)</f>
        <v>0</v>
      </c>
      <c r="AEM62" s="487">
        <f t="array" aca="1" ref="AEM62" ca="1">IF(AND($CC$57:$CC$59=$CC$59,$CC$59&lt;&gt;$CC$60,$CC$60&lt;&gt;$CC$61,$CC$61:$CC$62=$CC$62,$CE$57:$CE$59=$CE$59,$CE$61:$CE$62=$CE$62,$CF$57&lt;&gt;$CF$58,$CF$58&lt;&gt;$CF$59,$CF$61:$CF$62=$CF$62,$CG$61:$CG$62=$CG$62),1,0)</f>
        <v>0</v>
      </c>
      <c r="AEN62" s="487">
        <f t="array" aca="1" ref="AEN62" ca="1">IF(AND($CC$57:$CC$59=$CC$59,$CC$59&lt;&gt;$CC$60,$CC$60&lt;&gt;$CC$61,$CC$61:$CC$62=$CC$62,$CE$57:$CE$59=$CE$59,$CE$61:$CE$62=$CE$62,$CF$57&lt;&gt;$CF$58,$CF$58&lt;&gt;$CF$59,$CF$61&lt;&gt;$CF$62),1,0)</f>
        <v>0</v>
      </c>
      <c r="AEO62" s="487">
        <f t="array" aca="1" ref="AEO62" ca="1">IF(AND($CC$57:$CC$59=$CC$59,$CC$59&lt;&gt;$CC$60,$CC$60&lt;&gt;$CC$61,$CC$61&lt;&gt;$CC$62,$CE$57:$CE$59=$CE$59,$CF$57:$CF$58=$CF$58,$CF$58&lt;&gt;$CF$59,$CG$57:$CG$58=$CG$58),1,0)</f>
        <v>0</v>
      </c>
      <c r="AEP62" s="487">
        <f t="array" aca="1" ref="AEP62" ca="1">IF(AND($CC$57:$CC$59=$CC$59,$CC$59&lt;&gt;$CC$60,$CC$60&lt;&gt;$CC$61,$CC$61&lt;&gt;$CC$62,$CE$57:$CE$59=$CE$59,$CF$57&lt;&gt;$CF$58,$CF$58:$CF$59=$CF$59,$CG$58:$CG$59=$CG$59),1,0)</f>
        <v>0</v>
      </c>
      <c r="AEQ62" s="487">
        <f t="array" aca="1" ref="AEQ62" ca="1">IF(AND($CC$57:$CC$59=$CC$59,$CC$59&lt;&gt;$CC$60,$CC$60&lt;&gt;$CC$61,$CC$61&lt;&gt;$CC$62,$CE$57:$CE$59=$CE$59,$CF$57&lt;&gt;$CF$58,$CF$58&lt;&gt;$CF$59),1,0)</f>
        <v>0</v>
      </c>
      <c r="AER62" s="487">
        <f t="array" aca="1" ref="AER62" ca="1">IF(AND($CC$57:$CC$58=$CC$58,$CC$58&lt;&gt;$CC$59,$CC$59:$CC$62=$CC$62,$CE$57:$CE$58=$CE$58,$CE$59:$CE$62=$CE$62,$CF$57:$CF$58=$CF$58,$CF$59:$CF$61=$CF$61,$CF$61&lt;&gt;$CF$62,$CG$57:$CG$58=$CG$58,$CG$59:$CG$61=$CG$61),1,0)</f>
        <v>0</v>
      </c>
      <c r="AES62" s="487">
        <f t="array" aca="1" ref="AES62" ca="1">IF(AND($CC$57:$CC$58=$CC$58,$CC$58&lt;&gt;$CC$59,$CC$59:$CC$62=$CC$62,$CE$57:$CE$58=$CE$58,$CE$59:$CE$62=$CE$62,$CF$57:$CF$58=$CF$58,$CF$59:$CF$60=$CF$60,$CF$60&lt;&gt;$CF$61,$CF$61:$CF$62=$CF$62,$CG$57:$CG$58=$CG$58,$CG$59:$CG$60=$CG$60,$CG$61:$CG$62=$CG$62),1,0)</f>
        <v>0</v>
      </c>
      <c r="AET62" s="487">
        <f t="array" aca="1" ref="AET62" ca="1">IF(AND($CC$57:$CC$58=$CC$58,$CC$58&lt;&gt;$CC$59,$CC$59:$CC$62=$CC$62,$CE$57:$CE$58=$CE$58,$CE$59:$CE$62=$CE$62,$CF$57:$CF$58=$CF$58,$CF$59:$CF$60=$CF$60,$CF$60&lt;&gt;$CF$61,$CF$61&lt;&gt;$CF$62,$CG$57:$CG$58=$CG$58,$CG$59:$CG$60=$CG$60),1,0)</f>
        <v>0</v>
      </c>
      <c r="AEU62" s="487">
        <f t="array" aca="1" ref="AEU62" ca="1">IF(AND($CC$57:$CC$58=$CC$58,$CC$58&lt;&gt;$CC$59,$CC$59:$CC$62=$CC$62,$CE$57:$CE$58=$CE$58,$CE$59:$CE$62=$CE$62,$CF$57:$CF$58=$CF$58,$CF$59&lt;&gt;$CF$60,$CF$60:$CF$62=$CF$62,$CG$57:$CG$58=$CG$58,$CG$60:$CG$62=$CG$62),1,0)</f>
        <v>0</v>
      </c>
      <c r="AEV62" s="487">
        <f t="array" aca="1" ref="AEV62" ca="1">IF(AND($CC$57:$CC$58=$CC$58,$CC$58&lt;&gt;$CC$59,$CC$59:$CC$62=$CC$62,$CE$57:$CE$58=$CE$58,$CE$59:$CE$62=$CE$62,$CF$57:$CF$58=$CF$58,$CF$59&lt;&gt;$CF$60,$CF$60&lt;&gt;$CF$61,$CF$61:$CF$62=$CF$61,$CG$57:$CG$58=$CG$58,$CG$61:$CG$62=$CG$62),1,0)</f>
        <v>0</v>
      </c>
      <c r="AEW62" s="487">
        <f t="array" aca="1" ref="AEW62" ca="1">IF(AND($CC$57:$CC$58=$CC$58,$CC$58&lt;&gt;$CC$59,$CC$59:$CC$62=$CC$62,$CE$57:$CE$58=$CE$58,$CE$59:$CE$62=$CE$62,$CF$57:$CF$58=$CF$58,$CF$59&lt;&gt;$CF$60,$CF$60:$CF$61=$CF$61,$CF$61&lt;&gt;$CF$62,$CG$57:$CG$58=$CG$58,$CG$60:$CG$61=$CG$61),1,0)</f>
        <v>0</v>
      </c>
      <c r="AEX62" s="487">
        <f t="array" aca="1" ref="AEX62" ca="1">IF(AND($CC$57:$CC$58=$CC$58,$CC$58&lt;&gt;$CC$59,$CC$59:$CC$62=$CC$62,$CE$57:$CE$58=$CE$58,$CE$59:$CE$62=$CE$62,$CF$57:$CF$58=$CF$58,$CF$59&lt;&gt;$CF$60,$CF$60&lt;&gt;$CF$61,$CF$61&lt;&gt;$CF$62,$CG$57:$CG$58=$CG$58),1,0)</f>
        <v>0</v>
      </c>
      <c r="AEY62" s="487">
        <f t="array" aca="1" ref="AEY62" ca="1">IF(AND($CC$57:$CC$58=$CC$58,$CC$58&lt;&gt;$CC$59,$CC$59:$CC$62=$CC$62,$CE$57:$CE$58=$CE$58,$CE$59:$CE$62=$CE$62,$CF$57&gt;$CF$58,$CF$59:$CF$62=$CF$62,$CG$59:$CG$62=$CG$62),1,0)</f>
        <v>0</v>
      </c>
      <c r="AEZ62" s="487">
        <f t="array" aca="1" ref="AEZ62" ca="1">IF(AND($CC$57:$CC$58=$CC$58,$CC$58&lt;&gt;$CC$59,$CC$59:$CC$62=$CC$62,$CE$57:$CE$58=$CE$58,$CE$59:$CE$62=$CE$62,$CF$57&lt;&gt;$CF$58,$CF$59:$CF$61=$CF$61,$CF$61&lt;&gt;$CF$62,$CG$59:$CG$61=$CG$61),1,0)</f>
        <v>0</v>
      </c>
      <c r="AFA62" s="487">
        <f t="array" aca="1" ref="AFA62" ca="1">IF(AND($CC$57:$CC$58=$CC$58,$CC$58&lt;&gt;$CC$59,$CC$59:$CC$62=$CC$62,$CE$57:$CE$58=$CE$58,$CE$59:$CE$62=$CE$62,$CF$57&lt;&gt;$CF$58,$CF$59:$CF$60=$CF$60,$CF$60&lt;&gt;$CF$61,$CF$61:$CF$62=$CF$62,$CG$59:$CG$60=$CG$60,$CG$61:$CG$62=$CG$62),1,0)</f>
        <v>0</v>
      </c>
      <c r="AFB62" s="487">
        <f t="array" aca="1" ref="AFB62" ca="1">IF(AND($CC$57:$CC$58=$CC$58,$CC$58&lt;&gt;$CC$59,$CC$59:$CC$62=$CC$62,$CE$57:$CE$58=$CE$58,$CE$59:$CE$62=$CE$62,$CF$57&lt;&gt;$CF$58,$CF$59:$CF$60=$CF$60,$CF$60&lt;&gt;$CF$61,$CF$61&lt;&gt;$CF$62,$CG$59:$CG$60=$CG$60),1,0)</f>
        <v>0</v>
      </c>
      <c r="AFC62" s="487">
        <f t="array" aca="1" ref="AFC62" ca="1">IF(AND($CC$57:$CC$58=$CC$58,$CC$58&lt;&gt;$CC$59,$CC$59:$CC$62=$CC$62,$CE$57:$CE$58=$CE$58,$CE$59:$CE$62=$CE$62,$CF$57&lt;&gt;$CF$58,$CF$59&lt;&gt;$CF$60,$CF$60:$CF$62=$CF$62,$CG$60:$CG$62=$CG$62),1,0)</f>
        <v>0</v>
      </c>
      <c r="AFD62" s="487">
        <f t="array" aca="1" ref="AFD62" ca="1">IF(AND($CC$57:$CC$58=$CC$58,$CC$58&lt;&gt;$CC$59,$CC$59:$CC$62=$CC$62,$CE$57:$CE$58=$CE$58,$CE$59:$CE$62=$CE$62,$CF$57&lt;&gt;$CF$58,$CF$59&lt;&gt;$CF$60,$CF$60:$CF$61=$CF$61,$CF$61&lt;&gt;$CF$62,$CG$60:$CG$61=$CG$61),1,0)</f>
        <v>0</v>
      </c>
      <c r="AFE62" s="487">
        <f t="array" aca="1" ref="AFE62" ca="1">IF(AND($CC$57:$CC$58=$CC$58,$CC$58&lt;&gt;$CC$59,$CC$59:$CC$62=$CC$62,$CE$57:$CE$58=$CE$58,$CE$59:$CE$62=$CE$62,$CF$57&lt;&gt;$CF$58,$CF$59&lt;&gt;$CF$60,$CF$60&lt;&gt;$CF$61,$CF$61:$CF$62=$CF$61,$CG$61:$CG$62=$CG$62),1,0)</f>
        <v>0</v>
      </c>
      <c r="AFF62" s="487">
        <f t="array" aca="1" ref="AFF62" ca="1">IF(AND($CC$57:$CC$58=$CC$58,$CC$58&lt;&gt;$CC$59,$CC$59:$CC$62=$CC$62,$CE$57:$CE$58=$CE$58,$CE$59:$CE$62=$CE$62,$CF$57&lt;&gt;$CF$58,$CF$59&lt;&gt;$CF$60,$CF$60&lt;&gt;$CF$61,$CF$61&lt;&gt;$CF$62),1,0)</f>
        <v>0</v>
      </c>
      <c r="AFG62" s="487">
        <f t="array" aca="1" ref="AFG62" ca="1">IF(AND($CC$57:$CC$58=$CC$57,$CC$58&lt;&gt;$CC$59,$CC$59:$CC$61=$CC$59,$CC$61&lt;&gt;$CC$62,$CE$57:$CE$58=$CE$58,$CE$59:$CE$61=$CE$61,$CF$57:$CF$58=$CF$58,$CF$59:$CF$60=$CF$60,$CF$60&lt;&gt;$CF$61,$CG$57:$CG$58=$CG$58,$CG$59:$CG$60=$CG$60),1,0)</f>
        <v>0</v>
      </c>
      <c r="AFH62" s="487">
        <f t="array" aca="1" ref="AFH62" ca="1">IF(AND($CC$57:$CC$58=$CC$57,$CC$58&lt;&gt;$CC$59,$CC$59:$CC$61=$CC$59,$CC$61&lt;&gt;$CC$62,$CE$57:$CE$58=$CE$58,$CE$59:$CE$61=$CE$61,$CF$57:$CF$58=$CF$58,$CF$59&lt;&gt;$CF$60,$CF$60:$CF$61=$CF$61,$CG$57:$CG$58=$CG$58,$CG$60:$CG$61=$CG$61),1,0)</f>
        <v>0</v>
      </c>
      <c r="AFI62" s="487">
        <f t="array" aca="1" ref="AFI62" ca="1">IF(AND($CC$57:$CC$58=$CC$57,$CC$58&lt;&gt;$CC$59,$CC$59:$CC$61=$CC$59,$CC$61&lt;&gt;$CC$62,$CE$57:$CE$58=$CE$58,$CE$59:$CE$61=$CE$61,$CF$57:$CF$58=$CF$58,$CF$59&lt;&gt;$CF$60,$CF$60&lt;&gt;$CF$61,$CG$57:$CG$58=$CG$58),1,0)</f>
        <v>0</v>
      </c>
      <c r="AFJ62" s="487">
        <f t="array" aca="1" ref="AFJ62" ca="1">IF(AND($CC$57:$CC$58=$CC$57,$CC$58&lt;&gt;$CC$59,$CC$59:$CC$61=$CC$59,$CC$61&lt;&gt;$CC$62,$CE$57:$CE$58=$CE$58,$CE$59:$CE$61=$CE$61,$CF$57&lt;&gt;$CF$58,$CF$59:$CF$61=$CF$61,$CG$59:$CG$61=$CG$61),1,0)</f>
        <v>0</v>
      </c>
      <c r="AFK62" s="487">
        <f t="array" aca="1" ref="AFK62" ca="1">IF(AND($CC$57:$CC$58=$CC$57,$CC$58&lt;&gt;$CC$59,$CC$59:$CC$61=$CC$59,$CC$61&lt;&gt;$CC$62,$CE$57:$CE$58=$CE$58,$CE$59:$CE$61=$CE$61,$CF$57&lt;&gt;$CF$58,$CF$59:$CF$60=$CF$60,$CF$60&lt;&gt;$CF$61,$CG$59:$CG$60=$CG$60),1,0)</f>
        <v>0</v>
      </c>
      <c r="AFL62" s="487">
        <f t="array" aca="1" ref="AFL62" ca="1">IF(AND($CC$57:$CC$58=$CC$57,$CC$58&lt;&gt;$CC$59,$CC$59:$CC$61=$CC$59,$CC$61&lt;&gt;$CC$62,$CE$57:$CE$58=$CE$58,$CE$59:$CE$61=$CE$61,$CF$57&lt;&gt;$CF$58,$CF$59&lt;&gt;$CF$60,$CF$60:$CF$61=$CF$61,$CG$60:$CG$61=$CG$61),1,0)</f>
        <v>0</v>
      </c>
      <c r="AFM62" s="487">
        <f t="array" aca="1" ref="AFM62" ca="1">IF(AND($CC$57:$CC$58=$CC$57,$CC$58&lt;&gt;$CC$59,$CC$59:$CC$61=$CC$59,$CC$61&lt;&gt;$CC$62,$CE$57:$CE$58=$CE$58,$CE$59:$CE$61=$CE$61,$CF$57&lt;&gt;$CF$58,$CF$59&lt;&gt;$CF$60,$CF$60&lt;&gt;$CF$61),1,0)</f>
        <v>0</v>
      </c>
      <c r="AFN62" s="487">
        <f t="array" aca="1" ref="AFN62" ca="1">IF(AND($CC$57:$CC$58=$CC$58,$CC$58&lt;&gt;$CC$59,$CC$59:$CC$60=$CC$60,$CC$60&lt;&gt;$CC$61,$CC$61:$CC$62=$CC$62,$CE$57:$CE$58=$CE$58,$CE$59:$CE$60=$CE$60,$CE$61:$CE$62=$CE$62,$CF$57:$CF$58=$CF$58,$CF$59:$CF$60=$CF$60,$CF$61&lt;&gt;$CF$62,$CG$57:$CG$58=$CG$58,$CG$59:$CG$60=$CG$60),1,0)</f>
        <v>0</v>
      </c>
      <c r="AFO62" s="487">
        <f t="array" aca="1" ref="AFO62" ca="1">IF(AND($CC$57:$CC$58=$CC$58,$CC$58&lt;&gt;$CC$59,$CC$59:$CC$60=$CC$60,$CC$60&lt;&gt;$CC$61,$CC$61:$CC$62=$CC$62,$CE$57:$CE$58=$CE$58,$CE$59:$CE$60=$CE$60,$CE$61:$CE$62=$CE$62,$CF$57:$CF$58=$CF$58,$CF$59&lt;&gt;$CF$60,$CF$61:$CF$62=$CF$62,$CG$57:$CG$58=$CG$58,$CG$61:$CG$62=$CG$62),1,0)</f>
        <v>0</v>
      </c>
      <c r="AFP62" s="487">
        <f t="array" aca="1" ref="AFP62" ca="1">IF(AND($CC$57:$CC$58=$CC$58,$CC$58&lt;&gt;$CC$59,$CC$59:$CC$60=$CC$60,$CC$60&lt;&gt;$CC$61,$CC$61:$CC$62=$CC$62,$CE$57:$CE$58=$CE$58,$CE$59:$CE$60=$CE$60,$CE$61:$CE$62=$CE$62,$CF$57:$CF$58=$CF$58,$CF$59&lt;&gt;$CF$60,$CF$61&lt;&gt;$CF$62,$CG$57:$CG$58=$CG$58),1,0)</f>
        <v>0</v>
      </c>
      <c r="AFQ62" s="487">
        <f t="array" aca="1" ref="AFQ62" ca="1">IF(AND($CC$57:$CC$58=$CC$58,$CC$58&lt;&gt;$CC$59,$CC$59:$CC$60=$CC$60,$CC$60&lt;&gt;$CC$61,$CC$61:$CC$62=$CC$62,$CE$57:$CE$58=$CE$58,$CE$59:$CE$60=$CE$60,$CE$61:$CE$62=$CE$62,$CF$57&lt;&gt;$CF$58,$CF$59:$CF$60=$CF$60,$CF$61:$CF$62=$CF$62,$CG$59:$CG$60=$CG$60,$CG$61:$CG$62=$CG$62),1,0)</f>
        <v>0</v>
      </c>
      <c r="AFR62" s="487">
        <f t="array" aca="1" ref="AFR62" ca="1">IF(AND($CC$57:$CC$58=$CC$58,$CC$58&lt;&gt;$CC$59,$CC$59:$CC$60=$CC$60,$CC$60&lt;&gt;$CC$61,$CC$61:$CC$62=$CC$62,$CE$57:$CE$58=$CE$58,$CE$59:$CE$60=$CE$60,$CE$61:$CE$62=$CE$62,$CF$57&lt;&gt;$CF$58,$CF$59:$CF$60=$CF$60,$CF$61&lt;&gt;$CF$62,$CG$59:$CG$60=$CG$60),1,0)</f>
        <v>0</v>
      </c>
      <c r="AFS62" s="487">
        <f t="array" aca="1" ref="AFS62" ca="1">IF(AND($CC$57:$CC$58=$CC$58,$CC$58&lt;&gt;$CC$59,$CC$59:$CC$60=$CC$60,$CC$60&lt;&gt;$CC$61,$CC$61:$CC$62=$CC$62,$CE$57:$CE$58=$CE$58,$CE$59:$CE$60=$CE$60,$CE$61:$CE$62=$CE$62,$CF$57&lt;&gt;$CF$58,$CF$59&lt;&gt;$CF$60,$CF$61:$CF$62=$CF$62,$CG$61:$CG$62=$CG$62),1,0)</f>
        <v>0</v>
      </c>
      <c r="AFT62" s="487">
        <f t="array" aca="1" ref="AFT62" ca="1">IF(AND($CC$57:$CC$58=$CC$58,$CC$58&lt;&gt;$CC$59,$CC$59:$CC$60=$CC$60,$CC$60&lt;&gt;$CC$61,$CC$61:$CC$62=$CC$62,$CE$57:$CE$58=$CE$58,$CE$59:$CE$60=$CE$60,$CE$61:$CE$62=$CE$62,$CF$57&lt;&gt;$CF$58,$CF$59&lt;&gt;$CF$60,$CF$61&lt;&gt;$CF$62),1,0)</f>
        <v>0</v>
      </c>
      <c r="AFU62" s="487">
        <f t="array" aca="1" ref="AFU62" ca="1">IF(AND($CC$57:$CC$58=$CC$58,$CC$58&lt;&gt;$CC$59,$CC$59:$CC$60=$CC$60,$CC$60&lt;&gt;$CC$61,$CC$61&lt;&gt;$CC$62,$CE$57:$CE$58=$CE$58,$CE$59:$CE$60=$CE$60,$CF$57:$CF$58=$CF$58,$CF$59&lt;&gt;$CF$60,$CG$57:$CG$58=$CG$58),1,0)</f>
        <v>0</v>
      </c>
      <c r="AFV62" s="487">
        <f t="array" aca="1" ref="AFV62" ca="1">IF(AND($CC$57:$CC$58=$CC$58,$CC$58&lt;&gt;$CC$59,$CC$59:$CC$60=$CC$60,$CC$60&lt;&gt;$CC$61,$CC$61&lt;&gt;$CC$62,$CE$57:$CE$58=$CE$58,$CE$59:$CE$60=$CE$60,$CF$57&lt;&gt;$CF$58,$CF$59:$CF$60=$CF$60,$CG$59:$CG$60=$CG$60),1,0)</f>
        <v>0</v>
      </c>
      <c r="AFW62" s="487">
        <f t="array" aca="1" ref="AFW62" ca="1">IF(AND($CC$57:$CC$58=$CC$58,$CC$58&lt;&gt;$CC$59,$CC$59:$CC$60=$CC$60,$CC$60&lt;&gt;$CC$61,$CC$61&lt;&gt;$CC$62,$CE$57:$CE$58=$CE$58,$CE$59:$CE$60=$CE$60,$CF$57&lt;&gt;$CF$58,$CF$59&lt;&gt;$CF$60),1,0)</f>
        <v>0</v>
      </c>
      <c r="AFX62" s="487">
        <f t="array" aca="1" ref="AFX62" ca="1">IF(AND($CC$57:$CC$58=$CC$58,$CC$58&lt;&gt;$CC$59,$CC$59&lt;&gt;$CC$60,$CC$60:$CC$62=$CC$62,$CE$57:$CE$58=$CE$58,$CE$60:$CE$62=$CE$62,$CF$57:$CF$58=$CF$58,$CF$60&lt;&gt;$CF$61,$CF$61:$CF$62=$CF$62,$CG$57:$CG$58=$CG$58,$CG$61:$CG$62=$CG$62),1,0)</f>
        <v>0</v>
      </c>
      <c r="AFY62" s="487">
        <f t="array" aca="1" ref="AFY62" ca="1">IF(AND($CC$57:$CC$58=$CC$58,$CC$58&lt;&gt;$CC$59,$CC$59&lt;&gt;$CC$60,$CC$60:$CC$62=$CC$62,$CE$57:$CE$58=$CE$58,$CE$60:$CE$62=$CE$62,$CF$57:$CF$58=$CF$58,$CF$60:$CF$61=$CF$61,$CF$61&lt;&gt;$CF$62,$CG$57:$CG$58=$CG$58,$CG$60:$CG$61=$CG$61),1,0)</f>
        <v>0</v>
      </c>
      <c r="AFZ62" s="487">
        <f t="array" aca="1" ref="AFZ62" ca="1">IF(AND($CC$57:$CC$58=$CC$58,$CC$58&lt;&gt;$CC$59,$CC$59&lt;&gt;$CC$60,$CC$60:$CC$62=$CC$62,$CE$57:$CE$58=$CE$58,$CE$60:$CE$62=$CE$62,$CF$57:$CF$58=$CF$58,$CF$60&lt;&gt;$CF$61,$CF$61&lt;&gt;$CF$62,$CG$57:$CG$58=$CG$58),1,0)</f>
        <v>0</v>
      </c>
      <c r="AGA62" s="487">
        <f t="array" aca="1" ref="AGA62" ca="1">IF(AND($CC$57:$CC$58=$CC$58,$CC$58&lt;&gt;$CC$59,$CC$59&lt;&gt;$CC$60,$CC$60:$CC$62=$CC$62,$CE$57:$CE$58=$CE$58,$CE$60:$CE$62=$CE$62,$CF$57&lt;&gt;$CF$58,$CF$60:$CF$62=$CF$62,$CG$60:$CG$62=$CG$62),1,0)</f>
        <v>0</v>
      </c>
      <c r="AGB62" s="487">
        <f t="array" aca="1" ref="AGB62" ca="1">IF(AND($CC$57:$CC$58=$CC$58,$CC$58&lt;&gt;$CC$59,$CC$59&lt;&gt;$CC$60,$CC$60:$CC$62=$CC$62,$CE$57:$CE$58=$CE$58,$CE$60:$CE$62=$CE$62,$CF$57&lt;&gt;$CF$58,$CF$60:$CF$61=$CF$61,$CF$61&lt;&gt;$CF$62,$CG$60:$CG$61=$CG$61),1,0)</f>
        <v>0</v>
      </c>
      <c r="AGC62" s="487">
        <f t="array" aca="1" ref="AGC62" ca="1">IF(AND($CC$57:$CC$58=$CC$58,$CC$58&lt;&gt;$CC$59,$CC$59&lt;&gt;$CC$60,$CC$60:$CC$62=$CC$62,$CE$57:$CE$58=$CE$58,$CE$60:$CE$62=$CE$62,$CF$57&lt;&gt;$CF$58,$CF$60&lt;&gt;$CF$61,$CF$61:$CF$62=$CF$62,$CG$61:$CG$62=$CG$62),1,0)</f>
        <v>0</v>
      </c>
      <c r="AGD62" s="487">
        <f t="array" aca="1" ref="AGD62" ca="1">IF(AND($CC$57:$CC$58=$CC$58,$CC$58&lt;&gt;$CC$59,$CC$59&lt;&gt;$CC$60,$CC$60:$CC$62=$CC$62,$CE$57:$CE$58=$CE$58,$CE$60:$CE$62=$CE$62,$CF$57&lt;&gt;$CF$58,$CF$60&lt;&gt;$CF$61,$CF$61&lt;&gt;$CF$62),1,0)</f>
        <v>0</v>
      </c>
      <c r="AGE62" s="487">
        <f t="array" aca="1" ref="AGE62" ca="1">IF(AND($CC$57:$CC$58=$CC$58,$CC$58&lt;&gt;$CC$59,$CC$59&lt;&gt;$CC$60,$CC$60&lt;&gt;$CC$61,$CC$61:$CC$62=$CC$62,$CE$57:$CE$58=$CE$58,$CE$61:$CE$62=$CE$62,$CF$57:$CF$58=$CF$58,$CF$61&lt;&gt;$CF$62,$CG$57:$CG$58=$CG$58),1,0)</f>
        <v>0</v>
      </c>
      <c r="AGF62" s="487">
        <f t="array" aca="1" ref="AGF62" ca="1">IF(AND($CC$57:$CC$58=$CC$58,$CC$58&lt;&gt;$CC$59,$CC$59&lt;&gt;$CC$60,$CC$60&lt;&gt;$CC$61,$CC$61:$CC$62=$CC$62,$CE$57:$CE$58=$CE$58,$CE$61:$CE$62=$CE$62,$CF$57&lt;&gt;$CF$58,$CF$61:$CF$62=$CF$62,$CG$61:$CG$62=$CG$62),1,0)</f>
        <v>0</v>
      </c>
      <c r="AGG62" s="487">
        <f t="array" aca="1" ref="AGG62" ca="1">IF(AND($CC$57:$CC$58=$CC$58,$CC$58&lt;&gt;$CC$59,$CC$59&lt;&gt;$CC$60,$CC$60&lt;&gt;$CC$61,$CC$61:$CC$62=$CC$62,$CE$57:$CE$58=$CE$58,$CE$61:$CE$62=$CE$62,$CF$57&lt;&gt;$CF$58,$CF$61&lt;&gt;$CF$62),1,0)</f>
        <v>0</v>
      </c>
      <c r="AGH62" s="487">
        <f t="array" aca="1" ref="AGH62" ca="1">IF(AND($CC$57:$CC$58=$CC$58,$CC$58&lt;&gt;$CC$59,$CC$59&lt;&gt;$CC$60,$CC$60:$CC$61=$CC$61,$CC$61&lt;&gt;$CC$62,$CE$57:$CE$58=$CE$58,$CE$60:$CE$61=$CE$61,$CF$57:$CF$58=$CF$58,$CF$60&lt;&gt;$CF$61,$CG$57:$CG$58=$CG$58),1,0)</f>
        <v>0</v>
      </c>
      <c r="AGI62" s="487">
        <f t="array" aca="1" ref="AGI62" ca="1">IF(AND($CC$57:$CC$58=$CC$58,$CC$58&lt;&gt;$CC$59,$CC$59&lt;&gt;$CC$60,$CC$60:$CC$61=$CC$61,$CC$61&lt;&gt;$CC$62,$CE$57:$CE$58=$CE$58,$CE$60:$CE$61=$CE$61,$CF$57&lt;&gt;$CF$58,$CF$60:$CF$61=$CF$61,$CG$60:$CG$61=$CG$61),1,0)</f>
        <v>0</v>
      </c>
      <c r="AGJ62" s="487">
        <f t="array" aca="1" ref="AGJ62" ca="1">IF(AND($CC$57:$CC$58=$CC$58,$CC$58&lt;&gt;$CC$59,$CC$59&lt;&gt;$CC$60,$CC$60:$CC$61=$CC$61,$CC$61&lt;&gt;$CC$62,$CE$57:$CE$58=$CE$58,$CE$60:$CE$61=$CE$61,$CF$57&lt;&gt;$CF$58,$CF$60&lt;&gt;$CF$61),1,0)</f>
        <v>0</v>
      </c>
      <c r="AGK62" s="487">
        <f t="array" aca="1" ref="AGK62" ca="1">IF(AND($CC$57:$CC$58=$CC$58,$CC$58&lt;&gt;$CC$59,$CC$59&lt;&gt;$CC$60,$CC$60&lt;&gt;$CC$61,$CC$61&lt;&gt;$CC$62,$CE$57:$CE$58=$CE$58,$CF$57&lt;&gt;$CF$58),1,0)</f>
        <v>0</v>
      </c>
      <c r="AGL62" s="487">
        <f t="array" aca="1" ref="AGL62" ca="1">IF(AND($CC$57&lt;&gt;$CC$58,$CC$58:$CC$62=$CC$62,$CE$58:$CE$62=$CE$62,$CF$58:$CF$61=$CF$61,$CF$61&lt;&gt;$CF$62,$CG$58:$CG$61=$CG$61),1,0)</f>
        <v>0</v>
      </c>
      <c r="AGM62" s="487">
        <f t="array" aca="1" ref="AGM62" ca="1">IF(AND($CC$57&lt;&gt;$CC$58,$CC$58:$CC$62=$CC$62,$CE$58:$CE$62=$CE$62,$CF$58:$CF$60=$CF$60,$CF$60&lt;&gt;$CF$61,$CF$61:$CF$62=$CF$62,$CG$58:$CG$60=$CG$60,$CG$61:$CG$62=$CG$62),1,0)</f>
        <v>0</v>
      </c>
      <c r="AGN62" s="487">
        <f t="array" aca="1" ref="AGN62" ca="1">IF(AND($CC$57&lt;&gt;$CC$58,$CC$58:$CC$62=$CC$62,$CE$58:$CE$62=$CE$62,$CF$58:$CF$60=$CF$60,$CF$60&lt;&gt;$CF$61,$CF$61&lt;&gt;$CF$62,$CG$58:$CG$60=$CG$60),1,0)</f>
        <v>0</v>
      </c>
      <c r="AGO62" s="487">
        <f t="array" aca="1" ref="AGO62" ca="1">IF(AND($CC$57&lt;&gt;$CC$58,$CC$58:$CC$62=$CC$62,$CE$58:$CE$62=$CE$62,$CF$58:$CF$59=$CF$59,$CF$59&lt;&gt;$CF$60,$CF$60:$CF$62=$CF$62,$CG$58:$CG$59=$CG$59,$CG$60:$CG$62=$CG$62),1,0)</f>
        <v>0</v>
      </c>
      <c r="AGP62" s="487">
        <f t="array" aca="1" ref="AGP62" ca="1">IF(AND($CC$57&lt;&gt;$CC$58,$CC$58:$CC$62=$CC$62,$CE$58:$CE$62=$CE$62,$CF$58:$CF$59=$CF$59,$CF$59&lt;&gt;$CF$60,$CF$60&lt;&gt;$CF$61,$CF$61:$CF$62=$CF$62,$CG$58:$CG$59=$CG$59,$CG$61:$CG$62=$CG$62),1,0)</f>
        <v>0</v>
      </c>
      <c r="AGQ62" s="487">
        <f t="array" aca="1" ref="AGQ62" ca="1">IF(AND($CC$57&lt;&gt;$CC$58,$CC$58:$CC$62=$CC$62,$CE$58:$CE$62=$CE$62,$CF$58:$CF$59=$CF$59,$CF$59&lt;&gt;$CF$60,$CF$60:$CF$61=$CF$61,$CF$61&lt;&gt;$CF$62,$CG$58:$CG$59=$CG$59,$CG$60:$CG$61=$CG$61),1,0)</f>
        <v>0</v>
      </c>
      <c r="AGR62" s="487">
        <f t="array" aca="1" ref="AGR62" ca="1">IF(AND($CC$57&lt;&gt;$CC$58,$CC$58:$CC$62=$CC$62,$CE$58:$CE$62=$CE$62,$CF$58:$CF$59=$CF$59,$CF$59&lt;&gt;$CF$60,$CF$60&lt;&gt;$CF$61,$CF$61&lt;&gt;$CF$62,$CG$58:$CG$59=$CG$59),1,0)</f>
        <v>0</v>
      </c>
      <c r="AGS62" s="487">
        <f t="array" aca="1" ref="AGS62" ca="1">IF(AND($CC$57&lt;&gt;$CC$58,$CC$58:$CC$62=$CC$62,$CE$58:$CE$62=$CE$62,$CF$58&lt;&gt;$CF$59,$CF$59:$CF$62=$CF$62,$CG$59:$CG$62=$CG$62),1,0)</f>
        <v>0</v>
      </c>
      <c r="AGT62" s="487">
        <f t="array" aca="1" ref="AGT62" ca="1">IF(AND($CC$57&lt;&gt;$CC$58,$CC$58:$CC$62=$CC$62,$CE$58:$CE$62=$CE$62,$CF$58&lt;&gt;$CF$59,$CF$59:$CF$61=$CF$61,$CF$61&lt;&gt;$CF$62,$CG$59:$CG$61=$CG$61),1,0)</f>
        <v>0</v>
      </c>
      <c r="AGU62" s="487">
        <f t="array" aca="1" ref="AGU62" ca="1">IF(AND($CC$57&lt;&gt;$CC$58,$CC$58:$CC$62=$CC$62,$CE$58:$CE$62=$CE$62,$CF$58&lt;&gt;$CF$59,$CF$59:$CF$60=$CF$60,$CF$60&lt;&gt;$CF$61,$CF$61:$CF$62=$CF$62,$CG$59:$CG$60=$CG$60,$CG$61:$CG$62=$CG$62),1,0)</f>
        <v>0</v>
      </c>
      <c r="AGV62" s="487">
        <f t="array" aca="1" ref="AGV62" ca="1">IF(AND($CC$57&lt;&gt;$CC$58,$CC$58:$CC$62=$CC$62,$CE$58:$CE$62=$CE$62,$CF$58&lt;&gt;$CF$59,$CF$59:$CF$60=$CF$60,$CF$60&lt;&gt;$CF$61,$CF$61&lt;&gt;$CF$62,$CG$59:$CG$60=$CG$60),1,0)</f>
        <v>0</v>
      </c>
      <c r="AGW62" s="487">
        <f t="array" aca="1" ref="AGW62" ca="1">IF(AND($CC$57&lt;&gt;$CC$58,$CC$58:$CC$62=$CC$62,$CE$58:$CE$62=$CE$62,$CF$58&lt;&gt;$CF$59,$CF$59&lt;&gt;$CF$60,$CF$60:$CF$62=$CF$62,$CG$60:$CG$62=$CG$62),1,0)</f>
        <v>0</v>
      </c>
      <c r="AGX62" s="487">
        <f t="array" aca="1" ref="AGX62" ca="1">IF(AND($CC$57&lt;&gt;$CC$58,$CC$58:$CC$62=$CC$62,$CE$58:$CE$62=$CE$62,$CF$58&lt;&gt;$CF$59,$CF$59&lt;&gt;$CF$60,$CF$60:$CF$61=$CF$61,$CF$61&lt;&gt;$CF$62,$CG$60:$CG$61=$CG$61),1,0)</f>
        <v>0</v>
      </c>
      <c r="AGY62" s="487">
        <f t="array" aca="1" ref="AGY62" ca="1">IF(AND($CC$57&lt;&gt;$CC$58,$CC$58:$CC$62=$CC$62,$CE$58:$CE$62=$CE$62,$CF$58&lt;&gt;$CF$59,$CF$59&lt;&gt;$CF$60,$CF$60&lt;&gt;$CF$61,$CF$61:$CF$62=$CF$62,$CG$61:$CG$62=$CG$62),1,0)</f>
        <v>0</v>
      </c>
      <c r="AGZ62" s="487">
        <f t="array" aca="1" ref="AGZ62" ca="1">IF(AND($CC$57&lt;&gt;$CC$58,$CC$58:$CC$62=$CC$62,$CE$58:$CE$62=$CE$62,$CF$58&lt;&gt;$CF$59,$CF$59&lt;&gt;$CF$60,$CF$60&lt;&gt;$CF$61,$CF$61&lt;&gt;$CF$62),1,0)</f>
        <v>0</v>
      </c>
      <c r="AHA62" s="487">
        <f t="array" aca="1" ref="AHA62" ca="1">IF(AND($CC$57&lt;&gt;$CC$58,$CC$58:$CC$61=$CC$61,$CC$61&lt;&gt;$CC$62,$CE$58:$CE$61=$CE$61,$CF$58:$CF$60=$CF$60,$CF$60&lt;&gt;$CF$61,$CG$58:$CG$60=$CG$60),1,0)</f>
        <v>0</v>
      </c>
      <c r="AHB62" s="487">
        <f t="array" aca="1" ref="AHB62" ca="1">IF(AND($CC$57&lt;&gt;$CC$58,$CC$58:$CC$61=$CC$61,$CC$61&lt;&gt;$CC$62,$CE$58:$CE$61=$CE$61,$CF$58:$CF$59=$CF$59,$CF$59&lt;&gt;$CF$60,$CF$60:$CF$61=$CF$61,$CG$58:$CG$59=$CG$59,$CG$60:$CG$61=$CG$61),1,0)</f>
        <v>0</v>
      </c>
      <c r="AHC62" s="487">
        <f t="array" aca="1" ref="AHC62" ca="1">IF(AND($CC$57&lt;&gt;$CC$58,$CC$58:$CC$61=$CC$61,$CC$61&lt;&gt;$CC$62,$CE$58:$CE$61=$CE$61,$CF$58:$CF$59=$CF$59,$CF$59&lt;&gt;$CF$60,$CF$60&lt;&gt;$CF$61,$CG$58:$CG$59=$CG$59),1,0)</f>
        <v>0</v>
      </c>
      <c r="AHD62" s="487">
        <f t="array" aca="1" ref="AHD62" ca="1">IF(AND($CC$57&lt;&gt;$CC$58,$CC$58:$CC$61=$CC$61,$CC$61&lt;&gt;$CC$62,$CE$58:$CE$61=$CE$61,$CF$58&lt;&gt;$CF$59,$CF$59:$CF$61=$CF$61,$CG$59:$CG$61=$CG$61),1,0)</f>
        <v>0</v>
      </c>
      <c r="AHE62" s="487">
        <f t="array" aca="1" ref="AHE62" ca="1">IF(AND($CC$57&lt;&gt;$CC$58,$CC$58:$CC$61=$CC$61,$CC$61&lt;&gt;$CC$62,$CE$58:$CE$61=$CE$61,$CF$58&lt;&gt;$CF$59,$CF$59:$CF$60=$CF$60,$CF$60&lt;&gt;$CF$61,$CG$59:$CG$60=$CG$60),1,0)</f>
        <v>0</v>
      </c>
      <c r="AHF62" s="487">
        <f t="array" aca="1" ref="AHF62" ca="1">IF(AND($CC$57&lt;&gt;$CC$58,$CC$58:$CC$61=$CC$61,$CC$61&lt;&gt;$CC$62,$CE$58:$CE$61=$CE$61,$CF$58&lt;&gt;$CF$59,$CF$59&lt;&gt;$CF$60,$CF$60:$CF$61=$CF$61,$CG$60:$CG$61=$CG$61),1,0)</f>
        <v>0</v>
      </c>
      <c r="AHG62" s="487">
        <f t="array" aca="1" ref="AHG62" ca="1">IF(AND($CC$57&lt;&gt;$CC$58,$CC$58:$CC$61=$CC$61,$CC$61&lt;&gt;$CC$62,$CE$58:$CE$61=$CE$61,$CF$58&lt;&gt;$CF$59,$CF$59&lt;&gt;$CF$60,$CF$60&lt;&gt;$CF$61),1,0)</f>
        <v>0</v>
      </c>
      <c r="AHH62" s="487">
        <f t="array" aca="1" ref="AHH62" ca="1">IF(AND($CC$57&lt;&gt;$CC$58,$CC$58:$CC$60=$CC$60,$CC$60&lt;&gt;$CC$61,$CC$61:$CC$62=$CC$62,$CE$58:$CE$60=$CE$60,$CE$61:$CE$62=$CE$62,$CF$58:$CF$60=$CF$60,$CF$61&lt;&gt;$CF$62,$CG$58:$CG$60=$CG$60),1,0)</f>
        <v>0</v>
      </c>
      <c r="AHI62" s="487">
        <f t="array" aca="1" ref="AHI62" ca="1">IF(AND($CC$57&lt;&gt;$CC$58,$CC$58:$CC$60=$CC$60,$CC$60&lt;&gt;$CC$61,$CC$61:$CC$62=$CC$62,$CE$58:$CE$60=$CE$60,$CE$61:$CE$62=$CE$62,$CF$58:$CF$59=$CF$59,$CF$59&lt;&gt;$CF$60,$CF$61:$CF$62=$CF$62,$CG$58:$CG$59=$CG$59,$CG$61:$CG$62=$CG$62),1,0)</f>
        <v>0</v>
      </c>
      <c r="AHJ62" s="487">
        <f t="array" aca="1" ref="AHJ62" ca="1">IF(AND($CC$57&lt;&gt;$CC$58,$CC$58:$CC$60=$CC$60,$CC$60&lt;&gt;$CC$61,$CC$61:$CC$62=$CC$62,$CE$58:$CE$60=$CE$60,$CE$61:$CE$62=$CE$62,$CF$58:$CF$59=$CF$59,$CF$59&lt;&gt;$CF$60,$CF$61&lt;&gt;$CF$62,$CG$58:$CG$59=$CG$59),1,0)</f>
        <v>0</v>
      </c>
      <c r="AHK62" s="487">
        <f t="array" aca="1" ref="AHK62" ca="1">IF(AND($CC$57&lt;&gt;$CC$58,$CC$58:$CC$60=$CC$59,$CC$60&lt;&gt;$CC$61,$CC$61:$CC$62=$CC$62,$CE$58:$CE$60=$CE$59,$CE$61:$CE$62=$CE$62,$CF$58&lt;&gt;$CF$59,$CF$59:$CF$60=$CF$59,$CF$61:$CF$62=$CF$62,$CG$59:$CG$60=$CG$59,$CG$61:$CG$62=$CG$62),1,0)</f>
        <v>0</v>
      </c>
      <c r="AHL62" s="487">
        <f t="array" aca="1" ref="AHL62" ca="1">IF(AND($CC$57&lt;&gt;$CC$58,$CC$58:$CC$60=$CC$59,$CC$60&lt;&gt;$CC$61,$CC$61:$CC$62=$CC$62,$CE$58:$CE$60=$CE$59,$CE$61:$CE$62=$CE$62,$CF$58&lt;&gt;$CF$59,$CF$59:$CF$60=$CF$59,$CF$61&lt;&gt;$CF$62,$CG$59:$CG$60=$CG$59),1,0)</f>
        <v>0</v>
      </c>
      <c r="AHM62" s="487">
        <f t="array" aca="1" ref="AHM62" ca="1">IF(AND($CC$57&lt;&gt;$CC$58,$CC$58:$CC$60=$CC$60,$CC$60&lt;&gt;$CC$61,$CC$61:$CC$62=$CC$62,$CE$58:$CE$60=$CE$60,$CE$61:$CE$62=$CE$62,$CF$58&lt;&gt;$CF$59,$CF$59&lt;&gt;$CF$60,$CF$61:$CF$62=$CF$62,$CG$61:$CG$62=$CG$62),1,0)</f>
        <v>0</v>
      </c>
      <c r="AHN62" s="487">
        <f t="array" aca="1" ref="AHN62" ca="1">IF(AND($CC$57&lt;&gt;$CC$58,$CC$58:$CC$60=$CC$60,$CC$60&lt;&gt;$CC$61,$CC$61:$CC$62=$CC$62,$CE$58:$CE$60=$CE$60,$CE$61:$CE$62=$CE$62,$CF$58&lt;&gt;$CF$59,$CF$59&lt;&gt;$CF$60,$CF$61&lt;&gt;$CF$62),1,0)</f>
        <v>0</v>
      </c>
      <c r="AHO62" s="487">
        <f t="array" aca="1" ref="AHO62" ca="1">IF(AND($CC$57&lt;&gt;$CC$58,$CC$58:$CC$60=$CC$60,$CC$60&lt;&gt;$CC$61,$CC$61&lt;&gt;$CC$62,$CE$58:$CE$60=$CE$60,$CF$58:$CF$59=$CF$59,$CF$59&lt;&gt;$CF$60,$CG$58:$CG$59=$CG$59),1,0)</f>
        <v>0</v>
      </c>
      <c r="AHP62" s="487">
        <f t="array" aca="1" ref="AHP62" ca="1">IF(AND($CC$57&lt;&gt;$CC$58,$CC$58:$CC$60=$CC$60,$CC$60&lt;&gt;$CC$61,$CC$61&lt;&gt;$CC$62,$CE$58:$CE$60=$CE$60,$CF$58&lt;&gt;$CF$59,$CF$59:$CF$60=$CF$60,$CG$59:$CG$60=$CG$60),1,0)</f>
        <v>0</v>
      </c>
      <c r="AHQ62" s="487">
        <f t="array" aca="1" ref="AHQ62" ca="1">IF(AND($CC$57&lt;&gt;$CC$58,$CC$58:$CC$60=$CC$60,$CC$60&lt;&gt;$CC$61,$CC$61&lt;&gt;$CC$62,$CE$58:$CE$60=$CE$60,$CF$58&lt;&gt;$CF$59,$CF$59&lt;&gt;$CF$60),1,0)</f>
        <v>0</v>
      </c>
      <c r="AHR62" s="487">
        <f t="array" aca="1" ref="AHR62" ca="1">IF(AND($CC$57&lt;&gt;$CC$58,$CC$58:$CC$59=$CC$59,$CC$59&lt;&gt;$CC$60,$CC$60:$CC$62=$CC$62,$CE$58:$CE$59=$CE$59,$CE$60:$CE$62=$CE$62,$CF$58:$CF$59=$CF$59,$CF$60&lt;&gt;$CF$61,$CF$61:$CF$62=$CF$62,$CG$58:$CG$59=$CG$59,$CG$61:$CG$62=$CG$62),1,0)</f>
        <v>0</v>
      </c>
      <c r="AHS62" s="487">
        <f t="array" aca="1" ref="AHS62" ca="1">IF(AND($CC$57&lt;&gt;$CC$58,$CC$58:$CC$59=$CC$59,$CC$59&lt;&gt;$CC$60,$CC$60:$CC$62=$CC$62,$CE$58:$CE$59=$CE$59,$CE$60:$CE$62=$CE$62,$CF$58:$CF$59=$CF$59,$CF$60:$CF$61=$CF$61,$CF$61&lt;&gt;$CF$62,$CG$58:$CG$59=$CG$59,$CG$60:$CG$61=$CG$61),1,0)</f>
        <v>0</v>
      </c>
      <c r="AHT62" s="487">
        <f t="array" aca="1" ref="AHT62" ca="1">IF(AND($CC$57&lt;&gt;$CC$58,$CC$58:$CC$59=$CC$59,$CC$59&lt;&gt;$CC$60,$CC$60:$CC$62=$CC$62,$CE$58:$CE$59=$CE$59,$CE$60:$CE$62=$CE$62,$CF$58:$CF$59=$CF$59,$CF$60&lt;&gt;$CF$61,$CF$61&lt;&gt;$CF$62,$CG$58:$CG$59=$CG$59),1,0)</f>
        <v>0</v>
      </c>
      <c r="AHU62" s="487">
        <f t="array" aca="1" ref="AHU62" ca="1">IF(AND($CC$57&lt;&gt;$CC$58,$CC$58:$CC$59=$CC$59,$CC$59&lt;&gt;$CC$60,$CC$60:$CC$62=$CC$62,$CE$58:$CE$59=$CE$59,$CE$60:$CE$62=$CE$62,$CF$58&lt;&gt;$CF$59,$CF$60:$CF$62=$CF$62,$CG$60:$CG$62=$CG$62),1,0)</f>
        <v>0</v>
      </c>
      <c r="AHV62" s="487">
        <f t="array" aca="1" ref="AHV62" ca="1">IF(AND($CC$57&lt;&gt;$CC$58,$CC$58:$CC$59=$CC$59,$CC$59&lt;&gt;$CC$60,$CC$60:$CC$62=$CC$62,$CE$58:$CE$59=$CE$59,$CE$60:$CE$62=$CE$62,$CF$58&lt;&gt;$CF$59,$CF$60:$CF$61=$CF$61,$CF$61&lt;&gt;$CF$62,$CG$60:$CG$61=$CG$61),1,0)</f>
        <v>0</v>
      </c>
      <c r="AHW62" s="487">
        <f t="array" aca="1" ref="AHW62" ca="1">IF(AND($CC$57&lt;&gt;$CC$58,$CC$58:$CC$59=$CC$59,$CC$59&lt;&gt;$CC$60,$CC$60:$CC$62=$CC$62,$CE$58:$CE$59=$CE$59,$CE$60:$CE$62=$CE$62,$CF$58&lt;&gt;$CF$59,$CF$60&lt;&gt;$CF$61,$CF$61:$CF$62=$CF$62,$CG$61:$CG$62=$CG$62),1,0)</f>
        <v>0</v>
      </c>
      <c r="AHX62" s="487">
        <f t="array" aca="1" ref="AHX62" ca="1">IF(AND($CC$57&lt;&gt;$CC$58,$CC$58:$CC$59=$CC$59,$CC$59&lt;&gt;$CC$60,$CC$60:$CC$62=$CC$62,$CE$58:$CE$59=$CE$59,$CE$60:$CE$62=$CE$62,$CF$58&lt;&gt;$CF$59,$CF$60&lt;&gt;$CF$61,$CF$61&lt;&gt;$CF$62),1,0)</f>
        <v>0</v>
      </c>
      <c r="AHY62" s="487">
        <f t="array" aca="1" ref="AHY62" ca="1">IF(AND($CC$57&lt;&gt;$CC$58,$CC$58:$CC$59=$CC$59,$CC$59&lt;&gt;$CC$60,$CC$60&lt;&gt;$CC$61,$CC$61:$CC$62=$CC$62,$CE$58:$CE$59=$CE$59,$CE$61:$CE$62=$CE$62,$CF$58:$CF$59=$CF$59,$CF$61&lt;&gt;$CF$62,$CG$58:$CG$59=$CG$59),1,0)</f>
        <v>0</v>
      </c>
      <c r="AHZ62" s="487">
        <f t="array" aca="1" ref="AHZ62" ca="1">IF(AND($CC$57&lt;&gt;$CC$58,$CC$58:$CC$59=$CC$59,$CC$59&lt;&gt;$CC$60,$CC$60&lt;&gt;$CC$61,$CC$61:$CC$62=$CC$62,$CE$58:$CE$59=$CE$59,$CE$61:$CE$62=$CE$62,$CF$58&lt;&gt;$CF$59,$CF$61:$CF$62=$CF$62,$CG$61:$CG$62=$CG$62),1,0)</f>
        <v>0</v>
      </c>
      <c r="AIA62" s="487">
        <f t="array" aca="1" ref="AIA62" ca="1">IF(AND($CC$57&lt;&gt;$CC$58,$CC$58:$CC$59=$CC$59,$CC$59&lt;&gt;$CC$60,$CC$60&lt;&gt;$CC$61,$CC$61:$CC$62=$CC$62,$CE$58:$CE$59=$CE$59,$CE$61:$CE$62=$CE$62,$CF$58&lt;&gt;$CF$59,$CF$61&lt;&gt;$CF$62),1,0)</f>
        <v>0</v>
      </c>
      <c r="AIB62" s="487">
        <f t="array" aca="1" ref="AIB62" ca="1">IF(AND($CC$57&lt;&gt;$CC$58,$CC$58:$CC$59=$CC$59,$CC$59&lt;&gt;$CC$60,$CC$60:$CC$61=$CC$61,$CC$61&lt;&gt;$CC$62,$CE$58:$CE$59=$CE$59,$CE$60:$CE$61=$CE$61,$CF$58:$CF$59=$CF$59,$CF$60&lt;&gt;$CF$61,$CG$58:$CG$59=$CG$59),1,0)</f>
        <v>0</v>
      </c>
      <c r="AIC62" s="487">
        <f t="array" aca="1" ref="AIC62" ca="1">IF(AND($CC$57&lt;&gt;$CC$58,$CC$58:$CC$59=$CC$59,$CC$59&lt;&gt;$CC$60,$CC$60:$CC$61=$CC$61,$CC$61&lt;&gt;$CC$62,$CE$58:$CE$59=$CE$59,$CE$60:$CE$61=$CE$61,$CF$58&lt;&gt;$CF$59,$CF$60:$CF$61=$CF$61,$CG$60:$CG$61=$CG$61),1,0)</f>
        <v>0</v>
      </c>
      <c r="AID62" s="487">
        <f t="array" aca="1" ref="AID62" ca="1">IF(AND($CC$57&lt;&gt;$CC$58,$CC$58:$CC$59=$CC$59,$CC$59&lt;&gt;$CC$60,$CC$60:$CC$61=$CC$61,$CC$61&lt;&gt;$CC$62,$CE$58:$CE$59=$CE$59,$CE$60:$CE$61=$CE$61,$CF$58&lt;&gt;$CF$59,$CF$60&lt;&gt;$CF$61),1,0)</f>
        <v>0</v>
      </c>
      <c r="AIE62" s="487">
        <f t="array" aca="1" ref="AIE62" ca="1">IF(AND($CC$57&lt;&gt;$CC$58,$CC$58:$CC$59=$CC$59,$CC$59&lt;&gt;$CC$60,$CC$60&lt;&gt;$CC$61,$CC$61&lt;&gt;$CC$62,$CE$58:$CE$59=$CE$59,$CF$58&lt;&gt;$CF$59),1,0)</f>
        <v>0</v>
      </c>
      <c r="AIF62" s="487">
        <f t="array" aca="1" ref="AIF62" ca="1">IF(AND($CC$57&lt;&gt;$CC$58,$CC$58&lt;&gt;$CC$59,$CC$59:$CC$62=$CC$62,$CE$59:$CE$62=$CE$62,$CF$59:$CF$61=$CF$61,$CF$61&lt;&gt;$CF$62,$CG$59:$CG$61=$CG$61),1,0)</f>
        <v>0</v>
      </c>
      <c r="AIG62" s="487">
        <f t="array" aca="1" ref="AIG62" ca="1">IF(AND($CC$57&lt;&gt;$CC$58,$CC$58&lt;&gt;$CC$59,$CC$59:$CC$62=$CC$62,$CE$59:$CE$62=$CE$62,$CF$59:$CF$60=$CF$60,$CF$60&lt;&gt;$CF$61,$CF$61:$CF$62=$CF$62,$CG$59:$CG$60=$CG$60,$CG$61:$CG$62=$CG$62),1,0)</f>
        <v>0</v>
      </c>
      <c r="AIH62" s="487">
        <f t="array" aca="1" ref="AIH62" ca="1">IF(AND($CC$57&lt;&gt;$CC$58,$CC$58&lt;&gt;$CC$59,$CC$59:$CC$62=$CC$62,$CE$59:$CE$62=$CE$62,$CF$59:$CF$60=$CF$60,$CF$60&lt;&gt;$CF$61,$CF$61&lt;&gt;$CF$62,$CG$59:$CG$60=$CG$60),1,0)</f>
        <v>0</v>
      </c>
      <c r="AII62" s="487">
        <f t="array" aca="1" ref="AII62" ca="1">IF(AND($CC$57&lt;&gt;$CC$58,$CC$58&lt;&gt;$CC$59,$CC$59:$CC$62=$CC$62,$CE$59:$CE$62=$CE$62,$CF$59&lt;&gt;$CF$60,$CF$60:$CF$62=$CF$62,$CG$60:$CG$62=$CG$62),1,0)</f>
        <v>0</v>
      </c>
      <c r="AIJ62" s="487">
        <f t="array" aca="1" ref="AIJ62" ca="1">IF(AND($CC$57&lt;&gt;$CC$58,$CC$58&lt;&gt;$CC$59,$CC$59:$CC$62=$CC$62,$CE$59:$CE$62=$CE$62,$CF$59&lt;&gt;$CF$60,$CF$60:$CF$61=$CF$61,$CF$61&lt;&gt;$CF$62,$CG$60:$CG$61=$CG$61),1,0)</f>
        <v>0</v>
      </c>
      <c r="AIK62" s="487">
        <f t="array" aca="1" ref="AIK62" ca="1">IF(AND($CC$57&lt;&gt;$CC$58,$CC$58&lt;&gt;$CC$59,$CC$59:$CC$62=$CC$62,$CE$59:$CE$62=$CE$62,$CF$59&lt;&gt;$CF$60,$CF$60&lt;&gt;$CF$61,$CF$61:$CF$62=$CF$62,$CG$61:$CG$62=$CG$62),1,0)</f>
        <v>0</v>
      </c>
      <c r="AIL62" s="487">
        <f t="array" aca="1" ref="AIL62" ca="1">IF(AND($CC$57&lt;&gt;$CC$58,$CC$58&lt;&gt;$CC$59,$CC$59:$CC$62=$CC$62,$CE$59:$CE$62=$CE$62,$CF$59&lt;&gt;$CF$60,$CF$60&lt;&gt;$CF$61,$CF$61&lt;&gt;$CF$62),1,0)</f>
        <v>0</v>
      </c>
      <c r="AIM62" s="487">
        <f t="array" aca="1" ref="AIM62" ca="1">IF(AND($CC$57&lt;&gt;$CC$58,$CC$58&lt;&gt;$CC$59,$CC$59:$CC$61=$CC$61,$CC$61&lt;&gt;$CC$62,$CE$59:$CE$61=$CE$61,$CF$59:$CF$60=$CF$60,$CF$60&lt;&gt;$CF$61,$CG$59:$CG$60=$CG$60),1,0)</f>
        <v>0</v>
      </c>
      <c r="AIN62" s="487">
        <f t="array" aca="1" ref="AIN62" ca="1">IF(AND($CC$57&lt;&gt;$CC$58,$CC$58&lt;&gt;$CC$59,$CC$59:$CC$61=$CC$61,$CC$61&lt;&gt;$CC$62,$CE$59:$CE$61=$CE$61,$CF$59&lt;&gt;$CF$60,$CF$60:$CF$61=$CF$61,$CG$60:$CG$61=$CG$61),1,0)</f>
        <v>0</v>
      </c>
      <c r="AIO62" s="487">
        <f t="array" aca="1" ref="AIO62" ca="1">IF(AND($CC$57&lt;&gt;$CC$58,$CC$58&lt;&gt;$CC$59,$CC$59:$CC$61=$CC$61,$CC$61&lt;&gt;$CC$62,$CE$59:$CE$61=$CE$61,$CF$59&lt;&gt;$CF$60,$CF$60&lt;&gt;$CF$61),1,0)</f>
        <v>0</v>
      </c>
      <c r="AIP62" s="487">
        <f t="array" aca="1" ref="AIP62" ca="1">IF(AND($CC$57&lt;&gt;$CC$58,$CC$58&lt;&gt;$CC$59,$CC$59:$CC$60=$CC$60,$CC$60&lt;&gt;$CC$61,$CC$61:$CC$62=$CC$62,$CE$59:$CE$60=$CE$60,$CE$61:$CE$62=$CE$62,$CF$59:$CF$60=$CF$60,$CF$61&lt;&gt;$CF$62,$CG$59:$CG$60=$CG$60),1,0)</f>
        <v>0</v>
      </c>
      <c r="AIQ62" s="487">
        <f t="array" aca="1" ref="AIQ62" ca="1">IF(AND($CC$57&lt;&gt;$CC$58,$CC$58&lt;&gt;$CC$59,$CC$59:$CC$60=$CC$60,$CC$60&lt;&gt;$CC$61,$CC$61:$CC$62=$CC$62,$CE$59:$CE$60=$CE$60,$CE$61:$CE$62=$CE$62,$CF$59&lt;&gt;$CF$60,$CF$61:$CF$62=$CF$62,$CG$61:$CG$62=$CG$62),1,0)</f>
        <v>0</v>
      </c>
      <c r="AIR62" s="487">
        <f t="array" aca="1" ref="AIR62" ca="1">IF(AND($CC$57&lt;&gt;$CC$58,$CC$58&lt;&gt;$CC$59,$CC$59:$CC$60=$CC$60,$CC$60&lt;&gt;$CC$61,$CC$61:$CC$62=$CC$62,$CE$59:$CE$60=$CE$60,$CE$61:$CE$62=$CE$62,$CF$59&lt;&gt;$CF$60,$CF$61&lt;&gt;$CF$62),1,0)</f>
        <v>0</v>
      </c>
      <c r="AIS62" s="487">
        <f t="array" aca="1" ref="AIS62" ca="1">IF(AND($CC$57&lt;&gt;$CC$58,$CC$58&lt;&gt;$CC$59,$CC$59:$CC$60=$CC$60,$CC$60&lt;&gt;$CC$61,$CC$61&lt;&gt;$CC$62,$CE$59:$CE$60=$CE$59,$CF$59&lt;&gt;$CF$60),1,0)</f>
        <v>0</v>
      </c>
      <c r="AIT62" s="487">
        <f t="array" aca="1" ref="AIT62" ca="1">IF(AND($CC$57&lt;&gt;$CC$58,$CC$58&lt;&gt;$CC$59,$CC$59&lt;&gt;$CC$60,$CC$60:$CC$62=$CC$62,$CE$60:$CE$62=$CE$62,$CF$60:$CF$61=$CF$61,$CF$61&lt;&gt;$CF$62,$CG$60:$CG$61=$CG$61),1,0)</f>
        <v>0</v>
      </c>
      <c r="AIU62" s="487">
        <f t="array" aca="1" ref="AIU62" ca="1">IF(AND($CC$57&lt;&gt;$CC$58,$CC$58&lt;&gt;$CC$59,$CC$59&lt;&gt;$CC$60,$CC$60:$CC$62=$CC$62,$CE$60:$CE$62=$CE$62,$CF$60&lt;&gt;$CF$61,$CF$61:$CF$62=$CF$62,$CG$61:$CG$62=$CG$62),1,0)</f>
        <v>0</v>
      </c>
      <c r="AIV62" s="487">
        <f t="array" aca="1" ref="AIV62" ca="1">IF(AND($CC$57&lt;&gt;$CC$58,$CC$58&lt;&gt;$CC$59,$CC$59&lt;&gt;$CC$60,$CC$60:$CC$62=$CC$62,$CE$60:$CE$62=$CE$62,$CF$60&lt;&gt;$CF$61,$CF$61&lt;&gt;$CF$62),1,0)</f>
        <v>0</v>
      </c>
      <c r="AIW62" s="487">
        <f t="array" aca="1" ref="AIW62" ca="1">IF(AND($CC$57&lt;&gt;$CC$58,$CC$58&lt;&gt;$CC$59,$CC$59&lt;&gt;$CC$60,$CC$60:$CC$61=$CC$61,$CC$61&lt;&gt;$CC$62,$CE$60:$CE$61=$CE$61,$CF$60&lt;&gt;$CF$61),1,0)</f>
        <v>0</v>
      </c>
      <c r="AIX62" s="487">
        <f t="array" aca="1" ref="AIX62" ca="1">IF(AND($CC$57&lt;&gt;$CC$58,$CC$58&lt;&gt;$CC$59,$CC$59&lt;&gt;$CC$60,$CC$60&lt;&gt;$CC$61,$CC$61:$CC$62=$CC$62,$CE$61:$CE$62=$CE$62,$CF$61&lt;&gt;$CF$62),1,0)</f>
        <v>0</v>
      </c>
      <c r="AIY62" s="487">
        <f t="array" aca="1" ref="AIY62" ca="1">IF(AND($CC$57:$CC$62=$CC$62,$CE$57:$CE$61=$CE$61,$CE$61&lt;&gt;$CE$62,$CF$57:$CF$61=$CF$61,$CG$57:$CG$60=$CG$60,$CG$60&lt;&gt;$CG$61),1,0)</f>
        <v>0</v>
      </c>
      <c r="AIZ62" s="487">
        <f t="array" aca="1" ref="AIZ62" ca="1">IF(AND($CC$57:$CC$62=$CC$62,$CE$57:$CE$61=$CE$61,$CE$61&lt;&gt;$CE$62,$CF$57:$CF$61=$CF$61,$CG$57:$CG$59=$CG$59,$CG$59&lt;&gt;$CG$60,$CG$60:$CG$61=$CG$61),1,0)</f>
        <v>0</v>
      </c>
      <c r="AJA62" s="487">
        <f t="array" aca="1" ref="AJA62" ca="1">IF(AND($CC$57:$CC$62=$CC$62,$CE$57:$CE$61=$CE$61,$CE$61&lt;&gt;$CE$62,$CF$57:$CF$61=$CF$61,$CG$57:$CG$59=$CG$59,$CG$59&lt;&gt;$CG$60,$CG$60&lt;&gt;$CG$61),1,0)</f>
        <v>0</v>
      </c>
      <c r="AJB62" s="487">
        <f t="array" aca="1" ref="AJB62" ca="1">IF(AND($CC$57:$CC$62=$CC$62,$CE$57:$CE$61=$CE$61,$CE$61&lt;&gt;$CE$62,$CF$57:$CF$61=$CF$61,$CG$57:$CG$58=$CG$58,$CG$58&lt;&gt;$CG$59,$CG$59:$CG$61=$CG$61),1,0)</f>
        <v>0</v>
      </c>
      <c r="AJC62" s="487">
        <f t="array" aca="1" ref="AJC62" ca="1">IF(AND($CC$57:$CC$62=$CC$62,$CE$57:$CE$61=$CE$61,$CE$61&lt;&gt;$CE$62,$CF$57:$CF$61=$CF$61,$CG$57:$CG$58=$CG$58,$CG$58&lt;&gt;$CG$59,$CG$59:$CG$60=$CG$60,$CG$60&lt;&gt;$CG$61),1,0)</f>
        <v>0</v>
      </c>
      <c r="AJD62" s="487">
        <f t="array" aca="1" ref="AJD62" ca="1">IF(AND($CC$57:$CC$62=$CC$62,$CE$57:$CE$61=$CE$61,$CE$61&lt;&gt;$CE$62,$CF$57:$CF$61=$CF$61,$CG$57:$CG$58=$CG$58,$CG$58&lt;&gt;$CG$59,$CG$59&lt;&gt;$CG$60,$CG$60:$CG$61=$CG$61),1,0)</f>
        <v>0</v>
      </c>
      <c r="AJE62" s="487">
        <f t="array" aca="1" ref="AJE62" ca="1">IF(AND($CC$57:$CC$62=$CC$62,$CE$57:$CE$61=$CE$61,$CE$61&lt;&gt;$CE$62,$CF$57:$CF$61=$CF$61,$CG$57:$CG$58=$CG$58,$CG$58&lt;&gt;$CG$59,$CG$59&lt;&gt;$CG$60,$CG$60&lt;&gt;$CG$61),1,0)</f>
        <v>0</v>
      </c>
      <c r="AJF62" s="487">
        <f t="array" aca="1" ref="AJF62" ca="1">IF(AND($CC$57:$CC$62=$CC$62,$CE$57:$CE$61=$CE$61,$CE$61&lt;&gt;$CE$62,$CF$57:$CF$61=$CF$61,$CG$57&lt;&gt;$CG$58,$CG$58:$CG$61=$CG$61),1,0)</f>
        <v>0</v>
      </c>
      <c r="AJG62" s="487">
        <f t="array" aca="1" ref="AJG62" ca="1">IF(AND($CC$57:$CC$62=$CC$62,$CE$57:$CE$61=$CE$61,$CE$61&lt;&gt;$CE$62,$CF$57:$CF$61=$CF$61,$CG$57&lt;&gt;$CG$58,$CG$58:$CG$60=$CG$60,$CG$60&lt;&gt;$CG$61),1,0)</f>
        <v>0</v>
      </c>
      <c r="AJH62" s="487">
        <f t="array" aca="1" ref="AJH62" ca="1">IF(AND($CC$57:$CC$62=$CC$62,$CE$57:$CE$61=$CE$61,$CE$61&lt;&gt;$CE$62,$CF$57:$CF$61=$CF$61,$CG$57&lt;&gt;$CG$58,$CG$58:$CG$59=$CG$59,$CG$59&lt;&gt;$CG$60,$CG$60:$CG$61=$CG$61),1,0)</f>
        <v>0</v>
      </c>
      <c r="AJI62" s="487">
        <f t="array" aca="1" ref="AJI62" ca="1">IF(AND($CC$57:$CC$62=$CC$62,$CE$57:$CE$61=$CE$61,$CE$61&lt;&gt;$CE$62,$CF$57:$CF$61=$CF$61,$CG$57&lt;&gt;$CG$58,$CG$58:$CG$59=$CG$59,$CG$59&lt;&gt;$CG$60,$CG$60&lt;&gt;$CG$61),1,0)</f>
        <v>0</v>
      </c>
      <c r="AJJ62" s="487">
        <f t="array" aca="1" ref="AJJ62" ca="1">IF(AND($CC$57:$CC$62=$CC$62,$CE$57:$CE$61=$CE$61,$CE$61&lt;&gt;$CE$62,$CF$57:$CF$61=$CF$61,$CG$57&lt;&gt;$CG$58,$CG$58&lt;&gt;$CG$59,$CG$59:$CG$61=$CG$61),1,0)</f>
        <v>0</v>
      </c>
      <c r="AJK62" s="487">
        <f t="array" aca="1" ref="AJK62" ca="1">IF(AND($CC$57:$CC$62=$CC$62,$CE$57:$CE$61=$CE$61,$CE$61&lt;&gt;$CE$62,$CF$57:$CF$61=$CF$61,$CG$57&lt;&gt;$CG$58,$CG$58&lt;&gt;$CG$59,$CG$59:$CG$60=$CG$60,$CG$60&lt;&gt;$CG$61),1,0)</f>
        <v>0</v>
      </c>
      <c r="AJL62" s="487">
        <f t="array" aca="1" ref="AJL62" ca="1">IF(AND($CC$57:$CC$62=$CC$62,$CE$57:$CE$61=$CE$61,$CE$61&lt;&gt;$CE$62,$CF$57:$CF$61=$CF$61,$CG$57&lt;&gt;$CG$58,$CG$58&lt;&gt;$CG$59,$CG$59&lt;&gt;$CG$60,$CG$60:$CG$61=$CG$61),1,0)</f>
        <v>0</v>
      </c>
      <c r="AJM62" s="487">
        <f t="array" aca="1" ref="AJM62" ca="1">IF(AND($CC$57:$CC$62=$CC$62,$CE$57:$CE$61=$CE$61,$CE$61&lt;&gt;$CE$62,$CF$57:$CF$61=$CF$61,$CG$57&lt;&gt;$CG$58,$CG$58&lt;&gt;$CG$59,$CG$59&lt;&gt;$CG$60,$CG$60&lt;&gt;$CG$61),1,0)</f>
        <v>0</v>
      </c>
      <c r="AJN62" s="487">
        <f t="array" aca="1" ref="AJN62" ca="1">IF(AND($CC$57:$CC$62=$CC$62,$CE$57:$CE$60=$CE$60,$CE$60&lt;&gt;$CE$61,$CE$61:$CE$62=$CE$62,$CF$57:$CF$60=$CF$60,$CF$61:$CF$62=$CF$62,$CG$57:$CG$60=$CG$60,$CG$61&lt;&gt;$CG$62),1,0)</f>
        <v>0</v>
      </c>
      <c r="AJO62" s="487">
        <f t="array" aca="1" ref="AJO62" ca="1">IF(AND($CC$57:$CC$62=$CC$62,$CE$57:$CE$60=$CE$60,$CE$60&lt;&gt;$CE$61,$CE$61:$CE$62=$CE$62,$CF$57:$CF$60=$CF$60,$CF$61:$CF$62=$CF$62,$CG$57:$CG$59=$CG$59,$CG$59&lt;&gt;$CG$60,$CG$61:$CG$62=$CG$62),1,0)</f>
        <v>0</v>
      </c>
      <c r="AJP62" s="487">
        <f t="array" aca="1" ref="AJP62" ca="1">IF(AND($CC$57:$CC$62=$CC$62,$CE$57:$CE$60=$CE$60,$CE$60&lt;&gt;$CE$61,$CE$61:$CE$62=$CE$62,$CF$57:$CF$60=$CF$60,$CF$61:$CF$62=$CF$62,$CG$57:$CG$59=$CG$59,$CG$59&lt;&gt;$CG$60,$CG$61&lt;&gt;$CG$62),1,0)</f>
        <v>0</v>
      </c>
      <c r="AJQ62" s="487">
        <f t="array" aca="1" ref="AJQ62" ca="1">IF(AND($CC$57:$CC$62=$CC$62,$CE$57:$CE$60=$CE$60,$CE$60&lt;&gt;$CE$61,$CE$61:$CE$62=$CE$62,$CF$57:$CF$60=$CF$60,$CF$61:$CF$62=$CF$62,$CG$57:$CG$58=$CG$58,$CG$58&lt;&gt;$CG$59,$CG$59:$CG$60=$CG$60,$CG$61:$CG$62=$CG$62),1,0)</f>
        <v>0</v>
      </c>
      <c r="AJR62" s="487">
        <f t="array" aca="1" ref="AJR62" ca="1">IF(AND($CC$57:$CC$62=$CC$62,$CE$57:$CE$60=$CE$60,$CE$60&lt;&gt;$CE$61,$CE$61:$CE$62=$CE$62,$CF$57:$CF$60=$CF$60,$CF$61:$CF$62=$CF$62,$CG$57:$CG$58=$CG$58,$CG$58&lt;&gt;$CG$59,$CG$59:$CG$60=$CG$60,$CG$61&lt;&gt;$CG$62),1,0)</f>
        <v>0</v>
      </c>
      <c r="AJS62" s="487">
        <f t="array" aca="1" ref="AJS62" ca="1">IF(AND($CC$57:$CC$62=$CC$62,$CE$57:$CE$60=$CE$60,$CE$60&lt;&gt;$CE$61,$CE$61:$CE$62=$CE$62,$CF$57:$CF$60=$CF$60,$CF$61:$CF$62=$CF$62,$CG$57:$CG$58=$CG$58,$CG$58&lt;&gt;$CG$59,$CG$59&lt;&gt;$CG$60,$CG$61:$CG$62=$CG$62),1,0)</f>
        <v>0</v>
      </c>
      <c r="AJT62" s="487">
        <f t="array" aca="1" ref="AJT62" ca="1">IF(AND($CC$57:$CC$62=$CC$62,$CE$57:$CE$60=$CE$60,$CE$60&lt;&gt;$CE$61,$CE$61:$CE$62=$CE$62,$CF$57:$CF$60=$CF$60,$CF$61:$CF$62=$CF$62,$CG$57:$CG$58=$CG$58,$CG$58&lt;&gt;$CG$59,$CG$59&lt;&gt;$CG$60,$CG$61&lt;&gt;$CG$62),1,0)</f>
        <v>0</v>
      </c>
      <c r="AJU62" s="487">
        <f t="array" aca="1" ref="AJU62" ca="1">IF(AND($CC$57:$CC$62=$CC$62,$CE$57:$CE$60=$CE$60,$CE$60&lt;&gt;$CE$61,$CE$61:$CE$62=$CE$62,$CF$57:$CF$60=$CF$60,$CF$61:$CF$62=$CF$62,$CG$57&lt;&gt;$CG$58,$CG$58:$CG$60=$CG$60,$CG$61:$CG$62=$CG$62),1,0)</f>
        <v>0</v>
      </c>
      <c r="AJV62" s="487">
        <f t="array" aca="1" ref="AJV62" ca="1">IF(AND($CC$57:$CC$62=$CC$62,$CE$57:$CE$60=$CE$60,$CE$60&lt;&gt;$CE$61,$CE$61:$CE$62=$CE$62,$CF$57:$CF$60=$CF$60,$CF$61:$CF$62=$CF$62,$CG$57&lt;&gt;$CG$58,$CG$58:$CG$60=$CG$60,$CG$61&lt;&gt;$CG$62),1,0)</f>
        <v>0</v>
      </c>
      <c r="AJW62" s="487">
        <f t="array" aca="1" ref="AJW62" ca="1">IF(AND($CC$57:$CC$62=$CC$62,$CE$57:$CE$60=$CE$60,$CE$60&lt;&gt;$CE$61,$CE$61:$CE$62=$CE$62,$CF$57:$CF$60=$CF$60,$CF$61:$CF$62=$CF$62,$CG$57&lt;&gt;$CG$58,$CG$58:$CG$59=$CG$59,$CG$59&lt;&gt;$CG$60,$CG$61:$CG$62=$CG$62),1,0)</f>
        <v>0</v>
      </c>
      <c r="AJX62" s="487">
        <f t="array" aca="1" ref="AJX62" ca="1">IF(AND($CC$57:$CC$62=$CC$62,$CE$57:$CE$60=$CE$60,$CE$60&lt;&gt;$CE$61,$CE$61:$CE$62=$CE$62,$CF$57:$CF$60=$CF$60,$CF$61:$CF$62=$CF$62,$CG$57&lt;&gt;$CG$58,$CG$58:$CG$59=$CG$59,$CG$59&lt;&gt;$CG$60,$CG$61&lt;&gt;$CG$62),1,0)</f>
        <v>0</v>
      </c>
      <c r="AJY62" s="487">
        <f t="array" aca="1" ref="AJY62" ca="1">IF(AND($CC$57:$CC$62=$CC$62,$CE$57:$CE$60=$CE$60,$CE$60&lt;&gt;$CE$61,$CE$61:$CE$62=$CE$62,$CF$57:$CF$60=$CF$60,$CF$61:$CF$62=$CF$62,$CG$57&lt;&gt;$CG$58,$CG$58&lt;&gt;$CG$59,$CG$59:$CG$60=$CG$60,$CG$61:$CG$62=$CG$62),1,0)</f>
        <v>0</v>
      </c>
      <c r="AJZ62" s="487">
        <f t="array" aca="1" ref="AJZ62" ca="1">IF(AND($CC$57:$CC$62=$CC$62,$CE$57:$CE$60=$CE$60,$CE$60&lt;&gt;$CE$61,$CE$61:$CE$62=$CE$62,$CF$57:$CF$60=$CF$60,$CF$61:$CF$62=$CF$62,$CG$57&lt;&gt;$CG$58,$CG$58&lt;&gt;$CG$59,$CG$59:$CG$60=$CG$60,$CG$61&lt;&gt;$CG$62),1,0)</f>
        <v>0</v>
      </c>
      <c r="AKA62" s="487">
        <f t="array" aca="1" ref="AKA62" ca="1">IF(AND($CC$57:$CC$62=$CC$62,$CE$57:$CE$60=$CE$60,$CE$60&lt;&gt;$CE$61,$CE$61:$CE$62=$CE$62,$CF$57:$CF$60=$CF$60,$CF$61:$CF$62=$CF$62,$CG$57&lt;&gt;$CG$58,$CG$58&lt;&gt;$CG$59,$CG$59&lt;&gt;$CG$60,$CG$61:$CG$62=$CG$62),1,0)</f>
        <v>0</v>
      </c>
      <c r="AKB62" s="487">
        <f t="array" aca="1" ref="AKB62" ca="1">IF(AND($CC$57:$CC$62=$CC$62,$CE$57:$CE$60=$CE$60,$CE$60&lt;&gt;$CE$61,$CE$61:$CE$62=$CE$62,$CF$57:$CF$60=$CF$60,$CF$61:$CF$62=$CF$62,$CG$57&lt;&gt;$CG$58,$CG$58&lt;&gt;$CG$59,$CG$59&lt;&gt;$CG$60,$CG$61&lt;&gt;$CG$62),1,0)</f>
        <v>0</v>
      </c>
      <c r="AKC62" s="487">
        <f t="array" aca="1" ref="AKC62" ca="1">IF(AND($CC$57:$CC$62=$CC$62,$CE$57:$CE$60=$CE$60,$CE$60&lt;&gt;$CE$61,$CE$61&lt;&gt;$CE$62,$CF$57:$CF$60=$CF$60,$CG$57:$CG$59=$CG$59,$CG$59&lt;&gt;$CG$60),1,0)</f>
        <v>0</v>
      </c>
      <c r="AKD62" s="487">
        <f t="array" aca="1" ref="AKD62" ca="1">IF(AND($CC$57:$CC$62=$CC$62,$CE$57:$CE$60=$CE$60,$CE$60&lt;&gt;$CE$61,$CE$61&lt;&gt;$CE$62,$CF$57:$CF$60=$CF$60,$CG$57:$CG$58=$CG$57,$CG$58&lt;&gt;$CG$59,$CG$59:$CG$60=$CG$60),1,0)</f>
        <v>0</v>
      </c>
      <c r="AKE62" s="487">
        <f t="array" aca="1" ref="AKE62" ca="1">IF(AND($CC$57:$CC$62=$CC$62,$CE$57:$CE$60=$CE$60,$CE$60&lt;&gt;$CE$61,$CE$61&lt;&gt;$CE$62,$CF$57:$CF$60=$CF$60,$CG$57:$CG$58=$CG$57,$CG$58&lt;&gt;$CG$59,$CG$59&lt;&gt;$CG$60),1,0)</f>
        <v>0</v>
      </c>
      <c r="AKF62" s="487">
        <f t="array" aca="1" ref="AKF62" ca="1">IF(AND($CC$57:$CC$62=$CC$62,$CE$57:$CE$60=$CE$60,$CE$60&lt;&gt;$CE$61,$CE$61&lt;&gt;$CE$62,$CF$57:$CF$60=$CF$60,$CG$57&lt;&gt;$CG$58,$CG$58:$CG$60=$CG$60),1,0)</f>
        <v>0</v>
      </c>
      <c r="AKG62" s="487">
        <f t="array" aca="1" ref="AKG62" ca="1">IF(AND($CC$57:$CC$62=$CC$62,$CE$57:$CE$60=$CE$60,$CE$60&lt;&gt;$CE$61,$CE$61&lt;&gt;$CE$62,$CF$57:$CF$60=$CF$60,$CG$57&lt;&gt;$CG$58,$CG$58:$CG$59=$CG$59,$CG$59&lt;&gt;$CG$60),1,0)</f>
        <v>0</v>
      </c>
      <c r="AKH62" s="487">
        <f t="array" aca="1" ref="AKH62" ca="1">IF(AND($CC$57:$CC$62=$CC$62,$CE$57:$CE$60=$CE$60,$CE$60&lt;&gt;$CE$61,$CE$61&lt;&gt;$CE$62,$CF$57:$CF$60=$CF$60,$CG$57&lt;&gt;$CG$58,$CG$58&lt;&gt;$CG$59,$CG$59:$CG$60=$CG$60),1,0)</f>
        <v>0</v>
      </c>
      <c r="AKI62" s="487">
        <f t="array" aca="1" ref="AKI62" ca="1">IF(AND($CC$57:$CC$62=$CC$62,$CE$57:$CE$60=$CE$60,$CE$60&lt;&gt;$CE$61,$CE$61&lt;&gt;$CE$62,$CF$57:$CF$60=$CF$60,$CG$57&lt;&gt;$CG$58,$CG$58&lt;&gt;$CG$59,$CG$59&lt;&gt;$CG$60),1,0)</f>
        <v>0</v>
      </c>
      <c r="AKJ62" s="487">
        <f t="array" aca="1" ref="AKJ62" ca="1">IF(AND($CC$57:$CC$62=$CC$62,$CE$57:$CE$59=$CE$59,$CE$59&lt;&gt;$CE$60,$CE$60:$CE$62=$CE$62,$CF$57:$CF$59=$CF$59,$CF$60:$CF$62=$CF$62,$CG$57:$CG$59=$CG$59,$CG$60:$CG$61=$CG$61,$CG$61&lt;&gt;$CG$62),1,0)</f>
        <v>0</v>
      </c>
      <c r="AKK62" s="487">
        <f t="array" aca="1" ref="AKK62" ca="1">IF(AND($CC$57:$CC$62=$CC$62,$CE$57:$CE$59=$CE$59,$CE$59&lt;&gt;$CE$60,$CE$60:$CE$62=$CE$62,$CF$57:$CF$59=$CF$59,$CF$60:$CF$62=$CF$62,$CG$57:$CG$59=$CG$59,$CG$60&lt;&gt;$CG$61,$CG$61:$CG$62=$CG$62),1,0)</f>
        <v>0</v>
      </c>
      <c r="AKL62" s="487">
        <f t="array" aca="1" ref="AKL62" ca="1">IF(AND($CC$57:$CC$62=$CC$62,$CE$57:$CE$59=$CE$59,$CE$59&lt;&gt;$CE$60,$CE$60:$CE$62=$CE$62,$CF$57:$CF$59=$CF$59,$CF$60:$CF$62=$CF$62,$CG$57:$CG$59=$CG$59,$CG$60&lt;&gt;$CG$61,$CG$61&lt;&gt;$CG$62),1,0)</f>
        <v>0</v>
      </c>
      <c r="AKM62" s="487">
        <f t="array" aca="1" ref="AKM62" ca="1">IF(AND($CC$57:$CC$62=$CC$62,$CE$57:$CE$59=$CE$59,$CE$59&lt;&gt;$CE$60,$CE$60:$CE$62=$CE$62,$CF$57:$CF$59=$CF$59,$CF$60:$CF$62=$CF$62,$CG$57:$CG$58=$CG$58,$CG$58&lt;&gt;$CG$59,$CG$60:$CG$62=$CG$62),1,0)</f>
        <v>0</v>
      </c>
      <c r="AKN62" s="487">
        <f t="array" aca="1" ref="AKN62" ca="1">IF(AND($CC$57:$CC$62=$CC$62,$CE$57:$CE$59=$CE$59,$CE$59&lt;&gt;$CE$60,$CE$60:$CE$62=$CE$62,$CF$57:$CF$59=$CF$59,$CF$60:$CF$62=$CF$62,$CG$57:$CG$58=$CG$58,$CG$58&lt;&gt;$CG$59,$CG$60&lt;&gt;$CG$61,$CG$61:$CG$62=$CG$62),1,0)</f>
        <v>0</v>
      </c>
      <c r="AKO62" s="487">
        <f t="array" aca="1" ref="AKO62" ca="1">IF(AND($CC$57:$CC$62=$CC$62,$CE$57:$CE$59=$CE$59,$CE$59&lt;&gt;$CE$60,$CE$60:$CE$62=$CE$62,$CF$57:$CF$59=$CF$59,$CF$60:$CF$62=$CF$62,$CG$57:$CG$58=$CG$58,$CG$58&lt;&gt;$CG$59,$CG$60:$CG$61=$CG$61,$CG$61&lt;&gt;$CG$62),1,0)</f>
        <v>0</v>
      </c>
      <c r="AKP62" s="487">
        <f t="array" aca="1" ref="AKP62" ca="1">IF(AND($CC$57:$CC$62=$CC$62,$CE$57:$CE$59=$CE$59,$CE$59&lt;&gt;$CE$60,$CE$60:$CE$62=$CE$62,$CF$57:$CF$59=$CF$59,$CF$60:$CF$62=$CF$62,$CG$57:$CG$58=$CG$58,$CG$58&lt;&gt;$CG$59,$CG$60&lt;&gt;$CG$61,$CG$61&lt;&gt;$CG$62),1,0)</f>
        <v>0</v>
      </c>
      <c r="AKQ62" s="487">
        <f t="array" aca="1" ref="AKQ62" ca="1">IF(AND($CC$57:$CC$62=$CC$62,$CE$57:$CE$59=$CE$59,$CE$59&lt;&gt;$CE$60,$CE$60:$CE$62=$CE$62,$CF$57:$CF$59=$CF$59,$CF$60:$CF$62=$CF$62,$CG$57&lt;&gt;$CG$58,$CG$58:$CG$59=$CG$59,$CG$60:$CG$62=$CG$62),1,0)</f>
        <v>0</v>
      </c>
      <c r="AKR62" s="487">
        <f t="array" aca="1" ref="AKR62" ca="1">IF(AND($CC$57:$CC$62=$CC$62,$CE$57:$CE$59=$CE$59,$CE$59&lt;&gt;$CE$60,$CE$60:$CE$62=$CE$62,$CF$57:$CF$59=$CF$59,$CF$60:$CF$62=$CF$62,$CG$57&lt;&gt;$CG$58,$CG$58:$CG$59=$CG$59,$CG$60&lt;&gt;$CG$61,$CG$61:$CG$62=$CG$62),1,0)</f>
        <v>0</v>
      </c>
      <c r="AKS62" s="487">
        <f t="array" aca="1" ref="AKS62" ca="1">IF(AND($CC$57:$CC$62=$CC$62,$CE$57:$CE$59=$CE$59,$CE$59&lt;&gt;$CE$60,$CE$60:$CE$62=$CE$62,$CF$57:$CF$59=$CF$59,$CF$60:$CF$62=$CF$62,$CG$57&lt;&gt;$CG$58,$CG$58:$CG$59=$CG$59,$CG$60:$CG$61=$CG$61,$CG$61&lt;&gt;$CG$62),1,0)</f>
        <v>0</v>
      </c>
      <c r="AKT62" s="487">
        <f t="array" aca="1" ref="AKT62" ca="1">IF(AND($CC$57:$CC$62=$CC$62,$CE$57:$CE$59=$CE$59,$CE$59&lt;&gt;$CE$60,$CE$60:$CE$62=$CE$62,$CF$57:$CF$59=$CF$59,$CF$60:$CF$62=$CF$62,$CG$57&lt;&gt;$CG$58,$CG$58:$CG$59=$CG$59,$CG$60&lt;&gt;$CG$61,$CG$61&lt;&gt;$CG$62),1,0)</f>
        <v>0</v>
      </c>
      <c r="AKU62" s="487">
        <f t="array" aca="1" ref="AKU62" ca="1">IF(AND($CC$57:$CC$62=$CC$62,$CE$57:$CE$59=$CE$59,$CE$59&lt;&gt;$CE$60,$CE$60:$CE$62=$CE$62,$CF$57:$CF$59=$CF$59,$CF$60:$CF$62=$CF$62,$CG$57&lt;&gt;$CG$58,$CG$58&lt;&gt;$CG$59,$CG$60:$CG$62=$CG$62),1,0)</f>
        <v>0</v>
      </c>
      <c r="AKV62" s="487">
        <f t="array" aca="1" ref="AKV62" ca="1">IF(AND($CC$57:$CC$62=$CC$62,$CE$57:$CE$59=$CE$59,$CE$59&lt;&gt;$CE$60,$CE$60:$CE$62=$CE$62,$CF$57:$CF$59=$CF$59,$CF$60:$CF$62=$CF$62,$CG$57&lt;&gt;$CG$58,$CG$58&lt;&gt;$CG$59,$CG$60:$CG$61=$CG$61,$CG$61&lt;&gt;$CG$62),1,0)</f>
        <v>0</v>
      </c>
      <c r="AKW62" s="487">
        <f t="array" aca="1" ref="AKW62" ca="1">IF(AND($CC$57:$CC$62=$CC$62,$CE$57:$CE$59=$CE$59,$CE$59&lt;&gt;$CE$60,$CE$60:$CE$62=$CE$62,$CF$57:$CF$59=$CF$59,$CF$60:$CF$62=$CF$62,$CG$57&lt;&gt;$CG$58,$CG$58&lt;&gt;$CG$59,$CG$60&lt;&gt;$CG$61,$CG$61:$CG$62=$CG$62),1,0)</f>
        <v>0</v>
      </c>
      <c r="AKX62" s="487">
        <f t="array" aca="1" ref="AKX62" ca="1">IF(AND($CC$57:$CC$62=$CC$62,$CE$57:$CE$59=$CE$59,$CE$59&lt;&gt;$CE$60,$CE$60:$CE$62=$CE$62,$CF$57:$CF$59=$CF$59,$CF$60:$CF$62=$CF$62,$CG$57&lt;&gt;$CG$58,$CG$58&lt;&gt;$CG$59,$CG$60&lt;&gt;$CG$61,$CG$61&lt;&gt;$CG$62),1,0)</f>
        <v>0</v>
      </c>
      <c r="AKY62" s="487">
        <f t="array" aca="1" ref="AKY62" ca="1">IF(AND($CC$57:$CC$62=$CC$62,$CE$57:$CE$59=$CE$59,$CE$59&lt;&gt;$CE$60,$CE$60:$CE$61=$CE$61,$CE$61&lt;&gt;$CE$62,$CF$57:$CF$59=$CF$59,$CF$60:$CF$61=$CF$61,$CG$57:$CG$59=$CG$59,$CG$60&lt;&gt;$CG$61),1,0)</f>
        <v>0</v>
      </c>
      <c r="AKZ62" s="487">
        <f t="array" aca="1" ref="AKZ62" ca="1">IF(AND($CC$57:$CC$62=$CC$62,$CE$57:$CE$59=$CE$59,$CE$59&lt;&gt;$CE$60,$CE$60:$CE$61=$CE$61,$CE$61&lt;&gt;$CE$62,$CF$57:$CF$59=$CF$59,$CF$60:$CF$61=$CF$61,$CG$57:$CG$58=$CG$58,$CG$58&lt;&gt;$CG$59,$CG$60:$CG$61=$CG$61),1,0)</f>
        <v>0</v>
      </c>
      <c r="ALA62" s="487">
        <f t="array" aca="1" ref="ALA62" ca="1">IF(AND($CC$57:$CC$62=$CC$62,$CE$57:$CE$59=$CE$59,$CE$59&lt;&gt;$CE$60,$CE$60:$CE$61=$CE$61,$CE$61&lt;&gt;$CE$62,$CF$57:$CF$59=$CF$59,$CF$60:$CF$61=$CF$61,$CG$57:$CG$58=$CG$58,$CG$58&lt;&gt;$CG$59,$CG$60&lt;&gt;$CG$61),1,0)</f>
        <v>0</v>
      </c>
      <c r="ALB62" s="487">
        <f t="array" aca="1" ref="ALB62" ca="1">IF(AND($CC$57:$CC$62=$CC$62,$CE$57:$CE$59=$CE$59,$CE$59&lt;&gt;$CE$60,$CE$60:$CE$61=$CE$61,$CE$61&lt;&gt;$CE$62,$CF$57:$CF$59=$CF$59,$CF$60:$CF$61=$CF$61,$CG$57&lt;&gt;$CG$58,$CG$58:$CG$59=$CG$59,$CG$60:$CG$61=$CG$61),1,0)</f>
        <v>0</v>
      </c>
      <c r="ALC62" s="487">
        <f t="array" aca="1" ref="ALC62" ca="1">IF(AND($CC$57:$CC$62=$CC$62,$CE$57:$CE$59=$CE$59,$CE$59&lt;&gt;$CE$60,$CE$60:$CE$61=$CE$61,$CE$61&lt;&gt;$CE$62,$CF$57:$CF$59=$CF$59,$CF$60:$CF$61=$CF$61,$CG$57&lt;&gt;$CG$58,$CG$58:$CG$59=$CG$59,$CG$60&lt;&gt;$CG$61),1,0)</f>
        <v>0</v>
      </c>
      <c r="ALD62" s="487">
        <f t="array" aca="1" ref="ALD62" ca="1">IF(AND($CC$57:$CC$62=$CC$62,$CE$57:$CE$59=$CE$59,$CE$59&lt;&gt;$CE$60,$CE$60:$CE$61=$CE$61,$CE$61&lt;&gt;$CE$62,$CF$57:$CF$59=$CF$59,$CF$60:$CF$61=$CF$61,$CG$57&lt;&gt;$CG$58,$CG$58&lt;&gt;$CG$59,$CG$60:$CG$61=$CG$61),1,0)</f>
        <v>0</v>
      </c>
      <c r="ALE62" s="487">
        <f t="array" aca="1" ref="ALE62" ca="1">IF(AND($CC$57:$CC$62=$CC$62,$CE$57:$CE$59=$CE$59,$CE$59&lt;&gt;$CE$60,$CE$60:$CE$61=$CE$61,$CE$61&lt;&gt;$CE$62,$CF$57:$CF$59=$CF$59,$CF$60:$CF$61=$CF$61,$CG$57&lt;&gt;$CG$58,$CG$58&lt;&gt;$CG$59,$CG$60&lt;&gt;$CG$61),1,0)</f>
        <v>0</v>
      </c>
      <c r="ALF62" s="487">
        <f t="array" aca="1" ref="ALF62" ca="1">IF(AND($CC$57:$CC$62=$CC$62,$CE$57:$CE$59=$CE$59,$CE$59&lt;&gt;$CE$60,$CE$60&lt;&gt;$CE$61,$CE$61:$CE$62=$CE$62,$CF$57:$CF$59=$CF$59,$CF$61:$CF$62=$CF$62,$CG$57:$CG$59=$CG$59,$CG$61&lt;&gt;$CG$62),1,0)</f>
        <v>0</v>
      </c>
      <c r="ALG62" s="487">
        <f t="array" aca="1" ref="ALG62" ca="1">IF(AND($CC$57:$CC$62=$CC$62,$CE$57:$CE$59=$CE$59,$CE$59&lt;&gt;$CE$60,$CE$60&lt;&gt;$CE$61,$CE$61:$CE$62=$CE$62,$CF$57:$CF$59=$CF$59,$CF$61:$CF$62=$CF$62,$CG$57:$CG$58=$CG$58,$CG$58&lt;&gt;$CG$59,$CG$61:$CG$62=$CG$62),1,0)</f>
        <v>0</v>
      </c>
      <c r="ALH62" s="487">
        <f t="array" aca="1" ref="ALH62" ca="1">IF(AND($CC$57:$CC$62=$CC$62,$CE$57:$CE$59=$CE$59,$CE$59&lt;&gt;$CE$60,$CE$60&lt;&gt;$CE$61,$CE$61:$CE$62=$CE$62,$CF$57:$CF$59=$CF$59,$CF$61:$CF$62=$CF$62,$CG$57:$CG$58=$CG$58,$CG$58&lt;&gt;$CG$59,$CG$61&lt;&gt;$CG$62),1,0)</f>
        <v>0</v>
      </c>
      <c r="ALI62" s="487">
        <f t="array" aca="1" ref="ALI62" ca="1">IF(AND($CC$57:$CC$62=$CC$62,$CE$57:$CE$59=$CE$59,$CE$59&lt;&gt;$CE$60,$CE$60&lt;&gt;$CE$61,$CE$61:$CE$62=$CE$62,$CF$57:$CF$59=$CF$59,$CF$61:$CF$62=$CF$62,$CG$57&lt;&gt;$CG$58,$CG$58:$CG$59=$CG$59,$CG$61:$CG$62=$CG$62),1,0)</f>
        <v>0</v>
      </c>
      <c r="ALJ62" s="487">
        <f t="array" aca="1" ref="ALJ62" ca="1">IF(AND($CC$57:$CC$62=$CC$62,$CE$57:$CE$59=$CE$59,$CE$59&lt;&gt;$CE$60,$CE$60&lt;&gt;$CE$61,$CE$61:$CE$62=$CE$62,$CF$57:$CF$59=$CF$59,$CF$61:$CF$62=$CF$62,$CG$57&lt;&gt;$CG$58,$CG$58:$CG$59=$CG$59,$CG$61&lt;&gt;$CG$62),1,0)</f>
        <v>0</v>
      </c>
      <c r="ALK62" s="487">
        <f t="array" aca="1" ref="ALK62" ca="1">IF(AND($CC$57:$CC$62=$CC$62,$CE$57:$CE$59=$CE$59,$CE$59&lt;&gt;$CE$60,$CE$60&lt;&gt;$CE$61,$CE$61:$CE$62=$CE$62,$CF$57:$CF$59=$CF$59,$CF$61:$CF$62=$CF$62,$CG$57&lt;&gt;$CG$58,$CG$58&lt;&gt;$CG$59,$CG$61:$CG$62=$CG$62),1,0)</f>
        <v>0</v>
      </c>
      <c r="ALL62" s="487">
        <f t="array" aca="1" ref="ALL62" ca="1">IF(AND($CC$57:$CC$62=$CC$62,$CE$57:$CE$59=$CE$59,$CE$59&lt;&gt;$CE$60,$CE$60&lt;&gt;$CE$61,$CE$61:$CE$62=$CE$62,$CF$57:$CF$59=$CF$59,$CF$61:$CF$62=$CF$62,$CG$57&lt;&gt;$CG$58,$CG$58&lt;&gt;$CG$59,$CG$61&lt;&gt;$CG$62),1,0)</f>
        <v>0</v>
      </c>
      <c r="ALM62" s="487">
        <f t="array" aca="1" ref="ALM62" ca="1">IF(AND($CC$57:$CC$62=$CC$62,$CE$57:$CE$59=$CE$59,$CE$59&lt;&gt;$CE$60,$CE$60&lt;&gt;$CE$61,$CE$61&lt;&gt;$CE$62,$CF$57:$CF$59=$CF$59,$CG$57:$CG$58=$CG$58,$CG$58&lt;&gt;$CG$59),1,0)</f>
        <v>0</v>
      </c>
      <c r="ALN62" s="487">
        <f t="array" aca="1" ref="ALN62" ca="1">IF(AND($CC$57:$CC$62=$CC$62,$CE$57:$CE$59=$CE$59,$CE$59&lt;&gt;$CE$60,$CE$60&lt;&gt;$CE$61,$CE$61&lt;&gt;$CE$62,$CF$57:$CF$59=$CF$59,$CG$57&lt;&gt;$CG$58,$CG$58:$CG$59=$CG$59),1,0)</f>
        <v>0</v>
      </c>
      <c r="ALO62" s="487">
        <f t="array" aca="1" ref="ALO62" ca="1">IF(AND($CC$57:$CC$62=$CC$62,$CE$57:$CE$59=$CE$59,$CE$59&lt;&gt;$CE$60,$CE$60&lt;&gt;$CE$61,$CE$61&lt;&gt;$CE$62,$CF$57:$CF$59=$CF$59,$CG$57&lt;&gt;$CG$58,$CG$58&lt;&gt;$CG$59),1,0)</f>
        <v>0</v>
      </c>
      <c r="ALP62" s="487">
        <f t="array" aca="1" ref="ALP62" ca="1">IF(AND($CC$57:$CC$62=$CC$62,$CE$57:$CE$58=$CE$58,$CE$58&lt;&gt;$CE$59,$CE$59:$CE$62=$CE$62,$CF$57:$CF$58=$CF$58,$CF$59:$CF$62=$CF$62,$CG$57:$CG$58=$CG$58,$CG$59:$CG$61=$CG$61,$CG$61&lt;&gt;$CG$62),1,0)</f>
        <v>0</v>
      </c>
      <c r="ALQ62" s="487">
        <f t="array" aca="1" ref="ALQ62" ca="1">IF(AND($CC$57:$CC$62=$CC$62,$CE$57:$CE$58=$CE$58,$CE$58&lt;&gt;$CE$59,$CE$59:$CE$62=$CE$62,$CF$57:$CF$58=$CF$58,$CF$59:$CF$62=$CF$62,$CG$57:$CG$58=$CG$58,$CG$59:$CG$60=$CG$60,$CG$60&lt;&gt;$CG$61,$CG$61:$CG$62=$CG$62),1,0)</f>
        <v>0</v>
      </c>
      <c r="ALR62" s="487">
        <f t="array" aca="1" ref="ALR62" ca="1">IF(AND($CC$57:$CC$62=$CC$62,$CE$57:$CE$58=$CE$58,$CE$58&lt;&gt;$CE$59,$CE$59:$CE$62=$CE$62,$CF$57:$CF$58=$CF$58,$CF$59:$CF$62=$CF$62,$CG$57:$CG$58=$CG$58,$CG$59:$CG$60=$CG$60,$CG$60&lt;&gt;$CG$61,$CG$61&lt;&gt;$CG$62),1,0)</f>
        <v>0</v>
      </c>
      <c r="ALS62" s="487">
        <f t="array" aca="1" ref="ALS62" ca="1">IF(AND($CC$57:$CC$62=$CC$62,$CE$57:$CE$58=$CE$58,$CE$58&lt;&gt;$CE$59,$CE$59:$CE$62=$CE$62,$CF$57:$CF$58=$CF$58,$CF$59:$CF$62=$CF$62,$CG$57:$CG$58=$CG$58,$CG$59&lt;&gt;$CG$60,$CG$60:$CG$62=$CG$62),1,0)</f>
        <v>0</v>
      </c>
      <c r="ALT62" s="487">
        <f t="array" aca="1" ref="ALT62" ca="1">IF(AND($CC$57:$CC$62=$CC$62,$CE$57:$CE$58=$CE$58,$CE$58&lt;&gt;$CE$59,$CE$59:$CE$62=$CE$62,$CF$57:$CF$58=$CF$58,$CF$59:$CF$62=$CF$62,$CG$57:$CG$58=$CG$58,$CG$59&lt;&gt;$CG$60,$CG$60&lt;&gt;$CG$61,$CG$61:$CG$62=$CG$61),1,0)</f>
        <v>0</v>
      </c>
      <c r="ALU62" s="487">
        <f t="array" aca="1" ref="ALU62" ca="1">IF(AND($CC$57:$CC$62=$CC$62,$CE$57:$CE$58=$CE$58,$CE$58&lt;&gt;$CE$59,$CE$59:$CE$62=$CE$62,$CF$57:$CF$58=$CF$58,$CF$59:$CF$62=$CF$62,$CG$57:$CG$58=$CG$58,$CG$59&lt;&gt;$CG$60,$CG$60:$CG$61=$CG$61,$CG$61&lt;&gt;$CG$62),1,0)</f>
        <v>0</v>
      </c>
      <c r="ALV62" s="487">
        <f t="array" aca="1" ref="ALV62" ca="1">IF(AND($CC$57:$CC$62=$CC$62,$CE$57:$CE$58=$CE$58,$CE$58&lt;&gt;$CE$59,$CE$59:$CE$62=$CE$62,$CF$57:$CF$58=$CF$58,$CF$59:$CF$62=$CF$62,$CG$57:$CG$58=$CG$58,$CG$59&lt;&gt;$CG$60,$CG$60&lt;&gt;$CG$61,$CG$61&lt;&gt;$CG$62),1,0)</f>
        <v>0</v>
      </c>
      <c r="ALW62" s="487">
        <f t="array" aca="1" ref="ALW62" ca="1">IF(AND($CC$57:$CC$62=$CC$62,$CE$57:$CE$58=$CE$58,$CE$58&lt;&gt;$CE$59,$CE$59:$CE$62=$CE$62,$CF$57:$CF$58=$CF$58,$CF$59:$CF$62=$CF$62,$CG$57&gt;$CG$58,$CG$59:$CG$62=$CG$62),1,0)</f>
        <v>0</v>
      </c>
      <c r="ALX62" s="487">
        <f t="array" aca="1" ref="ALX62" ca="1">IF(AND($CC$57:$CC$62=$CC$62,$CE$57:$CE$58=$CE$58,$CE$58&lt;&gt;$CE$59,$CE$59:$CE$62=$CE$62,$CF$57:$CF$58=$CF$58,$CF$59:$CF$62=$CF$62,$CG$57&lt;&gt;$CG$58,$CG$59:$CG$61=$CG$61,$CG$61&lt;&gt;$CG$62),1,0)</f>
        <v>0</v>
      </c>
      <c r="ALY62" s="487">
        <f t="array" aca="1" ref="ALY62" ca="1">IF(AND($CC$57:$CC$62=$CC$62,$CE$57:$CE$58=$CE$58,$CE$58&lt;&gt;$CE$59,$CE$59:$CE$62=$CE$62,$CF$57:$CF$58=$CF$58,$CF$59:$CF$62=$CF$62,$CG$57&lt;&gt;$CG$58,$CG$59:$CG$60=$CG$60,$CG$60&lt;&gt;$CG$61,$CG$61:$CG$62=$CG$62),1,0)</f>
        <v>0</v>
      </c>
      <c r="ALZ62" s="487">
        <f t="array" aca="1" ref="ALZ62" ca="1">IF(AND($CC$57:$CC$62=$CC$62,$CE$57:$CE$58=$CE$58,$CE$58&lt;&gt;$CE$59,$CE$59:$CE$62=$CE$62,$CF$57:$CF$58=$CF$58,$CF$59:$CF$62=$CF$62,$CG$57&lt;&gt;$CG$58,$CG$59:$CG$60=$CG$60,$CG$60&lt;&gt;$CG$61,$CG$61&lt;&gt;$CG$62),1,0)</f>
        <v>0</v>
      </c>
      <c r="AMA62" s="487">
        <f t="array" aca="1" ref="AMA62" ca="1">IF(AND($CC$57:$CC$62=$CC$62,$CE$57:$CE$58=$CE$58,$CE$58&lt;&gt;$CE$59,$CE$59:$CE$62=$CE$62,$CF$57:$CF$58=$CF$58,$CF$59:$CF$62=$CF$62,$CG$57&lt;&gt;$CG$58,$CG$59&lt;&gt;$CG$60,$CG$60:$CG$62=$CG$62),1,0)</f>
        <v>0</v>
      </c>
      <c r="AMB62" s="487">
        <f t="array" aca="1" ref="AMB62" ca="1">IF(AND($CC$57:$CC$62=$CC$62,$CE$57:$CE$58=$CE$58,$CE$58&lt;&gt;$CE$59,$CE$59:$CE$62=$CE$62,$CF$57:$CF$58=$CF$58,$CF$59:$CF$62=$CF$62,$CG$57&lt;&gt;$CG$58,$CG$59&lt;&gt;$CG$60,$CG$60:$CG$61=$CG$61,$CG$61&lt;&gt;$CG$62),1,0)</f>
        <v>0</v>
      </c>
      <c r="AMC62" s="487">
        <f t="array" aca="1" ref="AMC62" ca="1">IF(AND($CC$57:$CC$62=$CC$62,$CE$57:$CE$58=$CE$58,$CE$58&lt;&gt;$CE$59,$CE$59:$CE$62=$CE$62,$CF$57:$CF$58=$CF$58,$CF$59:$CF$62=$CF$62,$CG$57&lt;&gt;$CG$58,$CG$59&lt;&gt;$CG$60,$CG$60&lt;&gt;$CG$61,$CG$61:$CG$62=$CG$61),1,0)</f>
        <v>0</v>
      </c>
      <c r="AMD62" s="487">
        <f t="array" aca="1" ref="AMD62" ca="1">IF(AND($CC$57:$CC$62=$CC$62,$CE$57:$CE$58=$CE$58,$CE$58&lt;&gt;$CE$59,$CE$59:$CE$62=$CE$62,$CF$57:$CF$58=$CF$58,$CF$59:$CF$62=$CF$62,$CG$57&lt;&gt;$CG$58,$CG$59&lt;&gt;$CG$60,$CG$60&lt;&gt;$CG$61,$CG$61&lt;&gt;$CG$62),1,0)</f>
        <v>0</v>
      </c>
      <c r="AME62" s="487">
        <f t="array" aca="1" ref="AME62" ca="1">IF(AND($CC$57:$CC$62=$CC$62,$CE$57:$CE$58=$CE$57,$CE$58&lt;&gt;$CE$59,$CE$59:$CE$61=$CE$59,$CE$61&lt;&gt;$CE$62,$CF$57:$CF$58=$CF$58,$CF$59:$CF$61=$CF$61,$CG$57:$CG$58=$CG$58,$CG$59:$CG$60=$CG$60,$CG$60&lt;&gt;$CG$61),1,0)</f>
        <v>0</v>
      </c>
      <c r="AMF62" s="487">
        <f t="array" aca="1" ref="AMF62" ca="1">IF(AND($CC$57:$CC$62=$CC$62,$CE$57:$CE$58=$CE$57,$CE$58&lt;&gt;$CE$59,$CE$59:$CE$61=$CE$59,$CE$61&lt;&gt;$CE$62,$CF$57:$CF$58=$CF$58,$CF$59:$CF$61=$CF$61,$CG$57:$CG$58=$CG$58,$CG$59&lt;&gt;$CG$60,$CG$60:$CG$61=$CG$61),1,0)</f>
        <v>0</v>
      </c>
      <c r="AMG62" s="487">
        <f t="array" aca="1" ref="AMG62" ca="1">IF(AND($CC$57:$CC$62=$CC$62,$CE$57:$CE$58=$CE$57,$CE$58&lt;&gt;$CE$59,$CE$59:$CE$61=$CE$59,$CE$61&lt;&gt;$CE$62,$CF$57:$CF$58=$CF$58,$CF$59:$CF$61=$CF$61,$CG$57:$CG$58=$CG$58,$CG$59&lt;&gt;$CG$60,$CG$60&lt;&gt;$CG$61),1,0)</f>
        <v>0</v>
      </c>
      <c r="AMH62" s="487">
        <f t="array" aca="1" ref="AMH62" ca="1">IF(AND($CC$57:$CC$62=$CC$62,$CE$57:$CE$58=$CE$57,$CE$58&lt;&gt;$CE$59,$CE$59:$CE$61=$CE$59,$CE$61&lt;&gt;$CE$62,$CF$57:$CF$58=$CF$58,$CF$59:$CF$61=$CF$61,$CG$57&lt;&gt;$CG$58,$CG$59:$CG$61=$CG$61),1,0)</f>
        <v>0</v>
      </c>
      <c r="AMI62" s="487">
        <f t="array" aca="1" ref="AMI62" ca="1">IF(AND($CC$57:$CC$62=$CC$62,$CE$57:$CE$58=$CE$57,$CE$58&lt;&gt;$CE$59,$CE$59:$CE$61=$CE$59,$CE$61&lt;&gt;$CE$62,$CF$57:$CF$58=$CF$58,$CF$59:$CF$61=$CF$61,$CG$57&lt;&gt;$CG$58,$CG$59:$CG$60=$CG$60,$CG$60&lt;&gt;$CG$61),1,0)</f>
        <v>0</v>
      </c>
      <c r="AMJ62" s="487">
        <f t="array" aca="1" ref="AMJ62" ca="1">IF(AND($CC$57:$CC$62=$CC$62,$CE$57:$CE$58=$CE$57,$CE$58&lt;&gt;$CE$59,$CE$59:$CE$61=$CE$59,$CE$61&lt;&gt;$CE$62,$CF$57:$CF$58=$CF$58,$CF$59:$CF$61=$CF$61,$CG$57&lt;&gt;$CG$58,$CG$59&lt;&gt;$CG$60,$CG$60:$CG$61=$CG$61),1,0)</f>
        <v>0</v>
      </c>
      <c r="AMK62" s="487">
        <f t="array" aca="1" ref="AMK62" ca="1">IF(AND($CC$57:$CC$62=$CC$62,$CE$57:$CE$58=$CE$57,$CE$58&lt;&gt;$CE$59,$CE$59:$CE$61=$CE$59,$CE$61&lt;&gt;$CE$62,$CF$57:$CF$58=$CF$58,$CF$59:$CF$61=$CF$61,$CG$57&lt;&gt;$CG$58,$CG$59&lt;&gt;$CG$60,$CG$60&lt;&gt;$CG$61),1,0)</f>
        <v>0</v>
      </c>
      <c r="AML62" s="487">
        <f t="array" aca="1" ref="AML62" ca="1">IF(AND($CC$57:$CC$62=$CC$62,$CE$57:$CE$58=$CE$58,$CE$58&lt;&gt;$CE$59,$CE$59:$CE$60=$CE$60,$CE$60&lt;&gt;$CE$61,$CE$61:$CE$62=$CE$62,$CF$57:$CF$58=$CF$58,$CF$59:$CF$60=$CF$60,$CF$61:$CF$62=$CF$62,$CG$57:$CG$58=$CG$58,$CG$59:$CG$60=$CG$60,$CG$61&lt;&gt;$CG$62),1,0)</f>
        <v>0</v>
      </c>
      <c r="AMM62" s="487">
        <f t="array" aca="1" ref="AMM62" ca="1">IF(AND($CC$57:$CC$62=$CC$62,$CE$57:$CE$58=$CE$58,$CE$58&lt;&gt;$CE$59,$CE$59:$CE$60=$CE$60,$CE$60&lt;&gt;$CE$61,$CE$61:$CE$62=$CE$62,$CF$57:$CF$58=$CF$58,$CF$59:$CF$60=$CF$60,$CF$61:$CF$62=$CF$62,$CG$57:$CG$58=$CG$58,$CG$59&lt;&gt;$CG$60,$CG$61:$CG$62=$CG$62),1,0)</f>
        <v>0</v>
      </c>
      <c r="AMN62" s="487">
        <f t="array" aca="1" ref="AMN62" ca="1">IF(AND($CC$57:$CC$62=$CC$62,$CE$57:$CE$58=$CE$58,$CE$58&lt;&gt;$CE$59,$CE$59:$CE$60=$CE$60,$CE$60&lt;&gt;$CE$61,$CE$61:$CE$62=$CE$62,$CF$57:$CF$58=$CF$58,$CF$59:$CF$60=$CF$60,$CF$61:$CF$62=$CF$62,$CG$57:$CG$58=$CG$58,$CG$59&lt;&gt;$CG$60,$CG$61&lt;&gt;$CG$62),1,0)</f>
        <v>0</v>
      </c>
      <c r="AMO62" s="487">
        <f t="array" aca="1" ref="AMO62" ca="1">IF(AND($CC$57:$CC$62=$CC$62,$CE$57:$CE$58=$CE$58,$CE$58&lt;&gt;$CE$59,$CE$59:$CE$60=$CE$60,$CE$60&lt;&gt;$CE$61,$CE$61:$CE$62=$CE$62,$CF$57:$CF$58=$CF$58,$CF$59:$CF$60=$CF$60,$CF$61:$CF$62=$CF$62,$CG$57&lt;&gt;$CG$58,$CG$59:$CG$60=$CG$60,$CG$61:$CG$62=$CG$62),1,0)</f>
        <v>0</v>
      </c>
      <c r="AMP62" s="487">
        <f t="array" aca="1" ref="AMP62" ca="1">IF(AND($CC$57:$CC$62=$CC$62,$CE$57:$CE$58=$CE$58,$CE$58&lt;&gt;$CE$59,$CE$59:$CE$60=$CE$60,$CE$60&lt;&gt;$CE$61,$CE$61:$CE$62=$CE$62,$CF$57:$CF$58=$CF$58,$CF$59:$CF$60=$CF$60,$CF$61:$CF$62=$CF$62,$CG$57&lt;&gt;$CG$58,$CG$59:$CG$60=$CG$60,$CG$61&lt;&gt;$CG$62),1,0)</f>
        <v>0</v>
      </c>
      <c r="AMQ62" s="487">
        <f t="array" aca="1" ref="AMQ62" ca="1">IF(AND($CC$57:$CC$62=$CC$62,$CE$57:$CE$58=$CE$58,$CE$58&lt;&gt;$CE$59,$CE$59:$CE$60=$CE$60,$CE$60&lt;&gt;$CE$61,$CE$61:$CE$62=$CE$62,$CF$57:$CF$58=$CF$58,$CF$59:$CF$60=$CF$60,$CF$61:$CF$62=$CF$62,$CG$57&lt;&gt;$CG$58,$CG$59&lt;&gt;$CG$60,$CG$61:$CG$62=$CG$62),1,0)</f>
        <v>0</v>
      </c>
      <c r="AMR62" s="487">
        <f t="array" aca="1" ref="AMR62" ca="1">IF(AND($CC$57:$CC$62=$CC$62,$CE$57:$CE$58=$CE$58,$CE$58&lt;&gt;$CE$59,$CE$59:$CE$60=$CE$60,$CE$60&lt;&gt;$CE$61,$CE$61:$CE$62=$CE$62,$CF$57:$CF$58=$CF$58,$CF$59:$CF$60=$CF$60,$CF$61:$CF$62=$CF$62,$CG$57&lt;&gt;$CG$58,$CG$59&lt;&gt;$CG$60,$CG$61&lt;&gt;$CG$62),1,0)</f>
        <v>0</v>
      </c>
      <c r="AMS62" s="487">
        <f t="array" aca="1" ref="AMS62" ca="1">IF(AND($CC$57:$CC$62=$CC$62,$CE$57:$CE$58=$CE$58,$CE$58&lt;&gt;$CE$59,$CE$59:$CE$60=$CE$60,$CE$60&lt;&gt;$CE$61,$CE$61&lt;&gt;$CE$62,$CF$57:$CF$58=$CF$58,$CF$59:$CF$60=$CF$60,$CG$57:$CG$58=$CG$58,$CG$59&lt;&gt;$CG$60),1,0)</f>
        <v>0</v>
      </c>
      <c r="AMT62" s="487">
        <f t="array" aca="1" ref="AMT62" ca="1">IF(AND($CC$57:$CC$62=$CC$62,$CE$57:$CE$58=$CE$58,$CE$58&lt;&gt;$CE$59,$CE$59:$CE$60=$CE$60,$CE$60&lt;&gt;$CE$61,$CE$61&lt;&gt;$CE$62,$CF$57:$CF$58=$CF$58,$CF$59:$CF$60=$CF$60,$CG$57&lt;&gt;$CG$58,$CG$59:$CG$60=$CG$60),1,0)</f>
        <v>0</v>
      </c>
      <c r="AMU62" s="487">
        <f t="array" aca="1" ref="AMU62" ca="1">IF(AND($CC$57:$CC$62=$CC$62,$CE$57:$CE$58=$CE$58,$CE$58&lt;&gt;$CE$59,$CE$59:$CE$60=$CE$60,$CE$60&lt;&gt;$CE$61,$CE$61&lt;&gt;$CE$62,$CF$57:$CF$58=$CF$58,$CF$59:$CF$60=$CF$60,$CG$57&lt;&gt;$CG$58,$CG$59&lt;&gt;$CG$60),1,0)</f>
        <v>0</v>
      </c>
      <c r="AMV62" s="487">
        <f t="array" aca="1" ref="AMV62" ca="1">IF(AND($CC$57:$CC$62=$CC$62,$CE$57:$CE$58=$CE$58,$CE$58&lt;&gt;$CE$59,$CE$59&lt;&gt;$CE$60,$CE$60:$CE$62=$CE$62,$CF$57:$CF$58=$CF$58,$CF$60:$CF$62=$CF$62,$CG$57:$CG$58=$CG$58,$CG$60&lt;&gt;$CG$61,$CG$61:$CG$62=$CG$62),1,0)</f>
        <v>0</v>
      </c>
      <c r="AMW62" s="487">
        <f t="array" aca="1" ref="AMW62" ca="1">IF(AND($CC$57:$CC$62=$CC$62,$CE$57:$CE$58=$CE$58,$CE$58&lt;&gt;$CE$59,$CE$59&lt;&gt;$CE$60,$CE$60:$CE$62=$CE$62,$CF$57:$CF$58=$CF$58,$CF$60:$CF$62=$CF$62,$CG$57:$CG$58=$CG$58,$CG$60:$CG$61=$CG$61,$CG$61&lt;&gt;$CG$62),1,0)</f>
        <v>0</v>
      </c>
      <c r="AMX62" s="487">
        <f t="array" aca="1" ref="AMX62" ca="1">IF(AND($CC$57:$CC$62=$CC$62,$CE$57:$CE$58=$CE$58,$CE$58&lt;&gt;$CE$59,$CE$59&lt;&gt;$CE$60,$CE$60:$CE$62=$CE$62,$CF$57:$CF$58=$CF$58,$CF$60:$CF$62=$CF$62,$CG$57:$CG$58=$CG$58,$CG$60&lt;&gt;$CG$61,$CG$61&lt;&gt;$CG$62),1,0)</f>
        <v>0</v>
      </c>
      <c r="AMY62" s="487">
        <f t="array" aca="1" ref="AMY62" ca="1">IF(AND($CC$57:$CC$62=$CC$62,$CE$57:$CE$58=$CE$58,$CE$58&lt;&gt;$CE$59,$CE$59&lt;&gt;$CE$60,$CE$60:$CE$62=$CE$62,$CF$57:$CF$58=$CF$58,$CF$60:$CF$62=$CF$62,$CG$57&lt;&gt;$CG$58,$CG$60:$CG$62=$CG$62),1,0)</f>
        <v>0</v>
      </c>
      <c r="AMZ62" s="487">
        <f t="array" aca="1" ref="AMZ62" ca="1">IF(AND($CC$57:$CC$62=$CC$62,$CE$57:$CE$58=$CE$58,$CE$58&lt;&gt;$CE$59,$CE$59&lt;&gt;$CE$60,$CE$60:$CE$62=$CE$62,$CF$57:$CF$58=$CF$58,$CF$60:$CF$62=$CF$62,$CG$57&lt;&gt;$CG$58,$CG$60:$CG$61=$CG$61,$CG$61&lt;&gt;$CG$62),1,0)</f>
        <v>0</v>
      </c>
      <c r="ANA62" s="487">
        <f t="array" aca="1" ref="ANA62" ca="1">IF(AND($CC$57:$CC$62=$CC$62,$CE$57:$CE$58=$CE$58,$CE$58&lt;&gt;$CE$59,$CE$59&lt;&gt;$CE$60,$CE$60:$CE$62=$CE$62,$CF$57:$CF$58=$CF$58,$CF$60:$CF$62=$CF$62,$CG$57&lt;&gt;$CG$58,$CG$60&lt;&gt;$CG$61,$CG$61:$CG$62=$CG$62),1,0)</f>
        <v>0</v>
      </c>
      <c r="ANB62" s="487">
        <f t="array" aca="1" ref="ANB62" ca="1">IF(AND($CC$57:$CC$62=$CC$62,$CE$57:$CE$58=$CE$58,$CE$58&lt;&gt;$CE$59,$CE$59&lt;&gt;$CE$60,$CE$60:$CE$62=$CE$62,$CF$57:$CF$58=$CF$58,$CF$60:$CF$62=$CF$62,$CG$57&lt;&gt;$CG$58,$CG$60&lt;&gt;$CG$61,$CG$61&lt;&gt;$CG$62),1,0)</f>
        <v>0</v>
      </c>
      <c r="ANC62" s="487">
        <f t="array" aca="1" ref="ANC62" ca="1">IF(AND($CC$57:$CC$62=$CC$62,$CE$57:$CE$58=$CE$58,$CE$58&lt;&gt;$CE$59,$CE$59&lt;&gt;$CE$60,$CE$60&lt;&gt;$CE$61,$CE$61:$CE$62=$CE$62,$CF$57:$CF$58=$CF$58,$CF$61:$CF$62=$CF$62,$CG$57:$CG$58=$CG$58,$CG$61&lt;&gt;$CG$62),1,0)</f>
        <v>0</v>
      </c>
      <c r="AND62" s="487">
        <f t="array" aca="1" ref="AND62" ca="1">IF(AND($CC$57:$CC$62=$CC$62,$CE$57:$CE$58=$CE$58,$CE$58&lt;&gt;$CE$59,$CE$59&lt;&gt;$CE$60,$CE$60&lt;&gt;$CE$61,$CE$61:$CE$62=$CE$62,$CF$57:$CF$58=$CF$58,$CF$61:$CF$62=$CF$62,$CG$57&lt;&gt;$CG$58,$CG$61:$CG$62=$CG$62),1,0)</f>
        <v>0</v>
      </c>
      <c r="ANE62" s="487">
        <f t="array" aca="1" ref="ANE62" ca="1">IF(AND($CC$57:$CC$62=$CC$62,$CE$57:$CE$58=$CE$58,$CE$58&lt;&gt;$CE$59,$CE$59&lt;&gt;$CE$60,$CE$60&lt;&gt;$CE$61,$CE$61:$CE$62=$CE$62,$CF$57:$CF$58=$CF$58,$CF$61:$CF$62=$CF$62,$CG$57&lt;&gt;$CG$58,$CG$61&lt;&gt;$CG$62),1,0)</f>
        <v>0</v>
      </c>
      <c r="ANF62" s="487">
        <f t="array" aca="1" ref="ANF62" ca="1">IF(AND($CC$57:$CC$62=$CC$62,$CE$57:$CE$58=$CE$58,$CE$58&lt;&gt;$CE$59,$CE$59&lt;&gt;$CE$60,$CE$60:$CE$61=$CE$61,$CE$61&lt;&gt;$CE$62,$CF$57:$CF$58=$CF$58,$CF$60:$CF$61=$CF$61,$CG$57:$CG$58=$CG$58,$CG$60&lt;&gt;$CG$61),1,0)</f>
        <v>0</v>
      </c>
      <c r="ANG62" s="487">
        <f t="array" aca="1" ref="ANG62" ca="1">IF(AND($CC$57:$CC$62=$CC$62,$CE$57:$CE$58=$CE$58,$CE$58&lt;&gt;$CE$59,$CE$59&lt;&gt;$CE$60,$CE$60:$CE$61=$CE$61,$CE$61&lt;&gt;$CE$62,$CF$57:$CF$58=$CF$58,$CF$60:$CF$61=$CF$61,$CG$57&lt;&gt;$CG$58,$CG$60:$CG$61=$CG$61),1,0)</f>
        <v>0</v>
      </c>
      <c r="ANH62" s="487">
        <f t="array" aca="1" ref="ANH62" ca="1">IF(AND($CC$57:$CC$62=$CC$62,$CE$57:$CE$58=$CE$58,$CE$58&lt;&gt;$CE$59,$CE$59&lt;&gt;$CE$60,$CE$60:$CE$61=$CE$61,$CE$61&lt;&gt;$CE$62,$CF$57:$CF$58=$CF$58,$CF$60:$CF$61=$CF$61,$CG$57&lt;&gt;$CG$58,$CG$60&lt;&gt;$CG$61),1,0)</f>
        <v>0</v>
      </c>
      <c r="ANI62" s="487">
        <f t="array" aca="1" ref="ANI62" ca="1">IF(AND($CC$57:$CC$62=$CC$62,$CE$57:$CE$58=$CE$58,$CE$58&lt;&gt;$CE$59,$CE$59&lt;&gt;$CE$60,$CE$60&lt;&gt;$CE$61,$CE$61&lt;&gt;$CE$62,$CF$57:$CF$58=$CF$58,$CG$57&lt;&gt;$CG$58),1,0)</f>
        <v>0</v>
      </c>
      <c r="ANJ62" s="487">
        <f t="array" aca="1" ref="ANJ62" ca="1">IF(AND($CC$57:$CC$62=$CC$62,$CE$57&lt;&gt;$CE$58,$CE$58:$CE$62=$CE$62,$CF$58:$CF$62=$CF$62,$CG$58:$CG$61=$CG$61,$CG$61&lt;&gt;$CG$62),1,0)</f>
        <v>0</v>
      </c>
      <c r="ANK62" s="487">
        <f t="array" aca="1" ref="ANK62" ca="1">IF(AND($CC$57:$CC$62=$CC$62,$CE$57&lt;&gt;$CE$58,$CE$58:$CE$62=$CE$62,$CF$58:$CF$62=$CF$62,$CG$58:$CG$60=$CG$60,$CG$60&lt;&gt;$CG$61,$CG$61:$CG$62=$CG$62),1,0)</f>
        <v>0</v>
      </c>
      <c r="ANL62" s="487">
        <f t="array" aca="1" ref="ANL62" ca="1">IF(AND($CC$57:$CC$62=$CC$62,$CE$57&lt;&gt;$CE$58,$CE$58:$CE$62=$CE$62,$CF$58:$CF$62=$CF$62,$CG$58:$CG$60=$CG$60,$CG$60&lt;&gt;$CG$61,$CG$61&lt;&gt;$CG$62),1,0)</f>
        <v>0</v>
      </c>
      <c r="ANM62" s="487">
        <f t="array" aca="1" ref="ANM62" ca="1">IF(AND($CC$57:$CC$62=$CC$62,$CE$57&lt;&gt;$CE$58,$CE$58:$CE$62=$CE$62,$CF$58:$CF$62=$CF$62,$CG$58:$CG$59=$CG$59,$CG$59&lt;&gt;$CG$60,$CG$60:$CG$62=$CG$62),1,0)</f>
        <v>0</v>
      </c>
      <c r="ANN62" s="487">
        <f t="array" aca="1" ref="ANN62" ca="1">IF(AND($CC$57:$CC$62=$CC$62,$CE$57&lt;&gt;$CE$58,$CE$58:$CE$62=$CE$62,$CF$58:$CF$62=$CF$62,$CG$58:$CG$59=$CG$59,$CG$59&lt;&gt;$CG$60,$CG$60&lt;&gt;$CG$61,$CG$61:$CG$62=$CG$62),1,0)</f>
        <v>0</v>
      </c>
      <c r="ANO62" s="487">
        <f t="array" aca="1" ref="ANO62" ca="1">IF(AND($CC$57:$CC$62=$CC$62,$CE$57&lt;&gt;$CE$58,$CE$58:$CE$62=$CE$62,$CF$58:$CF$62=$CF$62,$CG$58:$CG$59=$CG$59,$CG$59&lt;&gt;$CG$60,$CG$60:$CG$61=$CG$61,$CG$61&lt;&gt;$CG$62),1,0)</f>
        <v>0</v>
      </c>
      <c r="ANP62" s="487">
        <f t="array" aca="1" ref="ANP62" ca="1">IF(AND($CC$57:$CC$62=$CC$62,$CE$57&lt;&gt;$CE$58,$CE$58:$CE$62=$CE$62,$CF$58:$CF$62=$CF$62,$CG$58:$CG$59=$CG$59,$CG$59&lt;&gt;$CG$60,$CG$60&lt;&gt;$CG$61,$CG$61&lt;&gt;$CG$62),1,0)</f>
        <v>0</v>
      </c>
      <c r="ANQ62" s="487">
        <f t="array" aca="1" ref="ANQ62" ca="1">IF(AND($CC$57:$CC$62=$CC$62,$CE$57&lt;&gt;$CE$58,$CE$58:$CE$62=$CE$62,$CF$58:$CF$62=$CF$62,$CG$58&lt;&gt;$CG$59,$CG$59:$CG$62=$CG$62),1,0)</f>
        <v>0</v>
      </c>
      <c r="ANR62" s="487">
        <f t="array" aca="1" ref="ANR62" ca="1">IF(AND($CC$57:$CC$62=$CC$62,$CE$57&lt;&gt;$CE$58,$CE$58:$CE$62=$CE$62,$CF$58:$CF$62=$CF$62,$CG$58&lt;&gt;$CG$59,$CG$59:$CG$61=$CG$61,$CG$61&lt;&gt;$CG$62),1,0)</f>
        <v>0</v>
      </c>
      <c r="ANS62" s="487">
        <f t="array" aca="1" ref="ANS62" ca="1">IF(AND($CC$57:$CC$62=$CC$62,$CE$57&lt;&gt;$CE$58,$CE$58:$CE$62=$CE$62,$CF$58:$CF$62=$CF$62,$CG$58&lt;&gt;$CG$59,$CG$59:$CG$60=$CG$60,$CG$60&lt;&gt;$CG$61,$CG$61:$CG$62=$CG$62),1,0)</f>
        <v>0</v>
      </c>
      <c r="ANT62" s="487">
        <f t="array" aca="1" ref="ANT62" ca="1">IF(AND($CC$57:$CC$62=$CC$62,$CE$57&lt;&gt;$CE$58,$CE$58:$CE$62=$CE$62,$CF$58:$CF$62=$CF$62,$CG$58&lt;&gt;$CG$59,$CG$59:$CG$60=$CG$60,$CG$60&lt;&gt;$CG$61,$CG$61&lt;&gt;$CG$62),1,0)</f>
        <v>0</v>
      </c>
      <c r="ANU62" s="487">
        <f t="array" aca="1" ref="ANU62" ca="1">IF(AND($CC$57:$CC$62=$CC$62,$CE$57&lt;&gt;$CE$58,$CE$58:$CE$62=$CE$62,$CF$58:$CF$62=$CF$62,$CG$58&lt;&gt;$CG$59,$CG$59&lt;&gt;$CG$60,$CG$60:$CG$62=$CG$62),1,0)</f>
        <v>0</v>
      </c>
      <c r="ANV62" s="487">
        <f t="array" aca="1" ref="ANV62" ca="1">IF(AND($CC$57:$CC$62=$CC$62,$CE$57&lt;&gt;$CE$58,$CE$58:$CE$62=$CE$62,$CF$58:$CF$62=$CF$62,$CG$58&lt;&gt;$CG$59,$CG$59&lt;&gt;$CG$60,$CG$60:$CG$61=$CG$61,$CG$61&lt;&gt;$CG$62),1,0)</f>
        <v>0</v>
      </c>
      <c r="ANW62" s="487">
        <f t="array" aca="1" ref="ANW62" ca="1">IF(AND($CC$57:$CC$62=$CC$62,$CE$57&lt;&gt;$CE$58,$CE$58:$CE$62=$CE$62,$CF$58:$CF$62=$CF$62,$CG$58&lt;&gt;$CG$59,$CG$59&lt;&gt;$CG$60,$CG$60&lt;&gt;$CG$61,$CG$61:$CG$62=$CG$62),1,0)</f>
        <v>0</v>
      </c>
      <c r="ANX62" s="487">
        <f t="array" aca="1" ref="ANX62" ca="1">IF(AND($CC$57:$CC$62=$CC$62,$CE$57&lt;&gt;$CE$58,$CE$58:$CE$62=$CE$62,$CF$58:$CF$62=$CF$62,$CG$58&lt;&gt;$CG$59,$CG$59&lt;&gt;$CG$60,$CG$60&lt;&gt;$CG$61,$CG$61&lt;&gt;$CG$62),1,0)</f>
        <v>0</v>
      </c>
      <c r="ANY62" s="487">
        <f t="array" aca="1" ref="ANY62" ca="1">IF(AND($CC$57:$CC$62=$CC$62,$CE$57&lt;&gt;$CE$58,$CE$58:$CE$61=$CE$61,$CE$61&lt;&gt;$CE$62,$CF$58:$CF$61=$CF$61,$CG$58:$CG$60=$CG$60,$CG$60&lt;&gt;$CG$61),1,0)</f>
        <v>0</v>
      </c>
      <c r="ANZ62" s="487">
        <f t="array" aca="1" ref="ANZ62" ca="1">IF(AND($CC$57:$CC$62=$CC$62,$CE$57&lt;&gt;$CE$58,$CE$58:$CE$61=$CE$61,$CE$61&lt;&gt;$CE$62,$CF$58:$CF$61=$CF$61,$CG$58:$CG$59=$CG$59,$CG$59&lt;&gt;$CG$60,$CG$60:$CG$61=$CG$61),1,0)</f>
        <v>0</v>
      </c>
      <c r="AOA62" s="487">
        <f t="array" aca="1" ref="AOA62" ca="1">IF(AND($CC$57:$CC$62=$CC$62,$CE$57&lt;&gt;$CE$58,$CE$58:$CE$61=$CE$61,$CE$61&lt;&gt;$CE$62,$CF$58:$CF$61=$CF$61,$CG$58:$CG$59=$CG$59,$CG$59&lt;&gt;$CG$60,$CG$60&lt;&gt;$CG$61),1,0)</f>
        <v>0</v>
      </c>
      <c r="AOB62" s="487">
        <f t="array" aca="1" ref="AOB62" ca="1">IF(AND($CC$57:$CC$62=$CC$62,$CE$57&lt;&gt;$CE$58,$CE$58:$CE$61=$CE$61,$CE$61&lt;&gt;$CE$62,$CF$58:$CF$61=$CF$61,$CG$58&lt;&gt;$CG$59,$CG$59:$CG$61=$CG$61),1,0)</f>
        <v>0</v>
      </c>
      <c r="AOC62" s="487">
        <f t="array" aca="1" ref="AOC62" ca="1">IF(AND($CC$57:$CC$62=$CC$62,$CE$57&lt;&gt;$CE$58,$CE$58:$CE$61=$CE$61,$CE$61&lt;&gt;$CE$62,$CF$58:$CF$61=$CF$61,$CG$58&lt;&gt;$CG$59,$CG$59:$CG$60=$CG$60,$CG$60&lt;&gt;$CG$61),1,0)</f>
        <v>0</v>
      </c>
      <c r="AOD62" s="487">
        <f t="array" aca="1" ref="AOD62" ca="1">IF(AND($CC$57:$CC$62=$CC$62,$CE$57&lt;&gt;$CE$58,$CE$58:$CE$61=$CE$61,$CE$61&lt;&gt;$CE$62,$CF$58:$CF$61=$CF$61,$CG$58&lt;&gt;$CG$59,$CG$59&lt;&gt;$CG$60,$CG$60:$CG$61=$CG$61),1,0)</f>
        <v>0</v>
      </c>
      <c r="AOE62" s="487">
        <f t="array" aca="1" ref="AOE62" ca="1">IF(AND($CC$57:$CC$62=$CC$62,$CE$57&lt;&gt;$CE$58,$CE$58:$CE$61=$CE$61,$CE$61&lt;&gt;$CE$62,$CF$58:$CF$61=$CF$61,$CG$58&lt;&gt;$CG$59,$CG$59&lt;&gt;$CG$60,$CG$60&lt;&gt;$CG$61),1,0)</f>
        <v>0</v>
      </c>
      <c r="AOF62" s="487">
        <f t="array" aca="1" ref="AOF62" ca="1">IF(AND($CC$57:$CC$62=$CC$62,$CE$57&lt;&gt;$CE$58,$CE$58:$CE$60=$CE$60,$CE$60&lt;&gt;$CE$61,$CE$61:$CE$62=$CE$62,$CF$58:$CF$60=$CF$60,$CF$61:$CF$62=$CF$62,$CG$58:$CG$60=$CG$60,$CG$61&lt;&gt;$CG$62),1,0)</f>
        <v>0</v>
      </c>
      <c r="AOG62" s="487">
        <f t="array" aca="1" ref="AOG62" ca="1">IF(AND($CC$57:$CC$62=$CC$62,$CE$57&lt;&gt;$CE$58,$CE$58:$CE$60=$CE$60,$CE$60&lt;&gt;$CE$61,$CE$61:$CE$62=$CE$62,$CF$58:$CF$60=$CF$60,$CF$61:$CF$62=$CF$62,$CG$58:$CG$59=$CG$59,$CG$59&lt;&gt;$CG$60,$CG$61:$CG$62=$CG$62),1,0)</f>
        <v>0</v>
      </c>
      <c r="AOH62" s="487">
        <f t="array" aca="1" ref="AOH62" ca="1">IF(AND($CC$57:$CC$62=$CC$62,$CE$57&lt;&gt;$CE$58,$CE$58:$CE$60=$CE$60,$CE$60&lt;&gt;$CE$61,$CE$61:$CE$62=$CE$62,$CF$58:$CF$60=$CF$60,$CF$61:$CF$62=$CF$62,$CG$58:$CG$59=$CG$59,$CG$59&lt;&gt;$CG$60,$CG$61&lt;&gt;$CG$62),1,0)</f>
        <v>0</v>
      </c>
      <c r="AOI62" s="487">
        <f t="array" aca="1" ref="AOI62" ca="1">IF(AND($CC$57:$CC$62=$CC$62,$CE$57&lt;&gt;$CE$58,$CE$58:$CE$60=$CE$59,$CE$60&lt;&gt;$CE$61,$CE$61:$CE$62=$CE$62,$CF$58:$CF$60=$CF$59,$CF$61:$CF$62=$CF$62,$CG$58&lt;&gt;$CG$59,$CG$59:$CG$60=$CG$59,$CG$61:$CG$62=$CG$62),1,0)</f>
        <v>0</v>
      </c>
      <c r="AOJ62" s="487">
        <f t="array" aca="1" ref="AOJ62" ca="1">IF(AND($CC$57:$CC$62=$CC$62,$CE$57&lt;&gt;$CE$58,$CE$58:$CE$60=$CE$59,$CE$60&lt;&gt;$CE$61,$CE$61:$CE$62=$CE$62,$CF$58:$CF$60=$CF$59,$CF$61:$CF$62=$CF$62,$CG$58&lt;&gt;$CG$59,$CG$59:$CG$60=$CG$59,$CG$61&lt;&gt;$CG$62),1,0)</f>
        <v>0</v>
      </c>
      <c r="AOK62" s="487">
        <f t="array" aca="1" ref="AOK62" ca="1">IF(AND($CC$57:$CC$62=$CC$62,$CE$57&lt;&gt;$CE$58,$CE$58:$CE$60=$CE$60,$CE$60&lt;&gt;$CE$61,$CE$61:$CE$62=$CE$62,$CF$58:$CF$60=$CF$60,$CF$61:$CF$62=$CF$62,$CG$58&lt;&gt;$CG$59,$CG$59&lt;&gt;$CG$60,$CG$61:$CG$62=$CG$62),1,0)</f>
        <v>0</v>
      </c>
      <c r="AOL62" s="487">
        <f t="array" aca="1" ref="AOL62" ca="1">IF(AND($CC$57:$CC$62=$CC$62,$CE$57&lt;&gt;$CE$58,$CE$58:$CE$60=$CE$60,$CE$60&lt;&gt;$CE$61,$CE$61:$CE$62=$CE$62,$CF$58:$CF$60=$CF$60,$CF$61:$CF$62=$CF$62,$CG$58&lt;&gt;$CG$59,$CG$59&lt;&gt;$CG$60,$CG$61&lt;&gt;$CG$62),1,0)</f>
        <v>0</v>
      </c>
      <c r="AOM62" s="487">
        <f t="array" aca="1" ref="AOM62" ca="1">IF(AND($CC$57:$CC$62=$CC$62,$CE$57&lt;&gt;$CE$58,$CE$58:$CE$60=$CE$60,$CE$60&lt;&gt;$CE$61,$CE$61&lt;&gt;$CE$62,$CF$58:$CF$60=$CF$60,$CG$58:$CG$59=$CG$59,$CG$59&lt;&gt;$CG$60),1,0)</f>
        <v>0</v>
      </c>
      <c r="AON62" s="487">
        <f t="array" aca="1" ref="AON62" ca="1">IF(AND($CC$57:$CC$62=$CC$62,$CE$57&lt;&gt;$CE$58,$CE$58:$CE$60=$CE$60,$CE$60&lt;&gt;$CE$61,$CE$61&lt;&gt;$CE$62,$CF$58:$CF$60=$CF$60,$CG$58&lt;&gt;$CG$59,$CG$59:$CG$60=$CG$60),1,0)</f>
        <v>0</v>
      </c>
      <c r="AOO62" s="487">
        <f t="array" aca="1" ref="AOO62" ca="1">IF(AND($CC$57:$CC$62=$CC$62,$CE$57&lt;&gt;$CE$58,$CE$58:$CE$60=$CE$60,$CE$60&lt;&gt;$CE$61,$CE$61&lt;&gt;$CE$62,$CF$58:$CF$60=$CF$60,$CG$58&lt;&gt;$CG$59,$CG$59&lt;&gt;$CG$60),1,0)</f>
        <v>0</v>
      </c>
      <c r="AOP62" s="487">
        <f t="array" aca="1" ref="AOP62" ca="1">IF(AND($CC$57:$CC$62=$CC$62,$CE$57&lt;&gt;$CE$58,$CE$58:$CE$59=$CE$59,$CE$59&lt;&gt;$CE$60,$CE$60:$CE$62=$CE$62,$CF$58:$CF$59=$CF$59,$CF$60:$CF$62=$CF$62,$CG$58:$CG$59=$CG$59,$CG$60&lt;&gt;$CG$61,$CG$61:$CG$62=$CG$62),1,0)</f>
        <v>0</v>
      </c>
      <c r="AOQ62" s="487">
        <f t="array" aca="1" ref="AOQ62" ca="1">IF(AND($CC$57:$CC$62=$CC$62,$CE$57&lt;&gt;$CE$58,$CE$58:$CE$59=$CE$59,$CE$59&lt;&gt;$CE$60,$CE$60:$CE$62=$CE$62,$CF$58:$CF$59=$CF$59,$CF$60:$CF$62=$CF$62,$CG$58:$CG$59=$CG$59,$CG$60:$CG$61=$CG$61,$CG$61&lt;&gt;$CG$62),1,0)</f>
        <v>0</v>
      </c>
      <c r="AOR62" s="487">
        <f t="array" aca="1" ref="AOR62" ca="1">IF(AND($CC$57:$CC$62=$CC$62,$CE$57&lt;&gt;$CE$58,$CE$58:$CE$59=$CE$59,$CE$59&lt;&gt;$CE$60,$CE$60:$CE$62=$CE$62,$CF$58:$CF$59=$CF$59,$CF$60:$CF$62=$CF$62,$CG$58:$CG$59=$CG$59,$CG$60&lt;&gt;$CG$61,$CG$61&lt;&gt;$CG$62),1,0)</f>
        <v>0</v>
      </c>
      <c r="AOS62" s="487">
        <f t="array" aca="1" ref="AOS62" ca="1">IF(AND($CC$57:$CC$62=$CC$62,$CE$57&lt;&gt;$CE$58,$CE$58:$CE$59=$CE$59,$CE$59&lt;&gt;$CE$60,$CE$60:$CE$62=$CE$62,$CF$58:$CF$59=$CF$59,$CF$60:$CF$62=$CF$62,$CG$58&lt;&gt;$CG$59,$CG$60:$CG$62=$CG$62),1,0)</f>
        <v>0</v>
      </c>
      <c r="AOT62" s="487">
        <f t="array" aca="1" ref="AOT62" ca="1">IF(AND($CC$57:$CC$62=$CC$62,$CE$57&lt;&gt;$CE$58,$CE$58:$CE$59=$CE$59,$CE$59&lt;&gt;$CE$60,$CE$60:$CE$62=$CE$62,$CF$58:$CF$59=$CF$59,$CF$60:$CF$62=$CF$62,$CG$58&lt;&gt;$CG$59,$CG$60:$CG$61=$CG$61,$CG$61&lt;&gt;$CG$62),1,0)</f>
        <v>0</v>
      </c>
      <c r="AOU62" s="487">
        <f t="array" aca="1" ref="AOU62" ca="1">IF(AND($CC$57:$CC$62=$CC$62,$CE$57&lt;&gt;$CE$58,$CE$58:$CE$59=$CE$59,$CE$59&lt;&gt;$CE$60,$CE$60:$CE$62=$CE$62,$CF$58:$CF$59=$CF$59,$CF$60:$CF$62=$CF$62,$CG$58&lt;&gt;$CG$59,$CG$60&lt;&gt;$CG$61,$CG$61:$CG$62=$CG$62),1,0)</f>
        <v>0</v>
      </c>
      <c r="AOV62" s="487">
        <f t="array" aca="1" ref="AOV62" ca="1">IF(AND($CC$57:$CC$62=$CC$62,$CE$57&lt;&gt;$CE$58,$CE$58:$CE$59=$CE$59,$CE$59&lt;&gt;$CE$60,$CE$60:$CE$62=$CE$62,$CF$58:$CF$59=$CF$59,$CF$60:$CF$62=$CF$62,$CG$58&lt;&gt;$CG$59,$CG$60&lt;&gt;$CG$61,$CG$61&lt;&gt;$CG$62),1,0)</f>
        <v>0</v>
      </c>
      <c r="AOW62" s="487">
        <f t="array" aca="1" ref="AOW62" ca="1">IF(AND($CC$57:$CC$62=$CC$62,$CE$57&lt;&gt;$CE$58,$CE$58:$CE$59=$CE$59,$CE$59&lt;&gt;$CE$60,$CE$60&lt;&gt;$CE$61,$CE$61:$CE$62=$CE$62,$CF$58:$CF$59=$CF$59,$CF$61:$CF$62=$CF$62,$CG$58:$CG$59=$CG$59,$CG$61&lt;&gt;$CG$62),1,0)</f>
        <v>0</v>
      </c>
      <c r="AOX62" s="487">
        <f t="array" aca="1" ref="AOX62" ca="1">IF(AND($CC$57:$CC$62=$CC$62,$CE$57&lt;&gt;$CE$58,$CE$58:$CE$59=$CE$59,$CE$59&lt;&gt;$CE$60,$CE$60&lt;&gt;$CE$61,$CE$61:$CE$62=$CE$62,$CF$58:$CF$59=$CF$59,$CF$61:$CF$62=$CF$62,$CG$58&lt;&gt;$CG$59,$CG$61:$CG$62=$CG$62),1,0)</f>
        <v>0</v>
      </c>
      <c r="AOY62" s="487">
        <f t="array" aca="1" ref="AOY62" ca="1">IF(AND($CC$57:$CC$62=$CC$62,$CE$57&lt;&gt;$CE$58,$CE$58:$CE$59=$CE$59,$CE$59&lt;&gt;$CE$60,$CE$60&lt;&gt;$CE$61,$CE$61:$CE$62=$CE$62,$CF$58:$CF$59=$CF$59,$CF$61:$CF$62=$CF$62,$CG$58&lt;&gt;$CG$59,$CG$61&lt;&gt;$CG$62),1,0)</f>
        <v>0</v>
      </c>
      <c r="AOZ62" s="487">
        <f t="array" aca="1" ref="AOZ62" ca="1">IF(AND($CC$57:$CC$62=$CC$62,$CE$57&lt;&gt;$CE$58,$CE$58:$CE$59=$CE$59,$CE$59&lt;&gt;$CE$60,$CE$60:$CE$61=$CE$61,$CE$61&lt;&gt;$CE$62,$CF$58:$CF$59=$CF$59,$CF$60:$CF$61=$CF$61,$CG$58:$CG$59=$CG$59,$CG$60&lt;&gt;$CG$61),1,0)</f>
        <v>0</v>
      </c>
      <c r="APA62" s="487">
        <f t="array" aca="1" ref="APA62" ca="1">IF(AND($CC$57:$CC$62=$CC$62,$CE$57&lt;&gt;$CE$58,$CE$58:$CE$59=$CE$59,$CE$59&lt;&gt;$CE$60,$CE$60:$CE$61=$CE$61,$CE$61&lt;&gt;$CE$62,$CF$58:$CF$59=$CF$59,$CF$60:$CF$61=$CF$61,$CG$58&lt;&gt;$CG$59,$CG$60:$CG$61=$CG$61),1,0)</f>
        <v>0</v>
      </c>
      <c r="APB62" s="487">
        <f t="array" aca="1" ref="APB62" ca="1">IF(AND($CC$57:$CC$62=$CC$62,$CE$57&lt;&gt;$CE$58,$CE$58:$CE$59=$CE$59,$CE$59&lt;&gt;$CE$60,$CE$60:$CE$61=$CE$61,$CE$61&lt;&gt;$CE$62,$CF$58:$CF$59=$CF$59,$CF$60:$CF$61=$CF$61,$CG$58&lt;&gt;$CG$59,$CG$60&lt;&gt;$CG$61),1,0)</f>
        <v>0</v>
      </c>
      <c r="APC62" s="487">
        <f t="array" aca="1" ref="APC62" ca="1">IF(AND($CC$57:$CC$62=$CC$62,$CE$57&lt;&gt;$CE$58,$CE$58:$CE$59=$CE$59,$CE$59&lt;&gt;$CE$60,$CE$60&lt;&gt;$CE$61,$CE$61&lt;&gt;$CE$62,$CF$58:$CF$59=$CF$59,$CG$58&lt;&gt;$CG$59),1,0)</f>
        <v>0</v>
      </c>
      <c r="APD62" s="487">
        <f t="array" aca="1" ref="APD62" ca="1">IF(AND($CC$57:$CC$62=$CC$62,$CE$57&lt;&gt;$CE$58,$CE$58&lt;&gt;$CE$59,$CE$59:$CE$62=$CE$62,$CF$59:$CF$62=$CF$62,$CG$59:$CG$61=$CG$61,$CG$61&lt;&gt;$CG$62),1,0)</f>
        <v>0</v>
      </c>
      <c r="APE62" s="487">
        <f t="array" aca="1" ref="APE62" ca="1">IF(AND($CC$57:$CC$62=$CC$62,$CE$57&lt;&gt;$CE$58,$CE$58&lt;&gt;$CE$59,$CE$59:$CE$62=$CE$62,$CF$59:$CF$62=$CF$62,$CG$59:$CG$60=$CG$60,$CG$60&lt;&gt;$CG$61,$CG$61:$CG$62=$CG$62),1,0)</f>
        <v>0</v>
      </c>
      <c r="APF62" s="487">
        <f t="array" aca="1" ref="APF62" ca="1">IF(AND($CC$57:$CC$62=$CC$62,$CE$57&lt;&gt;$CE$58,$CE$58&lt;&gt;$CE$59,$CE$59:$CE$62=$CE$62,$CF$59:$CF$62=$CF$62,$CG$59:$CG$60=$CG$60,$CG$60&lt;&gt;$CG$61,$CG$61&lt;&gt;$CG$62),1,0)</f>
        <v>0</v>
      </c>
      <c r="APG62" s="487">
        <f t="array" aca="1" ref="APG62" ca="1">IF(AND($CC$57:$CC$62=$CC$62,$CE$57&lt;&gt;$CE$58,$CE$58&lt;&gt;$CE$59,$CE$59:$CE$62=$CE$62,$CF$59:$CF$62=$CF$62,$CG$59&lt;&gt;$CG$60,$CG$60:$CG$62=$CG$62),1,0)</f>
        <v>0</v>
      </c>
      <c r="APH62" s="487">
        <f t="array" aca="1" ref="APH62" ca="1">IF(AND($CC$57:$CC$62=$CC$62,$CE$57&lt;&gt;$CE$58,$CE$58&lt;&gt;$CE$59,$CE$59:$CE$62=$CE$62,$CF$59:$CF$62=$CF$62,$CG$59&lt;&gt;$CG$60,$CG$60:$CG$61=$CG$61,$CG$61&lt;&gt;$CG$62),1,0)</f>
        <v>0</v>
      </c>
      <c r="API62" s="487">
        <f t="array" aca="1" ref="API62" ca="1">IF(AND($CC$57:$CC$62=$CC$62,$CE$57&lt;&gt;$CE$58,$CE$58&lt;&gt;$CE$59,$CE$59:$CE$62=$CE$62,$CF$59:$CF$62=$CF$62,$CG$59&lt;&gt;$CG$60,$CG$60&lt;&gt;$CG$61,$CG$61:$CG$62=$CG$62),1,0)</f>
        <v>0</v>
      </c>
      <c r="APJ62" s="487">
        <f t="array" aca="1" ref="APJ62" ca="1">IF(AND($CC$57:$CC$62=$CC$62,$CE$57&lt;&gt;$CE$58,$CE$58&lt;&gt;$CE$59,$CE$59:$CE$62=$CE$62,$CF$59:$CF$62=$CF$62,$CG$59&lt;&gt;$CG$60,$CG$60&lt;&gt;$CG$61,$CG$61&lt;&gt;$CG$62),1,0)</f>
        <v>0</v>
      </c>
      <c r="APK62" s="487">
        <f t="array" aca="1" ref="APK62" ca="1">IF(AND($CC$57:$CC$62=$CC$62,$CE$57&lt;&gt;$CE$58,$CE$58&lt;&gt;$CE$59,$CE$59:$CE$61=$CE$61,$CE$61&lt;&gt;$CE$62,$CF$59:$CF$61=$CF$61,$CG$59:$CG$60=$CG$60,$CG$60&lt;&gt;$CG$61),1,0)</f>
        <v>0</v>
      </c>
      <c r="APL62" s="487">
        <f t="array" aca="1" ref="APL62" ca="1">IF(AND($CC$57:$CC$62=$CC$62,$CE$57&lt;&gt;$CE$58,$CE$58&lt;&gt;$CE$59,$CE$59:$CE$61=$CE$61,$CE$61&lt;&gt;$CE$62,$CF$59:$CF$61=$CF$61,$CG$59&lt;&gt;$CG$60,$CG$60:$CG$61=$CG$61),1,0)</f>
        <v>0</v>
      </c>
      <c r="APM62" s="487">
        <f t="array" aca="1" ref="APM62" ca="1">IF(AND($CC$57:$CC$62=$CC$62,$CE$57&lt;&gt;$CE$58,$CE$58&lt;&gt;$CE$59,$CE$59:$CE$61=$CE$61,$CE$61&lt;&gt;$CE$62,$CF$59:$CF$61=$CF$61,$CG$59&lt;&gt;$CG$60,$CG$60&lt;&gt;$CG$61),1,0)</f>
        <v>0</v>
      </c>
      <c r="APN62" s="487">
        <f t="array" aca="1" ref="APN62" ca="1">IF(AND($CC$57:$CC$62=$CC$62,$CE$57&lt;&gt;$CE$58,$CE$58&lt;&gt;$CE$59,$CE$59:$CE$60=$CE$60,$CE$60&lt;&gt;$CE$61,$CE$61:$CE$62=$CE$62,$CF$59:$CF$60=$CF$60,$CF$61:$CF$62=$CF$62,$CG$59:$CG$60=$CG$60,$CG$61&lt;&gt;$CG$62),1,0)</f>
        <v>0</v>
      </c>
      <c r="APO62" s="487">
        <f t="array" aca="1" ref="APO62" ca="1">IF(AND($CC$57:$CC$62=$CC$62,$CE$57&lt;&gt;$CE$58,$CE$58&lt;&gt;$CE$59,$CE$59:$CE$60=$CE$60,$CE$60&lt;&gt;$CE$61,$CE$61:$CE$62=$CE$62,$CF$59:$CF$60=$CF$60,$CF$61:$CF$62=$CF$62,$CG$59&lt;&gt;$CG$60,$CG$61:$CG$62=$CG$62),1,0)</f>
        <v>0</v>
      </c>
      <c r="APP62" s="487">
        <f t="array" aca="1" ref="APP62" ca="1">IF(AND($CC$57:$CC$62=$CC$62,$CE$57&lt;&gt;$CE$58,$CE$58&lt;&gt;$CE$59,$CE$59:$CE$60=$CE$60,$CE$60&lt;&gt;$CE$61,$CE$61:$CE$62=$CE$62,$CF$59:$CF$60=$CF$60,$CF$61:$CF$62=$CF$62,$CG$59&lt;&gt;$CG$60,$CG$61&lt;&gt;$CG$62),1,0)</f>
        <v>0</v>
      </c>
      <c r="APQ62" s="487">
        <f t="array" aca="1" ref="APQ62" ca="1">IF(AND($CC$57:$CC$62=$CC$62,$CE$57&lt;&gt;$CE$58,$CE$58&lt;&gt;$CE$59,$CE$59:$CE$60=$CE$60,$CE$60&lt;&gt;$CE$61,$CE$61&lt;&gt;$CE$62,$CF$59:$CF$60=$CF$59,$CG$59&lt;&gt;$CG$60),1,0)</f>
        <v>0</v>
      </c>
      <c r="APR62" s="487">
        <f t="array" aca="1" ref="APR62" ca="1">IF(AND($CC$57:$CC$62=$CC$62,$CE$57&lt;&gt;$CE$58,$CE$58&lt;&gt;$CE$59,$CE$59&lt;&gt;$CE$60,$CE$60:$CE$62=$CE$62,$CF$60:$CF$62=$CF$62,$CG$60:$CG$61=$CG$61,$CG$61&lt;&gt;$CG$62),1,0)</f>
        <v>0</v>
      </c>
      <c r="APS62" s="487">
        <f t="array" aca="1" ref="APS62" ca="1">IF(AND($CC$57:$CC$62=$CC$62,$CE$57&lt;&gt;$CE$58,$CE$58&lt;&gt;$CE$59,$CE$59&lt;&gt;$CE$60,$CE$60:$CE$62=$CE$62,$CF$60:$CF$62=$CF$62,$CG$60&lt;&gt;$CG$61,$CG$61:$CG$62=$CG$62),1,0)</f>
        <v>0</v>
      </c>
      <c r="APT62" s="487">
        <f t="array" aca="1" ref="APT62" ca="1">IF(AND($CC$57:$CC$62=$CC$62,$CE$57&lt;&gt;$CE$58,$CE$58&lt;&gt;$CE$59,$CE$59&lt;&gt;$CE$60,$CE$60:$CE$62=$CE$62,$CF$60:$CF$62=$CF$62,$CG$60&lt;&gt;$CG$61,$CG$61&lt;&gt;$CG$62),1,0)</f>
        <v>0</v>
      </c>
      <c r="APU62" s="487">
        <f t="array" aca="1" ref="APU62" ca="1">IF(AND($CC$57:$CC$62=$CC$62,$CE$57&lt;&gt;$CE$58,$CE$58&lt;&gt;$CE$59,$CE$59&lt;&gt;$CE$60,$CE$60:$CE$61=$CE$61,$CE$61&lt;&gt;$CE$62,$CF$60:$CF$61=$CF$61,$CG$60&lt;&gt;$CG$61),1,0)</f>
        <v>0</v>
      </c>
      <c r="APV62" s="487">
        <f t="array" aca="1" ref="APV62" ca="1">IF(AND($CC$57:$CC$62=$CC$62,$CE$57&lt;&gt;$CE$58,$CE$58&lt;&gt;$CE$59,$CE$59&lt;&gt;$CE$60,$CE$60&lt;&gt;$CE$61,$CE$61:$CE$62=$CE$62,$CF$61:$CF$62=$CF$62,$CG$61&lt;&gt;$CG$62),1,0)</f>
        <v>0</v>
      </c>
      <c r="APW62" s="487">
        <f t="array" aca="1" ref="APW62" ca="1">IF(AND($CC$57:$CC$61=$CC$61,$CC$61&lt;&gt;$CC$62,$CE$57:$CE$61=$CE$61,$CF$57:$CF$61=$CF$61,$CG$57:$CG$60=$CG$60,$CG$60&lt;&gt;$CG$61),1,0)</f>
        <v>0</v>
      </c>
      <c r="APX62" s="487">
        <f t="array" aca="1" ref="APX62" ca="1">IF(AND($CC$57:$CC$61=$CC$61,$CC$61&lt;&gt;$CC$62,$CE$57:$CE$61=$CE$61,$CF$57:$CF$61=$CF$61,$CG$57:$CG$59=$CG$59,$CG$59&lt;&gt;$CG$60,$CG$60:$CG$61=$CG$61),1,0)</f>
        <v>0</v>
      </c>
      <c r="APY62" s="487">
        <f t="array" aca="1" ref="APY62" ca="1">IF(AND($CC$57:$CC$61=$CC$61,$CC$61&lt;&gt;$CC$62,$CE$57:$CE$61=$CE$61,$CF$57:$CF$61=$CF$61,$CG$57:$CG$59=$CG$59,$CG$59&lt;&gt;$CG$60,$CG$60&lt;&gt;$CG$61),1,0)</f>
        <v>0</v>
      </c>
      <c r="APZ62" s="487">
        <f t="array" aca="1" ref="APZ62" ca="1">IF(AND($CC$57:$CC$61=$CC$61,$CC$61&lt;&gt;$CC$62,$CE$57:$CE$61=$CE$61,$CF$57:$CF$61=$CF$61,$CG$57:$CG$58=$CG$58,$CG$58&lt;&gt;$CG$59,$CG$59:$CG$61=$CG$61),1,0)</f>
        <v>0</v>
      </c>
      <c r="AQA62" s="487">
        <f t="array" aca="1" ref="AQA62" ca="1">IF(AND($CC$57:$CC$61=$CC$61,$CC$61&lt;&gt;$CC$62,$CE$57:$CE$61=$CE$61,$CF$57:$CF$61=$CF$61,$CG$57:$CG$58=$CG$58,$CG$58&lt;&gt;$CG$59,$CG$59:$CG$60=$CG$60,$CG$60&lt;&gt;$CG$61),1,0)</f>
        <v>0</v>
      </c>
      <c r="AQB62" s="487">
        <f t="array" aca="1" ref="AQB62" ca="1">IF(AND($CC$57:$CC$61=$CC$61,$CC$61&lt;&gt;$CC$62,$CE$57:$CE$61=$CE$61,$CF$57:$CF$61=$CF$61,$CG$57:$CG$58=$CG$58,$CG$58&lt;&gt;$CG$59,$CG$59&lt;&gt;$CG$60,$CG$60:$CG$61=$CG$61),1,0)</f>
        <v>0</v>
      </c>
      <c r="AQC62" s="487">
        <f t="array" aca="1" ref="AQC62" ca="1">IF(AND($CC$57:$CC$61=$CC$61,$CC$61&lt;&gt;$CC$62,$CE$57:$CE$61=$CE$61,$CF$57:$CF$61=$CF$61,$CG$57:$CG$58=$CG$58,$CG$58&lt;&gt;$CG$59,$CG$59&lt;&gt;$CG$60,$CG$60&lt;&gt;$CG$61),1,0)</f>
        <v>0</v>
      </c>
      <c r="AQD62" s="487">
        <f t="array" aca="1" ref="AQD62" ca="1">IF(AND($CC$57:$CC$61=$CC$61,$CC$61&lt;&gt;$CC$62,$CE$57:$CE$61=$CE$61,$CF$57:$CF$61=$CF$61,$CG$57&lt;&gt;$CG$58,$CG$58:$CG$61=$CG$61),1,0)</f>
        <v>0</v>
      </c>
      <c r="AQE62" s="487">
        <f t="array" aca="1" ref="AQE62" ca="1">IF(AND($CC$57:$CC$61=$CC$61,$CC$61&lt;&gt;$CC$62,$CE$57:$CE$61=$CE$61,$CF$57:$CF$61=$CF$61,$CG$57&lt;&gt;$CG$58,$CG$58:$CG$60=$CG$60,$CG$60&lt;&gt;$CG$61),1,0)</f>
        <v>0</v>
      </c>
      <c r="AQF62" s="487">
        <f t="array" aca="1" ref="AQF62" ca="1">IF(AND($CC$57:$CC$61=$CC$61,$CC$61&lt;&gt;$CC$62,$CE$57:$CE$61=$CE$61,$CF$57:$CF$61=$CF$61,$CG$57&lt;&gt;$CG$58,$CG$58:$CG$59=$CG$59,$CG$59&lt;&gt;$CG$60,$CG$60:$CG$61=$CG$61),1,0)</f>
        <v>0</v>
      </c>
      <c r="AQG62" s="487">
        <f t="array" aca="1" ref="AQG62" ca="1">IF(AND($CC$57:$CC$61=$CC$61,$CC$61&lt;&gt;$CC$62,$CE$57:$CE$61=$CE$61,$CF$57:$CF$61=$CF$61,$CG$57&lt;&gt;$CG$58,$CG$58:$CG$59=$CG$59,$CG$59&lt;&gt;$CG$60,$CG$60&lt;&gt;$CG$61),1,0)</f>
        <v>0</v>
      </c>
      <c r="AQH62" s="487">
        <f t="array" aca="1" ref="AQH62" ca="1">IF(AND($CC$57:$CC$61=$CC$61,$CC$61&lt;&gt;$CC$62,$CE$57:$CE$61=$CE$61,$CF$57:$CF$61=$CF$61,$CG$57&lt;&gt;$CG$58,$CG$58&lt;&gt;$CG$59,$CG$59:$CG$61=$CG$61),1,0)</f>
        <v>0</v>
      </c>
      <c r="AQI62" s="487">
        <f t="array" aca="1" ref="AQI62" ca="1">IF(AND($CC$57:$CC$61=$CC$61,$CC$61&lt;&gt;$CC$62,$CE$57:$CE$61=$CE$61,$CF$57:$CF$61=$CF$61,$CG$57&lt;&gt;$CG$58,$CG$58&lt;&gt;$CG$59,$CG$59:$CG$60=$CG$60,$CG$60&lt;&gt;$CG$61),1,0)</f>
        <v>0</v>
      </c>
      <c r="AQJ62" s="487">
        <f t="array" aca="1" ref="AQJ62" ca="1">IF(AND($CC$57:$CC$61=$CC$61,$CC$61&lt;&gt;$CC$62,$CE$57:$CE$61=$CE$61,$CF$57:$CF$61=$CF$61,$CG$57&lt;&gt;$CG$58,$CG$58&lt;&gt;$CG$59,$CG$59&lt;&gt;$CG$60,$CG$60:$CG$61=$CG$61),1,0)</f>
        <v>0</v>
      </c>
      <c r="AQK62" s="487">
        <f t="array" aca="1" ref="AQK62" ca="1">IF(AND($CC$57:$CC$61=$CC$61,$CC$61&lt;&gt;$CC$62,$CE$57:$CE$61=$CE$61,$CF$57:$CF$61=$CF$61,$CG$57&lt;&gt;$CG$58,$CG$58&lt;&gt;$CG$59,$CG$59&lt;&gt;$CG$60,$CG$60&lt;&gt;$CG$61),1,0)</f>
        <v>0</v>
      </c>
      <c r="AQL62" s="487">
        <f t="array" aca="1" ref="AQL62" ca="1">IF(AND($CC$57:$CC$60=$CC$60,$CC$60&lt;&gt;$CC$61,$CC$61:$CC$62=$CC$62,$CE$57:$CE$60=$CE$60,$CE$61:$CE$62=$CE$62,$CF$57:$CF$60=$CF$60,$CF$61:$CF$62=$CF$62,$CG$57:$CG$60=$CG$60,$CG$61&lt;&gt;$CG$62),1,0)</f>
        <v>0</v>
      </c>
      <c r="AQM62" s="487">
        <f t="array" aca="1" ref="AQM62" ca="1">IF(AND($CC$57:$CC$60=$CC$60,$CC$60&lt;&gt;$CC$61,$CC$61:$CC$62=$CC$62,$CE$57:$CE$60=$CE$60,$CE$61:$CE$62=$CE$62,$CF$57:$CF$60=$CF$60,$CF$61:$CF$62=$CF$62,$CG$57:$CG$59=$CG$59,$CG$59&lt;&gt;$CG$60,$CG$61:$CG$62=$CG$62),1,0)</f>
        <v>0</v>
      </c>
      <c r="AQN62" s="487">
        <f t="array" aca="1" ref="AQN62" ca="1">IF(AND($CC$57:$CC$60=$CC$60,$CC$60&lt;&gt;$CC$61,$CC$61:$CC$62=$CC$62,$CE$57:$CE$60=$CE$60,$CE$61:$CE$62=$CE$62,$CF$57:$CF$60=$CF$60,$CF$61:$CF$62=$CF$62,$CG$57:$CG$59=$CG$59,$CG$59&lt;&gt;$CG$60,$CG$61&lt;&gt;$CG$62),1,0)</f>
        <v>0</v>
      </c>
      <c r="AQO62" s="487">
        <f t="array" aca="1" ref="AQO62" ca="1">IF(AND($CC$57:$CC$60=$CC$60,$CC$60&lt;&gt;$CC$61,$CC$61:$CC$62=$CC$62,$CE$57:$CE$60=$CE$60,$CE$61:$CE$62=$CE$62,$CF$57:$CF$60=$CF$60,$CF$61:$CF$62=$CF$62,$CG$57:$CG$58=$CG$58,$CG$58&lt;&gt;$CG$59,$CG$59:$CG$60=$CG$60,$CG$61:$CG$62=$CG$62),1,0)</f>
        <v>0</v>
      </c>
      <c r="AQP62" s="487">
        <f t="array" aca="1" ref="AQP62" ca="1">IF(AND($CC$57:$CC$60=$CC$60,$CC$60&lt;&gt;$CC$61,$CC$61:$CC$62=$CC$62,$CE$57:$CE$60=$CE$60,$CE$61:$CE$62=$CE$62,$CF$57:$CF$60=$CF$60,$CF$61:$CF$62=$CF$62,$CG$57:$CG$58=$CG$58,$CG$58&lt;&gt;$CG$59,$CG$59:$CG$60=$CG$60,$CG$61&lt;&gt;$CG$62),1,0)</f>
        <v>0</v>
      </c>
      <c r="AQQ62" s="487">
        <f t="array" aca="1" ref="AQQ62" ca="1">IF(AND($CC$57:$CC$60=$CC$60,$CC$60&lt;&gt;$CC$61,$CC$61:$CC$62=$CC$62,$CE$57:$CE$60=$CE$60,$CE$61:$CE$62=$CE$62,$CF$57:$CF$60=$CF$60,$CF$61:$CF$62=$CF$62,$CG$57:$CG$58=$CG$58,$CG$58&lt;&gt;$CG$59,$CG$59&lt;&gt;$CG$60,$CG$61:$CG$62=$CG$62),1,0)</f>
        <v>0</v>
      </c>
      <c r="AQR62" s="487">
        <f t="array" aca="1" ref="AQR62" ca="1">IF(AND($CC$57:$CC$60=$CC$60,$CC$60&lt;&gt;$CC$61,$CC$61:$CC$62=$CC$62,$CE$57:$CE$60=$CE$60,$CE$61:$CE$62=$CE$62,$CF$57:$CF$60=$CF$60,$CF$61:$CF$62=$CF$62,$CG$57:$CG$58=$CG$58,$CG$58&lt;&gt;$CG$59,$CG$59&lt;&gt;$CG$60,$CG$61&lt;&gt;$CG$62),1,0)</f>
        <v>0</v>
      </c>
      <c r="AQS62" s="487">
        <f t="array" aca="1" ref="AQS62" ca="1">IF(AND($CC$57:$CC$60=$CC$60,$CC$60&lt;&gt;$CC$61,$CC$61:$CC$62=$CC$62,$CE$57:$CE$60=$CE$60,$CE$61:$CE$62=$CE$62,$CF$57:$CF$60=$CF$60,$CF$61:$CF$62=$CF$62,$CG$57&lt;&gt;$CG$58,$CG$58:$CG$60=$CG$60,$CG$61:$CG$62=$CG$62),1,0)</f>
        <v>0</v>
      </c>
      <c r="AQT62" s="487">
        <f t="array" aca="1" ref="AQT62" ca="1">IF(AND($CC$57:$CC$60=$CC$60,$CC$60&lt;&gt;$CC$61,$CC$61:$CC$62=$CC$62,$CE$57:$CE$60=$CE$60,$CE$61:$CE$62=$CE$62,$CF$57:$CF$60=$CF$60,$CF$61:$CF$62=$CF$62,$CG$57&lt;&gt;$CG$58,$CG$58:$CG$60=$CG$60,$CG$61&lt;&gt;$CG$62),1,0)</f>
        <v>0</v>
      </c>
      <c r="AQU62" s="487">
        <f t="array" aca="1" ref="AQU62" ca="1">IF(AND($CC$57:$CC$60=$CC$60,$CC$60&lt;&gt;$CC$61,$CC$61:$CC$62=$CC$62,$CE$57:$CE$60=$CE$60,$CE$61:$CE$62=$CE$62,$CF$57:$CF$60=$CF$60,$CF$61:$CF$62=$CF$62,$CG$57&lt;&gt;$CG$58,$CG$58:$CG$59=$CG$59,$CG$59&lt;&gt;$CG$60,$CG$61:$CG$62=$CG$62),1,0)</f>
        <v>0</v>
      </c>
      <c r="AQV62" s="487">
        <f t="array" aca="1" ref="AQV62" ca="1">IF(AND($CC$57:$CC$60=$CC$60,$CC$60&lt;&gt;$CC$61,$CC$61:$CC$62=$CC$62,$CE$57:$CE$60=$CE$60,$CE$61:$CE$62=$CE$62,$CF$57:$CF$60=$CF$60,$CF$61:$CF$62=$CF$62,$CG$57&lt;&gt;$CG$58,$CG$58:$CG$59=$CG$59,$CG$59&lt;&gt;$CG$60,$CG$61&lt;&gt;$CG$62),1,0)</f>
        <v>0</v>
      </c>
      <c r="AQW62" s="487">
        <f t="array" aca="1" ref="AQW62" ca="1">IF(AND($CC$57:$CC$60=$CC$60,$CC$60&lt;&gt;$CC$61,$CC$61:$CC$62=$CC$62,$CE$57:$CE$60=$CE$60,$CE$61:$CE$62=$CE$62,$CF$57:$CF$60=$CF$60,$CF$61:$CF$62=$CF$62,$CG$57&lt;&gt;$CG$58,$CG$58&lt;&gt;$CG$59,$CG$59:$CG$60=$CG$60,$CG$61:$CG$62=$CG$62),1,0)</f>
        <v>0</v>
      </c>
      <c r="AQX62" s="487">
        <f t="array" aca="1" ref="AQX62" ca="1">IF(AND($CC$57:$CC$60=$CC$60,$CC$60&lt;&gt;$CC$61,$CC$61:$CC$62=$CC$62,$CE$57:$CE$60=$CE$60,$CE$61:$CE$62=$CE$62,$CF$57:$CF$60=$CF$60,$CF$61:$CF$62=$CF$62,$CG$57&lt;&gt;$CG$58,$CG$58&lt;&gt;$CG$59,$CG$59:$CG$60=$CG$60,$CG$61&lt;&gt;$CG$62),1,0)</f>
        <v>0</v>
      </c>
      <c r="AQY62" s="487">
        <f t="array" aca="1" ref="AQY62" ca="1">IF(AND($CC$57:$CC$60=$CC$60,$CC$60&lt;&gt;$CC$61,$CC$61:$CC$62=$CC$62,$CE$57:$CE$60=$CE$60,$CE$61:$CE$62=$CE$62,$CF$57:$CF$60=$CF$60,$CF$61:$CF$62=$CF$62,$CG$57&lt;&gt;$CG$58,$CG$58&lt;&gt;$CG$59,$CG$59&lt;&gt;$CG$60,$CG$61:$CG$62=$CG$62),1,0)</f>
        <v>0</v>
      </c>
      <c r="AQZ62" s="487">
        <f t="array" aca="1" ref="AQZ62" ca="1">IF(AND($CC$57:$CC$60=$CC$60,$CC$60&lt;&gt;$CC$61,$CC$61:$CC$62=$CC$62,$CE$57:$CE$60=$CE$60,$CE$61:$CE$62=$CE$62,$CF$57:$CF$60=$CF$60,$CF$61:$CF$62=$CF$62,$CG$57&lt;&gt;$CG$58,$CG$58&lt;&gt;$CG$59,$CG$59&lt;&gt;$CG$60,$CG$61&lt;&gt;$CG$62),1,0)</f>
        <v>0</v>
      </c>
      <c r="ARA62" s="487">
        <f t="array" aca="1" ref="ARA62" ca="1">IF(AND($CC$57:$CC$60=$CC$60,$CC$60&lt;&gt;$CC$61,$CC$61&lt;&gt;$CC$62,$CE$57:$CE$60=$CE$60,$CF$57:$CF$60=$CF$60,$CG$57:$CG$59=$CG$59,$CG$59&lt;&gt;$CG$60),1,0)</f>
        <v>0</v>
      </c>
      <c r="ARB62" s="487">
        <f t="array" aca="1" ref="ARB62" ca="1">IF(AND($CC$57:$CC$60=$CC$60,$CC$60&lt;&gt;$CC$61,$CC$61&lt;&gt;$CC$62,$CE$57:$CE$60=$CE$60,$CF$57:$CF$60=$CF$60,$CG$57:$CG$58=$CG$57,$CG$58&lt;&gt;$CG$59,$CG$59:$CG$60=$CG$60),1,0)</f>
        <v>0</v>
      </c>
      <c r="ARC62" s="487">
        <f t="array" aca="1" ref="ARC62" ca="1">IF(AND($CC$57:$CC$60=$CC$60,$CC$60&lt;&gt;$CC$61,$CC$61&lt;&gt;$CC$62,$CE$57:$CE$60=$CE$60,$CF$57:$CF$60=$CF$60,$CG$57:$CG$58=$CG$57,$CG$58&lt;&gt;$CG$59,$CG$59&lt;&gt;$CG$60),1,0)</f>
        <v>0</v>
      </c>
      <c r="ARD62" s="487">
        <f t="array" aca="1" ref="ARD62" ca="1">IF(AND($CC$57:$CC$60=$CC$60,$CC$60&lt;&gt;$CC$61,$CC$61&lt;&gt;$CC$62,$CE$57:$CE$60=$CE$60,$CF$57:$CF$60=$CF$60,$CG$57&lt;&gt;$CG$58,$CG$58:$CG$60=$CG$60),1,0)</f>
        <v>0</v>
      </c>
      <c r="ARE62" s="487">
        <f t="array" aca="1" ref="ARE62" ca="1">IF(AND($CC$57:$CC$60=$CC$60,$CC$60&lt;&gt;$CC$61,$CC$61&lt;&gt;$CC$62,$CE$57:$CE$60=$CE$60,$CF$57:$CF$60=$CF$60,$CG$57&lt;&gt;$CG$58,$CG$58:$CG$59=$CG$59,$CG$59&lt;&gt;$CG$60),1,0)</f>
        <v>0</v>
      </c>
      <c r="ARF62" s="487">
        <f t="array" aca="1" ref="ARF62" ca="1">IF(AND($CC$57:$CC$60=$CC$60,$CC$60&lt;&gt;$CC$61,$CC$61&lt;&gt;$CC$62,$CE$57:$CE$60=$CE$60,$CF$57:$CF$60=$CF$60,$CG$57&lt;&gt;$CG$58,$CG$58&lt;&gt;$CG$59,$CG$59:$CG$60=$CG$60),1,0)</f>
        <v>0</v>
      </c>
      <c r="ARG62" s="487">
        <f t="array" aca="1" ref="ARG62" ca="1">IF(AND($CC$57:$CC$60=$CC$60,$CC$60&lt;&gt;$CC$61,$CC$61&lt;&gt;$CC$62,$CE$57:$CE$60=$CE$60,$CF$57:$CF$60=$CF$60,$CG$57&lt;&gt;$CG$58,$CG$58&lt;&gt;$CG$59,$CG$59&lt;&gt;$CG$60),1,0)</f>
        <v>0</v>
      </c>
      <c r="ARH62" s="487">
        <f t="array" aca="1" ref="ARH62" ca="1">IF(AND($CC$57:$CC$59=$CC$59,$CC$59&lt;&gt;$CC$60,$CC$60:$CC$62=$CC$62,$CE$57:$CE$59=$CE$59,$CE$60:$CE$62=$CE$62,$CF$57:$CF$59=$CF$59,$CF$60:$CF$62=$CF$62,$CG$57:$CG$59=$CG$59,$CG$60:$CG$61=$CG$61,$CG$61&lt;&gt;$CG$62),1,0)</f>
        <v>0</v>
      </c>
      <c r="ARI62" s="487">
        <f t="array" aca="1" ref="ARI62" ca="1">IF(AND($CC$57:$CC$59=$CC$59,$CC$59&lt;&gt;$CC$60,$CC$60:$CC$62=$CC$62,$CE$57:$CE$59=$CE$59,$CE$60:$CE$62=$CE$62,$CF$57:$CF$59=$CF$59,$CF$60:$CF$62=$CF$62,$CG$57:$CG$59=$CG$59,$CG$60&lt;&gt;$CG$61,$CG$61:$CG$62=$CG$62),1,0)</f>
        <v>0</v>
      </c>
      <c r="ARJ62" s="487">
        <f t="array" aca="1" ref="ARJ62" ca="1">IF(AND($CC$57:$CC$59=$CC$59,$CC$59&lt;&gt;$CC$60,$CC$60:$CC$62=$CC$62,$CE$57:$CE$59=$CE$59,$CE$60:$CE$62=$CE$62,$CF$57:$CF$59=$CF$59,$CF$60:$CF$62=$CF$62,$CG$57:$CG$59=$CG$59,$CG$60&lt;&gt;$CG$61,$CG$61&lt;&gt;$CG$62),1,0)</f>
        <v>0</v>
      </c>
      <c r="ARK62" s="487">
        <f t="array" aca="1" ref="ARK62" ca="1">IF(AND($CC$57:$CC$59=$CC$59,$CC$59&lt;&gt;$CC$60,$CC$60:$CC$62=$CC$62,$CE$57:$CE$59=$CE$59,$CE$60:$CE$62=$CE$62,$CF$57:$CF$59=$CF$59,$CF$60:$CF$62=$CF$62,$CG$57:$CG$58=$CG$58,$CG$58&lt;&gt;$CG$59,$CG$60:$CG$62=$CG$62),1,0)</f>
        <v>0</v>
      </c>
      <c r="ARL62" s="487">
        <f t="array" aca="1" ref="ARL62" ca="1">IF(AND($CC$57:$CC$59=$CC$59,$CC$59&lt;&gt;$CC$60,$CC$60:$CC$62=$CC$62,$CE$57:$CE$59=$CE$59,$CE$60:$CE$62=$CE$62,$CF$57:$CF$59=$CF$59,$CF$60:$CF$62=$CF$62,$CG$57:$CG$58=$CG$58,$CG$58&lt;&gt;$CG$59,$CG$60&lt;&gt;$CG$61,$CG$61:$CG$62=$CG$62),1,0)</f>
        <v>0</v>
      </c>
      <c r="ARM62" s="487">
        <f t="array" aca="1" ref="ARM62" ca="1">IF(AND($CC$57:$CC$59=$CC$59,$CC$59&lt;&gt;$CC$60,$CC$60:$CC$62=$CC$62,$CE$57:$CE$59=$CE$59,$CE$60:$CE$62=$CE$62,$CF$57:$CF$59=$CF$59,$CF$60:$CF$62=$CF$62,$CG$57:$CG$58=$CG$58,$CG$58&lt;&gt;$CG$59,$CG$60:$CG$61=$CG$61,$CG$61&lt;&gt;$CG$62),1,0)</f>
        <v>0</v>
      </c>
      <c r="ARN62" s="487">
        <f t="array" aca="1" ref="ARN62" ca="1">IF(AND($CC$57:$CC$59=$CC$59,$CC$59&lt;&gt;$CC$60,$CC$60:$CC$62=$CC$62,$CE$57:$CE$59=$CE$59,$CE$60:$CE$62=$CE$62,$CF$57:$CF$59=$CF$59,$CF$60:$CF$62=$CF$62,$CG$57:$CG$58=$CG$58,$CG$58&lt;&gt;$CG$59,$CG$60&lt;&gt;$CG$61,$CG$61&lt;&gt;$CG$62),1,0)</f>
        <v>0</v>
      </c>
      <c r="ARO62" s="487">
        <f t="array" aca="1" ref="ARO62" ca="1">IF(AND($CC$57:$CC$59=$CC$59,$CC$59&lt;&gt;$CC$60,$CC$60:$CC$62=$CC$62,$CE$57:$CE$59=$CE$59,$CE$60:$CE$62=$CE$62,$CF$57:$CF$59=$CF$59,$CF$60:$CF$62=$CF$62,$CG$57&lt;&gt;$CG$58,$CG$58:$CG$59=$CG$59,$CG$60:$CG$62=$CG$62),1,0)</f>
        <v>0</v>
      </c>
      <c r="ARP62" s="487">
        <f t="array" aca="1" ref="ARP62" ca="1">IF(AND($CC$57:$CC$59=$CC$59,$CC$59&lt;&gt;$CC$60,$CC$60:$CC$62=$CC$62,$CE$57:$CE$59=$CE$59,$CE$60:$CE$62=$CE$62,$CF$57:$CF$59=$CF$59,$CF$60:$CF$62=$CF$62,$CG$57&lt;&gt;$CG$58,$CG$58:$CG$59=$CG$59,$CG$60&lt;&gt;$CG$61,$CG$61:$CG$62=$CG$62),1,0)</f>
        <v>0</v>
      </c>
      <c r="ARQ62" s="487">
        <f t="array" aca="1" ref="ARQ62" ca="1">IF(AND($CC$57:$CC$59=$CC$59,$CC$59&lt;&gt;$CC$60,$CC$60:$CC$62=$CC$62,$CE$57:$CE$59=$CE$59,$CE$60:$CE$62=$CE$62,$CF$57:$CF$59=$CF$59,$CF$60:$CF$62=$CF$62,$CG$57&lt;&gt;$CG$58,$CG$58:$CG$59=$CG$59,$CG$60:$CG$61=$CG$61,$CG$61&lt;&gt;$CG$62),1,0)</f>
        <v>0</v>
      </c>
      <c r="ARR62" s="487">
        <f t="array" aca="1" ref="ARR62" ca="1">IF(AND($CC$57:$CC$59=$CC$59,$CC$59&lt;&gt;$CC$60,$CC$60:$CC$62=$CC$62,$CE$57:$CE$59=$CE$59,$CE$60:$CE$62=$CE$62,$CF$57:$CF$59=$CF$59,$CF$60:$CF$62=$CF$62,$CG$57&lt;&gt;$CG$58,$CG$58:$CG$59=$CG$59,$CG$60&lt;&gt;$CG$61,$CG$61&lt;&gt;$CG$62),1,0)</f>
        <v>0</v>
      </c>
      <c r="ARS62" s="487">
        <f t="array" aca="1" ref="ARS62" ca="1">IF(AND($CC$57:$CC$59=$CC$59,$CC$59&lt;&gt;$CC$60,$CC$60:$CC$62=$CC$62,$CE$57:$CE$59=$CE$59,$CE$60:$CE$62=$CE$62,$CF$57:$CF$59=$CF$59,$CF$60:$CF$62=$CF$62,$CG$57&lt;&gt;$CG$58,$CG$58&lt;&gt;$CG$59,$CG$60:$CG$62=$CG$62),1,0)</f>
        <v>0</v>
      </c>
      <c r="ART62" s="487">
        <f t="array" aca="1" ref="ART62" ca="1">IF(AND($CC$57:$CC$59=$CC$59,$CC$59&lt;&gt;$CC$60,$CC$60:$CC$62=$CC$62,$CE$57:$CE$59=$CE$59,$CE$60:$CE$62=$CE$62,$CF$57:$CF$59=$CF$59,$CF$60:$CF$62=$CF$62,$CG$57&lt;&gt;$CG$58,$CG$58&lt;&gt;$CG$59,$CG$60:$CG$61=$CG$61,$CG$61&lt;&gt;$CG$62),1,0)</f>
        <v>0</v>
      </c>
      <c r="ARU62" s="487">
        <f t="array" aca="1" ref="ARU62" ca="1">IF(AND($CC$57:$CC$59=$CC$59,$CC$59&lt;&gt;$CC$60,$CC$60:$CC$62=$CC$62,$CE$57:$CE$59=$CE$59,$CE$60:$CE$62=$CE$62,$CF$57:$CF$59=$CF$59,$CF$60:$CF$62=$CF$62,$CG$57&lt;&gt;$CG$58,$CG$58&lt;&gt;$CG$59,$CG$60&lt;&gt;$CG$61,$CG$61:$CG$62=$CG$62),1,0)</f>
        <v>0</v>
      </c>
      <c r="ARV62" s="487">
        <f t="array" aca="1" ref="ARV62" ca="1">IF(AND($CC$57:$CC$59=$CC$59,$CC$59&lt;&gt;$CC$60,$CC$60:$CC$62=$CC$62,$CE$57:$CE$59=$CE$59,$CE$60:$CE$62=$CE$62,$CF$57:$CF$59=$CF$59,$CF$60:$CF$62=$CF$62,$CG$57&lt;&gt;$CG$58,$CG$58&lt;&gt;$CG$59,$CG$60&lt;&gt;$CG$61,$CG$61&lt;&gt;$CG$62),1,0)</f>
        <v>0</v>
      </c>
      <c r="ARW62" s="487">
        <f t="array" aca="1" ref="ARW62" ca="1">IF(AND($CC$57:$CC$59=$CC$59,$CC$59&lt;&gt;$CC$60,$CC$60:$CC$61=$CC$61,$CC$61&lt;&gt;$CC$62,$CE$57:$CE$59=$CE$59,$CE$60:$CE$61=$CE$61,$CF$57:$CF$59=$CF$59,$CF$60:$CF$61=$CF$61,$CG$57:$CG$59=$CG$59,$CG$60&lt;&gt;$CG$61),1,0)</f>
        <v>0</v>
      </c>
      <c r="ARX62" s="487">
        <f t="array" aca="1" ref="ARX62" ca="1">IF(AND($CC$57:$CC$59=$CC$59,$CC$59&lt;&gt;$CC$60,$CC$60:$CC$61=$CC$61,$CC$61&lt;&gt;$CC$62,$CE$57:$CE$59=$CE$59,$CE$60:$CE$61=$CE$61,$CF$57:$CF$59=$CF$59,$CF$60:$CF$61=$CF$61,$CG$57:$CG$58=$CG$58,$CG$58&lt;&gt;$CG$59,$CG$60:$CG$61=$CG$61),1,0)</f>
        <v>0</v>
      </c>
      <c r="ARY62" s="487">
        <f t="array" aca="1" ref="ARY62" ca="1">IF(AND($CC$57:$CC$59=$CC$59,$CC$59&lt;&gt;$CC$60,$CC$60:$CC$61=$CC$61,$CC$61&lt;&gt;$CC$62,$CE$57:$CE$59=$CE$59,$CE$60:$CE$61=$CE$61,$CF$57:$CF$59=$CF$59,$CF$60:$CF$61=$CF$61,$CG$57:$CG$58=$CG$58,$CG$58&lt;&gt;$CG$59,$CG$60&lt;&gt;$CG$61),1,0)</f>
        <v>0</v>
      </c>
      <c r="ARZ62" s="487">
        <f t="array" aca="1" ref="ARZ62" ca="1">IF(AND($CC$57:$CC$59=$CC$59,$CC$59&lt;&gt;$CC$60,$CC$60:$CC$61=$CC$61,$CC$61&lt;&gt;$CC$62,$CE$57:$CE$59=$CE$59,$CE$60:$CE$61=$CE$61,$CF$57:$CF$59=$CF$59,$CF$60:$CF$61=$CF$61,$CG$57&lt;&gt;$CG$58,$CG$58:$CG$59=$CG$59,$CG$60:$CG$61=$CG$61),1,0)</f>
        <v>0</v>
      </c>
      <c r="ASA62" s="487">
        <f t="array" aca="1" ref="ASA62" ca="1">IF(AND($CC$57:$CC$59=$CC$59,$CC$59&lt;&gt;$CC$60,$CC$60:$CC$61=$CC$61,$CC$61&lt;&gt;$CC$62,$CE$57:$CE$59=$CE$59,$CE$60:$CE$61=$CE$61,$CF$57:$CF$59=$CF$59,$CF$60:$CF$61=$CF$61,$CG$57&lt;&gt;$CG$58,$CG$58:$CG$59=$CG$59,$CG$60&lt;&gt;$CG$61),1,0)</f>
        <v>0</v>
      </c>
      <c r="ASB62" s="487">
        <f t="array" aca="1" ref="ASB62" ca="1">IF(AND($CC$57:$CC$59=$CC$59,$CC$59&lt;&gt;$CC$60,$CC$60:$CC$61=$CC$61,$CC$61&lt;&gt;$CC$62,$CE$57:$CE$59=$CE$59,$CE$60:$CE$61=$CE$61,$CF$57:$CF$59=$CF$59,$CF$60:$CF$61=$CF$61,$CG$57&lt;&gt;$CG$58,$CG$58&lt;&gt;$CG$59,$CG$60:$CG$61=$CG$61),1,0)</f>
        <v>0</v>
      </c>
      <c r="ASC62" s="487">
        <f t="array" aca="1" ref="ASC62" ca="1">IF(AND($CC$57:$CC$59=$CC$59,$CC$59&lt;&gt;$CC$60,$CC$60:$CC$61=$CC$61,$CC$61&lt;&gt;$CC$62,$CE$57:$CE$59=$CE$59,$CE$60:$CE$61=$CE$61,$CF$57:$CF$59=$CF$59,$CF$60:$CF$61=$CF$61,$CG$57&lt;&gt;$CG$58,$CG$58&lt;&gt;$CG$59,$CG$60&lt;&gt;$CG$61),1,0)</f>
        <v>0</v>
      </c>
      <c r="ASD62" s="487">
        <f t="array" aca="1" ref="ASD62" ca="1">IF(AND($CC$57:$CC$59=$CC$59,$CC$59&lt;&gt;$CC$60,$CC$60&lt;&gt;$CC$61,$CC$61:$CC$62=$CC$62,$CE$57:$CE$59=$CE$59,$CE$61:$CE$62=$CE$62,$CF$57:$CF$59=$CF$59,$CF$61:$CF$62=$CF$62,$CG$57:$CG$59=$CG$59,$CG$61&lt;&gt;$CG$62),1,0)</f>
        <v>0</v>
      </c>
      <c r="ASE62" s="487">
        <f t="array" aca="1" ref="ASE62" ca="1">IF(AND($CC$57:$CC$59=$CC$59,$CC$59&lt;&gt;$CC$60,$CC$60&lt;&gt;$CC$61,$CC$61:$CC$62=$CC$62,$CE$57:$CE$59=$CE$59,$CE$61:$CE$62=$CE$62,$CF$57:$CF$59=$CF$59,$CF$61:$CF$62=$CF$62,$CG$57:$CG$58=$CG$58,$CG$58&lt;&gt;$CG$59,$CG$61:$CG$62=$CG$62),1,0)</f>
        <v>0</v>
      </c>
      <c r="ASF62" s="487">
        <f t="array" aca="1" ref="ASF62" ca="1">IF(AND($CC$57:$CC$59=$CC$59,$CC$59&lt;&gt;$CC$60,$CC$60&lt;&gt;$CC$61,$CC$61:$CC$62=$CC$62,$CE$57:$CE$59=$CE$59,$CE$61:$CE$62=$CE$62,$CF$57:$CF$59=$CF$59,$CF$61:$CF$62=$CF$62,$CG$57:$CG$58=$CG$58,$CG$58&lt;&gt;$CG$59,$CG$61&lt;&gt;$CG$62),1,0)</f>
        <v>0</v>
      </c>
      <c r="ASG62" s="487">
        <f t="array" aca="1" ref="ASG62" ca="1">IF(AND($CC$57:$CC$59=$CC$59,$CC$59&lt;&gt;$CC$60,$CC$60&lt;&gt;$CC$61,$CC$61:$CC$62=$CC$62,$CE$57:$CE$59=$CE$59,$CE$61:$CE$62=$CE$62,$CF$57:$CF$59=$CF$59,$CF$61:$CF$62=$CF$62,$CG$57&lt;&gt;$CG$58,$CG$58:$CG$59=$CG$59,$CG$61:$CG$62=$CG$62),1,0)</f>
        <v>0</v>
      </c>
      <c r="ASH62" s="487">
        <f t="array" aca="1" ref="ASH62" ca="1">IF(AND($CC$57:$CC$59=$CC$59,$CC$59&lt;&gt;$CC$60,$CC$60&lt;&gt;$CC$61,$CC$61:$CC$62=$CC$62,$CE$57:$CE$59=$CE$59,$CE$61:$CE$62=$CE$62,$CF$57:$CF$59=$CF$59,$CF$61:$CF$62=$CF$62,$CG$57&lt;&gt;$CG$58,$CG$58:$CG$59=$CG$59,$CG$61&lt;&gt;$CG$62),1,0)</f>
        <v>0</v>
      </c>
      <c r="ASI62" s="487">
        <f t="array" aca="1" ref="ASI62" ca="1">IF(AND($CC$57:$CC$59=$CC$59,$CC$59&lt;&gt;$CC$60,$CC$60&lt;&gt;$CC$61,$CC$61:$CC$62=$CC$62,$CE$57:$CE$59=$CE$59,$CE$61:$CE$62=$CE$62,$CF$57:$CF$59=$CF$59,$CF$61:$CF$62=$CF$62,$CG$57&lt;&gt;$CG$58,$CG$58&lt;&gt;$CG$59,$CG$61:$CG$62=$CG$62),1,0)</f>
        <v>0</v>
      </c>
      <c r="ASJ62" s="487">
        <f t="array" aca="1" ref="ASJ62" ca="1">IF(AND($CC$57:$CC$59=$CC$59,$CC$59&lt;&gt;$CC$60,$CC$60&lt;&gt;$CC$61,$CC$61:$CC$62=$CC$62,$CE$57:$CE$59=$CE$59,$CE$61:$CE$62=$CE$62,$CF$57:$CF$59=$CF$59,$CF$61:$CF$62=$CF$62,$CG$57&lt;&gt;$CG$58,$CG$58&lt;&gt;$CG$59,$CG$61&lt;&gt;$CG$62),1,0)</f>
        <v>0</v>
      </c>
      <c r="ASK62" s="487">
        <f t="array" aca="1" ref="ASK62" ca="1">IF(AND($CC$57:$CC$59=$CC$59,$CC$59&lt;&gt;$CC$60,$CC$60&lt;&gt;$CC$61,$CC$61&lt;&gt;$CC$62,$CE$57:$CE$59=$CE$59,$CF$57:$CF$59=$CF$59,$CG$57:$CG$58=$CG$58,$CG$58&lt;&gt;$CG$59),1,0)</f>
        <v>0</v>
      </c>
      <c r="ASL62" s="487">
        <f t="array" aca="1" ref="ASL62" ca="1">IF(AND($CC$57:$CC$59=$CC$59,$CC$59&lt;&gt;$CC$60,$CC$60&lt;&gt;$CC$61,$CC$61&lt;&gt;$CC$62,$CE$57:$CE$59=$CE$59,$CF$57:$CF$59=$CF$59,$CG$57&lt;&gt;$CG$58,$CG$58:$CG$59=$CG$59),1,0)</f>
        <v>0</v>
      </c>
      <c r="ASM62" s="487">
        <f t="array" aca="1" ref="ASM62" ca="1">IF(AND($CC$57:$CC$59=$CC$59,$CC$59&lt;&gt;$CC$60,$CC$60&lt;&gt;$CC$61,$CC$61&lt;&gt;$CC$62,$CE$57:$CE$59=$CE$59,$CF$57:$CF$59=$CF$59,$CG$57&lt;&gt;$CG$58,$CG$58&lt;&gt;$CG$59),1,0)</f>
        <v>0</v>
      </c>
      <c r="ASN62" s="487">
        <f t="array" aca="1" ref="ASN62" ca="1">IF(AND($CC$57:$CC$58=$CC$58,$CC$58&lt;&gt;$CC$59,$CC$59:$CC$62=$CC$62,$CE$57:$CE$58=$CE$58,$CE$59:$CE$62=$CE$62,$CF$57:$CF$58=$CF$58,$CF$59:$CF$62=$CF$62,$CG$57:$CG$58=$CG$58,$CG$59:$CG$61=$CG$61,$CG$61&lt;&gt;$CG$62),1,0)</f>
        <v>0</v>
      </c>
      <c r="ASO62" s="487">
        <f t="array" aca="1" ref="ASO62" ca="1">IF(AND($CC$57:$CC$58=$CC$58,$CC$58&lt;&gt;$CC$59,$CC$59:$CC$62=$CC$62,$CE$57:$CE$58=$CE$58,$CE$59:$CE$62=$CE$62,$CF$57:$CF$58=$CF$58,$CF$59:$CF$62=$CF$62,$CG$57:$CG$58=$CG$58,$CG$59:$CG$60=$CG$60,$CG$60&lt;&gt;$CG$61,$CG$61:$CG$62=$CG$62),1,0)</f>
        <v>0</v>
      </c>
      <c r="ASP62" s="487">
        <f t="array" aca="1" ref="ASP62" ca="1">IF(AND($CC$57:$CC$58=$CC$58,$CC$58&lt;&gt;$CC$59,$CC$59:$CC$62=$CC$62,$CE$57:$CE$58=$CE$58,$CE$59:$CE$62=$CE$62,$CF$57:$CF$58=$CF$58,$CF$59:$CF$62=$CF$62,$CG$57:$CG$58=$CG$58,$CG$59:$CG$60=$CG$60,$CG$60&lt;&gt;$CG$61,$CG$61&lt;&gt;$CG$62),1,0)</f>
        <v>0</v>
      </c>
      <c r="ASQ62" s="487">
        <f t="array" aca="1" ref="ASQ62" ca="1">IF(AND($CC$57:$CC$58=$CC$58,$CC$58&lt;&gt;$CC$59,$CC$59:$CC$62=$CC$62,$CE$57:$CE$58=$CE$58,$CE$59:$CE$62=$CE$62,$CF$57:$CF$58=$CF$58,$CF$59:$CF$62=$CF$62,$CG$57:$CG$58=$CG$58,$CG$59&lt;&gt;$CG$60,$CG$60:$CG$62=$CG$62),1,0)</f>
        <v>0</v>
      </c>
      <c r="ASR62" s="487">
        <f t="array" aca="1" ref="ASR62" ca="1">IF(AND($CC$57:$CC$58=$CC$58,$CC$58&lt;&gt;$CC$59,$CC$59:$CC$62=$CC$62,$CE$57:$CE$58=$CE$58,$CE$59:$CE$62=$CE$62,$CF$57:$CF$58=$CF$58,$CF$59:$CF$62=$CF$62,$CG$57:$CG$58=$CG$58,$CG$59&lt;&gt;$CG$60,$CG$60&lt;&gt;$CG$61,$CG$61:$CG$62=$CG$61),1,0)</f>
        <v>0</v>
      </c>
      <c r="ASS62" s="487">
        <f t="array" aca="1" ref="ASS62" ca="1">IF(AND($CC$57:$CC$58=$CC$58,$CC$58&lt;&gt;$CC$59,$CC$59:$CC$62=$CC$62,$CE$57:$CE$58=$CE$58,$CE$59:$CE$62=$CE$62,$CF$57:$CF$58=$CF$58,$CF$59:$CF$62=$CF$62,$CG$57:$CG$58=$CG$58,$CG$59&lt;&gt;$CG$60,$CG$60:$CG$61=$CG$61,$CG$61&lt;&gt;$CG$62),1,0)</f>
        <v>0</v>
      </c>
      <c r="AST62" s="487">
        <f t="array" aca="1" ref="AST62" ca="1">IF(AND($CC$57:$CC$58=$CC$58,$CC$58&lt;&gt;$CC$59,$CC$59:$CC$62=$CC$62,$CE$57:$CE$58=$CE$58,$CE$59:$CE$62=$CE$62,$CF$57:$CF$58=$CF$58,$CF$59:$CF$62=$CF$62,$CG$57:$CG$58=$CG$58,$CG$59&lt;&gt;$CG$60,$CG$60&lt;&gt;$CG$61,$CG$61&lt;&gt;$CG$62),1,0)</f>
        <v>0</v>
      </c>
      <c r="ASU62" s="487">
        <f t="array" aca="1" ref="ASU62" ca="1">IF(AND($CC$57:$CC$58=$CC$58,$CC$58&lt;&gt;$CC$59,$CC$59:$CC$62=$CC$62,$CE$57:$CE$58=$CE$58,$CE$59:$CE$62=$CE$62,$CF$57:$CF$58=$CF$58,$CF$59:$CF$62=$CF$62,$CG$57&gt;$CG$58,$CG$59:$CG$62=$CG$62),1,0)</f>
        <v>0</v>
      </c>
      <c r="ASV62" s="487">
        <f t="array" aca="1" ref="ASV62" ca="1">IF(AND($CC$57:$CC$58=$CC$58,$CC$58&lt;&gt;$CC$59,$CC$59:$CC$62=$CC$62,$CE$57:$CE$58=$CE$58,$CE$59:$CE$62=$CE$62,$CF$57:$CF$58=$CF$58,$CF$59:$CF$62=$CF$62,$CG$57&lt;&gt;$CG$58,$CG$59:$CG$61=$CG$61,$CG$61&lt;&gt;$CG$62),1,0)</f>
        <v>0</v>
      </c>
      <c r="ASW62" s="487">
        <f t="array" aca="1" ref="ASW62" ca="1">IF(AND($CC$57:$CC$58=$CC$58,$CC$58&lt;&gt;$CC$59,$CC$59:$CC$62=$CC$62,$CE$57:$CE$58=$CE$58,$CE$59:$CE$62=$CE$62,$CF$57:$CF$58=$CF$58,$CF$59:$CF$62=$CF$62,$CG$57&lt;&gt;$CG$58,$CG$59:$CG$60=$CG$60,$CG$60&lt;&gt;$CG$61,$CG$61:$CG$62=$CG$62),1,0)</f>
        <v>0</v>
      </c>
      <c r="ASX62" s="487">
        <f t="array" aca="1" ref="ASX62" ca="1">IF(AND($CC$57:$CC$58=$CC$58,$CC$58&lt;&gt;$CC$59,$CC$59:$CC$62=$CC$62,$CE$57:$CE$58=$CE$58,$CE$59:$CE$62=$CE$62,$CF$57:$CF$58=$CF$58,$CF$59:$CF$62=$CF$62,$CG$57&lt;&gt;$CG$58,$CG$59:$CG$60=$CG$60,$CG$60&lt;&gt;$CG$61,$CG$61&lt;&gt;$CG$62),1,0)</f>
        <v>0</v>
      </c>
      <c r="ASY62" s="487">
        <f t="array" aca="1" ref="ASY62" ca="1">IF(AND($CC$57:$CC$58=$CC$58,$CC$58&lt;&gt;$CC$59,$CC$59:$CC$62=$CC$62,$CE$57:$CE$58=$CE$58,$CE$59:$CE$62=$CE$62,$CF$57:$CF$58=$CF$58,$CF$59:$CF$62=$CF$62,$CG$57&lt;&gt;$CG$58,$CG$59&lt;&gt;$CG$60,$CG$60:$CG$62=$CG$62),1,0)</f>
        <v>0</v>
      </c>
      <c r="ASZ62" s="487">
        <f t="array" aca="1" ref="ASZ62" ca="1">IF(AND($CC$57:$CC$58=$CC$58,$CC$58&lt;&gt;$CC$59,$CC$59:$CC$62=$CC$62,$CE$57:$CE$58=$CE$58,$CE$59:$CE$62=$CE$62,$CF$57:$CF$58=$CF$58,$CF$59:$CF$62=$CF$62,$CG$57&lt;&gt;$CG$58,$CG$59&lt;&gt;$CG$60,$CG$60:$CG$61=$CG$61,$CG$61&lt;&gt;$CG$62),1,0)</f>
        <v>0</v>
      </c>
      <c r="ATA62" s="487">
        <f t="array" aca="1" ref="ATA62" ca="1">IF(AND($CC$57:$CC$58=$CC$58,$CC$58&lt;&gt;$CC$59,$CC$59:$CC$62=$CC$62,$CE$57:$CE$58=$CE$58,$CE$59:$CE$62=$CE$62,$CF$57:$CF$58=$CF$58,$CF$59:$CF$62=$CF$62,$CG$57&lt;&gt;$CG$58,$CG$59&lt;&gt;$CG$60,$CG$60&lt;&gt;$CG$61,$CG$61:$CG$62=$CG$61),1,0)</f>
        <v>0</v>
      </c>
      <c r="ATB62" s="487">
        <f t="array" aca="1" ref="ATB62" ca="1">IF(AND($CC$57:$CC$58=$CC$58,$CC$58&lt;&gt;$CC$59,$CC$59:$CC$62=$CC$62,$CE$57:$CE$58=$CE$58,$CE$59:$CE$62=$CE$62,$CF$57:$CF$58=$CF$58,$CF$59:$CF$62=$CF$62,$CG$57&lt;&gt;$CG$58,$CG$59&lt;&gt;$CG$60,$CG$60&lt;&gt;$CG$61,$CG$61&lt;&gt;$CG$62),1,0)</f>
        <v>0</v>
      </c>
      <c r="ATC62" s="487">
        <f t="array" aca="1" ref="ATC62" ca="1">IF(AND($CC$57:$CC$58=$CC$58,$CC$58&lt;&gt;$CC$59,$CC$59:$CC$61=$CC$61,$CC$61&lt;&gt;$CC$62,$CE$57:$CE$58=$CE$57,$CE$59:$CE$61=$CE$59,$CF$57:$CF$58=$CF$58,$CF$59:$CF$61=$CF$61,$CG$57:$CG$58=$CG$58,$CG$59:$CG$60=$CG$60,$CG$60&lt;&gt;$CG$61),1,0)</f>
        <v>0</v>
      </c>
      <c r="ATD62" s="487">
        <f t="array" aca="1" ref="ATD62" ca="1">IF(AND($CC$57:$CC$58=$CC$58,$CC$58&lt;&gt;$CC$59,$CC$59:$CC$61=$CC$61,$CC$61&lt;&gt;$CC$62,$CE$57:$CE$58=$CE$57,$CE$59:$CE$61=$CE$59,$CF$57:$CF$58=$CF$58,$CF$59:$CF$61=$CF$61,$CG$57:$CG$58=$CG$58,$CG$59&lt;&gt;$CG$60,$CG$60:$CG$61=$CG$61),1,0)</f>
        <v>0</v>
      </c>
      <c r="ATE62" s="487">
        <f t="array" aca="1" ref="ATE62" ca="1">IF(AND($CC$57:$CC$58=$CC$58,$CC$58&lt;&gt;$CC$59,$CC$59:$CC$61=$CC$61,$CC$61&lt;&gt;$CC$62,$CE$57:$CE$58=$CE$57,$CE$59:$CE$61=$CE$59,$CF$57:$CF$58=$CF$58,$CF$59:$CF$61=$CF$61,$CG$57:$CG$58=$CG$58,$CG$59&lt;&gt;$CG$60,$CG$60&lt;&gt;$CG$61),1,0)</f>
        <v>0</v>
      </c>
      <c r="ATF62" s="487">
        <f t="array" aca="1" ref="ATF62" ca="1">IF(AND($CC$57:$CC$58=$CC$58,$CC$58&lt;&gt;$CC$59,$CC$59:$CC$61=$CC$61,$CC$61&lt;&gt;$CC$62,$CE$57:$CE$58=$CE$57,$CE$59:$CE$61=$CE$59,$CF$57:$CF$58=$CF$58,$CF$59:$CF$61=$CF$61,$CG$57&lt;&gt;$CG$58,$CG$59:$CG$61=$CG$61),1,0)</f>
        <v>0</v>
      </c>
      <c r="ATG62" s="487">
        <f t="array" aca="1" ref="ATG62" ca="1">IF(AND($CC$57:$CC$58=$CC$58,$CC$58&lt;&gt;$CC$59,$CC$59:$CC$61=$CC$61,$CC$61&lt;&gt;$CC$62,$CE$57:$CE$58=$CE$57,$CE$59:$CE$61=$CE$59,$CF$57:$CF$58=$CF$58,$CF$59:$CF$61=$CF$61,$CG$57&lt;&gt;$CG$58,$CG$59:$CG$60=$CG$60,$CG$60&lt;&gt;$CG$61),1,0)</f>
        <v>0</v>
      </c>
      <c r="ATH62" s="487">
        <f t="array" aca="1" ref="ATH62" ca="1">IF(AND($CC$57:$CC$58=$CC$58,$CC$58&lt;&gt;$CC$59,$CC$59:$CC$61=$CC$61,$CC$61&lt;&gt;$CC$62,$CE$57:$CE$58=$CE$57,$CE$59:$CE$61=$CE$59,$CF$57:$CF$58=$CF$58,$CF$59:$CF$61=$CF$61,$CG$57&lt;&gt;$CG$58,$CG$59&lt;&gt;$CG$60,$CG$60:$CG$61=$CG$61),1,0)</f>
        <v>0</v>
      </c>
      <c r="ATI62" s="487">
        <f t="array" aca="1" ref="ATI62" ca="1">IF(AND($CC$57:$CC$58=$CC$58,$CC$58&lt;&gt;$CC$59,$CC$59:$CC$61=$CC$61,$CC$61&lt;&gt;$CC$62,$CE$57:$CE$58=$CE$57,$CE$59:$CE$61=$CE$59,$CF$57:$CF$58=$CF$58,$CF$59:$CF$61=$CF$61,$CG$57&lt;&gt;$CG$58,$CG$59&lt;&gt;$CG$60,$CG$60&lt;&gt;$CG$61),1,0)</f>
        <v>0</v>
      </c>
      <c r="ATJ62" s="487">
        <f t="array" aca="1" ref="ATJ62" ca="1">IF(AND($CC$57:$CC$58=$CC$58,$CC$58&lt;&gt;$CC$59,$CC$59:$CC$60=$CC$60,$CC$60&lt;&gt;$CC$61,$CC$61:$CC$62=$CC$62,$CE$57:$CE$58=$CE$58,$CE$59:$CE$60=$CE$60,$CE$61:$CE$62=$CE$62,$CF$57:$CF$58=$CF$58,$CF$59:$CF$60=$CF$60,$CF$61:$CF$62=$CF$62,$CG$57:$CG$58=$CG$58,$CG$59:$CG$60=$CG$60,$CG$61&lt;&gt;$CG$62),1,0)</f>
        <v>0</v>
      </c>
      <c r="ATK62" s="487">
        <f t="array" aca="1" ref="ATK62" ca="1">IF(AND($CC$57:$CC$58=$CC$58,$CC$58&lt;&gt;$CC$59,$CC$59:$CC$60=$CC$60,$CC$60&lt;&gt;$CC$61,$CC$61:$CC$62=$CC$62,$CE$57:$CE$58=$CE$58,$CE$59:$CE$60=$CE$60,$CE$61:$CE$62=$CE$62,$CF$57:$CF$58=$CF$58,$CF$59:$CF$60=$CF$60,$CF$61:$CF$62=$CF$62,$CG$57:$CG$58=$CG$58,$CG$59&lt;&gt;$CG$60,$CG$61:$CG$62=$CG$62),1,0)</f>
        <v>0</v>
      </c>
      <c r="ATL62" s="487">
        <f t="array" aca="1" ref="ATL62" ca="1">IF(AND($CC$57:$CC$58=$CC$58,$CC$58&lt;&gt;$CC$59,$CC$59:$CC$60=$CC$60,$CC$60&lt;&gt;$CC$61,$CC$61:$CC$62=$CC$62,$CE$57:$CE$58=$CE$58,$CE$59:$CE$60=$CE$60,$CE$61:$CE$62=$CE$62,$CF$57:$CF$58=$CF$58,$CF$59:$CF$60=$CF$60,$CF$61:$CF$62=$CF$62,$CG$57:$CG$58=$CG$58,$CG$59&lt;&gt;$CG$60,$CG$61&lt;&gt;$CG$62),1,0)</f>
        <v>0</v>
      </c>
      <c r="ATM62" s="487">
        <f t="array" aca="1" ref="ATM62" ca="1">IF(AND($CC$57:$CC$58=$CC$58,$CC$58&lt;&gt;$CC$59,$CC$59:$CC$60=$CC$60,$CC$60&lt;&gt;$CC$61,$CC$61:$CC$62=$CC$62,$CE$57:$CE$58=$CE$58,$CE$59:$CE$60=$CE$60,$CE$61:$CE$62=$CE$62,$CF$57:$CF$58=$CF$58,$CF$59:$CF$60=$CF$60,$CF$61:$CF$62=$CF$62,$CG$57&lt;&gt;$CG$58,$CG$59:$CG$60=$CG$60,$CG$61:$CG$62=$CG$62),1,0)</f>
        <v>0</v>
      </c>
      <c r="ATN62" s="487">
        <f t="array" aca="1" ref="ATN62" ca="1">IF(AND($CC$57:$CC$58=$CC$58,$CC$58&lt;&gt;$CC$59,$CC$59:$CC$60=$CC$60,$CC$60&lt;&gt;$CC$61,$CC$61:$CC$62=$CC$62,$CE$57:$CE$58=$CE$58,$CE$59:$CE$60=$CE$60,$CE$61:$CE$62=$CE$62,$CF$57:$CF$58=$CF$58,$CF$59:$CF$60=$CF$60,$CF$61:$CF$62=$CF$62,$CG$57&lt;&gt;$CG$58,$CG$59:$CG$60=$CG$60,$CG$61&lt;&gt;$CG$62),1,0)</f>
        <v>0</v>
      </c>
      <c r="ATO62" s="487">
        <f t="array" aca="1" ref="ATO62" ca="1">IF(AND($CC$57:$CC$58=$CC$58,$CC$58&lt;&gt;$CC$59,$CC$59:$CC$60=$CC$60,$CC$60&lt;&gt;$CC$61,$CC$61:$CC$62=$CC$62,$CE$57:$CE$58=$CE$58,$CE$59:$CE$60=$CE$60,$CE$61:$CE$62=$CE$62,$CF$57:$CF$58=$CF$58,$CF$59:$CF$60=$CF$60,$CF$61:$CF$62=$CF$62,$CG$57&lt;&gt;$CG$58,$CG$59&lt;&gt;$CG$60,$CG$61:$CG$62=$CG$62),1,0)</f>
        <v>0</v>
      </c>
      <c r="ATP62" s="487">
        <f t="array" aca="1" ref="ATP62" ca="1">IF(AND($CC$57:$CC$58=$CC$58,$CC$58&lt;&gt;$CC$59,$CC$59:$CC$60=$CC$60,$CC$60&lt;&gt;$CC$61,$CC$61:$CC$62=$CC$62,$CE$57:$CE$58=$CE$58,$CE$59:$CE$60=$CE$60,$CE$61:$CE$62=$CE$62,$CF$57:$CF$58=$CF$58,$CF$59:$CF$60=$CF$60,$CF$61:$CF$62=$CF$62,$CG$57&lt;&gt;$CG$58,$CG$59&lt;&gt;$CG$60,$CG$61&lt;&gt;$CG$62),1,0)</f>
        <v>0</v>
      </c>
      <c r="ATQ62" s="487">
        <f t="array" aca="1" ref="ATQ62" ca="1">IF(AND($CC$57:$CC$58=$CC$58,$CC$58&lt;&gt;$CC$59,$CC$59:$CC$60=$CC$60,$CC$60&lt;&gt;$CC$61,$CC$61&lt;&gt;$CC$62,$CE$57:$CE$58=$CE$58,$CE$59:$CE$60=$CE$60,$CF$57:$CF$58=$CF$58,$CF$59:$CF$60=$CF$60,$CG$57:$CG$58=$CG$58,$CG$59&lt;&gt;$CG$60),1,0)</f>
        <v>0</v>
      </c>
      <c r="ATR62" s="487">
        <f t="array" aca="1" ref="ATR62" ca="1">IF(AND($CC$57:$CC$58=$CC$58,$CC$58&lt;&gt;$CC$59,$CC$59:$CC$60=$CC$60,$CC$60&lt;&gt;$CC$61,$CC$61&lt;&gt;$CC$62,$CE$57:$CE$58=$CE$58,$CE$59:$CE$60=$CE$60,$CF$57:$CF$58=$CF$58,$CF$59:$CF$60=$CF$60,$CG$57&lt;&gt;$CG$58,$CG$59:$CG$60=$CG$60),1,0)</f>
        <v>0</v>
      </c>
      <c r="ATS62" s="487">
        <f t="array" aca="1" ref="ATS62" ca="1">IF(AND($CC$57:$CC$58=$CC$58,$CC$58&lt;&gt;$CC$59,$CC$59:$CC$60=$CC$60,$CC$60&lt;&gt;$CC$61,$CC$61&lt;&gt;$CC$62,$CE$57:$CE$58=$CE$58,$CE$59:$CE$60=$CE$60,$CF$57:$CF$58=$CF$58,$CF$59:$CF$60=$CF$60,$CG$57&lt;&gt;$CG$58,$CG$59&lt;&gt;$CG$60),1,0)</f>
        <v>0</v>
      </c>
      <c r="ATT62" s="487">
        <f t="array" aca="1" ref="ATT62" ca="1">IF(AND($CC$57:$CC$58=$CC$58,$CC$58&lt;&gt;$CC$59,$CC$59&lt;&gt;$CC$60,$CC$60:$CC$62=$CC$62,$CE$57:$CE$58=$CE$58,$CE$60:$CE$62=$CE$62,$CF$57:$CF$58=$CF$58,$CF$60:$CF$62=$CF$62,$CG$57:$CG$58=$CG$58,$CG$60&lt;&gt;$CG$61,$CG$61:$CG$62=$CG$62),1,0)</f>
        <v>0</v>
      </c>
      <c r="ATU62" s="487">
        <f t="array" aca="1" ref="ATU62" ca="1">IF(AND($CC$57:$CC$58=$CC$58,$CC$58&lt;&gt;$CC$59,$CC$59&lt;&gt;$CC$60,$CC$60:$CC$62=$CC$62,$CE$57:$CE$58=$CE$58,$CE$60:$CE$62=$CE$62,$CF$57:$CF$58=$CF$58,$CF$60:$CF$62=$CF$62,$CG$57:$CG$58=$CG$58,$CG$60:$CG$61=$CG$61,$CG$61&lt;&gt;$CG$62),1,0)</f>
        <v>0</v>
      </c>
      <c r="ATV62" s="487">
        <f t="array" aca="1" ref="ATV62" ca="1">IF(AND($CC$57:$CC$58=$CC$58,$CC$58&lt;&gt;$CC$59,$CC$59&lt;&gt;$CC$60,$CC$60:$CC$62=$CC$62,$CE$57:$CE$58=$CE$58,$CE$60:$CE$62=$CE$62,$CF$57:$CF$58=$CF$58,$CF$60:$CF$62=$CF$62,$CG$57:$CG$58=$CG$58,$CG$60&lt;&gt;$CG$61,$CG$61&lt;&gt;$CG$62),1,0)</f>
        <v>0</v>
      </c>
      <c r="ATW62" s="487">
        <f t="array" aca="1" ref="ATW62" ca="1">IF(AND($CC$57:$CC$58=$CC$58,$CC$58&lt;&gt;$CC$59,$CC$59&lt;&gt;$CC$60,$CC$60:$CC$62=$CC$62,$CE$57:$CE$58=$CE$58,$CE$60:$CE$62=$CE$62,$CF$57:$CF$58=$CF$58,$CF$60:$CF$62=$CF$62,$CG$57&lt;&gt;$CG$58,$CG$60:$CG$62=$CG$62),1,0)</f>
        <v>0</v>
      </c>
      <c r="ATX62" s="487">
        <f t="array" aca="1" ref="ATX62" ca="1">IF(AND($CC$57:$CC$58=$CC$58,$CC$58&lt;&gt;$CC$59,$CC$59&lt;&gt;$CC$60,$CC$60:$CC$62=$CC$62,$CE$57:$CE$58=$CE$58,$CE$60:$CE$62=$CE$62,$CF$57:$CF$58=$CF$58,$CF$60:$CF$62=$CF$62,$CG$57&lt;&gt;$CG$58,$CG$60:$CG$61=$CG$61,$CG$61&lt;&gt;$CG$62),1,0)</f>
        <v>0</v>
      </c>
      <c r="ATY62" s="487">
        <f t="array" aca="1" ref="ATY62" ca="1">IF(AND($CC$57:$CC$58=$CC$58,$CC$58&lt;&gt;$CC$59,$CC$59&lt;&gt;$CC$60,$CC$60:$CC$62=$CC$62,$CE$57:$CE$58=$CE$58,$CE$60:$CE$62=$CE$62,$CF$57:$CF$58=$CF$58,$CF$60:$CF$62=$CF$62,$CG$57&lt;&gt;$CG$58,$CG$60&lt;&gt;$CG$61,$CG$61:$CG$62=$CG$62),1,0)</f>
        <v>0</v>
      </c>
      <c r="ATZ62" s="487">
        <f t="array" aca="1" ref="ATZ62" ca="1">IF(AND($CC$57:$CC$58=$CC$58,$CC$58&lt;&gt;$CC$59,$CC$59&lt;&gt;$CC$60,$CC$60:$CC$62=$CC$62,$CE$57:$CE$58=$CE$58,$CE$60:$CE$62=$CE$62,$CF$57:$CF$58=$CF$58,$CF$60:$CF$62=$CF$62,$CG$57&lt;&gt;$CG$58,$CG$60&lt;&gt;$CG$61,$CG$61&lt;&gt;$CG$62),1,0)</f>
        <v>0</v>
      </c>
      <c r="AUA62" s="487">
        <f t="array" aca="1" ref="AUA62" ca="1">IF(AND($CC$57:$CC$58=$CC$58,$CC$58&lt;&gt;$CC$59,$CC$59&lt;&gt;$CC$60,$CC$60&lt;&gt;$CC$61,$CC$61:$CC$62=$CC$62,$CE$57:$CE$58=$CE$58,$CE$61:$CE$62=$CE$62,$CF$57:$CF$58=$CF$58,$CF$61:$CF$62=$CF$62,$CG$57:$CG$58=$CG$58,$CG$61&lt;&gt;$CG$62),1,0)</f>
        <v>0</v>
      </c>
      <c r="AUB62" s="487">
        <f t="array" aca="1" ref="AUB62" ca="1">IF(AND($CC$57:$CC$58=$CC$58,$CC$58&lt;&gt;$CC$59,$CC$59&lt;&gt;$CC$60,$CC$60&lt;&gt;$CC$61,$CC$61:$CC$62=$CC$62,$CE$57:$CE$58=$CE$58,$CE$61:$CE$62=$CE$62,$CF$57:$CF$58=$CF$58,$CF$61:$CF$62=$CF$62,$CG$57&lt;&gt;$CG$58,$CG$61:$CG$62=$CG$62),1,0)</f>
        <v>0</v>
      </c>
      <c r="AUC62" s="487">
        <f t="array" aca="1" ref="AUC62" ca="1">IF(AND($CC$57:$CC$58=$CC$58,$CC$58&lt;&gt;$CC$59,$CC$59&lt;&gt;$CC$60,$CC$60&lt;&gt;$CC$61,$CC$61:$CC$62=$CC$62,$CE$57:$CE$58=$CE$58,$CE$61:$CE$62=$CE$62,$CF$57:$CF$58=$CF$58,$CF$61:$CF$62=$CF$62,$CG$57&lt;&gt;$CG$58,$CG$61&lt;&gt;$CG$62),1,0)</f>
        <v>0</v>
      </c>
      <c r="AUD62" s="487">
        <f t="array" aca="1" ref="AUD62" ca="1">IF(AND($CC$57:$CC$58=$CC$58,$CC$58&lt;&gt;$CC$59,$CC$59&lt;&gt;$CC$60,$CC$60:$CC$61=$CC$61,$CC$61&lt;&gt;$CC$62,$CE$57:$CE$58=$CE$58,$CE$60:$CE$61=$CE$61,$CF$57:$CF$58=$CF$58,$CF$60:$CF$61=$CF$61,$CG$57:$CG$58=$CG$58,$CG$60&lt;&gt;$CG$61),1,0)</f>
        <v>0</v>
      </c>
      <c r="AUE62" s="487">
        <f t="array" aca="1" ref="AUE62" ca="1">IF(AND($CC$57:$CC$58=$CC$58,$CC$58&lt;&gt;$CC$59,$CC$59&lt;&gt;$CC$60,$CC$60:$CC$61=$CC$61,$CC$61&lt;&gt;$CC$62,$CE$57:$CE$58=$CE$58,$CE$60:$CE$61=$CE$61,$CF$57:$CF$58=$CF$58,$CF$60:$CF$61=$CF$61,$CG$57&lt;&gt;$CG$58,$CG$60:$CG$61=$CG$61),1,0)</f>
        <v>0</v>
      </c>
      <c r="AUF62" s="487">
        <f t="array" aca="1" ref="AUF62" ca="1">IF(AND($CC$57:$CC$58=$CC$58,$CC$58&lt;&gt;$CC$59,$CC$59&lt;&gt;$CC$60,$CC$60:$CC$61=$CC$61,$CC$61&lt;&gt;$CC$62,$CE$57:$CE$58=$CE$58,$CE$60:$CE$61=$CE$61,$CF$57:$CF$58=$CF$58,$CF$60:$CF$61=$CF$61,$CG$57&lt;&gt;$CG$58,$CG$60&lt;&gt;$CG$61),1,0)</f>
        <v>0</v>
      </c>
      <c r="AUG62" s="487">
        <f t="array" aca="1" ref="AUG62" ca="1">IF(AND($CC$57:$CC$58=$CC$58,$CC$58&lt;&gt;$CC$59,$CC$59&lt;&gt;$CC$60,$CC$60&lt;&gt;$CC$61,$CC$61&lt;&gt;$CC$62,$CE$57:$CE$58=$CE$58,$CF$57:$CF$58=$CF$58,$CG$57&lt;&gt;$CG$58),1,0)</f>
        <v>0</v>
      </c>
      <c r="AUH62" s="487">
        <f t="array" aca="1" ref="AUH62" ca="1">IF(AND($CC$57&lt;&gt;$CC$58,$CC$58:$CC$62=$CC$62,$CE$58:$CE$62=$CE$62,$CF$58:$CF$62=$CF$62,$CG$58:$CG$61=$CG$61,$CG$61&lt;&gt;$CG$62),1,0)</f>
        <v>0</v>
      </c>
      <c r="AUI62" s="487">
        <f t="array" aca="1" ref="AUI62" ca="1">IF(AND($CC$57&lt;&gt;$CC$58,$CC$58:$CC$62=$CC$62,$CE$58:$CE$62=$CE$62,$CF$58:$CF$62=$CF$62,$CG$58:$CG$60=$CG$60,$CG$60&lt;&gt;$CG$61,$CG$61:$CG$62=$CG$62),1,0)</f>
        <v>0</v>
      </c>
      <c r="AUJ62" s="487">
        <f t="array" aca="1" ref="AUJ62" ca="1">IF(AND($CC$57&lt;&gt;$CC$58,$CC$58:$CC$62=$CC$62,$CE$58:$CE$62=$CE$62,$CF$58:$CF$62=$CF$62,$CG$58:$CG$60=$CG$60,$CG$60&lt;&gt;$CG$61,$CG$61&lt;&gt;$CG$62),1,0)</f>
        <v>0</v>
      </c>
      <c r="AUK62" s="487">
        <f t="array" aca="1" ref="AUK62" ca="1">IF(AND($CC$57&lt;&gt;$CC$58,$CC$58:$CC$62=$CC$62,$CE$58:$CE$62=$CE$62,$CF$58:$CF$62=$CF$62,$CG$58:$CG$59=$CG$59,$CG$59&lt;&gt;$CG$60,$CG$60:$CG$62=$CG$62),1,0)</f>
        <v>0</v>
      </c>
      <c r="AUL62" s="487">
        <f t="array" aca="1" ref="AUL62" ca="1">IF(AND($CC$57&lt;&gt;$CC$58,$CC$58:$CC$62=$CC$62,$CE$58:$CE$62=$CE$62,$CF$58:$CF$62=$CF$62,$CG$58:$CG$59=$CG$59,$CG$59&lt;&gt;$CG$60,$CG$60&lt;&gt;$CG$61,$CG$61:$CG$62=$CG$62),1,0)</f>
        <v>0</v>
      </c>
      <c r="AUM62" s="487">
        <f t="array" aca="1" ref="AUM62" ca="1">IF(AND($CC$57&lt;&gt;$CC$58,$CC$58:$CC$62=$CC$62,$CE$58:$CE$62=$CE$62,$CF$58:$CF$62=$CF$62,$CG$58:$CG$59=$CG$59,$CG$59&lt;&gt;$CG$60,$CG$60:$CG$61=$CG$61,$CG$61&lt;&gt;$CG$62),1,0)</f>
        <v>0</v>
      </c>
      <c r="AUN62" s="487">
        <f t="array" aca="1" ref="AUN62" ca="1">IF(AND($CC$57&lt;&gt;$CC$58,$CC$58:$CC$62=$CC$62,$CE$58:$CE$62=$CE$62,$CF$58:$CF$62=$CF$62,$CG$58:$CG$59=$CG$59,$CG$59&lt;&gt;$CG$60,$CG$60&lt;&gt;$CG$61,$CG$61&lt;&gt;$CG$62),1,0)</f>
        <v>0</v>
      </c>
      <c r="AUO62" s="487">
        <f t="array" aca="1" ref="AUO62" ca="1">IF(AND($CC$57&lt;&gt;$CC$58,$CC$58:$CC$62=$CC$62,$CE$58:$CE$62=$CE$62,$CF$58:$CF$62=$CF$62,$CG$58&lt;&gt;$CG$59,$CG$59:$CG$62=$CG$62),1,0)</f>
        <v>0</v>
      </c>
      <c r="AUP62" s="487">
        <f t="array" aca="1" ref="AUP62" ca="1">IF(AND($CC$57&lt;&gt;$CC$58,$CC$58:$CC$62=$CC$62,$CE$58:$CE$62=$CE$62,$CF$58:$CF$62=$CF$62,$CG$58&lt;&gt;$CG$59,$CG$59:$CG$61=$CG$61,$CG$61&lt;&gt;$CG$62),1,0)</f>
        <v>0</v>
      </c>
      <c r="AUQ62" s="487">
        <f t="array" aca="1" ref="AUQ62" ca="1">IF(AND($CC$57&lt;&gt;$CC$58,$CC$58:$CC$62=$CC$62,$CE$58:$CE$62=$CE$62,$CF$58:$CF$62=$CF$62,$CG$58&lt;&gt;$CG$59,$CG$59:$CG$60=$CG$60,$CG$60&lt;&gt;$CG$61,$CG$61:$CG$62=$CG$62),1,0)</f>
        <v>0</v>
      </c>
      <c r="AUR62" s="487">
        <f t="array" aca="1" ref="AUR62" ca="1">IF(AND($CC$57&lt;&gt;$CC$58,$CC$58:$CC$62=$CC$62,$CE$58:$CE$62=$CE$62,$CF$58:$CF$62=$CF$62,$CG$58&lt;&gt;$CG$59,$CG$59:$CG$60=$CG$60,$CG$60&lt;&gt;$CG$61,$CG$61&lt;&gt;$CG$62),1,0)</f>
        <v>0</v>
      </c>
      <c r="AUS62" s="487">
        <f t="array" aca="1" ref="AUS62" ca="1">IF(AND($CC$57&lt;&gt;$CC$58,$CC$58:$CC$62=$CC$62,$CE$58:$CE$62=$CE$62,$CF$58:$CF$62=$CF$62,$CG$58&lt;&gt;$CG$59,$CG$59&lt;&gt;$CG$60,$CG$60:$CG$62=$CG$62),1,0)</f>
        <v>0</v>
      </c>
      <c r="AUT62" s="487">
        <f t="array" aca="1" ref="AUT62" ca="1">IF(AND($CC$57&lt;&gt;$CC$58,$CC$58:$CC$62=$CC$62,$CE$58:$CE$62=$CE$62,$CF$58:$CF$62=$CF$62,$CG$58&lt;&gt;$CG$59,$CG$59&lt;&gt;$CG$60,$CG$60:$CG$61=$CG$61,$CG$61&lt;&gt;$CG$62),1,0)</f>
        <v>0</v>
      </c>
      <c r="AUU62" s="487">
        <f t="array" aca="1" ref="AUU62" ca="1">IF(AND($CC$57&lt;&gt;$CC$58,$CC$58:$CC$62=$CC$62,$CE$58:$CE$62=$CE$62,$CF$58:$CF$62=$CF$62,$CG$58&lt;&gt;$CG$59,$CG$59&lt;&gt;$CG$60,$CG$60&lt;&gt;$CG$61,$CG$61:$CG$62=$CG$62),1,0)</f>
        <v>0</v>
      </c>
      <c r="AUV62" s="487">
        <f t="array" aca="1" ref="AUV62" ca="1">IF(AND($CC$57&lt;&gt;$CC$58,$CC$58:$CC$62=$CC$62,$CE$58:$CE$62=$CE$62,$CF$58:$CF$62=$CF$62,$CG$58&lt;&gt;$CG$59,$CG$59&lt;&gt;$CG$60,$CG$60&lt;&gt;$CG$61,$CG$61&lt;&gt;$CG$62),1,0)</f>
        <v>0</v>
      </c>
      <c r="AUW62" s="487">
        <f t="array" aca="1" ref="AUW62" ca="1">IF(AND($CC$57&lt;&gt;$CC$58,$CC$58:$CC$61=$CC$61,$CC$61&lt;&gt;$CC$62,$CE$58:$CE$61=$CE$61,$CF$58:$CF$61=$CF$61,$CG$58:$CG$60=$CG$60,$CG$60&lt;&gt;$CG$61),1,0)</f>
        <v>0</v>
      </c>
      <c r="AUX62" s="487">
        <f t="array" aca="1" ref="AUX62" ca="1">IF(AND($CC$57&lt;&gt;$CC$58,$CC$58:$CC$61=$CC$61,$CC$61&lt;&gt;$CC$62,$CE$58:$CE$61=$CE$61,$CF$58:$CF$61=$CF$61,$CG$58:$CG$59=$CG$59,$CG$59&lt;&gt;$CG$60,$CG$60:$CG$61=$CG$61),1,0)</f>
        <v>0</v>
      </c>
      <c r="AUY62" s="487">
        <f t="array" aca="1" ref="AUY62" ca="1">IF(AND($CC$57&lt;&gt;$CC$58,$CC$58:$CC$61=$CC$61,$CC$61&lt;&gt;$CC$62,$CE$58:$CE$61=$CE$61,$CF$58:$CF$61=$CF$61,$CG$58:$CG$59=$CG$59,$CG$59&lt;&gt;$CG$60,$CG$60&lt;&gt;$CG$61),1,0)</f>
        <v>0</v>
      </c>
      <c r="AUZ62" s="487">
        <f t="array" aca="1" ref="AUZ62" ca="1">IF(AND($CC$57&lt;&gt;$CC$58,$CC$58:$CC$61=$CC$61,$CC$61&lt;&gt;$CC$62,$CE$58:$CE$61=$CE$61,$CF$58:$CF$61=$CF$61,$CG$58&lt;&gt;$CG$59,$CG$59:$CG$61=$CG$61),1,0)</f>
        <v>0</v>
      </c>
      <c r="AVA62" s="487">
        <f t="array" aca="1" ref="AVA62" ca="1">IF(AND($CC$57&lt;&gt;$CC$58,$CC$58:$CC$61=$CC$61,$CC$61&lt;&gt;$CC$62,$CE$58:$CE$61=$CE$61,$CF$58:$CF$61=$CF$61,$CG$58&lt;&gt;$CG$59,$CG$59:$CG$60=$CG$60,$CG$60&lt;&gt;$CG$61),1,0)</f>
        <v>0</v>
      </c>
      <c r="AVB62" s="487">
        <f t="array" aca="1" ref="AVB62" ca="1">IF(AND($CC$57&lt;&gt;$CC$58,$CC$58:$CC$61=$CC$61,$CC$61&lt;&gt;$CC$62,$CE$58:$CE$61=$CE$61,$CF$58:$CF$61=$CF$61,$CG$58&lt;&gt;$CG$59,$CG$59&lt;&gt;$CG$60,$CG$60:$CG$61=$CG$61),1,0)</f>
        <v>0</v>
      </c>
      <c r="AVC62" s="487">
        <f t="array" aca="1" ref="AVC62" ca="1">IF(AND($CC$57&lt;&gt;$CC$58,$CC$58:$CC$61=$CC$61,$CC$61&lt;&gt;$CC$62,$CE$58:$CE$61=$CE$61,$CF$58:$CF$61=$CF$61,$CG$58&lt;&gt;$CG$59,$CG$59&lt;&gt;$CG$60,$CG$60&lt;&gt;$CG$61),1,0)</f>
        <v>0</v>
      </c>
      <c r="AVD62" s="487">
        <f t="array" aca="1" ref="AVD62" ca="1">IF(AND($CC$57&lt;&gt;$CC$58,$CC$58:$CC$60=$CC$60,$CC$60&lt;&gt;$CC$61,$CC$61:$CC$62=$CC$62,$CE$58:$CE$60=$CE$60,$CE$61:$CE$62=$CE$62,$CF$58:$CF$60=$CF$60,$CF$61:$CF$62=$CF$62,$CG$58:$CG$60=$CG$60,$CG$61&lt;&gt;$CG$62),1,0)</f>
        <v>0</v>
      </c>
      <c r="AVE62" s="487">
        <f t="array" aca="1" ref="AVE62" ca="1">IF(AND($CC$57&lt;&gt;$CC$58,$CC$58:$CC$60=$CC$60,$CC$60&lt;&gt;$CC$61,$CC$61:$CC$62=$CC$62,$CE$58:$CE$60=$CE$60,$CE$61:$CE$62=$CE$62,$CF$58:$CF$60=$CF$60,$CF$61:$CF$62=$CF$62,$CG$58:$CG$59=$CG$59,$CG$59&lt;&gt;$CG$60,$CG$61:$CG$62=$CG$62),1,0)</f>
        <v>0</v>
      </c>
      <c r="AVF62" s="487">
        <f t="array" aca="1" ref="AVF62" ca="1">IF(AND($CC$57&lt;&gt;$CC$58,$CC$58:$CC$60=$CC$60,$CC$60&lt;&gt;$CC$61,$CC$61:$CC$62=$CC$62,$CE$58:$CE$60=$CE$60,$CE$61:$CE$62=$CE$62,$CF$58:$CF$60=$CF$60,$CF$61:$CF$62=$CF$62,$CG$58:$CG$59=$CG$59,$CG$59&lt;&gt;$CG$60,$CG$61&lt;&gt;$CG$62),1,0)</f>
        <v>0</v>
      </c>
      <c r="AVG62" s="487">
        <f t="array" aca="1" ref="AVG62" ca="1">IF(AND($CC$57&lt;&gt;$CC$58,$CC$58:$CC$60=$CC$60,$CC$60&lt;&gt;$CC$61,$CC$61:$CC$62=$CC$62,$CE$58:$CE$60=$CE$59,$CE$61:$CE$62=$CE$62,$CF$58:$CF$60=$CF$59,$CF$61:$CF$62=$CF$62,$CG$58&lt;&gt;$CG$59,$CG$59:$CG$60=$CG$59,$CG$61:$CG$62=$CG$62),1,0)</f>
        <v>0</v>
      </c>
      <c r="AVH62" s="487">
        <f t="array" aca="1" ref="AVH62" ca="1">IF(AND($CC$57&lt;&gt;$CC$58,$CC$58:$CC$60=$CC$60,$CC$60&lt;&gt;$CC$61,$CC$61:$CC$62=$CC$62,$CE$58:$CE$60=$CE$59,$CE$61:$CE$62=$CE$62,$CF$58:$CF$60=$CF$59,$CF$61:$CF$62=$CF$62,$CG$58&lt;&gt;$CG$59,$CG$59:$CG$60=$CG$59,$CG$61&lt;&gt;$CG$62),1,0)</f>
        <v>0</v>
      </c>
      <c r="AVI62" s="487">
        <f t="array" aca="1" ref="AVI62" ca="1">IF(AND($CC$57&lt;&gt;$CC$58,$CC$58:$CC$60=$CC$60,$CC$60&lt;&gt;$CC$61,$CC$61:$CC$62=$CC$62,$CE$58:$CE$60=$CE$60,$CE$61:$CE$62=$CE$62,$CF$58:$CF$60=$CF$60,$CF$61:$CF$62=$CF$62,$CG$58&lt;&gt;$CG$59,$CG$59&lt;&gt;$CG$60,$CG$61:$CG$62=$CG$62),1,0)</f>
        <v>0</v>
      </c>
      <c r="AVJ62" s="487">
        <f t="array" aca="1" ref="AVJ62" ca="1">IF(AND($CC$57&lt;&gt;$CC$58,$CC$58:$CC$60=$CC$60,$CC$60&lt;&gt;$CC$61,$CC$61:$CC$62=$CC$62,$CE$58:$CE$60=$CE$60,$CE$61:$CE$62=$CE$62,$CF$58:$CF$60=$CF$60,$CF$61:$CF$62=$CF$62,$CG$58&lt;&gt;$CG$59,$CG$59&lt;&gt;$CG$60,$CG$61&lt;&gt;$CG$62),1,0)</f>
        <v>0</v>
      </c>
      <c r="AVK62" s="487">
        <f t="array" aca="1" ref="AVK62" ca="1">IF(AND($CC$57&lt;&gt;$CC$58,$CC$58:$CC$60=$CC$60,$CC$60&lt;&gt;$CC$61,$CC$61&lt;&gt;$CC$62,$CE$58:$CE$60=$CE$60,$CF$58:$CF$60=$CF$60,$CG$58:$CG$59=$CG$59,$CG$59&lt;&gt;$CG$60),1,0)</f>
        <v>0</v>
      </c>
      <c r="AVL62" s="487">
        <f t="array" aca="1" ref="AVL62" ca="1">IF(AND($CC$57&lt;&gt;$CC$58,$CC$58:$CC$60=$CC$60,$CC$60&lt;&gt;$CC$61,$CC$61&lt;&gt;$CC$62,$CE$58:$CE$60=$CE$60,$CF$58:$CF$60=$CF$60,$CG$58&lt;&gt;$CG$59,$CG$59:$CG$60=$CG$60),1,0)</f>
        <v>0</v>
      </c>
      <c r="AVM62" s="487">
        <f t="array" aca="1" ref="AVM62" ca="1">IF(AND($CC$57&lt;&gt;$CC$58,$CC$58:$CC$60=$CC$60,$CC$60&lt;&gt;$CC$61,$CC$61&lt;&gt;$CC$62,$CE$58:$CE$60=$CE$60,$CF$58:$CF$60=$CF$60,$CG$58&lt;&gt;$CG$59,$CG$59&lt;&gt;$CG$60),1,0)</f>
        <v>0</v>
      </c>
      <c r="AVN62" s="487">
        <f t="array" aca="1" ref="AVN62" ca="1">IF(AND($CC$57&lt;&gt;$CC$58,$CC$58:$CC$59=$CC$59,$CC$59&lt;&gt;$CC$60,$CC$60:$CC$62=$CC$61,$CE$58:$CE$59=$CE$59,$CE$60:$CE$62=$CE$62,$CF$58:$CF$59=$CF$59,$CF$60:$CF$62=$CF$62,$CG$58:$CG$59=$CG$59,$CG$60&lt;&gt;$CG$61,$CG$61:$CG$62=$CG$62),1,0)</f>
        <v>0</v>
      </c>
      <c r="AVO62" s="487">
        <f t="array" aca="1" ref="AVO62" ca="1">IF(AND($CC$57&lt;&gt;$CC$58,$CC$58:$CC$59=$CC$59,$CC$59&lt;&gt;$CC$60,$CC$60:$CC$62=$CC$61,$CE$58:$CE$59=$CE$59,$CE$60:$CE$62=$CE$62,$CF$58:$CF$59=$CF$59,$CF$60:$CF$62=$CF$62,$CG$58:$CG$59=$CG$59,$CG$60:$CG$61=$CG$61,$CG$61&lt;&gt;$CG$62),1,0)</f>
        <v>0</v>
      </c>
      <c r="AVP62" s="487">
        <f t="array" aca="1" ref="AVP62" ca="1">IF(AND($CC$57&lt;&gt;$CC$58,$CC$58:$CC$59=$CC$59,$CC$59&lt;&gt;$CC$60,$CC$60:$CC$62=$CC$61,$CE$58:$CE$59=$CE$59,$CE$60:$CE$62=$CE$62,$CF$58:$CF$59=$CF$59,$CF$60:$CF$62=$CF$62,$CG$58:$CG$59=$CG$59,$CG$60&lt;&gt;$CG$61,$CG$61&lt;&gt;$CG$62),1,0)</f>
        <v>0</v>
      </c>
      <c r="AVQ62" s="487">
        <f t="array" aca="1" ref="AVQ62" ca="1">IF(AND($CC$57&lt;&gt;$CC$58,$CC$58:$CC$59=$CC$59,$CC$59&lt;&gt;$CC$60,$CC$60:$CC$62=$CC$61,$CE$58:$CE$59=$CE$59,$CE$60:$CE$62=$CE$62,$CF$58:$CF$59=$CF$59,$CF$60:$CF$62=$CF$62,$CG$58&lt;&gt;$CG$59,$CG$60:$CG$62=$CG$62),1,0)</f>
        <v>0</v>
      </c>
      <c r="AVR62" s="487">
        <f t="array" aca="1" ref="AVR62" ca="1">IF(AND($CC$57&lt;&gt;$CC$58,$CC$58:$CC$59=$CC$59,$CC$59&lt;&gt;$CC$60,$CC$60:$CC$62=$CC$61,$CE$58:$CE$59=$CE$59,$CE$60:$CE$62=$CE$62,$CF$58:$CF$59=$CF$59,$CF$60:$CF$62=$CF$62,$CG$58&lt;&gt;$CG$59,$CG$60:$CG$61=$CG$61,$CG$61&lt;&gt;$CG$62),1,0)</f>
        <v>0</v>
      </c>
      <c r="AVS62" s="487">
        <f t="array" aca="1" ref="AVS62" ca="1">IF(AND($CC$57&lt;&gt;$CC$58,$CC$58:$CC$59=$CC$59,$CC$59&lt;&gt;$CC$60,$CC$60:$CC$62=$CC$61,$CE$58:$CE$59=$CE$59,$CE$60:$CE$62=$CE$62,$CF$58:$CF$59=$CF$59,$CF$60:$CF$62=$CF$62,$CG$58&lt;&gt;$CG$59,$CG$60&lt;&gt;$CG$61,$CG$61:$CG$62=$CG$62),1,0)</f>
        <v>0</v>
      </c>
      <c r="AVT62" s="487">
        <f t="array" aca="1" ref="AVT62" ca="1">IF(AND($CC$57&lt;&gt;$CC$58,$CC$58:$CC$59=$CC$59,$CC$59&lt;&gt;$CC$60,$CC$60:$CC$62=$CC$61,$CE$58:$CE$59=$CE$59,$CE$60:$CE$62=$CE$62,$CF$58:$CF$59=$CF$59,$CF$60:$CF$62=$CF$62,$CG$58&lt;&gt;$CG$59,$CG$60&lt;&gt;$CG$61,$CG$61&lt;&gt;$CG$62),1,0)</f>
        <v>0</v>
      </c>
      <c r="AVU62" s="487">
        <f t="array" aca="1" ref="AVU62" ca="1">IF(AND($CC$57&lt;&gt;$CC$58,$CC$58:$CC$59=$CC$59,$CC$59&lt;&gt;$CC$60,$CC$60&lt;&gt;$CC$61,$CC$61:$CC$62=$CC$62,$CE$58:$CE$59=$CE$59,$CE$61:$CE$62=$CE$62,$CF$58:$CF$59=$CF$59,$CF$61:$CF$62=$CF$62,$CG$58:$CG$59=$CG$59,$CG$61&lt;&gt;$CG$62),1,0)</f>
        <v>0</v>
      </c>
      <c r="AVV62" s="487">
        <f t="array" aca="1" ref="AVV62" ca="1">IF(AND($CC$57&lt;&gt;$CC$58,$CC$58:$CC$59=$CC$59,$CC$59&lt;&gt;$CC$60,$CC$60&lt;&gt;$CC$61,$CC$61:$CC$62=$CC$62,$CE$58:$CE$59=$CE$59,$CE$61:$CE$62=$CE$62,$CF$58:$CF$59=$CF$59,$CF$61:$CF$62=$CF$62,$CG$58&lt;&gt;$CG$59,$CG$61:$CG$62=$CG$62),1,0)</f>
        <v>0</v>
      </c>
      <c r="AVW62" s="487">
        <f t="array" aca="1" ref="AVW62" ca="1">IF(AND($CC$57&lt;&gt;$CC$58,$CC$58:$CC$59=$CC$59,$CC$59&lt;&gt;$CC$60,$CC$60&lt;&gt;$CC$61,$CC$61:$CC$62=$CC$62,$CE$58:$CE$59=$CE$59,$CE$61:$CE$62=$CE$62,$CF$58:$CF$59=$CF$59,$CF$61:$CF$62=$CF$62,$CG$58&lt;&gt;$CG$59,$CG$61&lt;&gt;$CG$62),1,0)</f>
        <v>0</v>
      </c>
      <c r="AVX62" s="487">
        <f t="array" aca="1" ref="AVX62" ca="1">IF(AND($CC$57&lt;&gt;$CC$58,$CC$58:$CC$59=$CC$59,$CC$59&lt;&gt;$CC$60,$CC$60:$CC$61=$CC$61,$CC$61&lt;&gt;$CC$62,$CE$58:$CE$59=$CE$59,$CE$60:$CE$61=$CE$61,$CF$58:$CF$59=$CF$59,$CF$60:$CF$61=$CF$61,$CG$58:$CG$59=$CG$59,$CG$60&lt;&gt;$CG$61),1,0)</f>
        <v>0</v>
      </c>
      <c r="AVY62" s="487">
        <f t="array" aca="1" ref="AVY62" ca="1">IF(AND($CC$57&lt;&gt;$CC$58,$CC$58:$CC$59=$CC$59,$CC$59&lt;&gt;$CC$60,$CC$60:$CC$61=$CC$61,$CC$61&lt;&gt;$CC$62,$CE$58:$CE$59=$CE$59,$CE$60:$CE$61=$CE$61,$CF$58:$CF$59=$CF$59,$CF$60:$CF$61=$CF$61,$CG$58&lt;&gt;$CG$59,$CG$60:$CG$61=$CG$61),1,0)</f>
        <v>0</v>
      </c>
      <c r="AVZ62" s="487">
        <f t="array" aca="1" ref="AVZ62" ca="1">IF(AND($CC$57&lt;&gt;$CC$58,$CC$58:$CC$59=$CC$59,$CC$59&lt;&gt;$CC$60,$CC$60:$CC$61=$CC$61,$CC$61&lt;&gt;$CC$62,$CE$58:$CE$59=$CE$59,$CE$60:$CE$61=$CE$61,$CF$58:$CF$59=$CF$59,$CF$60:$CF$61=$CF$61,$CG$58&lt;&gt;$CG$59,$CG$60&lt;&gt;$CG$61),1,0)</f>
        <v>0</v>
      </c>
      <c r="AWA62" s="487">
        <f t="array" aca="1" ref="AWA62" ca="1">IF(AND($CC$57&lt;&gt;$CC$58,$CC$58:$CC$59=$CC$59,$CC$59&lt;&gt;$CC$60,$CC$60&lt;&gt;$CC$61,$CC$61&lt;&gt;$CC$62,$CE$58:$CE$59=$CE$59,$CF$58:$CF$59=$CF$59,$CG$58&lt;&gt;$CG$59),1,0)</f>
        <v>0</v>
      </c>
      <c r="AWB62" s="487">
        <f t="array" aca="1" ref="AWB62" ca="1">IF(AND($CC$57&lt;&gt;$CC$58,$CC$58&lt;&gt;$CC$59,$CC$59:$CC$62=$CC$62,$CE$59:$CE$62=$CE$62,$CF$59:$CF$62=$CF$62,$CG$59:$CG$61=$CG$61,$CG$61&lt;&gt;$CG$62),1,0)</f>
        <v>0</v>
      </c>
      <c r="AWC62" s="487">
        <f t="array" aca="1" ref="AWC62" ca="1">IF(AND($CC$57&lt;&gt;$CC$58,$CC$58&lt;&gt;$CC$59,$CC$59:$CC$62=$CC$62,$CE$59:$CE$62=$CE$62,$CF$59:$CF$62=$CF$62,$CG$59:$CG$60=$CG$60,$CG$60&lt;&gt;$CG$61,$CG$61:$CG$62=$CG$62),1,0)</f>
        <v>0</v>
      </c>
      <c r="AWD62" s="487">
        <f t="array" aca="1" ref="AWD62" ca="1">IF(AND($CC$57&lt;&gt;$CC$58,$CC$58&lt;&gt;$CC$59,$CC$59:$CC$62=$CC$62,$CE$59:$CE$62=$CE$62,$CF$59:$CF$62=$CF$62,$CG$59:$CG$60=$CG$60,$CG$60&lt;&gt;$CG$61,$CG$61&lt;&gt;$CG$62),1,0)</f>
        <v>0</v>
      </c>
      <c r="AWE62" s="487">
        <f t="array" aca="1" ref="AWE62" ca="1">IF(AND($CC$57&lt;&gt;$CC$58,$CC$58&lt;&gt;$CC$59,$CC$59:$CC$62=$CC$62,$CE$59:$CE$62=$CE$62,$CF$59:$CF$62=$CF$62,$CG$59&lt;&gt;$CG$60,$CG$60:$CG$62=$CG$62),1,0)</f>
        <v>0</v>
      </c>
      <c r="AWF62" s="487">
        <f t="array" aca="1" ref="AWF62" ca="1">IF(AND($CC$57&lt;&gt;$CC$58,$CC$58&lt;&gt;$CC$59,$CC$59:$CC$62=$CC$62,$CE$59:$CE$62=$CE$62,$CF$59:$CF$62=$CF$62,$CG$59&lt;&gt;$CG$60,$CG$60:$CG$61=$CG$61,$CG$61&lt;&gt;$CG$62),1,0)</f>
        <v>0</v>
      </c>
      <c r="AWG62" s="487">
        <f t="array" aca="1" ref="AWG62" ca="1">IF(AND($CC$57&lt;&gt;$CC$58,$CC$58&lt;&gt;$CC$59,$CC$59:$CC$62=$CC$62,$CE$59:$CE$62=$CE$62,$CF$59:$CF$62=$CF$62,$CG$59&lt;&gt;$CG$60,$CG$60&lt;&gt;$CG$61,$CG$61:$CG$62=$CG$62),1,0)</f>
        <v>0</v>
      </c>
      <c r="AWH62" s="487">
        <f t="array" aca="1" ref="AWH62" ca="1">IF(AND($CC$57&lt;&gt;$CC$58,$CC$58&lt;&gt;$CC$59,$CC$59:$CC$62=$CC$62,$CE$59:$CE$62=$CE$62,$CF$59:$CF$62=$CF$62,$CG$59&lt;&gt;$CG$60,$CG$60&lt;&gt;$CG$61,$CG$61&lt;&gt;$CG$62),1,0)</f>
        <v>0</v>
      </c>
      <c r="AWI62" s="487">
        <f t="array" aca="1" ref="AWI62" ca="1">IF(AND($CC$57&lt;&gt;$CC$58,$CC$58&lt;&gt;$CC$59,$CC$59:$CC$61=$CC$61,$CC$61&lt;&gt;$CC$62,$CE$59:$CE$61=$CE$61,$CF$59:$CF$61=$CF$61,$CG$59:$CG$60=$CG$60,$CG$60&lt;&gt;$CG$61),1,0)</f>
        <v>0</v>
      </c>
      <c r="AWJ62" s="487">
        <f t="array" aca="1" ref="AWJ62" ca="1">IF(AND($CC$57&lt;&gt;$CC$58,$CC$58&lt;&gt;$CC$59,$CC$59:$CC$61=$CC$61,$CC$61&lt;&gt;$CC$62,$CE$59:$CE$61=$CE$61,$CF$59:$CF$61=$CF$61,$CG$59&lt;&gt;$CG$60,$CG$60:$CG$61=$CG$61),1,0)</f>
        <v>0</v>
      </c>
      <c r="AWK62" s="487">
        <f t="array" aca="1" ref="AWK62" ca="1">IF(AND($CC$57&lt;&gt;$CC$58,$CC$58&lt;&gt;$CC$59,$CC$59:$CC$61=$CC$61,$CC$61&lt;&gt;$CC$62,$CE$59:$CE$61=$CE$61,$CF$59:$CF$61=$CF$61,$CG$59&lt;&gt;$CG$60,$CG$60&lt;&gt;$CG$61),1,0)</f>
        <v>0</v>
      </c>
      <c r="AWL62" s="487">
        <f t="array" aca="1" ref="AWL62" ca="1">IF(AND($CC$57&lt;&gt;$CC$58,$CC$58&lt;&gt;$CC$59,$CC$59:$CC$60=$CC$60,$CC$60&lt;&gt;$CC$61,$CC$61:$CC$62=$CC$61,$CE$59:$CE$60=$CE$60,$CE$61:$CE$62=$CE$62,$CF$59:$CF$60=$CF$60,$CF$61:$CF$62=$CF$62,$CG$59:$CG$60=$CG$60,$CG$61&lt;&gt;$CG$62),1,0)</f>
        <v>0</v>
      </c>
      <c r="AWM62" s="487">
        <f t="array" aca="1" ref="AWM62" ca="1">IF(AND($CC$57&lt;&gt;$CC$58,$CC$58&lt;&gt;$CC$59,$CC$59:$CC$60=$CC$60,$CC$60&lt;&gt;$CC$61,$CC$61:$CC$62=$CC$61,$CE$59:$CE$60=$CE$60,$CE$61:$CE$62=$CE$62,$CF$59:$CF$60=$CF$60,$CF$61:$CF$62=$CF$62,$CG$59&lt;&gt;$CG$60,$CG$61:$CG$62=$CG$62),1,0)</f>
        <v>0</v>
      </c>
      <c r="AWN62" s="487">
        <f t="array" aca="1" ref="AWN62" ca="1">IF(AND($CC$57&lt;&gt;$CC$58,$CC$58&lt;&gt;$CC$59,$CC$59:$CC$60=$CC$60,$CC$60&lt;&gt;$CC$61,$CC$61:$CC$62=$CC$61,$CE$59:$CE$60=$CE$60,$CE$61:$CE$62=$CE$62,$CF$59:$CF$60=$CF$60,$CF$61:$CF$62=$CF$62,$CG$59&lt;&gt;$CG$60,$CG$61&lt;&gt;$CG$62),1,0)</f>
        <v>0</v>
      </c>
      <c r="AWO62" s="487">
        <f t="array" aca="1" ref="AWO62" ca="1">IF(AND($CC$57&lt;&gt;$CC$58,$CC$58&lt;&gt;$CC$59,$CC$59:$CC$60=$CC$60,$CC$60&lt;&gt;$CC$61,$CC$61&lt;&gt;$CC$62,$CE$59:$CE$60=$CE$60,$CF$59:$CF$60=$CF$59,$CG$59&lt;&gt;$CG$60),1,0)</f>
        <v>0</v>
      </c>
      <c r="AWP62" s="487">
        <f t="array" aca="1" ref="AWP62" ca="1">IF(AND($CC$57&lt;&gt;$CC$58,$CC$58&lt;&gt;$CC$59,$CC$59&lt;&gt;$CC$60,$CC$60:$CC$62=$CC$62,$CE$60:$CE$62=$CE$62,$CF$60:$CF$62=$CF$62,$CG$60:$CG$61=$CG$61,$CG$61&lt;&gt;$CG$62),1,0)</f>
        <v>0</v>
      </c>
      <c r="AWQ62" s="487">
        <f t="array" aca="1" ref="AWQ62" ca="1">IF(AND($CC$57&lt;&gt;$CC$58,$CC$58&lt;&gt;$CC$59,$CC$59&lt;&gt;$CC$60,$CC$60:$CC$62=$CC$62,$CE$60:$CE$62=$CE$62,$CF$60:$CF$62=$CF$62,$CG$60&lt;&gt;$CG$61,$CG$61:$CG$62=$CG$62),1,0)</f>
        <v>0</v>
      </c>
      <c r="AWR62" s="487">
        <f t="array" aca="1" ref="AWR62" ca="1">IF(AND($CC$57&lt;&gt;$CC$58,$CC$58&lt;&gt;$CC$59,$CC$59&lt;&gt;$CC$60,$CC$60:$CC$62=$CC$62,$CE$60:$CE$62=$CE$62,$CF$60:$CF$62=$CF$62,$CG$60&lt;&gt;$CG$61,$CG$61&lt;&gt;$CG$62),1,0)</f>
        <v>0</v>
      </c>
      <c r="AWS62" s="487">
        <f t="array" aca="1" ref="AWS62" ca="1">IF(AND($CC$57&lt;&gt;$CC$58,$CC$58&lt;&gt;$CC$59,$CC$59&lt;&gt;$CC$60,$CC$60:$CC$61=$CC$61,$CC$61&lt;&gt;$CC$62,$CE$60:$CE$61=$CE$61,$CF$60:$CF$61=$CF$61,$CG$60&lt;&gt;$CG$61),1,0)</f>
        <v>0</v>
      </c>
      <c r="AWT62" s="487">
        <f t="array" aca="1" ref="AWT62" ca="1">IF(AND($CC$57&lt;&gt;$CC$58,$CC$58&lt;&gt;$CC$59,$CC$59&lt;&gt;$CC$60,$CC$60&lt;&gt;$CC$61,$CC$61:$CC$62=$CC$62,$CE$61:$CE$62=$CE$62,$CF$61:$CF$62=$CF$62,$CG$61&lt;&gt;$CG$62),1,0)</f>
        <v>0</v>
      </c>
      <c r="AWU62" s="487">
        <f t="array" aca="1" ref="AWU62" ca="1">IF(AND($CC$57:$CC$62=$CC$62,$CE$57:$CE$61=$CE$61,$CE$61&lt;&gt;$CE$62,$CF$57:$CF$59=$CF$59,$CF$59&lt;&gt;$CF$60,$CF$60:$CF$61=$CF$61,$CG$57:$CG$59=$CG$59,$CG$60&lt;&gt;$CG$61),1,0)</f>
        <v>0</v>
      </c>
      <c r="AWV62" s="487">
        <f t="array" aca="1" ref="AWV62" ca="1">IF(AND($CC$57:$CC$62=$CC$62,$CE$57:$CE$61=$CE$61,$CE$61&lt;&gt;$CE$62,$CF$57:$CF$60=$CF$60,$CF$60&lt;&gt;$CF$61,$CG$57:$CG$59=$CG$59,$CG$59&lt;&gt;$CG$60),1,0)</f>
        <v>0</v>
      </c>
      <c r="AWW62" s="487">
        <f t="array" aca="1" ref="AWW62" ca="1">IF(AND($CC$57:$CC$62=$CC$62,$CE$57:$CE$60=$CE$60,$CE$60&lt;&gt;$CE$61,$CE$61:$CE$62=$CE$62,$CF$57:$CF$59=$CF$59,$CF$59&lt;&gt;$CF$60,$CF$61:$CF$62=$CF$62,$CG$57:$CG$59=$CG$59,$CG$61&lt;&gt;$CG$62),1,0)</f>
        <v>0</v>
      </c>
      <c r="AWX62" s="487">
        <f t="array" aca="1" ref="AWX62" ca="1">IF(AND($CC$57:$CC$62=$CC$62,$CE$57:$CE$60=$CE$60,$CE$60&lt;&gt;$CE$61,$CE$61:$CE$62=$CE$62,$CF$57:$CF$60=$CF$60,$CF$61&lt;&gt;$CF$62,$CG$57:$CG$59=$CG$59,$CG$59&lt;&gt;$CG$60),1,0)</f>
        <v>0</v>
      </c>
      <c r="AWY62" s="487">
        <f t="array" aca="1" ref="AWY62" ca="1">IF(AND($CC$57:$CC$62=$CC$62,$CE$57:$CE$59=$CE$59,$CE$59&lt;&gt;$CE$60,$CE$60:$CE$62=$CE$62,$CF$57:$CF$59=$CF$59,$CF$60:$CF$61=$CF$61,$CF$61&lt;&gt;$CF$62,$CG$57:$CG$59=$CG$59,$CG$60&lt;&gt;$CG$61),1,0)</f>
        <v>0</v>
      </c>
      <c r="AWZ62" s="487">
        <f t="array" aca="1" ref="AWZ62" ca="1">IF(AND($CC$57:$CC$62=$CC$62,$CE$57:$CE$59=$CE$59,$CE$59&lt;&gt;$CE$60,$CE$60:$CE$62=$CE$62,$CF$57:$CF$59=$CF$59,$CF$60&lt;&gt;$CF$61,$CF$61:$CF$62=$CF$61,$CG$57:$CG$59=$CG$59,$CG$61&lt;&gt;$CG$62),1,0)</f>
        <v>0</v>
      </c>
      <c r="AXA62" s="487">
        <f t="array" aca="1" ref="AXA62" ca="1">IF(AND($CC$57:$CC$61=$CC$61,$CC$61&lt;&gt;$CC$62,$CE$57:$CE$59=$CE$59,$CE$59&lt;&gt;$CE$60,$CE$60:$CE$61=$CE$61,$CF$57:$CF$59=$CF$59,$CF$60&lt;&gt;$CF$61,$CG$57:$CG$59=$CG$59),1,0)</f>
        <v>0</v>
      </c>
      <c r="AXB62" s="487">
        <f t="array" aca="1" ref="AXB62" ca="1">IF(AND($CC$57:$CC$61=$CC$61,$CC$61&lt;&gt;$CC$62,$CE$57:$CE$61=$CE$61,$CF$57:$CF$59=$CF$59,$CF$59&lt;&gt;$CF$60,$CF$60:$CF$61=$CF$61,$CG$57:$CG$59=$CG$59,$CG$60&lt;&gt;$CG$61),1,0)</f>
        <v>0</v>
      </c>
      <c r="AXC62" s="487">
        <f t="array" aca="1" ref="AXC62" ca="1">IF(AND($CC$57:$CC$61=$CC$61,$CC$61&lt;&gt;$CC$62,$CE$57:$CE$59=$CE$59,$CE$59&lt;&gt;$CE$60,$CE$60:$CE$61=$CE$61,$CF$57:$CF$59=$CF$59,$CF$60:$CF$61=$CF$61,$CG$57:$CG$59=$CG$59,$CG$60&lt;&gt;$CG$61),1,0)</f>
        <v>0</v>
      </c>
      <c r="AXD62" s="487">
        <f t="array" aca="1" ref="AXD62" ca="1">IF(AND($CC$57:$CC$61=$CC$61,$CC$61&lt;&gt;$CC$62,$CE$57:$CE$60=$CE$60,$CE$60&lt;&gt;$CE$61,$CF$57:$CF$59=$CF$59,$CF$59&lt;&gt;$CF$60,$CG$57:$CG$59=$CG$59),1,0)</f>
        <v>0</v>
      </c>
      <c r="AXE62" s="487">
        <f t="array" aca="1" ref="AXE62" ca="1">IF(AND($CC$57:$CC$61=$CC$61,$CC$61&lt;&gt;$CC$62,$CE$57:$CE$61=$CE$61,$CF$57:$CF$60=$CF$60,$CF$60&lt;&gt;$CF$61,$CG$57:$CG$59=$CG$59,$CG$59&lt;&gt;$CG$60),1,0)</f>
        <v>0</v>
      </c>
      <c r="AXF62" s="487">
        <f t="array" aca="1" ref="AXF62" ca="1">IF(AND($CC$57:$CC$61=$CC$61,$CC$61&lt;&gt;$CC$62,$CE$57:$CE$60=$CE$60,$CE$60&lt;&gt;$CE$61,$CF$57:$CF$60=$CF$60,$CG$57:$CG$59=$CG$59,$CG$59&lt;&gt;$CG$60),1,0)</f>
        <v>0</v>
      </c>
      <c r="AXG62" s="487">
        <f t="array" aca="1" ref="AXG62" ca="1">IF(AND($CC$57:$CC$60=$CC$60,$CC$60&lt;&gt;$CC$61,$CC$61:$CC$62=$CC$62,$CE$57:$CE$59=$CE$59,$CE$59&lt;&gt;$CE$60,$CE$61:$CE$62=$CE$62,$CF$57:$CF$59=$CF$59,$CF$61&lt;&gt;$CF$62,$CG$57:$CG$59=$CG$59),1,0)</f>
        <v>0</v>
      </c>
      <c r="AXH62" s="487">
        <f t="array" aca="1" ref="AXH62" ca="1">IF(AND($CC$57:$CC$60=$CC$60,$CC$60&lt;&gt;$CC$61,$CC$61:$CC$62=$CC$62,$CE$57:$CE$60=$CE$60,$CE$61:$CE$62=$CE$62,$CF$57:$CF$59=$CF$59,$CF$59&lt;&gt;$CF$60,$CF$61:$CF$62=$CF$62,$CG$57:$CG$59=$CG$59,$CG$61&lt;&gt;$CG$62),1,0)</f>
        <v>0</v>
      </c>
      <c r="AXI62" s="487">
        <f t="array" aca="1" ref="AXI62" ca="1">IF(AND($CC$57:$CC$60=$CC$60,$CC$60&lt;&gt;$CC$61,$CC$61:$CC$62=$CC$62,$CE$57:$CE$59=$CE$59,$CE$59&lt;&gt;$CE$60,$CE$61:$CE$62=$CE$62,$CF$57:$CF$59=$CF$59,$CF$61:$CF$62=$CF$62,$CG$57:$CG$59=$CG$59,$CG$61&lt;&gt;$CG$62),1,0)</f>
        <v>0</v>
      </c>
      <c r="AXJ62" s="487">
        <f t="array" aca="1" ref="AXJ62" ca="1">IF(AND($CC$57:$CC$60=$CC$60,$CC$60&lt;&gt;$CC$61,$CC$61:$CC$62=$CC$62,$CE$57:$CE$60=$CE$60,$CE$61&lt;&gt;$CE$62,$CF$57:$CF$59=$CF$59,$CF$59&lt;&gt;$CF$60,$CG$57:$CG$59=$CG$59),1,0)</f>
        <v>0</v>
      </c>
      <c r="AXK62" s="487">
        <f t="array" aca="1" ref="AXK62" ca="1">IF(AND($CC$57:$CC$60=$CC$60,$CC$60&lt;&gt;$CC$61,$CC$61:$CC$62=$CC$62,$CE$57:$CE$60=$CE$60,$CE$61:$CE$62=$CE$62,$CF$57:$CF$60=$CF$60,$CF$61&lt;&gt;$CF$62,$CG$57:$CG$59=$CG$59,$CG$59&lt;&gt;$CG$60),1,0)</f>
        <v>0</v>
      </c>
      <c r="AXL62" s="487">
        <f t="array" aca="1" ref="AXL62" ca="1">IF(AND($CC$57:$CC$60=$CC$60,$CC$60&lt;&gt;$CC$61,$CC$61:$CC$62=$CC$62,$CE$57:$CE$60=$CE$60,$CE$61&lt;&gt;$CE$62,$CF$57:$CF$60=$CF$60,$CG$57:$CG$59=$CG$59,$CG$59&lt;&gt;$CG$60),1,0)</f>
        <v>0</v>
      </c>
      <c r="AXM62" s="487">
        <f t="array" aca="1" ref="AXM62" ca="1">IF(AND($CC$57:$CC$59=$CC$59,$CC$59&lt;&gt;$CC$60,$CC$60:$CC$62=$CC$62,$CE$57:$CE$59=$CE$59,$CE$60:$CE$61=$CE$61,$CE$61&lt;&gt;$CE$62,$CF$57:$CF$59=$CF$59,$CF$60&lt;&gt;$CF$61,$CG$57:$CG$59=$CG$59),1,0)</f>
        <v>0</v>
      </c>
      <c r="AXN62" s="487">
        <f t="array" aca="1" ref="AXN62" ca="1">IF(AND($CC$57:$CC$59=$CC$59,$CC$59&lt;&gt;$CC$60,$CC$60:$CC$62=$CC$62,$CE$57:$CE$59=$CE$59,$CE$60:$CE$62=$CE$62,$CF$57:$CF$59=$CF$59,$CF$60:$CF$61=$CF$61,$CF$61&lt;&gt;$CF$62,$CG$57:$CG$59=$CG$59,$CG$60&lt;&gt;$CG$61),1,0)</f>
        <v>0</v>
      </c>
      <c r="AXO62" s="487">
        <f t="array" aca="1" ref="AXO62" ca="1">IF(AND($CC$57:$CC$59=$CC$59,$CC$59&lt;&gt;$CC$60,$CC$60:$CC$62=$CC$62,$CE$57:$CE$59=$CE$59,$CE$60:$CE$61=$CE$61,$CE$61&lt;&gt;$CE$62,$CF$57:$CF$59=$CF$59,$CF$60:$CF$61=$CF$61,$CG$57:$CG$59=$CG$59,$CG$60&lt;&gt;$CG$61),1,0)</f>
        <v>0</v>
      </c>
      <c r="AXP62" s="487">
        <f t="array" aca="1" ref="AXP62" ca="1">IF(AND($CC$57:$CC$59=$CC$59,$CC$59&lt;&gt;$CC$60,$CC$60:$CC$62=$CC$62,$CE$57:$CE$59=$CE$59,$CE$60&lt;&gt;$CE$61,$CE$61:$CE$62=$CE$61,$CF$57:$CF$59=$CF$59,$CF$61&lt;&gt;$CF$62,$CG$57:$CG$59=$CG$59),1,0)</f>
        <v>0</v>
      </c>
      <c r="AXQ62" s="487">
        <f t="array" aca="1" ref="AXQ62" ca="1">IF(AND($CC$57:$CC$59=$CC$59,$CC$59&lt;&gt;$CC$60,$CC$60:$CC$62=$CC$62,$CE$57:$CE$59=$CE$59,$CE$60:$CE$62=$CE$62,$CF$57:$CF$59=$CF$59,$CF$60&lt;&gt;$CF$61,$CF$61:$CF$62=$CF$61,$CG$57:$CG$59=$CG$59,$CG$61&lt;&gt;$CG$62),1,0)</f>
        <v>0</v>
      </c>
      <c r="AXR62" s="487">
        <f t="array" aca="1" ref="AXR62" ca="1">IF(AND($CC$57:$CC$59=$CC$59,$CC$59&lt;&gt;$CC$60,$CC$60:$CC$62=$CC$62,$CE$57:$CE$59=$CE$59,$CE$60&lt;&gt;$CE$61,$CE$61:$CE$62=$CE$62,$CF$57:$CF$59=$CF$59,$CF$61:$CF$62=$CF$62,$CG$57:$CG$59=$CG$59,$CG$61&lt;&gt;$CG$62),1,0)</f>
        <v>0</v>
      </c>
      <c r="AXS62" s="487">
        <f t="array" aca="1" ref="AXS62" ca="1">IF(AND($CC$57:$CC$62=$CC$62,$CE$57:$CE$61=$CE$61,$CE$61&lt;&gt;$CE$62,$CF$57:$CF$60=$CF$60,$CF$60&lt;&gt;$CF$61,$CG$57:$CG$58=$CG$58,$CG$58&lt;&gt;$CG$59,$CG$59:$CG$60=$CG$60),1,0)</f>
        <v>0</v>
      </c>
      <c r="AXT62" s="487">
        <f t="array" aca="1" ref="AXT62" ca="1">IF(AND($CC$57:$CC$62=$CC$62,$CE$57:$CE$61=$CE$61,$CE$61&lt;&gt;$CE$62,$CF$57:$CF$58=$CF$58,$CF$58&lt;&gt;$CF$59,$CF$59:$CF$61=$CF$61,$CG$57:$CG$58=$CG$58,$CG$59:$CG$60=$CG$60,$CG$60&lt;&gt;$CG$61),1,0)</f>
        <v>0</v>
      </c>
      <c r="AXU62" s="487">
        <f t="array" aca="1" ref="AXU62" ca="1">IF(AND($CC$57:$CC$62=$CC$62,$CE$57:$CE$60=$CE$60,$CE$60&lt;&gt;$CE$61,$CE$61:$CE$62=$CE$62,$CF$57:$CF$60=$CF$60,$CF$61&lt;&gt;$CF$62,$CG$57:$CG$58=$CG$58,$CG$58&lt;&gt;$CG$59,$CG$59:$CG$60=$CG$60),1,0)</f>
        <v>0</v>
      </c>
      <c r="AXV62" s="487">
        <f t="array" aca="1" ref="AXV62" ca="1">IF(AND($CC$57:$CC$62=$CC$62,$CE$57:$CE$60=$CE$60,$CE$60&lt;&gt;$CE$61,$CE$61:$CE$62=$CE$62,$CF$57:$CF$58=$CF$58,$CF$58&lt;&gt;$CF$59,$CF$59:$CF$60=$CF$60,$CF$61:$CF$62=$CF$62,$CG$57:$CG$58=$CG$58,$CG$59:$CG$60=$CG$60,$CG$61&lt;&gt;$CG$62),1,0)</f>
        <v>0</v>
      </c>
      <c r="AXW62" s="487">
        <f t="array" aca="1" ref="AXW62" ca="1">IF(AND($CC$57:$CC$62=$CC$62,$CE$57:$CE$58=$CE$58,$CE$58&lt;&gt;$CE$59,$CE$59:$CE$62=$CE$62,$CF$57:$CF$58=$CF$58,$CF$59:$CF$60=$CF$60,$CF$60&lt;&gt;$CF$61,$CF$61:$CF$62=$CF$62,$CG$57:$CG$58=$CG$58,$CG$59:$CG$60=$CG$60,$CG$61&lt;&gt;$CG$62),1,0)</f>
        <v>0</v>
      </c>
      <c r="AXX62" s="487">
        <f t="array" aca="1" ref="AXX62" ca="1">IF(AND($CC$57:$CC$62=$CC$62,$CE$57:$CE$58=$CE$58,$CE$58&lt;&gt;$CE$59,$CE$59:$CE$62=$CE$62,$CF$57:$CF$58=$CF$58,$CF$59:$CF$61=$CF$61,$CF$61&lt;&gt;$CF$62,$CG$57:$CG$58=$CG$58,$CG$59:$CG$60=$CG$60,$CG$60&lt;&gt;$CG$61),1,0)</f>
        <v>0</v>
      </c>
      <c r="AXY62" s="487">
        <f t="array" aca="1" ref="AXY62" ca="1">IF(AND($CC$57:$CC$61=$CC$61,$CC$61&lt;&gt;$CC$62,$CE$57:$CE$60=$CE$60,$CE$60&lt;&gt;$CE$61,$CF$57:$CF$58=$CF$58,$CF$58&lt;&gt;$CF$59,$CF$59:$CF$60=$CF$60,$CG$57:$CG$58=$CG$58,$CG$59:$CG$60=$CG$60),1,0)</f>
        <v>0</v>
      </c>
      <c r="AXZ62" s="487">
        <f t="array" aca="1" ref="AXZ62" ca="1">IF(AND($CC$57:$CC$61=$CC$61,$CC$61&lt;&gt;$CC$62,$CE$57:$CE$61=$CE$61,$CF$57:$CF$60=$CF$60,$CF$60&lt;&gt;$CF$61,$CG$57:$CG$58=$CG$58,$CG$58&lt;&gt;$CG$59,$CG$59:$CG$60=$CG$60),1,0)</f>
        <v>0</v>
      </c>
      <c r="AYA62" s="487">
        <f t="array" aca="1" ref="AYA62" ca="1">IF(AND($CC$57:$CC$61=$CC$61,$CC$61&lt;&gt;$CC$62,$CE$57:$CE$60=$CE$60,$CE$60&lt;&gt;$CE$61,$CF$57:$CF$60=$CF$60,$CG$57:$CG$58=$CG$58,$CG$58&lt;&gt;$CG$59,$CG$59:$CG$60=$CG$60),1,0)</f>
        <v>0</v>
      </c>
      <c r="AYB62" s="487">
        <f t="array" aca="1" ref="AYB62" ca="1">IF(AND($CC$57:$CC$61=$CC$61,$CC$61&lt;&gt;$CC$62,$CE$57:$CE$58=$CE$58,$CE$58&lt;&gt;$CE$59,$CE$59:$CE$61=$CE$61,$CF$57:$CF$58=$CF$58,$CF$59:$CF$60=$CF$60,$CF$60&lt;&gt;$CF$61,$CG$57:$CG$58=$CG$58,$CG$59:$CG$60=$CG$60),1,0)</f>
        <v>0</v>
      </c>
      <c r="AYC62" s="487">
        <f t="array" aca="1" ref="AYC62" ca="1">IF(AND($CC$57:$CC$61=$CC$61,$CC$61&lt;&gt;$CC$62,$CE$57:$CE$61=$CE$61,$CF$57:$CF$58=$CF$58,$CF$58&lt;&gt;$CF$59,$CF$59:$CF$61=$CF$61,$CG$57:$CG$58=$CG$58,$CG$59:$CG$60=$CG$60,$CG$60&lt;&gt;$CG$61),1,0)</f>
        <v>0</v>
      </c>
      <c r="AYD62" s="487">
        <f t="array" aca="1" ref="AYD62" ca="1">IF(AND($CC$57:$CC$61=$CC$61,$CC$61&lt;&gt;$CC$62,$CE$57:$CE$58=$CE$58,$CE$58&lt;&gt;$CE$59,$CE$59:$CE$61=$CE$61,$CF$57:$CF$58=$CF$58,$CF$59:$CF$61=$CF$61,$CG$57:$CG$58=$CG$58,$CG$59:$CG$60=$CG$60,$CG$60&lt;&gt;$CG$61),1,0)</f>
        <v>0</v>
      </c>
      <c r="AYE62" s="487">
        <f t="array" aca="1" ref="AYE62" ca="1">IF(AND($CC$57:$CC$58=$CC$58,$CC$58&lt;&gt;$CC$59,$CC$59:$CC$62=$CC$62,$CE$57:$CE$58=$CE$58,$CE$59:$CE$60=$CE$60,$CE$60&lt;&gt;$CE$61,$CE$61:$CE$62=$CE$62,$CF$57:$CF$58=$CF$58,$CF$59:$CF$60=$CF$60,$CF$61&lt;&gt;$CF$62,$CG$57:$CG$58=$CG$58,$CG$59:$CG$60=$CG$60),1,0)</f>
        <v>0</v>
      </c>
      <c r="AYF62" s="487">
        <f t="array" aca="1" ref="AYF62" ca="1">IF(AND($CC$57:$CC$58=$CC$58,$CC$58&lt;&gt;$CC$59,$CC$59:$CC$62=$CC$62,$CE$57:$CE$58=$CE$58,$CE$59:$CE$62=$CE$62,$CF$57:$CF$58=$CF$58,$CF$59:$CF$60=$CF$60,$CF$60&lt;&gt;$CF$61,$CF$61:$CF$62=$CF$62,$CG$57:$CG$58=$CG$58,$CG$59:$CG$60=$CG$60,$CG$61&lt;&gt;$CG$62),1,0)</f>
        <v>0</v>
      </c>
      <c r="AYG62" s="487">
        <f t="array" aca="1" ref="AYG62" ca="1">IF(AND($CC$57:$CC$58=$CC$58,$CC$58&lt;&gt;$CC$59,$CC$59:$CC$62=$CC$62,$CE$57:$CE$58=$CE$58,$CE$59:$CE$60=$CE$60,$CE$60&lt;&gt;$CE$61,$CE$61:$CE$62=$CE$62,$CF$57:$CF$58=$CF$58,$CF$59:$CF$60=$CF$60,$CF$61:$CF$62=$CF$62,$CG$57:$CG$58=$CG$58,$CG$59:$CG$60=$CG$60,$CG$61&lt;&gt;$CG$62),1,0)</f>
        <v>0</v>
      </c>
      <c r="AYH62" s="487">
        <f t="array" aca="1" ref="AYH62" ca="1">IF(AND($CC$57:$CC$58=$CC$58,$CC$58&lt;&gt;$CC$59,$CC$59:$CC$62=$CC$62,$CE$57:$CE$58=$CE$58,$CE$59:$CE$61=$CE$61,$CE$61&lt;&gt;$CE$62,$CF$57:$CF$58=$CF$58,$CF$59:$CF$60=$CF$60,$CF$60&lt;&gt;$CF$61,$CG$57:$CG$58=$CG$58,$CG$59:$CG$60=$CG$60),1,0)</f>
        <v>0</v>
      </c>
      <c r="AYI62" s="487">
        <f t="array" aca="1" ref="AYI62" ca="1">IF(AND($CC$57:$CC$58=$CC$58,$CC$58&lt;&gt;$CC$59,$CC$59:$CC$62=$CC$62,$CE$57:$CE$58=$CE$58,$CE$59:$CE$62=$CE$62,$CF$57:$CF$58=$CF$58,$CF$59:$CF$61=$CF$61,$CF$61&lt;&gt;$CF$62,$CG$57:$CG$58=$CG$58,$CG$59:$CG$60=$CG$60,$CG$60&lt;&gt;$CG$61),1,0)</f>
        <v>0</v>
      </c>
      <c r="AYJ62" s="487">
        <f t="array" aca="1" ref="AYJ62" ca="1">IF(AND($CC$57:$CC$58=$CC$58,$CC$58&lt;&gt;$CC$59,$CC$59:$CC$62=$CC$62,$CE$57:$CE$58=$CE$58,$CE$59:$CE$61=$CE$61,$CE$61&lt;&gt;$CE$62,$CF$57:$CF$58=$CF$58,$CF$59:$CF$61=$CF$61,$CG$57:$CG$58=$CG$58,$CG$59:$CG$60=$CG$60,$CG$60&lt;&gt;$CG$61),1,0)</f>
        <v>0</v>
      </c>
      <c r="AYK62" s="487">
        <f t="array" aca="1" ref="AYK62" ca="1">IF(AND($CC$57:$CC$60=$CC$60,$CC$60&lt;&gt;$CC$61,$CC$61:$CC$62=$CC$62,$CE$57:$CE$60=$CE$60,$CE$61&lt;&gt;$CE$62,$CF$57:$CF$58=$CF$58,$CF$58&lt;&gt;$CF$59,$CF$59:$CF$60=$CF$60,$CG$57:$CG$58=$CG$58,$CG$59:$CG$60=$CG$60),1,0)</f>
        <v>0</v>
      </c>
      <c r="AYL62" s="487">
        <f t="array" aca="1" ref="AYL62" ca="1">IF(AND($CC$57:$CC$60=$CC$60,$CC$60&lt;&gt;$CC$61,$CC$61:$CC$62=$CC$62,$CE$57:$CE$60=$CE$60,$CE$61:$CE$62=$CE$62,$CF$57:$CF$60=$CF$60,$CF$61&lt;&gt;$CF$62,$CG$57:$CG$58=$CG$58,$CG$58&lt;&gt;$CG$59,$CG$59:$CG$60=$CG$60),1,0)</f>
        <v>0</v>
      </c>
      <c r="AYM62" s="487">
        <f t="array" aca="1" ref="AYM62" ca="1">IF(AND($CC$57:$CC$60=$CC$60,$CC$60&lt;&gt;$CC$61,$CC$61:$CC$62=$CC$62,$CE$57:$CE$60=$CE$60,$CE$61&lt;&gt;$CE$62,$CF$57:$CF$60=$CF$60,$CG$57:$CG$58=$CG$58,$CG$58&lt;&gt;$CG$59,$CG$59:$CG$60=$CG$60),1,0)</f>
        <v>0</v>
      </c>
      <c r="AYN62" s="487">
        <f t="array" aca="1" ref="AYN62" ca="1">IF(AND($CC$57:$CC$60=$CC$60,$CC$60&lt;&gt;$CC$61,$CC$61:$CC$62=$CC$62,$CE$57:$CE$58=$CE$58,$CE$58&lt;&gt;$CE$59,$CE$59:$CE$60=$CE$60,$CE$61:$CE$62=$CE$62,$CF$57:$CF$58=$CF$58,$CF$59:$CF$60=$CF$60,$CF$61&lt;&gt;$CF$62,$CG$57:$CG$58=$CG$58,$CG$59:$CG$60=$CG$60),1,0)</f>
        <v>0</v>
      </c>
      <c r="AYO62" s="487">
        <f t="array" aca="1" ref="AYO62" ca="1">IF(AND($CC$57:$CC$60=$CC$60,$CC$60&lt;&gt;$CC$61,$CC$61:$CC$62=$CC$62,$CE$57:$CE$60=$CE$60,$CE$61:$CE$62=$CE$62,$CF$57:$CF$58=$CF$58,$CF$58&lt;&gt;$CF$59,$CF$59:$CF$60=$CF$60,$CF$61:$CF$62=$CF$62,$CG$57:$CG$58=$CG$58,$CG$59:$CG$60=$CG$60,$CG$61&lt;&gt;$CG$62),1,0)</f>
        <v>0</v>
      </c>
      <c r="AYP62" s="487">
        <f t="array" aca="1" ref="AYP62" ca="1">IF(AND($CC$57:$CC$60=$CC$60,$CC$60&lt;&gt;$CC$61,$CC$61:$CC$62=$CC$62,$CE$57:$CE$58=$CE$58,$CE$58&lt;&gt;$CE$59,$CE$59:$CE$60=$CE$60,$CE$61:$CE$62=$CE$62,$CF$57:$CF$58=$CF$58,$CF$59:$CF$60=$CF$60,$CF$61:$CF$62=$CF$62,$CG$57:$CG$58=$CG$58,$CG$59:$CG$60=$CG$60,$CG$61&lt;&gt;$CG$62),1,0)</f>
        <v>0</v>
      </c>
      <c r="AYQ62" s="487">
        <f t="array" aca="1" ref="AYQ62" ca="1">IF(AND($CC$57:$CC$62=$CC$62,$CE$57:$CE$60=$CE$60,$CE$60&lt;&gt;$CE$61,$CE$61:$CE$62=$CE$62,$CF$57:$CF$59=$CF$59,$CF$59&lt;&gt;$CF$60,$CF$61:$CF$62=$CF$62,$CG$57:$CG$58=$CG$58,$CG$58&lt;&gt;$CG$59,$CG$61:$CG$62=$CG$62),1,0)</f>
        <v>0</v>
      </c>
      <c r="AYR62" s="487">
        <f t="array" aca="1" ref="AYR62" ca="1">IF(AND($CC$57:$CC$62=$CC$62,$CE$57:$CE$60=$CE$60,$CE$60&lt;&gt;$CE$61,$CE$61:$CE$62=$CE$62,$CF$57:$CF$58=$CF$58,$CF$58&lt;&gt;$CF$59,$CF$59:$CF$60=$CF$60,$CF$61:$CF$62=$CF$62,$CG$57:$CG$58=$CG$58,$CG$59&lt;&gt;$CG$60,$CG$61:$CG$62=$CG$62),1,0)</f>
        <v>0</v>
      </c>
      <c r="AYS62" s="487">
        <f t="array" aca="1" ref="AYS62" ca="1">IF(AND($CC$57:$CC$62=$CC$62,$CE$57:$CE$58=$CE$58,$CE$58&lt;&gt;$CE$59,$CE$59:$CE$62=$CE$62,$CF$57:$CF$58=$CF$58,$CF$59&lt;&gt;$CF$60,$CF$60:$CF$62=$CF$62,$CG$57:$CG$58=$CG$58,$CG$60&lt;&gt;$CG$61,$CG$61:$CG$62=$CG$62),1,0)</f>
        <v>0</v>
      </c>
      <c r="AYT62" s="487">
        <f t="array" aca="1" ref="AYT62" ca="1">IF(AND($CC$57:$CC$62=$CC$62,$CE$57:$CE$58=$CE$58,$CE$58&lt;&gt;$CE$59,$CE$59:$CE$62=$CE$62,$CF$57:$CF$58=$CF$58,$CF$59:$CF$60=$CF$60,$CF$60&lt;&gt;$CF$61,$CF$61:$CF$62=$CF$62,$CG$57:$CG$58=$CG$58,$CG$59&lt;&gt;$CG$60,$CG$61:$CG$62=$CG$62),1,0)</f>
        <v>0</v>
      </c>
      <c r="AYU62" s="487">
        <f t="array" aca="1" ref="AYU62" ca="1">IF(AND($CC$57:$CC$62=$CC$62,$CE$57:$CE$59=$CE$59,$CE$59&lt;&gt;$CE$60,$CE$60:$CE$62=$CE$62,$CF$57:$CF$58=$CF$58,$CF$58&lt;&gt;$CF$59,$CF$60:$CF$62=$CF$62,$CG$57:$CG$58=$CG$58,$CG$60&lt;&gt;$CG$61,$CG$61:$CG$62=$CG$62),1,0)</f>
        <v>0</v>
      </c>
      <c r="AYV62" s="487">
        <f t="array" aca="1" ref="AYV62" ca="1">IF(AND($CC$57:$CC$62=$CC$62,$CE$57:$CE$59=$CE$59,$CE$59&lt;&gt;$CE$60,$CE$60:$CE$62=$CE$62,$CF$57:$CF$59=$CF$59,$CF$60&lt;&gt;$CF$61,$CF$61:$CF$62=$CF$62,$CG$57:$CG$58=$CG$58,$CG$58&lt;&gt;$CG$59,$CG$61:$CG$62=$CG$62),1,0)</f>
        <v>0</v>
      </c>
      <c r="AYW62" s="487">
        <f t="array" aca="1" ref="AYW62" ca="1">IF(AND($CC$57:$CC$60=$CC$60,$CC$60&lt;&gt;$CC$61,$CC$61:$CC$62=$CC$62,$CE$57:$CE$59=$CE$59,$CE$59&lt;&gt;$CE$60,$CE$61:$CE$62=$CE$62,$CF$57:$CF$58=$CF$58,$CF$58&lt;&gt;$CF$59,$CF$61:$CF$62=$CF$62,$CG$57:$CG$58=$CG$58,$CG$61:$CG$62=$CG$62),1,0)</f>
        <v>0</v>
      </c>
      <c r="AYX62" s="487">
        <f t="array" aca="1" ref="AYX62" ca="1">IF(AND($CC$57:$CC$60=$CC$60,$CC$60&lt;&gt;$CC$61,$CC$61:$CC$62=$CC$62,$CE$57:$CE$60=$CE$60,$CE$61:$CE$62=$CE$62,$CF$57:$CF$59=$CF$59,$CF$59&lt;&gt;$CF$60,$CF$61:$CF$62=$CF$62,$CG$57:$CG$58=$CG$58,$CG$58&lt;&gt;$CG$59,$CG$61:$CG$62=$CG$62),1,0)</f>
        <v>0</v>
      </c>
      <c r="AYY62" s="487">
        <f t="array" aca="1" ref="AYY62" ca="1">IF(AND($CC$57:$CC$60=$CC$60,$CC$60&lt;&gt;$CC$61,$CC$61:$CC$62=$CC$62,$CE$57:$CE$58=$CE$58,$CE$58&lt;&gt;$CE$59,$CE$59:$CE$60=$CE$60,$CE$61:$CE$62=$CE$62,$CF$57:$CF$58=$CF$58,$CF$59&lt;&gt;$CF$60,$CF$61:$CF$62=$CF$62,$CG$57:$CG$58=$CG$58,$CG$61:$CG$62=$CG$62),1,0)</f>
        <v>0</v>
      </c>
      <c r="AYZ62" s="487">
        <f t="array" aca="1" ref="AYZ62" ca="1">IF(AND($CC$57:$CC$60=$CC$60,$CC$60&lt;&gt;$CC$61,$CC$61:$CC$62=$CC$62,$CE$57:$CE$60=$CE$60,$CE$61:$CE$62=$CE$62,$CF$57:$CF$58=$CF$58,$CF$58&lt;&gt;$CF$59,$CF$59:$CF$60=$CF$60,$CF$61:$CF$62=$CF$62,$CG$57:$CG$58=$CG$58,$CG$59&lt;&gt;$CG$60,$CG$61:$CG$62=$CG$62),1,0)</f>
        <v>0</v>
      </c>
      <c r="AZA62" s="487">
        <f t="array" aca="1" ref="AZA62" ca="1">IF(AND($CC$57:$CC$60=$CC$60,$CC$60&lt;&gt;$CC$61,$CC$61:$CC$62=$CC$62,$CE$57:$CE$59=$CE$59,$CE$59&lt;&gt;$CE$60,$CE$61:$CE$62=$CE$62,$CF$57:$CF$59=$CF$59,$CF$61:$CF$62=$CF$62,$CG$57:$CG$58=$CG$58,$CG$58&lt;&gt;$CG$59,$CG$61:$CG$62=$CG$62),1,0)</f>
        <v>0</v>
      </c>
      <c r="AZB62" s="487">
        <f t="array" aca="1" ref="AZB62" ca="1">IF(AND($CC$57:$CC$60=$CC$60,$CC$60&lt;&gt;$CC$61,$CC$61:$CC$62=$CC$62,$CE$57:$CE$58=$CE$58,$CE$58&lt;&gt;$CE$59,$CE$59:$CE$60=$CE$60,$CE$61:$CE$62=$CE$62,$CF$57:$CF$58=$CF$58,$CF$59:$CF$60=$CF$60,$CF$61:$CF$62=$CF$62,$CG$57:$CG$58=$CG$58,$CG$59&lt;&gt;$CG$60,$CG$61:$CG$62=$CG$62),1,0)</f>
        <v>0</v>
      </c>
      <c r="AZC62" s="487">
        <f t="array" aca="1" ref="AZC62" ca="1">IF(AND($CC$57:$CC$58=$CC$58,$CC$58&lt;&gt;$CC$59,$CC$59:$CC$62=$CC$62,$CE$57:$CE$58=$CE$58,$CE$59&lt;&gt;$CE$60,$CE$60:$CE$62=$CE$62,$CF$57:$CF$58=$CF$58,$CF$60&lt;&gt;$CF$61,$CF$61:$CF$62=$CF$62,$CG$57:$CG$58=$CG$58,$CG$61:$CG$62=$CG$62),1,0)</f>
        <v>0</v>
      </c>
      <c r="AZD62" s="487">
        <f t="array" aca="1" ref="AZD62" ca="1">IF(AND($CC$57:$CC$58=$CC$58,$CC$58&lt;&gt;$CC$59,$CC$59:$CC$62=$CC$62,$CE$57:$CE$58=$CE$58,$CE$59:$CE$62=$CE$62,$CF$57:$CF$58=$CF$58,$CF$59&lt;&gt;$CF$60,$CF$60:$CF$62=$CF$62,$CG$57:$CG$58=$CG$58,$CG$60&lt;&gt;$CG$61,$CG$61:$CG$62=$CG$62),1,0)</f>
        <v>0</v>
      </c>
      <c r="AZE62" s="487">
        <f t="array" aca="1" ref="AZE62" ca="1">IF(AND($CC$57:$CC$58=$CC$58,$CC$58&lt;&gt;$CC$59,$CC$59:$CC$62=$CC$62,$CE$57:$CE$58=$CE$58,$CE$59:$CE$62=$CE$62,$CF$57:$CF$58=$CF$58,$CF$59:$CF$60=$CF$60,$CF$60&lt;&gt;$CF$61,$CF$61:$CF$62=$CF$62,$CG$57:$CG$58=$CG$58,$CG$59&lt;&gt;$CG$60,$CG$61:$CG$62=$CG$62),1,0)</f>
        <v>0</v>
      </c>
      <c r="AZF62" s="487">
        <f t="array" aca="1" ref="AZF62" ca="1">IF(AND($CC$57:$CC$58=$CC$58,$CC$58&lt;&gt;$CC$59,$CC$59:$CC$62=$CC$62,$CE$57:$CE$58=$CE$58,$CE$59:$CE$60=$CE$60,$CE$60&lt;&gt;$CE$61,$CE$61:$CE$62=$CE$62,$CF$57:$CF$58=$CF$58,$CF$59&lt;&gt;$CF$60,$CF$61:$CF$62=$CF$62,$CG$57:$CG$58=$CG$58,$CG$61:$CG$62=$CG$62),1,0)</f>
        <v>0</v>
      </c>
      <c r="AZG62" s="487">
        <f t="array" aca="1" ref="AZG62" ca="1">IF(AND($CC$57:$CC$58=$CC$58,$CC$58&lt;&gt;$CC$59,$CC$59:$CC$62=$CC$62,$CE$57:$CE$58=$CE$58,$CE$59&lt;&gt;$CE$60,$CE$60:$CE$62=$CE$62,$CF$57:$CF$58=$CF$58,$CF$60:$CF$62=$CF$62,$CG$57:$CG$58=$CG$58,$CG$60&lt;&gt;$CG$61,$CG$61:$CG$62=$CG$62),1,0)</f>
        <v>0</v>
      </c>
      <c r="AZH62" s="487">
        <f t="array" aca="1" ref="AZH62" ca="1">IF(AND($CC$57:$CC$58=$CC$58,$CC$58&lt;&gt;$CC$59,$CC$59:$CC$62=$CC$62,$CE$57:$CE$58=$CE$58,$CE$59:$CE$60=$CE$60,$CE$60&lt;&gt;$CE$61,$CE$61:$CE$62=$CE$62,$CF$57:$CF$58=$CF$58,$CF$59:$CF$60=$CF$60,$CF$61:$CF$62=$CF$62,$CG$57:$CG$58=$CG$58,$CG$59&lt;&gt;$CG$60,$CG$61:$CG$62=$CG$62),1,0)</f>
        <v>0</v>
      </c>
      <c r="AZI62" s="487">
        <f t="array" aca="1" ref="AZI62" ca="1">IF(AND($CC$57:$CC$59=$CC$59,$CC$59&lt;&gt;$CC$60,$CC$60:$CC$62=$CC$62,$CE$57:$CE$58=$CE$58,$CE$58&lt;&gt;$CE$59,$CE$60:$CE$62=$CE$62,$CF$57:$CF$58=$CF$58,$CF$60&lt;&gt;$CF$61,$CF$61:$CF$62=$CF$62,$CG$57:$CG$58=$CG$58,$CG$61:$CG$62=$CG$62),1,0)</f>
        <v>0</v>
      </c>
      <c r="AZJ62" s="487">
        <f t="array" aca="1" ref="AZJ62" ca="1">IF(AND($CC$57:$CC$59=$CC$59,$CC$59&lt;&gt;$CC$60,$CC$60:$CC$62=$CC$62,$CE$57:$CE$59=$CE$59,$CE$60:$CE$62=$CE$62,$CF$57:$CF$58=$CF$58,$CF$58&lt;&gt;$CF$59,$CF$60:$CF$62=$CF$62,$CG$57:$CG$58=$CG$58,$CG$60&lt;&gt;$CG$61,$CG$61:$CG$62=$CG$62),1,0)</f>
        <v>0</v>
      </c>
      <c r="AZK62" s="487">
        <f t="array" aca="1" ref="AZK62" ca="1">IF(AND($CC$57:$CC$59=$CC$59,$CC$59&lt;&gt;$CC$60,$CC$60:$CC$62=$CC$62,$CE$57:$CE$59=$CE$59,$CE$60&lt;&gt;$CE$61,$CE$61:$CE$62=$CE$62,$CF$57:$CF$58=$CF$58,$CF$58&lt;&gt;$CF$59,$CF$61:$CF$62=$CF$62,$CG$57:$CG$58=$CG$58,$CG$61:$CG$62=$CG$62),1,0)</f>
        <v>0</v>
      </c>
      <c r="AZL62" s="487">
        <f t="array" aca="1" ref="AZL62" ca="1">IF(AND($CC$57:$CC$59=$CC$59,$CC$59&lt;&gt;$CC$60,$CC$60:$CC$62=$CC$62,$CE$57:$CE$59=$CE$59,$CE$60:$CE$62=$CE$62,$CF$57:$CF$59=$CF$59,$CF$60&lt;&gt;$CF$61,$CF$61:$CF$62=$CF$62,$CG$57:$CG$58=$CG$58,$CG$58&lt;&gt;$CG$59,$CG$61:$CG$62=$CG$62),1,0)</f>
        <v>0</v>
      </c>
      <c r="AZM62" s="487">
        <f t="array" aca="1" ref="AZM62" ca="1">IF(AND($CC$57:$CC$59=$CC$59,$CC$59&lt;&gt;$CC$60,$CC$60:$CC$62=$CC$62,$CE$57:$CE$58=$CE$58,$CE$58&lt;&gt;$CE$59,$CE$60:$CE$62=$CE$62,$CF$57:$CF$58=$CF$58,$CF$60:$CF$62=$CF$62,$CG$57:$CG$58=$CG$58,$CG$60&lt;&gt;$CG$61,$CG$61:$CG$62=$CG$61),1,0)</f>
        <v>0</v>
      </c>
      <c r="AZN62" s="487">
        <f t="array" aca="1" ref="AZN62" ca="1">IF(AND($CC$57:$CC$59=$CC$59,$CC$59&lt;&gt;$CC$60,$CC$60:$CC$62=$CC$62,$CE$57:$CE$59=$CE$59,$CE$60&lt;&gt;$CE$61,$CE$61:$CE$62=$CE$62,$CF$57:$CF$59=$CF$59,$CF$61:$CF$62=$CF$62,$CG$57:$CG$58=$CG$58,$CG$58&lt;&gt;$CG$59,$CG$61:$CG$62=$CG$62),1,0)</f>
        <v>0</v>
      </c>
      <c r="AZO62" s="487">
        <f t="array" aca="1" ref="AZO62" ca="1">IF(AND($CC$57:$CC$62=$CC$62,$CE$57:$CE$58=$CE$58,$CE$58&lt;&gt;$CE$59,$CE$59:$CE$62=$CE$62,$CF$57:$CF$58=$CF$58,$CF$59&lt;&gt;$CF$60,$CF$60:$CF$62=$CF$62,$CG$57:$CG$58=$CG$58,$CG$60:$CG$61=$CG$61,$CG$61&lt;&gt;$CG$62),1,0)</f>
        <v>0</v>
      </c>
      <c r="AZP62" s="487">
        <f t="array" aca="1" ref="AZP62" ca="1">IF(AND($CC$57:$CC$62=$CC$62,$CE$57:$CE$58=$CE$58,$CE$58&lt;&gt;$CE$59,$CE$59:$CE$62=$CE$62,$CF$57:$CF$58=$CF$58,$CF$59:$CF$61=$CF$61,$CF$61&lt;&gt;$CF$62,$CG$57:$CG$58=$CG$58,$CG$59&lt;&gt;$CG$60,$CG$60:$CG$61=$CG$61),1,0)</f>
        <v>0</v>
      </c>
      <c r="AZQ62" s="487">
        <f t="array" aca="1" ref="AZQ62" ca="1">IF(AND($CC$57:$CC$62=$CC$62,$CE$57:$CE$61=$CE$61,$CE$61&lt;&gt;$CE$62,$CF$57:$CF$59=$CF$59,$CF$59&lt;&gt;$CF$60,$CF$60:$CF$61=$CF$61,$CG$57:$CG$58=$CG$58,$CG$58&lt;&gt;$CG$59,$CG$60:$CG$61=$CG$61),1,0)</f>
        <v>0</v>
      </c>
      <c r="AZR62" s="487">
        <f t="array" aca="1" ref="AZR62" ca="1">IF(AND($CC$57:$CC$62=$CC$62,$CE$57:$CE$61=$CE$61,$CE$61&lt;&gt;$CE$62,$CF$57:$CF$58=$CF$58,$CF$58&lt;&gt;$CF$59,$CF$59:$CF$61=$CF$61,$CG$57:$CG$58=$CG$58,$CG$59&lt;&gt;$CG$60,$CG$60:$CG$61=$CG$61),1,0)</f>
        <v>0</v>
      </c>
      <c r="AZS62" s="487">
        <f t="array" aca="1" ref="AZS62" ca="1">IF(AND($CC$57:$CC$62=$CC$62,$CE$57:$CE$59=$CE$59,$CE$59&lt;&gt;$CE$60,$CE$60:$CE$62=$CE$62,$CF$57:$CF$58=$CF$58,$CF$58&lt;&gt;$CF$59,$CF$60:$CF$62=$CF$62,$CG$57:$CG$58=$CG$58,$CG$60:$CG$61=$CG$61,$CG$61&lt;&gt;$CG$62),1,0)</f>
        <v>0</v>
      </c>
      <c r="AZT62" s="487">
        <f t="array" aca="1" ref="AZT62" ca="1">IF(AND($CC$57:$CC$62=$CC$62,$CE$57:$CE$59=$CE$59,$CE$59&lt;&gt;$CE$60,$CE$60:$CE$62=$CE$62,$CF$57:$CF$59=$CF$59,$CF$60:$CF$61=$CF$61,$CF$61&lt;&gt;$CF$62,$CG$57:$CG$58=$CG$58,$CG$58&lt;&gt;$CG$59,$CG$60:$CG$61=$CG$61),1,0)</f>
        <v>0</v>
      </c>
      <c r="AZU62" s="487">
        <f t="array" aca="1" ref="AZU62" ca="1">IF(AND($CC$57:$CC$59=$CC$59,$CC$59&lt;&gt;$CC$60,$CC$60:$CC$62=$CC$62,$CE$57:$CE$59=$CE$59,$CE$60:$CE$62=$CE$62,$CF$57:$CF$58=$CF$58,$CF$58&lt;&gt;$CF$59,$CF$60:$CF$62=$CF$62,$CG$57:$CG$58=$CG$58,$CG$60:$CG$61=$CG$61,$CG$61&lt;&gt;$CG$62),1,0)</f>
        <v>0</v>
      </c>
      <c r="AZV62" s="487">
        <f t="array" aca="1" ref="AZV62" ca="1">IF(AND($CC$57:$CC$59=$CC$59,$CC$59&lt;&gt;$CC$60,$CC$60:$CC$62=$CC$62,$CE$57:$CE$59=$CE$59,$CE$60:$CE$62=$CE$62,$CF$57:$CF$59=$CF$59,$CF$60:$CF$61=$CF$61,$CF$61&lt;&gt;$CF$62,$CG$57:$CG$58=$CG$58,$CG$58&lt;&gt;$CG$59,$CG$60:$CG$61=$CG$61),1,0)</f>
        <v>0</v>
      </c>
      <c r="AZW62" s="487">
        <f t="array" aca="1" ref="AZW62" ca="1">IF(AND($CC$57:$CC$59=$CC$59,$CC$59&lt;&gt;$CC$60,$CC$60:$CC$62=$CC$62,$CE$57:$CE$58=$CE$58,$CE$58&lt;&gt;$CE$59,$CE$60:$CE$62=$CE$62,$CF$57:$CF$58=$CF$58,$CF$60:$CF$62=$CF$62,$CG$57:$CG$58=$CG$58,$CG$60:$CG$61=$CG$61,$CG$61&lt;&gt;$CG$62),1,0)</f>
        <v>0</v>
      </c>
      <c r="AZX62" s="487">
        <f t="array" aca="1" ref="AZX62" ca="1">IF(AND($CC$57:$CC$59=$CC$59,$CC$59&lt;&gt;$CC$60,$CC$60:$CC$62=$CC$62,$CE$57:$CE$59=$CE$59,$CE$60:$CE$61=$CE$61,$CE$61&lt;&gt;$CE$62,$CF$57:$CF$59=$CF$59,$CF$60:$CF$61=$CF$61,$CG$57:$CG$58=$CG$58,$CG$58&lt;&gt;$CG$59,$CG$60:$CG$61=$CG$61),1,0)</f>
        <v>0</v>
      </c>
      <c r="AZY62" s="487">
        <f t="array" aca="1" ref="AZY62" ca="1">IF(AND($CC$57:$CC$59=$CC$59,$CC$59&lt;&gt;$CC$60,$CC$60:$CC$62=$CC$62,$CE$57:$CE$58=$CE$58,$CE$58&lt;&gt;$CE$59,$CE$60:$CE$62=$CE$62,$CF$57:$CF$58=$CF$58,$CF$60:$CF$61=$CF$61,$CF$61&lt;&gt;$CF$62,$CG$57:$CG$58=$CG$58,$CG$60:$CG$61=$CG$61),1,0)</f>
        <v>0</v>
      </c>
      <c r="AZZ62" s="487">
        <f t="array" aca="1" ref="AZZ62" ca="1">IF(AND($CC$57:$CC$59=$CC$59,$CC$59&lt;&gt;$CC$60,$CC$60:$CC$62=$CC$62,$CE$57:$CE$59=$CE$59,$CE$60:$CE$61=$CE$61,$CE$61&lt;&gt;$CE$62,$CF$57:$CF$58=$CF$58,$CF$58&lt;&gt;$CF$59,$CF$60:$CF$61=$CF$61,$CG$57:$CG$58=$CG$58,$CG$60:$CG$61=$CG$61),1,0)</f>
        <v>0</v>
      </c>
      <c r="BAA62" s="487">
        <f t="array" aca="1" ref="BAA62" ca="1">IF(AND($CC$57:$CC$58=$CC$58,$CC$58&lt;&gt;$CC$59,$CC$59:$CC$62=$CC$62,$CE$57:$CE$58=$CE$58,$CE$59:$CE$61=$CE$61,$CE$61&lt;&gt;$CE$62,$CF$57:$CF$58=$CF$58,$CF$59:$CF$61=$CF$61,$CG$57:$CG$58=$CG$58,$CG$59&lt;&gt;$CG$60,$CG$60:$CG$61=$CG$61),1,0)</f>
        <v>0</v>
      </c>
      <c r="BAB62" s="487">
        <f t="array" aca="1" ref="BAB62" ca="1">IF(AND($CC$57:$CC$58=$CC$58,$CC$58&lt;&gt;$CC$59,$CC$59:$CC$62=$CC$62,$CE$57:$CE$58=$CE$58,$CE$59&lt;&gt;$CE$60,$CE$60:$CE$62=$CE$61,$CF$57:$CF$58=$CF$58,$CF$60:$CF$62=$CF$61,$CG$57:$CG$58=$CG$58,$CG$60:$CG$61=$CG$61,$CG$61&lt;&gt;$CG$62),1,0)</f>
        <v>0</v>
      </c>
      <c r="BAC62" s="487">
        <f t="array" aca="1" ref="BAC62" ca="1">IF(AND($CC$57:$CC$58=$CC$58,$CC$58&lt;&gt;$CC$59,$CC$59:$CC$62=$CC$62,$CE$57:$CE$58=$CE$58,$CE$59&lt;&gt;$CE$60,$CE$60:$CE$62=$CE$62,$CF$57:$CF$58=$CF$58,$CF$60:$CF$61=$CF$61,$CF$61&lt;&gt;$CF$62,$CG$57:$CG$58=$CG$58,$CG$60:$CG$61=$CG$61),1,0)</f>
        <v>0</v>
      </c>
      <c r="BAD62" s="487">
        <f t="array" aca="1" ref="BAD62" ca="1">IF(AND($CC$57:$CC$58=$CC$58,$CC$58&lt;&gt;$CC$59,$CC$59:$CC$62=$CC$62,$CE$57:$CE$58=$CE$58,$CE$59:$CE$62=$CE$62,$CF$57:$CF$58=$CF$58,$CF$59&lt;&gt;$CF$60,$CF$60:$CF$62=$CF$62,$CG$57:$CG$58=$CG$58,$CG$60:$CG$61=$CG$61,$CG$61&lt;&gt;$CG$62),1,0)</f>
        <v>0</v>
      </c>
      <c r="BAE62" s="487">
        <f t="array" aca="1" ref="BAE62" ca="1">IF(AND($CC$57:$CC$58=$CC$58,$CC$58&lt;&gt;$CC$59,$CC$59:$CC$62=$CC$62,$CE$57:$CE$58=$CE$58,$CE$59:$CE$61=$CE$61,$CE$61&lt;&gt;$CE$62,$CF$57:$CF$58=$CF$58,$CF$59&lt;&gt;$CF$60,$CF$60:$CF$61=$CF$61,$CG$57:$CG$58=$CG$58,$CG$60:$CG$61=$CG$61),1,0)</f>
        <v>0</v>
      </c>
      <c r="BAF62" s="487">
        <f t="array" aca="1" ref="BAF62" ca="1">IF(AND($CC$57:$CC$58=$CC$58,$CC$58&lt;&gt;$CC$59,$CC$59:$CC$62=$CC$62,$CE$57:$CE$58=$CE$58,$CE$59:$CE$62=$CE$62,$CF$57:$CF$58=$CF$58,$CF$59:$CF$61=$CF$61,$CF$61&lt;&gt;$CF$62,$CG$57:$CG$58=$CG$58,$CG$59&lt;&gt;$CG$60,$CG$60:$CG$61=$CG$61),1,0)</f>
        <v>0</v>
      </c>
      <c r="BAG62" s="487">
        <f t="array" aca="1" ref="BAG62" ca="1">IF(AND($CC$57:$CC$61=$CC$61,$CC$61&lt;&gt;$CC$62,$CE$57:$CE$59=$CE$59,$CE$59&lt;&gt;$CE$60,$CE$60:$CE$61=$CE$61,$CF$57:$CF$58=$CF$58,$CF$58&lt;&gt;$CF$59,$CF$60:$CF$61=$CF$61,$CG$57:$CG$58=$CG$58,$CG$60:$CG$61=$CG$61),1,0)</f>
        <v>0</v>
      </c>
      <c r="BAH62" s="487">
        <f t="array" aca="1" ref="BAH62" ca="1">IF(AND($CC$57:$CC$61=$CC$61,$CC$61&lt;&gt;$CC$62,$CE$57:$CE$61=$CE$61,$CF$57:$CF$59=$CF$59,$CF$59&lt;&gt;$CF$60,$CF$60:$CF$61=$CF$61,$CG$57:$CG$58=$CG$58,$CG$58&lt;&gt;$CG$59,$CG$60:$CG$61=$CG$61),1,0)</f>
        <v>0</v>
      </c>
      <c r="BAI62" s="487">
        <f t="array" aca="1" ref="BAI62" ca="1">IF(AND($CC$57:$CC$61=$CC$61,$CC$61&lt;&gt;$CC$62,$CE$57:$CE$58=$CE$58,$CE$58&lt;&gt;$CE$59,$CE$59:$CE$61=$CE$61,$CF$57:$CF$58=$CF$58,$CF$59&lt;&gt;$CF$60,$CF$60:$CF$61=$CF$61,$CG$57:$CG$58=$CG$58,$CG$60:$CG$61=$CG$61),1,0)</f>
        <v>0</v>
      </c>
      <c r="BAJ62" s="487">
        <f t="array" aca="1" ref="BAJ62" ca="1">IF(AND($CC$57:$CC$61=$CC$61,$CC$61&lt;&gt;$CC$62,$CE$57:$CE$61=$CE$61,$CF$57:$CF$58=$CF$58,$CF$58&lt;&gt;$CF$59,$CF$59:$CF$61=$CF$61,$CG$57:$CG$58=$CG$58,$CG$59&lt;&gt;$CG$60,$CG$60:$CG$61=$CG$61),1,0)</f>
        <v>0</v>
      </c>
      <c r="BAK62" s="487">
        <f t="array" aca="1" ref="BAK62" ca="1">IF(AND($CC$57:$CC$61=$CC$61,$CC$61&lt;&gt;$CC$62,$CE$57:$CE$59=$CE$59,$CE$59&lt;&gt;$CE$60,$CE$60:$CE$61=$CE$61,$CF$57:$CF$59=$CF$59,$CF$60:$CF$61=$CF$61,$CG$57:$CG$58=$CG$58,$CG$58&lt;&gt;$CG$59,$CG$60:$CG$61=$CG$61),1,0)</f>
        <v>0</v>
      </c>
      <c r="BAL62" s="487">
        <f t="array" aca="1" ref="BAL62" ca="1">IF(AND($CC$57:$CC$61=$CC$61,$CC$61&lt;&gt;$CC$62,$CE$57:$CE$58=$CE$58,$CE$58&lt;&gt;$CE$59,$CE$59:$CE$61=$CE$61,$CF$57:$CF$58=$CF$58,$CF$59:$CF$61=$CF$61,$CG$57:$CG$58=$CG$58,$CG$59&lt;&gt;$CG$60,$CG$60:$CG$61=$CG$61),1,0)</f>
        <v>0</v>
      </c>
      <c r="BAM62" s="487">
        <f t="array" aca="1" ref="BAM62" ca="1">IF(AND($CC$57:$CC$62=$CC$62,$CE$57:$CE$61=$CE$61,$CE$61&lt;&gt;$CE$62,$CF$57:$CF$60=$CF$60,$CF$60&lt;&gt;$CF$61,$CG$57:$CG$58=$CG$58,$CG$58&lt;&gt;$CG$59,$CG$59&lt;&gt;$CG$60),1,0)</f>
        <v>0</v>
      </c>
      <c r="BAN62" s="487">
        <f t="array" aca="1" ref="BAN62" ca="1">IF(AND($CC$57:$CC$62=$CC$62,$CE$57:$CE$61=$CE$61,$CE$61&lt;&gt;$CE$62,$CF$57:$CF$59=$CF$59,$CF$59&lt;&gt;$CF$60,$CF$60:$CF$61=$CF$61,$CG$57:$CG$58=$CG$58,$CG$58&lt;&gt;$CG$59,$CG$60&lt;&gt;$CG$61),1,0)</f>
        <v>0</v>
      </c>
      <c r="BAO62" s="487">
        <f t="array" aca="1" ref="BAO62" ca="1">IF(AND($CC$57:$CC$62=$CC$62,$CE$57:$CE$61=$CE$61,$CE$61&lt;&gt;$CE$62,$CF$57:$CF$59=$CF$59,$CF$59&lt;&gt;$CF$60,$CF$60&lt;&gt;$CF$61,$CG$57:$CG$58=$CG$58,$CG$58&lt;&gt;$CG$59),1,0)</f>
        <v>0</v>
      </c>
      <c r="BAP62" s="487">
        <f t="array" aca="1" ref="BAP62" ca="1">IF(AND($CC$57:$CC$62=$CC$62,$CE$57:$CE$61=$CE$61,$CE$61&lt;&gt;$CE$62,$CF$57:$CF$58=$CF$58,$CF$58&lt;&gt;$CF$59,$CF$59:$CF$61=$CF$61,$CG$57:$CG$58=$CG$58,$CG$59&lt;&gt;$CG$60,$CG$60&lt;&gt;$CG$61),1,0)</f>
        <v>0</v>
      </c>
      <c r="BAQ62" s="487">
        <f t="array" aca="1" ref="BAQ62" ca="1">IF(AND($CC$57:$CC$62=$CC$62,$CE$57:$CE$61=$CE$61,$CE$61&lt;&gt;$CE$62,$CF$57:$CF$58=$CF$58,$CF$58&lt;&gt;$CF$59,$CF$59&lt;&gt;$CF$60,$CF$60:$CF$61=$CF$61,$CG$57:$CG$58=$CG$58,$CG$60&lt;&gt;$CG$61),1,0)</f>
        <v>0</v>
      </c>
      <c r="BAR62" s="487">
        <f t="array" aca="1" ref="BAR62" ca="1">IF(AND($CC$57:$CC$62=$CC$62,$CE$57:$CE$61=$CE$61,$CE$61&lt;&gt;$CE$62,$CF$57:$CF$58=$CF$58,$CF$58&lt;&gt;$CF$59,$CF$59:$CF$60=$CF$60,$CF$60&lt;&gt;$CF$61,$CG$57:$CG$58=$CG$57,$CG$59&lt;&gt;$CG$60),1,0)</f>
        <v>0</v>
      </c>
      <c r="BAS62" s="487">
        <f t="array" aca="1" ref="BAS62" ca="1">IF(AND($CC$57:$CC$62=$CC$62,$CE$57:$CE$60=$CE$60,$CE$60&lt;&gt;$CE$61,$CE$61:$CE$62=$CE$62,$CF$57:$CF$59=$CF$59,$CF$59&lt;&gt;$CF$60,$CF$61:$CF$62=$CF$62,$CG$57:$CG$58=$CG$58,$CG$58&lt;&gt;$CG$59,$CG$61&lt;&gt;$CG$62),1,0)</f>
        <v>0</v>
      </c>
      <c r="BAT62" s="487">
        <f t="array" aca="1" ref="BAT62" ca="1">IF(AND($CC$57:$CC$62=$CC$62,$CE$57:$CE$60=$CE$60,$CE$60&lt;&gt;$CE$61,$CE$61:$CE$62=$CE$62,$CF$57:$CF$59=$CF$59,$CF$59&lt;&gt;$CF$60,$CF$61&lt;&gt;$CF$62,$CG$57:$CG$58=$CG$58,$CG$58&lt;&gt;$CG$59),1,0)</f>
        <v>0</v>
      </c>
      <c r="BAU62" s="487">
        <f t="array" aca="1" ref="BAU62" ca="1">IF(AND($CC$57:$CC$62=$CC$62,$CE$57:$CE$60=$CE$60,$CE$60&lt;&gt;$CE$61,$CE$61:$CE$62=$CE$62,$CF$57:$CF$58=$CF$58,$CF$58&lt;&gt;$CF$59,$CF$59:$CF$60=$CF$60,$CF$61:$CF$62=$CF$62,$CG$57:$CG$58=$CG$58,$CG$59&lt;&gt;$CG$60,$CG$61&lt;&gt;$CG$62),1,0)</f>
        <v>0</v>
      </c>
      <c r="BAV62" s="487">
        <f t="array" aca="1" ref="BAV62" ca="1">IF(AND($CC$57:$CC$62=$CC$62,$CE$57:$CE$60=$CE$60,$CE$60&lt;&gt;$CE$61,$CE$61:$CE$62=$CE$62,$CF$57:$CF$58=$CF$58,$CF$58&lt;&gt;$CF$59,$CF$59:$CF$60=$CF$60,$CF$61&lt;&gt;$CF$62,$CG$57:$CG$58=$CG$58,$CG$59&lt;&gt;$CG$60),1,0)</f>
        <v>0</v>
      </c>
      <c r="BAW62" s="487">
        <f t="array" aca="1" ref="BAW62" ca="1">IF(AND($CC$57:$CC$62=$CC$62,$CE$57:$CE$60=$CE$60,$CE$60&lt;&gt;$CE$61,$CE$61:$CE$62=$CE$62,$CF$57:$CF$58=$CF$58,$CF$58&lt;&gt;$CF$59,$CF$59&lt;&gt;$CF$60,$CF$61:$CF$62=$CF$62,$CG$57:$CG$58=$CG$58,$CG$61&lt;&gt;$CG$62),1,0)</f>
        <v>0</v>
      </c>
      <c r="BAX62" s="487">
        <f t="array" aca="1" ref="BAX62" ca="1">IF(AND($CC$57:$CC$62=$CC$62,$CE$57:$CE$60=$CE$60,$CE$60&lt;&gt;$CE$61,$CE$61:$CE$62=$CE$62,$CF$57:$CF$60=$CF$60,$CF$61&lt;&gt;$CF$62,$CG$57:$CG$58=$CG$58,$CG$58&lt;&gt;$CG$59,$CG$59&lt;&gt;$CG$60),1,0)</f>
        <v>0</v>
      </c>
      <c r="BAY62" s="487">
        <f t="array" aca="1" ref="BAY62" ca="1">IF(AND($CC$57:$CC$62=$CC$62,$CE$57:$CE$59=$CE$59,$CE$59&lt;&gt;$CE$60,$CE$60:$CE$62=$CE$62,$CF$57:$CF$58=$CF$58,$CF$58&lt;&gt;$CF$59,$CF$60:$CF$62=$CF$62,$CG$57:$CG$58=$CG$58,$CG$60&lt;&gt;$CG$61,$CG$61&lt;&gt;$CG$62),1,0)</f>
        <v>0</v>
      </c>
      <c r="BAZ62" s="487">
        <f t="array" aca="1" ref="BAZ62" ca="1">IF(AND($CC$57:$CC$62=$CC$62,$CE$57:$CE$59=$CE$59,$CE$59&lt;&gt;$CE$60,$CE$60:$CE$62=$CE$62,$CF$57:$CF$58=$CF$58,$CF$58&lt;&gt;$CF$59,$CF$60:$CF$61=$CF$61,$CF$61&lt;&gt;$CF$62,$CG$57:$CG$58=$CG$58,$CG$60&lt;&gt;$CG$61),1,0)</f>
        <v>0</v>
      </c>
      <c r="BBA62" s="487">
        <f t="array" aca="1" ref="BBA62" ca="1">IF(AND($CC$57:$CC$62=$CC$62,$CE$57:$CE$59=$CE$59,$CE$59&lt;&gt;$CE$60,$CE$60:$CE$62=$CE$62,$CF$57:$CF$58=$CF$58,$CF$58&lt;&gt;$CF$59,$CF$60&lt;&gt;$CF$61,$CF$61:$CF$62=$CF$62,$CG$57:$CG$58=$CG$58,$CG$61&lt;&gt;$CG$62),1,0)</f>
        <v>0</v>
      </c>
      <c r="BBB62" s="487">
        <f t="array" aca="1" ref="BBB62" ca="1">IF(AND($CC$57:$CC$62=$CC$62,$CE$57:$CE$59=$CE$59,$CE$59&lt;&gt;$CE$60,$CE$60:$CE$62=$CE$62,$CF$57:$CF$59=$CF$59,$CF$60:$CF$61=$CF$61,$CF$61&lt;&gt;$CF$62,$CG$57:$CG$58=$CG$58,$CG$58&lt;&gt;$CG$59,$CG$60&lt;&gt;$CG$61),1,0)</f>
        <v>0</v>
      </c>
      <c r="BBC62" s="487">
        <f t="array" aca="1" ref="BBC62" ca="1">IF(AND($CC$57:$CC$62=$CC$62,$CE$57:$CE$59=$CE$59,$CE$59&lt;&gt;$CE$60,$CE$60:$CE$62=$CE$62,$CF$57:$CF$59=$CF$59,$CF$60&lt;&gt;$CF$61,$CF$61:$CF$62=$CF$62,$CG$57:$CG$58=$CG$58,$CG$58&lt;&gt;$CG$59,$CG$61&lt;&gt;$CG$62),1,0)</f>
        <v>0</v>
      </c>
      <c r="BBD62" s="487">
        <f t="array" aca="1" ref="BBD62" ca="1">IF(AND($CC$57:$CC$62=$CC$62,$CE$57:$CE$59=$CE$59,$CE$59&lt;&gt;$CE$60,$CE$60:$CE$62=$CE$62,$CF$57:$CF$59=$CF$59,$CF$60&lt;&gt;$CF$61,$CF$61&lt;&gt;$CF$62,$CG$57:$CG$58=$CG$58,$CG$58&lt;&gt;$CG$59),1,0)</f>
        <v>0</v>
      </c>
      <c r="BBE62" s="487">
        <f t="array" aca="1" ref="BBE62" ca="1">IF(AND($CC$57:$CC$62=$CC$62,$CE$57:$CE$60=$CE$60,$CE$60&lt;&gt;$CE$61,$CE$61&lt;&gt;$CE$62,$CF$57:$CF$59=$CF$59,$CF$59&lt;&gt;$CF$60,$CG$57:$CG$58=$CG$58,$CG$58&lt;&gt;$CG$59),1,0)</f>
        <v>0</v>
      </c>
      <c r="BBF62" s="487">
        <f t="array" aca="1" ref="BBF62" ca="1">IF(AND($CC$57:$CC$62=$CC$62,$CE$57:$CE$60=$CE$60,$CE$60&lt;&gt;$CE$61,$CE$61&lt;&gt;$CE$62,$CF$57:$CF$58=$CF$58,$CF$58&lt;&gt;$CF$59,$CF$59:$CF$60=$CF$60,$CG$57:$CG$58=$CG$58,$CG$59&lt;&gt;$CG$60),1,0)</f>
        <v>0</v>
      </c>
      <c r="BBG62" s="487">
        <f t="array" aca="1" ref="BBG62" ca="1">IF(AND($CC$57:$CC$62=$CC$62,$CE$57:$CE$59=$CE$59,$CE$59&lt;&gt;$CE$60,$CE$60:$CE$61=$CE$61,$CE$61&lt;&gt;$CE$62,$CF$57:$CF$59=$CF$59,$CF$60&lt;&gt;$CF$61,$CG$57:$CG$58=$CG$58,$CG$58&lt;&gt;$CG$59),1,0)</f>
        <v>0</v>
      </c>
      <c r="BBH62" s="487">
        <f t="array" aca="1" ref="BBH62" ca="1">IF(AND($CC$57:$CC$62=$CC$62,$CE$57:$CE$59=$CE$59,$CE$59&lt;&gt;$CE$60,$CE$60:$CE$61=$CE$61,$CE$61&lt;&gt;$CE$62,$CF$57:$CF$58=$CF$58,$CF$58&lt;&gt;$CF$59,$CF$60:$CF$61=$CF$61,$CG$57:$CG$58=$CG$58,$CG$60&lt;&gt;$CG$61),1,0)</f>
        <v>0</v>
      </c>
      <c r="BBI62" s="487">
        <f t="array" aca="1" ref="BBI62" ca="1">IF(AND($CC$57:$CC$62=$CC$62,$CE$57:$CE$59=$CE$59,$CE$59&lt;&gt;$CE$60,$CE$60&lt;&gt;$CE$61,$CE$61:$CE$62=$CE$62,$CF$57:$CF$59=$CF$59,$CF$61&lt;&gt;$CF$62,$CG$57:$CG$58=$CG$58,$CG$58&lt;&gt;$CG$59),1,0)</f>
        <v>0</v>
      </c>
      <c r="BBJ62" s="487">
        <f t="array" aca="1" ref="BBJ62" ca="1">IF(AND($CC$57:$CC$62=$CC$62,$CE$57:$CE$59=$CE$59,$CE$59&lt;&gt;$CE$60,$CE$60&lt;&gt;$CE$61,$CE$61:$CE$62=$CE$62,$CF$57:$CF$58=$CF$58,$CF$58&lt;&gt;$CF$59,$CF$61:$CF$62=$CF$62,$CG$57:$CG$58=$CG$58,$CG$61&lt;&gt;$CG$62),1,0)</f>
        <v>0</v>
      </c>
      <c r="BBK62" s="487">
        <f t="array" aca="1" ref="BBK62" ca="1">IF(AND($CC$57:$CC$62=$CC$62,$CE$57:$CE$58=$CE$58,$CE$58&lt;&gt;$CE$59,$CE$59:$CE$62=$CE$62,$CF$57:$CF$58=$CF$58,$CF$59&lt;&gt;$CF$60,$CF$60:$CF$62=$CF$62,$CG$57:$CG$58=$CG$58,$CG$60&lt;&gt;$CG$61,$CG$61&lt;&gt;$CG$62),1,0)</f>
        <v>0</v>
      </c>
      <c r="BBL62" s="487">
        <f t="array" aca="1" ref="BBL62" ca="1">IF(AND($CC$57:$CC$62=$CC$62,$CE$57:$CE$58=$CE$58,$CE$58&lt;&gt;$CE$59,$CE$59:$CE$62=$CE$62,$CF$57:$CF$58=$CF$58,$CF$59:$CF$60=$CF$60,$CF$60&lt;&gt;$CF$61,$CF$61:$CF$62=$CF$62,$CG$57:$CG$58=$CG$58,$CG$59&lt;&gt;$CG$60,$CG$61&lt;&gt;$CG$62),1,0)</f>
        <v>0</v>
      </c>
      <c r="BBM62" s="487">
        <f t="array" aca="1" ref="BBM62" ca="1">IF(AND($CC$57:$CC$62=$CC$62,$CE$57:$CE$58=$CE$58,$CE$58&lt;&gt;$CE$59,$CE$59:$CE$62=$CE$62,$CF$57:$CF$58=$CF$58,$CF$59:$CF$61=$CF$61,$CF$61&lt;&gt;$CF$62,$CG$57:$CG$58=$CG$58,$CG$59&lt;&gt;$CG$60,$CG$60&lt;&gt;$CG$61),1,0)</f>
        <v>0</v>
      </c>
      <c r="BBN62" s="487">
        <f t="array" aca="1" ref="BBN62" ca="1">IF(AND($CC$57:$CC$62=$CC$62,$CE$57:$CE$58=$CE$58,$CE$58&lt;&gt;$CE$59,$CE$59:$CE$62=$CE$62,$CF$57:$CF$58=$CF$58,$CF$59:$CF$60=$CF$60,$CF$60&lt;&gt;$CF$61,$CF$61&lt;&gt;$CF$62,$CG$57:$CG$58=$CG$58,$CG$59&lt;&gt;$CG$60),1,0)</f>
        <v>0</v>
      </c>
      <c r="BBO62" s="487">
        <f t="array" aca="1" ref="BBO62" ca="1">IF(AND($CC$57:$CC$62=$CC$62,$CE$57:$CE$58=$CE$58,$CE$58&lt;&gt;$CE$59,$CE$59:$CE$62=$CE$62,$CF$57:$CF$58=$CF$58,$CF$59&lt;&gt;$CF$60,$CF$60&lt;&gt;$CF$61,$CF$61:$CF$62=$CF$62,$CG$57:$CG$58=$CG$58,$CG$61&lt;&gt;$CG$62),1,0)</f>
        <v>0</v>
      </c>
      <c r="BBP62" s="487">
        <f t="array" aca="1" ref="BBP62" ca="1">IF(AND($CC$57:$CC$62=$CC$62,$CE$57:$CE$58=$CE$58,$CE$58&lt;&gt;$CE$59,$CE$59:$CE$62=$CE$62,$CF$57:$CF$58=$CF$58,$CF$59&lt;&gt;$CF$60,$CF$60:$CF$61=$CF$61,$CF$61&lt;&gt;$CF$62,$CG$57:$CG$58=$CG$58,$CG$60&lt;&gt;$CG$61),1,0)</f>
        <v>0</v>
      </c>
      <c r="BBQ62" s="487">
        <f t="array" aca="1" ref="BBQ62" ca="1">IF(AND($CC$57:$CC$62=$CC$62,$CE$57:$CE$58=$CE$58,$CE$58&lt;&gt;$CE$59,$CE$59:$CE$61=$CE$61,$CE$61&lt;&gt;$CE$62,$CF$57:$CF$58=$CF$58,$CF$59&lt;&gt;$CF$60,$CF$60:$CF$61=$CF$61,$CG$57:$CG$58=$CG$58,$CG$60&lt;&gt;$CG$61),1,0)</f>
        <v>0</v>
      </c>
      <c r="BBR62" s="487">
        <f t="array" aca="1" ref="BBR62" ca="1">IF(AND($CC$57:$CC$62=$CC$62,$CE$57:$CE$58=$CE$58,$CE$58&lt;&gt;$CE$59,$CE$59:$CE$61=$CE$61,$CE$61&lt;&gt;$CE$62,$CF$57:$CF$58=$CF$58,$CF$59:$CF$60=$CF$60,$CF$60&lt;&gt;$CF$61,$CG$57:$CG$58=$CG$58,$CG$59&lt;&gt;$CG$60),1,0)</f>
        <v>0</v>
      </c>
      <c r="BBS62" s="487">
        <f t="array" aca="1" ref="BBS62" ca="1">IF(AND($CC$57:$CC$62=$CC$62,$CE$57:$CE$58=$CE$58,$CE$58&lt;&gt;$CE$59,$CE$59:$CE$60=$CE$60,$CE$60&lt;&gt;$CE$61,$CE$61:$CE$62=$CE$62,$CF$57:$CF$58=$CF$58,$CF$59&lt;&gt;$CF$60,$CF$61:$CF$62=$CF$62,$CG$57:$CG$58=$CG$58,$CG$61&lt;&gt;$CG$62),1,0)</f>
        <v>0</v>
      </c>
      <c r="BBT62" s="487">
        <f t="array" aca="1" ref="BBT62" ca="1">IF(AND($CC$57:$CC$62=$CC$62,$CE$57:$CE$58=$CE$58,$CE$58&lt;&gt;$CE$59,$CE$59:$CE$60=$CE$60,$CE$60&lt;&gt;$CE$61,$CE$61:$CE$62=$CE$62,$CF$57:$CF$58=$CF$58,$CF$59:$CF$60=$CF$60,$CF$61&lt;&gt;$CF$62,$CG$57:$CG$58=$CG$58,$CG$59&lt;&gt;$CG$60),1,0)</f>
        <v>0</v>
      </c>
      <c r="BBU62" s="487">
        <f t="array" aca="1" ref="BBU62" ca="1">IF(AND($CC$57:$CC$62=$CC$62,$CE$57:$CE$58=$CE$58,$CE$58&lt;&gt;$CE$59,$CE$59&lt;&gt;$CE$60,$CE$60:$CE$62=$CE$62,$CF$57:$CF$58=$CF$58,$CF$60&lt;&gt;$CF$61,$CF$61:$CF$62=$CF$62,$CG$57:$CG$58=$CG$58,$CG$61&lt;&gt;$CG$62),1,0)</f>
        <v>0</v>
      </c>
      <c r="BBV62" s="487">
        <f t="array" aca="1" ref="BBV62" ca="1">IF(AND($CC$57:$CC$62=$CC$62,$CE$57:$CE$58=$CE$58,$CE$58&lt;&gt;$CE$59,$CE$59&lt;&gt;$CE$60,$CE$60:$CE$62=$CE$62,$CF$57:$CF$58=$CF$58,$CF$60:$CF$61=$CF$61,$CF$61&lt;&gt;$CF$62,$CG$57:$CG$58=$CG$58,$CG$60&lt;&gt;$CG$61),1,0)</f>
        <v>0</v>
      </c>
      <c r="BBW62" s="487">
        <f t="array" aca="1" ref="BBW62" ca="1">IF(AND($CC$57:$CC$61=$CC$61,$CC$61&lt;&gt;$CC$62,$CE$57:$CE$61=$CE$61,$CF$57:$CF$60=$CF$60,$CF$60&lt;&gt;$CF$61,$CG$57:$CG$58=$CG$58,$CG$58&lt;&gt;$CG$59,$CG$59&lt;&gt;$CG$60),1,0)</f>
        <v>0</v>
      </c>
      <c r="BBX62" s="487">
        <f t="array" aca="1" ref="BBX62" ca="1">IF(AND($CC$57:$CC$61=$CC$61,$CC$61&lt;&gt;$CC$62,$CE$57:$CE$61=$CE$61,$CF$57:$CF$59=$CF$59,$CF$59&lt;&gt;$CF$60,$CF$60:$CF$61=$CF$61,$CG$57:$CG$58=$CG$58,$CG$58&lt;&gt;$CG$59,$CG$60&lt;&gt;$CG$61),1,0)</f>
        <v>0</v>
      </c>
      <c r="BBY62" s="487">
        <f t="array" aca="1" ref="BBY62" ca="1">IF(AND($CC$57:$CC$61=$CC$61,$CC$61&lt;&gt;$CC$62,$CE$57:$CE$61=$CE$61,$CF$57:$CF$59=$CF$59,$CF$59&lt;&gt;$CF$60,$CF$60&lt;&gt;$CF$61,$CG$57:$CG$58=$CG$58,$CG$58&lt;&gt;$CG$59),1,0)</f>
        <v>0</v>
      </c>
      <c r="BBZ62" s="487">
        <f t="array" aca="1" ref="BBZ62" ca="1">IF(AND($CC$57:$CC$61=$CC$61,$CC$61&lt;&gt;$CC$62,$CE$57:$CE$61=$CE$61,$CF$57:$CF$58=$CF$58,$CF$58&lt;&gt;$CF$59,$CF$59:$CF$61=$CF$61,$CG$57:$CG$58=$CG$58,$CG$59&lt;&gt;$CG$60,$CG$60&lt;&gt;$CG$61),1,0)</f>
        <v>0</v>
      </c>
      <c r="BCA62" s="487">
        <f t="array" aca="1" ref="BCA62" ca="1">IF(AND($CC$57:$CC$61=$CC$61,$CC$61&lt;&gt;$CC$62,$CE$57:$CE$61=$CE$61,$CF$57:$CF$58=$CF$58,$CF$58&lt;&gt;$CF$59,$CF$59&lt;&gt;$CF$60,$CF$60:$CF$61=$CF$61,$CG$57:$CG$58=$CG$58,$CG$60&lt;&gt;$CG$61),1,0)</f>
        <v>0</v>
      </c>
      <c r="BCB62" s="487">
        <f t="array" aca="1" ref="BCB62" ca="1">IF(AND($CC$57:$CC$61=$CC$61,$CC$61&lt;&gt;$CC$62,$CE$57:$CE$61=$CE$61,$CF$57:$CF$58=$CF$58,$CF$58&lt;&gt;$CF$59,$CF$59:$CF$60=$CF$60,$CF$60&lt;&gt;$CF$61,$CG$57:$CG$58=$CG$58,$CG$59&lt;&gt;$CG$60),1,0)</f>
        <v>0</v>
      </c>
      <c r="BCC62" s="487">
        <f t="array" aca="1" ref="BCC62" ca="1">IF(AND($CC$57:$CC$61=$CC$61,$CC$61&lt;&gt;$CC$62,$CE$57:$CE$60=$CE$60,$CE$60&lt;&gt;$CE$61,$CF$57:$CF$58=$CF$58,$CF$58&lt;&gt;$CF$59,$CF$59&lt;&gt;$CF$60,$CG$57:$CG$58=$CG$58),1,0)</f>
        <v>0</v>
      </c>
      <c r="BCD62" s="487">
        <f t="array" aca="1" ref="BCD62" ca="1">IF(AND($CC$57:$CC$61=$CC$61,$CC$61&lt;&gt;$CC$62,$CE$57:$CE$60=$CE$60,$CE$60&lt;&gt;$CE$61,$CF$57:$CF$60=$CF$60,$CG$57:$CG$58=$CG$58,$CG$58&lt;&gt;$CG$59,$CG$59&lt;&gt;$CG$60),1,0)</f>
        <v>0</v>
      </c>
      <c r="BCE62" s="487">
        <f t="array" aca="1" ref="BCE62" ca="1">IF(AND($CC$57:$CC$61=$CC$61,$CC$61&lt;&gt;$CC$62,$CE$57:$CE$59=$CE$59,$CE$59&lt;&gt;$CE$60,$CE$60:$CE$61=$CE$61,$CF$57:$CF$58=$CF$58,$CF$58&lt;&gt;$CF$59,$CF$60&lt;&gt;$CF$61,$CG$57:$CG$58=$CG$58),1,0)</f>
        <v>0</v>
      </c>
      <c r="BCF62" s="487">
        <f t="array" aca="1" ref="BCF62" ca="1">IF(AND($CC$57:$CC$61=$CC$61,$CC$61&lt;&gt;$CC$62,$CE$57:$CE$59=$CE$59,$CE$59&lt;&gt;$CE$60,$CE$60:$CE$61=$CE$61,$CF$57:$CF$59=$CF$59,$CF$60:$CF$61=$CF$61,$CG$57:$CG$58=$CG$58,$CG$58&lt;&gt;$CG$59,$CG$60&lt;&gt;$CG$61),1,0)</f>
        <v>0</v>
      </c>
      <c r="BCG62" s="487">
        <f t="array" aca="1" ref="BCG62" ca="1">IF(AND($CC$57:$CC$61=$CC$61,$CC$61&lt;&gt;$CC$62,$CE$57:$CE$59=$CE$59,$CE$59&lt;&gt;$CE$60,$CE$60&lt;&gt;$CE$61,$CF$57:$CF$58=$CF$58,$CF$58&lt;&gt;$CF$59,$CG$57:$CG$58=$CG$58),1,0)</f>
        <v>0</v>
      </c>
      <c r="BCH62" s="487">
        <f t="array" aca="1" ref="BCH62" ca="1">IF(AND($CC$57:$CC$61=$CC$61,$CC$61&lt;&gt;$CC$62,$CE$57:$CE$59=$CE$59,$CE$59&lt;&gt;$CE$60,$CE$60&lt;&gt;$CE$61,$CF$57:$CF$59=$CF$59,$CG$57:$CG$58=$CG$58,$CG$58&lt;&gt;$CG$59),1,0)</f>
        <v>0</v>
      </c>
      <c r="BCI62" s="487">
        <f t="array" aca="1" ref="BCI62" ca="1">IF(AND($CC$57:$CC$61=$CC$61,$CC$61&lt;&gt;$CC$62,$CE$57:$CE$58=$CE$58,$CE$58&lt;&gt;$CE$59,$CE$59:$CE$61=$CE$61,$CF$57:$CF$58=$CF$58,$CF$59&lt;&gt;$CF$60,$CF$60&lt;&gt;$CF$61,$CG$57:$CG$58=$CG$58),1,0)</f>
        <v>0</v>
      </c>
      <c r="BCJ62" s="487">
        <f t="array" aca="1" ref="BCJ62" ca="1">IF(AND($CC$57:$CC$61=$CC$61,$CC$61&lt;&gt;$CC$62,$CE$57:$CE$58=$CE$58,$CE$58&lt;&gt;$CE$59,$CE$59:$CE$61=$CE$61,$CF$57:$CF$58=$CF$58,$CF$59:$CF$61=$CF$61,$CG$57:$CG$58=$CG$58,$CG$59&lt;&gt;$CG$60,$CG$60&lt;&gt;$CG$61),1,0)</f>
        <v>0</v>
      </c>
      <c r="BCK62" s="487">
        <f t="array" aca="1" ref="BCK62" ca="1">IF(AND($CC$57:$CC$61=$CC$61,$CC$61&lt;&gt;$CC$62,$CE$57:$CE$58=$CE$58,$CE$58&lt;&gt;$CE$59,$CE$59&lt;&gt;$CE$60,$CE$60:$CE$61=$CE$61,$CF$57:$CF$58=$CF$58,$CF$60&lt;&gt;$CF$61,$CG$57:$CG$58=$CG$57),1,0)</f>
        <v>0</v>
      </c>
      <c r="BCL62" s="487">
        <f t="array" aca="1" ref="BCL62" ca="1">IF(AND($CC$57:$CC$61=$CC$61,$CC$61&lt;&gt;$CC$62,$CE$57:$CE$58=$CE$58,$CE$58&lt;&gt;$CE$59,$CE$59&lt;&gt;$CE$60,$CE$60:$CE$61=$CE$61,$CF$57:$CF$58=$CF$58,$CF$60:$CF$61=$CF$61,$CG$57:$CG$58=$CG$58,$CG$60&lt;&gt;$CG$61),1,0)</f>
        <v>0</v>
      </c>
      <c r="BCM62" s="487">
        <f t="array" aca="1" ref="BCM62" ca="1">IF(AND($CC$57:$CC$61=$CC$61,$CC$61&lt;&gt;$CC$62,$CE$57:$CE$58=$CE$58,$CE$58&lt;&gt;$CE$59,$CE$59:$CE$60=$CE$60,$CE$60&lt;&gt;$CE$61,$CF$57:$CF$58=$CF$58,$CF$59&lt;&gt;$CF$60,$CG$57:$CG$58=$CG$57),1,0)</f>
        <v>0</v>
      </c>
      <c r="BCN62" s="487">
        <f t="array" aca="1" ref="BCN62" ca="1">IF(AND($CC$57:$CC$61=$CC$61,$CC$61&lt;&gt;$CC$62,$CE$57:$CE$58=$CE$58,$CE$58&lt;&gt;$CE$59,$CE$59:$CE$60=$CE$60,$CE$60&lt;&gt;$CE$61,$CF$57:$CF$58=$CF$58,$CF$59:$CF$60=$CF$60,$CG$57:$CG$58=$CG$58,$CG$59&lt;&gt;$CG$60),1,0)</f>
        <v>0</v>
      </c>
      <c r="BCO62" s="487">
        <f t="array" aca="1" ref="BCO62" ca="1">IF(AND($CC$57:$CC$60=$CC$60,$CC$60&lt;&gt;$CC$61,$CC$61:$CC$62=$CC$62,$CE$57:$CE$60=$CE$60,$CE$61:$CE$62=$CE$62,$CF$57:$CF$59=$CF$59,$CF$59&lt;&gt;$CF$60,$CF$61:$CF$62=$CF$62,$CG$57:$CG$58=$CG$58,$CG$58&lt;&gt;$CG$59,$CG$61&lt;&gt;$CG$62),1,0)</f>
        <v>0</v>
      </c>
      <c r="BCP62" s="487">
        <f t="array" aca="1" ref="BCP62" ca="1">IF(AND($CC$57:$CC$60=$CC$60,$CC$60&lt;&gt;$CC$61,$CC$61:$CC$62=$CC$62,$CE$57:$CE$60=$CE$60,$CE$61:$CE$62=$CE$62,$CF$57:$CF$59=$CF$59,$CF$59&lt;&gt;$CF$60,$CF$61&lt;&gt;$CF$62,$CG$57:$CG$58=$CG$58,$CG$58&lt;&gt;$CG$59),1,0)</f>
        <v>0</v>
      </c>
      <c r="BCQ62" s="487">
        <f t="array" aca="1" ref="BCQ62" ca="1">IF(AND($CC$57:$CC$60=$CC$60,$CC$60&lt;&gt;$CC$61,$CC$61:$CC$62=$CC$62,$CE$57:$CE$60=$CE$60,$CE$61:$CE$62=$CE$62,$CF$57:$CF$58=$CF$58,$CF$58&lt;&gt;$CF$59,$CF$59:$CF$60=$CF$60,$CF$61:$CF$62=$CF$62,$CG$57:$CG$58=$CG$58,$CG$59&lt;&gt;$CG$60,$CG$61&lt;&gt;$CG$62),1,0)</f>
        <v>0</v>
      </c>
      <c r="BCR62" s="487">
        <f t="array" aca="1" ref="BCR62" ca="1">IF(AND($CC$57:$CC$60=$CC$60,$CC$60&lt;&gt;$CC$61,$CC$61:$CC$62=$CC$62,$CE$57:$CE$60=$CE$60,$CE$61:$CE$62=$CE$62,$CF$57:$CF$58=$CF$58,$CF$58&lt;&gt;$CF$59,$CF$59:$CF$60=$CF$60,$CF$61&lt;&gt;$CF$62,$CG$57:$CG$58=$CG$58,$CG$59&lt;&gt;$CG$60),1,0)</f>
        <v>0</v>
      </c>
      <c r="BCS62" s="487">
        <f t="array" aca="1" ref="BCS62" ca="1">IF(AND($CC$57:$CC$60=$CC$60,$CC$60&lt;&gt;$CC$61,$CC$61:$CC$62=$CC$62,$CE$57:$CE$60=$CE$60,$CE$61:$CE$62=$CE$62,$CF$57:$CF$58=$CF$58,$CF$58&lt;&gt;$CF$59,$CF$59&lt;&gt;$CF$60,$CF$61:$CF$62=$CF$62,$CG$57:$CG$58=$CG$58,$CG$61&lt;&gt;$CG$62),1,0)</f>
        <v>0</v>
      </c>
      <c r="BCT62" s="487">
        <f t="array" aca="1" ref="BCT62" ca="1">IF(AND($CC$57:$CC$60=$CC$60,$CC$60&lt;&gt;$CC$61,$CC$61:$CC$62=$CC$62,$CE$57:$CE$60=$CE$60,$CE$61:$CE$62=$CE$62,$CF$57:$CF$60=$CF$60,$CF$61&lt;&gt;$CF$62,$CG$57:$CG$58=$CG$58,$CG$58&lt;&gt;$CG$59,$CG$59&lt;&gt;$CG$60),1,0)</f>
        <v>0</v>
      </c>
      <c r="BCU62" s="487">
        <f t="array" aca="1" ref="BCU62" ca="1">IF(AND($CC$57:$CC$60=$CC$60,$CC$60&lt;&gt;$CC$61,$CC$61:$CC$62=$CC$62,$CE$57:$CE$59=$CE$59,$CE$59&lt;&gt;$CE$60,$CE$61:$CE$62=$CE$62,$CF$57:$CF$58=$CF$58,$CF$58&lt;&gt;$CF$59,$CF$61&lt;&gt;$CF$62,$CG$57:$CG$58=$CG$58),1,0)</f>
        <v>0</v>
      </c>
      <c r="BCV62" s="487">
        <f t="array" aca="1" ref="BCV62" ca="1">IF(AND($CC$57:$CC$60=$CC$60,$CC$60&lt;&gt;$CC$61,$CC$61:$CC$62=$CC$62,$CE$57:$CE$59=$CE$59,$CE$59&lt;&gt;$CE$60,$CE$61:$CE$62=$CE$62,$CF$57:$CF$59=$CF$59,$CF$61:$CF$62=$CF$62,$CG$57:$CG$58=$CG$58,$CG$58&lt;&gt;$CG$59,$CG$61&lt;&gt;$CG$62),1,0)</f>
        <v>0</v>
      </c>
      <c r="BCW62" s="487">
        <f t="array" aca="1" ref="BCW62" ca="1">IF(AND($CC$57:$CC$60=$CC$60,$CC$60&lt;&gt;$CC$61,$CC$61:$CC$62=$CC$62,$CE$57:$CE$59=$CE$59,$CE$59&lt;&gt;$CE$60,$CE$61&lt;&gt;$CE$62,$CF$57:$CF$58=$CF$58,$CF$58&lt;&gt;$CF$59,$CG$57:$CG$58=$CG$57),1,0)</f>
        <v>0</v>
      </c>
      <c r="BCX62" s="487">
        <f t="array" aca="1" ref="BCX62" ca="1">IF(AND($CC$57:$CC$60=$CC$60,$CC$60&lt;&gt;$CC$61,$CC$61:$CC$62=$CC$62,$CE$57:$CE$59=$CE$59,$CE$59&lt;&gt;$CE$60,$CE$61&lt;&gt;$CE$62,$CF$57:$CF$59=$CF$59,$CG$57:$CG$58=$CG$58,$CG$58&lt;&gt;$CG$59),1,0)</f>
        <v>0</v>
      </c>
      <c r="BCY62" s="487">
        <f t="array" aca="1" ref="BCY62" ca="1">IF(AND($CC$57:$CC$60=$CC$60,$CC$60&lt;&gt;$CC$61,$CC$61:$CC$62=$CC$62,$CE$57:$CE$58=$CE$58,$CE$58&lt;&gt;$CE$59,$CE$59:$CE$60=$CE$60,$CE$61:$CE$62=$CE$62,$CF$57:$CF$58=$CF$58,$CF$59&lt;&gt;$CF$60,$CF$61&lt;&gt;$CF$62,$CG$57:$CG$58=$CG$58),1,0)</f>
        <v>0</v>
      </c>
      <c r="BCZ62" s="487">
        <f t="array" aca="1" ref="BCZ62" ca="1">IF(AND($CC$57:$CC$60=$CC$60,$CC$60&lt;&gt;$CC$61,$CC$61:$CC$62=$CC$62,$CE$57:$CE$58=$CE$58,$CE$58&lt;&gt;$CE$59,$CE$59:$CE$60=$CE$60,$CE$61:$CE$62=$CE$62,$CF$57:$CF$58=$CF$58,$CF$59:$CF$60=$CF$60,$CF$61:$CF$62=$CF$62,$CG$57:$CG$58=$CG$58,$CG$59&lt;&gt;$CG$60,$CG$61&lt;&gt;$CG$62),1,0)</f>
        <v>0</v>
      </c>
      <c r="BDA62" s="487">
        <f t="array" aca="1" ref="BDA62" ca="1">IF(AND($CC$57:$CC$60=$CC$60,$CC$60&lt;&gt;$CC$61,$CC$61:$CC$62=$CC$62,$CE$57:$CE$58=$CE$58,$CE$58&lt;&gt;$CE$59,$CE$59:$CE$60=$CE$60,$CE$61&lt;&gt;$CE$62,$CF$57:$CF$58=$CF$58,$CF$59&lt;&gt;$CF$60,$CG$57:$CG$58=$CG$58),1,0)</f>
        <v>0</v>
      </c>
      <c r="BDB62" s="487">
        <f t="array" aca="1" ref="BDB62" ca="1">IF(AND($CC$57:$CC$60=$CC$60,$CC$60&lt;&gt;$CC$61,$CC$61:$CC$62=$CC$62,$CE$57:$CE$58=$CE$58,$CE$58&lt;&gt;$CE$59,$CE$59:$CE$60=$CE$60,$CE$61&lt;&gt;$CE$62,$CF$57:$CF$58=$CF$58,$CF$59:$CF$60=$CF$60,$CG$57:$CG$58=$CG$58,$CG$59&lt;&gt;$CG$60),1,0)</f>
        <v>0</v>
      </c>
      <c r="BDC62" s="487">
        <f t="array" aca="1" ref="BDC62" ca="1">IF(AND($CC$57:$CC$60=$CC$60,$CC$60&lt;&gt;$CC$61,$CC$61:$CC$62=$CC$62,$CE$57:$CE$58=$CE$58,$CE$58&lt;&gt;$CE$59,$CE$59&lt;&gt;$CE$60,$CE$61:$CE$62=$CE$62,$CF$57:$CF$58=$CF$58,$CF$61&lt;&gt;$CF$62,$CG$57:$CG$58=$CG$58),1,0)</f>
        <v>0</v>
      </c>
      <c r="BDD62" s="487">
        <f t="array" aca="1" ref="BDD62" ca="1">IF(AND($CC$57:$CC$60=$CC$60,$CC$60&lt;&gt;$CC$61,$CC$61:$CC$62=$CC$62,$CE$57:$CE$58=$CE$58,$CE$58&lt;&gt;$CE$59,$CE$59&lt;&gt;$CE$60,$CE$61:$CE$62=$CE$62,$CF$57:$CF$58=$CF$58,$CF$61:$CF$62=$CF$62,$CG$57:$CG$58=$CG$58,$CG$61&lt;&gt;$CG$62),1,0)</f>
        <v>0</v>
      </c>
      <c r="BDE62" s="487">
        <f t="array" aca="1" ref="BDE62" ca="1">IF(AND($CC$57:$CC$60=$CC$60,$CC$60&lt;&gt;$CC$61,$CC$61:$CC$62=$CC$62,$CE$57:$CE$60=$CE$60,$CE$61&lt;&gt;$CE$62,$CF$57:$CF$58=$CF$58,$CF$58&lt;&gt;$CF$59,$CF$59&lt;&gt;$CF$60,$CG$57:$CG$58=$CG$58),1,0)</f>
        <v>0</v>
      </c>
      <c r="BDF62" s="487">
        <f t="array" aca="1" ref="BDF62" ca="1">IF(AND($CC$57:$CC$60=$CC$60,$CC$60&lt;&gt;$CC$61,$CC$61:$CC$62=$CC$62,$CE$57:$CE$60=$CE$60,$CE$61&lt;&gt;$CE$62,$CF$57:$CF$60=$CF$60,$CG$57:$CG$58=$CG$58,$CG$58&lt;&gt;$CG$59,$CG$59&lt;&gt;$CG$60),1,0)</f>
        <v>0</v>
      </c>
      <c r="BDG62" s="487">
        <f t="array" aca="1" ref="BDG62" ca="1">IF(AND($CC$57:$CC$59=$CC$59,$CC$59&lt;&gt;$CC$60,$CC$60:$CC$62=$CC$62,$CE$57:$CE$59=$CE$59,$CE$60:$CE$62=$CE$62,$CF$57:$CF$58=$CF$58,$CF$58&lt;&gt;$CF$59,$CF$60:$CF$62=$CF$62,$CG$57:$CG$58=$CG$58,$CG$60&lt;&gt;$CG$61,$CG$61&lt;&gt;$CG$62),1,0)</f>
        <v>0</v>
      </c>
      <c r="BDH62" s="487">
        <f t="array" aca="1" ref="BDH62" ca="1">IF(AND($CC$57:$CC$59=$CC$59,$CC$59&lt;&gt;$CC$60,$CC$60:$CC$62=$CC$62,$CE$57:$CE$59=$CE$59,$CE$60:$CE$62=$CE$62,$CF$57:$CF$58=$CF$58,$CF$58&lt;&gt;$CF$59,$CF$60:$CF$61=$CF$61,$CF$61&lt;&gt;$CF$62,$CG$57:$CG$58=$CG$58,$CG$60&lt;&gt;$CG$61),1,0)</f>
        <v>0</v>
      </c>
      <c r="BDI62" s="487">
        <f t="array" aca="1" ref="BDI62" ca="1">IF(AND($CC$57:$CC$59=$CC$59,$CC$59&lt;&gt;$CC$60,$CC$60:$CC$62=$CC$62,$CE$57:$CE$59=$CE$59,$CE$60:$CE$62=$CE$62,$CF$57:$CF$58=$CF$58,$CF$58&lt;&gt;$CF$59,$CF$60&lt;&gt;$CF$61,$CF$61:$CF$62=$CF$62,$CG$57:$CG$58=$CG$58,$CG$61&lt;&gt;$CG$62),1,0)</f>
        <v>0</v>
      </c>
      <c r="BDJ62" s="487">
        <f t="array" aca="1" ref="BDJ62" ca="1">IF(AND($CC$57:$CC$59=$CC$59,$CC$59&lt;&gt;$CC$60,$CC$60:$CC$62=$CC$62,$CE$57:$CE$59=$CE$59,$CE$60:$CE$62=$CE$62,$CF$57:$CF$59=$CF$59,$CF$60:$CF$61=$CF$61,$CF$61&lt;&gt;$CF$62,$CG$57:$CG$58=$CG$58,$CG$58&lt;&gt;$CG$59,$CG$60&lt;&gt;$CG$61),1,0)</f>
        <v>0</v>
      </c>
      <c r="BDK62" s="487">
        <f t="array" aca="1" ref="BDK62" ca="1">IF(AND($CC$57:$CC$59=$CC$59,$CC$59&lt;&gt;$CC$60,$CC$60:$CC$62=$CC$62,$CE$57:$CE$59=$CE$59,$CE$60:$CE$62=$CE$62,$CF$57:$CF$59=$CF$59,$CF$60&lt;&gt;$CF$61,$CF$61:$CF$62=$CF$62,$CG$57:$CG$58=$CG$58,$CG$58&lt;&gt;$CG$59,$CG$61&lt;&gt;$CG$62),1,0)</f>
        <v>0</v>
      </c>
      <c r="BDL62" s="487">
        <f t="array" aca="1" ref="BDL62" ca="1">IF(AND($CC$57:$CC$59=$CC$59,$CC$59&lt;&gt;$CC$60,$CC$60:$CC$62=$CC$62,$CE$57:$CE$59=$CE$59,$CE$60:$CE$62=$CE$62,$CF$57:$CF$59=$CF$59,$CF$60&lt;&gt;$CF$61,$CF$61&lt;&gt;$CF$62,$CG$57:$CG$58=$CG$58,$CG$58&lt;&gt;$CG$59),1,0)</f>
        <v>0</v>
      </c>
      <c r="BDM62" s="487">
        <f t="array" aca="1" ref="BDM62" ca="1">IF(AND($CC$57:$CC$59=$CC$59,$CC$59&lt;&gt;$CC$60,$CC$60:$CC$62=$CC$62,$CE$57:$CE$58=$CE$58,$CE$58&lt;&gt;$CE$59,$CE$60:$CE$62=$CE$62,$CF$57:$CF$58=$CF$58,$CF$60&lt;&gt;$CF$61,$CF$61&lt;&gt;$CF$62,$CG$57:$CG$58=$CG$58),1,0)</f>
        <v>0</v>
      </c>
      <c r="BDN62" s="487">
        <f t="array" aca="1" ref="BDN62" ca="1">IF(AND($CC$57:$CC$59=$CC$59,$CC$59&lt;&gt;$CC$60,$CC$60:$CC$62=$CC$62,$CE$57:$CE$58=$CE$58,$CE$58&lt;&gt;$CE$59,$CE$60:$CE$62=$CE$62,$CF$57:$CF$58=$CF$58,$CF$60:$CF$62=$CF$62,$CG$57:$CG$58=$CG$58,$CG$60&lt;&gt;$CG$61,$CG$61&lt;&gt;$CG$62),1,0)</f>
        <v>0</v>
      </c>
      <c r="BDO62" s="487">
        <f t="array" aca="1" ref="BDO62" ca="1">IF(AND($CC$57:$CC$59=$CC$59,$CC$59&lt;&gt;$CC$60,$CC$60:$CC$62=$CC$62,$CE$57:$CE$58=$CE$58,$CE$58&lt;&gt;$CE$59,$CE$60:$CE$61=$CE$61,$CE$61&lt;&gt;$CE$62,$CF$57:$CF$58=$CF$58,$CF$60&lt;&gt;$CF$61,$CG$57:$CG$58=$CG$58),1,0)</f>
        <v>0</v>
      </c>
      <c r="BDP62" s="487">
        <f t="array" aca="1" ref="BDP62" ca="1">IF(AND($CC$57:$CC$59=$CC$59,$CC$59&lt;&gt;$CC$60,$CC$60:$CC$62=$CC$62,$CE$57:$CE$58=$CE$58,$CE$58&lt;&gt;$CE$59,$CE$60:$CE$61=$CE$61,$CE$61&lt;&gt;$CE$62,$CF$57:$CF$58=$CF$58,$CF$60:$CF$61=$CF$61,$CG$57:$CG$58=$CG$58,$CG$60&lt;&gt;$CG$61),1,0)</f>
        <v>0</v>
      </c>
      <c r="BDQ62" s="487">
        <f t="array" aca="1" ref="BDQ62" ca="1">IF(AND($CC$57:$CC$59=$CC$58,$CC$59&lt;&gt;$CC$60,$CC$60:$CC$62=$CC$62,$CE$57:$CE$58=$CE$58,$CE$58&lt;&gt;$CE$59,$CE$60&lt;&gt;$CE$61,$CE$61:$CE$62=$CE$62,$CF$57:$CF$58=$CF$58,$CF$61&lt;&gt;$CF$62,$CG$57:$CG$58=$CG$58),1,0)</f>
        <v>0</v>
      </c>
      <c r="BDR62" s="487">
        <f t="array" aca="1" ref="BDR62" ca="1">IF(AND($CC$57:$CC$59=$CC$59,$CC$59&lt;&gt;$CC$60,$CC$60:$CC$62=$CC$62,$CE$57:$CE$58=$CE$58,$CE$58&lt;&gt;$CE$59,$CE$60&lt;&gt;$CE$61,$CE$61:$CE$62=$CE$62,$CF$57:$CF$58=$CF$58,$CF$61:$CF$62=$CF$62,$CG$57:$CG$58=$CG$58,$CG$61&lt;&gt;$CG$62),1,0)</f>
        <v>0</v>
      </c>
      <c r="BDS62" s="487">
        <f t="array" aca="1" ref="BDS62" ca="1">IF(AND($CC$57:$CC$59=$CC$59,$CC$59&lt;&gt;$CC$60,$CC$60:$CC$62=$CC$62,$CE$57:$CE$59=$CE$59,$CE$60:$CE$61=$CE$61,$CE$61&lt;&gt;$CE$62,$CF$57:$CF$58=$CF$58,$CF$58&lt;&gt;$CF$59,$CF$60&lt;&gt;$CF$61,$CG$57:$CG$58=$CG$58),1,0)</f>
        <v>0</v>
      </c>
      <c r="BDT62" s="487">
        <f t="array" aca="1" ref="BDT62" ca="1">IF(AND($CC$57:$CC$59=$CC$59,$CC$59&lt;&gt;$CC$60,$CC$60:$CC$62=$CC$62,$CE$57:$CE$59=$CE$59,$CE$60:$CE$61=$CE$61,$CE$61&lt;&gt;$CE$62,$CF$57:$CF$59=$CF$59,$CF$60:$CF$61=$CF$61,$CG$57:$CG$58=$CG$58,$CG$58&lt;&gt;$CG$59,$CG$60&lt;&gt;$CG$61),1,0)</f>
        <v>0</v>
      </c>
      <c r="BDU62" s="487">
        <f t="array" aca="1" ref="BDU62" ca="1">IF(AND($CC$57:$CC$59=$CC$59,$CC$59&lt;&gt;$CC$60,$CC$60:$CC$62=$CC$62,$CE$57:$CE$59=$CE$59,$CE$60&lt;&gt;$CE$61,$CE$61:$CE$62=$CE$62,$CF$57:$CF$58=$CF$58,$CF$58&lt;&gt;$CF$59,$CF$61&lt;&gt;$CF$62,$CG$57:$CG$58=$CG$58),1,0)</f>
        <v>0</v>
      </c>
      <c r="BDV62" s="487">
        <f t="array" aca="1" ref="BDV62" ca="1">IF(AND($CC$57:$CC$59=$CC$59,$CC$59&lt;&gt;$CC$60,$CC$60:$CC$62=$CC$62,$CE$57:$CE$59=$CE$59,$CE$60&lt;&gt;$CE$61,$CE$61:$CE$62=$CE$62,$CF$57:$CF$59=$CF$59,$CF$61:$CF$62=$CF$62,$CG$57:$CG$58=$CG$58,$CG$58&lt;&gt;$CG$59,$CG$61&lt;&gt;$CG$62),1,0)</f>
        <v>0</v>
      </c>
      <c r="BDW62" s="487">
        <f t="array" aca="1" ref="BDW62" ca="1">IF(AND($CC$57:$CC$59=$CC$59,$CC$59&lt;&gt;$CC$60,$CC$60:$CC$62=$CC$62,$CE$57:$CE$59=$CE$59,$CE$60&lt;&gt;$CE$61,$CE$61&lt;&gt;$CE$62,$CF$57:$CF$58=$CF$58,$CF$58&lt;&gt;$CF$59,$CG$57:$CG$58=$CG$58),1,0)</f>
        <v>0</v>
      </c>
      <c r="BDX62" s="487">
        <f t="array" aca="1" ref="BDX62" ca="1">IF(AND($CC$57:$CC$59=$CC$59,$CC$59&lt;&gt;$CC$60,$CC$60:$CC$62=$CC$62,$CE$57:$CE$59=$CE$59,$CE$60&lt;&gt;$CE$61,$CE$61&lt;&gt;$CE$62,$CF$57:$CF$59=$CF$59,$CG$57:$CG$58=$CG$58,$CG$58&lt;&gt;$CG$59),1,0)</f>
        <v>0</v>
      </c>
      <c r="BDY62" s="487">
        <f t="array" aca="1" ref="BDY62" ca="1">IF(AND($CC$57:$CC$60=$CC$60,$CC$60&lt;&gt;$CC$61,$CC$61&lt;&gt;$CC$62,$CE$57:$CE$60=$CE$60,$CF$57:$CF$59=$CF$58,$CF$59&lt;&gt;$CF$60,$CG$57:$CG$58=$CG$58,$CG$58&lt;&gt;$CG$59),1,0)</f>
        <v>0</v>
      </c>
      <c r="BDZ62" s="487">
        <f t="array" aca="1" ref="BDZ62" ca="1">IF(AND($CC$57:$CC$60=$CC$60,$CC$60&lt;&gt;$CC$61,$CC$61&lt;&gt;$CC$62,$CE$57:$CE$60=$CE$60,$CF$57:$CF$58=$CF$58,$CF$58&lt;&gt;$CF$59,$CF$59:$CF$60=$CF$60,$CG$57:$CG$58=$CG$58,$CG$59&lt;&gt;$CG$60),1,0)</f>
        <v>0</v>
      </c>
      <c r="BEA62" s="487">
        <f t="array" aca="1" ref="BEA62" ca="1">IF(AND($CC$57:$CC$60=$CC$60,$CC$60&lt;&gt;$CC$61,$CC$61&lt;&gt;$CC$62,$CE$57:$CE$59=$CE$59,$CE$59&lt;&gt;$CE$60,$CF$57:$CF$58=$CF$58,$CF$58&lt;&gt;$CF$59,$CG$57:$CG$58=$CG$58),1,0)</f>
        <v>0</v>
      </c>
      <c r="BEB62" s="487">
        <f t="array" aca="1" ref="BEB62" ca="1">IF(AND($CC$57:$CC$60=$CC$60,$CC$60&lt;&gt;$CC$61,$CC$61&lt;&gt;$CC$62,$CE$57:$CE$59=$CE$59,$CE$59&lt;&gt;$CE$60,$CF$57:$CF$59=$CF$59,$CG$57:$CG$58=$CG$58,$CG$58&lt;&gt;$CG$59),1,0)</f>
        <v>0</v>
      </c>
      <c r="BEC62" s="487">
        <f t="array" aca="1" ref="BEC62" ca="1">IF(AND($CC$57:$CC$60=$CC$60,$CC$60&lt;&gt;$CC$61,$CC$61&lt;&gt;$CC$62,$CE$57:$CE$58=$CE$58,$CE$58&lt;&gt;$CE$59,$CE$59:$CE$60=$CE$60,$CF$57:$CF$58=$CF$58,$CF$59&lt;&gt;$CF$60,$CG$57:$CG$58=$CG$58),1,0)</f>
        <v>0</v>
      </c>
      <c r="BED62" s="487">
        <f t="array" aca="1" ref="BED62" ca="1">IF(AND($CC$57:$CC$60=$CC$60,$CC$60&lt;&gt;$CC$61,$CC$61&lt;&gt;$CC$62,$CE$57:$CE$58=$CE$58,$CE$58&lt;&gt;$CE$59,$CE$59:$CE$60=$CE$60,$CF$57:$CF$58=$CF$58,$CF$59:$CF$60=$CF$60,$CG$57:$CG$58=$CG$58,$CG$59&lt;&gt;$CG$60),1,0)</f>
        <v>0</v>
      </c>
      <c r="BEE62" s="487">
        <f t="array" aca="1" ref="BEE62" ca="1">IF(AND($CC$57:$CC$59=$CC$59,$CC$59&lt;&gt;$CC$60,$CC$60:$CC$61=$CC$61,$CC$61&lt;&gt;$CC$62,$CE$57:$CE$59=$CE$59,$CE$60:$CE$61=$CE$61,$CF$57:$CF$59=$CF$59,$CF$60&lt;&gt;$CF$61,$CG$57:$CG$58=$CG$58,$CG$58&lt;&gt;$CG$59),1,0)</f>
        <v>0</v>
      </c>
      <c r="BEF62" s="487">
        <f t="array" aca="1" ref="BEF62" ca="1">IF(AND($CC$57:$CC$59=$CC$59,$CC$59&lt;&gt;$CC$60,$CC$60:$CC$61=$CC$61,$CC$61&lt;&gt;$CC$62,$CE$57:$CE$59=$CE$59,$CE$60:$CE$61=$CE$61,$CF$57:$CF$58=$CF$58,$CF$58&lt;&gt;$CF$59,$CF$60:$CF$61=$CF$61,$CG$57:$CG$58=$CG$58,$CG$60&lt;&gt;$CG$61),1,0)</f>
        <v>0</v>
      </c>
      <c r="BEG62" s="487">
        <f t="array" aca="1" ref="BEG62" ca="1">IF(AND($CC$57:$CC$59=$CC$59,$CC$59&lt;&gt;$CC$60,$CC$60:$CC$61=$CC$61,$CC$61&lt;&gt;$CC$62,$CE$57:$CE$59=$CE$59,$CE$60&lt;&gt;$CE$61,$CF$57:$CF$58=$CF$58,$CF$58&lt;&gt;$CF$59,$CG$57:$CG$58=$CG$58),1,0)</f>
        <v>0</v>
      </c>
      <c r="BEH62" s="487">
        <f t="array" aca="1" ref="BEH62" ca="1">IF(AND($CC$57:$CC$59=$CC$59,$CC$59&lt;&gt;$CC$60,$CC$60:$CC$61=$CC$61,$CC$61&lt;&gt;$CC$62,$CE$57:$CE$59=$CE$59,$CE$60&lt;&gt;$CE$61,$CF$57:$CF$59=$CF$59,$CG$57:$CG$58=$CG$58,$CG$58&lt;&gt;$CG$59),1,0)</f>
        <v>0</v>
      </c>
      <c r="BEI62" s="487">
        <f t="array" aca="1" ref="BEI62" ca="1">IF(AND($CC$57:$CC$59=$CC$59,$CC$59&lt;&gt;$CC$60,$CC$60:$CC$61=$CC$61,$CC$61&lt;&gt;$CC$62,$CE$57:$CE$58=$CE$58,$CE$58&lt;&gt;$CE$59,$CE$60:$CE$61=$CE$61,$CF$57:$CF$58=$CF$58,$CF$60&lt;&gt;$CF$61,$CG$57:$CG$58=$CG$58),1,0)</f>
        <v>0</v>
      </c>
      <c r="BEJ62" s="487">
        <f t="array" aca="1" ref="BEJ62" ca="1">IF(AND($CC$57:$CC$59=$CC$59,$CC$59&lt;&gt;$CC$60,$CC$60:$CC$61=$CC$61,$CC$61&lt;&gt;$CC$62,$CE$57:$CE$58=$CE$58,$CE$58&lt;&gt;$CE$59,$CE$60:$CE$61=$CE$61,$CF$57:$CF$58=$CF$58,$CF$60:$CF$61=$CF$61,$CG$57:$CG$58=$CG$58,$CG$60&lt;&gt;$CG$61),1,0)</f>
        <v>0</v>
      </c>
      <c r="BEK62" s="487">
        <f t="array" aca="1" ref="BEK62" ca="1">IF(AND($CC$57:$CC$59=$CC$59,$CC$59&lt;&gt;$CC$60,$CC$60&lt;&gt;$CC$61,$CC$61:$CC$62=$CC$62,$CE$57:$CE$59=$CE$59,$CE$61:$CE$62=$CE$62,$CF$57:$CF$59=$CF$59,$CF$61&lt;&gt;$CF$62,$CG$57:$CG$58=$CG$58,$CG$58&lt;&gt;$CG$59),1,0)</f>
        <v>0</v>
      </c>
      <c r="BEL62" s="487">
        <f t="array" aca="1" ref="BEL62" ca="1">IF(AND($CC$57:$CC$59=$CC$59,$CC$59&lt;&gt;$CC$60,$CC$60&lt;&gt;$CC$61,$CC$61:$CC$62=$CC$62,$CE$57:$CE$59=$CE$59,$CE$61:$CE$62=$CE$62,$CF$57:$CF$58=$CF$58,$CF$58&lt;&gt;$CF$59,$CF$61:$CF$62=$CF$62,$CG$57:$CG$58=$CG$58,$CG$61&lt;&gt;$CG$62),1,0)</f>
        <v>0</v>
      </c>
      <c r="BEM62" s="487">
        <f t="array" aca="1" ref="BEM62" ca="1">IF(AND($CC$57:$CC$59=$CC$59,$CC$59&lt;&gt;$CC$60,$CC$60&lt;&gt;$CC$61,$CC$61:$CC$62=$CC$62,$CE$57:$CE$59=$CE$59,$CE$61&lt;&gt;$CE$62,$CF$57:$CF$58=$CF$58,$CF$58&lt;&gt;$CF$59,$CG$57:$CG$58=$CG$58),1,0)</f>
        <v>0</v>
      </c>
      <c r="BEN62" s="487">
        <f t="array" aca="1" ref="BEN62" ca="1">IF(AND($CC$57:$CC$59=$CC$59,$CC$59&lt;&gt;$CC$60,$CC$60&lt;&gt;$CC$61,$CC$61:$CC$62=$CC$62,$CE$57:$CE$59=$CE$59,$CE$61&lt;&gt;$CE$62,$CF$57:$CF$59=$CF$59,$CG$57:$CG$58=$CG$58,$CG$58&lt;&gt;$CG$59),1,0)</f>
        <v>0</v>
      </c>
      <c r="BEO62" s="487">
        <f t="array" aca="1" ref="BEO62" ca="1">IF(AND($CC$57:$CC$59=$CC$59,$CC$59&lt;&gt;$CC$60,$CC$60&lt;&gt;$CC$61,$CC$61:$CC$62=$CC$62,$CE$57:$CE$58=$CE$58,$CE$58&lt;&gt;$CE$59,$CE$61:$CE$62=$CE$62,$CF$57:$CF$58=$CF$58,$CF$61&lt;&gt;$CF$62,$CG$57:$CG$58=$CG$58),1,0)</f>
        <v>0</v>
      </c>
      <c r="BEP62" s="487">
        <f t="array" aca="1" ref="BEP62" ca="1">IF(AND($CC$57:$CC$59=$CC$59,$CC$59&lt;&gt;$CC$60,$CC$60&lt;&gt;$CC$61,$CC$61:$CC$62=$CC$62,$CE$57:$CE$58=$CE$58,$CE$58&lt;&gt;$CE$59,$CE$61:$CE$62=$CE$62,$CF$57:$CF$58=$CF$58,$CF$61:$CF$62=$CF$62,$CG$57:$CG$58=$CG$58,$CG$61&lt;&gt;$CG$62),1,0)</f>
        <v>0</v>
      </c>
      <c r="BEQ62" s="487">
        <f t="array" aca="1" ref="BEQ62" ca="1">IF(AND($CC$57:$CC$58=$CC$58,$CC$58&lt;&gt;$CC$59,$CC$59:$CC$62=$CC$62,$CE$57:$CE$58=$CE$58,$CE$59:$CE$62=$CE$62,$CF$57:$CF$58=$CF$58,$CF$59&lt;&gt;$CF$60,$CF$60:$CF$62=$CF$62,$CG$57:$CG$58=$CG$58,$CG$60&lt;&gt;$CG$61,$CG$61&lt;&gt;$CG$62),1,0)</f>
        <v>0</v>
      </c>
      <c r="BER62" s="487">
        <f t="array" aca="1" ref="BER62" ca="1">IF(AND($CC$57:$CC$58=$CC$58,$CC$58&lt;&gt;$CC$59,$CC$59:$CC$62=$CC$62,$CE$57:$CE$58=$CE$58,$CE$59:$CE$62=$CE$62,$CF$57:$CF$58=$CF$58,$CF$59:$CF$60=$CF$60,$CF$60&lt;&gt;$CF$61,$CF$61:$CF$62=$CF$62,$CG$57:$CG$58=$CG$58,$CG$59&lt;&gt;$CG$60,$CG$61&lt;&gt;$CG$62),1,0)</f>
        <v>0</v>
      </c>
      <c r="BES62" s="487">
        <f t="array" aca="1" ref="BES62" ca="1">IF(AND($CC$57:$CC$58=$CC$58,$CC$58&lt;&gt;$CC$59,$CC$59:$CC$62=$CC$62,$CE$57:$CE$58=$CE$58,$CE$59:$CE$62=$CE$62,$CF$57:$CF$58=$CF$58,$CF$59:$CF$61=$CF$61,$CF$61&lt;&gt;$CF$62,$CG$57:$CG$58=$CG$58,$CG$59&lt;&gt;$CG$60,$CG$60&lt;&gt;$CG$61),1,0)</f>
        <v>0</v>
      </c>
      <c r="BET62" s="487">
        <f t="array" aca="1" ref="BET62" ca="1">IF(AND($CC$57:$CC$58=$CC$58,$CC$58&lt;&gt;$CC$59,$CC$59:$CC$62=$CC$62,$CE$57:$CE$58=$CE$58,$CE$59:$CE$62=$CE$62,$CF$57:$CF$58=$CF$58,$CF$59:$CF$60=$CF$60,$CF$60&lt;&gt;$CF$61,$CF$61&lt;&gt;$CF$62,$CG$57:$CG$58=$CG$58,$CG$59&lt;&gt;$CG$60),1,0)</f>
        <v>0</v>
      </c>
      <c r="BEU62" s="487">
        <f t="array" aca="1" ref="BEU62" ca="1">IF(AND($CC$57:$CC$58=$CC$58,$CC$58&lt;&gt;$CC$59,$CC$59:$CC$62=$CC$62,$CE$57:$CE$58=$CE$58,$CE$59:$CE$62=$CE$62,$CF$57:$CF$58=$CF$58,$CF$59&lt;&gt;$CF$60,$CF$60&lt;&gt;$CF$61,$CF$61:$CF$62=$CF$62,$CG$57:$CG$58=$CG$58,$CG$61&lt;&gt;$CG$62),1,0)</f>
        <v>0</v>
      </c>
      <c r="BEV62" s="487">
        <f t="array" aca="1" ref="BEV62" ca="1">IF(AND($CC$57:$CC$58=$CC$58,$CC$58&lt;&gt;$CC$59,$CC$59:$CC$62=$CC$62,$CE$57:$CE$58=$CE$58,$CE$59:$CE$62=$CE$62,$CF$57:$CF$58=$CF$58,$CF$59&lt;&gt;$CF$60,$CF$60:$CF$61=$CF$61,$CF$61&lt;&gt;$CF$62,$CG$57:$CG$58=$CG$58,$CG$60&lt;&gt;$CG$61),1,0)</f>
        <v>0</v>
      </c>
      <c r="BEW62" s="487">
        <f t="array" aca="1" ref="BEW62" ca="1">IF(AND($CC$57:$CC$58=$CC$58,$CC$58&lt;&gt;$CC$59,$CC$59:$CC$62=$CC$62,$CE$57:$CE$58=$CE$58,$CE$59&lt;&gt;$CE$60,$CE$60:$CE$62=$CE$62,$CF$57:$CF$58=$CF$58,$CF$60&lt;&gt;$CF$61,$CF$61&lt;&gt;$CF$62,$CG$57:$CG$58=$CG$58),1,0)</f>
        <v>0</v>
      </c>
      <c r="BEX62" s="487">
        <f t="array" aca="1" ref="BEX62" ca="1">IF(AND($CC$57:$CC$58=$CC$58,$CC$58&lt;&gt;$CC$59,$CC$59:$CC$62=$CC$62,$CE$57:$CE$58=$CE$58,$CE$59&lt;&gt;$CE$60,$CE$60:$CE$62=$CE$62,$CF$57:$CF$58=$CF$58,$CF$60:$CF$62=$CF$62,$CG$57:$CG$58=$CG$58,$CG$60&lt;&gt;$CG$61,$CG$61&lt;&gt;$CG$62),1,0)</f>
        <v>0</v>
      </c>
      <c r="BEY62" s="487">
        <f t="array" aca="1" ref="BEY62" ca="1">IF(AND($CC$57:$CC$58=$CC$58,$CC$58&lt;&gt;$CC$59,$CC$59:$CC$62=$CC$62,$CE$57:$CE$58=$CE$58,$CE$59:$CE$60=$CE$60,$CE$60&lt;&gt;$CE$61,$CE$61:$CE$62=$CE$62,$CF$57:$CF$58=$CF$58,$CF$59&lt;&gt;$CF$60,$CF$61&lt;&gt;$CF$62,$CG$57:$CG$58=$CG$58),1,0)</f>
        <v>0</v>
      </c>
      <c r="BEZ62" s="487">
        <f t="array" aca="1" ref="BEZ62" ca="1">IF(AND($CC$57:$CC$58=$CC$58,$CC$58&lt;&gt;$CC$59,$CC$59:$CC$62=$CC$62,$CE$57:$CE$58=$CE$58,$CE$59:$CE$60=$CE$60,$CE$60&lt;&gt;$CE$61,$CE$61:$CE$62=$CE$62,$CF$57:$CF$58=$CF$58,$CF$59:$CF$60=$CF$60,$CF$61:$CF$62=$CF$62,$CG$57:$CG$58=$CG$58,$CG$59&lt;&gt;$CG$60,$CG$61&lt;&gt;$CG$62),1,0)</f>
        <v>0</v>
      </c>
      <c r="BFA62" s="487">
        <f t="array" aca="1" ref="BFA62" ca="1">IF(AND($CC$57:$CC$58=$CC$58,$CC$58&lt;&gt;$CC$59,$CC$59:$CC$62=$CC$62,$CE$57:$CE$58=$CE$58,$CE$59:$CE$61=$CE$61,$CE$61&lt;&gt;$CE$62,$CF$57:$CF$58=$CF$58,$CF$59&lt;&gt;$CF$60,$CF$60&lt;&gt;$CF$61,$CG$57:$CG$58=$CG$58),1,0)</f>
        <v>0</v>
      </c>
      <c r="BFB62" s="487">
        <f t="array" aca="1" ref="BFB62" ca="1">IF(AND($CC$57:$CC$58=$CC$58,$CC$58&lt;&gt;$CC$59,$CC$59:$CC$62=$CC$62,$CE$57:$CE$58=$CE$58,$CE$59:$CE$61=$CE$61,$CE$61&lt;&gt;$CE$62,$CF$57:$CF$58=$CF$58,$CF$59:$CF$61=$CF$61,$CG$57:$CG$58=$CG$58,$CG$59&lt;&gt;$CG$60,$CG$60&lt;&gt;$CG$61),1,0)</f>
        <v>0</v>
      </c>
      <c r="BFC62" s="487">
        <f t="array" aca="1" ref="BFC62" ca="1">IF(AND($CC$57:$CC$58=$CC$58,$CC$58&lt;&gt;$CC$59,$CC$59:$CC$62=$CC$62,$CE$57:$CE$58=$CE$58,$CE$59:$CE$60=$CE$60,$CE$60&lt;&gt;$CE$61,$CE$61&lt;&gt;$CE$62,$CF$57:$CF$58=$CF$58,$CF$59&lt;&gt;$CF$60,$CG$57:$CG$58=$CG$58),1,0)</f>
        <v>0</v>
      </c>
      <c r="BFD62" s="487">
        <f t="array" aca="1" ref="BFD62" ca="1">IF(AND($CC$57:$CC$58=$CC$58,$CC$58&lt;&gt;$CC$59,$CC$59:$CC$62=$CC$62,$CE$57:$CE$58=$CE$58,$CE$59:$CE$60=$CE$60,$CE$60&lt;&gt;$CE$61,$CE$61&lt;&gt;$CE$62,$CF$57:$CF$58=$CF$58,$CF$59:$CF$60=$CF$59,$CG$57:$CG$58=$CG$58,$CG$59&lt;&gt;$CG$60),1,0)</f>
        <v>0</v>
      </c>
      <c r="BFE62" s="487">
        <f t="array" aca="1" ref="BFE62" ca="1">IF(AND($CC$57:$CC$58=$CC$58,$CC$58&lt;&gt;$CC$59,$CC$59:$CC$62=$CC$62,$CE$57:$CE$58=$CE$58,$CE$59&lt;&gt;$CE$60,$CE$60&lt;&gt;$CE$61,$CE$61:$CE$62=$CE$62,$CF$57:$CF$58=$CF$58,$CF$61&lt;&gt;$CF$62,$CG$57:$CG$58=$CG$58),1,0)</f>
        <v>0</v>
      </c>
      <c r="BFF62" s="487">
        <f t="array" aca="1" ref="BFF62" ca="1">IF(AND($CC$57:$CC$58=$CC$58,$CC$58&lt;&gt;$CC$59,$CC$59:$CC$62=$CC$62,$CE$57:$CE$58=$CE$58,$CE$59&lt;&gt;$CE$60,$CE$60&lt;&gt;$CE$61,$CE$61:$CE$62=$CE$62,$CF$57:$CF$58=$CF$58,$CF$61:$CF$62=$CF$62,$CG$57:$CG$58=$CG$58,$CG$61&lt;&gt;$CG$62),1,0)</f>
        <v>0</v>
      </c>
      <c r="BFG62" s="487">
        <f t="array" aca="1" ref="BFG62" ca="1">IF(AND($CC$57:$CC$58=$CC$58,$CC$58&lt;&gt;$CC$59,$CC$59:$CC$62=$CC$62,$CE$57:$CE$58=$CE$58,$CE$59&lt;&gt;$CE$60,$CE$60:$CE$61=$CE$61,$CE$61&lt;&gt;$CE$62,$CF$57:$CF$58=$CF$58,$CF$60&lt;&gt;$CF$61,$CG$57:$CG$58=$CG$58),1,0)</f>
        <v>0</v>
      </c>
      <c r="BFH62" s="487">
        <f t="array" aca="1" ref="BFH62" ca="1">IF(AND($CC$57:$CC$58=$CC$58,$CC$58&lt;&gt;$CC$59,$CC$59:$CC$62=$CC$62,$CE$57:$CE$58=$CE$58,$CE$59&lt;&gt;$CE$60,$CE$60:$CE$61=$CE$61,$CE$61&lt;&gt;$CE$62,$CF$57:$CF$58=$CF$58,$CF$60:$CF$61=$CF$61,$CG$57:$CG$58=$CG$58,$CG$60&lt;&gt;$CG$61),1,0)</f>
        <v>0</v>
      </c>
      <c r="BFI62" s="487">
        <f t="array" aca="1" ref="BFI62" ca="1">IF(AND($CC$57:$CC$58=$CC$58,$CC$58&lt;&gt;$CC$59,$CC$59:$CC$61=$CC$61,$CC$61&lt;&gt;$CC$62,$CE$57:$CE$58=$CE$58,$CE$59:$CE$61=$CE$61,$CF$57:$CF$58=$CF$58,$CF$59&lt;&gt;$CF$60,$CF$60:$CF$61=$CF$61,$CG$57:$CG$58=$CG$58,$CG$60&lt;&gt;$CG$61),1,0)</f>
        <v>0</v>
      </c>
      <c r="BFJ62" s="487">
        <f t="array" aca="1" ref="BFJ62" ca="1">IF(AND($CC$57:$CC$58=$CC$58,$CC$58&lt;&gt;$CC$59,$CC$59:$CC$61=$CC$61,$CC$61&lt;&gt;$CC$62,$CE$57:$CE$58=$CE$58,$CE$59:$CE$61=$CE$61,$CF$57:$CF$58=$CF$58,$CF$59:$CF$60=$CF$60,$CF$60&lt;&gt;$CF$61,$CG$57:$CG$58=$CG$58,$CG$59&lt;&gt;$CG$60),1,0)</f>
        <v>0</v>
      </c>
      <c r="BFK62" s="487">
        <f t="array" aca="1" ref="BFK62" ca="1">IF(AND($CC$57:$CC$58=$CC$58,$CC$58&lt;&gt;$CC$59,$CC$59:$CC$61=$CC$61,$CC$61&lt;&gt;$CC$62,$CE$57:$CE$58=$CE$58,$CE$59&lt;&gt;$CE$60,$CE$60:$CE$61=$CE$61,$CF$57:$CF$58=$CF$58,$CF$60&lt;&gt;$CF$61,$CG$57:$CG$58=$CG$58),1,0)</f>
        <v>0</v>
      </c>
      <c r="BFL62" s="487">
        <f t="array" aca="1" ref="BFL62" ca="1">IF(AND($CC$57:$CC$58=$CC$58,$CC$58&lt;&gt;$CC$59,$CC$59:$CC$61=$CC$61,$CC$61&lt;&gt;$CC$62,$CE$57:$CE$58=$CE$58,$CE$59&lt;&gt;$CE$60,$CE$60:$CE$61=$CE$61,$CF$57:$CF$58=$CF$58,$CF$60:$CF$61=$CF$61,$CG$57:$CG$58=$CG$58,$CG$60&lt;&gt;$CG$61),1,0)</f>
        <v>0</v>
      </c>
      <c r="BFM62" s="487">
        <f t="array" aca="1" ref="BFM62" ca="1">IF(AND($CC$57:$CC$58=$CC$58,$CC$58&lt;&gt;$CC$59,$CC$59:$CC$61=$CC$61,$CC$61&lt;&gt;$CC$62,$CE$57:$CE$58=$CE$58,$CE$59:$CE$60=$CE$60,$CE$60&lt;&gt;$CE$61,$CF$57:$CF$58=$CF$58,$CF$59&lt;&gt;$CF$60,$CG$57:$CG$58=$CG$58),1,0)</f>
        <v>0</v>
      </c>
      <c r="BFN62" s="487">
        <f t="array" aca="1" ref="BFN62" ca="1">IF(AND($CC$57:$CC$58=$CC$58,$CC$58&lt;&gt;$CC$59,$CC$59:$CC$61=$CC$61,$CC$61&lt;&gt;$CC$62,$CE$57:$CE$58=$CE$58,$CE$59:$CE$60=$CE$60,$CE$60&lt;&gt;$CE$61,$CF$57:$CF$58=$CF$58,$CF$59:$CF$60=$CF$60,$CG$57:$CG$58=$CG$58,$CG$59&lt;&gt;$CG$60),1,0)</f>
        <v>0</v>
      </c>
      <c r="BFO62" s="487">
        <f t="array" aca="1" ref="BFO62" ca="1">IF(AND($CC$57:$CC$58=$CC$58,$CC$58&lt;&gt;$CC$59,$CC$59:$CC$60=$CC$60,$CC$60&lt;&gt;$CC$61,$CC$61:$CC$62=$CC$62,$CE$57:$CE$58=$CE$58,$CE$59:$CE$60=$CE$60,$CE$61:$CE$62=$CE$62,$CF$57:$CF$58=$CF$58,$CF$59&lt;&gt;$CF$60,$CF$61:$CF$62=$CF$62,$CG$57:$CG$58=$CG$58,$CG$61&lt;&gt;$CG$62),1,0)</f>
        <v>0</v>
      </c>
      <c r="BFP62" s="487">
        <f t="array" aca="1" ref="BFP62" ca="1">IF(AND($CC$57:$CC$58=$CC$58,$CC$58&lt;&gt;$CC$59,$CC$59:$CC$60=$CC$60,$CC$60&lt;&gt;$CC$61,$CC$61:$CC$62=$CC$61,$CE$57:$CE$58=$CE$58,$CE$59:$CE$60=$CE$60,$CE$61:$CE$62=$CE$62,$CF$57:$CF$58=$CF$58,$CF$59:$CF$60=$CF$60,$CF$61&lt;&gt;$CF$62,$CG$57:$CG$58=$CG$58,$CG$59&lt;&gt;$CG$60),1,0)</f>
        <v>0</v>
      </c>
      <c r="BFQ62" s="487">
        <f t="array" aca="1" ref="BFQ62" ca="1">IF(AND($CC$57:$CC$58=$CC$58,$CC$58&lt;&gt;$CC$59,$CC$59:$CC$60=$CC$60,$CC$60&lt;&gt;$CC$61,$CC$61:$CC$62=$CC$62,$CE$57:$CE$58=$CE$58,$CE$59&lt;&gt;$CE$60,$CE$61:$CE$62=$CE$62,$CF$57:$CF$58=$CF$58,$CF$61&lt;&gt;$CF$62,$CG$57:$CG$58=$CG$58),1,0)</f>
        <v>0</v>
      </c>
      <c r="BFR62" s="487">
        <f t="array" aca="1" ref="BFR62" ca="1">IF(AND($CC$57:$CC$58=$CC$58,$CC$58&lt;&gt;$CC$59,$CC$59:$CC$60=$CC$60,$CC$60&lt;&gt;$CC$61,$CC$61:$CC$62=$CC$62,$CE$57:$CE$58=$CE$58,$CE$59&lt;&gt;$CE$60,$CE$61:$CE$62=$CE$62,$CF$57:$CF$58=$CF$58,$CF$61:$CF$62=$CF$62,$CG$57:$CG$58=$CG$58,$CG$61&lt;&gt;$CG$62),1,0)</f>
        <v>0</v>
      </c>
      <c r="BFS62" s="487">
        <f t="array" aca="1" ref="BFS62" ca="1">IF(AND($CC$57:$CC$58=$CC$58,$CC$58&lt;&gt;$CC$59,$CC$59:$CC$60=$CC$60,$CC$60&lt;&gt;$CC$61,$CC$61:$CC$62=$CC$62,$CE$57:$CE$58=$CE$58,$CE$59:$CE$60=$CE$60,$CE$61&lt;&gt;$CE$62,$CF$57:$CF$58=$CF$58,$CF$59&lt;&gt;$CF$60,$CG$57:$CG$58=$CG$58),1,0)</f>
        <v>0</v>
      </c>
      <c r="BFT62" s="487">
        <f t="array" aca="1" ref="BFT62" ca="1">IF(AND($CC$57:$CC$58=$CC$58,$CC$58&lt;&gt;$CC$59,$CC$59:$CC$60=$CC$60,$CC$60&lt;&gt;$CC$61,$CC$61:$CC$62=$CC$62,$CE$57:$CE$58=$CE$58,$CE$59:$CE$60=$CE$60,$CE$61&lt;&gt;$CE$62,$CF$57:$CF$58=$CF$58,$CF$59:$CF$60=$CF$60,$CG$57:$CG$58=$CG$58,$CG$59&lt;&gt;$CG$60),1,0)</f>
        <v>0</v>
      </c>
      <c r="BFU62" s="487">
        <f t="array" aca="1" ref="BFU62" ca="1">IF(AND($CC$57:$CC$58=$CC$58,$CC$58&lt;&gt;$CC$59,$CC$59&lt;&gt;$CC$60,$CC$60:$CC$62=$CC$62,$CE$57:$CE$58=$CE$58,$CE$60:$CE$62=$CE$62,$CF$57:$CF$58=$CF$58,$CF$60&lt;&gt;$CF$61,$CF$61:$CF$62=$CF$62,$CG$57:$CG$58=$CG$58,$CG$61&lt;&gt;$CG$62),1,0)</f>
        <v>0</v>
      </c>
      <c r="BFV62" s="487">
        <f t="array" aca="1" ref="BFV62" ca="1">IF(AND($CC$57:$CC$58=$CC$58,$CC$58&lt;&gt;$CC$59,$CC$59&lt;&gt;$CC$60,$CC$60:$CC$62=$CC$62,$CE$57:$CE$58=$CE$58,$CE$60:$CE$62=$CE$62,$CF$57:$CF$58=$CF$58,$CF$60:$CF$61=$CF$61,$CF$61&lt;&gt;$CF$62,$CG$57:$CG$58=$CG$58,$CG$60&lt;&gt;$CG$61),1,0)</f>
        <v>0</v>
      </c>
      <c r="BFW62" s="487">
        <f t="array" aca="1" ref="BFW62" ca="1">IF(AND($CC$57:$CC$58=$CC$58,$CC$58&lt;&gt;$CC$59,$CC$59&lt;&gt;$CC$60,$CC$60:$CC$62=$CC$62,$CE$57:$CE$58=$CE$58,$CE$60&lt;&gt;$CE$61,$CE$61:$CE$62=$CE$62,$CF$57:$CF$58=$CF$58,$CF$61&lt;&gt;$CF$62,$CG$57:$CG$58=$CG$58),1,0)</f>
        <v>0</v>
      </c>
      <c r="BFX62" s="487">
        <f t="array" aca="1" ref="BFX62" ca="1">IF(AND($CC$57:$CC$58=$CC$58,$CC$58&lt;&gt;$CC$59,$CC$59&lt;&gt;$CC$60,$CC$60:$CC$62=$CC$62,$CE$57:$CE$58=$CE$58,$CE$60&lt;&gt;$CE$61,$CE$61:$CE$62=$CE$62,$CF$57:$CF$58=$CF$58,$CF$61:$CF$62=$CF$62,$CG$57:$CG$58=$CG$58,$CG$61&lt;&gt;$CG$62),1,0)</f>
        <v>0</v>
      </c>
      <c r="BFY62" s="487">
        <f t="array" aca="1" ref="BFY62" ca="1">IF(AND($CC$57:$CC$58=$CC$58,$CC$58&lt;&gt;$CC$59,$CC$59&lt;&gt;$CC$60,$CC$60:$CC$62=$CC$62,$CE$57:$CE$58=$CE$58,$CE$60:$CE$61=$CE$61,$CE$61&lt;&gt;$CE$62,$CF$57:$CF$58=$CF$58,$CF$60&lt;&gt;$CF$61,$CG$57:$CG$58=$CG$58),1,0)</f>
        <v>0</v>
      </c>
      <c r="BFZ62" s="487">
        <f t="array" aca="1" ref="BFZ62" ca="1">IF(AND($CC$57:$CC$58=$CC$58,$CC$58&lt;&gt;$CC$59,$CC$59&lt;&gt;$CC$60,$CC$60:$CC$62=$CC$62,$CE$57:$CE$58=$CE$58,$CE$60:$CE$61=$CE$61,$CE$61&lt;&gt;$CE$62,$CF$57:$CF$58=$CF$58,$CF$60:$CF$61=$CF$61,$CG$57:$CG$58=$CG$58,$CG$60&lt;&gt;$CG$61),1,0)</f>
        <v>0</v>
      </c>
      <c r="BGA62" s="487">
        <f t="array" aca="1" ref="BGA62" ca="1">IF(AND($CC$57:$CC$62=$CC$62,$CE$57:$CE$61=$CE$61,$CE$61&lt;&gt;$CE$62,$CF$57&lt;&gt;$CF$58,$CF$58:$CF$61=$CF$60,$CG$58:$CG$60=$CG$60,$CG$60&lt;&gt;$CG$61),1,0)</f>
        <v>0</v>
      </c>
      <c r="BGB62" s="487">
        <f t="array" aca="1" ref="BGB62" ca="1">IF(AND($CC$57:$CC$62=$CC$62,$CE$57:$CE$61=$CE$61,$CE$61&lt;&gt;$CE$62,$CF$57:$CF$60=$CF$60,$CF$60&lt;&gt;$CF$61,$CG$57&lt;&gt;$CG$58,$CG$58:$CG$60=$CG$60),1,0)</f>
        <v>0</v>
      </c>
      <c r="BGC62" s="487">
        <f t="array" aca="1" ref="BGC62" ca="1">IF(AND($CC$57:$CC$62=$CC$62,$CE$57:$CE$60=$CE$60,$CE$60&lt;&gt;$CE$61,$CE$61:$CE$62=$CE$62,$CF$57&lt;&gt;$CF$58,$CF$58:$CF$60=$CF$60,$CF$61:$CF$62=$CF$62,$CG$58:$CG$60=$CG$60,$CG$61&lt;&gt;$CG$62),1,0)</f>
        <v>0</v>
      </c>
      <c r="BGD62" s="487">
        <f t="array" aca="1" ref="BGD62" ca="1">IF(AND($CC$57:$CC$62=$CC$62,$CE$57:$CE$60=$CE$60,$CE$60&lt;&gt;$CE$61,$CE$61:$CE$62=$CE$62,$CF$57:$CF$60=$CF$60,$CF$61&lt;&gt;$CF$62,$CG$57&lt;&gt;$CG$58,$CG$58:$CG$60=$CG$60),1,0)</f>
        <v>0</v>
      </c>
      <c r="BGE62" s="487">
        <f t="array" aca="1" ref="BGE62" ca="1">IF(AND($CC$57:$CC$62=$CC$62,$CE$57&lt;&gt;$CE$58,$CE$58:$CE$62=$CE$62,$CF$58:$CF$60=$CF$60,$CF$60&lt;&gt;$CF$61,$CF$61:$CF$62=$CF$62,$CG$58:$CG$60=$CG$60,$CG$61&lt;&gt;$CG$62),1,0)</f>
        <v>0</v>
      </c>
      <c r="BGF62" s="487">
        <f t="array" aca="1" ref="BGF62" ca="1">IF(AND($CC$57:$CC$62=$CC$62,$CE$57&lt;&gt;$CE$58,$CE$58:$CE$62=$CE$62,$CF$58:$CF$61=$CF$61,$CF$61&lt;&gt;$CF$62,$CG$58:$CG$60=$CG$60,$CG$60&lt;&gt;$CG$61),1,0)</f>
        <v>0</v>
      </c>
      <c r="BGG62" s="487">
        <f t="array" aca="1" ref="BGG62" ca="1">IF(AND($CC$57:$CC$61=$CC$61,$CC$61&lt;&gt;$CC$62,$CE$57:$CE$61=$CE$61,$CF$57&lt;&gt;$CF$58,$CF$58:$CF$61=$CF$61,$CG$58:$CG$60=$CG$60,$CG$60&lt;&gt;$CG$61),1,0)</f>
        <v>0</v>
      </c>
      <c r="BGH62" s="487">
        <f t="array" aca="1" ref="BGH62" ca="1">IF(AND($CC$57:$CC$61=$CC$61,$CC$61&lt;&gt;$CC$62,$CE$57:$CE$61=$CE$61,$CF$57:$CF$60=$CF$60,$CF$60&lt;&gt;$CF$61,$CG$57&lt;&gt;$CG$58,$CG$58:$CG$60=$CG$60),1,0)</f>
        <v>0</v>
      </c>
      <c r="BGI62" s="487">
        <f t="array" aca="1" ref="BGI62" ca="1">IF(AND($CC$57:$CC$61=$CC$61,$CC$61&lt;&gt;$CC$62,$CE$57&lt;&gt;$CE$58,$CE$58:$CE$61=$CE$61,$CF$58:$CF$61=$CF$61,$CG$58:$CG$60=$CG$60,$CG$60&lt;&gt;$CG$61),1,0)</f>
        <v>0</v>
      </c>
      <c r="BGJ62" s="487">
        <f t="array" aca="1" ref="BGJ62" ca="1">IF(AND($CC$57:$CC$61=$CC$61,$CC$61&lt;&gt;$CC$62,$CE$57&lt;&gt;$CE$58,$CE$58:$CE$61=$CE$61,$CF$58:$CF$60=$CF$60,$CF$60&lt;&gt;$CF$61,$CG$58:$CG$60=$CG$60),1,0)</f>
        <v>0</v>
      </c>
      <c r="BGK62" s="487">
        <f t="array" aca="1" ref="BGK62" ca="1">IF(AND($CC$57:$CC$61=$CC$61,$CC$61&lt;&gt;$CC$62,$CE$57:$CE$60=$CE$60,$CE$60&lt;&gt;$CE$61,$CF$57:$CF$60=$CF$60,$CG$57&lt;&gt;$CG$58,$CG$58:$CG$60=$CG$60),1,0)</f>
        <v>0</v>
      </c>
      <c r="BGL62" s="487">
        <f t="array" aca="1" ref="BGL62" ca="1">IF(AND($CC$57:$CC$61=$CC$61,$CC$61&lt;&gt;$CC$62,$CE$57:$CE$60=$CE$60,$CE$60&lt;&gt;$CE$61,$CF$57&lt;&gt;$CF$58,$CF$58:$CF$60=$CF$60,$CG$58:$CG$60=$CG$60),1,0)</f>
        <v>0</v>
      </c>
      <c r="BGM62" s="487">
        <f t="array" aca="1" ref="BGM62" ca="1">IF(AND($CC$57:$CC$60=$CC$60,$CC$60&lt;&gt;$CC$61,$CC$61:$CC$62=$CC$62,$CE$57:$CE$60=$CE$60,$CE$61:$CE$62=$CE$62,$CF$57&lt;&gt;$CF$58,$CF$58:$CF$60=$CF$60,$CF$61:$CF$62=$CF$62,$CG$58:$CG$60=$CG$60,$CG$61&lt;&gt;$CG$62),1,0)</f>
        <v>0</v>
      </c>
      <c r="BGN62" s="487">
        <f t="array" aca="1" ref="BGN62" ca="1">IF(AND($CC$57:$CC$60=$CC$60,$CC$60&lt;&gt;$CC$61,$CC$61:$CC$62=$CC$62,$CE$57:$CE$60=$CE$60,$CE$61:$CE$62=$CE$62,$CF$57:$CF$60=$CF$60,$CF$61&lt;&gt;$CF$62,$CG$57&lt;&gt;$CG$58,$CG$58:$CG$60=$CG$60),1,0)</f>
        <v>0</v>
      </c>
      <c r="BGO62" s="487">
        <f t="array" aca="1" ref="BGO62" ca="1">IF(AND($CC$57:$CC$60=$CC$60,$CC$60&lt;&gt;$CC$61,$CC$61:$CC$62=$CC$62,$CE$57&lt;&gt;$CE$58,$CE$58:$CE$60=$CE$60,$CE$61:$CE$62=$CE$62,$CF$58:$CF$60=$CF$60,$CF$61:$CF$62=$CF$62,$CG$58:$CG$60=$CG$60,$CG$61&lt;&gt;$CG$62),1,0)</f>
        <v>0</v>
      </c>
      <c r="BGP62" s="487">
        <f t="array" aca="1" ref="BGP62" ca="1">IF(AND($CC$57:$CC$60=$CC$60,$CC$60&lt;&gt;$CC$61,$CC$61:$CC$62=$CC$62,$CE$57&lt;&gt;$CE$58,$CE$58:$CE$60=$CE$60,$CE$61:$CE$62=$CE$62,$CF$58:$CF$60=$CF$60,$CF$61&lt;&gt;$CF$62,$CG$58:$CG$60=$CG$60),1,0)</f>
        <v>0</v>
      </c>
      <c r="BGQ62" s="487">
        <f t="array" aca="1" ref="BGQ62" ca="1">IF(AND($CC$57:$CC$60=$CC$60,$CC$60&lt;&gt;$CC$61,$CC$61:$CC$62=$CC$62,$CE$57:$CE$60=$CE$60,$CE$61&lt;&gt;$CE$62,$CF$57:$CF$60=$CF$60,$CG$57&lt;&gt;$CG$58,$CG$58:$CG$60=$CG$60),1,0)</f>
        <v>0</v>
      </c>
      <c r="BGR62" s="487">
        <f t="array" aca="1" ref="BGR62" ca="1">IF(AND($CC$57:$CC$60=$CC$60,$CC$60&lt;&gt;$CC$61,$CC$61:$CC$62=$CC$62,$CE$57:$CE$60=$CE$60,$CE$61&lt;&gt;$CE$62,$CF$57&lt;&gt;$CF$58,$CF$58:$CF$60=$CF$60,$CG$58:$CG$60=$CG$60),1,0)</f>
        <v>0</v>
      </c>
      <c r="BGS62" s="487">
        <f t="array" aca="1" ref="BGS62" ca="1">IF(AND($CC$57&lt;&gt;$CC$58,$CC$58:$CC$62=$CC$62,$CE$58:$CE$62=$CE$62,$CF$58:$CF$60=$CF$60,$CF$60&lt;&gt;$CF$61,$CF$61:$CF$62=$CF$62,$CG$58:$CG$60=$CG$60,$CG$61&lt;&gt;$CG$62),1,0)</f>
        <v>0</v>
      </c>
      <c r="BGT62" s="487">
        <f t="array" aca="1" ref="BGT62" ca="1">IF(AND($CC$57&lt;&gt;$CC$58,$CC$58:$CC$62=$CC$62,$CE$58:$CE$62=$CE$62,$CF$58:$CF$61=$CF$61,$CF$61&lt;&gt;$CF$62,$CG$58:$CG$60=$CG$60,$CG$60&lt;&gt;$CG$61),1,0)</f>
        <v>0</v>
      </c>
      <c r="BGU62" s="487">
        <f t="array" aca="1" ref="BGU62" ca="1">IF(AND($CC$57&lt;&gt;$CC$58,$CC$58:$CC$62=$CC$62,$CE$58:$CE$60=$CE$60,$CE$60&lt;&gt;$CE$61,$CE$61:$CE$62=$CE$62,$CF$58:$CF$60=$CF$60,$CF$61:$CF$62=$CF$62,$CG$58:$CG$60=$CG$60,$CG$61&lt;&gt;$CG$62),1,0)</f>
        <v>0</v>
      </c>
      <c r="BGV62" s="487">
        <f t="array" aca="1" ref="BGV62" ca="1">IF(AND($CC$57&lt;&gt;$CC$58,$CC$58:$CC$62=$CC$62,$CE$58:$CE$60=$CE$60,$CE$60&lt;&gt;$CE$61,$CE$61:$CE$62=$CE$62,$CF$58:$CF$60=$CF$60,$CF$61&lt;&gt;$CF$62,$CG$58:$CG$60=$CG$60),1,0)</f>
        <v>0</v>
      </c>
      <c r="BGW62" s="487">
        <f t="array" aca="1" ref="BGW62" ca="1">IF(AND($CC$57&lt;&gt;$CC$58,$CC$58:$CC$62=$CC$62,$CE$58:$CE$61=$CE$61,$CE$61&lt;&gt;$CE$62,$CF$58:$CF$61=$CF$61,$CG$58:$CG$60=$CG$60,$CG$60&lt;&gt;$CG$61),1,0)</f>
        <v>0</v>
      </c>
      <c r="BGX62" s="487">
        <f t="array" aca="1" ref="BGX62" ca="1">IF(AND($CC$57&lt;&gt;$CC$58,$CC$58:$CC$62=$CC$62,$CE$58:$CE$61=$CE$61,$CE$61&lt;&gt;$CE$62,$CF$58:$CF$60=$CF$60,$CF$60&lt;&gt;$CF$61,$CG$58:$CG$60=$CG$60),1,0)</f>
        <v>0</v>
      </c>
      <c r="BGY62" s="487">
        <f t="array" aca="1" ref="BGY62" ca="1">IF(AND($CC$57:$CC$62=$CC$62,$CE$57:$CE$60=$CE$60,$CE$60&lt;&gt;$CE$61,$CE$61:$CE$62=$CE$62,$CF$57:$CF$59=$CF$59,$CF$59&lt;&gt;CF$60,$CF$61:$CF$62=$CF$62,$CG$57&lt;&gt;$CG$58,$CG$58:$CG$59=$CG$59,$CG$61:$CG$62=$CG$62),1,0)</f>
        <v>0</v>
      </c>
      <c r="BGZ62" s="487">
        <f t="array" aca="1" ref="BGZ62" ca="1">IF(AND($CC$57:$CC$62=$CC$62,$CE$57:$CE$60=$CE$60,$CE$60&lt;&gt;$CE$61,$CE$61:$CE$62=$CE$62,$CF$57&lt;&gt;$CF$58,$CF$58:$CF$60=$CF$60,$CF$61:$CF$62=$CF$62,$CG$58:$CG$59=$CG$59,$CG$59&lt;&gt;$CG$60,$CG$61:$CG$62=$CG$62),1,0)</f>
        <v>0</v>
      </c>
      <c r="BHA62" s="487">
        <f t="array" aca="1" ref="BHA62" ca="1">IF(AND($CC$57:$CC$62=$CC$62,$CE$57:$CE$59=$CE$59,$CE$59&lt;&gt;$CE$60,$CE$60:$CE$62=$CE$62,$CF$57:$CF$59=$CF$59,$CF$60&lt;&gt;$CF$61,$CF$61:$CF$62=$CF$62,$CG$57&lt;&gt;$CG$58,$CG$58:$CG$59=$CG$59,$CG$61:$CG$62=$CG$62),1,0)</f>
        <v>0</v>
      </c>
      <c r="BHB62" s="487">
        <f t="array" aca="1" ref="BHB62" ca="1">IF(AND($CC$57:$CC$62=$CC$62,$CE$57:$CE$59=$CE$59,$CE$59&lt;&gt;$CE$60,$CE$60:$CE$62=$CE$62,$CF$57&lt;&gt;$CF$58,$CF$58:$CF$59=$CF$59,$CF$60:$CF$62=$CF$62,$CG$58:$CG$59=$CG$59,$CG$60&lt;&gt;$CG$61,$CG$61:$CG$62=$CG$62),1,0)</f>
        <v>0</v>
      </c>
      <c r="BHC62" s="487">
        <f t="array" aca="1" ref="BHC62" ca="1">IF(AND($CC$57:$CC$62=$CC$62,$CE$57&lt;&gt;$CE$58,$CE$58:$CE$62=$CE$62,$CF$58:$CF$60=$CF$60,$CF$60&lt;&gt;$CF$61,$CF$61:$CF$62=$CF$62,$CG$58:$CG$59=$CG$59,$CG$59&lt;&gt;$CG$60,$CG$61:$CG$62=$CG$62),1,0)</f>
        <v>0</v>
      </c>
      <c r="BHD62" s="487">
        <f t="array" aca="1" ref="BHD62" ca="1">IF(AND($CC$57:$CC$62=$CC$62,$CE$57&lt;&gt;$CE$58,$CE$58:$CE$62=$CE$62,$CF$58:$CF$59=$CF$59,$CF$59&lt;&gt;$CF$60,$CF$60:$CF$62=$CF$62,$CG$58:$CG$59=$CG$59,$CG$60&lt;&gt;$CG$61,$CG$61:$CG$62=$CG$62),1,0)</f>
        <v>0</v>
      </c>
      <c r="BHE62" s="487">
        <f t="array" aca="1" ref="BHE62" ca="1">IF(AND($CC$57:$CC$60=$CC$60,$CC$60&lt;&gt;$CC$61,$CC$61:$CC$62=$CC$62,$CE$57:$CE$60=$CE$60,$CE$61:$CE$62=$CE$62,$CF$57:$CF$59=$CF$59,$CF$59&lt;&gt;$CF$60,$CF$61:$CF$62=$CF$62,$CG$57&lt;&gt;$CG$58,$CG$58:$CG$59=$CG$59,$CG$61:$CG$62=$CG$62),1,0)</f>
        <v>0</v>
      </c>
      <c r="BHF62" s="487">
        <f t="array" aca="1" ref="BHF62" ca="1">IF(AND($CC$57:$CC$60=$CC$60,$CC$60&lt;&gt;$CC$61,$CC$61:$CC$62=$CC$62,$CE$57:$CE$60=$CE$60,$CE$61:$CE$62=$CE$62,$CF$57&lt;&gt;$CF$58,$CF$58:$CF$60=$CF$60,$CF$61:$CF$62=$CF$62,$CG$58:$CG$59=$CG$59,$CG$59&lt;&gt;$CG$60,$CG$61:$CG$62=$CG$62),1,0)</f>
        <v>0</v>
      </c>
      <c r="BHG62" s="487">
        <f t="array" aca="1" ref="BHG62" ca="1">IF(AND($CC$57:$CC$60=$CC$60,$CC$60&lt;&gt;$CC$61,$CC$61:$CC$62=$CC$62,$CE$57:$CE$59=$CE$59,$CE$59&lt;&gt;$CE$60,$CE$61:$CE$62=$CE$62,$CF$57:$CF$59=$CF$59,$CF$61:$CF$62=$CF$62,$CG$57&lt;&gt;$CG$58,$CG$58:$CG$59=$CG$59,$CG$61:$CG$62=$CG$62),1,0)</f>
        <v>0</v>
      </c>
      <c r="BHH62" s="487">
        <f t="array" aca="1" ref="BHH62" ca="1">IF(AND($CC$57:$CC$60=$CC$60,$CC$60&lt;&gt;$CC$61,$CC$61:$CC$62=$CC$62,$CE$57:$CE$59=$CE$59,$CE$59&lt;&gt;$CE$60,$CE$61:$CE$62=$CE$62,$CF$57&lt;&gt;$CF$58,$CF$58:$CF$59=$CF$59,$CF$61:$CF$62=$CF$62,$CG$58:$CG$59=$CG$59,$CG$61:$CG$62=$CG$62),1,0)</f>
        <v>0</v>
      </c>
      <c r="BHI62" s="487">
        <f t="array" aca="1" ref="BHI62" ca="1">IF(AND($CC$57:$CC$60=$CC$60,$CC$60&lt;&gt;$CC$61,$CC$61:$CC$62=$CC$62,$CE$57&lt;&gt;$CE$58,$CE$58:$CE$60=$CE$60,$CE$61:$CE$62=$CE$62,$CF$58:$CF$60=$CF$60,$CF$61:$CF$62=$CF$62,$CG$58:$CG$59=$CG$59,$CG$59&lt;&gt;$CG$60,$CG$61:$CG$62=$CG$62),1,0)</f>
        <v>0</v>
      </c>
      <c r="BHJ62" s="487">
        <f t="array" aca="1" ref="BHJ62" ca="1">IF(AND($CC$57:$CC$60=$CC$60,$CC$60&lt;&gt;$CC$61,$CC$61:$CC$62=$CC$62,$CE$57&lt;&gt;$CE$58,$CE$58:$CE$60=$CE$60,$CE$61:$CE$62=$CE$62,$CF$58:$CF$59=$CF$59,$CF$59&lt;&gt;$CF$60,$CF$61:$CF$62=$CF$62,$CG$58:$CG$59=$CG$59,$CG$61:$CG$62=$CG$62),1,0)</f>
        <v>0</v>
      </c>
      <c r="BHK62" s="487">
        <f t="array" aca="1" ref="BHK62" ca="1">IF(AND($CC$57:$CC$59=$CC$59,$CC$59&lt;&gt;$CC$60,$CC$60:$CC$62=$CC$62,$CE$57:$CE$59=$CE$59,$CE$60:$CE$62=$CE$62,$CF$57:$CF$59=$CF$59,$CF$60&lt;&gt;$CF$61,$CF$61:$CF$62=$CF$62,$CG$57&lt;&gt;$CG$58,$CG$58:$CG$59=$CG$59,$CG$61:$CG$62=$CG$62),1,0)</f>
        <v>0</v>
      </c>
      <c r="BHL62" s="487">
        <f t="array" aca="1" ref="BHL62" ca="1">IF(AND($CC$57:$CC$59=$CC$59,$CC$59&lt;&gt;$CC$60,$CC$60:$CC$62=$CC$62,$CE$57:$CE$59=$CE$59,$CE$60:$CE$62=$CE$62,$CF$57&lt;&gt;$CF$58,$CF$58:$CF$59=$CF$59,$CF$60:$CF$62=$CF$62,$CG$58:$CG$59=$CG$59,$CG$60&lt;&gt;$CG$61,$CG$61:$CG$62=$CG$62),1,0)</f>
        <v>0</v>
      </c>
      <c r="BHM62" s="487">
        <f t="array" aca="1" ref="BHM62" ca="1">IF(AND($CC$57:$CC$59=$CC$59,$CC$59&lt;&gt;$CC$60,$CC$60:$CC$62=$CC$62,$CE$57:$CE$59=$CE$59,$CE$60&lt;&gt;$CE$61,$CE$61:$CE$62=$CE$62,$CF$57:$CF$59=$CF$59,$CF$61:$CF$62=$CF$62,$CG$57&lt;&gt;$CG$58,$CG$58:$CG$59=$CG$59,$CG$61:$CG$62=$CG$62),1,0)</f>
        <v>0</v>
      </c>
      <c r="BHN62" s="487">
        <f t="array" aca="1" ref="BHN62" ca="1">IF(AND($CC$57:$CC$59=$CC$59,$CC$59&lt;&gt;$CC$60,$CC$60:$CC$62=$CC$62,$CE$57:$CE$59=$CE$59,$CE$60&lt;&gt;$CE$61,$CE$61:$CE$62=$CE$62,$CF$57&lt;&gt;$CF$58,$CF$58:$CF$59=$CF$59,$CF$61:$CF$62=$CF$62,$CG$58:$CG$59=$CG$59,$CG$61:$CG$62=$CG$62),1,0)</f>
        <v>0</v>
      </c>
      <c r="BHO62" s="487">
        <f t="array" aca="1" ref="BHO62" ca="1">IF(AND($CC$57:$CC$59=$CC$59,$CC$59&lt;&gt;$CC$60,$CC$60:$CC$62=$CC$62,$CE$57&lt;&gt;$CE$58,$CE$58:$CE$59=$CE$59,$CE$60:$CE$62=$CE$62,$CF$58:$CF$59=$CF$59,$CF$60:$CF$62=$CF$62,$CG$58:$CG$59=$CG$59,$CG$60&lt;&gt;$CG$61,$CG$61:$CG$62=$CG$62),1,0)</f>
        <v>0</v>
      </c>
      <c r="BHP62" s="487">
        <f t="array" aca="1" ref="BHP62" ca="1">IF(AND($CC$57:$CC$59=$CC$59,$CC$59&lt;&gt;$CC$60,$CC$60:$CC$62=$CC$62,$CE$57&lt;&gt;$CE$58,$CE$58:$CE$59=$CE$59,$CE$60:$CE$62=$CE$62,$CF$58:$CF$59=$CF$59,$CF$60&lt;&gt;$CF$61,$CF$61:$CF$62=$CF$62,$CG$58:$CG$59=$CG$59,$CG$61:$CG$62=$CG$62),1,0)</f>
        <v>0</v>
      </c>
      <c r="BHQ62" s="487">
        <f t="array" aca="1" ref="BHQ62" ca="1">IF(AND($CC$57&lt;&gt;$CC$58,$CC$58:$CC$62=$CC$62,$CE$58:$CE$62=$CE$62,$CF$58:$CF$60=$CF$60,$CF$60&lt;&gt;$CF$61,$CF$61:$CF$62=$CF$62,$CG$58:$CG$59=$CG$59,$CG$59&lt;&gt;$CG$60,$CG$61:$CG$62=$CG$62),1,0)</f>
        <v>0</v>
      </c>
      <c r="BHR62" s="487">
        <f t="array" aca="1" ref="BHR62" ca="1">IF(AND($CC$57&lt;&gt;$CC$58,$CC$58:$CC$62=$CC$62,$CE$58:$CE$62=$CE$62,$CF$58:$CF$59=$CF$59,$CF$59&lt;&gt;$CF$60,$CF$60:$CF$62=$CF$62,$CG$58:$CG$59=$CG$59,$CG$60&lt;&gt;$CG$61,$CG$61:$CG$62=$CG$62),1,0)</f>
        <v>0</v>
      </c>
      <c r="BHS62" s="487">
        <f t="array" aca="1" ref="BHS62" ca="1">IF(AND($CC$57&lt;&gt;$CC$58,$CC$58:$CC$62=$CC$62,$CE$58:$CE$60=$CE$60,$CE$60&lt;&gt;$CE$61,$CE$61:$CE$62=$CE$62,$CF$58:$CF$60=$CF$60,$CF$61:$CF$62=$CF$62,$CG$58:$CG$59=$CG$59,$CG$59&lt;&gt;$CG$60,$CG$61:$CG$62=$CG$62),1,0)</f>
        <v>0</v>
      </c>
      <c r="BHT62" s="487">
        <f t="array" aca="1" ref="BHT62" ca="1">IF(AND($CC$57&lt;&gt;$CC$58,$CC$58:$CC$62=$CC$62,$CE$58:$CE$60=$CE$60,$CE$60&lt;&gt;$CE$61,$CE$61:$CE$62=$CE$62,$CF$58:$CF$59=$CF$59,$CF$59&lt;&gt;$CF$60,$CF$61:$CF$62=$CF$62,$CG$58:$CG$59=$CG$59,$CG$61:$CG$62=$CG$62),1,0)</f>
        <v>0</v>
      </c>
      <c r="BHU62" s="487">
        <f t="array" aca="1" ref="BHU62" ca="1">IF(AND($CC$57&lt;&gt;$CC$58,$CC$58:$CC$62=$CC$62,$CE$58:$CE$59=$CE$59,$CE$59&lt;&gt;$CE$60,$CE$60:$CE$62=$CE$62,$CF$58:$CF$59=$CF$59,$CF$60:$CF$62=$CF$62,$CG$58:$CG$59=$CG$59,$CG$60&lt;&gt;$CG$61,$CG$61:$CG$62=$CG$62),1,0)</f>
        <v>0</v>
      </c>
      <c r="BHV62" s="487">
        <f t="array" aca="1" ref="BHV62" ca="1">IF(AND($CC$57&lt;&gt;$CC$58,$CC$58:$CC$62=$CC$62,$CE$58:$CE$59=$CE$59,$CE$59&lt;&gt;$CE$60,$CE$60:$CE$62=$CE$62,$CF$58:$CF$59=$CF$59,$CF$60&lt;&gt;$CF$61,$CF$61:$CF$62=$CF$62,$CG$58:$CG$59=$CG$59,$CG$61:$CG$62=$CG$62),1,0)</f>
        <v>0</v>
      </c>
      <c r="BHW62" s="487">
        <f t="array" aca="1" ref="BHW62" ca="1">IF(AND($CC$57:$CC$62=$CC$62,$CE$57:$CE$61=$CE$61,$CE$61&lt;&gt;$CE$62,$CF$57&lt;&gt;$CF$58,$CF$58:$CF$61=$CF$61,$CG$58:$CG$59=$CG$59,$CG$59&lt;&gt;$CG$60,$CG$60:$CG$61=$CG$61),1,0)</f>
        <v>0</v>
      </c>
      <c r="BHX62" s="487">
        <f t="array" aca="1" ref="BHX62" ca="1">IF(AND($CC$57:$CC$62=$CC$62,$CE$57:$CE$61=$CE$61,$CE$61&lt;&gt;$CE$62,$CF$57:$CF$59=$CF$59,$CF$59&lt;&gt;$CF$60,$CF$60:$CF$61=$CF$61,$CG$57&lt;&gt;$CG$58,$CG$58:$CG$59=$CG$59,$CG$60:$CG$61=$CG$61),1,0)</f>
        <v>0</v>
      </c>
      <c r="BHY62" s="487">
        <f t="array" aca="1" ref="BHY62" ca="1">IF(AND($CC$57:$CC$62=$CC$62,$CE$57:$CE$59=$CE$59,$CE$59&lt;&gt;$CE$60,$CE$60:$CE$62=$CE$62,$CF$57:$CF$59=$CF$59,$CF$60:$CF$61=$CF$61,$CF$61&lt;&gt;$CF$62,$CG$57&lt;&gt;$CG$58,$CG$58:$CG$59=$CG$59,$CG$60:$CG$61=$CG$61),1,0)</f>
        <v>0</v>
      </c>
      <c r="BHZ62" s="487">
        <f t="array" aca="1" ref="BHZ62" ca="1">IF(AND($CC$57:$CC$62=$CC$62,$CE$57:$CE$59=$CE$59,$CE$59&lt;&gt;$CE$60,$CE$60:$CE$62=$CE$62,$CF$57&lt;&gt;$CF$58,$CF$58:$CF$59=$CF$59,$CF$60:$CF$62=$CF$62,$CG$58:$CG$59=$CG$59,$CG$60:$CG$61=$CG$61,$CG$61&lt;&gt;$CG$62),1,0)</f>
        <v>0</v>
      </c>
      <c r="BIA62" s="487">
        <f t="array" aca="1" ref="BIA62" ca="1">IF(AND($CC$57:$CC$62=$CC$62,$CE$57&lt;&gt;$CE$58,$CE$58:$CE$62=$CE$62,$CF$58:$CF$61=$CF$61,$CF$61&lt;&gt;$CF$62,$CG$58:$CG$59=$CG$59,$CG$59&lt;&gt;$CG$60,$CG$60:$CG$61=$CG$61),1,0)</f>
        <v>0</v>
      </c>
      <c r="BIB62" s="487">
        <f t="array" aca="1" ref="BIB62" ca="1">IF(AND($CC$57:$CC$62=$CC$62,$CE$57&lt;&gt;$CE$58,$CE$58:$CE$62=$CE$62,$CF$58:$CF$59=$CF$59,$CF$59&lt;&gt;$CF$60,$CF$60:$CF$62=$CF$62,$CG$58:$CG$59=$CG$59,$CG$60:$CG$61=$CG$61,$CG$61&lt;&gt;$CG$62),1,0)</f>
        <v>0</v>
      </c>
      <c r="BIC62" s="487">
        <f t="array" aca="1" ref="BIC62" ca="1">IF(AND($CC$57:$CC$61=$CC$61,$CC$61&lt;&gt;$CC$62,$CE$57:$CE$61=$CE$61,$CF$57&lt;&gt;$CF$58,$CF$58:$CF$61=$CF$61,$CG$58:$CG$59=$CG$59,$CG$59&lt;&gt;$CG$60,$CG$60:$CG$61=$CG$61),1,0)</f>
        <v>0</v>
      </c>
      <c r="BID62" s="487">
        <f t="array" aca="1" ref="BID62" ca="1">IF(AND($CC$57:$CC$61=$CC$61,$CC$61&lt;&gt;$CC$62,$CE$57:$CE$61=$CE$61,$CF$57:$CF$59=$CF$59,$CF$59&lt;&gt;$CF$60,$CF$60:$CF$61=$CF$61,$CG$57&lt;&gt;$CG$58,$CG$58:$CG$59=$CG$59,$CG$60:$CG$61=$CG$61),1,0)</f>
        <v>0</v>
      </c>
      <c r="BIE62" s="487">
        <f t="array" aca="1" ref="BIE62" ca="1">IF(AND($CC$57:$CC$61=$CC$61,$CC$61&lt;&gt;$CC$62,$CE$57&lt;&gt;$CE$58,$CE$58:$CE$61=$CE$61,$CF$58:$CF$59=$CF$59,$CF$59&lt;&gt;$CF$60,$CF$60:$CF$61=$CF$61,$CG$58:$CG$59=$CG$59,$CG$60:$CG$61=$CG$61),1,0)</f>
        <v>0</v>
      </c>
      <c r="BIF62" s="487">
        <f t="array" aca="1" ref="BIF62" ca="1">IF(AND($CC$57:$CC$61=$CC$61,$CC$61&lt;&gt;$CC$62,$CE$57&lt;&gt;$CE$58,$CE$58:$CE$61=$CE$61,$CF$58:$CF$61=$CF$61,$CG$58:$CG$59=$CG$59,$CG$59&lt;&gt;$CG$60,$CG$60:$CG$61=$CG$61),1,0)</f>
        <v>0</v>
      </c>
      <c r="BIG62" s="487">
        <f t="array" aca="1" ref="BIG62" ca="1">IF(AND($CC$57:$CC$61=$CC$61,$CC$61&lt;&gt;$CC$62,$CE$57:$CE$59=$CE$59,$CE$59&lt;&gt;$CE$60,$CE$60:$CE$61=$CE$61,$CF$57&lt;&gt;$CF$58,$CF$58:$CF$59=$CF$59,$CF$60:$CF$61=$CF$61,$CG$58:$CG$59=$CG$59,$CG$60:$CG$61=$CG$61),1,0)</f>
        <v>0</v>
      </c>
      <c r="BIH62" s="487">
        <f t="array" aca="1" ref="BIH62" ca="1">IF(AND($CC$57:$CC$61=$CC$61,$CC$61&lt;&gt;$CC$62,$CE$57:$CE$59=$CE$59,$CE$59&lt;&gt;$CE$60,$CE$60:$CE$61=$CE$61,$CF$57:$CF$59=$CF$59,$CF$60:$CF$61=$CF$61,$CG$57&lt;&gt;$CG$58,$CG$58:$CG$59=$CG$59,$CG$60:$CG$61=$CG$61),1,0)</f>
        <v>0</v>
      </c>
      <c r="BII62" s="487">
        <f t="array" aca="1" ref="BII62" ca="1">IF(AND($CC$57:$CC$59=$CC$59,$CC$59&lt;&gt;$CC$60,$CC$60:$CC$62=$CC$62,$CE$57:$CE$59=$CE$59,$CE$60:$CE$62=$CE$62,$CF$57:$CF$59=$CF$59,$CF$60:$CF$61=$CF$61,$CF$61&lt;&gt;$CF$62,$CG$57&lt;&gt;$CG$58,$CG$58:$CG$59=$CG$59,$CG$60:$CG$61=$CG$61),1,0)</f>
        <v>0</v>
      </c>
      <c r="BIJ62" s="487">
        <f t="array" aca="1" ref="BIJ62" ca="1">IF(AND($CC$57:$CC$59=$CC$59,$CC$59&lt;&gt;$CC$60,$CC$60:$CC$62=$CC$62,$CE$57:$CE$59=$CE$59,$CE$60:$CE$62=$CE$62,$CF$57&lt;&gt;$CF$58,$CF$58:$CF$59=$CF$59,$CF$60:$CF$62=$CF$62,$CG$58:$CG$59=$CG$59,$CG$60:$CG$61=$CG$61,$CG$61&lt;&gt;$CG$62),1,0)</f>
        <v>0</v>
      </c>
      <c r="BIK62" s="487">
        <f t="array" aca="1" ref="BIK62" ca="1">IF(AND($CC$57:$CC$59=$CC$59,$CC$59&lt;&gt;$CC$60,$CC$60:$CC$62=$CC$62,$CE$57:$CE$59=$CE$59,$CE$60:$CE$61=$CE$61,$CE$61&lt;&gt;$CE$62,$CF$57&lt;&gt;$CF$58,$CF$58:$CF$59=$CF$59,$CF$60:$CF$61=$CF$61,$CG$58:$CG$59=$CG$59,$CG$60:$CG$61=$CG$61),1,0)</f>
        <v>0</v>
      </c>
      <c r="BIL62" s="487">
        <f t="array" aca="1" ref="BIL62" ca="1">IF(AND($CC$57:$CC$59=$CC$59,$CC$59&lt;&gt;$CC$60,$CC$60:$CC$62=$CC$62,$CE$57:$CE$59=$CE$59,$CE$60:$CE$61=$CE$61,$CE$61&lt;&gt;$CE$62,$CF$57:$CF$59=$CF$59,$CF$60:$CF$61=$CF$61,$CG$57&lt;&gt;$CG$58,$CG$58:$CG$59=$CG$59,$CG$60:$CG$61=$CG$61),1,0)</f>
        <v>0</v>
      </c>
      <c r="BIM62" s="487">
        <f t="array" aca="1" ref="BIM62" ca="1">IF(AND($CC$57:$CC$59=$CC$59,$CC$59&lt;&gt;$CC$60,$CC$60:$CC$62=$CC$62,$CE$57&lt;&gt;$CE$58,$CE$58:$CE$59=$CE$59,$CE$60:$CE$62=$CE$62,$CF$58:$CF$59=$CF$59,$CF$60:$CF$61=$CF$61,$CF$61&lt;&gt;$CF$62,$CG$58:$CG$59=$CG$59,$CG$60:$CG$61=$CG$61),1,0)</f>
        <v>0</v>
      </c>
      <c r="BIN62" s="487">
        <f t="array" aca="1" ref="BIN62" ca="1">IF(AND($CC$57:$CC$59=$CC$59,$CC$59&lt;&gt;$CC$60,$CC$60:$CC$62=$CC$62,$CE$57&lt;&gt;$CE$58,$CE$58:$CE$59=$CE$59,$CE$60:$CE$62=$CE$62,$CF$58:$CF$59=$CF$59,$CF$60:$CF$62=$CF$62,$CG$58:$CG$59=$CG$59,$CG$60:$CG$61=$CG$61,$CG$61&lt;&gt;$CG$62),1,0)</f>
        <v>0</v>
      </c>
      <c r="BIO62" s="487">
        <f t="array" aca="1" ref="BIO62" ca="1">IF(AND($CC$57&lt;&gt;$CC$58,$CC$58:$CC$62=$CC$62,$CE$58:$CE$62=$CE$62,$CF$58:$CF$61=$CF$61,$CF$61&lt;&gt;$CF$62,$CG$58:$CG$59=$CG$59,$CG$59&lt;&gt;$CG$60,$CG$60:$CG$61=$CG$61),1,0)</f>
        <v>0</v>
      </c>
      <c r="BIP62" s="487">
        <f t="array" aca="1" ref="BIP62" ca="1">IF(AND($CC$57&lt;&gt;$CC$58,$CC$58:$CC$62=$CC$62,$CE$58:$CE$62=$CE$62,$CF$58:$CF$59=$CF$59,$CF$59&lt;&gt;$CF$60,$CF$60:$CF$62=$CF$62,$CG$58:$CG$59=$CG$59,$CG$60:$CG$61=$CG$61,$CG$61&lt;&gt;$CG$62),1,0)</f>
        <v>0</v>
      </c>
      <c r="BIQ62" s="487">
        <f t="array" aca="1" ref="BIQ62" ca="1">IF(AND($CC$57&lt;&gt;$CC$58,$CC$58:$CC$62=$CC$62,$CE$58:$CE$61=$CE$61,$CE$61&lt;&gt;$CE$62,$CF$58:$CF$59=$CF$59,$CF$59&lt;&gt;$CF$60,$CF$60:$CF$61=$CF$61,$CG$58:$CG$59=$CG$59,$CG$60:$CG$61=$CG$61),1,0)</f>
        <v>0</v>
      </c>
      <c r="BIR62" s="487">
        <f t="array" aca="1" ref="BIR62" ca="1">IF(AND($CC$57&lt;&gt;$CC$58,$CC$58:$CC$62=$CC$62,$CE$58:$CE$61=$CE$61,$CE$61&lt;&gt;$CE$62,$CF$58:$CF$61=$CF$61,$CG$58:$CG$59=$CG$59,$CG$59&lt;&gt;$CG$60,$CG$60:$CG$61=$CG$61),1,0)</f>
        <v>0</v>
      </c>
      <c r="BIS62" s="487">
        <f t="array" aca="1" ref="BIS62" ca="1">IF(AND($CC$57&lt;&gt;$CC$58,$CC$58:$CC$62=$CC$62,$CE$58:$CE$59=$CE$59,$CE$59&lt;&gt;$CE$60,$CE$60:$CE$62=$CE$62,$CF$58:$CF$59=$CF$59,$CF$60:$CF$61=$CF$61,$CF$61&lt;&gt;$CF$62,$CG$58:$CG$59=$CG$59,$CG$60:$CG$61=$CG$61),1,0)</f>
        <v>0</v>
      </c>
      <c r="BIT62" s="487">
        <f t="array" aca="1" ref="BIT62" ca="1">IF(AND($CC$57&lt;&gt;$CC$58,$CC$58:$CC$62=$CC$62,$CE$58:$CE$59=$CE$59,$CE$59&lt;&gt;$CE$60,$CE$60:$CE$62=$CE$62,$CF$58:$CF$59=$CF$59,$CF$60:$CF$62=$CF$62,$CG$58:$CG$59=$CG$59,$CG$60:$CG$61=$CG$61,$CG$61&lt;&gt;$CG$62),1,0)</f>
        <v>0</v>
      </c>
      <c r="BIU62" s="487">
        <f t="array" aca="1" ref="BIU62" ca="1">IF(AND($CC$57:$CC$62=$CC$62,$CE$57:$CE$61=$CE$61,$CE$61&lt;&gt;$CE$62,$CF$57:$CF$60=$CF$60,$CF$60&lt;&gt;$CF$61,$CG$57&lt;&gt;$CG$58,$CG$58:$CG$59=$CG$59,$CG$59&lt;&gt;$CG$60),1,0)</f>
        <v>0</v>
      </c>
      <c r="BIV62" s="487">
        <f t="array" aca="1" ref="BIV62" ca="1">IF(AND($CC$57:$CC$62=$CC$62,$CE$57:$CE$61=$CE$61,$CE$61&lt;&gt;$CE$62,$CF$57:$CF$59=$CF$59,$CF$59&lt;&gt;$CF$60,$CF$60:$CF$61=$CF$61,$CG$57&lt;&gt;$CG$58,$CG$58:$CG$59=$CG$58,$CG$60&lt;&gt;$CG$61),1,0)</f>
        <v>0</v>
      </c>
      <c r="BIW62" s="487">
        <f t="array" aca="1" ref="BIW62" ca="1">IF(AND($CC$57:$CC$62=$CC$62,$CE$57:$CE$61=$CE$61,$CE$61&lt;&gt;$CE$62,$CF$57:$CF$59=$CF$59,$CF$59&lt;&gt;$CF$60,$CF$60&lt;&gt;$CF$61,$CG$57&lt;&gt;$CG$58,$CG$58:$CG$59=$CG$58),1,0)</f>
        <v>0</v>
      </c>
      <c r="BIX62" s="487">
        <f t="array" aca="1" ref="BIX62" ca="1">IF(AND($CC$57:$CC$62=$CC$62,$CE$57:$CE$61=$CE$61,$CE$61&lt;&gt;$CE$62,$CF$57&lt;&gt;$CF$58,$CF$58:$CF$61=$CF$61,$CG$58:$CG$59=$CG$59,$CG$59&lt;&gt;$CG$60,$CG$60&lt;&gt;$CG$61),1,0)</f>
        <v>0</v>
      </c>
      <c r="BIY62" s="487">
        <f t="array" aca="1" ref="BIY62" ca="1">IF(AND($CC$57:$CC$62=$CC$62,$CE$57:$CE$61=$CE$61,$CE$61&lt;&gt;$CE$62,$CF$57&lt;&gt;$CF$58,$CF$58:$CF$60=$CF$60,$CF$60&lt;&gt;$CF$61,$CG$58:$CG$59=$CG$59,$CG$59&lt;&gt;$CG$60),1,0)</f>
        <v>0</v>
      </c>
      <c r="BIZ62" s="487">
        <f t="array" aca="1" ref="BIZ62" ca="1">IF(AND($CC$57:$CC$62=$CC$62,$CE$57:$CE$61=$CE$61,$CE$61&lt;&gt;$CE$62,$CF$57&lt;&gt;$CF$58,$CF$58:$CF$59=$CF$59,$CF$59&lt;&gt;$CF$60,$CF$60:$CF$61=$CF$61,$CG$58:$CG$59=$CG$59,$CG$60&lt;&gt;$CG$61),1,0)</f>
        <v>0</v>
      </c>
      <c r="BJA62" s="487">
        <f t="array" aca="1" ref="BJA62" ca="1">IF(AND($CC$57:$CC$62=$CC$62,$CE$57:$CE$60=$CE$60,$CE$60&lt;&gt;$CE$61,$CE$61:$CE$62=$CE$62,$CF$57:$CF$60=$CF$60,$CF$61&lt;&gt;$CF$62,$CG$57&lt;&gt;$CG$58,$CG$58:$CG$59=$CG$59,$CG$59&lt;&gt;$CG$60),1,0)</f>
        <v>0</v>
      </c>
      <c r="BJB62" s="487">
        <f t="array" aca="1" ref="BJB62" ca="1">IF(AND($CC$57:$CC$62=$CC$62,$CE$57:$CE$60=$CE$60,$CE$60&lt;&gt;$CE$61,$CE$61:$CE$62=$CE$62,$CF$57:$CF$59=$CF$59,$CF$59&lt;&gt;$CF$60,$CF$61:$CF$62=$CF$62,$CG$57&lt;&gt;$CG$58,$CG$58:$CG$59=$CG$59,$CG$61&lt;&gt;$CG$62),1,0)</f>
        <v>0</v>
      </c>
      <c r="BJC62" s="487">
        <f t="array" aca="1" ref="BJC62" ca="1">IF(AND($CC$57:$CC$62=$CC$62,$CE$57:$CE$60=$CE$60,$CE$60&lt;&gt;$CE$61,$CE$61:$CE$62=$CE$62,$CF$57:$CF$59=$CF$59,$CF$59&lt;&gt;$CF$60,$CF$61&lt;&gt;$CF$62,$CG$57&lt;&gt;$CG$58,$CG$58:$CG$59=$CG$59),1,0)</f>
        <v>0</v>
      </c>
      <c r="BJD62" s="487">
        <f t="array" aca="1" ref="BJD62" ca="1">IF(AND($CC$57:$CC$62=$CC$62,$CE$57:$CE$60=$CE$60,$CE$60&lt;&gt;$CE$61,$CE$61:$CE$62=$CE$62,$CF$57&lt;&gt;$CF$58,$CF$58:$CF$60=$CF$60,$CF$61:$CF$62=$CF$62,$CG$58:$CG$59=$CG$59,$CG$59&lt;&gt;$CG$60,$CG$61&lt;&gt;$CG$62),1,0)</f>
        <v>0</v>
      </c>
      <c r="BJE62" s="487">
        <f t="array" aca="1" ref="BJE62" ca="1">IF(AND($CC$57:$CC$62=$CC$62,$CE$57:$CE$60=$CE$60,$CE$60&lt;&gt;$CE$61,$CE$61:$CE$62=$CE$62,$CF$57&lt;&gt;$CF$58,$CF$58:$CF$60=$CF$60,$CF$61&lt;&gt;$CF$62,$CG$58:$CG$59=$CG$59,$CG$59&lt;&gt;$CG$60),1,0)</f>
        <v>0</v>
      </c>
      <c r="BJF62" s="487">
        <f t="array" aca="1" ref="BJF62" ca="1">IF(AND($CC$57:$CC$62=$CC$62,$CE$57:$CE$60=$CE$60,$CE$60&lt;&gt;$CE$61,$CE$61:$CE$62=$CE$62,$CF$57&lt;&gt;$CF$58,$CF$58:$CF$59=$CF$59,$CF$59&lt;&gt;$CF$60,$CF$61:$CF$62=$CF$62,$CG$58:$CG$59=$CG$59,$CG$61&lt;&gt;$CG$62),1,0)</f>
        <v>0</v>
      </c>
      <c r="BJG62" s="487">
        <f t="array" aca="1" ref="BJG62" ca="1">IF(AND($CC$57:$CC$62=$CC$62,$CE$57:$CE$59=$CE$59,$CE$59&lt;&gt;$CE$60,$CE$60:$CE$62=$CE$62,$CF$57&lt;&gt;$CF$58,$CF$58:$CF$59=$CF$59,$CF$60:$CF$62=$CF$62,$CG$58:$CG$59=$CG$59,$CG$60&lt;&gt;$CG$61,$CG$61&lt;&gt;$CG$62),1,0)</f>
        <v>0</v>
      </c>
      <c r="BJH62" s="487">
        <f t="array" aca="1" ref="BJH62" ca="1">IF(AND($CC$57:$CC$62=$CC$62,$CE$57:$CE$59=$CE$59,$CE$59&lt;&gt;$CE$60,$CE$60:$CE$62=$CE$62,$CF$57&lt;&gt;$CF$58,$CF$58:$CF$59=$CF$59,$CF$60&lt;&gt;$CF$61,$CF$61:$CF$62=$CF$62,$CG$58:$CG$59=$CG$59,$CG$61&lt;&gt;$CG$62),1,0)</f>
        <v>0</v>
      </c>
      <c r="BJI62" s="487">
        <f t="array" aca="1" ref="BJI62" ca="1">IF(AND($CC$57:$CC$62=$CC$62,$CE$57:$CE$59=$CE$59,$CE$59&lt;&gt;$CE$60,$CE$60:$CE$62=$CE$62,$CF$57&lt;&gt;$CF$58,$CF$58:$CF$59=$CF$59,$CF$60:$CF$61=$CF$61,$CF$61&lt;&gt;$CF$62,$CG$58:$CG$59=$CG$59,$CG$60&lt;&gt;$CG$61),1,0)</f>
        <v>0</v>
      </c>
      <c r="BJJ62" s="487">
        <f t="array" aca="1" ref="BJJ62" ca="1">IF(AND($CC$57:$CC$62=$CC$62,$CE$57:$CE$59=$CE$59,$CE$59&lt;&gt;$CE$60,$CE$60:$CE$62=$CE$62,$CF$57:$CF$59=$CF$59,$CF$60&lt;&gt;$CF$61,$CF$61:$CF$62=$CF$62,$CG$57&lt;&gt;$CG$58,$CG$58:$CG$59=$CG$59,$CG$61&lt;&gt;$CG$62),1,0)</f>
        <v>0</v>
      </c>
      <c r="BJK62" s="487">
        <f t="array" aca="1" ref="BJK62" ca="1">IF(AND($CC$57:$CC$62=$CC$62,$CE$57:$CE$59=$CE$59,$CE$59&lt;&gt;$CE$60,$CE$60:$CE$62=$CE$62,$CF$57:$CF$59=$CF$59,$CF$60:$CF$61=$CF$61,$CF$61&lt;&gt;$CF$62,$CG$57&lt;&gt;$CG$58,$CG$58:$CG$59=$CG$59,$CG$60&lt;&gt;$CG$61),1,0)</f>
        <v>0</v>
      </c>
      <c r="BJL62" s="487">
        <f t="array" aca="1" ref="BJL62" ca="1">IF(AND($CC$57:$CC$62=$CC$62,$CE$57:$CE$59=$CE$59,$CE$59&lt;&gt;$CE$60,$CE$60:$CE$62=$CE$62,$CF$57:$CF$59=$CF$59,$CF$60&lt;&gt;$CF$61,$CF$61&lt;&gt;$CF$62,$CG$57&lt;&gt;$CG$58,$CG$58:$CG$59=$CG$59),1,0)</f>
        <v>0</v>
      </c>
      <c r="BJM62" s="487">
        <f t="array" aca="1" ref="BJM62" ca="1">IF(AND($CC$57:$CC$62=$CC$62,$CE$57:$CE$60=$CE$60,$CE$60&lt;&gt;$CE$61,$CE$61&lt;&gt;$CE$62,$CF$57&lt;&gt;$CF$58,$CF$58:$CF$60=$CF$60,$CG$58:$CG$59=$CG$59,$CG$59&lt;&gt;$CG$60),1,0)</f>
        <v>0</v>
      </c>
      <c r="BJN62" s="487">
        <f t="array" aca="1" ref="BJN62" ca="1">IF(AND($CC$57:$CC$62=$CC$62,$CE$57:$CE$60=$CE$60,$CE$60&lt;&gt;$CE$61,$CE$61&lt;&gt;$CE$62,$CF$57:$CF$59=$CF$59,$CF$59&lt;&gt;$CF$60,$CG$57&lt;&gt;$CG$58,$CG$58:$CG$59=$CG$59),1,0)</f>
        <v>0</v>
      </c>
      <c r="BJO62" s="487">
        <f t="array" aca="1" ref="BJO62" ca="1">IF(AND($CC$57:$CC$62=$CC$62,$CE$57:$CE$59=$CE$59,$CE$59&lt;&gt;$CE$60,$CE$60:$CE$61=$CE$61,$CE$61&lt;&gt;$CE$62,$CF$57:$CF$59=$CF$59,$CF$60&lt;&gt;$CF$61,$CG$57&lt;&gt;$CG$58,$CG$58:$CG$59=$CG$59),1,0)</f>
        <v>0</v>
      </c>
      <c r="BJP62" s="487">
        <f t="array" aca="1" ref="BJP62" ca="1">IF(AND($CC$57:$CC$62=$CC$62,$CE$57:$CE$59=$CE$59,$CE$59&lt;&gt;$CE$60,$CE$60:$CE$61=$CE$61,$CE$61&lt;&gt;$CE$62,$CF$57&lt;&gt;$CF$58,$CF$58:$CF$59=$CF$59,$CF$60:$CF$61=$CF$61,$CG$58:$CG$59=$CG$59,$CG$60&lt;&gt;$CG$61),1,0)</f>
        <v>0</v>
      </c>
      <c r="BJQ62" s="487">
        <f t="array" aca="1" ref="BJQ62" ca="1">IF(AND($CC$57:$CC$62=$CC$62,$CE$57:$CE$59=$CE$59,$CE$59&lt;&gt;$CE$60,$CE$60&lt;&gt;$CE$61,$CE$61:$CE$62=$CE$62,$CF$57&lt;&gt;$CF$58,$CF$58:$CF$59=$CF$59,$CF$61:$CF$62=$CF$62,$CG$58:$CG$59=$CG$59,$CG$61&lt;&gt;$CG$62),1,0)</f>
        <v>0</v>
      </c>
      <c r="BJR62" s="487">
        <f t="array" aca="1" ref="BJR62" ca="1">IF(AND($CC$57:$CC$62=$CC$62,$CE$57:$CE$59=$CE$59,$CE$59&lt;&gt;$CE$60,$CE$60&lt;&gt;$CE$61,$CE$61:$CE$62=$CE$62,$CF$57:$CF$59=$CF$59,$CF$61&lt;&gt;$CF$62,$CG$57&lt;&gt;$CG$58,$CG$58:$CG$59=$CG$59),1,0)</f>
        <v>0</v>
      </c>
      <c r="BJS62" s="487">
        <f t="array" aca="1" ref="BJS62" ca="1">IF(AND($CC$57:$CC$62=$CC$62,$CE$57&lt;&gt;$CE$58,$CE$58:$CE$62=$CE$62,$CF$58:$CF$61=$CF$61,$CF$61&lt;&gt;$CF$62,$CG$58:$CG$59=$CG$59,$CG$59&lt;&gt;$CG$60,$CG$60&lt;&gt;$CG$61),1,0)</f>
        <v>0</v>
      </c>
      <c r="BJT62" s="487">
        <f t="array" aca="1" ref="BJT62" ca="1">IF(AND($CC$57:$CC$62=$CC$62,$CE$57&lt;&gt;$CE$58,$CE$58:$CE$62=$CE$62,$CF$58:$CF$60=$CF$60,$CF$60&lt;&gt;$CF$61,$CF$61:$CF$62=$CF$62,$CG$58:$CG$59=$CG$59,$CG$59&lt;&gt;$CG$60,$CG$61&lt;&gt;$CG$62),1,0)</f>
        <v>0</v>
      </c>
      <c r="BJU62" s="487">
        <f t="array" aca="1" ref="BJU62" ca="1">IF(AND($CC$57:$CC$62=$CC$62,$CE$57&lt;&gt;$CE$58,$CE$58:$CE$62=$CE$62,$CF$58:$CF$60=$CF$60,$CF$60&lt;&gt;$CF$61,$CF$61&lt;&gt;$CF$62,$CG$58:$CG$59=$CG$59,$CG$59&lt;&gt;$CG$60),1,0)</f>
        <v>0</v>
      </c>
      <c r="BJV62" s="487">
        <f t="array" aca="1" ref="BJV62" ca="1">IF(AND($CC$57:$CC$62=$CC$62,$CE$57&lt;&gt;$CE$58,$CE$58:$CE$62=$CE$62,$CF$58:$CF$59=$CF$59,$CF$59&lt;&gt;$CF$60,$CF$60:$CF$62=$CF$62,$CG$58:$CG$59=$CG$59,$CG$60&lt;&gt;$CG$61,$CG$61&lt;&gt;$CG$62),1,0)</f>
        <v>0</v>
      </c>
      <c r="BJW62" s="487">
        <f t="array" aca="1" ref="BJW62" ca="1">IF(AND($CC$57:$CC$62=$CC$62,$CE$57&lt;&gt;$CE$58,$CE$58:$CE$62=$CE$62,$CF$58:$CF$59=$CF$59,$CF$59&lt;&gt;$CF$60,$CF$60&lt;&gt;$CF$61,$CF$61:$CF$62=$CF$62,$CG$58:$CG$59=$CG$59,$CG$61&lt;&gt;$CG$62),1,0)</f>
        <v>0</v>
      </c>
      <c r="BJX62" s="487">
        <f t="array" aca="1" ref="BJX62" ca="1">IF(AND($CC$57:$CC$62=$CC$62,$CE$57&lt;&gt;$CE$58,$CE$58:$CE$62=$CE$62,$CF$58:$CF$59=$CF$59,$CF$59&lt;&gt;$CF$60,$CF$60:$CF$61=$CF$61,$CF$61&lt;&gt;$CF$62,$CG$58:$CG$59=$CG$59,$CG$60&lt;&gt;$CG$61),1,0)</f>
        <v>0</v>
      </c>
      <c r="BJY62" s="487">
        <f t="array" aca="1" ref="BJY62" ca="1">IF(AND($CC$57:$CC$62=$CC$62,$CE$57&lt;&gt;$CE$58,$CE$58:$CE$61=$CE$61,$CE$61&lt;&gt;$CE$62,$CF$58:$CF$59=$CF$59,$CF$59&lt;&gt;$CF$60,$CF$60:$CF$61=$CF$61,$CG$58:$CG$59=$CG$59,$CG$60&lt;&gt;$CG$61),1,0)</f>
        <v>0</v>
      </c>
      <c r="BJZ62" s="487">
        <f t="array" aca="1" ref="BJZ62" ca="1">IF(AND($CC$57:$CC$62=$CC$62,$CE$57&lt;&gt;$CE$58,$CE$58:$CE$61=$CE$61,$CE$61&lt;&gt;$CE$62,$CF$58:$CF$60=$CF$60,$CF$60&lt;&gt;$CF$61,$CG$58:$CG$59=$CG$59,$CG$59&lt;&gt;$CG$60),1,0)</f>
        <v>0</v>
      </c>
      <c r="BKA62" s="487">
        <f t="array" aca="1" ref="BKA62" ca="1">IF(AND($CC$57:$CC$62=$CC$62,$CE$57&lt;&gt;$CE$58,$CE$58:$CE$60=$CE$60,$CE$60&lt;&gt;$CE$61,$CE$61:$CE$62=$CE$62,$CF$58:$CF$59=$CF$59,$CF$59&lt;&gt;$CF$60,$CF$61:$CF$62=$CF$62,$CG$58:$CG$59=$CG$59,$CG$61&lt;&gt;$CG$62),1,0)</f>
        <v>0</v>
      </c>
      <c r="BKB62" s="487">
        <f t="array" aca="1" ref="BKB62" ca="1">IF(AND($CC$57:$CC$62=$CC$62,$CE$57&lt;&gt;$CE$58,$CE$58:$CE$60=$CE$60,$CE$60&lt;&gt;$CE$61,$CE$61:$CE$62=$CE$62,$CF$58:$CF$60=$CF$60,$CF$61&lt;&gt;$CF$62,$CG$58:$CG$59=$CG$59,$CG$59&lt;&gt;$CG$60),1,0)</f>
        <v>0</v>
      </c>
      <c r="BKC62" s="487">
        <f t="array" aca="1" ref="BKC62" ca="1">IF(AND($CC$57:$CC$62=$CC$62,$CE$57&lt;&gt;$CE$58,$CE$58:$CE$59=$CE$59,$CE$59&lt;&gt;$CE$60,$CE$60:$CE$62=$CE$62,$CF$58:$CF$59=$CF$59,$CF$60&lt;&gt;$CF$61,$CF$61:$CF$62=$CF$62,$CG$58:$CG$59=$CG$59,$CG$61&lt;&gt;$CG$62),1,0)</f>
        <v>0</v>
      </c>
      <c r="BKD62" s="487">
        <f t="array" aca="1" ref="BKD62" ca="1">IF(AND($CC$57:$CC$62=$CC$62,$CE$57&lt;&gt;$CE$58,$CE$58:$CE$59=$CE$59,$CE$59&lt;&gt;$CE$60,$CE$60:$CE$62=$CE$62,$CF$58:$CF$59=$CF$59,$CF$60:$CF$61=$CF$61,$CF$61&lt;&gt;$CF$62,$CG$58:$CG$59=$CG$59,$CG$60&lt;&gt;$CG$61),1,0)</f>
        <v>0</v>
      </c>
      <c r="BKE62" s="487">
        <f t="array" aca="1" ref="BKE62" ca="1">IF(AND($CC$57:$CC$61=$CC$61,$CC$61&lt;&gt;$CC$62,$CE$57:$CE$61=$CE$61,$CF$57:$CF$60=$CF$60,$CF$60&lt;&gt;$CF$61,$CG$57&lt;&gt;$CG$58,$CG$58:$CG$59=$CG$59,$CG$59&lt;&gt;$CG$60),1,0)</f>
        <v>0</v>
      </c>
      <c r="BKF62" s="487">
        <f t="array" aca="1" ref="BKF62" ca="1">IF(AND($CC$57:$CC$61=$CC$61,$CC$61&lt;&gt;$CC$62,$CE$57:$CE$61=$CE$61,$CF$57:$CF$59=$CF$59,$CF$59&lt;&gt;$CF$60,$CF$60:$CF$61=$CF$61,$CG$57&lt;&gt;$CG$58,$CG$58:$CG$59=$CG$58,$CG$60&lt;&gt;$CG$61),1,0)</f>
        <v>0</v>
      </c>
      <c r="BKG62" s="487">
        <f t="array" aca="1" ref="BKG62" ca="1">IF(AND($CC$57:$CC$61=$CC$61,$CC$61&lt;&gt;$CC$62,$CE$57:$CE$61=$CE$61,$CF$57:$CF$59=$CF$59,$CF$59&lt;&gt;$CF$60,$CF$60&lt;&gt;$CF$61,$CG$57&lt;&gt;$CG$58,$CG$58:$CG$59=$CG$58),1,0)</f>
        <v>0</v>
      </c>
      <c r="BKH62" s="487">
        <f t="array" aca="1" ref="BKH62" ca="1">IF(AND($CC$57:$CC$61=$CC$61,$CC$61&lt;&gt;$CC$62,$CE$57:$CE$61=$CE$61,$CF$57&lt;&gt;$CF$58,$CF$58:$CF$61=$CF$61,$CG$58:$CG$59=$CG$59,$CG$59&lt;&gt;$CG$60,$CG$60&lt;&gt;$CG$61),1,0)</f>
        <v>0</v>
      </c>
      <c r="BKI62" s="487">
        <f t="array" aca="1" ref="BKI62" ca="1">IF(AND($CC$57:$CC$61=$CC$61,$CC$61&lt;&gt;$CC$62,$CE$57:$CE$61=$CE$61,$CF$57&lt;&gt;$CF$58,$CF$58:$CF$60=$CF$60,$CF$60&lt;&gt;$CF$61,$CG$58:$CG$59=$CG$59,$CG$59&lt;&gt;$CG$60),1,0)</f>
        <v>0</v>
      </c>
      <c r="BKJ62" s="487">
        <f t="array" aca="1" ref="BKJ62" ca="1">IF(AND($CC$57:$CC$61=$CC$61,$CC$61&lt;&gt;$CC$62,$CE$57:$CE$61=$CE$61,$CF$57&lt;&gt;$CF$58,$CF$58:$CF$59=$CF$59,$CF$59&lt;&gt;$CF$60,$CF$60:$CF$61=$CF$61,$CG$58:$CG$59=$CG$59,$CG$60&lt;&gt;$CG$61),1,0)</f>
        <v>0</v>
      </c>
      <c r="BKK62" s="487">
        <f t="array" aca="1" ref="BKK62" ca="1">IF(AND($CC$57:$CC$61=$CC$61,$CC$61&lt;&gt;$CC$62,$CE$57:$CE$60=$CE$60,$CE$60&lt;&gt;$CE$61,$CF$57:$CF$60=$CF$60,$CG$57&lt;&gt;$CG$58,$CG$58:$CG$59=$CG$59,$CG$59&lt;&gt;$CG$60),1,0)</f>
        <v>0</v>
      </c>
      <c r="BKL62" s="487">
        <f t="array" aca="1" ref="BKL62" ca="1">IF(AND($CC$57:$CC$61=$CC$61,$CC$61&lt;&gt;$CC$62,$CE$57:$CE$60=$CE$60,$CE$60&lt;&gt;$CE$61,$CF$57&lt;&gt;$CF$58,$CF$58:$CF$59=$CF$59,$CF$59&lt;&gt;$CF$60,$CG$58:$CG$59=$CG$59),1,0)</f>
        <v>0</v>
      </c>
      <c r="BKM62" s="487">
        <f t="array" aca="1" ref="BKM62" ca="1">IF(AND($CC$57:$CC$61=$CC$61,$CC$61&lt;&gt;$CC$62,$CE$57:$CE$59=$CE$59,$CE$59&lt;&gt;$CE$60,$CE$60:$CE$61=$CE$61,$CF$57:$CF$59=$CF$59,$CF$60:$CF$61=$CF$61,$CG$57&lt;&gt;$CG$58,$CG$58:$CG$59=$CG$59,$CG$60&lt;&gt;$CG$61),1,0)</f>
        <v>0</v>
      </c>
      <c r="BKN62" s="487">
        <f t="array" aca="1" ref="BKN62" ca="1">IF(AND($CC$57:$CC$61=$CC$61,$CC$61&lt;&gt;$CC$62,$CE$57:$CE$59=$CE$59,$CE$59&lt;&gt;$CE$60,$CE$60:$CE$61=$CE$61,$CF$57&lt;&gt;$CF$58,$CF$58:$CF$59=$CF$59,$CF$60&lt;&gt;$CF$61,$CG$58:$CG$59=$CG$59),1,0)</f>
        <v>0</v>
      </c>
      <c r="BKO62" s="487">
        <f t="array" aca="1" ref="BKO62" ca="1">IF(AND($CC$57:$CC$61=$CC$61,$CC$61&lt;&gt;$CC$62,$CE$57:$CE$59=$CE$59,$CE$59&lt;&gt;$CE$60,$CE$60&lt;&gt;$CE$61,$CF$57:$CF$59=$CF$59,$CG$57&lt;&gt;$CG$58,$CG$58:$CG$59=$CG$59),1,0)</f>
        <v>0</v>
      </c>
      <c r="BKP62" s="487">
        <f t="array" aca="1" ref="BKP62" ca="1">IF(AND($CC$57:$CC$61=$CC$61,$CC$61&lt;&gt;$CC$62,$CE$57:$CE$59=$CE$59,$CE$59&lt;&gt;$CE$60,$CE$60&lt;&gt;$CE$61,$CF$57&lt;&gt;$CF$58,$CF$58:$CF$59=$CF$59,$CG$58:$CG$59=$CG$59),1,0)</f>
        <v>0</v>
      </c>
      <c r="BKQ62" s="487">
        <f t="array" aca="1" ref="BKQ62" ca="1">IF(AND($CC$57:$CC$61=$CC$61,$CC$61&lt;&gt;$CC$62,$CE$57&lt;&gt;$CE$58,$CE$58:$CE$61=$CE$61,$CF$58:$CF$61=$CF$61,$CG$58:$CG$59=$CG$59,$CG$59&lt;&gt;$CG$60,$CG$60&lt;&gt;$CG$61),1,0)</f>
        <v>0</v>
      </c>
      <c r="BKR62" s="487">
        <f t="array" aca="1" ref="BKR62" ca="1">IF(AND($CC$57:$CC$61=$CC$61,$CC$61&lt;&gt;$CC$62,$CE$57&lt;&gt;$CE$58,$CE$58:$CE$61=$CE$61,$CF$58:$CF$59=$CF$59,CF$59&lt;&gt;$CF$60,$CF$60&lt;&gt;$CF$61,$CG$58:$CG$59=$CG$59),1,0)</f>
        <v>0</v>
      </c>
      <c r="BKS62" s="487">
        <f t="array" aca="1" ref="BKS62" ca="1">IF(AND($CC$57:$CC$61=$CC$61,$CC$61&lt;&gt;$CC$62,$CE$57&lt;&gt;$CE$58,$CE$58:$CE$60=$CE$60,$CE$60&lt;&gt;$CE$61,$CF$58:$CF$60=$CF$60,$CG$58:$CG$59=$CG$59,$CG$59&lt;&gt;$CG$60),1,0)</f>
        <v>0</v>
      </c>
      <c r="BKT62" s="487">
        <f t="array" aca="1" ref="BKT62" ca="1">IF(AND($CC$57:$CC$61=$CC$61,$CC$61&lt;&gt;$CC$62,$CE$57&lt;&gt;$CE$58,$CE$58:$CE$60=$CE$60,$CE$60&lt;&gt;$CE$61,$CF$58:$CF$59=$CF$59,$CF$59&lt;&gt;$CF$60,$CG$58:$CG$59=$CG$59),1,0)</f>
        <v>0</v>
      </c>
      <c r="BKU62" s="487">
        <f t="array" aca="1" ref="BKU62" ca="1">IF(AND($CC$57:$CC$61=$CC$61,$CC$61&lt;&gt;$CC$62,$CE$57&lt;&gt;$CE$58,$CE$58:$CE$59=$CE$59,$CE$59&lt;&gt;$CE$60,$CE$60:$CE$61=$CE$61,$CF$58:$CF$59=$CF$59,$CF$60:$CF$61=$CF$61,$CG$58:$CG$59=$CG$59,$CG$60&lt;&gt;$CG$61),1,0)</f>
        <v>0</v>
      </c>
      <c r="BKV62" s="487">
        <f t="array" aca="1" ref="BKV62" ca="1">IF(AND($CC$57:$CC$61=$CC$61,$CC$61&lt;&gt;$CC$62,$CE$57&lt;&gt;$CE$58,$CE$58:$CE$59=$CE$59,$CE$59&lt;&gt;$CE$60,$CE$60:$CE$61=$CE$61,$CF$58:$CF$59=$CF$59,$CF$60&lt;&gt;$CF$61,$CG$58:$CG$59=$CG$59),1,0)</f>
        <v>0</v>
      </c>
      <c r="BKW62" s="487">
        <f t="array" aca="1" ref="BKW62" ca="1">IF(AND($CC$57:$CC$60=$CC$60,$CC$60&lt;&gt;$CC$61,$CC$61:$CC$62=$CC$62,$CE$57:$CE$60=$CE$60,$CE$61:$CE$62=$CE$62,$CF$57:$CF$60=$CF$60,$CF$61&lt;&gt;$CF$62,$CG$57&lt;&gt;$CG$58,$CG$58:$CG$59=$CG$59,$CG$59&lt;&gt;$CG$60),1,0)</f>
        <v>0</v>
      </c>
      <c r="BKX62" s="487">
        <f t="array" aca="1" ref="BKX62" ca="1">IF(AND($CC$57:$CC$60=$CC$60,$CC$60&lt;&gt;$CC$61,$CC$61:$CC$62=$CC$62,$CE$57:$CE$60=$CE$60,$CE$61:$CE$62=$CE$62,$CF$57:$CF$59=$CF$59,$CF$59&lt;&gt;$CF$60,$CF$61:$CF$62=$CF$62,$CG$57&lt;&gt;$CG$58,$CG$58:$CG$59=$CG$59,$CG$61&lt;&gt;$CG$62),1,0)</f>
        <v>0</v>
      </c>
      <c r="BKY62" s="487">
        <f t="array" aca="1" ref="BKY62" ca="1">IF(AND($CC$57:$CC$60=$CC$60,$CC$60&lt;&gt;$CC$61,$CC$61:$CC$62=$CC$62,$CE$57:$CE$60=$CE$60,$CE$61:$CE$62=$CE$62,$CF$57:$CF$59=$CF$59,$CF$59&lt;&gt;$CF$60,$CF$61&lt;&gt;$CF$62,$CG$57&lt;&gt;$CG$58,$CG$58:$CG$59=$CG$59),1,0)</f>
        <v>0</v>
      </c>
      <c r="BKZ62" s="487">
        <f t="array" aca="1" ref="BKZ62" ca="1">IF(AND($CC$57:$CC$60=$CC$60,$CC$60&lt;&gt;$CC$61,$CC$61:$CC$62=$CC$62,$CE$57:$CE$60=$CE$60,$CE$61:$CE$62=$CE$62,$CF$57&lt;&gt;$CF$58,$CF$58:$CF$60=$CF$60,$CF$61:$CF$62=$CF$62,$CG$58:$CG$59=$CG$59,$CG$59&lt;&gt;$CG$60,$CG$61&lt;&gt;$CG$62),1,0)</f>
        <v>0</v>
      </c>
      <c r="BLA62" s="487">
        <f t="array" aca="1" ref="BLA62" ca="1">IF(AND($CC$57:$CC$60=$CC$60,$CC$60&lt;&gt;$CC$61,$CC$61:$CC$62=$CC$62,$CE$57:$CE$60=$CE$60,$CE$61:$CE$62=$CE$62,$CF$57&lt;&gt;$CF$58,$CF$58:$CF$60=$CF$60,$CF$61&lt;&gt;$CF$62,$CG$58:$CG$59=$CG$59,$CG$59&lt;&gt;$CG$60),1,0)</f>
        <v>0</v>
      </c>
      <c r="BLB62" s="487">
        <f t="array" aca="1" ref="BLB62" ca="1">IF(AND($CC$57:$CC$60=$CC$60,$CC$60&lt;&gt;$CC$61,$CC$61:$CC$62=$CC$62,$CE$57:$CE$60=$CE$60,$CE$61:$CE$62=$CE$62,$CF$57&lt;&gt;$CF$58,$CF$58:$CF$59=$CF$59,$CF$59&lt;&gt;$CF$60,$CF$61:$CF$62=$CF$62,$CG$58:$CG$59=$CG$59,$CG$61&lt;&gt;$CG$62),1,0)</f>
        <v>0</v>
      </c>
      <c r="BLC62" s="487">
        <f t="array" aca="1" ref="BLC62" ca="1">IF(AND($CC$57:$CC$60=$CC$60,$CC$60&lt;&gt;$CC$61,$CC$61:$CC$62=$CC$62,$CE$57:$CE$60=$CE$60,$CE$61&lt;&gt;$CE$62,$CF$57:$CF$60=$CF$60,$CG$57&lt;&gt;$CG$58,$CG$58:$CG$59=$CG$59,$CG$59&lt;&gt;$CG$60),1,0)</f>
        <v>0</v>
      </c>
      <c r="BLD62" s="487">
        <f t="array" aca="1" ref="BLD62" ca="1">IF(AND($CC$57:$CC$60=$CC$60,$CC$60&lt;&gt;$CC$61,$CC$61:$CC$62=$CC$62,$CE$57:$CE$60=$CE$60,$CE$61&lt;&gt;$CE$62,$CF$57&lt;&gt;$CF$58,$CF$58:$CF$59=$CF$59,$CF$59&lt;&gt;$CF$60,$CG$58:$CG$59=$CG$59),1,0)</f>
        <v>0</v>
      </c>
      <c r="BLE62" s="487">
        <f t="array" aca="1" ref="BLE62" ca="1">IF(AND($CC$57:$CC$60=$CC$60,$CC$60&lt;&gt;$CC$61,$CC$61:$CC$62=$CC$62,$CE$57:$CE$59=$CE$59,$CE$59&lt;&gt;$CE$60,$CE$61:$CE$62=$CE$62,$CF$57:$CF$59=$CF$59,$CF$61:$CF$62=$CF$62,$CG$57&lt;&gt;$CG$58,$CG$58:$CG$59=$CG$59,$CG$61&lt;&gt;$CG$62),1,0)</f>
        <v>0</v>
      </c>
      <c r="BLF62" s="487">
        <f t="array" aca="1" ref="BLF62" ca="1">IF(AND($CC$57:$CC$60=$CC$60,$CC$60&lt;&gt;$CC$61,$CC$61:$CC$62=$CC$62,$CE$57:$CE$59=$CE$59,$CE$59&lt;&gt;$CE$60,$CE$61:$CE$62=$CE$62,$CF$57&lt;&gt;$CF$58,$CF$58:$CF$59=$CF$59,$CF$61&lt;&gt;$CF$62,$CG$58:$CG$59=$CG$59),1,0)</f>
        <v>0</v>
      </c>
      <c r="BLG62" s="487">
        <f t="array" aca="1" ref="BLG62" ca="1">IF(AND($CC$57:$CC$60=$CC$60,$CC$60&lt;&gt;$CC$61,$CC$61:$CC$62=$CC$62,$CE$57:$CE$59=$CE$59,$CE$59&lt;&gt;$CE$60,$CE$61&lt;&gt;$CE$62,$CF$57:$CF$59=$CF$59,$CG$57&lt;&gt;$CG$58,$CG$58:$CG$59=$CG$59),1,0)</f>
        <v>0</v>
      </c>
      <c r="BLH62" s="487">
        <f t="array" aca="1" ref="BLH62" ca="1">IF(AND($CC$57:$CC$60=$CC$60,$CC$60&lt;&gt;$CC$61,$CC$61:$CC$62=$CC$62,$CE$57:$CE$59=$CE$59,$CE$59&lt;&gt;$CE$60,$CE$61&lt;&gt;$CE$62,$CF$57&lt;&gt;$CF$58,$CF$58:$CF$59=$CF$59,$CG$58:$CG$59=$CG$59),1,0)</f>
        <v>0</v>
      </c>
      <c r="BLI62" s="487">
        <f t="array" aca="1" ref="BLI62" ca="1">IF(AND($CC$57:$CC$60=$CC$60,$CC$60&lt;&gt;$CC$61,$CC$61:$CC$62=$CC$62,$CE$57&lt;&gt;$CE$58,$CE$58:$CE$60=$CE$60,$CE$61:$CE$62=$CE$62,$CF$58:$CF$60=$CF$60,$CF$61:$CF$62=$CF$62,$CG$58:$CG$59=$CG$59,$CG$59&lt;&gt;$CG$60,$CG$61&lt;&gt;$CG$62),1,0)</f>
        <v>0</v>
      </c>
      <c r="BLJ62" s="487">
        <f t="array" aca="1" ref="BLJ62" ca="1">IF(AND($CC$57:$CC$60=$CC$60,$CC$60&lt;&gt;$CC$61,$CC$61:$CC$62=$CC$62,$CE$57&lt;&gt;$CE$58,$CE$58:$CE$60=$CE$60,$CE$61:$CE$62=$CE$62,$CF$58:$CF$59=$CF$59,$CF$59&lt;&gt;$CF$60,$CF$61&lt;&gt;$CF$62,$CG$58:$CG$59=$CG$59),1,0)</f>
        <v>0</v>
      </c>
      <c r="BLK62" s="487">
        <f t="array" aca="1" ref="BLK62" ca="1">IF(AND($CC$57:$CC$60=$CC$60,$CC$60&lt;&gt;$CC$61,$CC$61:$CC$62=$CC$62,$CE$57&lt;&gt;$CE$58,$CE$58:$CE$60=$CE$60,$CE$61&lt;&gt;$CE$62,$CF$58:$CF$60=$CF$60,$CG$58:$CG$59=$CG$59,$CG$59&lt;&gt;$CG$60),1,0)</f>
        <v>0</v>
      </c>
      <c r="BLL62" s="487">
        <f t="array" aca="1" ref="BLL62" ca="1">IF(AND($CC$57:$CC$60=$CC$60,$CC$60&lt;&gt;$CC$61,$CC$61:$CC$62=$CC$62,$CE$57&lt;&gt;$CE$58,$CE$58:$CE$60=$CE$60,$CE$61&lt;&gt;$CE$62,$CF$58:$CF$59=$CF$59,$CF$59&lt;&gt;$CF$60,$CG$58:$CG$59=$CG$59),1,0)</f>
        <v>0</v>
      </c>
      <c r="BLM62" s="487">
        <f t="array" aca="1" ref="BLM62" ca="1">IF(AND($CC$57:$CC$60=$CC$60,$CC$60&lt;&gt;$CC$61,$CC$61:$CC$62=$CC$62,$CE$57&lt;&gt;$CE$58,$CE$58:$CE$59=$CE$59,$CE$59&lt;&gt;$CE$60,$CE$61:$CE$62=$CE$62,$CF$58:$CF$59=$CF$59,$CF$61:$CF$62=$CF$62,$CG$58:$CG$59=$CG$59,$CG$61&lt;&gt;$CG$62),1,0)</f>
        <v>0</v>
      </c>
      <c r="BLN62" s="487">
        <f t="array" aca="1" ref="BLN62" ca="1">IF(AND($CC$57:$CC$60=$CC$60,$CC$60&lt;&gt;$CC$61,$CC$61:$CC$62=$CC$62,$CE$57&lt;&gt;$CE$58,$CE$58:$CE$59=$CE$59,$CE$59&lt;&gt;$CE$60,$CE$61:$CE$62=$CE$61,$CF$58:$CF$59=$CF$59,$CF$61&lt;&gt;$CF$62,$CG$58:$CG$59=$CG$59),1,0)</f>
        <v>0</v>
      </c>
      <c r="BLO62" s="487">
        <f t="array" aca="1" ref="BLO62" ca="1">IF(AND($CC$57:$CC$59=$CC$59,$CC$59&lt;&gt;$CC$60,$CC$60:$CC$62=$CC$62,$CE$57:$CE$59=$CE$59,$CE$60:$CE$62=$CE$62,$CF$57&lt;&gt;$CF$58,$CF$58:$CF$59=$CF$59,$CF$60:$CF$62=$CF$62,$CG$58:$CG$59=$CG$59,$CG$60&lt;&gt;$CG$61,$CG$61&lt;&gt;$CG$62),1,0)</f>
        <v>0</v>
      </c>
      <c r="BLP62" s="487">
        <f t="array" aca="1" ref="BLP62" ca="1">IF(AND($CC$57:$CC$59=$CC$59,$CC$59&lt;&gt;$CC$60,$CC$60:$CC$62=$CC$62,$CE$57:$CE$59=$CE$59,$CE$60:$CE$62=$CE$62,$CF$57&lt;&gt;$CF$58,$CF$58:$CF$59=$CF$59,$CF$60&lt;&gt;$CF$61,$CF$61:$CF$62=$CF$62,$CG$58:$CG$59=$CG$59,$CG$61&lt;&gt;$CG$62),1,0)</f>
        <v>0</v>
      </c>
      <c r="BLQ62" s="487">
        <f t="array" aca="1" ref="BLQ62" ca="1">IF(AND($CC$57:$CC$59=$CC$59,$CC$59&lt;&gt;$CC$60,$CC$60:$CC$62=$CC$62,$CE$57:$CE$59=$CE$59,$CE$60:$CE$62=$CE$62,$CF$57&lt;&gt;$CF$58,$CF$58:$CF$59=$CF$59,$CF$60:$CF$61=$CF$61,$CF$61&lt;&gt;$CF$62,$CG$58:$CG$59=$CG$59,$CG$60&lt;&gt;$CG$61),1,0)</f>
        <v>0</v>
      </c>
      <c r="BLR62" s="487">
        <f t="array" aca="1" ref="BLR62" ca="1">IF(AND($CC$57:$CC$59=$CC$59,$CC$59&lt;&gt;$CC$60,$CC$60:$CC$62=$CC$62,$CE$57:$CE$59=$CE$59,$CE$60:$CE$62=$CE$62,$CF$57:$CF$59=$CF$59,$CF$60&lt;&gt;$CF$61,$CF$61:$CF$62=$CF$62,$CG$57&lt;&gt;$CG$58,$CG$58:$CG$59=$CG$59,$CG$61&lt;&gt;$CG$62),1,0)</f>
        <v>0</v>
      </c>
      <c r="BLS62" s="487">
        <f t="array" aca="1" ref="BLS62" ca="1">IF(AND($CC$57:$CC$59=$CC$59,$CC$59&lt;&gt;$CC$60,$CC$60:$CC$62=$CC$62,$CE$57:$CE$59=$CE$59,$CE$60:$CE$62=$CE$62,$CF$57:$CF$59=$CF$59,$CF$60:$CF$61=$CF$61,$CF$61&lt;&gt;$CF$62,$CG$57&lt;&gt;$CG$58,$CG$58:$CG$59=$CG$59,$CG$60&lt;&gt;$CG$61),1,0)</f>
        <v>0</v>
      </c>
      <c r="BLT62" s="487">
        <f t="array" aca="1" ref="BLT62" ca="1">IF(AND($CC$57:$CC$59=$CC$59,$CC$59&lt;&gt;$CC$60,$CC$60:$CC$62=$CC$62,$CE$57:$CE$59=$CE$59,$CE$60:$CE$62=$CE$62,$CF$57:$CF$59=$CF$59,$CF$60&lt;&gt;$CF$61,$CF$61&lt;&gt;$CF$62,$CG$57&lt;&gt;$CG$58,$CG$58:$CG$59=$CG$59),1,0)</f>
        <v>0</v>
      </c>
      <c r="BLU62" s="487">
        <f t="array" aca="1" ref="BLU62" ca="1">IF(AND($CC$57:$CC$59=$CC$59,$CC$59&lt;&gt;$CC$60,$CC$60:$CC$62=$CC$62,$CE$57&lt;&gt;$CE$58,$CE$58:$CE$59=$CE$59,$CE$60:$CE$62=$CE$62,$CF$58:$CF$59=$CF$59,$CF$60:$CF$62=$CF$62,$CG$58:$CG$59=$CG$59,$CG$60&lt;&gt;$CG$61,$CG$61&lt;&gt;$CG$62),1,0)</f>
        <v>0</v>
      </c>
      <c r="BLV62" s="487">
        <f t="array" aca="1" ref="BLV62" ca="1">IF(AND($CC$57:$CC$59=$CC$59,$CC$59&lt;&gt;$CC$60,$CC$60:$CC$62=$CC$62,$CE$57&lt;&gt;$CE$58,$CE$58:$CE$59=$CE$59,$CE$60:$CE$62=$CE$62,$CF$58:$CF$59=$CF$59,$CF$60&lt;&gt;$CF$61,$CF$61&lt;&gt;$CF$62,$CG$58:$CG$59=$CG$59),1,0)</f>
        <v>0</v>
      </c>
      <c r="BLW62" s="487">
        <f t="array" aca="1" ref="BLW62" ca="1">IF(AND($CC$57:$CC$59=$CC$59,$CC$59&lt;&gt;$CC$60,$CC$60:$CC$62=$CC$62,$CE$57&lt;&gt;$CE$58,$CE$58:$CE$59=$CE$59,$CE$60&lt;&gt;$CE$61,$CE$61:$CE$62=$CE$62,$CF$58:$CF$59=$CF$59,$CF$61:$CF$62=$CF$62,$CG$58:$CG$59=$CG$59,$CG$61&lt;&gt;$CG$62),1,0)</f>
        <v>0</v>
      </c>
      <c r="BLX62" s="487">
        <f t="array" aca="1" ref="BLX62" ca="1">IF(AND($CC$57:$CC$59=$CC$59,$CC$59&lt;&gt;$CC$60,$CC$60:$CC$62=$CC$62,$CE$57&lt;&gt;$CE$58,$CE$58:$CE$59=$CE$59,$CE$60&lt;&gt;$CE$61,$CE$61:$CE$62=$CE$62,$CF$58:$CF$59=$CF$59,$CF$61&lt;&gt;$CF$62,$CG$58:$CG$59=$CG$59),1,0)</f>
        <v>0</v>
      </c>
      <c r="BLY62" s="487">
        <f t="array" aca="1" ref="BLY62" ca="1">IF(AND($CC$57:$CC$59=$CC$59,$CC$59&lt;&gt;$CC$60,$CC$60:$CC$62=$CC$62,$CE$57&lt;&gt;$CE$58,$CE$58:$CE$59=$CE$59,$CE$60:$CE$61=$CE$61,$CE$61&lt;&gt;$CE$62,$CF$58:$CF$59=$CF$59,$CF$60:$CF$61=$CF$61,$CG$58:$CG$59=$CG$59,$CG$60&lt;&gt;$CG$61),1,0)</f>
        <v>0</v>
      </c>
      <c r="BLZ62" s="487">
        <f t="array" aca="1" ref="BLZ62" ca="1">IF(AND($CC$57:$CC$59=$CC$59,$CC$59&lt;&gt;$CC$60,$CC$60:$CC$62=$CC$62,$CE$57&lt;&gt;$CE$58,$CE$58:$CE$59=$CE$59,$CE$60:$CE$61=$CE$61,$CE$61&lt;&gt;$CE$62,$CF$58:$CF$59=$CF$59,$CF$60&lt;&gt;$CF$61,$CG$58:$CG$59=$CG$59),1,0)</f>
        <v>0</v>
      </c>
      <c r="BMA62" s="487">
        <f t="array" aca="1" ref="BMA62" ca="1">IF(AND($CC$57:$CC$59=$CC$59,$CC$59&lt;&gt;$CC$60,$CC$60:$CC$62=$CC$62,$CE$57:$CE$59=$CE$59,$CE$60&lt;&gt;$CE$61,$CE$61:$CE$62=$CE$62,$CF$57:$CF$59=$CF$59,$CF$61:$CF$62=$CF$62,$CG$57&lt;&gt;$CG$58,$CG$58:$CG$59=$CG$59,$CG$61&lt;&gt;$CG$62),1,0)</f>
        <v>0</v>
      </c>
      <c r="BMB62" s="487">
        <f t="array" aca="1" ref="BMB62" ca="1">IF(AND($CC$57:$CC$59=$CC$59,$CC$59&lt;&gt;$CC$60,$CC$60:$CC$62=$CC$62,$CE$57:$CE$59=$CE$59,$CE$60&lt;&gt;$CE$61,$CE$61:$CE$62=$CE$62,$CF$57&lt;&gt;$CF$58,$CF$58:$CF$59=$CF$59,$CF$61&lt;&gt;$CF$62,$CG$58:$CG$59=$CG$59),1,0)</f>
        <v>0</v>
      </c>
      <c r="BMC62" s="487">
        <f t="array" aca="1" ref="BMC62" ca="1">IF(AND($CC$57:$CC$59=$CC$59,$CC$59&lt;&gt;$CC$60,$CC$60:$CC$62=$CC$62,$CE$57:$CE$59=$CE$59,$CE$60:$CE$61=$CE$61,$CE$61&lt;&gt;$CE$62,$CF$57:$CF$59=$CF$59,$CF$60:$CF$61=$CF$61,$CG$57&lt;&gt;$CG$58,$CG$58:$CG$59=$CG$59,$CG$60&lt;&gt;$CG$61),1,0)</f>
        <v>0</v>
      </c>
      <c r="BMD62" s="487">
        <f t="array" aca="1" ref="BMD62" ca="1">IF(AND($CC$57:$CC$59=$CC$59,$CC$59&lt;&gt;$CC$60,$CC$60:$CC$62=$CC$62,$CE$57:$CE$59=$CE$59,$CE$60:$CE$61=$CE$61,$CE$61&lt;&gt;$CE$62,$CF$57&lt;&gt;$CF$58,$CF$58:$CF$59=$CF$59,$CF$60&lt;&gt;$CF$61,$CG$58:$CG$59=$CG$59),1,0)</f>
        <v>0</v>
      </c>
      <c r="BME62" s="487">
        <f t="array" aca="1" ref="BME62" ca="1">IF(AND($CC$57:$CC$59=$CC$59,$CC$59&lt;&gt;$CC$60,$CC$60:$CC$62=$CC$62,$CE$57:$CE$59=$CE$59,$CE$60&lt;&gt;$CE$61,$CE$61&lt;&gt;$CE$62,$CF$57:$CF$59=$CF$59,$CG$57&lt;&gt;$CG$58,$CG$58:$CG$59=$CG$59),1,0)</f>
        <v>0</v>
      </c>
      <c r="BMF62" s="487">
        <f t="array" aca="1" ref="BMF62" ca="1">IF(AND($CC$57:$CC$59=$CC$59,$CC$59&lt;&gt;$CC$60,$CC$60:$CC$62=$CC$62,$CE$57:$CE$59=$CE$59,$CE$60&lt;&gt;$CE$61,$CE$61&lt;&gt;$CE$62,$CF$57&lt;&gt;$CF$58,$CF$58:$CF$59=$CF$59,$CG$58:$CG$59=$CG$59),1,0)</f>
        <v>0</v>
      </c>
      <c r="BMG62" s="487">
        <f t="array" aca="1" ref="BMG62" ca="1">IF(AND($CC$57:$CC$60=$CC$60,$CC$60&lt;&gt;$CC$61,$CC$61&lt;&gt;$CC$62,$CE$57:$CE$60=$CE$60,$CF$57&lt;&gt;$CF$58,$CF$58:$CF$60=$CF$60,$CG$58:$CG$59=$CG$59,$CG$59&lt;&gt;$CG$60),1,0)</f>
        <v>0</v>
      </c>
      <c r="BMH62" s="487">
        <f t="array" aca="1" ref="BMH62" ca="1">IF(AND($CC$57:$CC$60=$CC$60,$CC$60&lt;&gt;$CC$61,$CC$61&lt;&gt;$CC$62,$CE$57:$CE$60=$CE$60,$CF$57:$CF$59=$CF$59,$CF$59&lt;&gt;$CF$60,$CG$57&lt;&gt;$CG$58,$CG$58:$CG$59=$CG$59),1,0)</f>
        <v>0</v>
      </c>
      <c r="BMI62" s="487">
        <f t="array" aca="1" ref="BMI62" ca="1">IF(AND($CC$57:$CC$60=$CC$60,$CC$60&lt;&gt;$CC$61,$CC$61&lt;&gt;$CC$62,$CE$57&lt;&gt;$CE$58,$CE$58:$CE$60=$CE$60,$CF$58:$CF$60=$CF$60,$CG$58:$CG$59=$CG$59,$CG$59&lt;&gt;$CG$60),1,0)</f>
        <v>0</v>
      </c>
      <c r="BMJ62" s="487">
        <f t="array" aca="1" ref="BMJ62" ca="1">IF(AND($CC$57:$CC$60=$CC$60,$CC$60&lt;&gt;$CC$61,$CC$61&lt;&gt;$CC$62,$CE$57&lt;&gt;$CE$58,$CE$58:$CE$60=$CE$60,$CF$58:$CF$59=$CF$59,$CF$59&lt;&gt;$CF$60,$CG$58:$CG$59=$CG$59),1,0)</f>
        <v>0</v>
      </c>
      <c r="BMK62" s="487">
        <f t="array" aca="1" ref="BMK62" ca="1">IF(AND($CC$57:$CC$60=$CC$60,$CC$60&lt;&gt;$CC$61,$CC$61&lt;&gt;$CC$62,$CE$57:$CE$59=$CE$59,$CE$59&lt;&gt;$CE$60,$CF$57:$CF$59=$CF$59,$CG$57&lt;&gt;$CG$58,$CG$58:$CG$59=$CG$59),1,0)</f>
        <v>0</v>
      </c>
      <c r="BML62" s="487">
        <f t="array" aca="1" ref="BML62" ca="1">IF(AND($CC$57:$CC$60=$CC$60,$CC$60&lt;&gt;$CC$61,$CC$61&lt;&gt;$CC$62,$CE$57:$CE$59=$CE$59,$CE$59&lt;&gt;$CE$60,$CF$57&lt;&gt;$CF$58,$CF$58:$CF$59=$CF$59,$CG$58:$CG$59=$CG$59),1,0)</f>
        <v>0</v>
      </c>
      <c r="BMM62" s="487">
        <f t="array" aca="1" ref="BMM62" ca="1">IF(AND($CC$57:$CC$59=$CC$59,$CC$59&lt;&gt;$CC$60,$CC$60:$CC$61=$CC$61,$CC$61&lt;&gt;$CC$62,$CE$57:$CE$59=$CE$59,$CE$60:$CE$61=$CE$61,$CF$57:$CF$59=$CF$59,$CF$60&lt;&gt;$CF$61,$CG$57&lt;&gt;$CG$58,$CG$58:$CG$59=$CG$59),1,0)</f>
        <v>0</v>
      </c>
      <c r="BMN62" s="487">
        <f t="array" aca="1" ref="BMN62" ca="1">IF(AND($CC$57:$CC$59=$CC$59,$CC$59&lt;&gt;$CC$60,$CC$60:$CC$61=$CC$61,$CC$61&lt;&gt;$CC$62,$CE$57:$CE$59=$CE$59,$CE$60:$CE$61=$CE$61,$CF$57&lt;&gt;$CF$58,$CF$58:$CF$59=$CF$59,$CF$60:$CF$61=$CF$61,$CG$58:$CG$59=$CG$59,$CG$60&lt;&gt;$CG$61),1,0)</f>
        <v>0</v>
      </c>
      <c r="BMO62" s="487">
        <f t="array" aca="1" ref="BMO62" ca="1">IF(AND($CC$57:$CC$59=$CC$59,$CC$59&lt;&gt;$CC$60,$CC$60:$CC$61=$CC$61,$CC$61&lt;&gt;$CC$62,$CE$57:$CE$59=$CE$59,$CE$60&lt;&gt;$CE$61,$CF$57:$CF$59=$CF$59,$CG$57&lt;&gt;$CG$58,$CG$58:$CG$59=$CG$59),1,0)</f>
        <v>0</v>
      </c>
      <c r="BMP62" s="487">
        <f t="array" aca="1" ref="BMP62" ca="1">IF(AND($CC$57:$CC$59=$CC$59,$CC$59&lt;&gt;$CC$60,$CC$60:$CC$61=$CC$61,$CC$61&lt;&gt;$CC$62,$CE$57:$CE$59=$CE$59,$CE$60&lt;&gt;$CE$61,$CF$57&lt;&gt;$CF$58,$CF$58:$CF$59=$CF$59,$CG$58:$CG$59=$CG$59),1,0)</f>
        <v>0</v>
      </c>
      <c r="BMQ62" s="487">
        <f t="array" aca="1" ref="BMQ62" ca="1">IF(AND($CC$57:$CC$59=$CC$59,$CC$59&lt;&gt;$CC$60,$CC$60:$CC$61=$CC$61,$CC$61&lt;&gt;$CC$62,$CE$57&lt;&gt;$CE$58,$CE$58:$CE$59=$CE$59,$CE$60:$CE$61=$CE$61,$CF$58:$CF$59=$CF$59,$CF$60:$CF$61=$CF$61,$CG$58:$CG$59=$CG$59,$CG$60&lt;&gt;$CG$61),1,0)</f>
        <v>0</v>
      </c>
      <c r="BMR62" s="487">
        <f t="array" aca="1" ref="BMR62" ca="1">IF(AND($CC$57:$CC$59=$CC$59,$CC$59&lt;&gt;$CC$60,$CC$60:$CC$61=$CC$61,$CC$61&lt;&gt;$CC$62,$CE$57&lt;&gt;$CE$58,$CE$58:$CE$59=$CE$59,$CE$60:$CE$61=$CE$61,$CF$58:$CF$59=$CF$59,$CF$60&lt;&gt;$CF$61,$CG$58:$CG$59=$CG$59),1,0)</f>
        <v>0</v>
      </c>
      <c r="BMS62" s="487">
        <f t="array" aca="1" ref="BMS62" ca="1">IF(AND($CC$57:$CC$59=$CC$59,$CC$59&lt;&gt;$CC$60,$CC$60&lt;&gt;$CC$61,$CC$61:$CC$62=$CC$62,$CE$57:$CE$59=$CE$59,$CE$61:$CE$62=$CE$62,$CF$57&lt;&gt;$CF$58,$CF$58:$CF$59=$CF$59,$CF$61:$CF$62=$CF$62,$CG$58:$CG$59=$CG$59,$CG$61&lt;&gt;$CG$62),1,0)</f>
        <v>0</v>
      </c>
      <c r="BMT62" s="487">
        <f t="array" aca="1" ref="BMT62" ca="1">IF(AND($CC$57:$CC$59=$CC$59,$CC$59&lt;&gt;$CC$60,$CC$60&lt;&gt;$CC$61,$CC$61:$CC$62=$CC$62,$CE$57:$CE$59=$CE$59,$CE$61:$CE$62=$CE$62,$CF$57:$CF$59=$CF$59,$CF$61&lt;&gt;$CF$62,$CG$57&lt;&gt;$CG$58,$CG$58:$CG$59=$CG$59),1,0)</f>
        <v>0</v>
      </c>
      <c r="BMU62" s="487">
        <f t="array" aca="1" ref="BMU62" ca="1">IF(AND($CC$57:$CC$59=$CC$59,$CC$59&lt;&gt;$CC$60,$CC$60&lt;&gt;$CC$61,$CC$61:$CC$62=$CC$62,$CE$57&lt;&gt;$CE$58,$CE$58:$CE$59=$CE$59,$CE$61:$CE$62=$CE$62,$CF$58:$CF$59=$CF$59,$CF$61:$CF$62=$CF$62,$CG$58:$CG$59=$CG$59,$CG$61&lt;&gt;$CG$62),1,0)</f>
        <v>0</v>
      </c>
      <c r="BMV62" s="487">
        <f t="array" aca="1" ref="BMV62" ca="1">IF(AND($CC$57:$CC$59=$CC$59,$CC$59&lt;&gt;$CC$60,$CC$60&lt;&gt;$CC$61,$CC$61:$CC$62=$CC$62,$CE$57&lt;&gt;$CE$58,$CE$58:$CE$59=$CE$59,$CE$61:$CE$62=$CE$62,$CF$58:$CF$59=$CF$59,$CF$61&lt;&gt;$CF$62,$CG$58:$CG$59=$CG$59),1,0)</f>
        <v>0</v>
      </c>
      <c r="BMW62" s="487">
        <f t="array" aca="1" ref="BMW62" ca="1">IF(AND($CC$57:$CC$59=$CC$59,$CC$59&lt;&gt;$CC$60,$CC$60&lt;&gt;$CC$61,$CC$61:$CC$62=$CC$62,$CE$57:$CE$59=$CE$59,$CE$61&lt;&gt;$CE$62,$CF$57:$CF$59=$CF$59,$CG$57&lt;&gt;$CG$58,$CG$58:$CG$59=$CG$59),1,0)</f>
        <v>0</v>
      </c>
      <c r="BMX62" s="487">
        <f t="array" aca="1" ref="BMX62" ca="1">IF(AND($CC$57:$CC$59=$CC$59,$CC$59&lt;&gt;$CC$60,$CC$60&lt;&gt;$CC$61,$CC$61:$CC$62=$CC$62,$CE$57:$CE$59=$CE$59,$CE$61&lt;&gt;$CE$62,$CF$57&lt;&gt;$CF$58,$CF$58:$CF$59=$CF$59,$CG$58:$CG$59=$CG$59),1,0)</f>
        <v>0</v>
      </c>
      <c r="BMY62" s="487">
        <f t="array" aca="1" ref="BMY62" ca="1">IF(AND($CC$57&lt;&gt;$CC$58,$CC$58:$CC$62=$CC$62,$CE$58:$CE$62=$CE$62,$CF$58:$CF$61=$CF$61,$CF$61&lt;&gt;$CF$62,$CG$58:$CG$59=$CG$59,$CG$59&lt;&gt;$CG$60,$CG$60&lt;&gt;$CG$61),1,0)</f>
        <v>0</v>
      </c>
      <c r="BMZ62" s="487">
        <f t="array" aca="1" ref="BMZ62" ca="1">IF(AND($CC$57&lt;&gt;$CC$58,$CC$58:$CC$62=$CC$62,$CE$58:$CE$62=$CE$62,$CF$58:$CF$60=$CF$60,$CF$60&lt;&gt;$CF$61,$CF$61:$CF$62=$CF$62,$CG$58:$CG$59=$CG$59,$CG$59&lt;&gt;$CG$60,$CG$61&lt;&gt;$CG$62),1,0)</f>
        <v>0</v>
      </c>
      <c r="BNA62" s="487">
        <f t="array" aca="1" ref="BNA62" ca="1">IF(AND($CC$57&lt;&gt;$CC$58,$CC$58:$CC$62=$CC$62,$CE$58:$CE$62=$CE$62,$CF$58:$CF$60=$CF$60,$CF$60&lt;&gt;$CF$61,$CF$61&lt;&gt;$CF$62,$CG$58:$CG$59=$CG$59,$CG$59&lt;&gt;$CG$60),1,0)</f>
        <v>0</v>
      </c>
      <c r="BNB62" s="487">
        <f t="array" aca="1" ref="BNB62" ca="1">IF(AND($CC$57&lt;&gt;$CC$58,$CC$58:$CC$62=$CC$62,$CE$58:$CE$62=$CE$62,$CF$58:$CF$59=$CF$59,$CF$59&lt;&gt;$CF$60,$CF$60:$CF$62=$CF$62,$CG$58:$CG$59=$CG$59,$CG$60&lt;&gt;$CG$61,$CG$61&lt;&gt;$CG$62),1,0)</f>
        <v>0</v>
      </c>
      <c r="BNC62" s="487">
        <f t="array" aca="1" ref="BNC62" ca="1">IF(AND($CC$57&lt;&gt;$CC$58,$CC$58:$CC$62=$CC$62,$CE$58:$CE$62=$CE$62,$CF$58:$CF$59=$CF$59,$CF$59&lt;&gt;$CF$60,$CF$60&lt;&gt;$CF$61,$CF$61:$CF$62=$CF$62,$CG$58:$CG$59=$CG$59,$CG$61&lt;&gt;$CG$62),1,0)</f>
        <v>0</v>
      </c>
      <c r="BND62" s="487">
        <f t="array" aca="1" ref="BND62" ca="1">IF(AND($CC$57&lt;&gt;$CC$58,$CC$58:$CC$62=$CC$62,$CE$58:$CE$62=$CE$62,$CF$58:$CF$59=$CF$59,$CF$59&lt;&gt;$CF$60,$CF$60:$CF$61=$CF$61,$CF$61&lt;&gt;$CF$62,$CG$58:$CG$59=$CG$59,$CG$60&lt;&gt;$CG$61),1,0)</f>
        <v>0</v>
      </c>
      <c r="BNE62" s="487">
        <f t="array" aca="1" ref="BNE62" ca="1">IF(AND($CC$57&lt;&gt;$CC$58,$CC$58:$CC$62=$CC$62,$CE$58:$CE$61=$CE$61,$CE$61&lt;&gt;$CE$62,$CF$58:$CF$61=$CF$61,$CG$58:$CG$59=$CG$59,$CG$59&lt;&gt;$CG$60,$CG$60&lt;&gt;$CG$61),1,0)</f>
        <v>0</v>
      </c>
      <c r="BNF62" s="487">
        <f t="array" aca="1" ref="BNF62" ca="1">IF(AND($CC$57&lt;&gt;$CC$58,$CC$58:$CC$62=$CC$62,$CE$58:$CE$61=$CE$61,$CE$61&lt;&gt;$CE$62,$CF$58:$CF$59=$CF$59,$CF$59&lt;&gt;$CF$60,$CF$60&lt;&gt;$CF$61,$CG$58:$CG$59=$CG$59),1,0)</f>
        <v>0</v>
      </c>
      <c r="BNG62" s="487">
        <f t="array" aca="1" ref="BNG62" ca="1">IF(AND($CC$57&lt;&gt;$CC$58,$CC$58:$CC$62=$CC$62,$CE$58:$CE$60=$CE$60,$CE$60&lt;&gt;$CE$61,$CE$61:$CE$62=$CE$62,$CF$58:$CF$60=$CF$60,$CF$61:$CF$62=$CF$62,$CG$58:$CG$59=$CG$59,$CG$59&lt;&gt;$CG$60,$CG$61&lt;&gt;$CG$62),1,0)</f>
        <v>0</v>
      </c>
      <c r="BNH62" s="487">
        <f t="array" aca="1" ref="BNH62" ca="1">IF(AND($CC$57&lt;&gt;$CC$58,$CC$58:$CC$62=$CC$62,$CE$58:$CE$60=$CE$60,$CE$60&lt;&gt;$CE$61,$CE$61:$CE$62=$CE$62,$CF$58:$CF$59=$CF$59,$CF$59&lt;&gt;$CF$60,$CF$61&lt;&gt;$CF$62,$CG$58:$CG$59=$CG$59),1,0)</f>
        <v>0</v>
      </c>
      <c r="BNI62" s="487">
        <f t="array" aca="1" ref="BNI62" ca="1">IF(AND($CC$57&lt;&gt;$CC$58,$CC$58:$CC$62=$CC$62,$CE$58:$CE$60=$CE$60,$CE$60&lt;&gt;$CE$61,$CE$61&lt;&gt;$CE$62,$CF$58:$CF$60=$CF$60,$CG$58:$CG$59=$CG$59,$CG$59&lt;&gt;$CG$60),1,0)</f>
        <v>0</v>
      </c>
      <c r="BNJ62" s="487">
        <f t="array" aca="1" ref="BNJ62" ca="1">IF(AND($CC$57&lt;&gt;$CC$58,$CC$58:$CC$62=$CC$62,$CE$58:$CE$60=$CE$60,$CE$60&lt;&gt;$CE$61,$CE$61&lt;&gt;$CE$62,$CF$58:$CF$59=$CF$59,$CF$59&lt;&gt;$CF$60,$CG$58:$CG$59=$CG$59),1,0)</f>
        <v>0</v>
      </c>
      <c r="BNK62" s="487">
        <f t="array" aca="1" ref="BNK62" ca="1">IF(AND($CC$57&lt;&gt;$CC$58,$CC$58:$CC$62=$CC$62,$CE$58:$CE$59=$CE$59,$CE$59&lt;&gt;$CE$60,$CE$60:$CE$62=$CE$62,$CF$58:$CF$59=$CF$59,$CF$60:$CF$62=$CF$62,$CG$58:$CG$59=$CG$59,$CG$60&lt;&gt;$CG$61,$CG$61&lt;&gt;$CG$62),1,0)</f>
        <v>0</v>
      </c>
      <c r="BNL62" s="487">
        <f t="array" aca="1" ref="BNL62" ca="1">IF(AND($CC$57&lt;&gt;$CC$58,$CC$58:$CC$62=$CC$62,$CE$58:$CE$59=$CE$59,$CE$59&lt;&gt;$CE$60,$CE$60:$CE$62=$CE$62,$CF$58:$CF$59=$CF$59,$CF$60&lt;&gt;$CF$61,$CF$61&lt;&gt;$CF$62,$CG$58:$CG$59=$CG$59),1,0)</f>
        <v>0</v>
      </c>
      <c r="BNM62" s="487">
        <f t="array" aca="1" ref="BNM62" ca="1">IF(AND($CC$57&lt;&gt;$CC$58,$CC$58:$CC$62=$CC$62,$CE$58:$CE$59=$CE$59,$CE$59&lt;&gt;$CE$60,$CE$60&lt;&gt;$CE$61,$CE$61:$CE$62=$CE$62,$CF$58:$CF$59=$CF$59,$CF$61:$CF$62=$CF$62,$CG$58:$CG$59=$CG$59,$CG$61&lt;&gt;$CG$62),1,0)</f>
        <v>0</v>
      </c>
      <c r="BNN62" s="487">
        <f t="array" aca="1" ref="BNN62" ca="1">IF(AND($CC$57&lt;&gt;$CC$58,$CC$58:$CC$62=$CC$62,$CE$58:$CE$59=$CE$59,$CE$59&lt;&gt;$CE$60,$CE$60&lt;&gt;$CE$61,$CE$61:$CE$62=$CE$62,$CF$58:$CF$59=$CF$59,$CF$61&lt;&gt;$CF$62,$CG$58:$CG$59=$CG$59),1,0)</f>
        <v>0</v>
      </c>
      <c r="BNO62" s="487">
        <f t="array" aca="1" ref="BNO62" ca="1">IF(AND($CC$57&lt;&gt;$CC$58,$CC$58:$CC$62=$CC$62,$CE$58:$CE$59=$CE$59,$CE$59&lt;&gt;$CE$60,$CE$60:$CE$61=$CE$61,$CE$61&lt;&gt;$CE$62,$CF$58:$CF$59=$CF$59,$CF$60:$CF$61=$CF$61,$CG$58:$CG$59=$CG$59,$CG$60&lt;&gt;$CG$61),1,0)</f>
        <v>0</v>
      </c>
      <c r="BNP62" s="487">
        <f t="array" aca="1" ref="BNP62" ca="1">IF(AND($CC$57&lt;&gt;$CC$58,$CC$58:$CC$62=$CC$62,$CE$58:$CE$59=$CE$59,$CE$59&lt;&gt;$CE$60,$CE$60:$CE$61=$CE$61,$CE$61&lt;&gt;$CE$62,$CF$58:$CF$59=$CF$59,$CF$60&lt;&gt;$CF$61,$CG$58:$CG$59=$CG$59),1,0)</f>
        <v>0</v>
      </c>
      <c r="BNQ62" s="487">
        <f t="array" aca="1" ref="BNQ62" ca="1">IF(AND($CC$57&lt;&gt;$CC$58,$CC$58:$CC$61=$CC$61,$CC$61&lt;&gt;$CC$62,$CE$58:$CE$61=$CE$61,$CF$58:$CF$59=$CF$59,$CF$59&lt;&gt;$CF$60,$CF$60:$CF$61=$CF$61,$CG$58:$CG$59=$CG$59,$CG$60&lt;&gt;$CG$61),1,0)</f>
        <v>0</v>
      </c>
      <c r="BNR62" s="487">
        <f t="array" aca="1" ref="BNR62" ca="1">IF(AND($CC$57&lt;&gt;$CC$58,$CC$58:$CC$61=$CC$61,$CC$61&lt;&gt;$CC$62,$CE$58:$CE$61=$CE$61,$CF$58:$CF$60=$CF$60,$CF$60&lt;&gt;$CF$61,$CG$58:$CG$59=$CG$59,$CG$59&lt;&gt;$CG$60),1,0)</f>
        <v>0</v>
      </c>
      <c r="BNS62" s="487">
        <f t="array" aca="1" ref="BNS62" ca="1">IF(AND($CC$57&lt;&gt;$CC$58,$CC$58:$CC$61=$CC$61,$CC$61&lt;&gt;$CC$62,$CE$58:$CE$59=$CE$59,$CE$59&lt;&gt;$CE$60,$CE$60:$CE$61=$CE$61,$CF$58:$CF$59=$CF$59,$CF$60:$CF$61=$CF$61,$CG$58:$CG$59=$CG$59,$CG$60&lt;&gt;$CG$61),1,0)</f>
        <v>0</v>
      </c>
      <c r="BNT62" s="487">
        <f t="array" aca="1" ref="BNT62" ca="1">IF(AND($CC$57&lt;&gt;$CC$58,$CC$58:$CC$61=$CC$61,$CC$61&lt;&gt;$CC$62,$CE$58:$CE$59=$CE$59,$CE$59&lt;&gt;$CE$60,$CE$60:$CE$61=$CE$61,$CF$58:$CF$59=$CF$59,$CF$60&lt;&gt;$CF$61,$CG$58:$CG$59=$CG$59),1,0)</f>
        <v>0</v>
      </c>
      <c r="BNU62" s="487">
        <f t="array" aca="1" ref="BNU62" ca="1">IF(AND($CC$57&lt;&gt;$CC$58,$CC$58:$CC$61=$CC$61,$CC$61&lt;&gt;$CC$62,$CE$58:$CE$60=$CE$60,$CE$60&lt;&gt;$CE$61,$CF$58:$CF$60=$CF$60,$CG$58:$CG$59=$CG$59,$CG$59&lt;&gt;$CG$60),1,0)</f>
        <v>0</v>
      </c>
      <c r="BNV62" s="487">
        <f t="array" aca="1" ref="BNV62" ca="1">IF(AND($CC$57&lt;&gt;$CC$58,$CC$58:$CC$61=$CC$61,$CC$61&lt;&gt;$CC$62,$CE$58:$CE$60=$CE$60,$CE$60&lt;&gt;$CE$61,$CF$58:$CF$59=$CF$59,$CF$59&lt;&gt;$CF$60,$CG$58:$CG$59=$CG$59),1,0)</f>
        <v>0</v>
      </c>
      <c r="BNW62" s="487">
        <f t="array" aca="1" ref="BNW62" ca="1">IF(AND($CC$57&lt;&gt;$CC$58,$CC$58:$CC$60=$CC$60,$CC$60&lt;&gt;$CC$61,$CC$61:$CC$62=$CC$62,$CE$58:$CE$60=$CE$60,$CE$61:$CE$62=$CE$62,$CF$58:$CF$59=$CF$59,$CF$59&lt;&gt;$CF$60,$CF$61:$CF$62=$CF$62,$CG$58:$CG$59=$CG$59,$CG$61&lt;&gt;$CG$62),1,0)</f>
        <v>0</v>
      </c>
      <c r="BNX62" s="487">
        <f t="array" aca="1" ref="BNX62" ca="1">IF(AND($CC$57&lt;&gt;$CC$58,$CC$58:$CC$60=$CC$60,$CC$60&lt;&gt;$CC$61,$CC$61:$CC$62=$CC$62,$CE$58:$CE$60=$CE$60,$CE$61:$CE$62=$CE$62,$CF$58:$CF$60=$CF$60,$CF$61&lt;&gt;$CF$62,$CG$58:$CG$59=$CG$59,$CG$59&lt;&gt;$CG$60),1,0)</f>
        <v>0</v>
      </c>
      <c r="BNY62" s="487">
        <f t="array" aca="1" ref="BNY62" ca="1">IF(AND($CC$57&lt;&gt;$CC$58,$CC$58:$CC$60=$CC$60,$CC$60&lt;&gt;$CC$61,$CC$61:$CC$62=$CC$62,$CE$58:$CE$59=$CE$59,$CE$59&lt;&gt;$CE$60,$CE$61:$CE$62=$CE$62,$CF$58:$CF$59=$CF$59,$CF$61:$CF$62=$CF$62,$CG$58:$CG$59=$CG$59,$CG$61&lt;&gt;$CG$62),1,0)</f>
        <v>0</v>
      </c>
      <c r="BNZ62" s="487">
        <f t="array" aca="1" ref="BNZ62" ca="1">IF(AND($CC$57&lt;&gt;$CC$58,$CC$58:$CC$60=$CC$60,$CC$60&lt;&gt;$CC$61,$CC$61:$CC$62=$CC$62,$CE$58:$CE$59=$CE$59,$CE$59&lt;&gt;$CE$60,$CE$61:$CE$62=$CE$62,$CF$58:$CF$59=$CF$59,$CF$61&lt;&gt;$CF$62,$CG$58:$CG$59=$CG$59),1,0)</f>
        <v>0</v>
      </c>
      <c r="BOA62" s="487">
        <f t="array" aca="1" ref="BOA62" ca="1">IF(AND($CC$57&lt;&gt;$CC$58,$CC$58:$CC$60=$CC$60,$CC$60&lt;&gt;$CC$61,$CC$61:$CC$62=$CC$62,$CE$58:$CE$60=$CE$60,$CE$61&lt;&gt;$CE$62,$CF$58:$CF$60=$CF$60,$CG$58:$CG$59=$CG$59,$CG$59&lt;&gt;$CG$60),1,0)</f>
        <v>0</v>
      </c>
      <c r="BOB62" s="487">
        <f t="array" aca="1" ref="BOB62" ca="1">IF(AND($CC$57&lt;&gt;$CC$58,$CC$58:$CC$60=$CC$60,$CC$60&lt;&gt;$CC$61,$CC$61:$CC$62=$CC$62,$CE$58:$CE$60=$CE$60,$CE$61&lt;&gt;$CE$62,$CF$58:$CF$59=$CF$59,$CF$59&lt;&gt;$CF$60,$CG$58:$CG$59=$CG$59),1,0)</f>
        <v>0</v>
      </c>
      <c r="BOC62" s="487">
        <f t="array" aca="1" ref="BOC62" ca="1">IF(AND($CC$57&lt;&gt;$CC$58,$CC$58:$CC$59=$CC$59,$CC$59&lt;&gt;$CC$60,$CC$60:$CC$62=$CC$62,$CE$58:$CE$59=$CE$59,$CE$60:$CE$62=$CE$62,$CF$58:$CF$59=$CF$59,$CF$60&lt;&gt;$CF$61,$CF$61:$CF$62=$CF$62,$CG$58:$CG$59=$CG$59,$CG$61&lt;&gt;$CG$62),1,0)</f>
        <v>0</v>
      </c>
      <c r="BOD62" s="487">
        <f t="array" aca="1" ref="BOD62" ca="1">IF(AND($CC$57&lt;&gt;$CC$58,$CC$58:$CC$59=$CC$59,$CC$59&lt;&gt;$CC$60,$CC$60:$CC$62=$CC$62,$CE$58:$CE$59=$CE$59,$CE$60:$CE$62=$CE$62,$CF$58:$CF$59=$CF$59,$CF$60:$CF$61=$CF$61,$CF$61&lt;&gt;$CF$62,$CG$58:$CG$59=$CG$59,$CG$60&lt;&gt;$CG$61),1,0)</f>
        <v>0</v>
      </c>
      <c r="BOE62" s="487">
        <f t="array" aca="1" ref="BOE62" ca="1">IF(AND($CC$57&lt;&gt;$CC$58,$CC$58:$CC$59=$CC$59,$CC$59&lt;&gt;$CC$60,$CC$60:$CC$62=$CC$62,$CE$58:$CE$59=$CE$59,$CE$60&lt;&gt;$CE$61,$CE$61:$CE$62=$CE$62,$CF$58:$CF$59=$CF$59,$CF$61:$CF$62=$CF$62,$CG$58:$CG$59=$CG$59,$CG$61&lt;&gt;$CG$62),1,0)</f>
        <v>0</v>
      </c>
      <c r="BOF62" s="487">
        <f t="array" aca="1" ref="BOF62" ca="1">IF(AND($CC$57&lt;&gt;$CC$58,$CC$58:$CC$59=$CC$59,$CC$59&lt;&gt;$CC$60,$CC$60:$CC$62=$CC$62,$CE$58:$CE$59=$CE$59,$CE$60&lt;&gt;$CE$61,$CE$61:$CE$62=$CE$62,$CF$58:$CF$59=$CF$59,$CF$61&lt;&gt;$CF$62,$CG$58:$CG$59=$CG$59),1,0)</f>
        <v>0</v>
      </c>
      <c r="BOG62" s="487">
        <f t="array" aca="1" ref="BOG62" ca="1">IF(AND($CC$57&lt;&gt;$CC$58,$CC$58:$CC$59=$CC$59,$CC$59&lt;&gt;$CC$60,$CC$60:$CC$62=$CC$62,$CE$58:$CE$59=$CE$59,$CE$60:$CE$61=$CE$61,$CE$61&lt;&gt;$CE$62,$CF$58:$CF$59=$CF$59,$CF$60:$CF$61=$CF$61,$CG$58:$CG$59=$CG$59,$CG$60&lt;&gt;$CG$61),1,0)</f>
        <v>0</v>
      </c>
      <c r="BOH62" s="487">
        <f t="array" aca="1" ref="BOH62" ca="1">IF(AND($CC$57&lt;&gt;$CC$58,$CC$58:$CC$59=$CC$59,$CC$59&lt;&gt;$CC$60,$CC$60:$CC$62=$CC$62,$CE$58:$CE$59=$CE$59,$CE$60:$CE$61=$CE$61,$CE$61&lt;&gt;$CE$62,$CF$58:$CF$59=$CF$59,$CF$60&lt;&gt;$CF$61,$CG$58:$CG$59=$CG$59),1,0)</f>
        <v>0</v>
      </c>
      <c r="BOI62" s="487">
        <f t="array" aca="1" ref="BOI62" ca="1">IF(AND($CC$57:$CC$62=$CC$62,$CE$57:$CE$61=$CE$61,$CE$61&lt;&gt;$CE$62,$CF$57:$CF$58=$CF$58,$CF$58&lt;&gt;$CF$59,$CF$59:$CF$61=$CF$61,$CG$57&lt;&gt;$CG$58,$CG$59:$CG$61=$CG$59),1,0)</f>
        <v>0</v>
      </c>
      <c r="BOJ62" s="487">
        <f t="array" aca="1" ref="BOJ62" ca="1">IF(AND($CC$57:$CC$62=$CC$62,$CE$57:$CE$61=$CE$61,$CE$61&lt;&gt;$CE$62,$CF$57&lt;&gt;$CF$58,$CF$58:$CF$61=$CF$61,$CG$58&lt;&gt;$CG$59,$CG$59:$CG$61=$CG$61),1,0)</f>
        <v>0</v>
      </c>
      <c r="BOK62" s="487">
        <f t="array" aca="1" ref="BOK62" ca="1">IF(AND($CC$57:$CC$62=$CC$62,$CE$57:$CE$58=$CE$58,$CE$58&lt;&gt;$CE$59,$CE$59:$CE$62=$CE$62,$CF$57&lt;&gt;$CF$58,$CF$59:$CF$62=$CF$62,$CG$59:$CG$61=$CG$61,$CG$61&lt;&gt;$CG$62),1,0)</f>
        <v>0</v>
      </c>
      <c r="BOL62" s="487">
        <f t="array" aca="1" ref="BOL62" ca="1">IF(AND($CC$57:$CC$62=$CC$62,$CE$57:$CE$58=$CE$58,$CE$58&lt;&gt;$CE$59,$CE$59:$CE$62=$CE$62,$CF$57:$CF$58=$CF$58,$CF$59:$CF$61=$CF$61,$CF$61&lt;&gt;$CF$62,$CG$57&lt;&gt;$CG$58,$CG$59:$CG$61=$CG$61),1,0)</f>
        <v>0</v>
      </c>
      <c r="BOM62" s="487">
        <f t="array" aca="1" ref="BOM62" ca="1">IF(AND($CC$57:$CC$62=$CC$62,$CE$57&lt;&gt;$CE$58,$CE$58:$CE$62=$CE$62,$CF$58:$CF$61=$CF$61,$CF$61&lt;&gt;$CF$62,$CG$58&lt;&gt;$CG$59,$CG$59:$CG$61=$CG$61),1,0)</f>
        <v>0</v>
      </c>
      <c r="BON62" s="487">
        <f t="array" aca="1" ref="BON62" ca="1">IF(AND($CC$57:$CC$62=$CC$62,$CE$57&lt;&gt;$CE$58,$CE$58:$CE$62=$CE$62,$CF$58&lt;&gt;$CF$59,$CF$59:$CF$62=$CF$62,$CG$59:$CG$61=$CG$61,$CG$61&lt;&gt;$CG$62),1,0)</f>
        <v>0</v>
      </c>
      <c r="BOO62" s="487">
        <f t="array" aca="1" ref="BOO62" ca="1">IF(AND($CC$57:$CC$61=$CC$61,$CC$61&lt;&gt;$CC$62,$CE$57:$CE$61=$CE$61,$CF$57:$CF$58=$CF$58,$CF$58&lt;&gt;$CF$59,$CF$59:$CF$61=$CF$61,$CG$57&lt;&gt;$CG$58,$CG$59:$CG$61=$CG$61),1,0)</f>
        <v>0</v>
      </c>
      <c r="BOP62" s="487">
        <f t="array" aca="1" ref="BOP62" ca="1">IF(AND($CC$57:$CC$61=$CC$61,$CC$61&lt;&gt;$CC$62,$CE$57:$CE$61=$CE$61,$CF$57&lt;&gt;$CF$58,$CF$58:$CF$61=$CF$61,$CG$58&lt;&gt;$CG$59,$CG$59:$CG$61=$CG$61),1,0)</f>
        <v>0</v>
      </c>
      <c r="BOQ62" s="487">
        <f t="array" aca="1" ref="BOQ62" ca="1">IF(AND($CC$57:$CC$61=$CC$61,$CC$61&lt;&gt;$CC$62,$CE$57:$CE$58=$CE$58,$CE$58&lt;&gt;$CE$59,$CE$59:$CE$61=$CE$61,$CF$57:$CF$58=$CF$58,$CF$59:$CF$61=$CF$61,$CG$57&lt;&gt;$CG$58,$CG$59:$CG$61=$CG$61),1,0)</f>
        <v>0</v>
      </c>
      <c r="BOR62" s="487">
        <f t="array" aca="1" ref="BOR62" ca="1">IF(AND($CC$57:$CC$61=$CC$61,$CC$61&lt;&gt;$CC$62,$CE$57:$CE$58=$CE$58,$CE$58&lt;&gt;$CE$59,$CE$59:$CE$61=$CE$61,$CF$57&lt;&gt;$CF$58,$CF$59:$CF$61=$CF$61,$CG$59:$CG$61=$CG$61),1,0)</f>
        <v>0</v>
      </c>
      <c r="BOS62" s="487">
        <f t="array" aca="1" ref="BOS62" ca="1">IF(AND($CC$57:$CC$61=$CC$61,$CC$61&lt;&gt;$CC$62,$CE$57&lt;&gt;$CE$58,$CE$58:$CE$61=$CE$61,$CF$58:$CF$61=$CF$61,$CG$58&lt;&gt;$CG$59,$CG$59:$CG$61=$CG$61),1,0)</f>
        <v>0</v>
      </c>
      <c r="BOT62" s="487">
        <f t="array" aca="1" ref="BOT62" ca="1">IF(AND($CC$57:$CC$61=$CC$61,$CC$61&lt;&gt;$CC$62,$CE$57&lt;&gt;$CE$58,$CE$58:$CE$61=$CE$61,$CF$58&lt;&gt;$CF$59,$CF$59:$CF$61=$CF$61,$CG$59:$CG$61=$CG$61),1,0)</f>
        <v>0</v>
      </c>
      <c r="BOU62" s="487">
        <f t="array" aca="1" ref="BOU62" ca="1">IF(AND($CC$57:$CC$58=$CC$58,$CC$58&lt;&gt;$CC$59,$CC$59:$CC$62=$CC$62,$CE$57:$CE$58=$CE$58,$CE$59:$CE$62=$CE$62,$CF$57&lt;&gt;$CF$58,$CF$59:$CF$62=$CF$62,$CG$59:$CG$61=$CG$61,$CG$61&lt;&gt;$CG$62),1,0)</f>
        <v>0</v>
      </c>
      <c r="BOV62" s="487">
        <f t="array" aca="1" ref="BOV62" ca="1">IF(AND($CC$57:$CC$58=$CC$58,$CC$58&lt;&gt;$CC$59,$CC$59:$CC$62=$CC$62,$CE$57:$CE$58=$CE$58,$CE$59:$CE$62=$CE$62,$CF$57:$CF$58=$CF$58,$CF$59:$CF$61=$CF$61,$CF$61&lt;&gt;$CF$62,$CG$57&lt;&gt;$CG$58,$CG$59:$CG$61=$CG$61),1,0)</f>
        <v>0</v>
      </c>
      <c r="BOW62" s="487">
        <f t="array" aca="1" ref="BOW62" ca="1">IF(AND($CC$57:$CC$58=$CC$58,$CC$58&lt;&gt;$CC$59,$CC$59:$CC$62=$CC$62,$CE$57&lt;&gt;$CE$58,$CE$59:$CE$62=$CE$62,$CF$59:$CF$62=$CF$62,$CG$59:$CG$61=$CG$61,$CG$61&lt;&gt;$CG$62),1,0)</f>
        <v>0</v>
      </c>
      <c r="BOX62" s="487">
        <f t="array" aca="1" ref="BOX62" ca="1">IF(AND($CC$57:$CC$58=$CC$58,$CC$58&lt;&gt;$CC$59,$CC$59:$CC$62=$CC$62,$CE$57&lt;&gt;$CE$58,$CE$59:$CE$62=$CE$62,$CF$59:$CF$61=$CF$61,$CF$61&lt;&gt;$CF$62,$CG$59:$CG$61=$CG$61),1,0)</f>
        <v>0</v>
      </c>
      <c r="BOY62" s="487">
        <f t="array" aca="1" ref="BOY62" ca="1">IF(AND($CC$57:$CC$58=$CC$58,$CC$58&lt;&gt;$CC$59,$CC$59:$CC$62=$CC$62,$CE$57:$CE$58=$CE$58,$CE$59:$CE$61=$CE$61,$CE$61&lt;&gt;$CE$62,$CF$57:$CF$58=$CF$58,$CF$59:$CF$61=$CF$61,$CG$57&lt;&gt;$CG$58,$CG$59:$CG$61=$CG$61),1,0)</f>
        <v>0</v>
      </c>
      <c r="BOZ62" s="487">
        <f t="array" aca="1" ref="BOZ62" ca="1">IF(AND($CC$57:$CC$58=$CC$58,$CC$58&lt;&gt;$CC$59,$CC$59:$CC$62=$CC$62,$CE$57:$CE$58=$CE$58,$CE$59:$CE$61=$CE$61,$CE$61&lt;&gt;$CE$62,$CF$57&lt;&gt;$CF$58,$CF$59:$CF$61=$CF$61,$CG$59:$CG$61=$CG$61),1,0)</f>
        <v>0</v>
      </c>
      <c r="BPA62" s="487">
        <f t="array" aca="1" ref="BPA62" ca="1">IF(AND($CC$57&lt;&gt;$CC$58,$CC$58:$CC$62=$CC$62,$CE$58:$CE$62=$CE$62,$CF$58:$CF$61=$CF$61,$CF$61&lt;&gt;$CF$62,$CG$58&lt;&gt;$CG$59,$CG$59:$CG$61=$CG$61),1,0)</f>
        <v>0</v>
      </c>
      <c r="BPB62" s="487">
        <f t="array" aca="1" ref="BPB62" ca="1">IF(AND($CC$57&lt;&gt;$CC$58,$CC$58:$CC$62=$CC$62,$CE$58:$CE$62=$CE$62,$CF$58&lt;&gt;$CF$59,$CF$59:$CF$62=$CF$61,$CG$59:$CG$61=$CG$61,$CG$61&lt;&gt;$CG$62),1,0)</f>
        <v>0</v>
      </c>
      <c r="BPC62" s="487">
        <f t="array" aca="1" ref="BPC62" ca="1">IF(AND($CC$57&lt;&gt;$CC$58,$CC$58:$CC$62=$CC$62,$CE$58:$CE$61=$CE$61,$CE$61&lt;&gt;$CE$62,$CF$58:$CF$61=$CF$61,$CG$58&lt;&gt;$CG$59,$CG$59:$CG$61=$CG$61),1,0)</f>
        <v>0</v>
      </c>
      <c r="BPD62" s="487">
        <f t="array" aca="1" ref="BPD62" ca="1">IF(AND($CC$57&lt;&gt;$CC$58,$CC$58:$CC$62=$CC$62,$CE$58:$CE$61=$CE$61,$CE$61&lt;&gt;$CE$62,$CF$58&lt;&gt;$CF$59,$CF$59:$CF$61=$CF$61,$CG$59:$CG$61=$CG$61),1,0)</f>
        <v>0</v>
      </c>
      <c r="BPE62" s="487">
        <f t="array" aca="1" ref="BPE62" ca="1">IF(AND($CC$57&lt;&gt;$CC$58,$CC$58:$CC$62=$CC$62,$CE$58&lt;&gt;$CE$59,$CE$59:$CE$62=$CE$61,$CF$59:$CF$62=$CF$61,$CG$59:$CG$61=$CG$61,$CG$61&lt;&gt;$CG$62),1,0)</f>
        <v>0</v>
      </c>
      <c r="BPF62" s="487">
        <f t="array" aca="1" ref="BPF62" ca="1">IF(AND($CC$57&lt;&gt;$CC$58,$CC$58:$CC$62=$CC$62,$CE$58&lt;&gt;$CE$59,$CE$59:$CE$62=$CE$61,$CF$59:$CF$61=$CF$61,$CF$61&lt;&gt;$CF$62,$CG$59:$CG$61=$CG$61),1,0)</f>
        <v>0</v>
      </c>
      <c r="BPG62" s="487">
        <f t="array" aca="1" ref="BPG62" ca="1">IF(AND($CC$57:$CC$62=$CC$62,$CE$57:$CE$60=$CE$60,$CE$60&lt;&gt;$CE$61,$CE$61:$CE$62=$CE$62,$CF$57&lt;&gt;$CF$58,$CF$58:$CF$60=$CF$60,$CF$61:$CF$62=$CF$62,$CG$58&lt;&gt;$CG$59,$CG$59:$CG$60=$CG$60,$CG$61:$CG$62=$CG$62),1,0)</f>
        <v>0</v>
      </c>
      <c r="BPH62" s="487">
        <f t="array" aca="1" ref="BPH62" ca="1">IF(AND($CC$57:$CC$62=$CC$62,$CE$57:$CE$60=$CE$60,$CE$60&lt;&gt;$CE$61,$CE$61:$CE$62=$CE$62,$CF$57:$CF$58=$CF$58,$CF$58&lt;&gt;$CF$59,$CF$59:$CF$60=$CF$60,$CF$61:$CF$62=$CF$62,$CG$57&lt;&gt;$CG$58,$CG$59:$CG$60=$CG$60,$CG$61:$CG$62=$CG$62),1,0)</f>
        <v>0</v>
      </c>
      <c r="BPI62" s="487">
        <f t="array" aca="1" ref="BPI62" ca="1">IF(AND($CC$57:$CC$62=$CC$62,$CE$57:$CE$58=$CE$58,$CE$58&lt;&gt;$CE$59,$CE$59:$CE$62=$CE$62,$CF$57&lt;&gt;$CF$58,$CF$59:$CF$62=$CF$62,$CG$59:$CG$60=$CG$60,$CG$60&lt;&gt;$CG$61,$CG$61:$CG$62=$CG$62),1,0)</f>
        <v>0</v>
      </c>
      <c r="BPJ62" s="487">
        <f t="array" aca="1" ref="BPJ62" ca="1">IF(AND($CC$57:$CC$62=$CC$62,$CE$57:$CE$58=$CE$58,$CE$58&lt;&gt;$CE$59,$CE$59:$CE$62=$CE$62,$CF$57:$CF$58=$CF$58,$CF$59:$CF$60=$CF$60,$CF$60&lt;&gt;$CF$61,$CF$61:$CF$62=$CF$62,$CG$57&lt;&gt;$CG$58,$CG$59:$CG$60=$CG$60,$CG$61:$CG$62=$CG$62),1,0)</f>
        <v>0</v>
      </c>
      <c r="BPK62" s="487">
        <f t="array" aca="1" ref="BPK62" ca="1">IF(AND($CC$57:$CC$62=$CC$62,$CE$57&lt;&gt;$CE$58,$CE$58:$CE$62=$CE$62,$CF$58&lt;&gt;$CF$59,$CF$59:$CF$62=$CF$62,$CG$59:$CG$60=$CG$60,$CG$60&lt;&gt;$CG$61,$CG$61:$CG$62=$CG$62),1,0)</f>
        <v>0</v>
      </c>
      <c r="BPL62" s="487">
        <f t="array" aca="1" ref="BPL62" ca="1">IF(AND($CC$57:$CC$62=$CC$62,$CE$57&lt;&gt;$CE$58,$CE$58:$CE$62=$CE$62,$CF$58:$CF$60=$CF$60,$CF$60&lt;&gt;$CF$61,$CF$61:$CF$62=$CF$62,$CG$58&lt;&gt;$CG$59,$CG$59:$CG$60=$CG$60,$CG$61:$CG$62=$CG$62),1,0)</f>
        <v>0</v>
      </c>
      <c r="BPM62" s="487">
        <f t="array" aca="1" ref="BPM62" ca="1">IF(AND($CC$57:$CC$60=$CC$60,$CC$60&lt;&gt;$CC$61,$CC$61:$CC$62=$CC$62,$CE$57:$CE$60=$CE$60,$CE$61:$CE$62=$CE$62,$CF$57&lt;&gt;$CF$58,$CF$58:$CF$60=$CF$60,$CF$61:$CF$62=$CF$62,$CG$58&lt;&gt;$CG$59,$CG$59:$CG$60=$CG$60,$CG$61:$CG$62=$CG$62),1,0)</f>
        <v>0</v>
      </c>
      <c r="BPN62" s="487">
        <f t="array" aca="1" ref="BPN62" ca="1">IF(AND($CC$57:$CC$60=$CC$60,$CC$60&lt;&gt;$CC$61,$CC$61:$CC$62=$CC$62,$CE$57:$CE$60=$CE$60,$CE$61:$CE$62=$CE$62,$CF$57:$CF$58=$CF$58,$CF$58&lt;&gt;$CF$59,$CF$59:$CF$60=$CF$60,$CF$61:$CF$62=$CF$62,$CG$57&lt;&gt;$CG$58,$CG$59:$CG$60=$CG$60,$CG$61:$CG$62=$CG$62),1,0)</f>
        <v>0</v>
      </c>
      <c r="BPO62" s="487">
        <f t="array" aca="1" ref="BPO62" ca="1">IF(AND($CC$57:$CC$60=$CC$60,$CC$60&lt;&gt;$CC$61,$CC$61:$CC$62=$CC$62,$CE$57&lt;&gt;$CE$58,$CE$58:$CE$60=$CE$60,$CE$61:$CE$62=$CE$62,$CF$58:$CF$60=$CF$60,$CF$61:$CF$62=$CF$62,$CG$58&lt;&gt;$CG$59,$CG$59:$CG$60=$CG$60,$CG$61:$CG$62=$CG$62),1,0)</f>
        <v>0</v>
      </c>
      <c r="BPP62" s="487">
        <f t="array" aca="1" ref="BPP62" ca="1">IF(AND($CC$57:$CC$60=$CC$60,$CC$60&lt;&gt;$CC$61,$CC$61:$CC$62=$CC$62,$CE$57&lt;&gt;$CE$58,$CE$58:$CE$60=$CE$60,$CE$61:$CE$62=$CE$62,$CF$58&lt;&gt;$CF$59,$CF$59:$CF$60=$CF$60,$CF$61:$CF$62=$CF$62,$CG$59:$CG$60=$CG$60,$CG$61:$CG$62=$CG$62),1,0)</f>
        <v>0</v>
      </c>
      <c r="BPQ62" s="487">
        <f t="array" aca="1" ref="BPQ62" ca="1">IF(AND($CC$57:$CC$60=$CC$60,$CC$60&lt;&gt;$CC$61,$CC$61:$CC$62=$CC$62,$CE$57:$CE$58=$CE$58,$CE$58&lt;&gt;$CE$59,$CE$59:$CE$60=$CE$60,$CE$61:$CE$62=$CE$62,$CF$57:$CF$58=$CF$58,$CF$59:$CF$60=$CF$60,$CF$61:$CF$62=$CF$62,$CG$57&lt;&gt;$CG$58,$CG$59:$CG$60=$CG$60,$CG$61:$CG$62=$CG$62),1,0)</f>
        <v>0</v>
      </c>
      <c r="BPR62" s="487">
        <f t="array" aca="1" ref="BPR62" ca="1">IF(AND($CC$57:$CC$60=$CC$60,$CC$60&lt;&gt;$CC$61,$CC$61:$CC$62=$CC$62,$CE$57:$CE$58=$CE$58,$CE$58&lt;&gt;$CE$59,$CE$59:$CE$60=$CE$60,$CE$61:$CE$62=$CE$62,$CF$57&lt;&gt;$CF$58,$CF$59:$CF$60=$CF$60,$CF$61:$CF$62=$CF$62,$CG$59:$CG$60=$CG$60,$CG$61:$CG$62=$CG$62),1,0)</f>
        <v>0</v>
      </c>
      <c r="BPS62" s="487">
        <f t="array" aca="1" ref="BPS62" ca="1">IF(AND($CC$57:$CC$58=$CC$58,$CC$58&lt;&gt;$CC$59,$CC$59:$CC$62=$CC$62,$CE$57:$CE$58=$CE$58,$CE$59:$CE$62=$CE$62,$CF$57&lt;&gt;$CF$58,$CF$59:$CF$62=$CF$62,$CG$59:$CG$60=$CG$60,$CG$60&lt;&gt;$CG$61,$CG$61:$CG$62=$CG$62),1,0)</f>
        <v>0</v>
      </c>
      <c r="BPT62" s="487">
        <f t="array" aca="1" ref="BPT62" ca="1">IF(AND($CC$57:$CC$58=$CC$58,$CC$58&lt;&gt;$CC$59,$CC$59:$CC$62=$CC$62,$CE$57:$CE$58=$CE$58,$CE$59:$CE$62=$CE$62,$CF$57:$CF$58=$CF$58,$CF$59:$CF$60=$CF$60,$CF$60&lt;&gt;$CF$61,$CF$61:$CF$62=$CF$62,$CG$57&lt;&gt;$CG$58,$CG$59:$CG$60=$CG$60,$CG$61:$CG$62=$CG$62),1,0)</f>
        <v>0</v>
      </c>
      <c r="BPU62" s="487">
        <f t="array" aca="1" ref="BPU62" ca="1">IF(AND($CC$57:$CC$58=$CC$58,$CC$58&lt;&gt;$CC$59,$CC$59:$CC$62=$CC$62,$CE$57&lt;&gt;$CE$58,$CE$59:$CE$62=$CE$62,$CF$59:$CF$62=$CF$61,$CG$59:$CG$60=$CG$60,$CG$60&lt;&gt;$CG$61,$CG$61:$CG$62=$CG$62),1,0)</f>
        <v>0</v>
      </c>
      <c r="BPV62" s="487">
        <f t="array" aca="1" ref="BPV62" ca="1">IF(AND($CC$57:$CC$58=$CC$58,$CC$58&lt;&gt;$CC$59,$CC$59:$CC$62=$CC$62,$CE$57&lt;&gt;$CE$58,$CE$59:$CE$62=$CE$62,$CF$59:$CF$60=$CF$60,$CF$60&lt;&gt;$CF$61,$CF$61:$CF$62=$CF$62,$CG$59:$CG$60=$CG$60,$CG$61:$CG$62=$CG$62),1,0)</f>
        <v>0</v>
      </c>
      <c r="BPW62" s="487">
        <f t="array" aca="1" ref="BPW62" ca="1">IF(AND($CC$57:$CC$58=$CC$58,$CC$58&lt;&gt;$CC$59,$CC$59:$CC$62=$CC$62,$CE$57:$CE$58=$CE$58,$CE$59:$CE$60=$CE$60,$CE$60&lt;&gt;$CE$61,$CE$61:$CE$62=$CE$62,$CF$57:$CF$58=$CF$58,$CF$59:$CF$60=$CF$60,$CF$61:$CF$62=$CF$62,$CG$57&lt;&gt;$CG$58,$CG$59:$CG$60=$CG$60,$CG$61:$CG$62=$CG$62),1,0)</f>
        <v>0</v>
      </c>
      <c r="BPX62" s="487">
        <f t="array" aca="1" ref="BPX62" ca="1">IF(AND($CC$57:$CC$58=$CC$58,$CC$58&lt;&gt;$CC$59,$CC$59:$CC$62=$CC$62,$CE$57:$CE$58=$CE$58,$CE$59:$CE$60=$CE$60,$CE$60&lt;&gt;$CE$61,$CE$61:$CE$62=$CE$62,$CF$57&lt;&gt;$CF$58,$CF$59:$CF$60=$CF$60,$CF$61:$CF$62=$CF$62,$CG$59:$CG$60=$CG$60,$CG$61:$CG$62=$CG$62),1,0)</f>
        <v>0</v>
      </c>
      <c r="BPY62" s="487">
        <f t="array" aca="1" ref="BPY62" ca="1">IF(AND($CC$57&lt;&gt;$CC$58,$CC$58:$CC$62=$CC$62,$CE$58:$CE$62=$CE$62,$CF$58&lt;&gt;$CF$59,$CF$59:$CF$62=$CF$62,$CG$59:$CG$60=$CG$60,$CG$60&lt;&gt;$CG$61,$CG$61:$CG$62=$CG$62),1,0)</f>
        <v>0</v>
      </c>
      <c r="BPZ62" s="487">
        <f t="array" aca="1" ref="BPZ62" ca="1">IF(AND($CC$57&lt;&gt;$CC$58,$CC$58:$CC$62=$CC$62,$CE$58:$CE$62=$CE$62,$CF$58:$CF$60=$CF$60,$CF$60&lt;&gt;$CF$61,$CF$61:$CF$62=$CF$62,$CG$58&lt;&gt;$CG$59,$CG$59:$CG$60=$CG$60,$CG$61:$CG$62=$CG$62),1,0)</f>
        <v>0</v>
      </c>
      <c r="BQA62" s="487">
        <f t="array" aca="1" ref="BQA62" ca="1">IF(AND($CC$57&lt;&gt;$CC$58,$CC$58:$CC$62=$CC$62,$CE$58&lt;&gt;$CE$59,$CE$59:$CE$62=$CE$62,$CF$59:$CF$62=$CF$62,$CG$59:$CG$60=$CG$60,$CG$60&lt;&gt;$CG$61,$CG$61:$CG$62=$CG$61),1,0)</f>
        <v>0</v>
      </c>
      <c r="BQB62" s="487">
        <f t="array" aca="1" ref="BQB62" ca="1">IF(AND($CC$57&lt;&gt;$CC$58,$CC$58:$CC$62=$CC$62,$CE$58&lt;&gt;$CE$59,$CE$59:$CE$62=$CE$62,$CF$59:$CF$60=$CF$60,$CF$60&lt;&gt;$CF$61,$CF$61:$CF$62=$CF$62,$CG$59:$CG$60=$CG$60,$CG$61:$CG$62=$CG$62),1,0)</f>
        <v>0</v>
      </c>
      <c r="BQC62" s="487">
        <f t="array" aca="1" ref="BQC62" ca="1">IF(AND($CC$57&lt;&gt;$CC$58,$CC$58:$CC$62=$CC$62,$CE$58:$CE$60=$CE$60,$CE$60&lt;&gt;$CE$61,$CE$61:$CE$62=$CE$62,$CF$58:$CF$60=$CF$60,$CF$61:$CF$62=$CF$62,$CG$58&lt;&gt;$CG$59,$CG$59:$CG$60=$CG$60,$CG$61:$CG$62=$CG$62),1,0)</f>
        <v>0</v>
      </c>
      <c r="BQD62" s="487">
        <f t="array" aca="1" ref="BQD62" ca="1">IF(AND($CC$57&lt;&gt;$CC$58,$CC$58:$CC$62=$CC$62,$CE$58:$CE$60=$CE$60,$CE$60&lt;&gt;$CE$61,$CE$61:$CE$62=$CE$62,$CF$58&lt;&gt;$CF$59,$CF$59:$CF$60=$CF$60,$CF$61:$CF$62=$CF$62,$CG$59:$CG$60=$CG$60,$CG$61:$CG$62=$CG$62),1,0)</f>
        <v>0</v>
      </c>
      <c r="BQE62" s="487">
        <f t="array" aca="1" ref="BQE62" ca="1">IF(AND($CC$57:$CC$62=$CC$62,$CE$57:$CE$61=$CE$61,$CE$61&lt;&gt;$CE$62,$CF$57:$CF$60=$CF$60,$CF$60&lt;&gt;$CF$61,$CG$57&lt;&gt;$CG$58,$CG$58&lt;&gt;$CG$59,$CG$59:$CG$60=$CG$60),1,0)</f>
        <v>0</v>
      </c>
      <c r="BQF62" s="487">
        <f t="array" aca="1" ref="BQF62" ca="1">IF(AND($CC$57:$CC$62=$CC$62,$CE$57:$CE$61=$CE$61,$CE$61&lt;&gt;$CE$62,$CF$57:$CF$58=$CF$58,$CF$58&lt;&gt;$CF$59,$CF$59:$CF$61=$CF$61,$CG$57&lt;&gt;$CG$58,$CG$59:$CG$60=$CG$60,$CG$60&lt;&gt;$CG$61),1,0)</f>
        <v>0</v>
      </c>
      <c r="BQG62" s="487">
        <f t="array" aca="1" ref="BQG62" ca="1">IF(AND($CC$57:$CC$62=$CC$62,$CE$57:$CE$61=$CE$61,$CE$61&lt;&gt;$CE$62,$CF$57:$CF$58=$CF$58,$CF$58&lt;&gt;$CF$59,$CF$59:$CF$60=$CF$60,$CF$60&lt;&gt;$CF$61,$CG$57&lt;&gt;$CG$58,$CG$59:$CG$60=$CG$60),1,0)</f>
        <v>0</v>
      </c>
      <c r="BQH62" s="487">
        <f t="array" aca="1" ref="BQH62" ca="1">IF(AND($CC$57:$CC$62=$CC$62,$CE$57:$CE$61=$CE$61,$CE$61&lt;&gt;$CE$62,$CF$57&lt;&gt;$CF$58,$CF$58:$CF$61=$CF$61,$CG$58&lt;&gt;$CG$59,$CG$59:$CG$60=$CG$59,$CG$60&lt;&gt;$CG$61),1,0)</f>
        <v>0</v>
      </c>
      <c r="BQI62" s="487">
        <f t="array" aca="1" ref="BQI62" ca="1">IF(AND($CC$57:$CC$62=$CC$62,$CE$57:$CE$61=$CE$61,$CE$61&lt;&gt;$CE$62,$CF$57&lt;&gt;$CF$58,$CF$58:$CF$60=$CF$60,$CF$60&lt;&gt;$CF$61,$CG$58&lt;&gt;$CG$59,$CG$59:$CG$60=$CG$60),1,0)</f>
        <v>0</v>
      </c>
      <c r="BQJ62" s="487">
        <f t="array" aca="1" ref="BQJ62" ca="1">IF(AND($CC$57:$CC$62=$CC$62,$CE$57:$CE$61=$CE$61,$CE$61&lt;&gt;$CE$62,$CF$57&lt;&gt;$CF$58,$CF$58&lt;&gt;$CF$59,$CF$59:$CF$61=$CF$61,$CG$59:$CG$60=$CG$60,$CG$60&lt;&gt;$CG$61),1,0)</f>
        <v>0</v>
      </c>
      <c r="BQK62" s="487">
        <f t="array" aca="1" ref="BQK62" ca="1">IF(AND($CC$57:$CC$62=$CC$62,$CE$57:$CE$60=$CE$60,$CE$60&lt;&gt;$CE$61,$CE$61:$CE$62=$CE$62,$CF$57:$CF$60=$CF$60,$CF$61&lt;&gt;$CF$62,$CG$57&lt;&gt;$CG$58,$CG$58&lt;&gt;$CG$59,$CG$59:$CG$60=$CG$60),1,0)</f>
        <v>0</v>
      </c>
      <c r="BQL62" s="487">
        <f t="array" aca="1" ref="BQL62" ca="1">IF(AND($CC$57:$CC$62=$CC$62,$CE$57:$CE$60=$CE$60,$CE$60&lt;&gt;$CE$61,$CE$61:$CE$62=$CE$62,$CF$57&lt;&gt;$CF$58,$CF$58:$CF$60=$CF$60,$CF$61:$CF$62=$CF$62,$CG$58&lt;&gt;$CG$59,$CG$59:$CG$60=$CG$60,$CG$61&lt;&gt;$CG$62),1,0)</f>
        <v>0</v>
      </c>
      <c r="BQM62" s="487">
        <f t="array" aca="1" ref="BQM62" ca="1">IF(AND($CC$57:$CC$62=$CC$62,$CE$57:$CE$60=$CE$60,$CE$60&lt;&gt;$CE$61,$CE$61:$CE$62=$CE$62,$CF$57&lt;&gt;$CF$58,$CF$58:$CF$60=$CF$60,$CF$61&lt;&gt;$CF$62,$CG$58&lt;&gt;$CG$59,$CG$59:$CG$60=$CG$60),1,0)</f>
        <v>0</v>
      </c>
      <c r="BQN62" s="487">
        <f t="array" aca="1" ref="BQN62" ca="1">IF(AND($CC$57:$CC$62=$CC$62,$CE$57:$CE$60=$CE$60,$CE$60&lt;&gt;$CE$61,$CE$61:$CE$62=$CE$62,$CF$57:$CF$58=$CF$58,$CF$58&lt;&gt;$CF$59,$CF$59:$CF$60=$CF$60,$CF$61:$CF$62=$CF$62,$CG$57&lt;&gt;$CG$58,$CG$59:$CG$60=$CG$60,$CG$61&lt;&gt;$CG$62),1,0)</f>
        <v>0</v>
      </c>
      <c r="BQO62" s="487">
        <f t="array" aca="1" ref="BQO62" ca="1">IF(AND($CC$57:$CC$62=$CC$62,$CE$57:$CE$60=$CE$60,$CE$60&lt;&gt;$CE$61,$CE$61:$CE$62=$CE$62,$CF$57:$CF$58=$CF$58,$CF$58&lt;&gt;$CF$59,$CF$59:$CF$60=$CF$60,$CF$61&lt;&gt;$CF$62,$CG$57&lt;&gt;$CG$58,$CG$59:$CG$60=$CG$60),1,0)</f>
        <v>0</v>
      </c>
      <c r="BQP62" s="487">
        <f t="array" aca="1" ref="BQP62" ca="1">IF(AND($CC$57:$CC$62=$CC$62,$CE$57:$CE$60=$CE$60,$CE$60&lt;&gt;$CE$61,$CE$61:$CE$62=$CE$62,$CF$57&lt;&gt;$CF$58,$CF$58&lt;&gt;$CF$59,$CF$59:$CF$60=$CF$60,$CF$61:$CF$62=$CF$62,$CG$59:$CG$60=$CG$60,$CG$61&lt;&gt;$CG$62),1,0)</f>
        <v>0</v>
      </c>
      <c r="BQQ62" s="487">
        <f t="array" aca="1" ref="BQQ62" ca="1">IF(AND($CC$57:$CC$62=$CC$62,$CE$57:$CE$58=$CE$58,$CE$58&lt;&gt;$CE$59,$CE$59:$CE$62=$CE$62,$CF$57&lt;&gt;$CF$58,$CF$59:$CF$62=$CF$62,$CG$59:$CG$60=$CG$60,$CG$60&lt;&gt;$CG$61,$CG$61&lt;&gt;$CG$62),1,0)</f>
        <v>0</v>
      </c>
      <c r="BQR62" s="487">
        <f t="array" aca="1" ref="BQR62" ca="1">IF(AND($CC$57:$CC$62=$CC$62,$CE$57:$CE$58=$CE$58,$CE$58&lt;&gt;$CE$59,$CE$59:$CE$62=$CE$62,$CF$57:$CF$58=$CF$58,$CF$59:$CF$61=$CF$61,$CF$61&lt;&gt;$CF$62,$CG$57&lt;&gt;$CG$58,$CG$59:$CG$60=$CG$60,$CG$60&lt;&gt;$CG$61),1,0)</f>
        <v>0</v>
      </c>
      <c r="BQS62" s="487">
        <f t="array" aca="1" ref="BQS62" ca="1">IF(AND($CC$57:$CC$62=$CC$62,$CE$57:$CE$58=$CE$58,$CE$58&lt;&gt;$CE$59,$CE$59:$CE$62=$CE$62,$CF$57&lt;&gt;$CF$58,$CF$59:$CF$61=$CF$61,$CF$61&lt;&gt;$CF$62,$CG$59:$CG$60=$CG$60,$CG$60&lt;&gt;$CG$61),1,0)</f>
        <v>0</v>
      </c>
      <c r="BQT62" s="487">
        <f t="array" aca="1" ref="BQT62" ca="1">IF(AND($CC$57:$CC$62=$CC$62,$CE$57:$CE$58=$CE$58,$CE$58&lt;&gt;$CE$59,$CE$59:$CE$62=$CE$62,$CF$57:$CF$58=$CF$58,$CF$59:$CF$60=$CF$60,$CF$60&lt;&gt;$CF$61,$CF$61:$CF$62=$CF$62,$CG$57&lt;&gt;$CG$58,$CG$59:$CG$60=$CG$60,$CG$61&lt;&gt;$CG$62),1,0)</f>
        <v>0</v>
      </c>
      <c r="BQU62" s="487">
        <f t="array" aca="1" ref="BQU62" ca="1">IF(AND($CC$57:$CC$62=$CC$62,$CE$57:$CE$58=$CE$58,$CE$58&lt;&gt;$CE$59,$CE$59:$CE$62=$CE$62,$CF$57&lt;&gt;$CF$58,$CF$59:$CF$60=$CF$60,$CF$60&lt;&gt;$CF$61,$CF$61:$CF$62=$CF$62,$CG$59:$CG$60=$CG$60,$CG$61&lt;&gt;$CG$62),1,0)</f>
        <v>0</v>
      </c>
      <c r="BQV62" s="487">
        <f t="array" aca="1" ref="BQV62" ca="1">IF(AND($CC$57:$CC$62=$CC$62,$CE$57:$CE$58=$CE$58,$CE$58&lt;&gt;$CE$59,$CE$59:$CE$62=$CE$62,$CF$57:$CF$58=$CF$58,$CF$59:$CF$60=$CF$60,$CF$60&lt;&gt;$CF$61,$CF$61&lt;&gt;$CF$62,$CG$57&lt;&gt;$CG$58,$CG$59:$CG$60=$CG$60),1,0)</f>
        <v>0</v>
      </c>
      <c r="BQW62" s="487">
        <f t="array" aca="1" ref="BQW62" ca="1">IF(AND($CC$57:$CC$62=$CC$62,$CE$57:$CE$60=$CE$60,$CE$60&lt;&gt;$CE$61,$CE$61&lt;&gt;$CE$62,$CF$57:$CF$58=$CF$58,$CF$58&lt;&gt;$CF$59,$CF$59:$CF$60=$CF$59,$CG$57&lt;&gt;$CG$58,$CG$59:$CG$60=$CG$59),1,0)</f>
        <v>0</v>
      </c>
      <c r="BQX62" s="487">
        <f t="array" aca="1" ref="BQX62" ca="1">IF(AND($CC$57:$CC$62=$CC$62,$CE$57:$CE$60=$CE$60,$CE$60&lt;&gt;$CE$61,$CE$61&lt;&gt;$CE$62,$CF$57&lt;&gt;$CF$58,$CF$58:$CF$60=$CF$60,$CG$58&lt;&gt;$CG$59,$CG$59:$CG$60=$CG$60),1,0)</f>
        <v>0</v>
      </c>
      <c r="BQY62" s="487">
        <f t="array" aca="1" ref="BQY62" ca="1">IF(AND($CC$57:$CC$62=$CC$62,$CE$57:$CE$58=$CE$58,$CE$58&lt;&gt;$CE$59,$CE$59:$CE$61=$CE$61,$CE$61&lt;&gt;$CE$62,$CF$57&lt;&gt;$CF$58,$CF$59:$CF$61=$CF$61,$CG$59:$CG$60=$CG$60,$CG$60&lt;&gt;$CG$61),1,0)</f>
        <v>0</v>
      </c>
      <c r="BQZ62" s="487">
        <f t="array" aca="1" ref="BQZ62" ca="1">IF(AND($CC$57:$CC$62=$CC$62,$CE$57:$CE$58=$CE$58,$CE$58&lt;&gt;$CE$59,$CE$59:$CE$61=$CE$61,$CE$61&lt;&gt;$CE$62,$CF$57:$CF$58=$CF$58,$CF$59:$CF$60=$CF$60,$CF$60&lt;&gt;$CF$61,$CG$57&lt;&gt;$CG$58,$CG$59:$CG$60=$CG$60),1,0)</f>
        <v>0</v>
      </c>
      <c r="BRA62" s="487">
        <f t="array" aca="1" ref="BRA62" ca="1">IF(AND($CC$57:$CC$62=$CC$62,$CE$57:$CE$58=$CE$58,$CE$58&lt;&gt;$CE$59,$CE$59:$CE$60=$CE$60,$CE$60&lt;&gt;$CE$61,$CE$61:$CE$62=$CE$62,$CF$57&lt;&gt;$CF$58,$CF$59:$CF$60=$CF$60,$CF$61:$CF$62=$CF$62,$CG$59:$CG$60=$CG$60,$CG$61&lt;&gt;$CG$62),1,0)</f>
        <v>0</v>
      </c>
      <c r="BRB62" s="487">
        <f t="array" aca="1" ref="BRB62" ca="1">IF(AND($CC$57:$CC$62=$CC$62,$CE$57:$CE$58=$CE$58,$CE$58&lt;&gt;$CE$59,$CE$59:$CE$60=$CE$60,$CE$60&lt;&gt;$CE$61,$CE$61:$CE$62=$CE$62,$CF$57:$CF$58=$CF$58,$CF$59:$CF$60=$CF$60,$CF$61&lt;&gt;$CF$62,$CG$57&lt;&gt;$CG$58,$CG$59:$CG$60=$CG$60),1,0)</f>
        <v>0</v>
      </c>
      <c r="BRC62" s="487">
        <f t="array" aca="1" ref="BRC62" ca="1">IF(AND($CC$57:$CC$62=$CC$62,$CE$57&lt;&gt;$CE$58,$CE$58:$CE$62=$CE$62,$CF$58&lt;&gt;$CF$59,$CF$59:$CF$62=$CF$62,$CG$59:$CG$60=$CG$60,$CG$60&lt;&gt;$CG$61,$CG$61&lt;&gt;$CG$62),1,0)</f>
        <v>0</v>
      </c>
      <c r="BRD62" s="487">
        <f t="array" aca="1" ref="BRD62" ca="1">IF(AND($CC$57:$CC$62=$CC$62,$CE$57&lt;&gt;$CE$58,$CE$58:$CE$62=$CE$62,$CF$58:$CF$60=$CF$60,$CF$60&lt;&gt;$CF$61,$CF$61:$CF$62=$CF$62,$CG$58&lt;&gt;$CG$59,$CG$59:$CG$60=$CG$60,$CG$61&lt;&gt;$CG$62),1,0)</f>
        <v>0</v>
      </c>
      <c r="BRE62" s="487">
        <f t="array" aca="1" ref="BRE62" ca="1">IF(AND($CC$57:$CC$62=$CC$62,$CE$57&lt;&gt;$CE$58,$CE$58:$CE$62=$CE$62,$CF$58:$CF$61=$CF$61,$CF$61&lt;&gt;$CF$62,$CG$58&lt;&gt;$CG$59,$CG$59:$CG$60=$CG$60,$CG$60&lt;&gt;$CG$61),1,0)</f>
        <v>0</v>
      </c>
      <c r="BRF62" s="487">
        <f t="array" aca="1" ref="BRF62" ca="1">IF(AND($CC$57:$CC$62=$CC$62,$CE$57&lt;&gt;$CE$58,$CE$58:$CE$62=$CE$62,$CF$58&lt;&gt;$CF$59,$CF$59:$CF$60=$CF$60,$CF$60&lt;&gt;$CF$61,$CF$61:$CF$62=$CF$62,$CG$59:$CG$60=$CG$60,$CG$61&lt;&gt;$CG$62),1,0)</f>
        <v>0</v>
      </c>
      <c r="BRG62" s="487">
        <f t="array" aca="1" ref="BRG62" ca="1">IF(AND($CC$57:$CC$62=$CC$62,$CE$57&lt;&gt;$CE$58,$CE$58:$CE$62=$CE$62,$CF$58&lt;&gt;$CF$59,$CF$59:$CF$61=$CF$61,$CF$61&lt;&gt;$CF$62,$CG$59:$CG$60=$CG$60,$CG$60&lt;&gt;$CG$61),1,0)</f>
        <v>0</v>
      </c>
      <c r="BRH62" s="487">
        <f t="array" aca="1" ref="BRH62" ca="1">IF(AND($CC$57:$CC$62=$CC$62,$CE$57&lt;&gt;$CE$58,$CE$58:$CE$62=$CE$62,$CF$58:$CF$60=$CF$60,$CF$60&lt;&gt;$CF$61,$CF$61&lt;&gt;$CF$62,$CG$58&lt;&gt;$CG$59,$CG$59:$CG$60=$CG$60),1,0)</f>
        <v>0</v>
      </c>
      <c r="BRI62" s="487">
        <f t="array" aca="1" ref="BRI62" ca="1">IF(AND($CC$57:$CC$62=$CC$62,$CE$57&lt;&gt;$CE$58,$CE$58:$CE$61=$CE$61,$CE$61&lt;&gt;$CE$62,$CF$58:$CF$60=$CF$60,$CF$60&lt;&gt;$CF$61,$CG$58&lt;&gt;$CG$59,$CG$59:$CG$60=$CG$60),1,0)</f>
        <v>0</v>
      </c>
      <c r="BRJ62" s="487">
        <f t="array" aca="1" ref="BRJ62" ca="1">IF(AND($CC$57:$CC$62=$CC$62,$CE$57&lt;&gt;$CE$58,$CE$58:$CE$61=$CE$61,$CE$61&lt;&gt;$CE$62,$CF$58&lt;&gt;$CF$59,$CF$59:$CF$61=$CF$60,$CG$59:$CG$60=$CG$60,$CG$60&lt;&gt;$CG$61),1,0)</f>
        <v>0</v>
      </c>
      <c r="BRK62" s="487">
        <f t="array" aca="1" ref="BRK62" ca="1">IF(AND($CC$57:$CC$62=$CC$62,$CE$57&lt;&gt;$CE$58,$CE$58:$CE$60=$CE$60,$CE$60&lt;&gt;$CE$61,$CE$61:$CE$62=$CE$62,$CF$58&lt;&gt;$CF$59,$CF$59:$CF$60=$CF$60,$CF$61:$CF$62=$CF$62,$CG$59:$CG$60=$CG$60,$CG$61&lt;&gt;$CG$62),1,0)</f>
        <v>0</v>
      </c>
      <c r="BRL62" s="487">
        <f t="array" aca="1" ref="BRL62" ca="1">IF(AND($CC$57:$CC$62=$CC$62,$CE$57&lt;&gt;$CE$58,$CE$58:$CE$60=$CE$60,$CE$60&lt;&gt;$CE$61,$CE$61:$CE$62=$CE$62,$CF$58:$CF$60=$CF$60,$CF$61&lt;&gt;$CF$62,$CG$58&lt;&gt;$CG$59,$CG$59:$CG$60=$CG$60),1,0)</f>
        <v>0</v>
      </c>
      <c r="BRM62" s="487">
        <f t="array" aca="1" ref="BRM62" ca="1">IF(AND($CC$57:$CC$62=$CC$62,$CE$57&lt;&gt;$CE$58,$CE$58&lt;&gt;$CE$59,$CE$59:$CE$62=$CE$62,$CF$59:$CF$60=$CF$60,$CF$60&lt;&gt;$CF$61,$CF$61:$CF$62=$CF$62,$CG$59:$CG$60=$CG$60,$CG$61&lt;&gt;$CG$62),1,0)</f>
        <v>0</v>
      </c>
      <c r="BRN62" s="487">
        <f t="array" aca="1" ref="BRN62" ca="1">IF(AND($CC$57:$CC$62=$CC$62,$CE$57&lt;&gt;$CE$58,$CE$58&lt;&gt;$CE$59,$CE$59:$CE$62=$CE$62,$CF$59:$CF$61=$CF$61,$CF$61&lt;&gt;$CF$62,$CG$59:$CG$60=$CG$60,$CG$60&lt;&gt;$CG$61),1,0)</f>
        <v>0</v>
      </c>
      <c r="BRO62" s="487">
        <f t="array" aca="1" ref="BRO62" ca="1">IF(AND($CC$57:$CC$61=$CC$61,$CC$61&lt;&gt;$CC$62,$CE$57:$CE$61=$CE$61,$CF$57:$CF$60=$CF$60,$CF$60&lt;&gt;$CF$61,$CG$57&lt;&gt;$CG$58,$CG$58&lt;&gt;$CG$59,$CG$59:$CG$60=$CG$60),1,0)</f>
        <v>0</v>
      </c>
      <c r="BRP62" s="487">
        <f t="array" aca="1" ref="BRP62" ca="1">IF(AND($CC$57:$CC$61=$CC$61,$CC$61&lt;&gt;$CC$62,$CE$57:$CE$61=$CE$61,$CF$57:$CF$58=$CF$58,$CF$58&lt;&gt;$CF$59,$CF$59:$CF$61=$CF$61,$CG$57&lt;&gt;$CG$58,$CG$59:$CG$60=$CG$60,$CG$60&lt;&gt;$CG$61),1,0)</f>
        <v>0</v>
      </c>
      <c r="BRQ62" s="487">
        <f t="array" aca="1" ref="BRQ62" ca="1">IF(AND($CC$57:$CC$61=$CC$61,$CC$61&lt;&gt;$CC$62,$CE$57:$CE$61=$CE$61,$CF$57:$CF$58=$CF$58,$CF$58&lt;&gt;$CF$59,$CF$59:$CF$60=$CF$60,$CF$60&lt;&gt;$CF$61,$CG$57&lt;&gt;$CG$58,$CG$59:$CG$60=$CG$60),1,0)</f>
        <v>0</v>
      </c>
      <c r="BRR62" s="487">
        <f t="array" aca="1" ref="BRR62" ca="1">IF(AND($CC$57:$CC$61=$CC$61,$CC$61&lt;&gt;$CC$62,$CE$57:$CE$61=$CE$61,$CF$57&lt;&gt;$CF$58,$CF$58:$CF$61=$CF$61,$CG$58&lt;&gt;$CG$59,$CG$59:$CG$60=$CG$60,$CG$60&lt;&gt;$CG$61),1,0)</f>
        <v>0</v>
      </c>
      <c r="BRS62" s="487">
        <f t="array" aca="1" ref="BRS62" ca="1">IF(AND($CC$57:$CC$61=$CC$61,$CC$61&lt;&gt;$CC$62,$CE$57:$CE$61=$CE$61,$CF$57&lt;&gt;$CF$58,$CF$58:$CF$60=$CF$60,$CF$60&lt;&gt;$CF$61,$CG$58&lt;&gt;$CG$59,$CG$59:$CG$60=$CG$60),1,0)</f>
        <v>0</v>
      </c>
      <c r="BRT62" s="487">
        <f t="array" aca="1" ref="BRT62" ca="1">IF(AND($CC$57:$CC$61=$CC$61,$CC$61&lt;&gt;$CC$62,$CE$57:$CE$61=$CE$61,$CF$57&lt;&gt;$CF$58,$CF$58&lt;&gt;$CF$59,$CF$59:$CF$61=$CF$61,$CG$59:$CG$60=$CG$60,$CG$60&lt;&gt;$CG$61),1,0)</f>
        <v>0</v>
      </c>
      <c r="BRU62" s="487">
        <f t="array" aca="1" ref="BRU62" ca="1">IF(AND($CC$57:$CC$61=$CC$61,$CC$61&lt;&gt;$CC$62,$CE$57:$CE$60=$CE$60,$CE$60&lt;&gt;$CE$61,$CF$57:$CF$60=$CF$60,$CG$57&lt;&gt;$CG$58,$CG$58&lt;&gt;$CG$59,$CG$59:$CG$60=$CG$60),1,0)</f>
        <v>0</v>
      </c>
      <c r="BRV62" s="487">
        <f t="array" aca="1" ref="BRV62" ca="1">IF(AND($CC$57:$CC$61=$CC$61,$CC$61&lt;&gt;$CC$62,$CE$57:$CE$60=$CE$60,$CE$60&lt;&gt;$CE$61,$CF$57&lt;&gt;$CF$58,$CF$58&lt;&gt;$CF$59,$CF$59:$CF$60=$CF$60,$CG$59:$CG$60=$CG$60),1,0)</f>
        <v>0</v>
      </c>
      <c r="BRW62" s="487">
        <f t="array" aca="1" ref="BRW62" ca="1">IF(AND($CC$57:$CC$61=$CC$61,$CC$61&lt;&gt;$CC$62,$CE$57:$CE$58=$CE$58,$CE$58&lt;&gt;$CE$59,$CE$59:$CE$61=$CE$61,$CF$57:$CF$58=$CF$58,$CF$59:$CF$61=$CF$61,$CG$57&lt;&gt;$CG$58,$CG$59:$CG$60=$CG$60,$CG$60&lt;&gt;$CG$61),1,0)</f>
        <v>0</v>
      </c>
      <c r="BRX62" s="487">
        <f t="array" aca="1" ref="BRX62" ca="1">IF(AND($CC$57:$CC$61=$CC$61,$CC$61&lt;&gt;$CC$62,$CE$57:$CE$58=$CE$58,$CE$58&lt;&gt;$CE$59,$CE$59:$CE$61=$CE$61,$CF$57&lt;&gt;$CF$58,$CF$59:$CF$60=$CF$60,$CF$60&lt;&gt;$CF$61,$CG$59:$CG$60=$CG$60),1,0)</f>
        <v>0</v>
      </c>
      <c r="BRY62" s="487">
        <f t="array" aca="1" ref="BRY62" ca="1">IF(AND($CC$57:$CC$61=$CC$61,$CC$61&lt;&gt;$CC$62,$CE$57:$CE$58=$CE$58,$CE$58&lt;&gt;$CE$59,$CE$59:$CE$60=$CE$60,$CE$60&lt;&gt;$CE$61,$CF$57:$CF$58=$CF$58,$CF$59:$CF$60=$CF$60,$CG$57&lt;&gt;$CG$58,$CG$59:$CG$60=$CG$60),1,0)</f>
        <v>0</v>
      </c>
      <c r="BRZ62" s="487">
        <f t="array" aca="1" ref="BRZ62" ca="1">IF(AND($CC$57:$CC$61=$CC$61,$CC$61&lt;&gt;$CC$62,$CE$57:$CE$58=$CE$58,$CE$58&lt;&gt;$CE$59,$CE$59:$CE$60=$CE$60,$CE$60&lt;&gt;$CE$61,$CF$57&lt;&gt;$CF$58,$CF$59:$CF$60=$CF$60,$CG$59:$CG$60=$CG$60),1,0)</f>
        <v>0</v>
      </c>
      <c r="BSA62" s="487">
        <f t="array" aca="1" ref="BSA62" ca="1">IF(AND($CC$57:$CC$61=$CC$61,$CC$61&lt;&gt;$CC$62,$CE$57&lt;&gt;$CE$58,$CE$58:$CE$61=$CE$61,$CF$58:$CF$61=$CF$60,$CG$58&lt;&gt;$CG$59,$CG$59:$CG$60=$CG$60,$CG$60&lt;&gt;$CG$61),1,0)</f>
        <v>0</v>
      </c>
      <c r="BSB62" s="487">
        <f t="array" aca="1" ref="BSB62" ca="1">IF(AND($CC$57:$CC$61=$CC$61,$CC$61&lt;&gt;$CC$62,$CE$57&lt;&gt;$CE$58,$CE$58:$CE$61=$CE$61,$CF$58&lt;&gt;$CF$59,$CF$59:$CF$60=$CF$60,$CF$60&lt;&gt;$CF$61,$CG$59:$CG$60=$CG$60),1,0)</f>
        <v>0</v>
      </c>
      <c r="BSC62" s="487">
        <f t="array" aca="1" ref="BSC62" ca="1">IF(AND($CC$57:$CC$61=$CC$61,$CC$61&lt;&gt;$CC$62,$CE$57&lt;&gt;$CE$58,$CE$58:$CE$60=$CE$60,$CE$60&lt;&gt;$CE$61,$CF$58:$CF$60=$CF$60,$CG$58&lt;&gt;$CG$59,$CG$59:$CG$60=$CG$60),1,0)</f>
        <v>0</v>
      </c>
      <c r="BSD62" s="487">
        <f t="array" aca="1" ref="BSD62" ca="1">IF(AND($CC$57:$CC$61=$CC$61,$CC$61&lt;&gt;$CC$62,$CE$57&lt;&gt;$CE$58,$CE$58:$CE$60=$CE$60,$CE$60&lt;&gt;$CE$61,$CF$58&lt;&gt;$CF$59,$CF$59:$CF$60=$CF$60,$CG$59:$CG$60=$CG$60),1,0)</f>
        <v>0</v>
      </c>
      <c r="BSE62" s="487">
        <f t="array" aca="1" ref="BSE62" ca="1">IF(AND($CC$57:$CC$61=$CC$61,$CC$61&lt;&gt;$CC$62,$CE$57&lt;&gt;$CE$58,$CE$58&lt;&gt;$CE$59,$CE$59:$CE$61=$CE$61,$CF$59:$CF$61=$CF$60,$CG$59:$CG$60=$CG$60,$CG$60&lt;&gt;$CG$61),1,0)</f>
        <v>0</v>
      </c>
      <c r="BSF62" s="487">
        <f t="array" aca="1" ref="BSF62" ca="1">IF(AND($CC$57:$CC$61=$CC$61,$CC$61&lt;&gt;$CC$62,$CE$57&lt;&gt;$CE$58,$CE$58&lt;&gt;$CE$59,$CE$59:$CE$61=$CE$61,$CF$59:$CF$60=$CF$60,$CF$60&lt;&gt;$CF$61,$CG$59:$CG$60=$CG$60),1,0)</f>
        <v>0</v>
      </c>
      <c r="BSG62" s="487">
        <f t="array" aca="1" ref="BSG62" ca="1">IF(AND($CC$57:$CC$60=$CC$60,$CC$60&lt;&gt;$CC$61,$CC$61:$CC$62=$CC$62,$CE$57:$CE$60=$CE$60,$CE$61:$CE$62=$CE$62,$CF$57:$CF$60=$CF$60,$CF$61&lt;&gt;$CF$62,$CG$57&lt;&gt;$CG$58,$CG$58&lt;&gt;$CG$59,$CG$59:$CG$60=$CG$60),1,0)</f>
        <v>0</v>
      </c>
      <c r="BSH62" s="487">
        <f t="array" aca="1" ref="BSH62" ca="1">IF(AND($CC$57:$CC$60=$CC$60,$CC$60&lt;&gt;$CC$61,$CC$61:$CC$62=$CC$62,$CE$57:$CE$60=$CE$60,$CE$61:$CE$62=$CE$62,$CF$57&lt;&gt;$CF$58,$CF$58:$CF$60=$CF$60,$CF$61:$CF$62=$CF$62,$CG$58&lt;&gt;$CG$59,$CG$59:$CG$60=$CG$60,$CG$61&lt;&gt;$CG$62),1,0)</f>
        <v>0</v>
      </c>
      <c r="BSI62" s="487">
        <f t="array" aca="1" ref="BSI62" ca="1">IF(AND($CC$57:$CC$60=$CC$60,$CC$60&lt;&gt;$CC$61,$CC$61:$CC$62=$CC$62,$CE$57:$CE$60=$CE$60,$CE$61:$CE$62=$CE$62,$CF$57&lt;&gt;$CF$58,$CF$58:$CF$60=$CF$60,$CF$61&lt;&gt;$CF$62,$CG$58&lt;&gt;$CG$59,$CG$59:$CG$60=$CG$60),1,0)</f>
        <v>0</v>
      </c>
      <c r="BSJ62" s="487">
        <f t="array" aca="1" ref="BSJ62" ca="1">IF(AND($CC$57:$CC$60=$CC$60,$CC$60&lt;&gt;$CC$61,$CC$61:$CC$62=$CC$62,$CE$57:$CE$60=$CE$60,$CE$61:$CE$62=$CE$62,$CF$57:$CF$58=$CF$58,$CF$58&lt;&gt;$CF$59,$CF$59:$CF$60=$CF$60,$CF$61:$CF$62=$CF$62,$CG$57&lt;&gt;$CG$58,$CG$59:$CG$60=$CG$60,$CG$61&lt;&gt;$CG$62),1,0)</f>
        <v>0</v>
      </c>
      <c r="BSK62" s="487">
        <f t="array" aca="1" ref="BSK62" ca="1">IF(AND($CC$57:$CC$60=$CC$60,$CC$60&lt;&gt;$CC$61,$CC$61:$CC$62=$CC$62,$CE$57:$CE$60=$CE$60,$CE$61:$CE$62=$CE$62,$CF$57:$CF$58=$CF$58,$CF$58&lt;&gt;$CF$59,$CF$59:$CF$60=$CF$60,$CF$61&lt;&gt;$CF$62,$CG$57&lt;&gt;$CG$58,$CG$59:$CG$60=$CG$60),1,0)</f>
        <v>0</v>
      </c>
      <c r="BSL62" s="487">
        <f t="array" aca="1" ref="BSL62" ca="1">IF(AND($CC$57:$CC$60=$CC$60,$CC$60&lt;&gt;$CC$61,$CC$61:$CC$62=$CC$62,$CE$57:$CE$60=$CE$60,$CE$61:$CE$62=$CE$62,$CF$57&lt;&gt;$CF$58,$CF$58&lt;&gt;$CF$59,$CF$59:$CF$60=$CF$60,$CF$61:$CF$62=$CF$62,$CG$59:$CG$60=$CG$60,$CG$61&lt;&gt;$CG$62),1,0)</f>
        <v>0</v>
      </c>
      <c r="BSM62" s="487">
        <f t="array" aca="1" ref="BSM62" ca="1">IF(AND($CC$57:$CC$60=$CC$60,$CC$60&lt;&gt;$CC$61,$CC$61:$CC$62=$CC$62,$CE$57:$CE$60=$CE$60,$CE$61&lt;&gt;$CE$62,$CF$57:$CF$60=$CF$60,$CG$57&lt;&gt;$CG$58,$CG$58&lt;&gt;$CG$59,$CG$59:$CG$60=$CG$60),1,0)</f>
        <v>0</v>
      </c>
      <c r="BSN62" s="487">
        <f t="array" aca="1" ref="BSN62" ca="1">IF(AND($CC$57:$CC$60=$CC$60,$CC$60&lt;&gt;$CC$61,$CC$61:$CC$62=$CC$62,$CE$57:$CE$60=$CE$60,$CE$61&lt;&gt;$CE$62,$CF$57&lt;&gt;$CF$58,$CF$58&lt;&gt;$CF$59,$CF$59:$CF$60=$CF$60,$CG$59:$CG$60=$CG$60),1,0)</f>
        <v>0</v>
      </c>
      <c r="BSO62" s="487">
        <f t="array" aca="1" ref="BSO62" ca="1">IF(AND($CC$57:$CC$60=$CC$60,$CC$60&lt;&gt;$CC$61,$CC$61:$CC$62=$CC$62,$CE$57&lt;&gt;$CE$58,$CE$58:$CE$60=$CE$60,$CE$61:$CE$62=$CE$62,$CF$58:$CF$60=$CF$60,$CF$61:$CF$62=$CF$62,$CG$58&lt;&gt;$CG$59,$CG$59:$CG$60=$CG$60,$CG$61&lt;&gt;$CG$62),1,0)</f>
        <v>0</v>
      </c>
      <c r="BSP62" s="487">
        <f t="array" aca="1" ref="BSP62" ca="1">IF(AND($CC$57:$CC$60=$CC$60,$CC$60&lt;&gt;$CC$61,$CC$61:$CC$62=$CC$62,$CE$57&lt;&gt;$CE$58,$CE$58:$CE$60=$CE$60,$CE$61:$CE$62=$CE$62,$CF$58&lt;&gt;$CF$59,$CF$59:$CF$60=$CF$60,$CF$61&lt;&gt;$CF$62,$CG$59:$CG$60=$CG$60),1,0)</f>
        <v>0</v>
      </c>
      <c r="BSQ62" s="487">
        <f t="array" aca="1" ref="BSQ62" ca="1">IF(AND($CC$57:$CC$60=$CC$60,$CC$60&lt;&gt;$CC$61,$CC$61:$CC$62=$CC$62,$CE$57&lt;&gt;$CE$58,$CE$58:$CE$60=$CE$60,$CE$61&lt;&gt;$CE$62,$CF$58:$CF$60=$CF$60,$CG$58&lt;&gt;$CG$59,$CG$59:$CG$60=$CG$60),1,0)</f>
        <v>0</v>
      </c>
      <c r="BSR62" s="487">
        <f t="array" aca="1" ref="BSR62" ca="1">IF(AND($CC$57:$CC$60=$CC$60,$CC$60&lt;&gt;$CC$61,$CC$61:$CC$62=$CC$62,$CE$57&lt;&gt;$CE$58,$CE$58:$CE$60=$CE$60,$CE$61&lt;&gt;$CE$62,$CF$58&lt;&gt;$CF$59,$CF$59:$CF$60=$CF$60,$CG$59:$CG$60=$CG$60),1,0)</f>
        <v>0</v>
      </c>
      <c r="BSS62" s="487">
        <f t="array" aca="1" ref="BSS62" ca="1">IF(AND($CC$57:$CC$60=$CC$60,$CC$60&lt;&gt;$CC$61,$CC$61:$CC$62=$CC$62,$CE$57:$CE$58=$CE$58,$CE$58&lt;&gt;$CE$59,$CE$59:$CE$60=$CE$60,$CE$61:$CE$62=$CE$62,$CF$57:$CF$58=$CF$57,$CF$59:$CF$60=$CF$60,$CF$61:$CF$62=$CF$62,$CG$57&lt;&gt;$CG$58,$CG$59:$CG$60=$CG$60,$CG$61&lt;&gt;$CG$62),1,0)</f>
        <v>0</v>
      </c>
      <c r="BST62" s="487">
        <f t="array" aca="1" ref="BST62" ca="1">IF(AND($CC$57:$CC$60=$CC$60,$CC$60&lt;&gt;$CC$61,$CC$61:$CC$62=$CC$62,$CE$57:$CE$58=$CE$58,$CE$58&lt;&gt;$CE$59,$CE$59:$CE$60=$CE$60,$CE$61:$CE$62=$CE$62,$CF$57&lt;&gt;$CF$58,$CF$59:$CF$60=$CF$60,$CF$61&lt;&gt;$CF$62,$CG$59:$CG$60=$CG$60),1,0)</f>
        <v>0</v>
      </c>
      <c r="BSU62" s="487">
        <f t="array" aca="1" ref="BSU62" ca="1">IF(AND($CC$57:$CC$60=$CC$60,$CC$60&lt;&gt;$CC$61,$CC$61:$CC$62=$CC$62,$CE$57:$CE$58=$CE$58,$CE$58&lt;&gt;$CE$59,$CE$59:$CE$60=$CE$60,$CE$61&lt;&gt;$CE$62,$CF$57:$CF$58=$CF$58,$CF$59:$CF$60=$CF$60,$CG$57&lt;&gt;$CG$58,$CG$59:$CG$60=$CG$60),1,0)</f>
        <v>0</v>
      </c>
      <c r="BSV62" s="487">
        <f t="array" aca="1" ref="BSV62" ca="1">IF(AND($CC$57:$CC$60=$CC$60,$CC$60&lt;&gt;$CC$61,$CC$61:$CC$62=$CC$62,$CE$57:$CE$58=$CE$58,$CE$58&lt;&gt;$CE$59,$CE$59:$CE$60=$CE$60,$CE$61&lt;&gt;$CE$62,$CF$57&lt;&gt;$CF$58,$CF$59:$CF$60=$CF$60,$CG$59:$CG$60=$CG$60),1,0)</f>
        <v>0</v>
      </c>
      <c r="BSW62" s="487">
        <f t="array" aca="1" ref="BSW62" ca="1">IF(AND($CC$57:$CC$60=$CC$60,$CC$60&lt;&gt;$CC$61,$CC$61:$CC$62=$CC$62,$CE$57&lt;&gt;$CE$58,$CE$58&lt;&gt;$CE$59,$CE$59:$CE$60=$CE$60,$CE$61:$CE$62=$CE$62,$CF$59:$CF$60=$CF$60,$CF$61:$CF$62=$CF$62,$CG$59:$CG$60=$CG$60,$CG$61&lt;&gt;$CG$62),1,0)</f>
        <v>0</v>
      </c>
      <c r="BSX62" s="487">
        <f t="array" aca="1" ref="BSX62" ca="1">IF(AND($CC$57:$CC$60=$CC$60,$CC$60&lt;&gt;$CC$61,$CC$61:$CC$62=$CC$62,$CE$57&lt;&gt;$CE$58,$CE$58&lt;&gt;$CE$59,$CE$59:$CE$60=$CE$60,$CE$61:$CE$62=$CE$62,$CF$59:$CF$60=$CF$60,$CF$61&lt;&gt;$CF$62,$CG$59:$CG$60=$CG$60),1,0)</f>
        <v>0</v>
      </c>
      <c r="BSY62" s="487">
        <f t="array" aca="1" ref="BSY62" ca="1">IF(AND($CC$57:$CC$58=$CC$58,$CC$58&lt;&gt;$CC$59,$CC$59:$CC$62=$CC$62,$CE$57:$CE$58=$CE$58,$CE$59:$CE$62=$CE$62,$CF$57&lt;&gt;$CF$58,$CF$59:$CF$62=$CF$62,$CG$59:$CG$60=$CG$60,$CG$60&lt;&gt;$CG$61,$CG$61&lt;&gt;$CG$62),1,0)</f>
        <v>0</v>
      </c>
      <c r="BSZ62" s="487">
        <f t="array" aca="1" ref="BSZ62" ca="1">IF(AND($CC$57:$CC$58=$CC$58,$CC$58&lt;&gt;$CC$59,$CC$59:$CC$62=$CC$62,$CE$57:$CE$58=$CE$58,$CE$59:$CE$62=$CE$62,$CF$57:$CF$58=$CF$58,$CF$59:$CF$61=$CF$61,$CF$61&lt;&gt;$CF$62,$CG$57&lt;&gt;$CG$58,$CG$59:$CG$60=$CG$60,$CG$60&lt;&gt;$CG$61),1,0)</f>
        <v>0</v>
      </c>
      <c r="BTA62" s="487">
        <f t="array" aca="1" ref="BTA62" ca="1">IF(AND($CC$57:$CC$58=$CC$58,$CC$58&lt;&gt;$CC$59,$CC$59:$CC$62=$CC$62,$CE$57:$CE$58=$CE$58,$CE$59:$CE$62=$CE$62,$CF$57&lt;&gt;$CF$58,$CF$59:$CF$61=$CF$61,$CF$61&lt;&gt;$CF$62,$CG$59:$CG$60=$CG$60,$CG$60&lt;&gt;$CG$61),1,0)</f>
        <v>0</v>
      </c>
      <c r="BTB62" s="487">
        <f t="array" aca="1" ref="BTB62" ca="1">IF(AND($CC$57:$CC$58=$CC$58,$CC$58&lt;&gt;$CC$59,$CC$59:$CC$62=$CC$62,$CE$57:$CE$58=$CE$58,$CE$59:$CE$62=$CE$62,$CF$57:$CF$58=$CF$58,$CF$59:$CF$60=$CF$60,$CF$60&lt;&gt;$CF$61,$CF$61:$CF$62=$CF$62,$CG$57&lt;&gt;$CG$58,$CG$59:$CG$60=$CG$60,$CG$61&lt;&gt;$CG$62),1,0)</f>
        <v>0</v>
      </c>
      <c r="BTC62" s="487">
        <f t="array" aca="1" ref="BTC62" ca="1">IF(AND($CC$57:$CC$58=$CC$58,$CC$58&lt;&gt;$CC$59,$CC$59:$CC$62=$CC$62,$CE$57:$CE$58=$CE$58,$CE$59:$CE$62=$CE$62,$CF$57&lt;&gt;$CF$58,$CF$59:$CF$60=$CF$60,$CF$60&lt;&gt;$CF$61,$CF$61:$CF$62=$CF$62,$CG$59:$CG$60=$CG$60,$CG$61&lt;&gt;$CG$62),1,0)</f>
        <v>0</v>
      </c>
      <c r="BTD62" s="487">
        <f t="array" aca="1" ref="BTD62" ca="1">IF(AND($CC$57:$CC$58=$CC$58,$CC$58&lt;&gt;$CC$59,$CC$59:$CC$62=$CC$62,$CE$57:$CE$58=$CE$58,$CE$59:$CE$62=$CE$62,$CF$57:$CF$58=$CF$58,$CF$59:$CF$60=$CF$60,$CF$60&lt;&gt;$CF$61,$CF$61&lt;&gt;$CF$62,$CG$57&lt;&gt;$CG$58,$CG$59:$CG$60=$CG$60),1,0)</f>
        <v>0</v>
      </c>
      <c r="BTE62" s="487">
        <f t="array" aca="1" ref="BTE62" ca="1">IF(AND($CC$57:$CC$58=$CC$58,$CC$58&lt;&gt;$CC$59,$CC$59:$CC$62=$CC$62,$CE$57&lt;&gt;$CE$58,$CE$59:$CE$62=$CE$62,$CF$59:$CF$62=$CF$62,$CG$59:$CG$60=$CG$60,$CG$60&lt;&gt;$CG$61,$CG$61&lt;&gt;$CG$62),1,0)</f>
        <v>0</v>
      </c>
      <c r="BTF62" s="487">
        <f t="array" aca="1" ref="BTF62" ca="1">IF(AND($CC$57:$CC$58=$CC$58,$CC$58&lt;&gt;$CC$59,$CC$59:$CC$62=$CC$62,$CE$57&lt;&gt;$CE$58,$CE$59:$CE$62=$CE$62,$CF$59:$CF$60=$CF$60,$CF$60&lt;&gt;$CF$61,$CF$61&lt;&gt;$CF$62,$CG$59:$CG$60=$CG$60),1,0)</f>
        <v>0</v>
      </c>
      <c r="BTG62" s="487">
        <f t="array" aca="1" ref="BTG62" ca="1">IF(AND($CC$57:$CC$58=$CC$58,$CC$58&lt;&gt;$CC$59,$CC$59:$CC$62=$CC$62,$CE$57:$CE$58=$CE$58,$CE$59:$CE$61=$CE$61,$CE$61&lt;&gt;$CE$62,$CF$57:$CF$58=$CF$58,$CF$59:$CF$61=$CF$61,$CG$57&lt;&gt;$CG$58,$CG$59:$CG$60=$CG$60,$CG$60&lt;&gt;$CG$61),1,0)</f>
        <v>0</v>
      </c>
      <c r="BTH62" s="487">
        <f t="array" aca="1" ref="BTH62" ca="1">IF(AND($CC$57:$CC$58=$CC$58,$CC$58&lt;&gt;$CC$59,$CC$59:$CC$62=$CC$62,$CE$57:$CE$58=$CE$58,$CE$59:$CE$61=$CE$61,$CE$61&lt;&gt;$CE$62,$CF$57&lt;&gt;$CF$58,$CF$59:$CF$60=$CF$60,$CF$60&lt;&gt;$CF$61,$CG$59:$CG$60=$CG$60),1,0)</f>
        <v>0</v>
      </c>
      <c r="BTI62" s="487">
        <f t="array" aca="1" ref="BTI62" ca="1">IF(AND($CC$57:$CC$58=$CC$58,$CC$58&lt;&gt;$CC$59,$CC$59:$CC$62=$CC$62,$CE$57&lt;&gt;$CE$58,$CE$59:$CE$61=$CE$61,$CE$61&lt;&gt;$CE$62,$CF$59:$CF$61=$CF$61,$CG$59:$CG$60=$CG$60,$CG$60&lt;&gt;$CG$61),1,0)</f>
        <v>0</v>
      </c>
      <c r="BTJ62" s="487">
        <f t="array" aca="1" ref="BTJ62" ca="1">IF(AND($CC$57:$CC$58=$CC$57,$CC$58&lt;&gt;$CC$59,$CC$59:$CC$62=$CC$62,$CE$57&lt;&gt;$CE$58,$CE$59:$CE$61=$CE$61,$CE$61&lt;&gt;$CE$62,$CF$59:$CF$60=$CF$60,$CF$60&lt;&gt;$CF$61,$CG$59:$CG$60=$CG$60),1,0)</f>
        <v>0</v>
      </c>
      <c r="BTK62" s="487">
        <f t="array" aca="1" ref="BTK62" ca="1">IF(AND($CC$57:$CC$58=$CC$58,$CC$58&lt;&gt;$CC$59,$CC$59:$CC$62=$CC$62,$CE$57:$CE$58=$CE$58,$CE$59:$CE$60=$CE$60,$CE$60&lt;&gt;$CE$61,$CE$61:$CE$62=$CE$62,$CF$57:$CF$58=$CF$58,$CF$59:$CF$60=$CF$60,$CF$61:$CF$62=$CF$62,$CG$57&lt;&gt;$CG$58,$CG$59:$CG$60=$CG$60,$CG$61&lt;&gt;$CG$62),1,0)</f>
        <v>0</v>
      </c>
      <c r="BTL62" s="487">
        <f t="array" aca="1" ref="BTL62" ca="1">IF(AND($CC$57:$CC$58=$CC$58,$CC$58&lt;&gt;$CC$59,$CC$59:$CC$62=$CC$62,$CE$57:$CE$58=$CE$58,$CE$59:$CE$60=$CE$60,$CE$60&lt;&gt;$CE$61,$CE$61:$CE$62=$CE$62,$CF$57&lt;&gt;$CF$58,$CF$59:$CF$60=$CF$60,$CF$61&lt;&gt;$CF$62,$CG$59:$CG$60=$CG$60),1,0)</f>
        <v>0</v>
      </c>
      <c r="BTM62" s="487">
        <f t="array" aca="1" ref="BTM62" ca="1">IF(AND($CC$57:$CC$58=$CC$58,$CC$58&lt;&gt;$CC$59,$CC$59:$CC$62=$CC$62,$CE$57&lt;&gt;$CE$58,$CE$59:$CE$60=$CE$60,$CE$60&lt;&gt;$CE$61,$CE$61:$CE$62=$CE$62,$CF$59:$CF$60=$CF$60,$CF$61:$CF$62=$CF$62,$CG$59:$CG$60=$CG$60,$CG$61&lt;&gt;$CG$62),1,0)</f>
        <v>0</v>
      </c>
      <c r="BTN62" s="487">
        <f t="array" aca="1" ref="BTN62" ca="1">IF(AND($CC$57:$CC$58=$CC$58,$CC$58&lt;&gt;$CC$59,$CC$59:$CC$62=$CC$62,$CE$57&lt;&gt;$CE$58,$CE$59:$CE$60=$CE$60,$CE$60&lt;&gt;$CE$61,$CE$61:$CE$62=$CE$62,$CF$59:$CF$60=$CF$60,$CF$61&lt;&gt;$CF$62,$CG$59:$CG$60=$CG$60),1,0)</f>
        <v>0</v>
      </c>
      <c r="BTO62" s="487">
        <f t="array" aca="1" ref="BTO62" ca="1">IF(AND($CC$57:$CC$58=$CC$58,$CC$58&lt;&gt;$CC$59,$CC$59:$CC$62=$CC$62,$CE$57:$CE$58=$CE$58,$CE$59:$CE$60=$CE$60,$CE$60&lt;&gt;$CE$61,$CE$61&lt;&gt;$CE$62,$CF$57:$CF$58=$CF$58,$CF$59:$CF$60=$CF$60,$CG$57&lt;&gt;$CG$58,$CG$59:$CG$60=$CG$60),1,0)</f>
        <v>0</v>
      </c>
      <c r="BTP62" s="487">
        <f t="array" aca="1" ref="BTP62" ca="1">IF(AND($CC$57:$CC$58=$CC$58,$CC$58&lt;&gt;$CC$59,$CC$59:$CC$62=$CC$62,$CE$57:$CE$58=$CE$58,$CE$59:$CE$60=$CE$60,$CE$60&lt;&gt;$CE$61,$CE$61&lt;&gt;$CE$62,$CF$57&lt;&gt;$CF$58,$CF$59:$CF$60=$CF$60,$CG$59:$CG$60=$CG$60),1,0)</f>
        <v>0</v>
      </c>
      <c r="BTQ62" s="487">
        <f t="array" aca="1" ref="BTQ62" ca="1">IF(AND($CC$57:$CC$60=$CC$60,$CC$60&lt;&gt;$CC$61,$CC$61&lt;&gt;$CC$62,$CE$57:$CE$60=$CE$60,$CF$57:$CF$58=$CF$58,$CF$58&lt;&gt;$CF$59,$CF$59:$CF$60=$CF$60,$CG$57&lt;&gt;$CG$58,$CG$59:$CG$60=$CG$60),1,0)</f>
        <v>0</v>
      </c>
      <c r="BTR62" s="487">
        <f t="array" aca="1" ref="BTR62" ca="1">IF(AND($CC$57:$CC$60=$CC$60,$CC$60&lt;&gt;$CC$61,$CC$61&lt;&gt;$CC$62,$CE$57:$CE$60=$CE$60,$CF$57&lt;&gt;$CF$58,$CF$58:$CF$60=$CF$60,$CG$58&lt;&gt;$CG$59,$CG$59:$CG$60=$CG$60),1,0)</f>
        <v>0</v>
      </c>
      <c r="BTS62" s="487">
        <f t="array" aca="1" ref="BTS62" ca="1">IF(AND($CC$57:$CC$60=$CC$60,$CC$60&lt;&gt;$CC$61,$CC$61&lt;&gt;$CC$62,$CE$57:$CE$58=$CE$58,$CE$58&lt;&gt;$CE$59,$CE$59:$CE$60=$CE$60,$CF$57:$CF$58=$CF$58,$CF$59:$CF$60=$CF$60,$CG$57&lt;&gt;$CG$58,$CG$59:$CG$60=$CG$60),1,0)</f>
        <v>0</v>
      </c>
      <c r="BTT62" s="487">
        <f t="array" aca="1" ref="BTT62" ca="1">IF(AND($CC$57:$CC$60=$CC$60,$CC$60&lt;&gt;$CC$61,$CC$61&lt;&gt;$CC$62,$CE$57:$CE$58=$CE$58,$CE$58&lt;&gt;$CE$59,$CE$59:$CE$60=$CE$60,$CF$57&lt;&gt;$CF$58,$CF$59:$CF$60=$CF$60,$CG$59:$CG$60=$CG$60),1,0)</f>
        <v>0</v>
      </c>
      <c r="BTU62" s="487">
        <f t="array" aca="1" ref="BTU62" ca="1">IF(AND($CC$57:$CC$60=$CC$60,$CC$60&lt;&gt;$CC$61,$CC$61&lt;&gt;$CC$62,$CE$57&lt;&gt;$CE$58,$CE$58:$CE$60=$CE$60,$CF$58:$CF$60=$CF$60,$CG$58&lt;&gt;$CG$59,$CG$59:$CG$60=$CG$60),1,0)</f>
        <v>0</v>
      </c>
      <c r="BTV62" s="487">
        <f t="array" aca="1" ref="BTV62" ca="1">IF(AND($CC$57:$CC$60=$CC$60,$CC$60&lt;&gt;$CC$61,$CC$61&lt;&gt;$CC$62,$CE$57&lt;&gt;$CE$58,$CE$58:$CE$60=$CE$60,$CF$58&lt;&gt;$CF$59,$CF$59:$CF$60=$CF$60,$CG$59:$CG$60=$CG$60),1,0)</f>
        <v>0</v>
      </c>
      <c r="BTW62" s="487">
        <f t="array" aca="1" ref="BTW62" ca="1">IF(AND($CC$57:$CC$58=$CC$58,$CC$58&lt;&gt;$CC$59,$CC$59:$CC$61=$CC$61,$CC$61&lt;&gt;$CC$62,$CE$57:$CE$58=$CE$58,$CE$59:$CE$61=$CE$61,$CF$57&lt;&gt;$CF$58,$CF$59:$CF$61=$CF$61,$CG$59:$CG$60=$CG$60,$CG$60&lt;&gt;$CG$61),1,0)</f>
        <v>0</v>
      </c>
      <c r="BTX62" s="487">
        <f t="array" aca="1" ref="BTX62" ca="1">IF(AND($CC$57:$CC$58=$CC$58,$CC$58&lt;&gt;$CC$59,$CC$59:$CC$61=$CC$61,$CC$61&lt;&gt;$CC$62,$CE$57:$CE$58=$CE$58,$CE$59:$CE$61=$CE$61,$CF$57:$CF$58=$CF$58,$CF$59:$CF$60=$CF$60,$CF$60&lt;&gt;$CF$61,$CG$57&lt;&gt;$CG$58,$CG$59:$CG$60=$CG$60),1,0)</f>
        <v>0</v>
      </c>
      <c r="BTY62" s="487">
        <f t="array" aca="1" ref="BTY62" ca="1">IF(AND($CC$57:$CC$58=$CC$58,$CC$58&lt;&gt;$CC$59,$CC$59:$CC$61=$CC$61,$CC$61&lt;&gt;$CC$62,$CE$57&lt;&gt;$CE$58,$CE$59:$CE$61=$CE$61,$CF$59:$CF$61=$CF$61,$CG$59:$CG$60=$CG$60,$CG$60&lt;&gt;$CG$61),1,0)</f>
        <v>0</v>
      </c>
      <c r="BTZ62" s="487">
        <f t="array" aca="1" ref="BTZ62" ca="1">IF(AND($CC$57:$CC$58=$CC$58,$CC$58&lt;&gt;$CC$59,$CC$59:$CC$61=$CC$61,$CC$61&lt;&gt;$CC$62,$CE$57&lt;&gt;$CE$58,$CE$59:$CE$61=$CE$61,$CF$59:$CF$60=$CF$60,$CF$60&lt;&gt;$CF$61,$CG$59:$CG$60=$CG$60),1,0)</f>
        <v>0</v>
      </c>
      <c r="BUA62" s="487">
        <f t="array" aca="1" ref="BUA62" ca="1">IF(AND($CC$57:$CC$58=$CC$58,$CC$58&lt;&gt;$CC$59,$CC$59:$CC$61=$CC$61,$CC$61&lt;&gt;$CC$62,$CE$57:$CE$58=$CE$58,$CE$59:$CE$60=$CE$60,$CE$60&lt;&gt;$CE$61,$CF$57:$CF$58=$CF$58,$CF$59:$CF$60=$CF$60,$CG$57&lt;&gt;$CG$58,$CG$59:$CG$60=$CG$60),1,0)</f>
        <v>0</v>
      </c>
      <c r="BUB62" s="487">
        <f t="array" aca="1" ref="BUB62" ca="1">IF(AND($CC$57:$CC$58=$CC$58,$CC$58&lt;&gt;$CC$59,$CC$59:$CC$61=$CC$61,$CC$61&lt;&gt;$CC$62,$CE$57:$CE$58=$CE$58,$CE$59:$CE$60=$CE$60,$CE$60&lt;&gt;$CE$61,$CF$57&lt;&gt;$CF$58,$CF$59:$CF$60=$CF$60,$CG$59:$CG$60=$CG$60),1,0)</f>
        <v>0</v>
      </c>
      <c r="BUC62" s="487">
        <f t="array" aca="1" ref="BUC62" ca="1">IF(AND($CC$57:$CC$58=$CC$58,$CC$58&lt;&gt;$CC$59,$CC$59:$CC$60=$CC$60,$CC$60&lt;&gt;$CC$61,$CC$61:$CC$62=$CC$62,$CE$57:$CE$58=$CE$58,$CE$59:$CE$60=$CE$60,$CE$61:$CE$62=$CE$62,$CF$57&lt;&gt;$CF$58,$CF$59:$CF$60=$CF$60,$CF$61:$CF$62=$CF$62,$CG$59:$CG$60=$CG$60,$CG$61&lt;&gt;$CG$62),1,0)</f>
        <v>0</v>
      </c>
      <c r="BUD62" s="487">
        <f t="array" aca="1" ref="BUD62" ca="1">IF(AND($CC$57:$CC$58=$CC$58,$CC$58&lt;&gt;$CC$59,$CC$59:$CC$60=$CC$60,$CC$60&lt;&gt;$CC$61,$CC$61:$CC$62=$CC$62,$CE$57:$CE$58=$CE$58,$CE$59:$CE$60=$CE$60,$CE$61:$CE$62=$CE$62,$CF$57:$CF$58=$CF$58,$CF$59:$CF$60=$CF$60,$CF$61&lt;&gt;$CF$62,$CG$57&lt;&gt;$CG$58,$CG$59:$CG$60=$CG$60),1,0)</f>
        <v>0</v>
      </c>
      <c r="BUE62" s="487">
        <f t="array" aca="1" ref="BUE62" ca="1">IF(AND($CC$57:$CC$58=$CC$58,$CC$58&lt;&gt;$CC$59,$CC$59:$CC$60=$CC$60,$CC$60&lt;&gt;$CC$61,$CC$61:$CC$62=$CC$62,$CE$57&lt;&gt;$CE$58,$CE$59:$CE$60=$CE$60,$CE$61:$CE$62=$CE$62,$CF$59:$CF$60=$CF$60,$CF$61:$CF$62=$CF$62,$CG$59:$CG$60=$CG$60,$CG$61&lt;&gt;$CG$62),1,0)</f>
        <v>0</v>
      </c>
      <c r="BUF62" s="487">
        <f t="array" aca="1" ref="BUF62" ca="1">IF(AND($CC$57:$CC$58=$CC$58,$CC$58&lt;&gt;$CC$59,$CC$59:$CC$60=$CC$60,$CC$60&lt;&gt;$CC$61,$CC$61:$CC$62=$CC$62,$CE$57&lt;&gt;$CE$58,$CE$59:$CE$60=$CE$60,$CE$61:$CE$62=$CE$62,$CF$59:$CF$60=$CF$60,$CF$61&lt;&gt;$CF$62,$CG$59:$CG$60=$CG$60),1,0)</f>
        <v>0</v>
      </c>
      <c r="BUG62" s="487">
        <f t="array" aca="1" ref="BUG62" ca="1">IF(AND($CC$57:$CC$58=$CC$58,$CC$58&lt;&gt;$CC$59,$CC$59:$CC$60=$CC$60,$CC$60&lt;&gt;$CC$61,$CC$61:$CC$62=$CC$62,$CE$57:$CE$58=$CE$58,$CE$59:$CE$60=$CE$60,$CE$61&lt;&gt;$CE$62,$CF$57:$CF$58=$CF$58,$CF$59:$CF$60=$CF$60,$CG$57&lt;&gt;$CG$58,$CG$59:$CG$60=$CG$60),1,0)</f>
        <v>0</v>
      </c>
      <c r="BUH62" s="487">
        <f t="array" aca="1" ref="BUH62" ca="1">IF(AND($CC$57:$CC$58=$CC$58,$CC$58&lt;&gt;$CC$59,$CC$59:$CC$60=$CC$60,$CC$60&lt;&gt;$CC$61,$CC$61:$CC$62=$CC$62,$CE$57:$CE$58=$CE$58,$CE$59:$CE$60=$CE$60,$CE$61&lt;&gt;$CE$62,$CF$57&lt;&gt;$CF$58,$CF$59:$CF$60=$CF$60,$CG$59:$CG$60=$CG$60),1,0)</f>
        <v>0</v>
      </c>
      <c r="BUI62" s="487">
        <f t="array" aca="1" ref="BUI62" ca="1">IF(AND($CC$57&lt;&gt;$CC$58,$CC$58:$CC$62=$CC$62,$CE$58:$CE$62=$CE$62,$CF$58&lt;&gt;$CF$59,$CF$59:$CF$62=$CF$62,$CG$59:$CG$60=$CG$60,$CG$60&lt;&gt;$CG$61,$CG$61&lt;&gt;$CG$62),1,0)</f>
        <v>0</v>
      </c>
      <c r="BUJ62" s="487">
        <f t="array" aca="1" ref="BUJ62" ca="1">IF(AND($CC$57&lt;&gt;$CC$58,$CC$58:$CC$62=$CC$62,$CE$58:$CE$62=$CE$62,$CF$58:$CF$60=$CF$60,$CF$60&lt;&gt;$CF$61,$CF$61:$CF$62=$CF$62,$CG$58&lt;&gt;$CG$59,$CG$59:$CG$60=$CG$60,$CG$61&lt;&gt;$CG$62),1,0)</f>
        <v>0</v>
      </c>
      <c r="BUK62" s="487">
        <f t="array" aca="1" ref="BUK62" ca="1">IF(AND($CC$57&lt;&gt;$CC$58,$CC$58:$CC$62=$CC$62,$CE$58:$CE$62=$CE$62,$CF$58:$CF$61=$CF$61,$CF$61&lt;&gt;$CF$62,$CG$58&lt;&gt;$CG$59,$CG$59:$CG$60=$CG$60,$CG$60&lt;&gt;$CG$61),1,0)</f>
        <v>0</v>
      </c>
      <c r="BUL62" s="487">
        <f t="array" aca="1" ref="BUL62" ca="1">IF(AND($CC$57&lt;&gt;$CC$58,$CC$58:$CC$62=$CC$62,$CE$58:$CE$62=$CE$62,$CF$58&lt;&gt;$CF$59,$CF$59:$CF$60=$CF$60,$CF$60&lt;&gt;$CF$61,$CF$61:$CF$62=$CF$62,$CG$59:$CG$60=$CG$60,$CG$61&lt;&gt;$CG$62),1,0)</f>
        <v>0</v>
      </c>
      <c r="BUM62" s="487">
        <f t="array" aca="1" ref="BUM62" ca="1">IF(AND($CC$57&lt;&gt;$CC$58,$CC$58:$CC$62=$CC$62,$CE$58:$CE$62=$CE$62,$CF$58&lt;&gt;$CF$59,$CF$59:$CF$61=$CF$61,$CF$61&lt;&gt;$CF$62,$CG$59:$CG$60=$CG$60,$CG$60&lt;&gt;$CG$61),1,0)</f>
        <v>0</v>
      </c>
      <c r="BUN62" s="487">
        <f t="array" aca="1" ref="BUN62" ca="1">IF(AND($CC$57&lt;&gt;$CC$58,$CC$58:$CC$62=$CC$62,$CE$58:$CE$62=$CE$62,$CF$58:$CF$60=$CF$60,$CF$60&lt;&gt;$CF$61,$CF$61&lt;&gt;$CF$62,$CG$58&lt;&gt;$CG$59,$CG$59:$CG$60=$CG$60),1,0)</f>
        <v>0</v>
      </c>
      <c r="BUO62" s="487">
        <f t="array" aca="1" ref="BUO62" ca="1">IF(AND($CC$57&lt;&gt;$CC$58,$CC$58:$CC$62=$CC$62,$CE$58&lt;&gt;$CE$59,$CE$59:$CE$62=$CE$62,$CF$59:$CF$62=$CF$62,$CG$59:$CG$60=$CG$60,$CG$60&lt;&gt;$CG$61,$CG$61&lt;&gt;$CG$62),1,0)</f>
        <v>0</v>
      </c>
      <c r="BUP62" s="487">
        <f t="array" aca="1" ref="BUP62" ca="1">IF(AND($CC$57&lt;&gt;$CC$58,$CC$58:$CC$62=$CC$62,$CE$58&lt;&gt;$CE$59,$CE$59:$CE$62=$CE$62,$CF$59:$CF$60=$CF$60,$CF$60&lt;&gt;$CF$61,$CF$61&lt;&gt;$CF$62,$CG$59:$CG$60=$CG$60),1,0)</f>
        <v>0</v>
      </c>
      <c r="BUQ62" s="487">
        <f t="array" aca="1" ref="BUQ62" ca="1">IF(AND($CC$57&lt;&gt;$CC$58,$CC$58:$CC$62=$CC$62,$CE$58:$CE$60=$CE$60,$CE$60&lt;&gt;$CE$61,$CE$61:$CE$62=$CE$62,$CF$58:$CF$60=$CF$60,$CF$61:$CF$62=$CF$62,$CG$58&lt;&gt;$CG$59,$CG$59:$CG$60=$CG$60,$CG$61&lt;&gt;$CG$62),1,0)</f>
        <v>0</v>
      </c>
      <c r="BUR62" s="487">
        <f t="array" aca="1" ref="BUR62" ca="1">IF(AND($CC$57&lt;&gt;$CC$58,$CC$58:$CC$62=$CC$62,$CE$58:$CE$60=$CE$60,$CE$60&lt;&gt;$CE$61,$CE$61:$CE$62=$CE$62,$CF$58&lt;&gt;$CF$59,$CF$59:$CF$60=$CF$60,$CF$61&lt;&gt;$CF$62,$CG$59:$CG$60=$CG$60),1,0)</f>
        <v>0</v>
      </c>
      <c r="BUS62" s="487">
        <f t="array" aca="1" ref="BUS62" ca="1">IF(AND($CC$57&lt;&gt;$CC$58,$CC$58:$CC$62=$CC$62,$CE$58:$CE$61=$CE$61,$CE$61&lt;&gt;$CE$62,$CF$58:$CF$61=$CF$61,$CG$58&lt;&gt;$CG$59,$CG$59:$CG$60=$CG$60,$CG$60&lt;&gt;$CG$61),1,0)</f>
        <v>0</v>
      </c>
      <c r="BUT62" s="487">
        <f t="array" aca="1" ref="BUT62" ca="1">IF(AND($CC$57&lt;&gt;$CC$58,$CC$58:$CC$62=$CC$62,$CE$58:$CE$61=$CE$61,$CE$61&lt;&gt;$CE$62,$CF$58&lt;&gt;$CF$59,$CF$59:$CF$60=$CF$60,$CF$60&lt;&gt;$CF$61,$CG$59:$CG$60=$CG$60),1,0)</f>
        <v>0</v>
      </c>
      <c r="BUU62" s="487">
        <f t="array" aca="1" ref="BUU62" ca="1">IF(AND($CC$57&lt;&gt;$CC$58,$CC$58:$CC$62=$CC$62,$CE$58&lt;&gt;$CE$59,$CE$59:$CE$60=$CE$60,$CE$60&lt;&gt;$CE$61,$CE$61:$CE$62=$CE$62,$CF$59:$CF$60=$CF$60,$CF$61:$CF$62=$CF$62,$CG$59:$CG$60=$CG$60,$CG$61&lt;&gt;$CG$62),1,0)</f>
        <v>0</v>
      </c>
      <c r="BUV62" s="487">
        <f t="array" aca="1" ref="BUV62" ca="1">IF(AND($CC$57&lt;&gt;$CC$58,$CC$58:$CC$62=$CC$62,$CE$58&lt;&gt;$CE$59,$CE$59:$CE$60=$CE$60,$CE$60&lt;&gt;$CE$61,$CE$61:$CE$62=$CE$62,$CF$59:$CF$60=$CF$60,$CF$61&lt;&gt;$CF$62,$CG$59:$CG$60=$CG$60),1,0)</f>
        <v>0</v>
      </c>
      <c r="BUW62" s="487">
        <f t="array" aca="1" ref="BUW62" ca="1">IF(AND($CC$57&lt;&gt;$CC$58,$CC$58:$CC$62=$CC$62,$CE$58&lt;&gt;$CE$59,$CE$59:$CE$61=$CE$61,$CE$61&lt;&gt;$CE$62,$CF$59:$CF$61=$CF$61,$CG$59:$CG$60=$CG$60,$CG$60&lt;&gt;$CG$61),1,0)</f>
        <v>0</v>
      </c>
      <c r="BUX62" s="487">
        <f t="array" aca="1" ref="BUX62" ca="1">IF(AND($CC$57&lt;&gt;$CC$58,$CC$58:$CC$62=$CC$62,$CE$58&lt;&gt;$CE$59,$CE$59:$CE$61=$CE$61,$CE$61&lt;&gt;$CE$62,$CF$59:$CF$60=$CF$60,$CF$60&lt;&gt;$CF$61,$CG$59:$CG$60=$CG$60),1,0)</f>
        <v>0</v>
      </c>
      <c r="BUY62" s="487">
        <f t="array" aca="1" ref="BUY62" ca="1">IF(AND($CC$57&lt;&gt;$CC$58,$CC$58:$CC$62=$CC$62,$CE$58:$CE$60=$CE$60,$CE$60&lt;&gt;$CE$61,$CE$61&lt;&gt;$CE$62,$CF$58:$CF$60=$CF$60,$CG$58&lt;&gt;$CG$59,$CG$59:$CG$60=$CG$60),1,0)</f>
        <v>0</v>
      </c>
      <c r="BUZ62" s="487">
        <f t="array" aca="1" ref="BUZ62" ca="1">IF(AND($CC$57&lt;&gt;$CC$58,$CC$58:$CC$62=$CC$62,$CE$58:$CE$60=$CE$60,$CE$60&lt;&gt;$CE$61,$CE$61&lt;&gt;$CE$62,$CF$58&lt;&gt;$CF$59,$CF$59:$CF$60=$CF$60,$CG$59:$CG$60=$CG$60),1,0)</f>
        <v>0</v>
      </c>
      <c r="BVA62" s="487">
        <f t="array" aca="1" ref="BVA62" ca="1">IF(AND($CC$57&lt;&gt;$CC$58,$CC$58:$CC$61=$CC$61,$CC$61&lt;&gt;$CC$62,$CE$58:$CE$61=$CE$61,$CF$58:$CF$60=$CF$60,$CF$60&lt;&gt;$CF$61,$CG$58&lt;&gt;$CG$59,$CG$59:$CG$60=$CG$60),1,0)</f>
        <v>0</v>
      </c>
      <c r="BVB62" s="487">
        <f t="array" aca="1" ref="BVB62" ca="1">IF(AND($CC$57&lt;&gt;$CC$58,$CC$58:$CC$61=$CC$61,$CC$61&lt;&gt;$CC$62,$CE$58:$CE$61=$CE$61,$CF$58&lt;&gt;$CF$59,$CF$59:$CF$61=$CF$61,$CG$59:$CG$60=$CG$60,$CG$60&lt;&gt;$CG$61),1,0)</f>
        <v>0</v>
      </c>
      <c r="BVC62" s="487">
        <f t="array" aca="1" ref="BVC62" ca="1">IF(AND($CC$57&lt;&gt;$CC$58,$CC$58:$CC$61=$CC$61,$CC$61&lt;&gt;$CC$62,$CE$58:$CE$60=$CE$60,$CE$60&lt;&gt;$CE$61,$CF$58:$CF$60=$CF$60,$CG$58&lt;&gt;$CG$59,$CG$59:$CG$60=$CG$60),1,0)</f>
        <v>0</v>
      </c>
      <c r="BVD62" s="487">
        <f t="array" aca="1" ref="BVD62" ca="1">IF(AND($CC$57&lt;&gt;$CC$58,$CC$58:$CC$61=$CC$61,$CC$61&lt;&gt;$CC$62,$CE$58:$CE$60=$CE$60,$CE$60&lt;&gt;$CE$61,$CF$58&lt;&gt;$CF$59,$CF$59:$CF$60=$CF$60,$CG$59:$CG$60=$CG$60),1,0)</f>
        <v>0</v>
      </c>
      <c r="BVE62" s="487">
        <f t="array" aca="1" ref="BVE62" ca="1">IF(AND($CC$57&lt;&gt;$CC$58,$CC$58:$CC$61=$CC$61,$CC$61&lt;&gt;$CC$62,$CE$58&lt;&gt;$CE$59,$CE$59:$CE$61=$CE$61,$CF$59:$CF$61=$CF$61,$CG$59:$CG$60=$CG$60,$CG$60&lt;&gt;$CG$61),1,0)</f>
        <v>0</v>
      </c>
      <c r="BVF62" s="487">
        <f t="array" aca="1" ref="BVF62" ca="1">IF(AND($CC$57&lt;&gt;$CC$58,$CC$58:$CC$61=$CC$61,$CC$61&lt;&gt;$CC$62,$CE$58&lt;&gt;$CE$59,$CE$59:$CE$61=$CE$61,$CF$59:$CF$60=$CF$60,$CF$60&lt;&gt;$CF$61,$CG$59:$CG$60=$CG$60),1,0)</f>
        <v>0</v>
      </c>
      <c r="BVG62" s="487">
        <f t="array" aca="1" ref="BVG62" ca="1">IF(AND($CC$57&lt;&gt;$CC$58,$CC$58:$CC$60=$CC$60,$CC$60&lt;&gt;$CC$61,$CC$61:$CC$62=$CC$62,$CE$58:$CE$60=$CE$60,$CE$61:$CE$62=$CE$62,$CF$58&lt;&gt;$CF$59,$CF$59:$CF$60=$CF$60,$CF$61:$CF$62=$CF$62,$CG$59:$CG$60=$CG$60,$CG$61&lt;&gt;$CG$62),1,0)</f>
        <v>0</v>
      </c>
      <c r="BVH62" s="487">
        <f t="array" aca="1" ref="BVH62" ca="1">IF(AND($CC$57&lt;&gt;$CC$58,$CC$58:$CC$60=$CC$60,$CC$60&lt;&gt;$CC$61,$CC$61:$CC$62=$CC$62,$CE$58:$CE$60=$CE$60,$CE$61:$CE$62=$CE$62,$CF$58:$CF$60=$CF$60,$CF$61&lt;&gt;$CF$62,$CG$58&lt;&gt;$CG$59,$CG$59:$CG$60=$CG$60),1,0)</f>
        <v>0</v>
      </c>
      <c r="BVI62" s="487">
        <f t="array" aca="1" ref="BVI62" ca="1">IF(AND($CC$57&lt;&gt;$CC$58,$CC$58:$CC$60=$CC$60,$CC$60&lt;&gt;$CC$61,$CC$61:$CC$62=$CC$62,$CE$58&lt;&gt;$CE$59,$CE$59:$CE$60=$CE$60,$CE$61:$CE$62=$CE$62,$CF$59:$CF$60=$CF$60,$CF$61:$CF$62=$CF$62,$CG$59:$CG$60=$CG$60,$CG$61&lt;&gt;$CG$62),1,0)</f>
        <v>0</v>
      </c>
      <c r="BVJ62" s="487">
        <f t="array" aca="1" ref="BVJ62" ca="1">IF(AND($CC$57&lt;&gt;$CC$58,$CC$58:$CC$60=$CC$60,$CC$60&lt;&gt;$CC$61,$CC$61:$CC$62=$CC$62,$CE$58&lt;&gt;$CE$59,$CE$59:$CE$60=$CE$60,$CE$61:$CE$62=$CE$62,$CF$59:$CF$60=$CF$60,$CF$61&lt;&gt;$CF$62,$CG$59:$CG$60=$CG$60),1,0)</f>
        <v>0</v>
      </c>
      <c r="BVK62" s="487">
        <f t="array" aca="1" ref="BVK62" ca="1">IF(AND($CC$57&lt;&gt;$CC$58,$CC$58:$CC$60=$CC$60,$CC$60&lt;&gt;$CC$61,$CC$61:$CC$62=$CC$62,$CE$58:$CE$60=$CE$60,$CE$61&lt;&gt;$CE$62,$CF$58:$CF$60=$CF$60,$CG$58&lt;&gt;$CG$59,$CG$59:$CG$60=$CG$60),1,0)</f>
        <v>0</v>
      </c>
      <c r="BVL62" s="487">
        <f t="array" aca="1" ref="BVL62" ca="1">IF(AND($CC$57&lt;&gt;$CC$58,$CC$58:$CC$60=$CC$60,$CC$60&lt;&gt;$CC$61,$CC$61:$CC$62=$CC$62,$CE$58:$CE$60=$CE$60,$CE$61&lt;&gt;$CE$62,$CF$58&lt;&gt;$CF$59,$CF$59:$CF$60=$CF$60,$CG$59:$CG$60=$CG$60),1,0)</f>
        <v>0</v>
      </c>
      <c r="BVM62" s="487">
        <f t="array" aca="1" ref="BVM62" ca="1">IF(AND($CC$57&lt;&gt;$CC$58,$CC$58&lt;&gt;$CC$59,$CC$59:$CC$62=$CC$62,$CE$59:$CE$62=$CE$62,$CF$59:$CF$60=$CF$60,$CF$60&lt;&gt;$CF$61,$CF$61:$CF$62=$CF$62,$CG$59:$CG$60=$CG$60,$CG$61&lt;&gt;$CG$62),1,0)</f>
        <v>0</v>
      </c>
      <c r="BVN62" s="487">
        <f t="array" aca="1" ref="BVN62" ca="1">IF(AND($CC$57&lt;&gt;$CC$58,$CC$58&lt;&gt;$CC$59,$CC$59:$CC$62=$CC$62,$CE$59:$CE$62=$CE$62,$CF$59:$CF$61=$CF$61,$CF$61&lt;&gt;$CF$62,$CG$59:$CG$60=$CG$60,$CG$60&lt;&gt;$CG$61),1,0)</f>
        <v>0</v>
      </c>
      <c r="BVO62" s="487">
        <f t="array" aca="1" ref="BVO62" ca="1">IF(AND($CC$57&lt;&gt;$CC$58,$CC$58&lt;&gt;$CC$59,$CC$59:$CC$62=$CC$62,$CE$59:$CE$60=$CE$60,$CE$60&lt;&gt;$CE$61,$CE$61:$CE$62=$CE$62,$CF$59:$CF$60=$CF$60,$CF$61:$CF$62=$CF$62,$CG$59:$CG$60=$CG$60,$CG$61&lt;&gt;$CG$62),1,0)</f>
        <v>0</v>
      </c>
      <c r="BVP62" s="487">
        <f t="array" aca="1" ref="BVP62" ca="1">IF(AND($CC$57&lt;&gt;$CC$58,$CC$58&lt;&gt;$CC$59,$CC$59:$CC$62=$CC$62,$CE$59:$CE$60=$CE$60,$CE$60&lt;&gt;$CE$61,$CE$61:$CE$62=$CE$62,$CF$59:$CF$60=$CF$60,$CF$61&lt;&gt;$CF$62,$CG$59:$CG$60=$CG$60),1,0)</f>
        <v>0</v>
      </c>
      <c r="BVQ62" s="487">
        <f t="array" aca="1" ref="BVQ62" ca="1">IF(AND($CC$57&lt;&gt;$CC$58,$CC$58&lt;&gt;$CC$59,$CC$59:$CC$62=$CC$62,$CE$59:$CE$61=$CE$61,$CE$61&lt;&gt;$CE$62,$CF$59:$CF$61=$CF$61,$CG$59:$CG$60=$CG$60,$CG$60&lt;&gt;$CG$61),1,0)</f>
        <v>0</v>
      </c>
      <c r="BVR62" s="487">
        <f t="array" aca="1" ref="BVR62" ca="1">IF(AND($CC$57&lt;&gt;$CC$58,$CC$58&lt;&gt;$CC$59,$CC$59:$CC$62=$CC$62,$CE$59:$CE$61=$CE$61,$CE$61&lt;&gt;$CE$62,$CF$59:$CF$60=$CF$60,$CF$60&lt;&gt;$CF$61,$CG$59:$CG$60=$CG$60),1,0)</f>
        <v>0</v>
      </c>
      <c r="BVS62" s="487">
        <f t="array" aca="1" ref="BVS62" ca="1">IF(AND($CC$57:$CC$62=$CC$62,$CE$57:$CE$59=$CE$59,$CE$59&lt;&gt;$CE$60,$CE$60:$CE$62=$CE$62,$CF$57:$CF$58=$CF$58,$CF$58&lt;&gt;$CF$59,$CF$60:$CF$62=$CF$62,$CG$57&lt;&gt;$CG$58,$CG$60:$CG$62=$CG$62),1,0)</f>
        <v>0</v>
      </c>
      <c r="BVT62" s="487">
        <f t="array" aca="1" ref="BVT62" ca="1">IF(AND($CC$57:$CC$62=$CC$61,$CE$57:$CE$59=$CE$59,$CE$59&lt;&gt;$CE$60,$CE$60:$CE$62=$CE$62,$CF$57&lt;&gt;$CF$58,$CF$58:$CF$59=$CF$59,$CF$60:$CF$62=$CF$62,$CG$58&lt;&gt;$CG$59,$CG$60:$CG$62=$CG$62),1,0)</f>
        <v>0</v>
      </c>
      <c r="BVU62" s="487">
        <f t="array" aca="1" ref="BVU62" ca="1">IF(AND($CC$57:$CC$62=$CC$62,$CE$57:$CE$58=$CE$58,$CE$58&lt;&gt;$CE$59,$CE$59:$CE$62=$CE$62,$CF$57:$CF$58=$CF$58,$CF$59&lt;&gt;$CF$60,$CF$60:$CF$62=$CF$62,$CG$57&lt;&gt;$CG$58,$CG$60:$CG$62=$CG$62),1,0)</f>
        <v>0</v>
      </c>
      <c r="BVV62" s="487">
        <f t="array" aca="1" ref="BVV62" ca="1">IF(AND($CC$57:$CC$62=$CC$62,$CE$57:$CE$58=$CE$58,$CE$58&lt;&gt;$CE$59,$CE$59:$CE$62=$CE$62,$CF$57&lt;&gt;$CF$58,$CF$59:$CF$62=$CF$62,$CG$59&lt;&gt;$CG$60,$CG$60:$CG$62=$CG$62),1,0)</f>
        <v>0</v>
      </c>
      <c r="BVW62" s="487">
        <f t="array" aca="1" ref="BVW62" ca="1">IF(AND($CC$57:$CC$62=$CC$62,$CE$57&lt;&gt;$CE$58,$CE$58:$CE$62=$CE$62,$CF$58:$CF$59=$CF$59,$CF$59&lt;&gt;$CF$60,$CF$60:$CF$62=$CF$62,$CG$58&lt;&gt;$CG$59,$CG$60:$CG$62=$CG$62),1,0)</f>
        <v>0</v>
      </c>
      <c r="BVX62" s="487">
        <f t="array" aca="1" ref="BVX62" ca="1">IF(AND($CC$57:$CC$62=$CC$62,$CE$57&lt;&gt;$CE$58,$CE$58:$CE$62=$CE$62,$CF$58&lt;&gt;$CF$59,$CF$59:$CF$62=$CF$62,$CG$59&lt;&gt;$CG$60,$CG$60:$CG$62=$CG$62),1,0)</f>
        <v>0</v>
      </c>
      <c r="BVY62" s="487">
        <f t="array" aca="1" ref="BVY62" ca="1">IF(AND($CC$57:$CC$59=$CC$59,$CC$59&lt;&gt;$CC$60,$CC$60:$CC$62=$CC$62,$CE$57:$CE$59=$CE$59,$CE$60:$CE$62=$CE$62,$CF$57:$CF$58=$CF$58,$CF$58&lt;&gt;$CF$59,$CF$60:$CF$62=$CF$62,$CG$57&lt;&gt;$CG$58,$CG$60:$CG$62=$CG$62),1,0)</f>
        <v>0</v>
      </c>
      <c r="BVZ62" s="487">
        <f t="array" aca="1" ref="BVZ62" ca="1">IF(AND($CC$57:$CC$59=$CC$59,$CC$59&lt;&gt;$CC$60,$CC$60:$CC$62=$CC$62,$CE$57:$CE$59=$CE$59,$CE$60:$CE$62=$CE$62,$CF$57&lt;&gt;$CF$58,$CF$58:$CF$59=$CF$59,$CF$60:$CF$62=$CF$62,$CG$58&lt;&gt;$CG$59,$CG$60:$CG$62=$CG$62),1,0)</f>
        <v>0</v>
      </c>
      <c r="BWA62" s="487">
        <f t="array" aca="1" ref="BWA62" ca="1">IF(AND($CC$57:$CC$59=$CC$59,$CC$59&lt;&gt;$CC$60,$CC$60:$CC$62=$CC$62,$CE$57:$CE$58=$CE$58,$CE$58&lt;&gt;$CE$59,$CE$60:$CE$62=$CE$62,$CF$57:$CF$58=$CF$58,$CF$60:$CF$62=$CF$62,$CG$57&lt;&gt;$CG$58,$CG$60:$CG$62=$CG$62),1,0)</f>
        <v>0</v>
      </c>
      <c r="BWB62" s="487">
        <f t="array" aca="1" ref="BWB62" ca="1">IF(AND($CC$57:$CC$59=$CC$59,$CC$59&lt;&gt;$CC$60,$CC$60:$CC$62=$CC$62,$CE$57:$CE$58=$CE$58,$CE$58&lt;&gt;$CE$59,$CE$60:$CE$62=$CE$62,$CF$57&lt;&gt;$CF$58,$CF$60:$CF$62=$CF$62,$CG$60:$CG$62=$CG$62),1,0)</f>
        <v>0</v>
      </c>
      <c r="BWC62" s="487">
        <f t="array" aca="1" ref="BWC62" ca="1">IF(AND($CC$57:$CC$59=$CC$59,$CC$59&lt;&gt;$CC$60,$CC$60:$CC$62=$CC$62,$CE$57&lt;&gt;$CE$58,$CE$58:$CE$59=$CE$59,$CE$60:$CE$62=$CE$62,$CF$58:$CF$59=$CF$59,$CF$60:$CF$62=$CF$62,$CG$58&lt;&gt;$CG$59,$CG$60:$CG$62=$CG$62),1,0)</f>
        <v>0</v>
      </c>
      <c r="BWD62" s="487">
        <f t="array" aca="1" ref="BWD62" ca="1">IF(AND($CC$57:$CC$59=$CC$59,$CC$59&lt;&gt;$CC$60,$CC$60:$CC$62=$CC$62,$CE$57&lt;&gt;$CE$58,$CE$58:$CE$59=$CE$59,$CE$60:$CE$62=$CE$62,$CF$58&lt;&gt;$CF$59,$CF$60:$CF$62=$CF$62,$CG$60:$CG$62=$CG$62),1,0)</f>
        <v>0</v>
      </c>
      <c r="BWE62" s="487">
        <f t="array" aca="1" ref="BWE62" ca="1">IF(AND($CC$57:$CC$58=$CC$58,$CC$58&lt;&gt;$CC$59,$CC$59:$CC$62=$CC$62,$CE$57:$CE$58=$CE$58,$CE$59:$CE$62=$CE$62,$CF$57:$CF$58=$CF$58,$CF$59&lt;&gt;$CF$60,$CF$60:$CF$62=$CF$62,$CG$57&lt;&gt;$CG$58,$CG$60:$CG$62=$CG$62),1,0)</f>
        <v>0</v>
      </c>
      <c r="BWF62" s="487">
        <f t="array" aca="1" ref="BWF62" ca="1">IF(AND($CC$57:$CC$58=$CC$58,$CC$58&lt;&gt;$CC$59,$CC$59:$CC$62=$CC$62,$CE$57:$CE$58=$CE$58,$CE$59:$CE$62=$CE$62,$CF$57&lt;&gt;$CF$58,$CF$59:$CF$62=$CF$62,$CG$59&lt;&gt;$CG$60,$CG$60:$CG$62=$CG$62),1,0)</f>
        <v>0</v>
      </c>
      <c r="BWG62" s="487">
        <f t="array" aca="1" ref="BWG62" ca="1">IF(AND($CC$57:$CC$58=$CC$58,$CC$58&lt;&gt;$CC$59,$CC$59:$CC$62=$CC$62,$CE$57:$CE$58=$CE$58,$CE$59&lt;&gt;$CE$60,$CE$60:$CE$62=$CE$62,$CF$57:$CF$58=$CF$58,$CF$60:$CF$62=$CF$62,$CG$57&lt;&gt;$CG$58,$CG$60:$CG$62=$CG$62),1,0)</f>
        <v>0</v>
      </c>
      <c r="BWH62" s="487">
        <f t="array" aca="1" ref="BWH62" ca="1">IF(AND($CC$57:$CC$58=$CC$58,$CC$58&lt;&gt;$CC$59,$CC$59:$CC$62=$CC$62,$CE$57:$CE$58=$CE$58,$CE$59&lt;&gt;$CE$60,$CE$60:$CE$62=$CE$62,$CF$57&lt;&gt;$CF$58,$CF$60:$CF$62=$CF$62,$CG$60:$CG$62=$CG$62),1,0)</f>
        <v>0</v>
      </c>
      <c r="BWI62" s="487">
        <f t="array" aca="1" ref="BWI62" ca="1">IF(AND($CC$57:$CC$58=$CC$58,$CC$58&lt;&gt;$CC$59,$CC$59:$CC$62=$CC$62,$CE$57&lt;&gt;$CE$58,$CE$59:$CE$62=$CE$62,$CF$59:$CF$62=$CF$62,$CG$59&lt;&gt;$CG$60,$CG$60:$CG$62=$CG$62),1,0)</f>
        <v>0</v>
      </c>
      <c r="BWJ62" s="487">
        <f t="array" aca="1" ref="BWJ62" ca="1">IF(AND($CC$57:$CC$58=$CC$58,$CC$58&lt;&gt;$CC$59,$CC$59:$CC$62=$CC$62,$CE$57&lt;&gt;$CE$58,$CE$59:$CE$62=$CE$62,$CF$59&lt;&gt;$CF$60,$CF$60:$CF$62=$CF$62,$CG$60:$CG$62=$CG$62),1,0)</f>
        <v>0</v>
      </c>
      <c r="BWK62" s="487">
        <f t="array" aca="1" ref="BWK62" ca="1">IF(AND($CC$57&lt;&gt;$CC$58,$CC$58:$CC$62=$CC$62,$CE$58:$CE$62=$CE$62,$CF$58:$CF$59=$CF$59,$CF$59&lt;&gt;$CF$60,$CF$60:$CF$62=$CF$62,$CG$58&lt;&gt;$CG$59,$CG$60:$CG$62=$CG$62),1,0)</f>
        <v>0</v>
      </c>
      <c r="BWL62" s="487">
        <f t="array" aca="1" ref="BWL62" ca="1">IF(AND($CC$57&lt;&gt;$CC$58,$CC$58:$CC$62=$CC$62,$CE$58:$CE$62=$CE$62,$CF$58&lt;&gt;$CF$59,$CF$59:$CF$62=$CF$62,$CG$59&lt;&gt;$CG$60,$CG$60:$CG$62=$CG$62),1,0)</f>
        <v>0</v>
      </c>
      <c r="BWM62" s="487">
        <f t="array" aca="1" ref="BWM62" ca="1">IF(AND($CC$57&lt;&gt;$CC$58,$CC$58:$CC$62=$CC$62,$CE$58:$CE$59=$CE$59,$CE$59&lt;&gt;$CE$60,$CE$60:$CE$62=$CE$62,$CF$58:$CF$59=$CF$59,$CF$60:$CF$62=$CF$62,$CG$58&lt;&gt;$CG$59,$CG$60:$CG$62=$CG$62),1,0)</f>
        <v>0</v>
      </c>
      <c r="BWN62" s="487">
        <f t="array" aca="1" ref="BWN62" ca="1">IF(AND($CC$57&lt;&gt;$CC$58,$CC$58:$CC$62=$CC$62,$CE$58:$CE$59=$CE$59,$CE$59&lt;&gt;$CE$60,$CE$60:$CE$62=$CE$62,$CF$58&lt;&gt;$CF$59,$CF$60:$CF$62=$CF$62,$CG$60:$CG$62=$CG$62),1,0)</f>
        <v>0</v>
      </c>
      <c r="BWO62" s="487">
        <f t="array" aca="1" ref="BWO62" ca="1">IF(AND($CC$57&lt;&gt;$CC$58,$CC$58:$CC$62=$CC$62,$CE$58&lt;&gt;$CE$59,$CE$59:$CE$62=$CE$62,$CF$59:$CF$62=$CF$62,$CG$59&lt;&gt;$CG$60,$CG$60:$CG$62=$CG$62),1,0)</f>
        <v>0</v>
      </c>
      <c r="BWP62" s="487">
        <f t="array" aca="1" ref="BWP62" ca="1">IF(AND($CC$57&lt;&gt;$CC$58,$CC$58:$CC$62=$CC$62,$CE$58&lt;&gt;$CE$59,$CE$59:$CE$62=$CE$62,$CF$59&lt;&gt;$CF$60,$CF$60:$CF$62=$CF$62,$CG$60:$CG$62=$CG$62),1,0)</f>
        <v>0</v>
      </c>
      <c r="BWQ62" s="487">
        <f t="array" aca="1" ref="BWQ62" ca="1">IF(AND($CC$57:$CC$62=$CC$61,$CE$57:$CE$61=$CE$61,$CE$61&lt;&gt;$CE$62,$CF$57&lt;&gt;$CF$58,$CF$58:$CF$61=$CF$61,$CG$58&lt;&gt;$CG$59,$CG$59&lt;&gt;$CG$60,$CG$60:$CG$61=$CG$61),1,0)</f>
        <v>0</v>
      </c>
      <c r="BWR62" s="487">
        <f t="array" aca="1" ref="BWR62" ca="1">IF(AND($CC$57:$CC$62=$CC$62,$CE$57:$CE$61=$CE$61,$CE$61&lt;&gt;$CE$62,$CF$57&lt;&gt;$CF$58,$CF$58:$CF$59=$CF$59,$CF$59&lt;&gt;$CF$60,$CF$60:CF$61=$CF$61,$CG$58&lt;&gt;$CG$59,$CG$60:$CG$61=$CG$61),1,0)</f>
        <v>0</v>
      </c>
      <c r="BWS62" s="487">
        <f t="array" aca="1" ref="BWS62" ca="1">IF(AND($CC$57:$CC$62=$CC$62,$CE$57:$CE$61=$CE$61,$CE$61&lt;&gt;$CE$62,$CF$57:$CF$59=$CF$59,$CF$59&lt;&gt;$CF$60,$CF$60:CF$61=$CF$61,$CG$57&lt;&gt;$CG$58,$CG$58&lt;&gt;$CG$59,$CG$60:$CG$61=$CG$61),1,0)</f>
        <v>0</v>
      </c>
      <c r="BWT62" s="487">
        <f t="array" aca="1" ref="BWT62" ca="1">IF(AND($CC$57:$CC$62=$CC$62,$CE$57:$CE$61=$CE$61,$CE$61&lt;&gt;$CE$62,$CF$57&lt;&gt;$CF$58,$CF$58&lt;&gt;$CF$59,$CF$59:$CF$61=$CF$61,$CG$59&lt;&gt;$CG$60,$CG$60:$CG$61=$CG$61),1,0)</f>
        <v>0</v>
      </c>
      <c r="BWU62" s="487">
        <f t="array" aca="1" ref="BWU62" ca="1">IF(AND($CC$57:$CC$62=$CC$62,$CE$57:$CE$61=$CE$61,$CE$61&lt;&gt;$CE$62,$CF$57:$CF$58=$CF$58,$CF$58&lt;&gt;$CF$59,$CF$59:$CF$61=$CF$61,$CG$57&lt;&gt;$CG$58,$CG$59&lt;&gt;$CG$60,$CG$60:$CG$61=$CG$61),1,0)</f>
        <v>0</v>
      </c>
      <c r="BWV62" s="487">
        <f t="array" aca="1" ref="BWV62" ca="1">IF(AND($CC$57:$CC$62=$CC$62,$CE$57:$CE$61=$CE$61,$CE$61&lt;&gt;$CE$62,$CF$57:$CF$58=$CF$58,$CF$58&lt;&gt;$CF$59,$CF$59&lt;&gt;$CF$60,$CF$60:$CF$61=$CF$61,$CG$57&lt;&gt;$CG$58,$CG$60:$CG$61=$CG$61),1,0)</f>
        <v>0</v>
      </c>
      <c r="BWW62" s="487">
        <f t="array" aca="1" ref="BWW62" ca="1">IF(AND($CC$57:$CC$62=$CC$62,$CE$57:$CE$59=$CE$59,$CE$59&lt;&gt;$CE$60,$CE$60:$CE$62=$CE$62,$CF$57:$CF$59=$CF$59,$CF$60:$CF$61=$CF$61,$CF$61&lt;&gt;$CF$62,$CG$57&lt;&gt;$CG$58,$CG$58&lt;&gt;$CG$59,$CG$60:$CG$61=$CG$61),1,0)</f>
        <v>0</v>
      </c>
      <c r="BWX62" s="487">
        <f t="array" aca="1" ref="BWX62" ca="1">IF(AND($CC$57:$CC$62=$CC$62,$CE$57:$CE$59=$CE$59,$CE$59&lt;&gt;$CE$60,$CE$60:$CE$62=$CE$62,$CF$57&lt;&gt;$CF$58,$CF$58:$CF$59=$CF$59,$CF$60:$CF$62=$CF$62,$CG$58&lt;&gt;$CG$59,$CG$60:$CG$61=$CG$61,$CG$61&lt;&gt;$CG$62),1,0)</f>
        <v>0</v>
      </c>
      <c r="BWY62" s="487">
        <f t="array" aca="1" ref="BWY62" ca="1">IF(AND($CC$57:$CC$62=$CC$62,$CE$57:$CE$59=$CE$59,$CE$59&lt;&gt;$CE$60,$CE$60:$CE$62=$CE$62,$CF$57&lt;&gt;$CF$58,$CF$58:$CF$59=$CF$59,$CF$60:$CF$61=$CF$61,$CF$61&lt;&gt;$CF$62,$CG$58&lt;&gt;$CG$59,$CG$60:$CG$61=$CG$61),1,0)</f>
        <v>0</v>
      </c>
      <c r="BWZ62" s="487">
        <f t="array" aca="1" ref="BWZ62" ca="1">IF(AND($CC$57:$CC$62=$CC$62,$CE$57:$CE$59=$CE$59,$CE$59&lt;&gt;$CE$60,$CE$60:$CE$62=$CE$62,$CF$57:$CF$58=$CF$58,$CF$58&lt;&gt;$CF$59,$CF$60:$CF$62=$CF$62,$CG$57&lt;&gt;$CG$58,$CG$60:$CG$61=$CG$61,$CG$61&lt;&gt;$CG$62),1,0)</f>
        <v>0</v>
      </c>
      <c r="BXA62" s="487">
        <f t="array" aca="1" ref="BXA62" ca="1">IF(AND($CC$57:$CC$62=$CC$62,$CE$57:$CE$59=$CE$59,$CE$59&lt;&gt;$CE$60,$CE$60:$CE$62=$CE$62,$CF$57:$CF$58=$CF$58,$CF$58&lt;&gt;$CF$59,$CF$60:$CF$61=$CF$61,$CF$61&lt;&gt;$CF$62,$CG$57&lt;&gt;$CG$58,$CG$60:$CG$61=$CG$61),1,0)</f>
        <v>0</v>
      </c>
      <c r="BXB62" s="487">
        <f t="array" aca="1" ref="BXB62" ca="1">IF(AND($CC$57:$CC$62=$CC$62,$CE$57:$CE$59=$CE$59,$CE$59&lt;&gt;$CE$60,$CE$60:$CE$62=$CE$62,$CF$57&lt;&gt;$CF$58,$CF$58&lt;&gt;$CF$59,$CF$60:$CF$62=$CF$62,$CG$60:$CG$61=$CG$61,$CG$61&lt;&gt;$CG$62),1,0)</f>
        <v>0</v>
      </c>
      <c r="BXC62" s="487">
        <f t="array" aca="1" ref="BXC62" ca="1">IF(AND($CC$57:$CC$62=$CC$62,$CE$57:$CE$58=$CE$58,$CE$58&lt;&gt;$CE$59,$CE$59:$CE$62=$CE$62,$CF$57:$CF$58=$CF$58,$CF$59:$CF$61=$CF$61,$CF$61&lt;&gt;$CF$62,$CG$57&lt;&gt;$CG$58,$CG$59&lt;&gt;$CG$60,$CG$60:$CG$61=$CG$61),1,0)</f>
        <v>0</v>
      </c>
      <c r="BXD62" s="487">
        <f t="array" aca="1" ref="BXD62" ca="1">IF(AND($CC$57:$CC$62=$CC$62,$CE$57:$CE$58=$CE$58,$CE$58&lt;&gt;$CE$59,$CE$59:$CE$62=$CE$62,$CF$57:$CF$58=$CF$58,$CF$59&lt;&gt;$CF$60,$CF$60:$CF$61=$CF$61,$CF$61&lt;&gt;$CF$62,$CG$57&lt;&gt;$CG$58,$CG$60:$CG$61=$CG$61),1,0)</f>
        <v>0</v>
      </c>
      <c r="BXE62" s="487">
        <f t="array" aca="1" ref="BXE62" ca="1">IF(AND($CC$57:$CC$62=$CC$62,$CE$57:$CE$58=$CE$58,$CE$58&lt;&gt;$CE$59,$CE$59:$CE$62=$CE$62,$CF$57:$CF$58=$CF$58,$CF$59&lt;&gt;$CF$60,$CF$60:$CF$62=$CF$62,$CG$57&lt;&gt;$CG$58,$CG$60:$CG$61=$CG$61,$CG$61&lt;&gt;$CG$62),1,0)</f>
        <v>0</v>
      </c>
      <c r="BXF62" s="487">
        <f t="array" aca="1" ref="BXF62" ca="1">IF(AND($CC$57:$CC$62=$CC$62,$CE$57:$CE$58=$CE$58,$CE$58&lt;&gt;$CE$59,$CE$59:$CE$62=$CE$62,$CF$57&lt;&gt;$CF$58,$CF$59:$CF$61=$CF$61,$CF$61&lt;&gt;$CF$62,$CG$59&lt;&gt;$CG$60,$CG$60:$CG$61=$CG$61),1,0)</f>
        <v>0</v>
      </c>
      <c r="BXG62" s="487">
        <f t="array" aca="1" ref="BXG62" ca="1">IF(AND($CC$57:$CC$62=$CC$62,$CE$57:$CE$58=$CE$58,$CE$58&lt;&gt;$CE$59,$CE$59:$CE$62=$CE$62,$CF$57&lt;&gt;$CF$58,$CF$59&lt;&gt;$CF$60,$CF$60:$CF$62=$CF$62,$CG$60:$CG$61=$CG$61,$CG$61&lt;&gt;$CG$62),1,0)</f>
        <v>0</v>
      </c>
      <c r="BXH62" s="487">
        <f t="array" aca="1" ref="BXH62" ca="1">IF(AND($CC$57:$CC$62=$CC$62,$CE$57:$CE$58=$CE$58,$CE$58&lt;&gt;$CE$59,$CE$59:$CE$62=$CE$62,$CF$57&lt;&gt;$CF$58,$CF$59:$CF$62=$CF$62,$CG$59&lt;&gt;$CG$60,$CG$60:$CG$61=$CG$61,$CG$61&lt;&gt;$CG$62),1,0)</f>
        <v>0</v>
      </c>
      <c r="BXI62" s="487">
        <f t="array" aca="1" ref="BXI62" ca="1">IF(AND($CC$57:$CC$62=$CC$62,$CE$57:$CE$59=$CE$59,$CE$59&lt;&gt;$CE$60,$CE$60:$CE$61=$CE$61,$CE$61&lt;&gt;$CE$62,$CF$57&lt;&gt;$CF$58,$CF$58:$CF$59=$CF$59,$CF$60:$CF$61=$CF$61,$CG$58&lt;&gt;$CG$59,$CG$60:$CG$61=$CG$61),1,0)</f>
        <v>0</v>
      </c>
      <c r="BXJ62" s="487">
        <f t="array" aca="1" ref="BXJ62" ca="1">IF(AND($CC$57:$CC$62=$CC$62,$CE$57:$CE$59=$CE$59,$CE$59&lt;&gt;$CE$60,$CE$60:$CE$61=$CE$61,$CE$61&lt;&gt;$CE$62,$CF$57:$CF$58=$CF$58,$CF$58&lt;&gt;$CF$59,$CF$60:$CF$61=$CF$61,$CG$57&lt;&gt;$CG$58,$CG$60:$CG$61=$CG$61),1,0)</f>
        <v>0</v>
      </c>
      <c r="BXK62" s="487">
        <f t="array" aca="1" ref="BXK62" ca="1">IF(AND($CC$57:$CC$62=$CC$62,$CE$57:$CE$58=$CE$58,$CE$58&lt;&gt;$CE$59,$CE$59:$CE$61=$CE$61,$CE$61&lt;&gt;$CE$62,$CF$57:$CF$58=$CF$58,$CF$59&lt;&gt;$CF$60,$CF$60:$CF$61=$CF$61,$CG$57&lt;&gt;$CG$58,$CG$60:$CG$61=$CG$61),1,0)</f>
        <v>0</v>
      </c>
      <c r="BXL62" s="487">
        <f t="array" aca="1" ref="BXL62" ca="1">IF(AND($CC$57:$CC$62=$CC$62,$CE$57:$CE$58=$CE$58,$CE$58&lt;&gt;$CE$59,$CE$59:$CE$61=$CE$61,$CE$61&lt;&gt;$CE$62,$CF$57&lt;&gt;$CF$58,$CF$59:$CF$61=$CF$61,$CG$59&lt;&gt;$CG$60,$CG$60:$CG$61=$CG$61),1,0)</f>
        <v>0</v>
      </c>
      <c r="BXM62" s="487">
        <f t="array" aca="1" ref="BXM62" ca="1">IF(AND($CC$57:$CC$62=$CC$62,$CE$57:$CE$58=$CE$58,$CE$58&lt;&gt;$CE$59,$CE$59&lt;&gt;$CE$60,$CE$60:$CE$62=$CE$62,$CF$57:$CF$58=$CF$58,$CF$60:$CF$61=$CF$61,$CF$61&lt;&gt;$CF$62,$CG$57&lt;&gt;$CG$58,$CG$60:$CG$61=$CG$61),1,0)</f>
        <v>0</v>
      </c>
      <c r="BXN62" s="487">
        <f t="array" aca="1" ref="BXN62" ca="1">IF(AND($CC$57:$CC$62=$CC$62,$CE$57:$CE$58=$CE$58,$CE$58&lt;&gt;$CE$59,$CE$59&lt;&gt;$CE$60,$CE$60:$CE$62=$CE$62,$CF$57&lt;&gt;$CF$58,$CF$60:$CF$62=$CF$61,$CG$60:$CG$61=$CG$61,$CG$61&lt;&gt;$CG$62),1,0)</f>
        <v>0</v>
      </c>
      <c r="BXO62" s="487">
        <f t="array" aca="1" ref="BXO62" ca="1">IF(AND($CC$57:$CC$62=$CC$62,$CE$57&lt;&gt;$CE$58,$CE$58:$CE$62=$CE$62,$CF$58:$CF$61=$CF$61,$CF$61&lt;&gt;$CF$62,$CG$58&lt;&gt;$CG$59,$CG$59&lt;&gt;$CG$60,$CG$60:$CG$61=$CG$61),1,0)</f>
        <v>0</v>
      </c>
      <c r="BXP62" s="487">
        <f t="array" aca="1" ref="BXP62" ca="1">IF(AND($CC$57:$CC$62=$CC$62,$CE$57&lt;&gt;$CE$58,$CE$58:$CE$62=$CE$62,$CF$58:$CF$59=$CF$59,$CF$59&lt;&gt;$CF$60,$CF$60:$CF$62=$CF$62,$CG$58&lt;&gt;$CG$59,$CG$60:$CG$61=$CG$61,$CG$61&lt;&gt;$CG$62),1,0)</f>
        <v>0</v>
      </c>
      <c r="BXQ62" s="487">
        <f t="array" aca="1" ref="BXQ62" ca="1">IF(AND($CC$57:$CC$62=$CC$62,$CE$57&lt;&gt;$CE$58,$CE$58:$CE$62=$CE$62,$CF$58:$CF$59=$CF$59,$CF$59&lt;&gt;$CF$60,$CF$60:$CF$61=$CF$61,$CF$61&lt;&gt;$CF$62,$CG$58&lt;&gt;$CG$59,$CG$60:$CG$61=$CG$61),1,0)</f>
        <v>0</v>
      </c>
      <c r="BXR62" s="487">
        <f t="array" aca="1" ref="BXR62" ca="1">IF(AND($CC$57:$CC$62=$CC$62,$CE$57&lt;&gt;$CE$58,$CE$58:$CE$62=$CE$62,$CF$58&lt;&gt;$CF$59,$CF$59:$CF$62=$CF$62,$CG$59&lt;&gt;$CG$60,$CG$60:$CG$61=$CG$61,$CG$61&lt;&gt;$CG$62),1,0)</f>
        <v>0</v>
      </c>
      <c r="BXS62" s="487">
        <f t="array" aca="1" ref="BXS62" ca="1">IF(AND($CC$57:$CC$62=$CC$62,$CE$57&lt;&gt;$CE$58,$CE$58:$CE$62=$CE$62,$CF$58&lt;&gt;$CF$59,$CF$59:$CF$61=$CF$61,$CF$61&lt;&gt;$CF$62,$CG$59&lt;&gt;$CG$60,$CG$60:$CG$61=$CG$61),1,0)</f>
        <v>0</v>
      </c>
      <c r="BXT62" s="487">
        <f t="array" aca="1" ref="BXT62" ca="1">IF(AND($CC$57:$CC$62=$CC$62,$CE$57&lt;&gt;$CE$58,$CE$58:$CE$62=$CE$62,$CF$58&lt;&gt;$CF$59,$CF$59&lt;&gt;$CF$60,$CF$60:$CF$62=$CF$62,$CG$60:$CG$61=$CG$61,$CG$61&lt;&gt;$CG$62),1,0)</f>
        <v>0</v>
      </c>
      <c r="BXU62" s="487">
        <f t="array" aca="1" ref="BXU62" ca="1">IF(AND($CC$57:$CC$62=$CC$62,$CE$57&lt;&gt;$CE$58,$CE$58:$CE$61=$CE$61,$CE$61&lt;&gt;$CE$62,$CF$58:$CF$59=$CF$59,$CF$59&lt;&gt;$CF$60,$CF$60:$CF$61=$CF$61,$CG$58&lt;&gt;$CG$59,$CG$60:$CG$61=$CG$61),1,0)</f>
        <v>0</v>
      </c>
      <c r="BXV62" s="487">
        <f t="array" aca="1" ref="BXV62" ca="1">IF(AND($CC$57:$CC$62=$CC$62,$CE$57&lt;&gt;$CE$58,$CE$58:$CE$61=$CE$61,$CE$61&lt;&gt;$CE$62,$CF$58&lt;&gt;$CF$59,$CF$59:$CF$61=$CF$61,$CG$59&lt;&gt;$CG$60,$CG$60:$CG$61=$CG$61),1,0)</f>
        <v>0</v>
      </c>
      <c r="BXW62" s="487">
        <f t="array" aca="1" ref="BXW62" ca="1">IF(AND($CC$57:$CC$62=$CC$62,$CE$57&lt;&gt;$CE$58,$CE$58:$CE$59=$CE$59,$CE$59&lt;&gt;$CE$60,$CE$60:$CE$62=$CE$62,$CF$58:$CF$59=$CF$59,$CF$60:$CF$61=$CF$61,$CF$61&lt;&gt;$CF$62,$CG$58&lt;&gt;$CG$59,$CG$60:$CG$61=$CG$61),1,0)</f>
        <v>0</v>
      </c>
      <c r="BXX62" s="487">
        <f t="array" aca="1" ref="BXX62" ca="1">IF(AND($CC$57:$CC$62=$CC$62,$CE$57&lt;&gt;$CE$58,$CE$58:$CE$59=$CE$59,$CE$59&lt;&gt;$CE$60,$CE$60:$CE$62=$CE$62,$CF$58&lt;&gt;$CF$59,$CF$60:$CF$62=$CF$62,$CG$60:$CG$61=$CG$61,$CG$61&lt;&gt;$CG$62),1,0)</f>
        <v>0</v>
      </c>
      <c r="BXY62" s="487">
        <f t="array" aca="1" ref="BXY62" ca="1">IF(AND($CC$57:$CC$62=$CC$62,$CE$57&lt;&gt;$CE$58,$CE$58&lt;&gt;$CE$59,$CE$59:$CE$62=$CE$62,$CF$59&lt;&gt;$CF$60,$CF$60:$CF$62=$CF$62,$CG$60:$CG$61=$CG$61,$CG$61&lt;&gt;$CG$62),1,0)</f>
        <v>0</v>
      </c>
      <c r="BXZ62" s="487">
        <f t="array" aca="1" ref="BXZ62" ca="1">IF(AND($CC$57:$CC$62=$CC$62,$CE$57&lt;&gt;$CE$58,$CE$58&lt;&gt;$CE$59,$CE$59:$CE$62=$CE$62,$CF$59:$CF$61=$CF$61,$CF$61&lt;&gt;$CF$62,$CG$59&lt;&gt;$CG$60,$CG$60:$CG$61=$CG$61),1,0)</f>
        <v>0</v>
      </c>
      <c r="BYA62" s="487">
        <f t="array" aca="1" ref="BYA62" ca="1">IF(AND($CC$57:$CC$61=$CC$61,$CC$61&lt;&gt;$CC$62,$CE$57:$CE$61=$CE$61,$CF$57&lt;&gt;$CF$58,$CF$58:$CF$61=$CF$61,$CG$58&lt;&gt;$CG$59,$CG$59&lt;&gt;$CG$60,$CG$60:$CG$61=$CG$61),1,0)</f>
        <v>0</v>
      </c>
      <c r="BYB62" s="487">
        <f t="array" aca="1" ref="BYB62" ca="1">IF(AND($CC$57:$CC$61=$CC$61,$CC$61&lt;&gt;$CC$62,$CE$57:$CE$61=$CE$61,$CF$57&lt;&gt;$CF$58,$CF$58:$CF$59=$CF$59,$CF$59&lt;&gt;$CF$60,$CF$60:$CF$61=$CF$61,$CG$58&lt;&gt;$CG$59,$CG$60:$CG$61=$CG$61),1,0)</f>
        <v>0</v>
      </c>
      <c r="BYC62" s="487">
        <f t="array" aca="1" ref="BYC62" ca="1">IF(AND($CC$57:$CC$61=$CC$61,$CC$61&lt;&gt;$CC$62,$CE$57:$CE$61=$CE$61,$CF$57:$CF$59=$CF$59,$CF$59&lt;&gt;$CF$60,$CF$60:$CF$61=$CF$61,$CG$57&lt;&gt;$CG$58,$CG$58&lt;&gt;$CG$59,$CG$60:$CG$61=$CG$61),1,0)</f>
        <v>0</v>
      </c>
      <c r="BYD62" s="487">
        <f t="array" aca="1" ref="BYD62" ca="1">IF(AND($CC$57:$CC$61=$CC$61,$CC$61&lt;&gt;$CC$62,$CE$57:$CE$61=$CE$61,$CF$57&lt;&gt;$CF$58,$CF$58&lt;&gt;$CF$59,$CF$59:$CF$61=$CF$61,$CG$59&lt;&gt;$CG$60,$CG$60:$CG$61=$CG$61),1,0)</f>
        <v>0</v>
      </c>
      <c r="BYE62" s="487">
        <f t="array" aca="1" ref="BYE62" ca="1">IF(AND($CC$57:$CC$61=$CC$61,$CC$61&lt;&gt;$CC$62,$CE$57:$CE$61=$CE$61,$CF$57:$CF$58=$CF$58,$CF$58&lt;&gt;$CF$59,$CF$59:$CF$61=$CF$61,$CG$57&lt;&gt;$CG$58,$CG$59&lt;&gt;$CG$60,$CG$60:$CG$61=$CG$61),1,0)</f>
        <v>0</v>
      </c>
      <c r="BYF62" s="487">
        <f t="array" aca="1" ref="BYF62" ca="1">IF(AND($CC$57:$CC$61=$CC$61,$CC$61&lt;&gt;$CC$62,$CE$57:$CE$61=$CE$61,$CF$57:$CF$58=$CF$58,$CF$58&lt;&gt;$CF$59,$CF$59&lt;&gt;$CF$60,$CF$60:$CF$61=$CF$61,$CG$57&lt;&gt;$CG$58,$CG$60:$CG$61=$CG$61),1,0)</f>
        <v>0</v>
      </c>
      <c r="BYG62" s="487">
        <f t="array" aca="1" ref="BYG62" ca="1">IF(AND($CC$57:$CC$61=$CC$61,$CC$61&lt;&gt;$CC$62,$CE$57&lt;&gt;$CE$58,$CE$58:$CE$61=$CE$61,$CF$58:$CF$61=$CF$61,$CG$58&lt;&gt;$CG$59,$CG$59&lt;&gt;$CG$60,$CG$60:$CG$61=$CG$61),1,0)</f>
        <v>0</v>
      </c>
      <c r="BYH62" s="487">
        <f t="array" aca="1" ref="BYH62" ca="1">IF(AND($CC$57:$CC$61=$CC$61,$CC$61&lt;&gt;$CC$62,$CE$57&lt;&gt;$CE$58,$CE$58:$CE$61=$CE$61,$CF$58&lt;&gt;$CF$59,$CF$59&lt;&gt;$CF$60,$CF$60:$CF$61=$CF$61,$CG$60:$CG$61=$CG$61),1,0)</f>
        <v>0</v>
      </c>
      <c r="BYI62" s="487">
        <f t="array" aca="1" ref="BYI62" ca="1">IF(AND($CC$57:$CC$61=$CC$61,$CC$61&lt;&gt;$CC$62,$CE$57&lt;&gt;$CE$58,$CE$58:$CE$59=$CE$59,$CE$59&lt;&gt;$CE$60,$CE$60:$CE$61=$CE$61,$CF$58:$CF$59=$CF$59,$CF$60:$CF$61=$CF$61,$CG$58&lt;&gt;$CG$59,$CG$60:$CG$61=$CG$61),1,0)</f>
        <v>0</v>
      </c>
      <c r="BYJ62" s="487">
        <f t="array" aca="1" ref="BYJ62" ca="1">IF(AND($CC$57:$CC$61=$CC$61,$CC$61&lt;&gt;$CC$62,$CE$57&lt;&gt;$CE$58,$CE$58:$CE$59=$CE$59,$CE$59&lt;&gt;$CE$60,$CE$60:$CE$61=$CE$61,$CF$58&lt;&gt;$CF$59,$CF$60:$CF$61=$CF$61,$CG$60:$CG$61=$CG$61),1,0)</f>
        <v>0</v>
      </c>
      <c r="BYK62" s="487">
        <f t="array" aca="1" ref="BYK62" ca="1">IF(AND($CC$57:$CC$61=$CC$61,$CC$61&lt;&gt;$CC$62,$CE$57:$CE$59=$CE$59,$CE$59&lt;&gt;$CE$60,$CE$60:$CE$61=$CE$61,$CF$57:$CF$59=$CF$59,$CF$60:$CF$61=$CF$61,$CG$57&lt;&gt;$CG$58,$CG$58&lt;&gt;$CG$59,$CG$60:$CG$61=$CG$61),1,0)</f>
        <v>0</v>
      </c>
      <c r="BYL62" s="487">
        <f t="array" aca="1" ref="BYL62" ca="1">IF(AND($CC$57:$CC$61=$CC$61,$CC$61&lt;&gt;$CC$62,$CE$57:$CE$59=$CE$59,$CE$59&lt;&gt;$CE$60,$CE$60:$CE$61=$CE$61,$CF$57&lt;&gt;$CF$58,$CF$58&lt;&gt;$CF$59,$CF$60:$CF$61=$CF$61,$CG$60:$CG$61=$CG$61),1,0)</f>
        <v>0</v>
      </c>
      <c r="BYM62" s="487">
        <f t="array" aca="1" ref="BYM62" ca="1">IF(AND($CC$57:$CC$61=$CC$61,$CC$61&lt;&gt;$CC$62,$CE$57&lt;&gt;$CE$58,$CE$58&lt;&gt;$CE$59,$CE$59:$CE$61=$CE$61,$CF$59:$CF$61=$CF$61,$CG$59&lt;&gt;$CG$60,$CG$60:$CG$61=$CG$61),1,0)</f>
        <v>0</v>
      </c>
      <c r="BYN62" s="487">
        <f t="array" aca="1" ref="BYN62" ca="1">IF(AND($CC$57:$CC$61=$CC$61,$CC$61&lt;&gt;$CC$62,$CE$57&lt;&gt;$CE$58,$CE$58&lt;&gt;$CE$59,$CE$59:$CE$61=$CE$61,$CF$59&lt;&gt;$CF$60,$CF$60:$CF$61=$CF$61,$CG$60:$CG$61=$CG$61),1,0)</f>
        <v>0</v>
      </c>
      <c r="BYO62" s="487">
        <f t="array" aca="1" ref="BYO62" ca="1">IF(AND($CC$57:$CC$61=$CC$61,$CC$61&lt;&gt;$CC$62,$CE$57:$CE$58=$CE$58,$CE$58&lt;&gt;$CE$59,$CE$59:$CE$61=$CE$61,$CF$57:$CF$58=$CF$58,$CF$59:$CF$61=$CF$61,$CG$57&lt;&gt;$CG$58,$CG$59&lt;&gt;$CG$60,$CG$60:$CG$61=$CG$61),1,0)</f>
        <v>0</v>
      </c>
      <c r="BYP62" s="487">
        <f t="array" aca="1" ref="BYP62" ca="1">IF(AND($CC$57:$CC$61=$CC$61,$CC$61&lt;&gt;$CC$62,$CE$57:$CE$58=$CE$58,$CE$58&lt;&gt;$CE$59,$CE$59:$CE$61=$CE$61,$CF$57&lt;&gt;$CF$58,$CF$59&lt;&gt;$CF$60,$CF$60:$CF$61=$CF$61,$CG$60:$CG$61=$CG$61),1,0)</f>
        <v>0</v>
      </c>
      <c r="BYQ62" s="487">
        <f t="array" aca="1" ref="BYQ62" ca="1">IF(AND($CC$57:$CC$61=$CC$61,$CC$61&lt;&gt;$CC$62,$CE$57:$CE$58=$CE$58,$CE$58&lt;&gt;$CE$59,$CE$59&lt;&gt;$CE$60,$CE$60:$CE$61=$CE$61,$CF$57:$CF$58=$CF$58,$CF$60:$CF$61=$CF$61,$CG$57&lt;&gt;$CG$58,$CG$60:$CG$61=$CG$61),1,0)</f>
        <v>0</v>
      </c>
      <c r="BYR62" s="487">
        <f t="array" aca="1" ref="BYR62" ca="1">IF(AND($CC$57:$CC$61=$CC$61,$CC$61&lt;&gt;$CC$62,$CE$57:$CE$58=$CE$58,$CE$58&lt;&gt;$CE$59,$CE$59&lt;&gt;$CE$60,$CE$60:$CE$61=$CE$61,$CF$57&lt;&gt;$CF$58,$CF$60:$CF$61=$CF$61,$CG$60:$CG$61=$CG$61),1,0)</f>
        <v>0</v>
      </c>
      <c r="BYS62" s="487">
        <f t="array" aca="1" ref="BYS62" ca="1">IF(AND($CC$57:$CC$59=$CC$59,$CC$59&lt;&gt;$CC$60,$CC$60:$CC$62=$CC$62,$CE$57:$CE$59=$CE$59,$CE$60:$CE$62=$CE$62,$CF$57:$CF$59=$CF$59,$CF$60:$CF$61=$CF$61,$CF$61&lt;&gt;$CF$62,$CG$57&lt;&gt;$CG$58,$CG$58&lt;&gt;$CG$59,$CG$60:$CG$61=$CG$61),1,0)</f>
        <v>0</v>
      </c>
      <c r="BYT62" s="487">
        <f t="array" aca="1" ref="BYT62" ca="1">IF(AND($CC$57:$CC$59=$CC$59,$CC$59&lt;&gt;$CC$60,$CC$60:$CC$62=$CC$62,$CE$57:$CE$59=$CE$59,$CE$60:$CE$62=$CE$62,$CF$57&lt;&gt;$CF$58,$CF$58:$CF$59=$CF$59,$CF$60:$CF$62=$CF$62,$CG$58&lt;&gt;$CG$59,$CG$60:$CG$61=$CG$61,$CG$61&lt;&gt;$CG$62),1,0)</f>
        <v>0</v>
      </c>
      <c r="BYU62" s="487">
        <f t="array" aca="1" ref="BYU62" ca="1">IF(AND($CC$57:$CC$59=$CC$59,$CC$59&lt;&gt;$CC$60,$CC$60:$CC$62=$CC$62,$CE$57:$CE$59=$CE$59,$CE$60:$CE$62=$CE$62,$CF$57&lt;&gt;$CF$58,$CF$58:$CF$59=$CF$58,$CF$60:$CF$61=$CF$61,$CF$61&lt;&gt;$CF$62,$CG$58&lt;&gt;$CG$59,$CG$60:$CG$61=$CG$61),1,0)</f>
        <v>0</v>
      </c>
      <c r="BYV62" s="487">
        <f t="array" aca="1" ref="BYV62" ca="1">IF(AND($CC$57:$CC$59=$CC$59,$CC$59&lt;&gt;$CC$60,$CC$60:$CC$62=$CC$62,$CE$57:$CE$59=$CE$59,$CE$60:$CE$62=$CE$62,$CF$57:$CF$58=$CF$58,$CF$58&lt;&gt;$CF$59,$CF$60:$CF$62=$CF$62,$CG$57&lt;&gt;$CG$58,$CG$60:$CG$61=$CG$61,$CG$61&lt;&gt;$CG$62),1,0)</f>
        <v>0</v>
      </c>
      <c r="BYW62" s="487">
        <f t="array" aca="1" ref="BYW62" ca="1">IF(AND($CC$57:$CC$59=$CC$59,$CC$59&lt;&gt;$CC$60,$CC$60:$CC$62=$CC$62,$CE$57:$CE$59=$CE$59,$CE$60:$CE$62=$CE$62,$CF$57:$CF$58=$CF$58,$CF$58&lt;&gt;$CF$59,$CF$60:$CF$61=$CF$61,$CF$61&lt;&gt;$CF$62,$CG$57&lt;&gt;$CG$58,$CG$60:$CG$61=$CG$61),1,0)</f>
        <v>0</v>
      </c>
      <c r="BYX62" s="487">
        <f t="array" aca="1" ref="BYX62" ca="1">IF(AND($CC$57:$CC$59=$CC$59,$CC$59&lt;&gt;$CC$60,$CC$60:$CC$62=$CC$62,$CE$57:$CE$59=$CE$59,$CE$60:$CE$62=$CE$62,$CF$57&lt;&gt;$CF$58,$CF$58&lt;&gt;$CF$59,$CF$60:$CF$62=$CF$62,$CG$60:$CG$61=$CG$61,$CG$61&lt;&gt;$CG$62),1,0)</f>
        <v>0</v>
      </c>
      <c r="BYY62" s="487">
        <f t="array" aca="1" ref="BYY62" ca="1">IF(AND($CC$57:$CC$59=$CC$59,$CC$59&lt;&gt;$CC$60,$CC$60:$CC$62=$CC$62,$CE$57:$CE$59=$CE$59,$CE$60:$CE$61=$CE$61,$CE$61&lt;&gt;$CE$62,$CF$57:$CF$59=$CF$59,$CF$60:$CF$61=$CF$61,$CG$57&lt;&gt;$CG$58,$CG$58&lt;&gt;$CG$59,$CG$60:$CG$61=$CG$61),1,0)</f>
        <v>0</v>
      </c>
      <c r="BYZ62" s="487">
        <f t="array" aca="1" ref="BYZ62" ca="1">IF(AND($CC$57:$CC$59=$CC$59,$CC$59&lt;&gt;$CC$60,$CC$60:$CC$62=$CC$62,$CE$57:$CE$59=$CE$59,$CE$60:$CE$61=$CE$61,$CE$61&lt;&gt;$CE$62,$CF$57&lt;&gt;$CF$58,$CF$58&lt;&gt;$CF$59,$CF$60:$CF$61=$CF$61,$CG$60:$CG$61=$CG$61),1,0)</f>
        <v>0</v>
      </c>
      <c r="BZA62" s="487">
        <f t="array" aca="1" ref="BZA62" ca="1">IF(AND($CC$57:$CC$59=$CC$59,$CC$59&lt;&gt;$CC$60,$CC$60:$CC$62=$CC$62,$CE$57&lt;&gt;$CE$58,$CE$58:$CE$59=$CE$59,$CE$60:$CE$62=$CE$62,$CF$58:$CF$59=$CF$59,$CF$60:$CF$62=$CF$62,$CG$58&lt;&gt;$CG$59,$CG$60:$CG$61=$CG$61,$CG$61&lt;&gt;$CG$62),1,0)</f>
        <v>0</v>
      </c>
      <c r="BZB62" s="487">
        <f t="array" aca="1" ref="BZB62" ca="1">IF(AND($CC$57:$CC$59=$CC$59,$CC$59&lt;&gt;$CC$60,$CC$60:$CC$62=$CC$62,$CE$57&lt;&gt;$CE$58,$CE$58:$CE$59=$CE$59,$CE$60:$CE$62=$CE$62,$CF$58&lt;&gt;$CF$59,$CF$60:$CF$61=$CF$61,$CF$61&lt;&gt;$CF$62,$CG$60:$CG$61=$CG$61),1,0)</f>
        <v>0</v>
      </c>
      <c r="BZC62" s="487">
        <f t="array" aca="1" ref="BZC62" ca="1">IF(AND($CC$57:$CC$59=$CC$59,$CC$59&lt;&gt;$CC$60,$CC$60:$CC$62=$CC$62,$CE$57&lt;&gt;$CE$58,$CE$58:$CE$59=$CE$59,$CE$60:$CE$61=$CE$61,$CE$61&lt;&gt;$CE$62,$CF$58:$CF$59=$CF$59,$CF$60:$CF$61=$CF$61,$CG$58&lt;&gt;$CG$59,$CG$60:$CG$61=$CG$61),1,0)</f>
        <v>0</v>
      </c>
      <c r="BZD62" s="487">
        <f t="array" aca="1" ref="BZD62" ca="1">IF(AND($CC$57:$CC$59=$CC$59,$CC$59&lt;&gt;$CC$60,$CC$60:$CC$62=$CC$62,$CE$57&lt;&gt;$CE$58,$CE$58:$CE$59=$CE$59,$CE$60:$CE$61=$CE$61,$CE$61&lt;&gt;$CE$62,$CF$58&lt;&gt;$CF$59,$CF$60:$CF$61=$CF$61,$CG$60:$CG$61=$CG$61),1,0)</f>
        <v>0</v>
      </c>
      <c r="BZE62" s="487">
        <f t="array" aca="1" ref="BZE62" ca="1">IF(AND($CC$57:$CC$59=$CC$59,$CC$59&lt;&gt;$CC$60,$CC$60:$CC$62=$CC$62,$CE$57:$CE$58=$CE$58,$CE$58&lt;&gt;$CE$59,$CE$60:$CE$62=$CE$62,$CF$57:$CF$58=$CF$58,$CF$60:$CF$62=$CF$62,$CG$57&lt;&gt;$CG$58,$CG$60:$CG$61=$CG$61,$CG$61&lt;&gt;$CG$62),1,0)</f>
        <v>0</v>
      </c>
      <c r="BZF62" s="487">
        <f t="array" aca="1" ref="BZF62" ca="1">IF(AND($CC$57:$CC$59=$CC$59,$CC$59&lt;&gt;$CC$60,$CC$60:$CC$62=$CC$62,$CE$57:$CE$58=$CE$58,$CE$58&lt;&gt;$CE$59,$CE$60:$CE$62=$CE$62,$CF$57&lt;&gt;$CF$58,$CF$60:$CF$61=$CF$61,$CF$61&lt;&gt;$CF$62,$CG$60:$CG$61=$CG$61),1,0)</f>
        <v>0</v>
      </c>
      <c r="BZG62" s="487">
        <f t="array" aca="1" ref="BZG62" ca="1">IF(AND($CC$57:$CC$59=$CC$59,$CC$59&lt;&gt;$CC$60,$CC$60:$CC$62=$CC$62,$CE$57:$CE$58=$CE$58,$CE$58&lt;&gt;$CE$59,$CE$60:$CE$61=$CE$61,$CE$61&lt;&gt;$CE$62,$CF$57:$CF$58=$CF$58,$CF$60:$CF$61=$CF$61,$CG$57&lt;&gt;$CG$58,$CG$60:$CG$61=$CG$61),1,0)</f>
        <v>0</v>
      </c>
      <c r="BZH62" s="487">
        <f t="array" aca="1" ref="BZH62" ca="1">IF(AND($CC$57:$CC$59=$CC$59,$CC$59&lt;&gt;$CC$60,$CC$60:$CC$62=$CC$62,$CE$57:$CE$58=$CE$58,$CE$58&lt;&gt;$CE$59,$CE$60:$CE$61=$CE$61,$CE$61&lt;&gt;$CE$62,$CF$57&lt;&gt;$CF$58,$CF$60:$CF$61=$CF$61,$CG$60:$CG$61=$CG$61),1,0)</f>
        <v>0</v>
      </c>
      <c r="BZI62" s="487">
        <f t="array" aca="1" ref="BZI62" ca="1">IF(AND($CC$57:$CC$59=$CC$59,$CC$59&lt;&gt;$CC$60,$CC$60:$CC$62=$CC$62,$CE$57&lt;&gt;$CE$58,$CE$58&lt;&gt;$CE$59,$CE$60:$CE$62=$CE$62,$CF$60:$CF$62=$CF$62,$CG$60:$CG$61=$CG$61,$CG$61&lt;&gt;$CG$62),1,0)</f>
        <v>0</v>
      </c>
      <c r="BZJ62" s="487">
        <f t="array" aca="1" ref="BZJ62" ca="1">IF(AND($CC$57:$CC$59=$CC$59,$CC$59&lt;&gt;$CC$60,$CC$60:$CC$62=$CC$62,$CE$57&lt;&gt;$CE$58,$CE$58&lt;&gt;$CE$59,$CE$60:$CE$62=$CE$62,$CF$60:$CF$61=$CF$61,$CF$61&lt;&gt;$CF$62,$CG$60:$CG$61=$CG$61),1,0)</f>
        <v>0</v>
      </c>
      <c r="BZK62" s="487">
        <f t="array" aca="1" ref="BZK62" ca="1">IF(AND($CC$57:$CC$58=$CC$58,$CC$58&lt;&gt;$CC$59,$CC$59:$CC$62=$CC$62,$CE$57:$CE$58=$CE$58,$CE$59:$CE$62=$CE$62,$CF$57:$CF$58=$CF$58,$CF$59:$CF$61=$CF$61,$CF$61&lt;&gt;$CF$62,$CG$57&lt;&gt;$CG$58,$CG$59&lt;&gt;$CG$60,$CG$60:$CG$61=$CG$61),1,0)</f>
        <v>0</v>
      </c>
      <c r="BZL62" s="487">
        <f t="array" aca="1" ref="BZL62" ca="1">IF(AND($CC$57:$CC$58=$CC$58,$CC$58&lt;&gt;$CC$59,$CC$59:$CC$62=$CC$62,$CE$57:$CE$58=$CE$58,$CE$59:$CE$62=$CE$62,$CF$57:$CF$58=$CF$58,$CF$59&lt;&gt;$CF$60,$CF$60:$CF$62=$CF$62,$CG$57&lt;&gt;$CG$58,$CG$60:$CG$61=$CG$61,$CG$61&lt;&gt;$CG$62),1,0)</f>
        <v>0</v>
      </c>
      <c r="BZM62" s="487">
        <f t="array" aca="1" ref="BZM62" ca="1">IF(AND($CC$57:$CC$58=$CC$58,$CC$58&lt;&gt;$CC$59,$CC$59:$CC$62=$CC$62,$CE$57:$CE$58=$CE$58,$CE$59:$CE$62=$CE$62,$CF$57:$CF$58=$CF$58,$CF$59&lt;&gt;$CF$60,$CF$60:$CF$61=$CF$61,$CF$61&lt;&gt;$CF$62,$CG$57&lt;&gt;$CG$58,$CG$60:$CG$61=$CG$61),1,0)</f>
        <v>0</v>
      </c>
      <c r="BZN62" s="487">
        <f t="array" aca="1" ref="BZN62" ca="1">IF(AND($CC$57:$CC$58=$CC$58,$CC$58&lt;&gt;$CC$59,$CC$59:$CC$62=$CC$62,$CE$57:$CE$58=$CE$58,$CE$59:$CE$62=$CE$62,$CF$57&lt;&gt;$CF$58,$CF$59:$CF$61=$CF$61,$CF$61&lt;&gt;$CF$62,$CG$59&lt;&gt;$CG$60,$CG$60:$CG$61=$CG$61),1,0)</f>
        <v>0</v>
      </c>
      <c r="BZO62" s="487">
        <f t="array" aca="1" ref="BZO62" ca="1">IF(AND($CC$57:$CC$58=$CC$58,$CC$58&lt;&gt;$CC$59,$CC$59:$CC$62=$CC$62,$CE$57:$CE$58=$CE$58,$CE$59:$CE$62=$CE$62,$CF$57&lt;&gt;$CF$58,$CF$59&lt;&gt;$CF$60,$CF$60:$CF$62=$CF$62,$CG$60:$CG$61=$CG$61,$CG$61&lt;&gt;$CG$62),1,0)</f>
        <v>0</v>
      </c>
      <c r="BZP62" s="487">
        <f t="array" aca="1" ref="BZP62" ca="1">IF(AND($CC$57:$CC$58=$CC$58,$CC$58&lt;&gt;$CC$59,$CC$59:$CC$62=$CC$62,$CE$57:$CE$58=$CE$58,$CE$59:$CE$62=$CE$62,$CF$57&lt;&gt;$CF$58,$CF$59:$CF$62=$CF$62,$CG$59&lt;&gt;$CG$60,$CG$60:$CG$61=$CG$61,$CG$61&lt;&gt;$CG$62),1,0)</f>
        <v>0</v>
      </c>
      <c r="BZQ62" s="487">
        <f t="array" aca="1" ref="BZQ62" ca="1">IF(AND($CC$57:$CC$58=$CC$58,$CC$58&lt;&gt;$CC$59,$CC$59:$CC$62=$CC$62,$CE$57:$CE$58=$CE$58,$CE$59:$CE$61=$CE$61,$CE$61&lt;&gt;$CE$62,$CF$57:$CF$58=$CF$58,$CF$59:$CF$61=$CF$61,$CG$57&lt;&gt;$CG$58,$CG$59&lt;&gt;$CG$60,$CG$60:$CG$61=$CG$61),1,0)</f>
        <v>0</v>
      </c>
      <c r="BZR62" s="487">
        <f t="array" aca="1" ref="BZR62" ca="1">IF(AND($CC$57:$CC$58=$CC$58,$CC$58&lt;&gt;$CC$59,$CC$59:$CC$62=$CC$62,$CE$57:$CE$58=$CE$58,$CE$59:$CE$61=$CE$61,$CE$61&lt;&gt;$CE$62,$CF$57&lt;&gt;$CF$58,$CF$59&lt;&gt;$CF$60,$CF$60:$CF$61=$CF$61,$CG$60:$CG$61=$CG$61),1,0)</f>
        <v>0</v>
      </c>
      <c r="BZS62" s="487">
        <f t="array" aca="1" ref="BZS62" ca="1">IF(AND($CC$57:$CC$58=$CC$58,$CC$58&lt;&gt;$CC$59,$CC$59:$CC$62=$CC$62,$CE$57:$CE$58=$CE$58,$CE$59&lt;&gt;$CE$60,$CE$60:$CE$62=$CE$62,$CF$57:$CF$58=$CF$58,$CF$60:$CF$62=$CF$62,$CG$57&lt;&gt;$CG$58,$CG$60:$CG$61=$CG$61,$CG$61&lt;&gt;$CG$62),1,0)</f>
        <v>0</v>
      </c>
      <c r="BZT62" s="487">
        <f t="array" aca="1" ref="BZT62" ca="1">IF(AND($CC$57:$CC$58=$CC$58,$CC$58&lt;&gt;$CC$59,$CC$59:$CC$62=$CC$62,$CE$57:$CE$58=$CE$58,$CE$59&lt;&gt;$CE$60,$CE$60:$CE$62=$CE$62,$CF$57&lt;&gt;$CF$58,$CF$60:$CF$61=$CF$61,$CF$61&lt;&gt;$CF$62,$CG$60:$CG$61=$CG$61),1,0)</f>
        <v>0</v>
      </c>
      <c r="BZU62" s="487">
        <f t="array" aca="1" ref="BZU62" ca="1">IF(AND($CC$57:$CC$58=$CC$58,$CC$58&lt;&gt;$CC$59,$CC$59:$CC$62=$CC$62,$CE$57:$CE$58=$CE$58,$CE$59&lt;&gt;$CE$60,$CE$60:$CE$61=$CE$61,$CE$61&lt;&gt;$CE$62,$CF$57:$CF$58=$CF$58,$CF$60:$CF$61=$CF$61,$CG$57&lt;&gt;$CG$58,$CG$60:$CG$61=$CG$61),1,0)</f>
        <v>0</v>
      </c>
      <c r="BZV62" s="487">
        <f t="array" aca="1" ref="BZV62" ca="1">IF(AND($CC$57:$CC$58=$CC$58,$CC$58&lt;&gt;$CC$59,$CC$59:$CC$62=$CC$62,$CE$57:$CE$58=$CE$58,$CE$59&lt;&gt;$CE$60,$CE$60:$CE$61=$CE$61,$CE$61&lt;&gt;$CE$62,$CF$57&lt;&gt;$CF$58,$CF$60:$CF$61=$CF$61,$CG$60:$CG$61=$CG$61),1,0)</f>
        <v>0</v>
      </c>
      <c r="BZW62" s="487">
        <f t="array" aca="1" ref="BZW62" ca="1">IF(AND($CC$57:$CC$58=$CC$58,$CC$58&lt;&gt;$CC$59,$CC$59:$CC$62=$CC$62,$CE$57&lt;&gt;$CE$58,$CE$59:$CE$61=$CE$61,$CE$61&lt;&gt;$CE$62,$CF$59:$CF$61=$CF$61,$CG$59&lt;&gt;$CG$60,$CG$60:$CG$61=$CG$61),1,0)</f>
        <v>0</v>
      </c>
      <c r="BZX62" s="487">
        <f t="array" aca="1" ref="BZX62" ca="1">IF(AND($CC$57:$CC$58=$CC$58,$CC$58&lt;&gt;$CC$59,$CC$59:$CC$62=$CC$62,$CE$57&lt;&gt;$CE$58,$CE$59:$CE$61=$CE$61,$CE$61&lt;&gt;$CE$62,$CF$59&lt;&gt;$CF$60,$CF$60:$CF$61=$CF$61,$CG$60:$CG$61=$CG$61),1,0)</f>
        <v>0</v>
      </c>
      <c r="BZY62" s="487">
        <f t="array" aca="1" ref="BZY62" ca="1">IF(AND($CC$57:$CC$58=$CC$58,$CC$58&lt;&gt;$CC$59,$CC$59:$CC$62=$CC$62,$CE$57&lt;&gt;$CE$58,$CE$59&lt;&gt;$CE$60,$CE$60:$CE$62=$CE$62,$CF$60:$CF$62=$CF$62,$CG$60:$CG$61=$CG$61,$CG$61&lt;&gt;$CG$62),1,0)</f>
        <v>0</v>
      </c>
      <c r="BZZ62" s="487">
        <f t="array" aca="1" ref="BZZ62" ca="1">IF(AND($CC$57:$CC$58=$CC$58,$CC$58&lt;&gt;$CC$59,$CC$59:$CC$62=$CC$62,$CE$57&lt;&gt;$CE$58,$CE$59&lt;&gt;$CE$60,$CE$60:$CE$62=$CE$62,$CF$60:$CF$61=$CF$61,$CF$61&lt;&gt;$CF$62,$CG$60:$CG$61=$CG$61),1,0)</f>
        <v>0</v>
      </c>
      <c r="CAA62" s="487">
        <f t="array" aca="1" ref="CAA62" ca="1">IF(AND($CC$57:$CC$58=$CC$58,$CC$58&lt;&gt;$CC$59,$CC$59:$CC$62=$CC$62,$CE$57&lt;&gt;$CE$58,$CE$59:$CE$62=$CE$62,$CF$59:$CF$62=$CF$62,$CG$59&lt;&gt;$CG$60,$CG$60:$CG$61=$CG$61,$CG$61&lt;&gt;$CG$62),1,0)</f>
        <v>0</v>
      </c>
      <c r="CAB62" s="487">
        <f t="array" aca="1" ref="CAB62" ca="1">IF(AND($CC$57:$CC$58=$CC$58,$CC$58&lt;&gt;$CC$59,$CC$59:$CC$62=$CC$62,$CE$57&lt;&gt;$CE$58,$CE$59:$CE$62=$CE$62,$CF$59&lt;&gt;$CF$60,$CF$60:$CF$61=$CF$61,$CF$61&lt;&gt;$CF$62,$CG$60:$CG$61=$CG$61),1,0)</f>
        <v>0</v>
      </c>
      <c r="CAC62" s="487">
        <f t="array" aca="1" ref="CAC62" ca="1">IF(AND($CC$57:$CC$59=$CC$59,$CC$59&lt;&gt;$CC$60,$CC$60:$CC$61=$CC$61,$CC$61&lt;&gt;$CC$62,$CE$57:$CE$59=$CE$59,$CE$60:$CE$61=$CE$61,$CF$57&lt;&gt;$CF$58,$CF$58:$CF$59=$CF$59,$CF$60:$CF$61=$CF$61,$CG$58&lt;&gt;$CG$59,$CG$60:$CG$61=$CG$61),1,0)</f>
        <v>0</v>
      </c>
      <c r="CAD62" s="487">
        <f t="array" aca="1" ref="CAD62" ca="1">IF(AND($CC$57:$CC$59=$CC$59,$CC$59&lt;&gt;$CC$60,$CC$60:$CC$61=$CC$61,$CC$61&lt;&gt;$CC$62,$CE$57:$CE$59=$CE$59,$CE$60:$CE$61=$CE$61,$CF$57:$CF$58=$CF$58,$CF$58&lt;&gt;$CF$59,$CF$60:$CF$61=$CF$61,$CG$57&lt;&gt;$CG$58,$CG$60:$CG$61=$CG$61),1,0)</f>
        <v>0</v>
      </c>
      <c r="CAE62" s="487">
        <f t="array" aca="1" ref="CAE62" ca="1">IF(AND($CC$57:$CC$59=$CC$59,$CC$59&lt;&gt;$CC$60,$CC$60:$CC$61=$CC$61,$CC$61&lt;&gt;$CC$62,$CE$57&lt;&gt;$CE$58,$CE$58:$CE$59=$CE$59,$CE$60:$CE$61=$CE$61,$CF$58:$CF$59=$CF$59,$CF$60:$CF$61=$CF$61,$CG$58&lt;&gt;$CG$59,$CG$60:$CG$61=$CG$61),1,0)</f>
        <v>0</v>
      </c>
      <c r="CAF62" s="487">
        <f t="array" aca="1" ref="CAF62" ca="1">IF(AND($CC$57:$CC$59=$CC$59,$CC$59&lt;&gt;$CC$60,$CC$60:$CC$61=$CC$61,$CC$61&lt;&gt;$CC$62,$CE$57&lt;&gt;$CE$58,$CE$58:$CE$59=$CE$59,$CE$60:$CE$61=$CE$61,$CF$58&lt;&gt;$CF$59,$CF$60:$CF$61=$CF$61,$CG$60:$CG$61=$CG$61),1,0)</f>
        <v>0</v>
      </c>
      <c r="CAG62" s="487">
        <f t="array" aca="1" ref="CAG62" ca="1">IF(AND($CC$57:$CC$59=$CC$59,$CC$59&lt;&gt;$CC$60,$CC$60:$CC$61=$CC$61,$CC$61&lt;&gt;$CC$62,$CE$57:$CE$58=$CE$58,$CE$58&lt;&gt;$CE$59,$CE$60:$CE$61=$CE$61,$CF$57:$CF$58=$CF$58,$CF$60:$CF$61=$CF$61,$CG$57&lt;&gt;$CG$58,$CG$60:$CG$61=$CG$61),1,0)</f>
        <v>0</v>
      </c>
      <c r="CAH62" s="487">
        <f t="array" aca="1" ref="CAH62" ca="1">IF(AND($CC$57:$CC$59=$CC$59,$CC$59&lt;&gt;$CC$60,$CC$60:$CC$61=$CC$61,$CC$61&lt;&gt;$CC$62,$CE$57:$CE$58=$CE$58,$CE$58&lt;&gt;$CE$59,$CE$60:$CE$61=$CE$61,$CF$57&lt;&gt;$CF$58,$CF$60:$CF$61=$CF$61,$CG$60:$CG$61=$CG$61),1,0)</f>
        <v>0</v>
      </c>
      <c r="CAI62" s="487">
        <f t="array" aca="1" ref="CAI62" ca="1">IF(AND($CC$57:$CC$58=$CC$58,$CC$58&lt;&gt;$CC$59,$CC$59:$CC$61=$CC$61,$CC$61&lt;&gt;$CC$62,$CE$57:$CE$58=$CE$58,$CE$59:$CE$61=$CE$61,$CF$57:$CF$58=$CF$58,$CF$59&lt;&gt;$CF$60,$CF$60:$CF$61=$CF$61,$CG$57&lt;&gt;$CG$58,$CG$60:$CG$61=$CG$61),1,0)</f>
        <v>0</v>
      </c>
      <c r="CAJ62" s="487">
        <f t="array" aca="1" ref="CAJ62" ca="1">IF(AND($CC$57:$CC$58=$CC$58,$CC$58&lt;&gt;$CC$59,$CC$59:$CC$61=$CC$61,$CC$61&lt;&gt;$CC$62,$CE$57:$CE$58=$CE$58,$CE$59:$CE$61=$CE$61,$CF$57&lt;&gt;$CF$58,$CF$59:$CF$61=$CF$61,$CG$59&lt;&gt;$CG$60,$CG$60:$CG$61=$CG$61),1,0)</f>
        <v>0</v>
      </c>
      <c r="CAK62" s="487">
        <f t="array" aca="1" ref="CAK62" ca="1">IF(AND($CC$57:$CC$58=$CC$58,$CC$58&lt;&gt;$CC$59,$CC$59:$CC$61=$CC$61,$CC$61&lt;&gt;$CC$62,$CE$57:$CE$58=$CE$58,$CE$59&lt;&gt;$CE$60,$CE$60:$CE$61=$CE$61,$CF$57:$CF$58=$CF$58,$CF$60:$CF$61=$CF$61,$CG$57&lt;&gt;$CG$58,$CG$60:$CG$61=$CG$61),1,0)</f>
        <v>0</v>
      </c>
      <c r="CAL62" s="487">
        <f t="array" aca="1" ref="CAL62" ca="1">IF(AND($CC$57:$CC$58=$CC$58,$CC$58&lt;&gt;$CC$59,$CC$59:$CC$61=$CC$61,$CC$61&lt;&gt;$CC$62,$CE$57:$CE$58=$CE$58,$CE$59&lt;&gt;$CE$60,$CE$60:$CE$61=$CE$61,$CF$57&lt;&gt;$CF$58,$CF$60:$CF$61=$CF$61,$CG$60:$CG$61=$CG$61),1,0)</f>
        <v>0</v>
      </c>
      <c r="CAM62" s="487">
        <f t="array" aca="1" ref="CAM62" ca="1">IF(AND($CC$57:$CC$58=$CC$58,$CC$58&lt;&gt;$CC$59,$CC$59:$CC$61=$CC$61,$CC$61&lt;&gt;$CC$62,$CE$57&lt;&gt;$CE$58,$CE$59:$CE$61=$CE$61,$CF$59:$CF$61=$CF$61,$CG$59&lt;&gt;$CG$60,$CG$60:$CG$61=$CG$61),1,0)</f>
        <v>0</v>
      </c>
      <c r="CAN62" s="487">
        <f t="array" aca="1" ref="CAN62" ca="1">IF(AND($CC$57:$CC$58=$CC$58,$CC$58&lt;&gt;$CC$59,$CC$59:$CC$61=$CC$61,$CC$61&lt;&gt;$CC$62,$CE$57&lt;&gt;$CE$58,$CE$59:$CE$61=$CE$61,$CF$59&lt;&gt;$CF$60,$CF$60:$CF$61=$CF$61,$CG$60:$CG$61=$CG$61),1,0)</f>
        <v>0</v>
      </c>
      <c r="CAO62" s="487">
        <f t="array" aca="1" ref="CAO62" ca="1">IF(AND($CC$57:$CC$58=$CC$58,$CC$58&lt;&gt;$CC$59,$CC$59&lt;&gt;$CC$60,$CC$60:$CC$62=$CC$62,$CE$57:$CE$58=$CE$58,$CE$60:$CE$62=$CE$62,$CF$57:$CF$58=$CF$58,$CF$60:$CF$61=$CF$61,$CF$61&lt;&gt;$CF$62,$CG$57&lt;&gt;$CG$58,$CG$60:$CG$61=$CG$61),1,0)</f>
        <v>0</v>
      </c>
      <c r="CAP62" s="487">
        <f t="array" aca="1" ref="CAP62" ca="1">IF(AND($CC$57:$CC$58=$CC$58,$CC$58&lt;&gt;$CC$59,$CC$59&lt;&gt;$CC$60,$CC$60:$CC$62=$CC$62,$CE$57:$CE$58=$CE$58,$CE$60:$CE$62=$CE$62,$CF$57&lt;&gt;$CF$58,$CF$60:$CF$62=$CF$62,$CG$60:$CG$61=$CG$61,$CG$61&lt;&gt;$CG$62),1,0)</f>
        <v>0</v>
      </c>
      <c r="CAQ62" s="487">
        <f t="array" aca="1" ref="CAQ62" ca="1">IF(AND($CC$57:$CC$58=$CC$58,$CC$58&lt;&gt;$CC$59,$CC$59&lt;&gt;$CC$60,$CC$60:$CC$62=$CC$62,$CE$57:$CE$58=$CE$58,$CE$60:$CE$61=$CE$61,$CE$61&lt;&gt;$CE$62,$CF$57:$CF$58=$CF$58,$CF$60:$CF$61=$CF$61,$CG$57&lt;&gt;$CG$58,$CG$60:$CG$61=$CG$61),1,0)</f>
        <v>0</v>
      </c>
      <c r="CAR62" s="487">
        <f t="array" aca="1" ref="CAR62" ca="1">IF(AND($CC$57:$CC$58=$CC$58,$CC$58&lt;&gt;$CC$59,$CC$59&lt;&gt;$CC$60,$CC$60:$CC$62=$CC$62,$CE$57:$CE$58=$CE$58,$CE$60:$CE$61=$CE$61,$CE$61&lt;&gt;$CE$62,$CF$57&lt;&gt;$CF$58,$CF$60:$CF$61=$CF$61,$CG$60:$CG$61=$CG$61),1,0)</f>
        <v>0</v>
      </c>
      <c r="CAS62" s="487">
        <f t="array" aca="1" ref="CAS62" ca="1">IF(AND($CC$57:$CC$58=$CC$58,$CC$58&lt;&gt;$CC$59,$CC$59&lt;&gt;$CC$60,$CC$60:$CC$62=$CC$62,$CE$57&lt;&gt;$CE$58,$CE$60:$CE$62=$CE$62,$CF$60:$CF$62=$CF$62,$CG$60:$CG$61=$CG$61,$CG$61&lt;&gt;$CG$62),1,0)</f>
        <v>0</v>
      </c>
      <c r="CAT62" s="487">
        <f t="array" aca="1" ref="CAT62" ca="1">IF(AND($CC$57:$CC$58=$CC$58,$CC$58&lt;&gt;$CC$59,$CC$59&lt;&gt;$CC$60,$CC$60:$CC$62=$CC$62,$CE$57&lt;&gt;$CE$58,$CE$60:$CE$62=$CE$62,$CF$60:$CF$61=$CF$61,$CF$61&lt;&gt;$CF$62,$CG$60:$CG$61=$CG$61),1,0)</f>
        <v>0</v>
      </c>
      <c r="CAU62" s="487">
        <f t="array" aca="1" ref="CAU62" ca="1">IF(AND($CC$57&lt;&gt;$CC$58,$CC$58:$CC$62=$CC$62,$CE$58:$CE$62=$CE$62,$CF$58:$CF$61=$CF$61,$CF$61&lt;&gt;$CF$62,$CG$58&lt;&gt;$CG$59,$CG$59&lt;&gt;$CG$60,$CG$60:$CG$61=$CG$61),1,0)</f>
        <v>0</v>
      </c>
      <c r="CAV62" s="487">
        <f t="array" aca="1" ref="CAV62" ca="1">IF(AND($CC$57&lt;&gt;$CC$58,$CC$58:$CC$62=$CC$62,$CE$58:$CE$62=$CE$62,$CF$58:$CF$59=$CF$59,$CF$59&lt;&gt;$CF$60,$CF$60:$CF$62=$CF$62,$CG$58&lt;&gt;$CG$59,$CG$60:$CG$61=$CG$61,$CG$61&lt;&gt;$CG$62),1,0)</f>
        <v>0</v>
      </c>
      <c r="CAW62" s="487">
        <f t="array" aca="1" ref="CAW62" ca="1">IF(AND($CC$57&lt;&gt;$CC$58,$CC$58:$CC$62=$CC$62,$CE$58:$CE$62=$CE$62,$CF$58:$CF$59=$CF$59,$CF$59&lt;&gt;$CF$60,$CF$60:$CF$61=$CF$61,$CF$61&lt;&gt;$CF$62,$CG$58&lt;&gt;$CG$59,$CG$60:$CG$61=$CG$61),1,0)</f>
        <v>0</v>
      </c>
      <c r="CAX62" s="487">
        <f t="array" aca="1" ref="CAX62" ca="1">IF(AND($CC$57&lt;&gt;$CC$58,$CC$58:$CC$62=$CC$62,$CE$58:$CE$62=$CE$62,$CF$58&lt;&gt;$CF$59,$CF$59:$CF$62=$CF$62,$CG$59&lt;&gt;$CG$60,$CG$60:$CG$61=$CG$61,$CG$61&lt;&gt;$CG$62),1,0)</f>
        <v>0</v>
      </c>
      <c r="CAY62" s="487">
        <f t="array" aca="1" ref="CAY62" ca="1">IF(AND($CC$57&lt;&gt;$CC$58,$CC$58:$CC$62=$CC$62,$CE$58:$CE$62=$CE$62,$CF$58&lt;&gt;$CF$59,$CF$59:$CF$61=$CF$61,$CF$61&lt;&gt;$CF$62,$CG$59&lt;&gt;$CG$60,$CG$60:$CG$61=$CG$61),1,0)</f>
        <v>0</v>
      </c>
      <c r="CAZ62" s="487">
        <f t="array" aca="1" ref="CAZ62" ca="1">IF(AND($CC$57&lt;&gt;$CC$58,$CC$58:$CC$62=$CC$62,$CE$58:$CE$62=$CE$62,$CF$58&lt;&gt;$CF$59,$CF$59&lt;&gt;$CF$60,$CF$60:$CF$62=$CF$62,$CG$60:$CG$61=$CG$61,$CG$61&lt;&gt;$CG$62),1,0)</f>
        <v>0</v>
      </c>
      <c r="CBA62" s="487">
        <f t="array" aca="1" ref="CBA62" ca="1">IF(AND($CC$57&lt;&gt;$CC$58,$CC$58:$CC$62=$CC$62,$CE$58:$CE$61=$CE$61,$CE$61&lt;&gt;$CE$62,$CF$58:$CF$61=$CF$61,$CG$58&lt;&gt;$CG$59,$CG$59&lt;&gt;$CG$60,$CG$60:$CG$61=$CG$61),1,0)</f>
        <v>0</v>
      </c>
      <c r="CBB62" s="487">
        <f t="array" aca="1" ref="CBB62" ca="1">IF(AND($CC$57&lt;&gt;$CC$58,$CC$58:$CC$62=$CC$62,$CE$58:$CE$61=$CE$61,$CE$61&lt;&gt;$CE$62,$CF$58&lt;&gt;$CF$59,$CF$59&lt;&gt;$CF$60,$CF$60:$CF$61=$CF$61,$CG$60:$CG$61=$CG$61),1,0)</f>
        <v>0</v>
      </c>
      <c r="CBC62" s="487">
        <f t="array" aca="1" ref="CBC62" ca="1">IF(AND($CC$57&lt;&gt;$CC$58,$CC$58:$CC$62=$CC$62,$CE$58:$CE$59=$CE$59,$CE$59&lt;&gt;$CE$60,$CE$60:$CE$62=$CE$62,$CF$58:$CF$59=$CF$59,$CF$60:$CF$62=$CF$62,$CG$58&lt;&gt;$CG$59,$CG$60:$CG$61=$CG$61,$CG$61&lt;&gt;$CG$62),1,0)</f>
        <v>0</v>
      </c>
      <c r="CBD62" s="487">
        <f t="array" aca="1" ref="CBD62" ca="1">IF(AND($CC$57&lt;&gt;$CC$58,$CC$58:$CC$62=$CC$62,$CE$58:$CE$59=$CE$59,$CE$59&lt;&gt;$CE$60,$CE$60:$CE$62=$CE$62,$CF$58&lt;&gt;$CF$59,$CF$60:$CF$61=$CF$61,$CF$61&lt;&gt;$CF$62,$CG$60:$CG$61=$CG$61),1,0)</f>
        <v>0</v>
      </c>
      <c r="CBE62" s="487">
        <f t="array" aca="1" ref="CBE62" ca="1">IF(AND($CC$57&lt;&gt;$CC$58,$CC$58:$CC$62=$CC$61,$CE$58:$CE$59=$CE$59,$CE$59&lt;&gt;$CE$60,$CE$60:$CE$61=$CE$61,$CE$61&lt;&gt;$CE$62,$CF$58:$CF$59=$CF$59,$CF$60:$CF$61=$CF$61,$CG$58&lt;&gt;$CG$59,$CG$60:$CG$61=$CG$61),1,0)</f>
        <v>0</v>
      </c>
      <c r="CBF62" s="487">
        <f t="array" aca="1" ref="CBF62" ca="1">IF(AND($CC$57&lt;&gt;$CC$58,$CC$58:$CC$62=$CC$61,$CE$58:$CE$59=$CE$59,$CE$59&lt;&gt;$CE$60,$CE$60:$CE$61=$CE$61,$CE$61&lt;&gt;$CE$62,$CF$58&lt;&gt;$CF$59,$CF$60:$CF$61=$CF$61,$CG$60:$CG$61=$CG$61),1,0)</f>
        <v>0</v>
      </c>
      <c r="CBG62" s="487">
        <f t="array" aca="1" ref="CBG62" ca="1">IF(AND($CC$57&lt;&gt;$CC$58,$CC$58:$CC$62=$CC$62,$CE$58&lt;&gt;$CE$59,$CE$59:$CE$62=$CE$62,$CF$59:$CF$62=$CF$62,$CG$59&lt;&gt;$CG$60,$CG$60:$CG$61=$CG$61,$CG$61&lt;&gt;$CG$62),1,0)</f>
        <v>0</v>
      </c>
      <c r="CBH62" s="487">
        <f t="array" aca="1" ref="CBH62" ca="1">IF(AND($CC$57&lt;&gt;$CC$58,$CC$58:$CC$62=$CC$62,$CE$58&lt;&gt;$CE$59,$CE$59:$CE$62=$CE$62,$CF$59&lt;&gt;$CF$60,$CF$60:$CF$61=$CF$61,$CF$61&lt;&gt;$CF$62,$CG$60:$CG$61=$CG$61),1,0)</f>
        <v>0</v>
      </c>
      <c r="CBI62" s="487">
        <f t="array" aca="1" ref="CBI62" ca="1">IF(AND($CC$57&lt;&gt;$CC$58,$CC$58:$CC$62=$CC$62,$CE$58&lt;&gt;$CE$59,$CE$59:$CE$61=$CE$61,$CE$61&lt;&gt;$CE$62,$CF$59:$CF$61=$CF$61,$CG$59&lt;&gt;$CG$60,$CG$60:$CG$61=$CG$61),1,0)</f>
        <v>0</v>
      </c>
      <c r="CBJ62" s="487">
        <f t="array" aca="1" ref="CBJ62" ca="1">IF(AND($CC$57&lt;&gt;$CC$58,$CC$58:$CC$62=$CC$62,$CE$58&lt;&gt;$CE$59,$CE$59:$CE$61=$CE$61,$CE$61&lt;&gt;$CE$62,$CF$59&lt;&gt;$CF$60,$CF$60:$CF$61=$CF$61,$CG$60:$CG$61=$CG$61),1,0)</f>
        <v>0</v>
      </c>
      <c r="CBK62" s="487">
        <f t="array" aca="1" ref="CBK62" ca="1">IF(AND($CC$57&lt;&gt;$CC$58,$CC$58:$CC$62=$CC$62,$CE$58&lt;&gt;$CE$59,$CE$59&lt;&gt;$CE$60,$CE$60:$CE$62=$CE$62,$CF$60:$CF$62=$CF$62,$CG$60:$CG$61=$CG$61,$CG$61&lt;&gt;$CG$62),1,0)</f>
        <v>0</v>
      </c>
      <c r="CBL62" s="487">
        <f t="array" aca="1" ref="CBL62" ca="1">IF(AND($CC$57&lt;&gt;$CC$58,$CC$58:$CC$62=$CC$62,$CE$58&lt;&gt;$CE$59,$CE$59&lt;&gt;$CE$60,$CE$60:$CE$62=$CE$62,$CF$60:$CF$61=$CF$61,$CF$61&lt;&gt;$CF$62,$CG$60:$CG$61=$CG$61),1,0)</f>
        <v>0</v>
      </c>
      <c r="CBM62" s="487">
        <f t="array" aca="1" ref="CBM62" ca="1">IF(AND($CC$57&lt;&gt;$CC$58,$CC$58:$CC$61=$CC$61,$CC$61&lt;&gt;$CC$62,$CE$58:$CE$61=$CE$61,$CF$58:$CF$59=$CF$59,$CF$59&lt;&gt;$CF$60,$CF$60:$CF$61=$CF$61,$CG$58&lt;&gt;$CG$59,$CG$60:$CG$61=$CG$61),1,0)</f>
        <v>0</v>
      </c>
      <c r="CBN62" s="487">
        <f t="array" aca="1" ref="CBN62" ca="1">IF(AND($CC$57&lt;&gt;$CC$58,$CC$58:$CC$61=$CC$61,$CC$61&lt;&gt;$CC$62,$CE$58:$CE$61=$CE$61,$CF$58&lt;&gt;$CF$59,$CF$59:$CF$61=$CF$61,$CG$59&lt;&gt;$CG$60,$CG$60:$CG$61=$CG$61),1,0)</f>
        <v>0</v>
      </c>
      <c r="CBO62" s="487">
        <f t="array" aca="1" ref="CBO62" ca="1">IF(AND($CC$57&lt;&gt;$CC$58,$CC$58:$CC$61=$CC$61,$CC$61&lt;&gt;$CC$62,$CE$58:$CE$59=$CE$59,$CE$59&lt;&gt;$CE$60,$CE$60:$CE$61=$CE$61,$CF$58:$CF$59=$CF$59,$CF$60:$CF$61=$CF$61,$CG$58&lt;&gt;$CG$59,$CG$60:$CG$61=$CG$61),1,0)</f>
        <v>0</v>
      </c>
      <c r="CBP62" s="487">
        <f t="array" aca="1" ref="CBP62" ca="1">IF(AND($CC$57&lt;&gt;$CC$58,$CC$58:$CC$61=$CC$61,$CC$61&lt;&gt;$CC$62,$CE$58:$CE$59=$CE$59,$CE$59&lt;&gt;$CE$60,$CE$60:$CE$61=$CE$61,$CF$58&lt;&gt;$CF$59,$CF$60:$CF$61=$CF$61,$CG$60:$CG$61=$CG$61),1,0)</f>
        <v>0</v>
      </c>
      <c r="CBQ62" s="487">
        <f t="array" aca="1" ref="CBQ62" ca="1">IF(AND($CC$57&lt;&gt;$CC$58,$CC$58:$CC$61=$CC$61,$CC$61&lt;&gt;$CC$62,$CE$58&lt;&gt;$CE$59,$CE$59:$CE$61=$CE$61,$CF$59:$CF$61=$CF$61,$CG$59&lt;&gt;$CG$60,$CG$60:$CG$61=$CG$61),1,0)</f>
        <v>0</v>
      </c>
      <c r="CBR62" s="487">
        <f t="array" aca="1" ref="CBR62" ca="1">IF(AND($CC$57&lt;&gt;$CC$58,$CC$58:$CC$61=$CC$61,$CC$61&lt;&gt;$CC$62,$CE$58&lt;&gt;$CE$59,$CE$59:$CE$61=$CE$61,$CF$59&lt;&gt;$CF$60,$CF$60:$CF$61=$CF$61,$CG$60:$CG$61=$CG$61),1,0)</f>
        <v>0</v>
      </c>
      <c r="CBS62" s="487">
        <f t="array" aca="1" ref="CBS62" ca="1">IF(AND($CC$57&lt;&gt;$CC$58,$CC$58:$CC$59=$CC$59,$CC$59&lt;&gt;$CC$60,$CC$60:$CC$62=$CC$62,$CE$58:$CE$59=$CE$59,$CE$60:$CE$62=$CE$62,$CF$58:$CF$59=$CF$59,$CF$60:$CF$61=$CF$61,$CF$61&lt;&gt;$CF$62,$CG$58&lt;&gt;$CG$59,$CG$60:$CG$61=$CG$61),1,0)</f>
        <v>0</v>
      </c>
      <c r="CBT62" s="487">
        <f t="array" aca="1" ref="CBT62" ca="1">IF(AND($CC$57&lt;&gt;$CC$58,$CC$58:$CC$59=$CC$59,$CC$59&lt;&gt;$CC$60,$CC$60:$CC$62=$CC$62,$CE$58:$CE$59=$CE$59,$CE$60:$CE$62=$CE$62,$CF$58&lt;&gt;$CF$59,$CF$60:$CF$62=$CF$62,$CG$60:$CG$61=$CG$61,$CG$61&lt;&gt;$CG$62),1,0)</f>
        <v>0</v>
      </c>
      <c r="CBU62" s="487">
        <f t="array" aca="1" ref="CBU62" ca="1">IF(AND($CC$57&lt;&gt;$CC$58,$CC$58:$CC$59=$CC$59,$CC$59&lt;&gt;$CC$60,$CC$60:$CC$62=$CC$62,$CE$58:$CE$59=$CE$59,$CE$60:$CE$61=$CE$61,$CE$61&lt;&gt;$CE$62,$CF$58:$CF$59=$CF$59,$CF$60:$CF$61=$CF$61,$CG$58&lt;&gt;$CG$59,$CG$60:$CG$61=$CG$61),1,0)</f>
        <v>0</v>
      </c>
      <c r="CBV62" s="487">
        <f t="array" aca="1" ref="CBV62" ca="1">IF(AND($CC$57&lt;&gt;$CC$58,$CC$58:$CC$59=$CC$59,$CC$59&lt;&gt;$CC$60,$CC$60:$CC$62=$CC$62,$CE$58:$CE$59=$CE$59,$CE$60:$CE$61=$CE$61,$CE$61&lt;&gt;$CE$62,$CF$58&lt;&gt;$CF$59,$CF$60:$CF$61=$CF$61,$CG$60:$CG$61=$CG$61),1,0)</f>
        <v>0</v>
      </c>
      <c r="CBW62" s="487">
        <f t="array" aca="1" ref="CBW62" ca="1">IF(AND($CC$57&lt;&gt;$CC$58,$CC$58:$CC$59=$CC$59,$CC$59&lt;&gt;$CC$60,$CC$60:$CC$62=$CC$62,$CE$58&lt;&gt;$CE$59,$CE$60:$CE$62=$CE$62,$CF$60:$CF$62=$CF$62,$CG$60:$CG$61=$CG$61,$CG$61&lt;&gt;$CG$62),1,0)</f>
        <v>0</v>
      </c>
      <c r="CBX62" s="487">
        <f t="array" aca="1" ref="CBX62" ca="1">IF(AND($CC$57&lt;&gt;$CC$58,$CC$58:$CC$59=$CC$59,$CC$59&lt;&gt;$CC$60,$CC$60:$CC$62=$CC$62,$CE$58&lt;&gt;$CE$59,$CE$60:$CE$62=$CE$62,$CF$60:$CF$61=$CF$61,$CF$61&lt;&gt;$CF$62,$CG$60:$CG$61=$CG$61),1,0)</f>
        <v>0</v>
      </c>
      <c r="CBY62" s="487">
        <f t="array" aca="1" ref="CBY62" ca="1">IF(AND($CC$57&lt;&gt;$CC$58,$CC$58&lt;&gt;$CC$59,$CC$59:$CC$62=$CC$62,$CE$59:$CE$62=$CE$62,$CF$59&lt;&gt;$CF$60,$CF$60:$CF$62=$CF$62,$CG$60:$CG$61=$CG$61,$CG$61&lt;&gt;$CG$62),1,0)</f>
        <v>0</v>
      </c>
      <c r="CBZ62" s="487">
        <f t="array" aca="1" ref="CBZ62" ca="1">IF(AND($CC$57&lt;&gt;$CC$58,$CC$58&lt;&gt;$CC$59,$CC$59:$CC$62=$CC$62,$CE$59:$CE$62=$CE$62,$CF$59:$CF$61=$CF$61,$CF$61&lt;&gt;$CF$62,$CG$59&lt;&gt;$CG$60,$CG$60:$CG$61=$CG$61),1,0)</f>
        <v>0</v>
      </c>
      <c r="CCA62" s="487">
        <f t="array" aca="1" ref="CCA62" ca="1">IF(AND($CC$57&lt;&gt;$CC$58,$CC$58&lt;&gt;$CC$59,$CC$59:$CC$62=$CC$62,$CE$59&lt;&gt;$CE$60,$CE$60:$CE$62=$CE$62,$CF$60:$CF$62=$CF$62,$CG$60:$CG$61=$CG$61,$CG$61&lt;&gt;$CG$62),1,0)</f>
        <v>0</v>
      </c>
      <c r="CCB62" s="487">
        <f t="array" aca="1" ref="CCB62" ca="1">IF(AND($CC$57&lt;&gt;$CC$58,$CC$58&lt;&gt;$CC$59,$CC$59:$CC$62=$CC$62,$CE$59&lt;&gt;$CE$60,$CE$60:$CE$62=$CE$62,$CF$60:$CF$61=$CF$61,$CF$61&lt;&gt;$CF$62,$CG$60:$CG$61=$CG$61),1,0)</f>
        <v>0</v>
      </c>
      <c r="CCC62" s="487">
        <f t="array" aca="1" ref="CCC62" ca="1">IF(AND($CC$57&lt;&gt;$CC$58,$CC$58&lt;&gt;$CC$59,$CC$59:$CC$62=$CC$62,$CE$59:$CE$61=$CE$61,$CE$61&lt;&gt;$CE$62,$CF$59:$CF$61=$CF$61,$CG$59&lt;&gt;$CG$60,$CG$60:$CG$61=$CG$61),1,0)</f>
        <v>0</v>
      </c>
      <c r="CCD62" s="487">
        <f t="array" aca="1" ref="CCD62" ca="1">IF(AND($CC$57&lt;&gt;$CC$58,$CC$58&lt;&gt;$CC$59,$CC$59:$CC$62=$CC$62,$CE$59:$CE$61=$CE$61,$CE$61&lt;&gt;$CE$62,$CF$59&lt;&gt;$CF$60,$CF$60:$CF$61=$CF$61,$CG$60:$CG$61=$CG$61),1,0)</f>
        <v>0</v>
      </c>
      <c r="CCE62" s="487">
        <f t="array" aca="1" ref="CCE62" ca="1">IF(AND($CC$57:$CC$62=$CC$62,$CE$57:$CE$60=$CE$60,$CE$60&lt;&gt;$CE$61,$CE$61:$CE$62=$CE$62,$CF$57:$CF$59=$CF$59,$CF$59&lt;&gt;$CF$60,$CF$61:$CF$62=$CF$62,$CG$57&lt;&gt;$CG$58,$CG$58&lt;&gt;$CG$59,$CG$61:$CG$62=$CG$62),1,0)</f>
        <v>0</v>
      </c>
      <c r="CCF62" s="487">
        <f t="array" aca="1" ref="CCF62" ca="1">IF(AND($CC$57:$CC$62=$CC$62,$CE$57:$CE$60=$CE$60,$CE$60&lt;&gt;$CE$61,$CE$61:$CE$62=$CE$62,$CF$57:$CF$58=$CF$58,$CF$58&lt;&gt;$CF$59,$CF$59:$CF$60=$CF$60,$CF$61:$CF$62=$CF$62,$CG$57&lt;&gt;$CG$58,$CG$59&lt;&gt;$CG$60,$CG$61:$CG$62=$CG$62),1,0)</f>
        <v>0</v>
      </c>
      <c r="CCG62" s="487">
        <f t="array" aca="1" ref="CCG62" ca="1">IF(AND($CC$57:$CC$62=$CC$62,$CE$57:$CE$60=$CE$60,$CE$60&lt;&gt;$CE$61,$CE$61:$CE$62=$CE$62,$CF$57&lt;&gt;$CF$58,$CF$58:$CF$60=$CF$60,$CF$61:$CF$62=$CF$62,$CG$58&lt;&gt;$CG$59,$CG$59&lt;&gt;$CG$60,$CG$61:$CG$62=$CG$62),1,0)</f>
        <v>0</v>
      </c>
      <c r="CCH62" s="487">
        <f t="array" aca="1" ref="CCH62" ca="1">IF(AND($CC$57:$CC$62=$CC$62,$CE$57:$CE$60=$CE$60,$CE$60&lt;&gt;$CE$61,$CE$61:$CE$62=$CE$62,$CF$57:$CF$58=$CF$58,$CF$58&lt;&gt;$CF$59,$CF$59&lt;&gt;$CF$60,$CF$61:$CF$62=$CF$62,$CG$57&lt;&gt;$CG$58,$CG$61:$CG$62=$CG$62),1,0)</f>
        <v>0</v>
      </c>
      <c r="CCI62" s="487">
        <f t="array" aca="1" ref="CCI62" ca="1">IF(AND($CC$57:$CC$62=$CC$62,$CE$57:$CE$60=$CE$60,$CE$60&lt;&gt;$CE$61,$CE$61:$CE$62=$CE$62,$CF$57&lt;&gt;$CF$58,$CF$58&lt;&gt;$CF$59,$CF$59:$CF$60=$CF$60,$CF$61:$CF$62=$CF$62,$CG$59&lt;&gt;$CG$60,$CG$61:$CG$62=$CG$62),1,0)</f>
        <v>0</v>
      </c>
      <c r="CCJ62" s="487">
        <f t="array" aca="1" ref="CCJ62" ca="1">IF(AND($CC$57:$CC$62=$CC$62,$CE$57:$CE$60=$CE$60,$CE$60&lt;&gt;$CE$61,$CE$61:$CE$62=$CE$62,$CF$57&lt;&gt;$CF$58,$CF$58:$CF$59=$CF$59,$CF$59&lt;&gt;$CF$60,$CF$61:$CF$62=$CF$62,$CG$58&lt;&gt;$CG$59,$CG$61:$CG$62=$CG$62),1,0)</f>
        <v>0</v>
      </c>
      <c r="CCK62" s="487">
        <f t="array" aca="1" ref="CCK62" ca="1">IF(AND($CC$57:$CC$62=$CC$62,$CE$57:$CE$59=$CE$59,$CE$59&lt;&gt;$CE$60,$CE$60:$CE$62=$CE$62,$CF$57&lt;&gt;$CF$58,$CF$58:$CF$59=$CF$59,$CF$60:$CF$62=$CF$62,$CG$58&lt;&gt;$CG$59,$CG$60&lt;&gt;$CG$61,$CG$61:$CG$62=$CG$62),1,0)</f>
        <v>0</v>
      </c>
      <c r="CCL62" s="487">
        <f t="array" aca="1" ref="CCL62" ca="1">IF(AND($CC$57:$CC$62=$CC$62,$CE$57:$CE$59=$CE$59,$CE$59&lt;&gt;$CE$60,$CE$60:$CE$62=$CE$62,$CF$57&lt;&gt;$CF$58,$CF$58:$CF$59=$CF$59,$CF$60&lt;&gt;$CF$61,$CF$61:$CF$62=$CF$62,$CG$58&lt;&gt;$CG$59,$CG$61:$CG$62=$CG$62),1,0)</f>
        <v>0</v>
      </c>
      <c r="CCM62" s="487">
        <f t="array" aca="1" ref="CCM62" ca="1">IF(AND($CC$57:$CC$62=$CC$62,$CE$57:$CE$59=$CE$59,$CE$59&lt;&gt;$CE$60,$CE$60:$CE$62=$CE$62,$CF$57:$CF$58=$CF$58,$CF$58&lt;&gt;$CF$59,$CF$60:$CF$62=$CF$62,$CG$57&lt;&gt;$CG$58,$CG$60&lt;&gt;$CG$61,$CG$61:$CG$62=$CG$62),1,0)</f>
        <v>0</v>
      </c>
      <c r="CCN62" s="487">
        <f t="array" aca="1" ref="CCN62" ca="1">IF(AND($CC$57:$CC$62=$CC$62,$CE$57:$CE$59=$CE$59,$CE$59&lt;&gt;$CE$60,$CE$60:$CE$62=$CE$62,$CF$57:$CF$58=$CF$58,$CF$58&lt;&gt;$CF$59,$CF$60&lt;&gt;$CF$61,$CF$61:$CF$62=$CF$62,$CG$57&lt;&gt;$CG$58,$CG$61:$CG$62=$CG$62),1,0)</f>
        <v>0</v>
      </c>
      <c r="CCO62" s="487">
        <f t="array" aca="1" ref="CCO62" ca="1">IF(AND($CC$57:$CC$62=$CC$62,$CE$57:$CE$59=$CE$59,$CE$59&lt;&gt;$CE$60,$CE$60:$CE$62=$CE$62,$CF$57&lt;&gt;$CF$58,$CF$58&lt;&gt;$CF$59,$CF$60:$CF$62=$CF$62,$CG$60&lt;&gt;$CG$61,$CG$61:$CG$62=$CG$62),1,0)</f>
        <v>0</v>
      </c>
      <c r="CCP62" s="487">
        <f t="array" aca="1" ref="CCP62" ca="1">IF(AND($CC$57:$CC$62=$CC$62,$CE$57:$CE$59=$CE$59,$CE$59&lt;&gt;$CE$60,$CE$60:$CE$62=$CE$62,$CF$57:$CF$59=$CF$59,$CF$60&lt;&gt;$CF$61,$CF$61:$CF$62=$CF$62,$CG$57&lt;&gt;$CG$58,$CG$58&lt;&gt;$CG$59,$CG$61:$CG$62=$CG$62),1,0)</f>
        <v>0</v>
      </c>
      <c r="CCQ62" s="487">
        <f t="array" aca="1" ref="CCQ62" ca="1">IF(AND($CC$57:$CC$62=$CC$62,$CE$57:$CE$58=$CE$58,$CE$58&lt;&gt;$CE$59,$CE$59:$CE$62=$CE$62,$CF$57:$CF$58=$CF$58,$CF$59:$CF$60=$CF$60,$CF$60&lt;&gt;$CF$61,$CF$61:$CF$62=$CF$62,$CG$57&lt;&gt;$CG$58,$CG$59&lt;&gt;$CG$60,$CG$61:$CG$62=$CG$62),1,0)</f>
        <v>0</v>
      </c>
      <c r="CCR62" s="487">
        <f t="array" aca="1" ref="CCR62" ca="1">IF(AND($CC$57:$CC$62=$CC$62,$CE$57:$CE$58=$CE$58,$CE$58&lt;&gt;$CE$59,$CE$59:$CE$62=$CE$62,$CF$57:$CF$58=$CF$58,$CF$59&lt;&gt;$CF$60,$CF$60&lt;&gt;$CF$61,$CF$61:$CF$62=$CF$62,$CG$57&lt;&gt;$CG$58,$CG$61:$CG$62=$CG$62),1,0)</f>
        <v>0</v>
      </c>
      <c r="CCS62" s="487">
        <f t="array" aca="1" ref="CCS62" ca="1">IF(AND($CC$57:$CC$62=$CC$62,$CE$57:$CE$58=$CE$58,$CE$58&lt;&gt;$CE$59,$CE$59:$CE$62=$CE$62,$CF$57:$CF$58=$CF$58,$CF$59&lt;&gt;$CF$60,$CF$60:$CF$62=$CF$62,$CG$57&lt;&gt;$CG$58,$CG$60&lt;&gt;$CG$61,$CG$61:$CG$62=$CG$62),1,0)</f>
        <v>0</v>
      </c>
      <c r="CCT62" s="487">
        <f t="array" aca="1" ref="CCT62" ca="1">IF(AND($CC$57:$CC$62=$CC$62,$CE$57:$CE$58=$CE$58,$CE$58&lt;&gt;$CE$59,$CE$59:$CE$62=$CE$62,$CF$57&lt;&gt;$CF$58,$CF$59:$CF$62=$CF$62,$CG$59&lt;&gt;$CG$60,$CG$60&lt;&gt;$CG$61,$CG$61:$CG$62=$CG$62),1,0)</f>
        <v>0</v>
      </c>
      <c r="CCU62" s="487">
        <f t="array" aca="1" ref="CCU62" ca="1">IF(AND($CC$57:$CC$62=$CC$62,$CE$57:$CE$58=$CE$58,$CE$58&lt;&gt;$CE$59,$CE$59:$CE$62=$CE$62,$CF$57&lt;&gt;$CF$58,$CF$59:$CF$60=$CF$60,$CF$60&lt;&gt;$CF$61,$CF$61:$CF$62=$CF$62,$CG$59&lt;&gt;$CG$60,$CG$61:$CG$62=$CG$62),1,0)</f>
        <v>0</v>
      </c>
      <c r="CCV62" s="487">
        <f t="array" aca="1" ref="CCV62" ca="1">IF(AND($CC$57:$CC$62=$CC$62,$CE$57:$CE$58=$CE$58,$CE$58&lt;&gt;$CE$59,$CE$59:$CE$62=$CE$62,$CF$57&lt;&gt;$CF$58,$CF$59&lt;&gt;$CF$60,$CF$60:$CF$62=$CF$62,$CG$60&lt;&gt;$CG$61,$CG$61:$CG$62=$CG$62),1,0)</f>
        <v>0</v>
      </c>
      <c r="CCW62" s="487">
        <f t="array" aca="1" ref="CCW62" ca="1">IF(AND($CC$57:$CC$62=$CC$62,$CE$57:$CE$59=$CE$59,$CE$59&lt;&gt;$CE$60,$CE$60&lt;&gt;$CE$61,$CE$61:$CE$62=$CE$62,$CF$57&lt;&gt;$CF$58,$CF$58:$CF$59=$CF$59,$CF$61:$CF$62=$CF$62,$CG$58&lt;&gt;$CG$59,$CG$61:$CG$62=$CG$62),1,0)</f>
        <v>0</v>
      </c>
      <c r="CCX62" s="487">
        <f t="array" aca="1" ref="CCX62" ca="1">IF(AND($CC$57:$CC$62=$CC$62,$CE$57:$CE$59=$CE$59,$CE$59&lt;&gt;$CE$60,$CE$60&lt;&gt;$CE$61,$CE$61:$CE$62=$CE$62,$CF$57:$CF$58=$CF$58,$CF$58&lt;&gt;$CF$59,$CF$61:$CF$62=$CF$62,$CG$57&lt;&gt;$CG$58,$CG$61:$CG$62=$CG$62),1,0)</f>
        <v>0</v>
      </c>
      <c r="CCY62" s="487">
        <f t="array" aca="1" ref="CCY62" ca="1">IF(AND($CC$57:$CC$62=$CC$62,$CE$57:$CE$58=$CE$58,$CE$58&lt;&gt;$CE$59,$CE$59:$CE$60=$CE$60,$CE$60&lt;&gt;$CE$61,$CE$61:$CE$62=$CE$62,$CF$57&lt;&gt;$CF$58,$CF$59:$CF$60=$CF$60,$CF$61:$CF$62=$CF$62,$CG$59&lt;&gt;$CG$60,$CG$61:$CG$62=$CG$62),1,0)</f>
        <v>0</v>
      </c>
      <c r="CCZ62" s="487">
        <f t="array" aca="1" ref="CCZ62" ca="1">IF(AND($CC$57:$CC$62=$CC$62,$CE$57:$CE$58=$CE$58,$CE$58&lt;&gt;$CE$59,$CE$59:$CE$60=$CE$60,$CE$60&lt;&gt;$CE$61,$CE$61:$CE$62=$CE$62,$CF$57:$CF$58=$CF$58,$CF$59&lt;&gt;$CF$60,$CF$61:$CF$62=$CF$62,$CG$57&lt;&gt;$CG$58,$CG$61:$CG$62=$CG$62),1,0)</f>
        <v>0</v>
      </c>
      <c r="CDA62" s="487">
        <f t="array" aca="1" ref="CDA62" ca="1">IF(AND($CC$57:$CC$62=$CC$62,$CE$57:$CE$58=$CE$58,$CE$58&lt;&gt;$CE$59,$CE$59&lt;&gt;$CE$60,$CE$60:$CE$62=$CE$62,$CF$57&lt;&gt;$CF$58,$CF$60:$CF$62=$CF$62,$CG$60&lt;&gt;$CG$61,$CG$61:$CG$62=$CG$62),1,0)</f>
        <v>0</v>
      </c>
      <c r="CDB62" s="487">
        <f t="array" aca="1" ref="CDB62" ca="1">IF(AND($CC$57:$CC$62=$CC$62,$CE$57:$CE$58=$CE$58,$CE$58&lt;&gt;$CE$59,$CE$59&lt;&gt;$CE$60,$CE$60:$CE$62=$CE$62,$CF$57:$CF$58=$CF$58,$CF$60&lt;&gt;$CF$61,$CF$61:$CF$62=$CF$62,$CG$57&lt;&gt;$CG$58,$CG$61:$CG$62=$CG$62),1,0)</f>
        <v>0</v>
      </c>
      <c r="CDC62" s="487">
        <f t="array" aca="1" ref="CDC62" ca="1">IF(AND($CC$57:$CC$62=$CC$62,$CE$57&lt;&gt;$CE$58,$CE$58:$CE$62=$CE$62,$CF$58&lt;&gt;$CF$59,$CF$59:$CF$62=$CF$62,$CG$59&lt;&gt;$CG$60,$CG$60&lt;&gt;$CG$61,$CG$61:$CG$62=$CG$62),1,0)</f>
        <v>0</v>
      </c>
      <c r="CDD62" s="487">
        <f t="array" aca="1" ref="CDD62" ca="1">IF(AND($CC$57:$CC$62=$CC$62,$CE$57&lt;&gt;$CE$58,$CE$58:$CE$62=$CE$62,$CF$58:$CF$59=$CF$59,$CF$59&lt;&gt;$CF$60,$CF$60:$CF$62=$CF$62,$CG$58&lt;&gt;$CG$59,$CG$60&lt;&gt;$CG$61,$CG$61:$CG$62=$CG$62),1,0)</f>
        <v>0</v>
      </c>
      <c r="CDE62" s="487">
        <f t="array" aca="1" ref="CDE62" ca="1">IF(AND($CC$57:$CC$62=$CC$62,$CE$57&lt;&gt;$CE$58,$CE$58:$CE$62=$CE$62,$CF$58:$CF$59=$CF$59,$CF$59&lt;&gt;$CF$60,$CF$60&lt;&gt;$CF$61,$CF$61:$CF$62=$CF$62,$CG$58&lt;&gt;$CG$59,$CG$61:$CG$62=$CG$62),1,0)</f>
        <v>0</v>
      </c>
      <c r="CDF62" s="487">
        <f t="array" aca="1" ref="CDF62" ca="1">IF(AND($CC$57:$CC$62=$CC$62,$CE$57&lt;&gt;$CE$58,$CE$58:$CE$62=$CE$62,$CF$58&lt;&gt;$CF$59,$CF$59:$CF$60=$CF$60,$CF$60&lt;&gt;$CF$61,$CF$61:$CF$62=$CF$62,$CG$59&lt;&gt;$CG$60,$CG$61:$CG$62=$CG$62),1,0)</f>
        <v>0</v>
      </c>
      <c r="CDG62" s="487">
        <f t="array" aca="1" ref="CDG62" ca="1">IF(AND($CC$57:$CC$62=$CC$62,$CE$57&lt;&gt;$CE$58,$CE$58:$CE$62=$CE$62,$CF$58&lt;&gt;$CF$59,$CF$59&lt;&gt;$CF$60,$CF$60:$CF$62=$CF$62,$CG$60&lt;&gt;$CG$61,$CG$61:$CG$62=$CG$62),1,0)</f>
        <v>0</v>
      </c>
      <c r="CDH62" s="487">
        <f t="array" aca="1" ref="CDH62" ca="1">IF(AND($CC$57:$CC$62=$CC$62,$CE$57&lt;&gt;$CE$58,$CE$58:$CE$62=$CE$62,$CF$58:$CF$60=$CF$60,$CF$60&lt;&gt;$CF$61,$CF$61:$CF$62=$CF$62,$CG$58&lt;&gt;$CG$59,$CG$59&lt;&gt;$CG$60,$CG$61:$CG$62=$CG$62),1,0)</f>
        <v>0</v>
      </c>
      <c r="CDI62" s="487">
        <f t="array" aca="1" ref="CDI62" ca="1">IF(AND($CC$57:$CC$62=$CC$62,$CE$57&lt;&gt;$CE$58,$CE$58:$CE$60=$CE$60,$CE$60&lt;&gt;$CE$61,$CE$61:$CE$62=$CE$62,$CF$58&lt;&gt;$CF$59,$CF$59:$CF$60=$CF$60,$CF$61:$CF$62=$CF$62,$CG$59&lt;&gt;$CG$60,$CG$61:$CG$62=$CG$62),1,0)</f>
        <v>0</v>
      </c>
      <c r="CDJ62" s="487">
        <f t="array" aca="1" ref="CDJ62" ca="1">IF(AND($CC$57:$CC$62=$CC$62,$CE$57&lt;&gt;$CE$58,$CE$58:$CE$60=$CE$60,$CE$60&lt;&gt;$CE$61,$CE$61:$CE$62=$CE$62,$CF$58:$CF$59=$CF$59,$CF$59&lt;&gt;$CF$60,$CF$61:$CF$62=$CF$62,$CG$58&lt;&gt;$CG$59,$CG$61:$CG$62=$CG$62),1,0)</f>
        <v>0</v>
      </c>
      <c r="CDK62" s="487">
        <f t="array" aca="1" ref="CDK62" ca="1">IF(AND($CC$57:$CC$62=$CC$62,$CE$57&lt;&gt;$CE$58,$CE$58:$CE$59=$CE$59,$CE$59&lt;&gt;$CE$60,$CE$60:$CE$62=$CE$62,$CF$58:$CF$59=$CF$59,$CF$60&lt;&gt;$CF$61,$CF$61:$CF$62=$CF$62,$CG$58&lt;&gt;$CG$59,$CG$61:$CG$62=$CG$62),1,0)</f>
        <v>0</v>
      </c>
      <c r="CDL62" s="487">
        <f t="array" aca="1" ref="CDL62" ca="1">IF(AND($CC$57:$CC$62=$CC$62,$CE$57&lt;&gt;$CE$58,$CE$58:$CE$59=$CE$59,$CE$59&lt;&gt;$CE$60,$CE$60:$CE$62=$CE$62,$CF$58&lt;&gt;$CF$59,$CF$60:$CF$62=$CF$62,$CG$60&lt;&gt;$CG$61,$CG$61:$CG$62=$CG$62),1,0)</f>
        <v>0</v>
      </c>
      <c r="CDM62" s="487">
        <f t="array" aca="1" ref="CDM62" ca="1">IF(AND($CC$57:$CC$62=$CC$62,$CE$57&lt;&gt;$CE$58,$CE$58&lt;&gt;$CE$59,$CE$59:$CE$62=$CE$62,$CF$59&lt;&gt;$CF$60,$CF$60:$CF$62=$CF$62,$CG$60&lt;&gt;$CG$61,$CG$61:$CG$62=$CG$62),1,0)</f>
        <v>0</v>
      </c>
      <c r="CDN62" s="487">
        <f t="array" aca="1" ref="CDN62" ca="1">IF(AND($CC$57:$CC$62=$CC$62,$CE$57&lt;&gt;$CE$58,$CE$58&lt;&gt;$CE$59,$CE$59:$CE$62=$CE$62,$CF$59:$CF$60=$CF$60,$CF$60&lt;&gt;$CF$61,$CF$61:$CF$62=$CF$62,$CG$59&lt;&gt;$CG$60,$CG$61:$CG$62=$CG$62),1,0)</f>
        <v>0</v>
      </c>
      <c r="CDO62" s="487">
        <f t="array" aca="1" ref="CDO62" ca="1">IF(AND($CC$57:$CC$60=$CC$60,$CC$60&lt;&gt;$CC$61,$CC$61:$CC$62=$CC$62,$CE$57:$CE$60=$CE$60,$CE$61:$CE$62=$CE$62,$CF$57:$CF$59=$CF$59,$CF$59&lt;&gt;$CF$60,$CF$61:$CF$62=$CF$62,$CG$57&lt;&gt;$CG$58,$CG$58&lt;&gt;$CG$59,$CG$61:$CG$62=$CG$62),1,0)</f>
        <v>0</v>
      </c>
      <c r="CDP62" s="487">
        <f t="array" aca="1" ref="CDP62" ca="1">IF(AND($CC$57:$CC$60=$CC$60,$CC$60&lt;&gt;$CC$61,$CC$61:$CC$62=$CC$62,$CE$57:$CE$60=$CE$60,$CE$61:$CE$62=$CE$62,$CF$57:$CF$58=$CF$58,$CF$58&lt;&gt;$CF$59,$CF$59:$CF$60=$CF$60,$CF$61:$CF$62=$CF$62,$CG$57&lt;&gt;$CG$58,$CG$59&lt;&gt;$CG$60,$CG$61:$CG$62=$CG$62),1,0)</f>
        <v>0</v>
      </c>
      <c r="CDQ62" s="487">
        <f t="array" aca="1" ref="CDQ62" ca="1">IF(AND($CC$57:$CC$60=$CC$60,$CC$60&lt;&gt;$CC$61,$CC$61:$CC$62=$CC$62,$CE$57:$CE$60=$CE$60,$CE$61:$CE$62=$CE$62,$CF$57&lt;&gt;$CF$58,$CF$58:$CF$60=$CF$60,$CF$61:$CF$62=$CF$62,$CG$58&lt;&gt;$CG$59,$CG$59&lt;&gt;$CG$60,$CG$61:$CG$62=$CG$62),1,0)</f>
        <v>0</v>
      </c>
      <c r="CDR62" s="487">
        <f t="array" aca="1" ref="CDR62" ca="1">IF(AND($CC$57:$CC$60=$CC$60,$CC$60&lt;&gt;$CC$61,$CC$61:$CC$62=$CC$62,$CE$57:$CE$60=$CE$60,$CE$61:$CE$62=$CE$62,$CF$57:$CF$58=$CF$58,$CF$58&lt;&gt;$CF$59,$CF$59&lt;&gt;$CF$60,$CF$61:$CF$62=$CF$62,$CG$57&lt;&gt;$CG$58,$CG$61:$CG$62=$CG$62),1,0)</f>
        <v>0</v>
      </c>
      <c r="CDS62" s="487">
        <f t="array" aca="1" ref="CDS62" ca="1">IF(AND($CC$57:$CC$60=$CC$60,$CC$60&lt;&gt;$CC$61,$CC$61:$CC$62=$CC$62,$CE$57:$CE$60=$CE$60,$CE$61:$CE$62=$CE$62,$CF$57&lt;&gt;$CF$58,$CF$58&lt;&gt;$CF$59,$CF$59:$CF$60=$CF$60,$CF$61:$CF$62=$CF$62,$CG$59&lt;&gt;$CG$60,$CG$61:$CG$62=$CG$62),1,0)</f>
        <v>0</v>
      </c>
      <c r="CDT62" s="487">
        <f t="array" aca="1" ref="CDT62" ca="1">IF(AND($CC$57:$CC$60=$CC$60,$CC$60&lt;&gt;$CC$61,$CC$61:$CC$62=$CC$62,$CE$57:$CE$60=$CE$60,$CE$61:$CE$62=$CE$62,$CF$57&lt;&gt;$CF$58,$CF$58:$CF$59=$CF$59,$CF$59&lt;&gt;$CF$60,$CF$61:$CF$62=$CF$62,$CG$58&lt;&gt;$CG$59,$CG$61:$CG$62=$CG$62),1,0)</f>
        <v>0</v>
      </c>
      <c r="CDU62" s="487">
        <f t="array" aca="1" ref="CDU62" ca="1">IF(AND($CC$57:$CC$60=$CC$60,$CC$60&lt;&gt;$CC$61,$CC$61:$CC$62=$CC$62,$CE$57:$CE$59=$CE$59,$CE$59&lt;&gt;$CE$60,$CE$61:$CE$62=$CE$62,$CF$57:$CF$59=$CF$59,$CF$61:$CF$62=$CF$62,$CG$57&lt;&gt;$CG$58,$CG$58&lt;&gt;$CG$59,$CG$61:$CG$62=$CG$62),1,0)</f>
        <v>0</v>
      </c>
      <c r="CDV62" s="487">
        <f t="array" aca="1" ref="CDV62" ca="1">IF(AND($CC$57:$CC$60=$CC$60,$CC$60&lt;&gt;$CC$61,$CC$61:$CC$62=$CC$62,$CE$57:$CE$59=$CE$59,$CE$59&lt;&gt;$CE$60,$CE$61:$CE$62=$CE$62,$CF$57&lt;&gt;$CF$58,$CF$58&lt;&gt;$CF$59,$CF$61:$CF$62=$CF$62,$CG$61:$CG$62=$CG$62),1,0)</f>
        <v>0</v>
      </c>
      <c r="CDW62" s="487">
        <f t="array" aca="1" ref="CDW62" ca="1">IF(AND($CC$57:$CC$60=$CC$60,$CC$60&lt;&gt;$CC$61,$CC$61:$CC$62=$CC$62,$CE$57:$CE$58=$CE$58,$CE$58&lt;&gt;$CE$59,$CE$59:$CE$60=$CE$60,$CE$61:$CE$62=$CE$62,$CF$57:$CF$58=$CF$58,$CF$59:$CF$60=$CF$60,$CF$61:$CF$62=$CF$62,$CG$57&lt;&gt;$CG$58,$CG$59&lt;&gt;$CG$60,$CG$61:$CG$62=$CG$62),1,0)</f>
        <v>0</v>
      </c>
      <c r="CDX62" s="487">
        <f t="array" aca="1" ref="CDX62" ca="1">IF(AND($CC$57:$CC$60=$CC$60,$CC$60&lt;&gt;$CC$61,$CC$61:$CC$62=$CC$62,$CE$57:$CE$58=$CE$58,$CE$58&lt;&gt;$CE$59,$CE$59:$CE$60=$CE$60,$CE$61:$CE$62=$CE$62,$CF$57&lt;&gt;$CF$58,$CF$59&lt;&gt;$CF$60,$CF$61:$CF$62=$CF$62,$CG$61:$CG$62=$CG$62),1,0)</f>
        <v>0</v>
      </c>
      <c r="CDY62" s="487">
        <f t="array" aca="1" ref="CDY62" ca="1">IF(AND($CC$57:$CC$60=$CC$60,$CC$60&lt;&gt;$CC$61,$CC$61:$CC$62=$CC$62,$CE$57&lt;&gt;$CE$58,$CE$58:$CE$60=$CE$60,$CE$61:$CE$62=$CE$62,$CF$58:$CF$60=$CF$60,$CF$61:$CF$62=$CF$62,$CG$58&lt;&gt;$CG$59,$CG$59&lt;&gt;$CG$60,$CG$61:$CG$62=$CG$62),1,0)</f>
        <v>0</v>
      </c>
      <c r="CDZ62" s="487">
        <f t="array" aca="1" ref="CDZ62" ca="1">IF(AND($CC$57:$CC$60=$CC$60,$CC$60&lt;&gt;$CC$61,$CC$61:$CC$62=$CC$62,$CE$57&lt;&gt;$CE$58,$CE$58:$CE$60=$CE$60,$CE$61:$CE$62=$CE$62,$CF$58&lt;&gt;$CF$59,$CF$59&lt;&gt;$CF$60,$CF$61:$CF$62=$CF$62,$CG$61:$CG$62=$CG$62),1,0)</f>
        <v>0</v>
      </c>
      <c r="CEA62" s="487">
        <f t="array" aca="1" ref="CEA62" ca="1">IF(AND($CC$57:$CC$60=$CC$60,$CC$60&lt;&gt;$CC$61,$CC$61:$CC$62=$CC$62,$CE$57:$CE$58=$CE$58,$CE$58&lt;&gt;$CE$59,$CE$59&lt;&gt;$CE$60,$CE$61:$CE$62=$CE$62,$CF$57:$CF$58=$CF$58,$CF$61:$CF$62=$CF$62,$CG$57&lt;&gt;$CG$58,$CG$61:$CG$62=$CG$62),1,0)</f>
        <v>0</v>
      </c>
      <c r="CEB62" s="487">
        <f t="array" aca="1" ref="CEB62" ca="1">IF(AND($CC$57:$CC$60=$CC$60,$CC$60&lt;&gt;$CC$61,$CC$61:$CC$62=$CC$62,$CE$57:$CE$58=$CE$58,$CE$58&lt;&gt;$CE$59,$CE$59&lt;&gt;$CE$60,$CE$61:$CE$62=$CE$62,$CF$57&lt;&gt;$CF$58,$CF$61:$CF$62=$CF$62,$CG$61:$CG$62=$CG$62),1,0)</f>
        <v>0</v>
      </c>
      <c r="CEC62" s="487">
        <f t="array" aca="1" ref="CEC62" ca="1">IF(AND($CC$57:$CC$60=$CC$60,$CC$60&lt;&gt;$CC$61,$CC$61:$CC$62=$CC$62,$CE$57&lt;&gt;$CE$58,$CE$58&lt;&gt;$CE$59,$CE$59:$CE$60=$CE$60,$CE$61:$CE$62=$CE$62,$CF$59:$CF$60=$CF$60,$CF$61:$CF$62=$CF$62,$CG$59&lt;&gt;$CG$60,$CG$61:$CG$62=$CG$62),1,0)</f>
        <v>0</v>
      </c>
      <c r="CED62" s="487">
        <f t="array" aca="1" ref="CED62" ca="1">IF(AND($CC$57:$CC$60=$CC$60,$CC$60&lt;&gt;$CC$61,$CC$61:$CC$62=$CC$62,$CE$57&lt;&gt;$CE$58,$CE$58&lt;&gt;$CE$59,$CE$59:$CE$60=$CE$60,$CE$61:$CE$62=$CE$62,$CF$59&lt;&gt;$CF$60,$CF$61:$CF$62=$CF$62,$CG$61:$CG$62=$CG$62),1,0)</f>
        <v>0</v>
      </c>
      <c r="CEE62" s="487">
        <f t="array" aca="1" ref="CEE62" ca="1">IF(AND($CC$57:$CC$60=$CC$60,$CC$60&lt;&gt;$CC$61,$CC$61:$CC$62=$CC$62,$CE$57&lt;&gt;$CE$58,$CE$58:$CE$59=$CE$59,$CE$59&lt;&gt;$CE$60,$CE$61:$CE$62=$CE$62,$CF$58:$CF$59=$CF$59,$CF$61:$CF$62=$CF$62,$CG$58&lt;&gt;$CG$59,$CG$61:$CG$62=$CG$62),1,0)</f>
        <v>0</v>
      </c>
      <c r="CEF62" s="487">
        <f t="array" aca="1" ref="CEF62" ca="1">IF(AND($CC$57:$CC$60=$CC$60,$CC$60&lt;&gt;$CC$61,$CC$61:$CC$62=$CC$62,$CE$57&lt;&gt;$CE$58,$CE$58:$CE$59=$CE$59,$CE$59&lt;&gt;$CE$60,$CE$61:$CE$62=$CE$62,$CF$58&lt;&gt;$CF$59,$CF$61:$CF$62=$CF$62,$CG$61:$CG$62=$CG$62),1,0)</f>
        <v>0</v>
      </c>
      <c r="CEG62" s="487">
        <f t="array" aca="1" ref="CEG62" ca="1">IF(AND($CC$57:$CC$59=$CC$59,$CC$59&lt;&gt;$CC$60,$CC$60:$CC$62=$CC$62,$CE$57:$CE$59=$CE$59,$CE$60:$CE$62=$CE$62,$CF$57&lt;&gt;$CF$58,$CF$58:$CF$59=$CF$59,$CF$60:$CF$62=$CF$62,$CG$58&lt;&gt;$CG$59,$CG$60&lt;&gt;$CG$61,$CG$61:$CG$62=$CG$62),1,0)</f>
        <v>0</v>
      </c>
      <c r="CEH62" s="487">
        <f t="array" aca="1" ref="CEH62" ca="1">IF(AND($CC$57:$CC$59=$CC$59,$CC$59&lt;&gt;$CC$60,$CC$60:$CC$62=$CC$62,$CE$57:$CE$59=$CE$59,$CE$60:$CE$62=$CE$62,$CF$57&lt;&gt;$CF$58,$CF$58:$CF$59=$CF$59,$CF$60&lt;&gt;$CF$61,$CF$61:$CF$62=$CF$62,$CG$58&lt;&gt;$CG$59,$CG$61:$CG$62=$CG$62),1,0)</f>
        <v>0</v>
      </c>
      <c r="CEI62" s="487">
        <f t="array" aca="1" ref="CEI62" ca="1">IF(AND($CC$57:$CC$59=$CC$59,$CC$59&lt;&gt;$CC$60,$CC$60:$CC$62=$CC$62,$CE$57:$CE$59=$CE$59,$CE$60:$CE$62=$CE$62,$CF$57:$CF$58=$CF$58,$CF$58&lt;&gt;$CF$59,$CF$60:$CF$62=$CF$62,$CG$57&lt;&gt;$CG$58,$CG$60&lt;&gt;$CG$61,$CG$61:$CG$62=$CG$62),1,0)</f>
        <v>0</v>
      </c>
      <c r="CEJ62" s="487">
        <f t="array" aca="1" ref="CEJ62" ca="1">IF(AND($CC$57:$CC$59=$CC$59,$CC$59&lt;&gt;$CC$60,$CC$60:$CC$62=$CC$62,$CE$57:$CE$59=$CE$59,$CE$60:$CE$62=$CE$62,$CF$57:$CF$58=$CF$58,$CF$58&lt;&gt;$CF$59,$CF$60&lt;&gt;$CF$61,$CF$61:$CF$62=$CF$62,$CG$57&lt;&gt;$CG$58,$CG$61:$CG$62=$CG$62),1,0)</f>
        <v>0</v>
      </c>
      <c r="CEK62" s="487">
        <f t="array" aca="1" ref="CEK62" ca="1">IF(AND($CC$57:$CC$59=$CC$59,$CC$59&lt;&gt;$CC$60,$CC$60:$CC$62=$CC$62,$CE$57:$CE$59=$CE$59,$CE$60:$CE$62=$CE$62,$CF$57&lt;&gt;$CF$58,$CF$58&lt;&gt;$CF$59,$CF$60:$CF$62=$CF$62,$CG$60&lt;&gt;$CG$61,$CG$61:$CG$62=$CG$62),1,0)</f>
        <v>0</v>
      </c>
      <c r="CEL62" s="487">
        <f t="array" aca="1" ref="CEL62" ca="1">IF(AND($CC$57:$CC$59=$CC$59,$CC$59&lt;&gt;$CC$60,$CC$60:$CC$62=$CC$62,$CE$57:$CE$59=$CE$59,$CE$60:$CE$62=$CE$62,$CF$57:$CF$59=$CF$59,$CF$60&lt;&gt;$CF$61,$CF$61:$CF$62=$CF$62,$CG$57&lt;&gt;$CG$58,$CG$58&lt;&gt;$CG$59,$CG$61:$CG$62=$CG$62),1,0)</f>
        <v>0</v>
      </c>
      <c r="CEM62" s="487">
        <f t="array" aca="1" ref="CEM62" ca="1">IF(AND($CC$57:$CC$59=$CC$59,$CC$59&lt;&gt;$CC$60,$CC$60:$CC$62=$CC$62,$CE$57&lt;&gt;$CE$58,$CE$58:$CE$59=$CE$59,$CE$60:$CE$62=$CE$62,$CF$58:$CF$59=$CF$59,$CF$60:$CF$62=$CF$62,$CG$58&lt;&gt;$CG$59,$CG$60&lt;&gt;$CG$61,$CG$61:$CG$62=$CG$62),1,0)</f>
        <v>0</v>
      </c>
      <c r="CEN62" s="487">
        <f t="array" aca="1" ref="CEN62" ca="1">IF(AND($CC$57:$CC$59=$CC$59,$CC$59&lt;&gt;$CC$60,$CC$60:$CC$62=$CC$62,$CE$57&lt;&gt;$CE$58,$CE$58:$CE$59=$CE$59,$CE$60:$CE$62=$CE$62,$CF$58&lt;&gt;$CF$59,$CF$60&lt;&gt;$CF$61,$CF$61:$CF$62=$CF$62,$CG$61:$CG$62=$CG$62),1,0)</f>
        <v>0</v>
      </c>
      <c r="CEO62" s="487">
        <f t="array" aca="1" ref="CEO62" ca="1">IF(AND($CC$57:$CC$59=$CC$59,$CC$59&lt;&gt;$CC$60,$CC$60:$CC$62=$CC$62,$CE$57&lt;&gt;$CE$58,$CE$58:$CE$59=$CE$59,$CE$60&lt;&gt;$CE$61,$CE$61:$CE$62=$CE$62,$CF$58:$CF$59=$CF$59,$CF$61:$CF$62=$CF$62,$CG$58&lt;&gt;$CG$59,$CG$61:$CG$62=$CG$62),1,0)</f>
        <v>0</v>
      </c>
      <c r="CEP62" s="487">
        <f t="array" aca="1" ref="CEP62" ca="1">IF(AND($CC$57:$CC$59=$CC$59,$CC$59&lt;&gt;$CC$60,$CC$60:$CC$62=$CC$62,$CE$57&lt;&gt;$CE$58,$CE$58:$CE$59=$CE$59,$CE$60&lt;&gt;$CE$61,$CE$61:$CE$62=$CE$62,$CF$58&lt;&gt;$CF$59,$CF$61:$CF$62=$CF$62,$CG$61:$CG$62=$CG$62),1,0)</f>
        <v>0</v>
      </c>
      <c r="CEQ62" s="487">
        <f t="array" aca="1" ref="CEQ62" ca="1">IF(AND($CC$57:$CC$59=$CC$59,$CC$59&lt;&gt;$CC$60,$CC$60:$CC$62=$CC$62,$CE$57:$CE$58=$CE$58,$CE$58&lt;&gt;$CE$59,$CE$60:$CE$62=$CE$62,$CF$57:$CF$58=$CF$58,$CF$60:$CF$62=$CF$62,$CG$57&lt;&gt;$CG$58,$CG$60&lt;&gt;$CG$61,$CG$61:$CG$62=$CG$62),1,0)</f>
        <v>0</v>
      </c>
      <c r="CER62" s="487">
        <f t="array" aca="1" ref="CER62" ca="1">IF(AND($CC$57:$CC$59=$CC$59,$CC$59&lt;&gt;$CC$60,$CC$60:$CC$62=$CC$62,$CE$57:$CE$58=$CE$58,$CE$58&lt;&gt;$CE$59,$CE$60:$CE$62=$CE$62,$CF$57&lt;&gt;$CF$58,$CF$60&lt;&gt;$CF$61,$CF$61:$CF$62=$CF$62,$CG$61:$CG$62=$CG$62),1,0)</f>
        <v>0</v>
      </c>
      <c r="CES62" s="487">
        <f t="array" aca="1" ref="CES62" ca="1">IF(AND($CC$57:$CC$59=$CC$59,$CC$59&lt;&gt;$CC$60,$CC$60:$CC$62=$CC$62,$CE$57:$CE$58=$CE$58,$CE$58&lt;&gt;$CE$59,$CE$60&lt;&gt;$CE$61,$CE$61:$CE$62=$CE$62,$CF$57:$CF$58=$CF$58,$CF$61:$CF$62=$CF$62,$CG$57&lt;&gt;$CG$58,$CG$61:$CG$62=$CG$62),1,0)</f>
        <v>0</v>
      </c>
      <c r="CET62" s="487">
        <f t="array" aca="1" ref="CET62" ca="1">IF(AND($CC$57:$CC$59=$CC$59,$CC$59&lt;&gt;$CC$60,$CC$60:$CC$62=$CC$62,$CE$57:$CE$58=$CE$58,$CE$58&lt;&gt;$CE$59,$CE$60&lt;&gt;$CE$61,$CE$61:$CE$62=$CE$62,$CF$57&lt;&gt;$CF$58,$CF$61:$CF$62=$CF$62,$CG$61:$CG$62=$CG$62),1,0)</f>
        <v>0</v>
      </c>
      <c r="CEU62" s="487">
        <f t="array" aca="1" ref="CEU62" ca="1">IF(AND($CC$57:$CC$59=$CC$59,$CC$59&lt;&gt;$CC$60,$CC$60:$CC$62=$CC$62,$CE$57&lt;&gt;$CE$58,$CE$58&lt;&gt;$CE$59,$CE$60:$CE$62=$CE$62,$CF$60:$CF$62=$CF$62,$CG$60&lt;&gt;$CG$61,$CG$61:$CG$62=$CG$62),1,0)</f>
        <v>0</v>
      </c>
      <c r="CEV62" s="487">
        <f t="array" aca="1" ref="CEV62" ca="1">IF(AND($CC$57:$CC$59=$CC$59,$CC$59&lt;&gt;$CC$60,$CC$60:$CC$62=$CC$62,$CE$57&lt;&gt;$CE$58,$CE$58&lt;&gt;$CE$59,$CE$60:$CE$62=$CE$62,$CF$60&lt;&gt;$CF$61,$CF$61:$CF$62=$CF$62,$CG$61:$CG$62=$CG$62),1,0)</f>
        <v>0</v>
      </c>
      <c r="CEW62" s="487">
        <f t="array" aca="1" ref="CEW62" ca="1">IF(AND($CC$57:$CC$59=$CC$59,$CC$59&lt;&gt;$CC$60,$CC$60:$CC$62=$CC$62,$CE$57:$CE$59=$CE$59,$CE$60&lt;&gt;$CE$61,$CE$61:$CE$62=$CE$62,$CF$57:$CF$59=$CF$58,$CF$61:$CF$62=$CF$62,$CG$57&lt;&gt;$CG$58,$CG$58&lt;&gt;$CG$59,$CG$61:$CG$62=$CG$62),1,0)</f>
        <v>0</v>
      </c>
      <c r="CEX62" s="487">
        <f t="array" aca="1" ref="CEX62" ca="1">IF(AND($CC$57:$CC$59=$CC$59,$CC$59&lt;&gt;$CC$60,$CC$60:$CC$62=$CC$62,$CE$57:$CE$59=$CE$59,$CE$60&lt;&gt;$CE$61,$CE$61:$CE$62=$CE$62,$CF$57&lt;&gt;$CF$58,$CF$58&lt;&gt;$CF$59,$CF$61:$CF$62=$CF$62,$CG$61:$CG$62=$CG$62),1,0)</f>
        <v>0</v>
      </c>
      <c r="CEY62" s="487">
        <f t="array" aca="1" ref="CEY62" ca="1">IF(AND($CC$57:$CC$58=$CC$58,$CC$58&lt;&gt;$CC$59,$CC$59:$CC$62=$CC$62,$CE$57:$CE$58=$CE$58,$CE$59:$CE$62=$CE$62,$CF$57:$CF$58=$CF$58,$CF$59:$CF$60=$CF$60,$CF$60&lt;&gt;$CF$61,$CF$61:$CF$62=$CF$62,$CG$57&lt;&gt;$CG$58,$CG$59&lt;&gt;$CG$60,$CG$61:$CG$62=$CG$62),1,0)</f>
        <v>0</v>
      </c>
      <c r="CEZ62" s="487">
        <f t="array" aca="1" ref="CEZ62" ca="1">IF(AND($CC$57:$CC$58=$CC$58,$CC$58&lt;&gt;$CC$59,$CC$59:$CC$62=$CC$62,$CE$57:$CE$58=$CE$58,$CE$59:$CE$62=$CE$62,$CF$57:$CF$58=$CF$58,$CF$59&lt;&gt;$CF$60,$CF$60&lt;&gt;$CF$61,$CF$61:$CF$62=$CF$62,$CG$57&lt;&gt;$CG$58,$CG$61:$CG$62=$CG$62),1,0)</f>
        <v>0</v>
      </c>
      <c r="CFA62" s="487">
        <f t="array" aca="1" ref="CFA62" ca="1">IF(AND($CC$57:$CC$58=$CC$58,$CC$58&lt;&gt;$CC$59,$CC$59:$CC$62=$CC$62,$CE$57:$CE$58=$CE$58,$CE$59:$CE$62=$CE$62,$CF$57:$CF$58=$CF$58,$CF$59&lt;&gt;$CF$60,$CF$60:$CF$62=$CF$62,$CG$57&lt;&gt;$CG$58,$CG$60&lt;&gt;$CG$61,$CG$61:$CG$62=$CG$62),1,0)</f>
        <v>0</v>
      </c>
      <c r="CFB62" s="487">
        <f t="array" aca="1" ref="CFB62" ca="1">IF(AND($CC$57:$CC$58=$CC$58,$CC$58&lt;&gt;$CC$59,$CC$59:$CC$62=$CC$62,$CE$57:$CE$58=$CE$58,$CE$59:$CE$62=$CE$62,$CF$57&lt;&gt;$CF$58,$CF$59:$CF$62=$CF$62,$CG$59&lt;&gt;$CG$60,$CG$60&lt;&gt;$CG$61,$CG$61:$CG$62=$CG$62),1,0)</f>
        <v>0</v>
      </c>
      <c r="CFC62" s="487">
        <f t="array" aca="1" ref="CFC62" ca="1">IF(AND($CC$57:$CC$58=$CC$58,$CC$58&lt;&gt;$CC$59,$CC$59:$CC$62=$CC$62,$CE$57:$CE$58=$CE$58,$CE$59:$CE$62=$CE$62,$CF$57&lt;&gt;$CF$58,$CF$59:$CF$60=$CF$60,$CF$60&lt;&gt;$CF$61,$CF$61:$CF$62=$CF$62,$CG$59&lt;&gt;$CG$60,$CG$61:$CG$62=$CG$62),1,0)</f>
        <v>0</v>
      </c>
      <c r="CFD62" s="487">
        <f t="array" aca="1" ref="CFD62" ca="1">IF(AND($CC$57:$CC$58=$CC$58,$CC$58&lt;&gt;$CC$59,$CC$59:$CC$62=$CC$62,$CE$57:$CE$58=$CE$58,$CE$59:$CE$62=$CE$62,$CF$57&lt;&gt;$CF$58,$CF$59&lt;&gt;$CF$60,$CF$60:$CF$62=$CF$62,$CG$60&lt;&gt;$CG$61,$CG$61:$CG$62=$CG$62),1,0)</f>
        <v>0</v>
      </c>
      <c r="CFE62" s="487">
        <f t="array" aca="1" ref="CFE62" ca="1">IF(AND($CC$57:$CC$58=$CC$58,$CC$58&lt;&gt;$CC$59,$CC$59:$CC$62=$CC$62,$CE$57:$CE$58=$CE$58,$CE$59:$CE$60=$CE$60,$CE$60&lt;&gt;$CE$61,$CE$61:$CE$62=$CE$62,$CF$57:$CF$58=$CF$58,$CF$59:$CF$60=$CF$60,$CF$61:$CF$62=$CF$62,$CG$57&lt;&gt;$CG$58,$CG$59&lt;&gt;$CG$60,$CG$61:$CG$62=$CG$62),1,0)</f>
        <v>0</v>
      </c>
      <c r="CFF62" s="487">
        <f t="array" aca="1" ref="CFF62" ca="1">IF(AND($CC$57:$CC$58=$CC$58,$CC$58&lt;&gt;$CC$59,$CC$59:$CC$62=$CC$62,$CE$57:$CE$58=$CE$58,$CE$59:$CE$60=$CE$60,$CE$60&lt;&gt;$CE$61,$CE$61:$CE$62=$CE$62,$CF$57&lt;&gt;$CF$58,$CF$59&lt;&gt;$CF$60,$CF$61:$CF$62=$CF$62,$CG$61:$CG$62=$CG$62),1,0)</f>
        <v>0</v>
      </c>
      <c r="CFG62" s="487">
        <f t="array" aca="1" ref="CFG62" ca="1">IF(AND($CC$57:$CC$58=$CC$58,$CC$58&lt;&gt;$CC$59,$CC$59:$CC$62=$CC$62,$CE$57:$CE$58=$CE$58,$CE$59&lt;&gt;$CE$60,$CE$60&lt;&gt;$CE$61,$CE$61:$CE$62=$CE$62,$CF$57:$CF$58=$CF$58,$CF$61:$CF$62=$CF$62,$CG$57&lt;&gt;$CG$58,$CG$61:$CG$62=$CG$62),1,0)</f>
        <v>0</v>
      </c>
      <c r="CFH62" s="487">
        <f t="array" aca="1" ref="CFH62" ca="1">IF(AND($CC$57:$CC$58=$CC$58,$CC$58&lt;&gt;$CC$59,$CC$59:$CC$62=$CC$62,$CE$57:$CE$58=$CE$58,$CE$59&lt;&gt;$CE$60,$CE$60&lt;&gt;$CE$61,$CE$61:$CE$62=$CE$62,$CF$57&lt;&gt;$CF$58,$CF$61:$CF$62=$CF$62,$CG$61:$CG$62=$CG$62),1,0)</f>
        <v>0</v>
      </c>
      <c r="CFI62" s="487">
        <f t="array" aca="1" ref="CFI62" ca="1">IF(AND($CC$57:$CC$58=$CC$58,$CC$58&lt;&gt;$CC$59,$CC$59:$CC$62=$CC$62,$CE$57:$CE$58=$CE$58,$CE$59&lt;&gt;$CE$60,$CE$60:$CE$62=$CE$62,$CF$57:$CF$58=$CF$58,$CF$60:$CF$62=$CF$62,$CG$57&lt;&gt;$CG$58,$CG$60&lt;&gt;$CG$61,$CG$61:$CG$62=$CG$62),1,0)</f>
        <v>0</v>
      </c>
      <c r="CFJ62" s="487">
        <f t="array" aca="1" ref="CFJ62" ca="1">IF(AND($CC$57:$CC$58=$CC$58,$CC$58&lt;&gt;$CC$59,$CC$59:$CC$62=$CC$62,$CE$57:$CE$58=$CE$58,$CE$59&lt;&gt;$CE$60,$CE$60:$CE$62=$CE$62,$CF$57&lt;&gt;$CF$58,$CF$60&lt;&gt;$CF$61,$CF$61:$CF$62=$CF$62,$CG$61:$CG$62=$CG$62),1,0)</f>
        <v>0</v>
      </c>
      <c r="CFK62" s="487">
        <f t="array" aca="1" ref="CFK62" ca="1">IF(AND($CC$57:$CC$58=$CC$58,$CC$58&lt;&gt;$CC$59,$CC$59:$CC$62=$CC$62,$CE$57&lt;&gt;$CE$58,$CE$59:$CE$62=$CE$62,$CF$59:$CF$62=$CF$62,$CG$59&lt;&gt;$CG$60,$CG$60&lt;&gt;$CG$61,$CG$61:$CG$62=$CG$62),1,0)</f>
        <v>0</v>
      </c>
      <c r="CFL62" s="487">
        <f t="array" aca="1" ref="CFL62" ca="1">IF(AND($CC$57:$CC$58=$CC$58,$CC$58&lt;&gt;$CC$59,$CC$59:$CC$62=$CC$62,$CE$57&lt;&gt;$CE$58,$CE$59:$CE$62=$CE$62,$CF$59&lt;&gt;$CF$60,$CF$60&lt;&gt;$CF$61,$CF$61:$CF$62=$CF$62,$CG$61:$CG$62=$CG$62),1,0)</f>
        <v>0</v>
      </c>
      <c r="CFM62" s="487">
        <f t="array" aca="1" ref="CFM62" ca="1">IF(AND($CC$57:$CC$58=$CC$58,$CC$58&lt;&gt;$CC$59,$CC$59:$CC$62=$CC$62,$CE$57&lt;&gt;$CE$58,$CE$59:$CE$60=$CE$60,$CE$60&lt;&gt;$CE$61,$CE$61:$CE$62=$CE$62,$CF$59:$CF$60=$CF$60,$CF$61:$CF$62=$CF$62,$CG$59&lt;&gt;$CG$60,$CG$61:$CG$62=$CG$62),1,0)</f>
        <v>0</v>
      </c>
      <c r="CFN62" s="487">
        <f t="array" aca="1" ref="CFN62" ca="1">IF(AND($CC$57:$CC$58=$CC$58,$CC$58&lt;&gt;$CC$59,$CC$59:$CC$62=$CC$62,$CE$57&lt;&gt;$CE$58,$CE$59:$CE$60=$CE$60,$CE$60&lt;&gt;$CE$61,$CE$61:$CE$62=$CE$62,$CF$59&lt;&gt;$CF$60,$CF$61:$CF$62=$CF$62,$CG$61:$CG$62=$CG$62),1,0)</f>
        <v>0</v>
      </c>
      <c r="CFO62" s="487">
        <f t="array" aca="1" ref="CFO62" ca="1">IF(AND($CC$57:$CC$58=$CC$58,$CC$58&lt;&gt;$CC$59,$CC$59:$CC$62=$CC$62,$CE$57&lt;&gt;$CE$58,$CE$59&lt;&gt;$CE$60,$CE$60:$CE$62=$CE$62,$CF$60:$CF$62=$CF$62,$CG$60&lt;&gt;$CG$61,$CG$61:$CG$62=$CG$62),1,0)</f>
        <v>0</v>
      </c>
      <c r="CFP62" s="487">
        <f t="array" aca="1" ref="CFP62" ca="1">IF(AND($CC$57:$CC$58=$CC$58,$CC$58&lt;&gt;$CC$59,$CC$59:$CC$62=$CC$62,$CE$57&lt;&gt;$CE$58,$CE$59&lt;&gt;$CE$60,$CE$60:$CE$62=$CE$62,$CF$60&lt;&gt;$CF$61,$CF$61:$CF$62=$CF$62,$CG$61:$CG$62=$CG$62),1,0)</f>
        <v>0</v>
      </c>
      <c r="CFQ62" s="487">
        <f t="array" aca="1" ref="CFQ62" ca="1">IF(AND($CC$57:$CC$59=$CC$59,$CC$59&lt;&gt;$CC$60,$CC$60&lt;&gt;$CC$61,$CC$61:$CC$62=$CC$62,$CE$57:$CE$59=$CE$59,$CE$61:$CE$62=$CE$62,$CF$57&lt;&gt;$CF$58,$CF$58:$CF$59=$CF$59,$CF$61:$CF$62=$CF$62,$CG$58&lt;&gt;$CG$59,$CG$61:$CG$62=$CG$62),1,0)</f>
        <v>0</v>
      </c>
      <c r="CFR62" s="487">
        <f t="array" aca="1" ref="CFR62" ca="1">IF(AND($CC$57:$CC$59=$CC$59,$CC$59&lt;&gt;$CC$60,$CC$60&lt;&gt;$CC$61,$CC$61:$CC$62=$CC$62,$CE$57:$CE$59=$CE$59,$CE$61:$CE$62=$CE$62,$CF$57:$CF$58=$CF$58,$CF$58&lt;&gt;$CF$59,$CF$61:$CF$62=$CF$62,$CG$57&lt;&gt;$CG$58,$CG$61:$CG$62=$CG$62),1,0)</f>
        <v>0</v>
      </c>
      <c r="CFS62" s="487">
        <f t="array" aca="1" ref="CFS62" ca="1">IF(AND($CC$57:$CC$59=$CC$59,$CC$59&lt;&gt;$CC$60,$CC$60&lt;&gt;$CC$61,$CC$61:$CC$62=$CC$62,$CE$57&lt;&gt;$CE$58,$CE$58:$CE$59=$CE$59,$CE$61:$CE$62=$CE$62,$CF$58:$CF$59=$CF$59,$CF$61:$CF$62=$CF$62,$CG$58&lt;&gt;$CG$59,$CG$61:$CG$62=$CG$62),1,0)</f>
        <v>0</v>
      </c>
      <c r="CFT62" s="487">
        <f t="array" aca="1" ref="CFT62" ca="1">IF(AND($CC$57:$CC$59=$CC$59,$CC$59&lt;&gt;$CC$60,$CC$60&lt;&gt;$CC$61,$CC$61:$CC$62=$CC$62,$CE$57&lt;&gt;$CE$58,$CE$58:$CE$59=$CE$59,$CE$61:$CE$62=$CE$62,$CF$58&lt;&gt;$CF$59,$CF$61:$CF$62=$CF$62,$CG$61:$CG$62=$CG$62),1,0)</f>
        <v>0</v>
      </c>
      <c r="CFU62" s="487">
        <f t="array" aca="1" ref="CFU62" ca="1">IF(AND($CC$57:$CC$59=$CC$59,$CC$59&lt;&gt;$CC$60,$CC$60&lt;&gt;$CC$61,$CC$61:$CC$62=$CC$62,$CE$57:$CE$58=$CE$58,$CE$58&lt;&gt;$CE$59,$CE$61:$CE$62=$CE$62,$CF$57:$CF$58=$CF$58,$CF$61:$CF$62=$CF$62,$CG$57&lt;&gt;$CG$58,$CG$61:$CG$62=$CG$62),1,0)</f>
        <v>0</v>
      </c>
      <c r="CFV62" s="487">
        <f t="array" aca="1" ref="CFV62" ca="1">IF(AND($CC$57:$CC$59=$CC$59,$CC$59&lt;&gt;$CC$60,$CC$60&lt;&gt;$CC$61,$CC$61:$CC$62=$CC$62,$CE$57:$CE$58=$CE$58,$CE$58&lt;&gt;$CE$59,$CE$61:$CE$62=$CE$62,$CF$57&lt;&gt;$CF$58,$CF$61:$CF$62=$CF$62,$CG$61:$CG$62=$CG$62),1,0)</f>
        <v>0</v>
      </c>
      <c r="CFW62" s="487">
        <f t="array" aca="1" ref="CFW62" ca="1">IF(AND($CC$57:$CC$58=$CC$58,$CC$58&lt;&gt;$CC$59,$CC$59:$CC$60=$CC$60,$CC$60&lt;&gt;$CC$61,$CC$61:$CC$62=$CC$62,$CE$57:$CE$58=$CE$58,$CE$59:$CE$60=$CE$60,$CE$61:$CE$62=$CE$62,$CF$57&lt;&gt;$CF$58,$CF$59:$CF$60=$CF$60,$CF$61:$CF$62=$CF$62,$CG$59&lt;&gt;$CG$60,$CG$61:$CG$62=$CG$62),1,0)</f>
        <v>0</v>
      </c>
      <c r="CFX62" s="487">
        <f t="array" aca="1" ref="CFX62" ca="1">IF(AND($CC$57:$CC$58=$CC$58,$CC$58&lt;&gt;$CC$59,$CC$59:$CC$60=$CC$60,$CC$60&lt;&gt;$CC$61,$CC$61:$CC$62=$CC$62,$CE$57:$CE$58=$CE$58,$CE$59:$CE$60=$CE$60,$CE$61:$CE$62=$CE$62,$CF$57:$CF$58=$CF$58,$CF$59&lt;&gt;$CF$60,$CF$61:$CF$62=$CF$62,$CG$57&lt;&gt;$CG$58,$CG$61:$CG$62=$CG$62),1,0)</f>
        <v>0</v>
      </c>
      <c r="CFY62" s="487">
        <f t="array" aca="1" ref="CFY62" ca="1">IF(AND($CC$57:$CC$58=$CC$58,$CC$58&lt;&gt;$CC$59,$CC$59:$CC$60=$CC$60,$CC$60&lt;&gt;$CC$61,$CC$61:$CC$62=$CC$62,$CE$57&lt;&gt;$CE$58,$CE$59:$CE$60=$CE$60,$CE$61:$CE$62=$CE$62,$CF$59:$CF$60=$CF$60,$CF$61:$CF$62=$CF$62,$CG$59&lt;&gt;$CG$60,$CG$61:$CG$62=$CG$62),1,0)</f>
        <v>0</v>
      </c>
      <c r="CFZ62" s="487">
        <f t="array" aca="1" ref="CFZ62" ca="1">IF(AND($CC$57:$CC$58=$CC$58,$CC$58&lt;&gt;$CC$59,$CC$59:$CC$60=$CC$60,$CC$60&lt;&gt;$CC$61,$CC$61:$CC$62=$CC$62,$CE$57&lt;&gt;$CE$58,$CE$59:$CE$60=$CE$60,$CE$61:$CE$62=$CE$62,$CF$59&lt;&gt;$CF$60,$CF$61:$CF$62=$CF$62,$CG$61:$CG$62=$CG$62),1,0)</f>
        <v>0</v>
      </c>
      <c r="CGA62" s="487">
        <f t="array" aca="1" ref="CGA62" ca="1">IF(AND($CC$57:$CC$58=$CC$58,$CC$58&lt;&gt;$CC$59,$CC$59:$CC$60=$CC$60,$CC$60&lt;&gt;$CC$61,$CC$61:$CC$62=$CC$62,$CE$57:$CE$58=$CE$58,$CE$59&lt;&gt;$CE$60,$CE$61:$CE$62=$CE$62,$CF$57:$CF$58=$CF$58,$CF$61:$CF$62=$CF$62,$CG$57&lt;&gt;$CG$58,$CG$61:$CG$62=$CG$62),1,0)</f>
        <v>0</v>
      </c>
      <c r="CGB62" s="487">
        <f t="array" aca="1" ref="CGB62" ca="1">IF(AND($CC$57:$CC$58=$CC$58,$CC$58&lt;&gt;$CC$59,$CC$59:$CC$60=$CC$60,$CC$60&lt;&gt;$CC$61,$CC$61:$CC$62=$CC$62,$CE$57:$CE$58=$CE$58,$CE$59&lt;&gt;$CE$60,$CE$61:$CE$62=$CE$62,$CF$57&lt;&gt;$CF$58,$CF$61:$CF$62=$CF$62,$CG$61:$CG$62=$CG$62),1,0)</f>
        <v>0</v>
      </c>
      <c r="CGC62" s="487">
        <f t="array" aca="1" ref="CGC62" ca="1">IF(AND($CC$57:$CC$58=$CC$58,$CC$58&lt;&gt;$CC$59,$CC$59&lt;&gt;$CC$60,$CC$60:$CC$62=$CC$62,$CE$57:$CE$58=$CE$58,$CE$60:$CE$62=$CE$62,$CF$57&lt;&gt;$CF$58,$CF$60:$CF$62=$CF$62,$CG$60&lt;&gt;$CG$61,$CG$61:$CG$62=$CG$62),1,0)</f>
        <v>0</v>
      </c>
      <c r="CGD62" s="487">
        <f t="array" aca="1" ref="CGD62" ca="1">IF(AND($CC$57:$CC$58=$CC$58,$CC$58&lt;&gt;$CC$59,$CC$59&lt;&gt;$CC$60,$CC$60:$CC$62=$CC$62,$CE$57:$CE$58=$CE$58,$CE$60:$CE$62=$CE$62,$CF$57:$CF$58=$CF$58,$CF$60&lt;&gt;$CF$61,$CF$61:$CF$62=$CF$62,$CG$57&lt;&gt;$CG$58,$CG$61:$CG$62=$CG$62),1,0)</f>
        <v>0</v>
      </c>
      <c r="CGE62" s="487">
        <f t="array" aca="1" ref="CGE62" ca="1">IF(AND($CC$57:$CC$58=$CC$58,$CC$58&lt;&gt;$CC$59,$CC$59&lt;&gt;$CC$60,$CC$60:$CC$62=$CC$62,$CE$57&lt;&gt;$CE$58,$CE$60:$CE$62=$CE$62,$CF$60:$CF$62=$CF$62,$CG$60&lt;&gt;$CG$61,$CG$61:$CG$62=$CG$62),1,0)</f>
        <v>0</v>
      </c>
      <c r="CGF62" s="487">
        <f t="array" aca="1" ref="CGF62" ca="1">IF(AND($CC$57:$CC$58=$CC$58,$CC$58&lt;&gt;$CC$59,$CC$59&lt;&gt;$CC$60,$CC$60:$CC$62=$CC$62,$CE$57&lt;&gt;$CE$58,$CE$60:$CE$62=$CE$62,$CF$60&lt;&gt;$CF$61,$CF$61:$CF$62=$CF$62,$CG$61:$CG$62=$CG$62),1,0)</f>
        <v>0</v>
      </c>
      <c r="CGG62" s="487">
        <f t="array" aca="1" ref="CGG62" ca="1">IF(AND($CC$57:$CC$58=$CC$58,$CC$58&lt;&gt;$CC$59,$CC$59&lt;&gt;$CC$60,$CC$60:$CC$62=$CC$62,$CE$57:$CE$58=$CE$58,$CE$60&lt;&gt;$CE$61,$CE$61:$CE$62=$CE$62,$CF$57:$CF$58=$CF$58,$CF$61:$CF$62=$CF$62,$CG$57&lt;&gt;$CG$58,$CG$61:$CG$62=$CG$62),1,0)</f>
        <v>0</v>
      </c>
      <c r="CGH62" s="487">
        <f t="array" aca="1" ref="CGH62" ca="1">IF(AND($CC$57:$CC$58=$CC$58,$CC$58&lt;&gt;$CC$59,$CC$59&lt;&gt;$CC$60,$CC$60:$CC$62=$CC$62,$CE$57:$CE$58=$CE$58,$CE$60&lt;&gt;$CE$61,$CE$61:$CE$62=$CE$62,$CF$57&lt;&gt;$CF$58,$CF$61:$CF$62=$CF$62,$CG$61:$CG$62=$CG$62),1,0)</f>
        <v>0</v>
      </c>
      <c r="CGI62" s="487">
        <f t="array" aca="1" ref="CGI62" ca="1">IF(AND($CC$57&lt;&gt;$CC$58,$CC$58:$CC$62=$CC$62,$CE$58:$CE$62=$CE$62,$CF$58&lt;&gt;$CF$59,$CF$59:$CF$62=$CF$62,$CG$59&lt;&gt;$CG$60,$CG$60&lt;&gt;$CG$61,$CG$61:$CG$62=$CG$62),1,0)</f>
        <v>0</v>
      </c>
      <c r="CGJ62" s="487">
        <f t="array" aca="1" ref="CGJ62" ca="1">IF(AND($CC$57&lt;&gt;$CC$58,$CC$58:$CC$62=$CC$62,$CE$58:$CE$62=$CE$61,$CF$58:$CF$59=$CF$59,$CF$59&lt;&gt;$CF$60,$CF$60:$CF$62=$CF$62,$CG$58&lt;&gt;$CG$59,$CG$60&lt;&gt;$CG$61,$CG$61:$CG$62=$CG$62),1,0)</f>
        <v>0</v>
      </c>
      <c r="CGK62" s="487">
        <f t="array" aca="1" ref="CGK62" ca="1">IF(AND($CC$57&lt;&gt;$CC$58,$CC$58:$CC$62=$CC$62,$CE$58:$CE$62=$CE$62,$CF$58:$CF$59=$CF$59,$CF$59&lt;&gt;$CF$60,$CF$60&lt;&gt;$CF$61,$CF$61:$CF$62=$CF$62,$CG$58&lt;&gt;$CG$59,$CG$61:$CG$62=$CG$62),1,0)</f>
        <v>0</v>
      </c>
      <c r="CGL62" s="487">
        <f t="array" aca="1" ref="CGL62" ca="1">IF(AND($CC$57&lt;&gt;$CC$58,$CC$58:$CC$62=$CC$62,$CE$58:$CE$62=$CE$62,$CF$58&lt;&gt;$CF$59,$CF$59:$CF$60=$CF$60,$CF$60&lt;&gt;$CF$61,$CF$61:$CF$62=$CF$62,$CG$59&lt;&gt;$CG$60,$CG$61:$CG$62=$CG$62),1,0)</f>
        <v>0</v>
      </c>
      <c r="CGM62" s="487">
        <f t="array" aca="1" ref="CGM62" ca="1">IF(AND($CC$57&lt;&gt;$CC$58,$CC$58:$CC$62=$CC$62,$CE$58:$CE$62=$CE$62,$CF$58&lt;&gt;$CF$59,$CF$59&lt;&gt;$CF$60,$CF$60:$CF$62=$CF$62,$CG$60&lt;&gt;$CG$61,$CG$61:$CG$62=$CG$62),1,0)</f>
        <v>0</v>
      </c>
      <c r="CGN62" s="487">
        <f t="array" aca="1" ref="CGN62" ca="1">IF(AND($CC$57&lt;&gt;$CC$58,$CC$58:$CC$62=$CC$62,$CE$58:$CE$62=$CE$62,$CF$58:$CF$60=$CF$60,$CF$60&lt;&gt;$CF$61,$CF$61:$CF$62=$CF$62,$CG$58&lt;&gt;$CG$59,$CG$59&lt;&gt;$CG$60,$CG$61:$CG$62=$CG$62),1,0)</f>
        <v>0</v>
      </c>
      <c r="CGO62" s="487">
        <f t="array" aca="1" ref="CGO62" ca="1">IF(AND($CC$57&lt;&gt;$CC$58,$CC$58:$CC$62=$CC$62,$CE$58&lt;&gt;$CE$59,$CE$59:$CE$62=$CE$62,$CF$59:$CF$62=$CF$62,$CG$59&lt;&gt;$CG$60,$CG$60&lt;&gt;$CG$61,$CG$61:$CG$62=$CG$62),1,0)</f>
        <v>0</v>
      </c>
      <c r="CGP62" s="487">
        <f t="array" aca="1" ref="CGP62" ca="1">IF(AND($CC$57&lt;&gt;$CC$58,$CC$58:$CC$62=$CC$62,$CE$58&lt;&gt;$CE$59,$CE$59:$CE$62=$CE$62,$CF$59&lt;&gt;$CF$60,$CF$60&lt;&gt;$CF$61,$CF$61:$CF$62=$CF$62,$CG$61:$CG$62=$CG$62),1,0)</f>
        <v>0</v>
      </c>
      <c r="CGQ62" s="487">
        <f t="array" aca="1" ref="CGQ62" ca="1">IF(AND($CC$57&lt;&gt;$CC$58,$CC$58:$CC$62=$CC$62,$CE$58:$CE$59=$CE$59,$CE$59&lt;&gt;$CE$60,$CE$60:$CE$62=$CE$62,$CF$58:$CF$59=$CF$59,$CF$60:$CF$62=$CF$62,$CG$58&lt;&gt;$CG$59,$CG$60&lt;&gt;$CG$61,$CG$61:$CG$62=$CG$62),1,0)</f>
        <v>0</v>
      </c>
      <c r="CGR62" s="487">
        <f t="array" aca="1" ref="CGR62" ca="1">IF(AND($CC$57&lt;&gt;$CC$58,$CC$58:$CC$62=$CC$62,$CE$58:$CE$59=$CE$59,$CE$59&lt;&gt;$CE$60,$CE$60:$CE$62=$CE$62,$CF$58&lt;&gt;$CF$59,$CF$60&lt;&gt;$CF$61,$CF$61:$CF$62=$CF$62,$CG$61:$CG$62=$CG$62),1,0)</f>
        <v>0</v>
      </c>
      <c r="CGS62" s="487">
        <f t="array" aca="1" ref="CGS62" ca="1">IF(AND($CC$57&lt;&gt;$CC$58,$CC$58:$CC$62=$CC$62,$CE$58:$CE$59=$CE$59,$CE$59&lt;&gt;$CE$60,$CE$60&lt;&gt;$CE$61,$CE$61:$CE$62=$CE$62,$CF$58:$CF$59=$CF$59,$CF$61:$CF$62=$CF$62,$CG$58&lt;&gt;$CG$59,$CG$61:$CG$62=$CG$62),1,0)</f>
        <v>0</v>
      </c>
      <c r="CGT62" s="487">
        <f t="array" aca="1" ref="CGT62" ca="1">IF(AND($CC$57&lt;&gt;$CC$58,$CC$58:$CC$62=$CC$62,$CE$58:$CE$59=$CE$59,$CE$59&lt;&gt;$CE$60,$CE$60&lt;&gt;$CE$61,$CE$61:$CE$62=$CE$62,$CF$58&lt;&gt;$CF$59,$CF$61:$CF$62=$CF$62,$CG$61:$CG$62=$CG$62),1,0)</f>
        <v>0</v>
      </c>
      <c r="CGU62" s="487">
        <f t="array" aca="1" ref="CGU62" ca="1">IF(AND($CC$57&lt;&gt;$CC$58,$CC$58:$CC$62=$CC$62,$CE$58&lt;&gt;$CE$59,$CE$59:$CE$60=$CE$60,$CE$60&lt;&gt;$CE$61,$CE$61:$CE$62=$CE$62,$CF$59:$CF$60=$CF$60,$CF$61:$CF$62=$CF$62,$CG$59&lt;&gt;$CG$60,$CG$61:$CG$62=$CG$62),1,0)</f>
        <v>0</v>
      </c>
      <c r="CGV62" s="487">
        <f t="array" aca="1" ref="CGV62" ca="1">IF(AND($CC$57&lt;&gt;$CC$58,$CC$58:$CC$62=$CC$62,$CE$58&lt;&gt;$CE$59,$CE$59:$CE$60=$CE$60,$CE$60&lt;&gt;$CE$61,$CE$61:$CE$62=$CE$62,$CF$59&lt;&gt;$CF$60,$CF$61:$CF$62=$CF$62,$CG$61:$CG$62=$CG$62),1,0)</f>
        <v>0</v>
      </c>
      <c r="CGW62" s="487">
        <f t="array" aca="1" ref="CGW62" ca="1">IF(AND($CC$57&lt;&gt;$CC$58,$CC$58:$CC$62=$CC$62,$CE$58&lt;&gt;$CE$59,$CE$59&lt;&gt;$CE$60,$CE$60:$CE$62=$CE$62,$CF$60:$CF$62=$CF$62,$CG$60&lt;&gt;$CG$61,$CG$61:$CG$62=$CG$62),1,0)</f>
        <v>0</v>
      </c>
      <c r="CGX62" s="487">
        <f t="array" aca="1" ref="CGX62" ca="1">IF(AND($CC$57&lt;&gt;$CC$58,$CC$58:$CC$62=$CC$62,$CE$58&lt;&gt;$CE$59,$CE$59&lt;&gt;$CE$60,$CE$60:$CE$62=$CE$62,$CF$60&lt;&gt;$CF$61,$CF$61:$CF$62=$CF$62,$CG$61:$CG$62=$CG$62),1,0)</f>
        <v>0</v>
      </c>
      <c r="CGY62" s="487">
        <f t="array" aca="1" ref="CGY62" ca="1">IF(AND($CC$57&lt;&gt;$CC$58,$CC$58:$CC$62=$CC$62,$CE$58:$CE$60=$CE$60,$CE$60&lt;&gt;$CE$61,$CE$61:$CE$62=$CE$62,$CF$58:$CF$60=$CF$60,$CF$61:$CF$62=$CF$62,$CG$58&lt;&gt;$CG$59,$CG$59&lt;&gt;$CG$60,$CG$61:$CG$62=$CG$62),1,0)</f>
        <v>0</v>
      </c>
      <c r="CGZ62" s="487">
        <f t="array" aca="1" ref="CGZ62" ca="1">IF(AND($CC$57&lt;&gt;$CC$58,$CC$58:$CC$62=$CC$62,$CE$58:$CE$60=$CE$60,$CE$60&lt;&gt;$CE$61,$CE$61:$CE$62=$CE$62,$CF$58&lt;&gt;$CF$59,$CF$59&lt;&gt;$CF$60,$CF$61:$CF$62=$CF$62,$CG$61:$CG$62=$CG$62),1,0)</f>
        <v>0</v>
      </c>
      <c r="CHA62" s="487">
        <f t="array" aca="1" ref="CHA62" ca="1">IF(AND($CC$57&lt;&gt;$CC$58,$CC$58:$CC$60=$CC$60,$CC$60&lt;&gt;$CC$61,$CC$61:$CC$62=$CC$62,$CE$58:$CE$60=$CE$60,$CE$61:$CE$62=$CE$62,$CF$58&lt;&gt;$CF$59,$CF$59:$CF$60=$CF$60,$CF$61:$CF$62=$CF$62,$CG$59&lt;&gt;$CG$60,$CG$61:$CG$62=$CG$62),1,0)</f>
        <v>0</v>
      </c>
      <c r="CHB62" s="487">
        <f t="array" aca="1" ref="CHB62" ca="1">IF(AND($CC$57&lt;&gt;$CC$58,$CC$58:$CC$60=$CC$60,$CC$60&lt;&gt;$CC$61,$CC$61:$CC$62=$CC$62,$CE$58:$CE$60=$CE$60,$CE$61:$CE$62=$CE$62,$CF$58:$CF$59=$CF$59,$CF$59&lt;&gt;$CF$60,$CF$61:$CF$62=$CF$62,$CG$58&lt;&gt;$CG$59,$CG$61:$CG$62=$CG$62),1,0)</f>
        <v>0</v>
      </c>
      <c r="CHC62" s="487">
        <f t="array" aca="1" ref="CHC62" ca="1">IF(AND($CC$57&lt;&gt;$CC$58,$CC$58:$CC$60=$CC$60,$CC$60&lt;&gt;$CC$61,$CC$61:$CC$62=$CC$62,$CE$58&lt;&gt;$CE$59,$CE$59:$CE$60=$CE$60,$CE$61:$CE$62=$CE$62,$CF$59:$CF$60=$CF$60,$CF$61:$CF$62=$CF$62,$CG$59&lt;&gt;$CG$60,$CG$61:$CG$62=$CG$62),1,0)</f>
        <v>0</v>
      </c>
      <c r="CHD62" s="487">
        <f t="array" aca="1" ref="CHD62" ca="1">IF(AND($CC$57&lt;&gt;$CC$58,$CC$58:$CC$60=$CC$60,$CC$60&lt;&gt;$CC$61,$CC$61:$CC$62=$CC$62,$CE$58&lt;&gt;$CE$59,$CE$59:$CE$60=$CE$60,$CE$61:$CE$62=$CE$62,$CF$59&lt;&gt;$CF$60,$CF$61:$CF$62=$CF$62,$CG$61:$CG$62=$CG$62),1,0)</f>
        <v>0</v>
      </c>
      <c r="CHE62" s="487">
        <f t="array" aca="1" ref="CHE62" ca="1">IF(AND($CC$57&lt;&gt;$CC$58,$CC$58:$CC$60=$CC$60,$CC$60&lt;&gt;$CC$61,$CC$61:$CC$62=$CC$62,$CE$58:$CE$59=$CE$59,$CE$59&lt;&gt;$CE$60,$CE$61:$CE$62=$CE$62,$CF$58:$CF$59=$CF$59,$CF$61:$CF$62=$CF$62,$CG$58&lt;&gt;$CG$59,$CG$61:$CG$62=$CG$62),1,0)</f>
        <v>0</v>
      </c>
      <c r="CHF62" s="487">
        <f t="array" aca="1" ref="CHF62" ca="1">IF(AND($CC$57&lt;&gt;$CC$58,$CC$58:$CC$60=$CC$60,$CC$60&lt;&gt;$CC$61,$CC$61:$CC$62=$CC$62,$CE$58:$CE$59=$CE$59,$CE$59&lt;&gt;$CE$60,$CE$61:$CE$62=$CE$62,$CF$58&lt;&gt;$CF$59,$CF$61:$CF$62=$CF$62,$CG$61:$CG$62=$CG$62),1,0)</f>
        <v>0</v>
      </c>
      <c r="CHG62" s="487">
        <f t="array" aca="1" ref="CHG62" ca="1">IF(AND($CC$57&lt;&gt;$CC$58,$CC$58:$CC$59=$CC$59,$CC$59&lt;&gt;$CC$60,$CC$60:$CC$62=$CC$62,$CE$58:$CE$59=$CE$59,$CE$60:$CE$62=$CE$62,$CF$58:$CF$59=$CF$59,$CF$60&lt;&gt;$CF$61,$CF$61:$CF$62=$CF$62,$CG$58&lt;&gt;$CG$59,$CG$61:$CG$62=$CG$62),1,0)</f>
        <v>0</v>
      </c>
      <c r="CHH62" s="487">
        <f t="array" aca="1" ref="CHH62" ca="1">IF(AND($CC$57&lt;&gt;$CC$58,$CC$58:$CC$59=$CC$59,$CC$59&lt;&gt;$CC$60,$CC$60:$CC$62=$CC$62,$CE$58:$CE$59=$CE$59,$CE$60:$CE$62=$CE$62,$CF$58&lt;&gt;$CF$59,$CF$60:$CF$62=$CF$62,$CG$60&lt;&gt;$CG$61,$CG$61:$CG$62=$CG$62),1,0)</f>
        <v>0</v>
      </c>
      <c r="CHI62" s="487">
        <f t="array" aca="1" ref="CHI62" ca="1">IF(AND($CC$57&lt;&gt;$CC$58,$CC$58:$CC$59=$CC$59,$CC$59&lt;&gt;$CC$60,$CC$60:$CC$62=$CC$62,$CE$58:$CE$59=$CE$59,$CE$60&lt;&gt;$CE$61,$CE$61:$CE$62=$CE$62,$CF$58:$CF$59=$CF$59,$CF$61:$CF$62=$CF$62,$CG$58&lt;&gt;$CG$59,$CG$61:$CG$62=$CG$62),1,0)</f>
        <v>0</v>
      </c>
      <c r="CHJ62" s="487">
        <f t="array" aca="1" ref="CHJ62" ca="1">IF(AND($CC$57&lt;&gt;$CC$58,$CC$58:$CC$59=$CC$59,$CC$59&lt;&gt;$CC$60,$CC$60:$CC$62=$CC$62,$CE$58:$CE$59=$CE$59,$CE$60&lt;&gt;$CE$61,$CE$61:$CE$62=$CE$62,$CF$58&lt;&gt;$CF$59,$CF$61:$CF$62=$CF$62,$CG$61:$CG$62=$CG$62),1,0)</f>
        <v>0</v>
      </c>
      <c r="CHK62" s="487">
        <f t="array" aca="1" ref="CHK62" ca="1">IF(AND($CC$57&lt;&gt;$CC$58,$CC$58:$CC$59=$CC$59,$CC$59&lt;&gt;$CC$60,$CC$60:$CC$62=$CC$62,$CE$58&lt;&gt;$CE$59,$CE$60:$CE$62=$CE$62,$CF$60:$CF$62=$CF$62,$CG$60&lt;&gt;$CG$61,$CG$61:$CG$62=$CG$62),1,0)</f>
        <v>0</v>
      </c>
      <c r="CHL62" s="487">
        <f t="array" aca="1" ref="CHL62" ca="1">IF(AND($CC$57&lt;&gt;$CC$58,$CC$58:$CC$59=$CC$59,$CC$59&lt;&gt;$CC$60,$CC$60:$CC$62=$CC$62,$CE$58&lt;&gt;$CE$59,$CE$60:$CE$62=$CE$62,$CF$60&lt;&gt;$CF$61,$CF$61:$CF$62=$CF$62,$CG$61:$CG$62=$CG$62),1,0)</f>
        <v>0</v>
      </c>
      <c r="CHM62" s="487">
        <f t="array" aca="1" ref="CHM62" ca="1">IF(AND($CC$57&lt;&gt;$CC$58,$CC$58&lt;&gt;$CC$59,$CC$59:$CC$62=$CC$62,$CE$59:$CE$62=$CE$62,$CF$59&lt;&gt;$CF$60,$CF$60:$CF$62=$CF$62,$CG$60&lt;&gt;$CG$61,$CG$61:$CG$62=$CG$62),1,0)</f>
        <v>0</v>
      </c>
      <c r="CHN62" s="487">
        <f t="array" aca="1" ref="CHN62" ca="1">IF(AND($CC$57&lt;&gt;$CC$58,$CC$58&lt;&gt;$CC$59,$CC$59:$CC$62=$CC$62,$CE$59:$CE$62=$CE$62,$CF$59:$CF$60=$CF$60,$CF$60&lt;&gt;$CF$61,$CF$61:$CF$62=$CF$62,$CG$59&lt;&gt;$CG$60,$CG$61:$CG$62=$CG$62),1,0)</f>
        <v>0</v>
      </c>
      <c r="CHO62" s="487">
        <f t="array" aca="1" ref="CHO62" ca="1">IF(AND($CC$57&lt;&gt;$CC$58,$CC$58&lt;&gt;$CC$59,$CC$59:$CC$62=$CC$62,$CE$59&lt;&gt;$CE$60,$CE$60:$CE$62=$CE$62,$CF$60:$CF$62=$CF$62,$CG$60&lt;&gt;$CG$61,$CG$61:$CG$62=$CG$62),1,0)</f>
        <v>0</v>
      </c>
      <c r="CHP62" s="487">
        <f t="array" aca="1" ref="CHP62" ca="1">IF(AND($CC$57&lt;&gt;$CC$58,$CC$58&lt;&gt;$CC$59,$CC$59:$CC$62=$CC$62,$CE$59&lt;&gt;$CE$60,$CE$60:$CE$62=$CE$62,$CF$60&lt;&gt;$CF$61,$CF$61:$CF$62=$CF$62,$CG$61:$CG$62=$CG$62),1,0)</f>
        <v>0</v>
      </c>
      <c r="CHQ62" s="487">
        <f t="array" aca="1" ref="CHQ62" ca="1">IF(AND($CC$57&lt;&gt;$CC$58,$CC$58&lt;&gt;$CC$59,$CC$59:$CC$62=$CC$62,$CE$59:$CE$60=$CE$60,$CE$60&lt;&gt;$CE$61,$CE$61:$CE$62=$CE$62,$CF$59:$CF$60=$CF$60,$CF$61:$CF$62=$CF$62,$CG$59&lt;&gt;$CG$60,$CG$61:$CG$62=$CG$62),1,0)</f>
        <v>0</v>
      </c>
      <c r="CHR62" s="487">
        <f t="array" aca="1" ref="CHR62" ca="1">IF(AND($CC$57&lt;&gt;$CC$58,$CC$58&lt;&gt;$CC$59,$CC$59:$CC$62=$CC$62,$CE$59:$CE$60=$CE$60,$CE$60&lt;&gt;$CE$61,$CE$61:$CE$62=$CE$62,$CF$59&lt;&gt;$CF$60,$CF$61:$CF$62=$CF$62,$CG$61:$CG$62=$CG$62),1,0)</f>
        <v>0</v>
      </c>
      <c r="CHS62" s="487">
        <f t="array" aca="1" ref="CHS62" ca="1">IF(AND($CC$57:$CC$61=$CC$61,$CC$61&lt;&gt;$CC$62,$CE$57:$CE$60=$CE$60,$CE$60&lt;&gt;$CE$61,$CF$57:$CF$59=$CF$59,$CF$59&lt;&gt;$CF$60,$CG$57:$CG$58=$CG$58,$CG$58&lt;&gt;$CG$59),1,0)</f>
        <v>0</v>
      </c>
      <c r="CHT62" s="487">
        <f t="array" aca="1" ref="CHT62" ca="1">IF(AND($CC$57:$CC$61=$CC$61,$CC$61&lt;&gt;$CC$62,$CE$57:$CE$60=$CE$60,$CE$60&lt;&gt;$CE$61,$CF$57:$CF$58=$CF$58,$CF$58&lt;&gt;$CF$59,$CF$59:$CF$60=$CF$60,$CG$57:$CG$58=$CG$58,$CG$59&lt;&gt;$CG$60),1,0)</f>
        <v>0</v>
      </c>
      <c r="CHU62" s="487">
        <f t="array" aca="1" ref="CHU62" ca="1">IF(AND($CC$57:$CC$61=$CC$61,$CC$61&lt;&gt;$CC$62,$CE$57:$CE$59=$CE$59,$CE$59&lt;&gt;$CE$60,$CE$60:$CE$61=$CE$61,$CF$57:$CF$58=$CF$58,$CF$58&lt;&gt;$CF$59,$CF$60:$CF$61=$CF$61,$CG$57:$CG$58=$CG$58,$CG$60&lt;&gt;$CG$61),1,0)</f>
        <v>0</v>
      </c>
      <c r="CHV62" s="487">
        <f t="array" aca="1" ref="CHV62" ca="1">IF(AND($CC$57:$CC$61=$CC$61,$CC$61&lt;&gt;$CC$62,$CE$57:$CE$59=$CE$59,$CE$59&lt;&gt;$CE$60,$CE$60:$CE$61=$CE$61,$CF$57:$CF$59=$CF$59,$CF$60&lt;&gt;$CF$61,$CG$57:$CG$58=$CG$58,$CG$58&lt;&gt;$CG$59),1,0)</f>
        <v>0</v>
      </c>
      <c r="CHW62" s="487">
        <f t="array" aca="1" ref="CHW62" ca="1">IF(AND($CC$57:$CC$61=$CC$61,$CC$61&lt;&gt;$CC$62,$CE$57:$CE$58=$CE$58,$CE$58&lt;&gt;$CE$59,$CE$59:$CE$61=$CE$61,$CF$57:$CF$58=$CF$58,$CF$59&lt;&gt;$CF$60,$CF$60:$CF$61=$CF$61,$CG$57:$CG$58=$CG$58,$CG$60&lt;&gt;$CG$61),1,0)</f>
        <v>0</v>
      </c>
      <c r="CHX62" s="487">
        <f t="array" aca="1" ref="CHX62" ca="1">IF(AND($CC$57:$CC$61=$CC$61,$CC$61&lt;&gt;$CC$62,$CE$57:$CE$58=$CE$58,$CE$58&lt;&gt;$CE$59,$CE$59:$CE$61=$CE$61,$CF$57:$CF$58=$CF$58,$CF$59:$CF$60=$CF$60,$CF$60&lt;&gt;$CF$61,$CG$57:$CG$58=$CG$58,$CG$59&lt;&gt;$CG$60),1,0)</f>
        <v>0</v>
      </c>
      <c r="CHY62" s="487">
        <f t="array" aca="1" ref="CHY62" ca="1">IF(AND($CC$57:$CC$60=$CC$60,$CC$60&lt;&gt;$CC$61,$CC$61:$CC$62=$CC$62,$CE$57:$CE$58=$CE$58,$CE$58&lt;&gt;$CE$59,$CE$59:$CE$60=$CE$60,$CE$61:$CE$62=$CE$62,$CF$57:$CF$58=$CF$58,$CF$59:$CF$60=$CF$60,$CF$61&lt;&gt;$CF$62,$CG$57:$CG$58=$CG$58,$CG$59&lt;&gt;$CG$60),1,0)</f>
        <v>0</v>
      </c>
      <c r="CHZ62" s="487">
        <f t="array" aca="1" ref="CHZ62" ca="1">IF(AND($CC$57:$CC$60=$CC$60,$CC$60&lt;&gt;$CC$61,$CC$61:$CC$62=$CC$62,$CE$57:$CE$58=$CE$58,$CE$58&lt;&gt;$CE$59,$CE$59:$CE$60=$CE$60,$CE$61:$CE$62=$CE$62,$CF$57:$CF$58=$CF$58,$CF$59&lt;&gt;$CF$60,$CF$61:$CF$62=$CF$62,$CG$57:$CG$58=$CG$58,$CG$61&lt;&gt;$CG$62),1,0)</f>
        <v>0</v>
      </c>
      <c r="CIA62" s="487">
        <f t="array" aca="1" ref="CIA62" ca="1">IF(AND($CC$57:$CC$60=$CC$60,$CC$60&lt;&gt;$CC$61,$CC$61:$CC$62=$CC$62,$CE$57:$CE$60=$CE$60,$CE$61&lt;&gt;$CE$62,$CF$57:$CF$59=$CF$59,$CF$59&lt;&gt;$CF$60,$CG$57:$CG$58=$CG$58,$CG$58&lt;&gt;$CG$59),1,0)</f>
        <v>0</v>
      </c>
      <c r="CIB62" s="487">
        <f t="array" aca="1" ref="CIB62" ca="1">IF(AND($CC$57:$CC$60=$CC$60,$CC$60&lt;&gt;$CC$61,$CC$61:$CC$62=$CC$62,$CE$57:$CE$60=$CE$60,$CE$61&lt;&gt;$CE$62,$CF$57:$CF$58=$CF$58,$CF$58&lt;&gt;$CF$59,$CF$59:$CF$60=$CF$60,$CG$57:$CG$58=$CG$58,$CG$59&lt;&gt;$CG$60),1,0)</f>
        <v>0</v>
      </c>
      <c r="CIC62" s="487">
        <f t="array" aca="1" ref="CIC62" ca="1">IF(AND($CC$57:$CC$60=$CC$60,$CC$60&lt;&gt;$CC$61,$CC$61:$CC$62=$CC$62,$CE$57:$CE$59=$CE$59,$CE$59&lt;&gt;$CE$60,$CE$61:$CE$62=$CE$62,$CF$57:$CF$58=$CF$58,$CF$58&lt;&gt;$CF$59,$CF$61:$CF$62=$CF$62,$CG$57:$CG$58=$CG$58,$CG$61&lt;&gt;$CG$62),1,0)</f>
        <v>0</v>
      </c>
      <c r="CID62" s="487">
        <f t="array" aca="1" ref="CID62" ca="1">IF(AND($CC$57:$CC$60=$CC$60,$CC$60&lt;&gt;$CC$61,$CC$61:$CC$62=$CC$62,$CE$57:$CE$59=$CE$59,$CE$59&lt;&gt;$CE$60,$CE$61:$CE$62=$CE$62,$CF$57:$CF$59=$CF$59,$CF$61&lt;&gt;$CF$62,$CG$57:$CG$58=$CG$58,$CG$58&lt;&gt;$CG$59),1,0)</f>
        <v>0</v>
      </c>
      <c r="CIE62" s="487">
        <f t="array" aca="1" ref="CIE62" ca="1">IF(AND($CC$57:$CC$59=$CC$59,$CC$59&lt;&gt;$CC$60,$CC$60:$CC$62=$CC$62,$CE$57:$CE$59=$CE$59,$CE$60&lt;&gt;$CE$61,$CE$61:$CE$62=$CE$62,$CF$57:$CF$59=$CF$59,$CF$61&lt;&gt;$CF$62,$CG$57:$CG$58=$CG$58,$CG$58&lt;&gt;$CG$59),1,0)</f>
        <v>0</v>
      </c>
      <c r="CIF62" s="487">
        <f t="array" aca="1" ref="CIF62" ca="1">IF(AND($CC$57:$CC$59=$CC$59,$CC$59&lt;&gt;$CC$60,$CC$60:$CC$62=$CC$62,$CE$57:$CE$59=$CE$59,$CE$60&lt;&gt;$CE$61,$CE$61:$CE$62=$CE$62,$CF$57:$CF$58=$CF$58,$CF$58&lt;&gt;$CF$59,$CF$61:$CF$62=$CF$62,$CG$57:$CG$58=$CG$58,$CG$61&lt;&gt;$CG$62),1,0)</f>
        <v>0</v>
      </c>
      <c r="CIG62" s="487">
        <f t="array" aca="1" ref="CIG62" ca="1">IF(AND($CC$57:$CC$59=$CC$59,$CC$59&lt;&gt;$CC$60,$CC$60:$CC$62=$CC$62,$CE$57:$CE$59=$CE$59,$CE$60:$CE$61=$CE$61,$CE$61&lt;&gt;$CE$62,$CF$57:$CF$59=$CF$59,$CF$60&lt;&gt;$CF$61,$CG$57:$CG$58=$CG$58,$CG$58&lt;&gt;$CG$59),1,0)</f>
        <v>0</v>
      </c>
      <c r="CIH62" s="487">
        <f t="array" aca="1" ref="CIH62" ca="1">IF(AND($CC$57:$CC$59=$CC$59,$CC$59&lt;&gt;$CC$60,$CC$60:$CC$62=$CC$62,$CE$57:$CE$59=$CE$59,$CE$60:$CE$61=$CE$61,$CE$61&lt;&gt;$CE$62,$CF$57:$CF$58=$CF$58,$CF$58&lt;&gt;$CF$59,$CF$60:$CF$61=$CF$61,$CG$57:$CG$58=$CG$58,$CG$60&lt;&gt;$CG$61),1,0)</f>
        <v>0</v>
      </c>
      <c r="CII62" s="487">
        <f t="array" aca="1" ref="CII62" ca="1">IF(AND($CC$57:$CC$59=$CC$59,$CC$59&lt;&gt;$CC$60,$CC$60:$CC$62=$CC$62,$CE$57:$CE$58=$CE$58,$CE$58&lt;&gt;$CE$59,$CE$60:$CE$62=$CE$62,$CF$57:$CF$58=$CF$58,$CF$60&lt;&gt;$CF$61,$CF$61:$CF$62=$CF$62,$CG$57:$CG$58=$CG$58,$CG$61&lt;&gt;$CG$62),1,0)</f>
        <v>0</v>
      </c>
      <c r="CIJ62" s="487">
        <f t="array" aca="1" ref="CIJ62" ca="1">IF(AND($CC$57:$CC$59=$CC$59,$CC$59&lt;&gt;$CC$60,$CC$60:$CC$62=$CC$62,$CE$57:$CE$58=$CE$58,$CE$58&lt;&gt;$CE$59,$CE$60:$CE$62=$CE$62,$CF$57:$CF$58=$CF$58,$CF$60:$CF$61=$CF$61,$CF$61&lt;&gt;$CF$62,$CG$57:$CG$58=$CG$58,$CG$60&lt;&gt;$CG$61),1,0)</f>
        <v>0</v>
      </c>
      <c r="CIK62" s="487">
        <f t="array" aca="1" ref="CIK62" ca="1">IF(AND($CC$57:$CC$58=$CC$58,$CC$58&lt;&gt;$CC$59,$CC$59:$CC$62=$CC$62,$CE$57:$CE$58=$CE$58,$CE$59:$CE$60=$CE$60,$CE$60&lt;&gt;$CE$61,$CE$61:$CE$62=$CE$62,$CF$57:$CF$58=$CF$58,$CF$59:$CF$60=$CF$60,$CF$61&lt;&gt;$CF$62,$CG$57:$CG$58=$CG$58,$CG$59&lt;&gt;$CG$60),1,0)</f>
        <v>0</v>
      </c>
      <c r="CIL62" s="487">
        <f t="array" aca="1" ref="CIL62" ca="1">IF(AND($CC$57:$CC$58=$CC$58,$CC$58&lt;&gt;$CC$59,$CC$59:$CC$62=$CC$62,$CE$57:$CE$58=$CE$58,$CE$59:$CE$60=$CE$60,$CE$60&lt;&gt;$CE$61,$CE$61:$CE$62=$CE$62,$CF$57:$CF$58=$CF$58,$CF$59&lt;&gt;$CF$60,$CF$61:$CF$62=$CF$62,$CG$57:$CG$58=$CG$58,$CG$61&lt;&gt;$CG$62),1,0)</f>
        <v>0</v>
      </c>
      <c r="CIM62" s="487">
        <f t="array" aca="1" ref="CIM62" ca="1">IF(AND($CC$57:$CC$58=$CC$58,$CC$58&lt;&gt;$CC$59,$CC$59:$CC$62=$CC$62,$CE$57:$CE$58=$CE$58,$CE$59:$CE$61=$CE$61,$CE$61&lt;&gt;$CE$62,$CF$57:$CF$58=$CF$58,$CF$59&lt;&gt;$CF$60,$CF$60:$CF$61=$CF$61,$CG$57:$CG$58=$CG$58,$CG$60&lt;&gt;$CG$61),1,0)</f>
        <v>0</v>
      </c>
      <c r="CIN62" s="487">
        <f t="array" aca="1" ref="CIN62" ca="1">IF(AND($CC$57:$CC$58=$CC$58,$CC$58&lt;&gt;$CC$59,$CC$59:$CC$62=$CC$62,$CE$57:$CE$58=$CE$58,$CE$59:$CE$61=$CE$61,$CE$61&lt;&gt;$CE$62,$CF$57:$CF$58=$CF$58,$CF$59:$CF$60=$CF$60,$CF$60&lt;&gt;$CF$61,$CG$57:$CG$58=$CG$58,$CG$59&lt;&gt;$CG$60),1,0)</f>
        <v>0</v>
      </c>
      <c r="CIO62" s="487">
        <f t="array" aca="1" ref="CIO62" ca="1">IF(AND($CC$57:$CC$58=$CC$58,$CC$58&lt;&gt;$CC$59,$CC$59:$CC$62=$CC$62,$CE$57:$CE$58=$CE$58,$CE$59&lt;&gt;$CE$60,$CE$60:$CE$62=$CE$62,$CF$57:$CF$58=$CF$58,$CF$60&lt;&gt;$CF$61,$CF$61:$CF$62=$CF$62,$CG$57:$CG$58=$CG$58,$CG$61&lt;&gt;$CG$62),1,0)</f>
        <v>0</v>
      </c>
      <c r="CIP62" s="487">
        <f t="array" aca="1" ref="CIP62" ca="1">IF(AND($CC$57:$CC$58=$CC$58,$CC$58&lt;&gt;$CC$59,$CC$59:$CC$62=$CC$62,$CE$57:$CE$58=$CE$58,$CE$59&lt;&gt;$CE$60,$CE$60:$CE$62=$CE$62,$CF$57:$CF$58=$CF$58,$CF$60:$CF$61=$CF$61,$CF$61&lt;&gt;$CF$62,$CG$57:$CG$58=$CG$58,$CG$60&lt;&gt;$CG$61),1,0)</f>
        <v>0</v>
      </c>
      <c r="CIQ62" s="487">
        <f t="array" aca="1" ref="CIQ62" ca="1">IF(AND($CC$57:$CC$61=$CC$61,$CC$61&lt;&gt;$CC$62,$CE$57:$CE$60=$CE$60,$CE$60&lt;&gt;$CE$61,$CF$57&lt;&gt;$CF$58,$CF$58:$CF$60=$CF$60,$CG$58:$CG$59=$CG$59,$CG$59&lt;&gt;$CG$60),1,0)</f>
        <v>0</v>
      </c>
      <c r="CIR62" s="487">
        <f t="array" aca="1" ref="CIR62" ca="1">IF(AND($CC$57:$CC$61=$CC$61,$CC$61&lt;&gt;$CC$62,$CE$57:$CE$60=$CE$60,$CE$60&lt;&gt;$CE$61,$CF$57:$CF$59=$CF$59,$CF$59&lt;&gt;$CF$60,$CG$57&lt;&gt;$CG$58,$CG$58:$CG$59=$CG$59),1,0)</f>
        <v>0</v>
      </c>
      <c r="CIS62" s="487">
        <f t="array" aca="1" ref="CIS62" ca="1">IF(AND($CC$57:$CC$61=$CC$61,$CC$61&lt;&gt;$CC$62,$CE$57&lt;&gt;$CE$58,$CE$58:$CE$61=$CE$61,$CF$58:$CF$60=$CF$60,$CF$60&lt;&gt;$CF$61,$CG$58:$CG$59=$CG$59,$CG$59&lt;&gt;$CG$60),1,0)</f>
        <v>0</v>
      </c>
      <c r="CIT62" s="487">
        <f t="array" aca="1" ref="CIT62" ca="1">IF(AND($CC$57:$CC$61=$CC$61,$CC$61&lt;&gt;$CC$62,$CE$57&lt;&gt;$CE$58,$CE$58:$CE$61=$CE$61,$CF$58:$CF$59=$CF$59,$CF$59&lt;&gt;$CF$60,$CF$60:$CF$61=$CF$61,$CG$58:$CG$59=$CG$59,$CG$60&lt;&gt;$CG$61),1,0)</f>
        <v>0</v>
      </c>
      <c r="CIU62" s="487">
        <f t="array" aca="1" ref="CIU62" ca="1">IF(AND($CC$57:$CC$61=$CC$61,$CC$61&lt;&gt;$CC$62,$CE$57:$CE$59=$CE$59,$CE$59&lt;&gt;$CE$60,$CE$60:$CE$61=$CE$61,$CF$57:$CF$59=$CF$59,$CF$60&lt;&gt;$CF$61,$CG$57&lt;&gt;$CG$58,$CG$58:$CG$59=$CG$59),1,0)</f>
        <v>0</v>
      </c>
      <c r="CIV62" s="487">
        <f t="array" aca="1" ref="CIV62" ca="1">IF(AND($CC$57:$CC$61=$CC$61,$CC$61&lt;&gt;$CC$62,$CE$57:$CE$59=$CE$59,$CE$59&lt;&gt;$CE$60,$CE$60:$CE$61=$CE$61,$CF$57&lt;&gt;$CF$58,$CF$58:$CF$59=$CF$59,$CF$60:$CF$61=$CF$61,$CG$58:$CG$59=$CG$59,$CG$60&lt;&gt;$CG$61),1,0)</f>
        <v>0</v>
      </c>
      <c r="CIW62" s="487">
        <f t="array" aca="1" ref="CIW62" ca="1">IF(AND($CC$57:$CC$60=$CC$60,$CC$60&lt;&gt;$CC$61,$CC$61:$CC$62=$CC$62,$CE$57:$CE$60=$CE$60,$CE$61&lt;&gt;$CE$62,$CF$57:$CF$59=$CF$59,$CF$59&lt;&gt;$CF$60,$CG$57&lt;&gt;$CG$58,$CG$58:$CG$59=$CG$59),1,0)</f>
        <v>0</v>
      </c>
      <c r="CIX62" s="487">
        <f t="array" aca="1" ref="CIX62" ca="1">IF(AND($CC$57:$CC$60=$CC$60,$CC$60&lt;&gt;$CC$61,$CC$61:$CC$62=$CC$62,$CE$57:$CE$60=$CE$60,$CE$61&lt;&gt;$CE$62,$CF$57&lt;&gt;$CF$58,$CF$58:$CF$60=$CF$60,$CG$58:$CG$59=$CG$59,$CG$59&lt;&gt;$CG$60),1,0)</f>
        <v>0</v>
      </c>
      <c r="CIY62" s="487">
        <f t="array" aca="1" ref="CIY62" ca="1">IF(AND($CC$57:$CC$60=$CC$60,$CC$60&lt;&gt;$CC$61,$CC$61:$CC$62=$CC$62,$CE$57:$CE$59=$CE$59,$CE$59&lt;&gt;$CE$60,$CE$61:$CE$62=$CE$62,$CF$57&lt;&gt;$CF$58,$CF$58:$CF$59=$CF$59,$CF$61:$CF$62=$CF$62,$CG$58:$CG$59=$CG$59,$CG$61&lt;&gt;$CG$62),1,0)</f>
        <v>0</v>
      </c>
      <c r="CIZ62" s="487">
        <f t="array" aca="1" ref="CIZ62" ca="1">IF(AND($CC$57:$CC$60=$CC$60,$CC$60&lt;&gt;$CC$61,$CC$61:$CC$62=$CC$62,$CE$57:$CE$59=$CE$59,$CE$59&lt;&gt;$CE$60,$CE$61:$CE$62=$CE$62,$CF$57:$CF$59=$CF$59,$CF$61&lt;&gt;$CF$62,$CG$57&lt;&gt;$CG$58,$CG$58:$CG$59=$CG$59),1,0)</f>
        <v>0</v>
      </c>
      <c r="CJA62" s="487">
        <f t="array" aca="1" ref="CJA62" ca="1">IF(AND($CC$57:$CC$60=$CC$60,$CC$60&lt;&gt;$CC$61,$CC$61:$CC$62=$CC$62,$CE$57&lt;&gt;$CE$58,$CE$58:$CE$60=$CE$60,$CE$61:$CE$62=$CE$62,$CF$58:$CF$60=$CF$60,$CF$61&lt;&gt;$CF$62,$CG$58:$CG$59=$CG$59,$CG$59&lt;&gt;$CG$60),1,0)</f>
        <v>0</v>
      </c>
      <c r="CJB62" s="487">
        <f t="array" aca="1" ref="CJB62" ca="1">IF(AND($CC$57:$CC$60=$CC$60,$CC$60&lt;&gt;$CC$61,$CC$61:$CC$62=$CC$62,$CE$57&lt;&gt;$CE$58,$CE$58:$CE$60=$CE$60,$CE$61:$CE$62=$CE$62,$CF$58:$CF$59=$CF$59,$CF$59&lt;&gt;$CF$60,$CF$61:$CF$62=$CF$62,$CG$58:$CG$59=$CG$59,$CG$61&lt;&gt;$CG$62),1,0)</f>
        <v>0</v>
      </c>
      <c r="CJC62" s="487">
        <f t="array" aca="1" ref="CJC62" ca="1">IF(AND($CC$57:$CC$59=$CC$59,$CC$59&lt;&gt;$CC$60,$CC$60:$CC$62=$CC$62,$CE$57:$CE$59=$CE$59,$CE$60:$CE$61=$CE$61,$CE$61&lt;&gt;$CE$62,$CF$57&lt;&gt;$CF$58,$CF$58:$CF$59=$CF$59,$CF$60:$CF$61=$CF$61,$CG$58:$CG$59=$CG$59,$CG$60&lt;&gt;$CG$61),1,0)</f>
        <v>0</v>
      </c>
      <c r="CJD62" s="487">
        <f t="array" aca="1" ref="CJD62" ca="1">IF(AND($CC$57:$CC$59=$CC$59,$CC$59&lt;&gt;$CC$60,$CC$60:$CC$62=$CC$62,$CE$57:$CE$59=$CE$59,$CE$60:$CE$61=$CE$61,$CE$61&lt;&gt;$CE$62,$CF$57:$CF$59=$CF$59,$CF$60&lt;&gt;$CF$61,$CG$57&lt;&gt;$CG$58,$CG$58:$CG$59=$CG$59),1,0)</f>
        <v>0</v>
      </c>
      <c r="CJE62" s="487">
        <f t="array" aca="1" ref="CJE62" ca="1">IF(AND($CC$57:$CC$59=$CC$59,$CC$59&lt;&gt;$CC$60,$CC$60:$CC$62=$CC$62,$CE$57:$CE$59=$CE$59,$CE$60&lt;&gt;$CE$61,$CE$61:$CE$62=$CE$62,$CF$57&lt;&gt;$CF$58,$CF$58:$CF$59=$CF$59,$CF$61:$CF$62=$CF$62,$CG$58:$CG$59=$CG$59,$CG$61&lt;&gt;$CG$62),1,0)</f>
        <v>0</v>
      </c>
      <c r="CJF62" s="487">
        <f t="array" aca="1" ref="CJF62" ca="1">IF(AND($CC$57:$CC$59=$CC$59,$CC$59&lt;&gt;$CC$60,$CC$60:$CC$62=$CC$62,$CE$57:$CE$59=$CE$59,$CE$60&lt;&gt;$CE$61,$CE$61:$CE$62=$CE$62,$CF$57:$CF$59=$CF$59,$CF$61&lt;&gt;$CF$62,$CG$57&lt;&gt;$CG$58,$CG$58:$CG$59=$CG$59),1,0)</f>
        <v>0</v>
      </c>
      <c r="CJG62" s="487">
        <f t="array" aca="1" ref="CJG62" ca="1">IF(AND($CC$57:$CC$59=$CC$59,$CC$59&lt;&gt;$CC$60,$CC$60:$CC$62=$CC$62,$CE$57&lt;&gt;$CE$58,$CE$58:$CE$59=$CE$59,$CE$60:$CE$62=$CE$62,$CF$58:$CF$59=$CF$59,$CF$60&lt;&gt;$CF$61,$CF$61:$CF$62=$CF$62,$CG$58:$CG$59=$CG$59,$CG$61&lt;&gt;$CG$62),1,0)</f>
        <v>0</v>
      </c>
      <c r="CJH62" s="487">
        <f t="array" aca="1" ref="CJH62" ca="1">IF(AND($CC$57:$CC$59=$CC$59,$CC$59&lt;&gt;$CC$60,$CC$60:$CC$62=$CC$62,$CE$57&lt;&gt;$CE$58,$CE$58:$CE$59=$CE$59,$CE$60:$CE$62=$CE$62,$CF$58:$CF$59=$CF$59,$CF$60:$CF$61=$CF$61,$CF$61&lt;&gt;$CF$62,$CG$58:$CG$59=$CG$59,$CG$60&lt;&gt;$CG$61),1,0)</f>
        <v>0</v>
      </c>
      <c r="CJI62" s="487">
        <f t="array" aca="1" ref="CJI62" ca="1">IF(AND($CC$57&lt;&gt;$CC$58,$CC$58:$CC$62=$CC$62,$CE$58:$CE$61=$CE$61,$CE$61&lt;&gt;$CE$62,$CF$58:$CF$59=$CF$59,$CF$59&lt;&gt;$CF$60,$CF$60:$CF$61=$CF$61,$CG$58:$CG$59=$CG$59,$CG$60&lt;&gt;$CG$61),1,0)</f>
        <v>0</v>
      </c>
      <c r="CJJ62" s="487">
        <f t="array" aca="1" ref="CJJ62" ca="1">IF(AND($CC$57&lt;&gt;$CC$58,$CC$58:$CC$62=$CC$62,$CE$58:$CE$61=$CE$61,$CE$61&lt;&gt;$CE$62,$CF$58:$CF$60=$CF$60,$CF$60&lt;&gt;$CF$61,$CG$58:$CG$59=$CG$59,$CG$59&lt;&gt;$CG$60),1,0)</f>
        <v>0</v>
      </c>
      <c r="CJK62" s="487">
        <f t="array" aca="1" ref="CJK62" ca="1">IF(AND($CC$57&lt;&gt;$CC$58,$CC$58:$CC$62=$CC$62,$CE$58:$CE$60=$CE$60,$CE$60&lt;&gt;$CE$61,$CE$61:$CE$62=$CE$62,$CF$58:$CF$59=$CF$59,$CF$59&lt;&gt;$CF$60,$CF$61:$CF$62=$CF$62,$CG$58:$CG$59=$CG$59,$CG$61&lt;&gt;$CG$62),1,0)</f>
        <v>0</v>
      </c>
      <c r="CJL62" s="487">
        <f t="array" aca="1" ref="CJL62" ca="1">IF(AND($CC$57&lt;&gt;$CC$58,$CC$58:$CC$62=$CC$62,$CE$58:$CE$60=$CE$60,$CE$60&lt;&gt;$CE$61,$CE$61:$CE$62=$CE$62,$CF$58:$CF$60=$CF$60,$CF$61&lt;&gt;$CF$62,$CG$58:$CG$59=$CG$59,$CG$59&lt;&gt;$CG$60),1,0)</f>
        <v>0</v>
      </c>
      <c r="CJM62" s="487">
        <f t="array" aca="1" ref="CJM62" ca="1">IF(AND($CC$57&lt;&gt;$CC$58,$CC$58:$CC$62=$CC$62,$CE$58:$CE$59=$CE$59,$CE$59&lt;&gt;$CE$60,$CE$60:$CE$62=$CE$62,$CF$58:$CF$59=$CF$59,$CF$60&lt;&gt;$CF$61,$CF$61:$CF$62=$CF$62,$CG$58:$CG$59=$CG$59,$CG$61&lt;&gt;$CG$62),1,0)</f>
        <v>0</v>
      </c>
      <c r="CJN62" s="487">
        <f t="array" aca="1" ref="CJN62" ca="1">IF(AND($CC$57&lt;&gt;$CC$58,$CC$58:$CC$62=$CC$62,$CE$58:$CE$59=$CE$59,$CE$59&lt;&gt;$CE$60,$CE$60:$CE$62=$CE$62,$CF$58:$CF$59=$CF$59,$CF$60:$CF$61=$CF$61,$CF$61&lt;&gt;$CF$62,$CG$58:$CG$59=$CG$59,$CG$60&lt;&gt;$CG$61),1,0)</f>
        <v>0</v>
      </c>
      <c r="CJO62" s="487">
        <f t="array" aca="1" ref="CJO62" ca="1">IF(AND($CC$57:$CC$61=$CC$61,$CC$61&lt;&gt;$CC$62,$CE$57:$CE$60=$CE$60,$CE$60&lt;&gt;$CE$61,$CF$57&lt;&gt;$CF$58,$CF$58:$CF$60=$CF$60,$CG$58&lt;&gt;$CG$59,$CG$59:$CG$60=$CG$60),1,0)</f>
        <v>0</v>
      </c>
      <c r="CJP62" s="487">
        <f t="array" aca="1" ref="CJP62" ca="1">IF(AND($CC$57:$CC$61=$CC$61,$CC$61&lt;&gt;$CC$62,$CE$57:$CE$60=$CE$60,$CE$60&lt;&gt;$CE$61,$CF$57:$CF$58=$CF$58,$CF$58&lt;&gt;$CF$59,$CF$59:$CF$60=$CF$60,$CG$57&lt;&gt;$CG$58,$CG$59:$CG$60=$CG$60),1,0)</f>
        <v>0</v>
      </c>
      <c r="CJQ62" s="487">
        <f t="array" aca="1" ref="CJQ62" ca="1">IF(AND($CC$57:$CC$61=$CC$61,$CC$61&lt;&gt;$CC$62,$CE$57:$CE$58=$CE$58,$CE$58&lt;&gt;$CE$59,$CE$59:$CE$61=$CE$61,$CF$57&lt;&gt;$CF$58,$CF$59:$CF$61=$CF$61,$CG$59:$CG$60=$CG$60,$CG$60&lt;&gt;$CG$61),1,0)</f>
        <v>0</v>
      </c>
      <c r="CJR62" s="487">
        <f t="array" aca="1" ref="CJR62" ca="1">IF(AND($CC$57:$CC$61=$CC$61,$CC$61&lt;&gt;$CC$62,$CE$57:$CE$58=$CE$58,$CE$58&lt;&gt;$CE$59,$CE$59:$CE$61=$CE$61,$CF$57:$CF$58=$CF$58,$CF$59:$CF$60=$CF$60,$CF$60&lt;&gt;$CF$61,$CG$59:$CG$60=$CG$60,$CG$57&lt;&gt;$CG$58),1,0)</f>
        <v>0</v>
      </c>
      <c r="CJS62" s="487">
        <f t="array" aca="1" ref="CJS62" ca="1">IF(AND($CC$57:$CC$61=$CC$61,$CC$61&lt;&gt;$CC$62,$CE$57&lt;&gt;$CE$58,$CE$58:$CE$61=$CE$61,$CF$58:$CF$60=$CF$60,$CF$60&lt;&gt;$CF$61,$CG$58&lt;&gt;$CG$59,$CG$59:$CG$60=$CG$60),1,0)</f>
        <v>0</v>
      </c>
      <c r="CJT62" s="487">
        <f t="array" aca="1" ref="CJT62" ca="1">IF(AND($CC$57:$CC$61=$CC$61,$CC$61&lt;&gt;$CC$62,$CE$57&lt;&gt;$CE$58,$CE$58:$CE$61=$CE$61,$CF$58&lt;&gt;$CF$59,$CF$59:$CF$61=$CF$61,$CG$59:$CG$60=$CG$60,$CG$60&lt;&gt;$CG$61),1,0)</f>
        <v>0</v>
      </c>
      <c r="CJU62" s="487">
        <f t="array" aca="1" ref="CJU62" ca="1">IF(AND($CC$57:$CC$60=$CC$60,$CC$60&lt;&gt;$CC$61,$CC$61:$CC$62=$CC$62,$CE$57:$CE$60=$CE$60,$CE$61&lt;&gt;$CE$62,$CF$57&lt;&gt;$CF$58,$CF$58:$CF$60=$CF$60,$CG$58&lt;&gt;$CG$59,$CG$59:$CG$60=$CG$60),1,0)</f>
        <v>0</v>
      </c>
      <c r="CJV62" s="487">
        <f t="array" aca="1" ref="CJV62" ca="1">IF(AND($CC$57:$CC$60=$CC$60,$CC$60&lt;&gt;$CC$61,$CC$61:$CC$62=$CC$62,$CE$57:$CE$60=$CE$60,$CE$61&lt;&gt;$CE$62,$CF$57:$CF$58=$CF$58,$CF$58&lt;&gt;$CF$59,$CF$59:$CF$60=$CF$60,$CG$57&lt;&gt;$CG$58,$CG$59:$CG$60=$CG$60),1,0)</f>
        <v>0</v>
      </c>
      <c r="CJW62" s="487">
        <f t="array" aca="1" ref="CJW62" ca="1">IF(AND($CC$57:$CC$60=$CC$60,$CC$60&lt;&gt;$CC$61,$CC$61:$CC$62=$CC$62,$CE$57&lt;&gt;$CE$58,$CE$58:$CE$60=$CE$60,$CE$61:$CE$62=$CE$62,$CF$58:$CF$60=$CF$60,$CF$61&lt;&gt;$CF$62,$CG$58&lt;&gt;$CG$59,$CG$59:$CG$60=$CG$60),1,0)</f>
        <v>0</v>
      </c>
      <c r="CJX62" s="487">
        <f t="array" aca="1" ref="CJX62" ca="1">IF(AND($CC$57:$CC$60=$CC$60,$CC$60&lt;&gt;$CC$61,$CC$61:$CC$62=$CC$62,$CE$57&lt;&gt;$CE$58,$CE$58:$CE$60=$CE$60,$CE$61:$CE$62=$CE$62,$CF$58&lt;&gt;$CF$59,$CF$59:$CF$60=$CF$60,$CF$61:$CF$62=$CF$62,$CG$59:$CG$60=$CG$60,$CG$61&lt;&gt;$CG$62),1,0)</f>
        <v>0</v>
      </c>
      <c r="CJY62" s="487">
        <f t="array" aca="1" ref="CJY62" ca="1">IF(AND($CC$57:$CC$60=$CC$60,$CC$60&lt;&gt;$CC$61,$CC$61:$CC$62=$CC$62,$CE$57:$CE$58=$CE$58,$CE$58&lt;&gt;$CE$59,$CE$59:$CE$60=$CE$60,$CE$61:$CE$62=$CE$62,$CF$57&lt;&gt;$CF$58,$CF$59:$CF$60=$CF$60,$CF$61:$CF$62=$CF$62,$CG$59:$CG$60=$CG$60,$CG$61&lt;&gt;$CG$62),1,0)</f>
        <v>0</v>
      </c>
      <c r="CJZ62" s="487">
        <f t="array" aca="1" ref="CJZ62" ca="1">IF(AND($CC$57:$CC$60=$CC$60,$CC$60&lt;&gt;$CC$61,$CC$61:$CC$62=$CC$62,$CE$57:$CE$58=$CE$58,$CE$58&lt;&gt;$CE$59,$CE$59:$CE$60=$CE$60,$CE$61:$CE$62=$CE$62,$CF$57:$CF$58=$CF$58,$CF$59:$CF$60=$CF$60,$CF$61&lt;&gt;$CF$62,$CG$57&lt;&gt;$CG$58,$CG$59:$CG$60=$CG$60),1,0)</f>
        <v>0</v>
      </c>
      <c r="CKA62" s="487">
        <f t="array" aca="1" ref="CKA62" ca="1">IF(AND($CC$57:$CC$58=$CC$58,$CC$58&lt;&gt;$CC$59,$CC$59:$CC$62=$CC$62,$CE$57&lt;&gt;$CE$58,$CE$59:$CE$62=$CE$62,$CF$59:$CF$60=$CF$60,$CF$60&lt;&gt;$CF$61,$CF$61:$CF$62=$CF$62,$CG$59:$CG$60=$CG$60,$CG$61&lt;&gt;$CG$62),1,0)</f>
        <v>0</v>
      </c>
      <c r="CKB62" s="487">
        <f t="array" aca="1" ref="CKB62" ca="1">IF(AND($CC$57:$CC$58=$CC$58,$CC$58&lt;&gt;$CC$59,$CC$59:$CC$62=$CC$62,$CE$57&lt;&gt;$CE$58,$CE$59:$CE$62=$CE$62,$CF$59:$CF$61=$CF$61,$CF$61&lt;&gt;$CF$62,$CG$59:$CG$60=$CG$60,$CG$60&lt;&gt;$CG$61),1,0)</f>
        <v>0</v>
      </c>
      <c r="CKC62" s="487">
        <f t="array" aca="1" ref="CKC62" ca="1">IF(AND($CC$57:$CC$58=$CC$58,$CC$58&lt;&gt;$CC$59,$CC$59:$CC$62=$CC$62,$CE$57:$CE$58=$CE$58,$CE$59:$CE$61=$CE$61,$CE$61&lt;&gt;$CE$62,$CF$57&lt;&gt;$CF$58,$CF$59:$CF$61=$CF$61,$CG$59:$CG$60=$CG$60,$CG$60&lt;&gt;$CG$61),1,0)</f>
        <v>0</v>
      </c>
      <c r="CKD62" s="487">
        <f t="array" aca="1" ref="CKD62" ca="1">IF(AND($CC$57:$CC$58=$CC$58,$CC$58&lt;&gt;$CC$59,$CC$59:$CC$62=$CC$62,$CE$57:$CE$58=$CE$58,$CE$59:$CE$61=$CE$61,$CE$61&lt;&gt;$CE$62,$CF$57:$CF$58=$CF$58,$CF$59:$CF$60=$CF$60,$CF$60&lt;&gt;$CF$61,$CG$57&lt;&gt;$CG$58,$CG$59:$CG$60=$CG$60),1,0)</f>
        <v>0</v>
      </c>
      <c r="CKE62" s="487">
        <f t="array" aca="1" ref="CKE62" ca="1">IF(AND($CC$57:$CC$58=$CC$58,$CC$58&lt;&gt;$CC$59,$CC$59:$CC$62=$CC$62,$CE$57:$CE$58=$CE$58,$CE$59:$CE$60=$CE$60,$CE$60&lt;&gt;$CE$61,$CE$61:$CE$62=$CE$62,$CF$57&lt;&gt;$CF$58,$CF$59:$CF$60=$CF$60,$CF$61:$CF$62=$CF$62,$CG$59:$CG$60=$CG$60,$CG$61&lt;&gt;$CG$62),1,0)</f>
        <v>0</v>
      </c>
      <c r="CKF62" s="487">
        <f t="array" aca="1" ref="CKF62" ca="1">IF(AND($CC$57:$CC$58=$CC$58,$CC$58&lt;&gt;$CC$59,$CC$59:$CC$62=$CC$62,$CE$57:$CE$58=$CE$58,$CE$59:$CE$60=$CE$60,$CE$60&lt;&gt;$CE$61,$CE$61:$CE$62=$CE$62,$CF$57:$CF$58=$CF$58,$CF$59:$CF$60=$CF$60,$CF$61&lt;&gt;$CF$62,$CG$57&lt;&gt;$CG$58,$CG$59:$CG$60=$CG$60),1,0)</f>
        <v>0</v>
      </c>
      <c r="CKG62" s="487">
        <f t="array" aca="1" ref="CKG62" ca="1">IF(AND($CC$57&lt;&gt;$CC$58,$CC$58:$CC$62=$CC$62,$CE$58&lt;&gt;$CE$59,$CE$59:$CE$62=$CE$62,$CF$59:$CF$60=$CF$60,$CF$60&lt;&gt;$CF$61,$CF$61:$CF$62=$CF$62,$CG$59:$CG$60=$CG$60,$CG$61&lt;&gt;$CG$62),1,0)</f>
        <v>0</v>
      </c>
      <c r="CKH62" s="487">
        <f t="array" aca="1" ref="CKH62" ca="1">IF(AND($CC$57&lt;&gt;$CC$58,$CC$58:$CC$62=$CC$62,$CE$58&lt;&gt;$CE$59,$CE$59:$CE$62=$CE$62,$CF$59:$CF$61=$CF$61,$CF$61&lt;&gt;$CF$62,$CG$59:$CG$60=$CG$60,$CG$60&lt;&gt;$CG$61),1,0)</f>
        <v>0</v>
      </c>
      <c r="CKI62" s="487">
        <f t="array" aca="1" ref="CKI62" ca="1">IF(AND($CC$57&lt;&gt;$CC$58,$CC$58:$CC$62=$CC$62,$CE$58:$CE$60=$CE$60,$CE$60&lt;&gt;$CE$61,$CE$61:$CE$62=$CE$62,$CF$58&lt;&gt;$CF$59,$CF$59:$CF$60=$CF$60,$CF$61:$CF$62=$CF$62,$CG$59:$CG$60=$CG$60,$CG$61&lt;&gt;$CG$62),1,0)</f>
        <v>0</v>
      </c>
      <c r="CKJ62" s="487">
        <f t="array" aca="1" ref="CKJ62" ca="1">IF(AND($CC$57&lt;&gt;$CC$58,$CC$58:$CC$62=$CC$62,$CE$58:$CE$60=$CE$60,$CE$60&lt;&gt;$CE$61,$CE$61:$CE$62=$CE$62,$CF$58:$CF$60=$CF$60,$CF$61&lt;&gt;$CF$62,$CG$58&lt;&gt;$CG$59,$CG$59:$CG$60=$CG$60),1,0)</f>
        <v>0</v>
      </c>
      <c r="CKK62" s="487">
        <f t="array" aca="1" ref="CKK62" ca="1">IF(AND($CC$57&lt;&gt;$CC$58,$CC$58:$CC$62=$CC$62,$CE$58:$CE$61=$CE$61,$CE$61&lt;&gt;$CE$62,$CF$58&lt;&gt;$CF$59,$CF$59:$CF$61=$CF$61,$CG$59:$CG$60=$CG$60,$CG$60&lt;&gt;$CG$61),1,0)</f>
        <v>0</v>
      </c>
      <c r="CKL62" s="487">
        <f t="array" aca="1" ref="CKL62" ca="1">IF(AND($CC$57&lt;&gt;$CC$58,$CC$58:$CC$62=$CC$62,$CE$58:$CE$61=$CE$61,$CE$61&lt;&gt;$CE$62,$CF$58:$CF$60=$CF$60,$CF$60&lt;&gt;$CF$61,$CG$58&lt;&gt;$CG$59,$CG$59:$CG$60=$CG$60),1,0)</f>
        <v>0</v>
      </c>
      <c r="CKM62" s="487">
        <f t="array" aca="1" ref="CKM62" ca="1">IF(AND($CC$57:$CC$61=$CC$61,$CC$61&lt;&gt;$CC$62,$CE$57&lt;&gt;$CE$58,$CE$58:$CE$61=$CE$61,$CF$58:$CF$59=$CF$59,$CF$59&lt;&gt;$CF$60,$CF$60:$CF$61=$CF$61,$CG$58&lt;&gt;$CG$59,$CG$60:$CG$61=$CG$61),1,0)</f>
        <v>0</v>
      </c>
      <c r="CKN62" s="487">
        <f t="array" aca="1" ref="CKN62" ca="1">IF(AND($CC$57:$CC$61=$CC$61,$CC$61&lt;&gt;$CC$62,$CE$57&lt;&gt;$CE$58,$CE$58:$CE$61=$CE$61,$CF$58&lt;&gt;$CF$59,$CF$59:$CF$61=$CF$61,$CG$59&lt;&gt;$CG$60,$CG$60:$CG$61=$CG$61),1,0)</f>
        <v>0</v>
      </c>
      <c r="CKO62" s="487">
        <f t="array" aca="1" ref="CKO62" ca="1">IF(AND($CC$57:$CC$61=$CC$61,$CC$61&lt;&gt;$CC$62,$CE$57:$CE$59=$CE$59,$CE$59&lt;&gt;$CE$60,$CE$60:$CE$61=$CE$61,$CF$57&lt;&gt;$CF$58,$CF$58:$CF$59=$CF$59,$CF$60:$CF$61=$CF$61,$CG$58&lt;&gt;$CG$59,$CG$60:$CG$61=$CG$61),1,0)</f>
        <v>0</v>
      </c>
      <c r="CKP62" s="487">
        <f t="array" aca="1" ref="CKP62" ca="1">IF(AND($CC$57:$CC$61=$CC$61,$CC$61&lt;&gt;$CC$62,$CE$57:$CE$59=$CE$59,$CE$59&lt;&gt;$CE$60,$CE$60:$CE$61=$CE$61,$CF$57:$CF$58=$CF$58,$CF$58&lt;&gt;$CF$59,$CF$60:$CF$61=$CF$61,$CG$57&lt;&gt;$CG$58,$CG$60:$CG$61=$CG$61),1,0)</f>
        <v>0</v>
      </c>
      <c r="CKQ62" s="487">
        <f t="array" aca="1" ref="CKQ62" ca="1">IF(AND($CC$57:$CC$61=$CC$61,$CC$61&lt;&gt;$CC$62,$CE$57:$CE$58=$CE$58,$CE$58&lt;&gt;$CE$59,$CE$59:$CE$61=$CE$61,$CF$57&lt;&gt;$CF$58,$CF$59:$CF$61=$CF$61,$CG$59&lt;&gt;$CG$60,$CG$60:$CG$61=$CG$61),1,0)</f>
        <v>0</v>
      </c>
      <c r="CKR62" s="487">
        <f t="array" aca="1" ref="CKR62" ca="1">IF(AND($CC$57:$CC$61=$CC$61,$CC$61&lt;&gt;$CC$62,$CE$57:$CE$58=$CE$58,$CE$58&lt;&gt;$CE$59,$CE$59:$CE$61=$CE$61,$CF$57:$CF$58=$CF$58,$CF$59&lt;&gt;$CF$60,$CF$60:$CF$61=$CF$61,$CG$57&lt;&gt;$CG$58,$CG$60:$CG$61=$CG$61),1,0)</f>
        <v>0</v>
      </c>
      <c r="CKS62" s="487">
        <f t="array" aca="1" ref="CKS62" ca="1">IF(AND($CC$57:$CC$59=$CC$59,$CC$59&lt;&gt;$CC$60,$CC$60:$CC$62=$CC$62,$CE$57:$CE$59=$CE$59,$CE$60:$CE$61=$CE$61,$CE$61&lt;&gt;$CE$62,$CF$57&lt;&gt;$CF$58,$CF$58:$CF$59=$CF$59,$CF$60:$CF$61=$CF$61,$CG$58&lt;&gt;$CG$59,$CG$60:$CG$61=$CG$61),1,0)</f>
        <v>0</v>
      </c>
      <c r="CKT62" s="487">
        <f t="array" aca="1" ref="CKT62" ca="1">IF(AND($CC$57:$CC$59=$CC$59,$CC$59&lt;&gt;$CC$60,$CC$60:$CC$62=$CC$62,$CE$57:$CE$59=$CE$59,$CE$60:$CE$61=$CE$61,$CE$61&lt;&gt;$CE$62,$CF$57:$CF$58=$CF$58,$CF$58&lt;&gt;$CF$59,$CF$60:$CF$61=$CF$61,$CG$57&lt;&gt;$CG$58,$CG$60:$CG$61=$CG$61),1,0)</f>
        <v>0</v>
      </c>
      <c r="CKU62" s="487">
        <f t="array" aca="1" ref="CKU62" ca="1">IF(AND($CC$57:$CC$59=$CC$59,$CC$59&lt;&gt;$CC$60,$CC$60:$CC$62=$CC$62,$CE$57&lt;&gt;$CE$58,$CE$58:$CE$59=$CE$59,$CE$60:$CE$62=$CE$62,$CF$58&lt;&gt;$CF$59,$CF$60:$CF$62=$CF$62,$CG$60:$CG$61=$CG$61,$CG$61&lt;&gt;$CG$62),1,0)</f>
        <v>0</v>
      </c>
      <c r="CKV62" s="487">
        <f t="array" aca="1" ref="CKV62" ca="1">IF(AND($CC$57:$CC$59=$CC$59,$CC$59&lt;&gt;$CC$60,$CC$60:$CC$62=$CC$62,$CE$57&lt;&gt;$CE$58,$CE$58:$CE$59=$CE$59,$CE$60:$CE$62=$CE$62,$CF$58:$CF$59=$CF$59,$CF$60:$CF$61=$CF$61,$CF$61&lt;&gt;$CF$62,$CG$58&lt;&gt;$CG$59,$CG$60:$CG$61=$CG$61),1,0)</f>
        <v>0</v>
      </c>
      <c r="CKW62" s="487">
        <f t="array" aca="1" ref="CKW62" ca="1">IF(AND($CC$57:$CC$59=$CC$59,$CC$59&lt;&gt;$CC$60,$CC$60:$CC$62=$CC$62,$CE$57:$CE$58=$CE$58,$CE$58&lt;&gt;$CE$59,$CE$60:$CE$62=$CE$62,$CF$57&lt;&gt;$CF$58,$CF$60:$CF$62=$CF$62,$CG$60:$CG$61=$CG$61,$CG$61&lt;&gt;$CG$62),1,0)</f>
        <v>0</v>
      </c>
      <c r="CKX62" s="487">
        <f t="array" aca="1" ref="CKX62" ca="1">IF(AND($CC$57:$CC$59=$CC$59,$CC$59&lt;&gt;$CC$60,$CC$60:$CC$62=$CC$62,$CE$57:$CE$58=$CE$58,$CE$58&lt;&gt;$CE$59,$CE$60:$CE$62=$CE$62,$CF$57:$CF$58=$CF$58,$CF$60:$CF$61=$CF$61,$CF$61&lt;&gt;$CF$62,$CG$57&lt;&gt;$CG$58,$CG$60:$CG$61=$CG$61),1,0)</f>
        <v>0</v>
      </c>
      <c r="CKY62" s="487">
        <f t="array" aca="1" ref="CKY62" ca="1">IF(AND($CC$57:$CC$58=$CC$58,$CC$58&lt;&gt;$CC$59,$CC$59:$CC$62=$CC$62,$CE$57:$CE$58=$CE$58,$CE$59:$CE$61=$CE$61,$CE$61&lt;&gt;$CE$62,$CF$57&lt;&gt;$CF$58,$CF$59:$CF$61=$CF$61,$CG$59&lt;&gt;$CG$60,$CG$60:$CG$61=$CG$61),1,0)</f>
        <v>0</v>
      </c>
      <c r="CKZ62" s="487">
        <f t="array" aca="1" ref="CKZ62" ca="1">IF(AND($CC$57:$CC$58=$CC$58,$CC$58&lt;&gt;$CC$59,$CC$59:$CC$62=$CC$62,$CE$57:$CE$58=$CE$58,$CE$59:$CE$61=$CE$61,$CE$61&lt;&gt;$CE$62,$CF$57:$CF$58=$CF$58,$CF$59&lt;&gt;$CF$60,$CF$60:$CF$61=$CF$61,$CG$57&lt;&gt;$CG$58,$CG$60:$CG$61=$CG$61),1,0)</f>
        <v>0</v>
      </c>
      <c r="CLA62" s="487">
        <f t="array" aca="1" ref="CLA62" ca="1">IF(AND($CC$57:$CC$58=$CC$58,$CC$58&lt;&gt;$CC$59,$CC$59:$CC$62=$CC$62,$CE$57:$CE$58=$CE$58,$CE$59&lt;&gt;$CE$60,$CE$60:$CE$62=$CE$62,$CF$57:$CF$58=$CF$58,$CF$60:$CF$61=$CF$61,$CF$61&lt;&gt;$CF$62,$CG$57&lt;&gt;$CG$58,$CG$60:$CG$61=$CG$61),1,0)</f>
        <v>0</v>
      </c>
      <c r="CLB62" s="487">
        <f t="array" aca="1" ref="CLB62" ca="1">IF(AND($CC$57:$CC$58=$CC$58,$CC$58&lt;&gt;$CC$59,$CC$59:$CC$62=$CC$62,$CE$57:$CE$58=$CE$58,$CE$59&lt;&gt;$CE$60,$CE$60:$CE$62=$CE$62,$CF$57&lt;&gt;$CF$58,$CF$60:$CF$62=$CF$62,$CG$60:$CG$61=$CG$61,$CG$61&lt;&gt;$CG$62),1,0)</f>
        <v>0</v>
      </c>
      <c r="CLC62" s="487">
        <f t="array" aca="1" ref="CLC62" ca="1">IF(AND($CC$57:$CC$58=$CC$58,$CC$58&lt;&gt;$CC$59,$CC$59:$CC$62=$CC$62,$CE$57&lt;&gt;$CE$58,$CE$59:$CE$62=$CE$62,$CF$59&lt;&gt;$CF$60,$CF$60:$CF$62=$CF$62,$CG$60:$CG$61=$CG$61,$CG$61&lt;&gt;$CG$62),1,0)</f>
        <v>0</v>
      </c>
      <c r="CLD62" s="487">
        <f t="array" aca="1" ref="CLD62" ca="1">IF(AND($CC$57:$CC$58=$CC$58,$CC$58&lt;&gt;$CC$59,$CC$59:$CC$62=$CC$62,$CE$57&lt;&gt;$CE$58,$CE$59:$CE$62=$CE$62,$CF$59:$CF$61=$CF$61,$CF$61&lt;&gt;$CF$62,$CG$59&lt;&gt;$CG$60,$CG$60:$CG$61=$CG$61),1,0)</f>
        <v>0</v>
      </c>
      <c r="CLE62" s="487">
        <f t="array" aca="1" ref="CLE62" ca="1">IF(AND($CC$57&lt;&gt;$CC$58,$CC$58:$CC$62=$CC$62,$CE$58:$CE$61=$CE$61,$CE$61&lt;&gt;$CE$62,$CF$58:$CF$59=$CF$59,$CF$59&lt;&gt;$CF$60,$CF$60:$CF$61=$CF$61,$CG$58&lt;&gt;$CG$59,$CG$60:$CG$61=$CG$61),1,0)</f>
        <v>0</v>
      </c>
      <c r="CLF62" s="487">
        <f t="array" aca="1" ref="CLF62" ca="1">IF(AND($CC$57&lt;&gt;$CC$58,$CC$58:$CC$62=$CC$62,$CE$58:$CE$61=$CE$61,$CE$61&lt;&gt;$CE$62,$CF$58&lt;&gt;$CF$59,$CF$59:$CF$61=$CF$61,$CG$59&lt;&gt;$CG$60,$CG$60:$CG$61=$CG$61),1,0)</f>
        <v>0</v>
      </c>
      <c r="CLG62" s="487">
        <f t="array" aca="1" ref="CLG62" ca="1">IF(AND($CC$57&lt;&gt;$CC$58,$CC$58:$CC$62=$CC$62,$CE$58:$CE$59=$CE$59,$CE$59&lt;&gt;$CE$60,$CE$60:$CE$62=$CE$62,$CF$58:$CF$59=$CF$59,$CF$60:$CF$61=$CF$61,$CF$61&lt;&gt;$CF$62,$CG$58&lt;&gt;$CG$59,$CG$60:$CG$61=$CG$61),1,0)</f>
        <v>0</v>
      </c>
      <c r="CLH62" s="487">
        <f t="array" aca="1" ref="CLH62" ca="1">IF(AND($CC$57&lt;&gt;$CC$58,$CC$58:$CC$62=$CC$62,$CE$58:$CE$59=$CE$59,$CE$59&lt;&gt;$CE$60,$CE$60:$CE$62=$CE$62,$CF$58&lt;&gt;$CF$59,$CF$60:$CF$62=$CF$62,$CG$60:$CG$61=$CG$61,$CG$61&lt;&gt;$CG$62),1,0)</f>
        <v>0</v>
      </c>
      <c r="CLI62" s="487">
        <f t="array" aca="1" ref="CLI62" ca="1">IF(AND($CC$57&lt;&gt;$CC$58,$CC$58:$CC$62=$CC$62,$CE$58&lt;&gt;$CE$59,$CE$59:$CE$62=$CE$62,$CF$59&lt;&gt;$CF$60,$CF$60:$CF$62=$CF$62,$CG$60:$CG$61=$CG$61,$CG$62&lt;&gt;$CG$62),1,0)</f>
        <v>0</v>
      </c>
      <c r="CLJ62" s="487">
        <f t="array" aca="1" ref="CLJ62" ca="1">IF(AND($CC$57&lt;&gt;$CC$58,$CC$58:$CC$62=$CC$62,$CE$58&lt;&gt;$CE$59,$CE$59:$CE$62=$CE$62,$CF$59:$CF$61=$CF$61,$CF$61&lt;&gt;$CF$62,$CG$59&lt;&gt;$CG$60,$CG$60:$CG$61=$CG$61),1,0)</f>
        <v>0</v>
      </c>
      <c r="CLK62" s="487">
        <f t="array" aca="1" ref="CLK62" ca="1">IF(AND($CC$57:$CC$60=$CC$60,$CC$60&lt;&gt;$CC$61,$CC$61:$CC$62=$CC$62,$CE$57:$CE$59=$CE$59,$CE$59&lt;&gt;$CE$60,$CE$61:$CE$62=$CE$62,$CF$57&lt;&gt;$CF$58,$CF$58:$CF$59=$CF$59,$CF$61:$CF$62=$CF$62,$CG$58&lt;&gt;$CG$59,$CG$61:$CG$62=$CG$62),1,0)</f>
        <v>0</v>
      </c>
      <c r="CLL62" s="487">
        <f t="array" aca="1" ref="CLL62" ca="1">IF(AND($CC$57:$CC$60=$CC$60,$CC$60&lt;&gt;$CC$61,$CC$61:$CC$62=$CC$62,$CE$57:$CE$59=$CE$59,$CE$59&lt;&gt;$CE$60,$CE$61:$CE$62=$CE$62,$CF$57:$CF$58=$CF$58,$CF$58&lt;&gt;$CF$59,$CF$61:$CF$62=$CF$62,$CG$57&lt;&gt;$CG$58,$CG$61:$CG$62=$CG$62),1,0)</f>
        <v>0</v>
      </c>
      <c r="CLM62" s="487">
        <f t="array" aca="1" ref="CLM62" ca="1">IF(AND($CC$57:$CC$60=$CC$60,$CC$60&lt;&gt;$CC$61,$CC$61:$CC$62=$CC$62,$CE$57:$CE$58=$CE$58,$CE$58&lt;&gt;$CE$59,$CE$59:$CE$60=$CE$60,$CE$61:$CE$62=$CE$62,$CF$57&lt;&gt;$CF$58,$CF$59:$CF$60=$CF$60,$CF$61:$CF$62=$CF$62,$CG$59&lt;&gt;$CG$60,$CG$61:$CG$62=$CG$62),1,0)</f>
        <v>0</v>
      </c>
      <c r="CLN62" s="487">
        <f t="array" aca="1" ref="CLN62" ca="1">IF(AND($CC$57:$CC$60=$CC$60,$CC$60&lt;&gt;$CC$61,$CC$61:$CC$62=$CC$62,$CE$57:$CE$58=$CE$58,$CE$58&lt;&gt;$CE$59,$CE$59:$CE$60=$CE$60,$CE$61:$CE$62=$CE$62,$CF$57:$CF$58=$CF$58,$CF$59&lt;&gt;$CF$60,$CF$61:$CF$62=$CF$62,$CG$57&lt;&gt;$CG$58,$CG$61:$CG$62=$CG$62),1,0)</f>
        <v>0</v>
      </c>
      <c r="CLO62" s="487">
        <f t="array" aca="1" ref="CLO62" ca="1">IF(AND($CC$57:$CC$60=$CC$60,$CC$60&lt;&gt;$CC$61,$CC$61:$CC$62=$CC$62,$CE$57&lt;&gt;$CE$58,$CE$58:$CE$60=$CE$60,$CE$61:$CE$62=$CE$62,$CF$58:$CF$59=$CF$59,$CF$59&lt;&gt;$CF$60,$CF$61:$CF$62=$CF$62,$CG$58&lt;&gt;$CG$59,$CG$61:$CG$62=$CG$62),1,0)</f>
        <v>0</v>
      </c>
      <c r="CLP62" s="487">
        <f t="array" aca="1" ref="CLP62" ca="1">IF(AND($CC$57:$CC$60=$CC$60,$CC$60&lt;&gt;$CC$61,$CC$61:$CC$62=$CC$62,$CE$57&lt;&gt;$CE$58,$CE$58:$CE$60=$CE$60,$CE$61:$CE$62=$CE$62,$CF$58&lt;&gt;$CF$59,$CF$59:$CF$60=$CF$60,$CF$61:$CF$62=$CF$62,$CG$59&lt;&gt;$CG$60,$CG$61:$CG$62=$CG$62),1,0)</f>
        <v>0</v>
      </c>
      <c r="CLQ62" s="487">
        <f t="array" aca="1" ref="CLQ62" ca="1">IF(AND($CC$57:$CC$59=$CC$59,$CC$59&lt;&gt;$CC$60,$CC$60:$CC$62=$CC$62,$CE$57&lt;&gt;$CE$58,$CE$58:$CE$59=$CE$59,$CE$60:$CE$62=$CE$62,$CF$58:$CF$59=$CF$59,$CF$60&lt;&gt;$CF$61,$CF$61:$CF$62=$CF$62,$CG$58&lt;&gt;$CG$59,$CG$61:$CG$62=$CG$62),1,0)</f>
        <v>0</v>
      </c>
      <c r="CLR62" s="487">
        <f t="array" aca="1" ref="CLR62" ca="1">IF(AND($CC$57:$CC$59=$CC$59,$CC$59&lt;&gt;$CC$60,$CC$60:$CC$62=$CC$62,$CE$57&lt;&gt;$CE$58,$CE$58:$CE$59=$CE$59,$CE$60:$CE$62=$CE$62,$CF$58&lt;&gt;$CF$59,$CF$60:$CF$62=$CF$62,$CG$60&lt;&gt;$CG$61,$CG$61:$CG$62=$CG$62),1,0)</f>
        <v>0</v>
      </c>
      <c r="CLS62" s="487">
        <f t="array" aca="1" ref="CLS62" ca="1">IF(AND($CC$57:$CC$59=$CC$59,$CC$59&lt;&gt;$CC$60,$CC$60:$CC$62=$CC$62,$CE$57:$CE$58=$CE$58,$CE$58&lt;&gt;$CE$59,$CE$60:$CE$62=$CE$62,$CF$57:$CF$58=$CF$58,$CF$60&lt;&gt;$CF$61,$CF$61:$CF$62=$CF$62,$CG$57&lt;&gt;$CG$58,$CG$61:$CG$62=$CG$62),1,0)</f>
        <v>0</v>
      </c>
      <c r="CLT62" s="487">
        <f t="array" aca="1" ref="CLT62" ca="1">IF(AND($CC$57:$CC$59=$CC$59,$CC$59&lt;&gt;$CC$60,$CC$60:$CC$62=$CC$62,$CE$57:$CE$58=$CE$58,$CE$58&lt;&gt;$CE$59,$CE$60:$CE$62=$CE$62,$CF$57&lt;&gt;$CF$58,$CF$60:$CF$62=$CF$62,$CG$60&lt;&gt;$CG$61,$CG$61:$CG$62=$CG$62),1,0)</f>
        <v>0</v>
      </c>
      <c r="CLU62" s="487">
        <f t="array" aca="1" ref="CLU62" ca="1">IF(AND($CC$57:$CC$59=$CC$59,$CC$59&lt;&gt;$CC$60,$CC$60:$CC$62=$CC$62,$CE$57:$CE$59=$CE$59,$CE$60&lt;&gt;$CE$61,$CE$61:$CE$62=$CE$62,$CF$57:$CF$58=$CF$58,$CF$58&lt;&gt;$CF$59,$CF$61:$CF$62=$CF$62,$CG$57&lt;&gt;$CG$58,$CG$61:$CG$62=$CG$62),1,0)</f>
        <v>0</v>
      </c>
      <c r="CLV62" s="487">
        <f t="array" aca="1" ref="CLV62" ca="1">IF(AND($CC$57:$CC$59=$CC$59,$CC$59&lt;&gt;$CC$60,$CC$60:$CC$62=$CC$62,$CE$57:$CE$59=$CE$59,$CE$60&lt;&gt;$CE$61,$CE$61:$CE$62=$CE$62,$CF$57&lt;&gt;$CF$58,$CF$58:$CF$59=$CF$59,$CF$61:$CF$62=$CF$62,$CG$58&lt;&gt;$CG$59,$CG$61:$CG$62=$CG$62),1,0)</f>
        <v>0</v>
      </c>
      <c r="CLW62" s="487">
        <f t="array" aca="1" ref="CLW62" ca="1">IF(AND($CC$57:$CC$58=$CC$58,$CC$58&lt;&gt;$CC$59,$CC$59:$CC$62=$CC$62,$CE$57:$CE$58=$CE$58,$CE$59:$CE$60=$CE$60,$CE$60&lt;&gt;$CE$61,$CE$61:$CE$62=$CE$62,$CF$57&lt;&gt;$CF$58,$CF$59:$CF$60=$CF$60,$CF$61:$CF$62=$CF$62,$CG$59&lt;&gt;$CG$60,$CG$61:$CG$62=$CG$62),1,0)</f>
        <v>0</v>
      </c>
      <c r="CLX62" s="487">
        <f t="array" aca="1" ref="CLX62" ca="1">IF(AND($CC$57:$CC$58=$CC$58,$CC$58&lt;&gt;$CC$59,$CC$59:$CC$62=$CC$62,$CE$57:$CE$58=$CE$58,$CE$59:$CE$60=$CE$60,$CE$60&lt;&gt;$CE$61,$CE$61:$CE$62=$CE$62,$CF$57:$CF$58=$CF$58,$CF$59&lt;&gt;$CF$60,$CF$61:$CF$62=$CF$62,$CG$57&lt;&gt;$CG$58,$CG$61:$CG$62=$CG$62),1,0)</f>
        <v>0</v>
      </c>
      <c r="CLY62" s="487">
        <f t="array" aca="1" ref="CLY62" ca="1">IF(AND($CC$57:$CC$58=$CC$58,$CC$58&lt;&gt;$CC$59,$CC$59:$CC$62=$CC$62,$CE$57:$CE$58=$CE$58,$CE$59&lt;&gt;$CE$60,$CE$60:$CE$62=$CE$62,$CF$57:$CF$58=$CF$58,$CF$60&lt;&gt;$CF$61,$CF$61:$CF$62=$CF$62,$CG$57&lt;&gt;$CG$58,$CG$61:$CG$62=$CG$62),1,0)</f>
        <v>0</v>
      </c>
      <c r="CLZ62" s="487">
        <f t="array" aca="1" ref="CLZ62" ca="1">IF(AND($CC$57:$CC$58=$CC$58,$CC$58&lt;&gt;$CC$59,$CC$59:$CC$62=$CC$62,$CE$57:$CE$58=$CE$58,$CE$59&lt;&gt;$CE$60,$CE$60:$CE$62=$CE$62,$CF$57&lt;&gt;$CF$58,$CF$60:$CF$62=$CF$62,$CG$60&lt;&gt;$CG$61,$CG$61:$CG$62=$CG$62),1,0)</f>
        <v>0</v>
      </c>
      <c r="CMA62" s="487">
        <f t="array" aca="1" ref="CMA62" ca="1">IF(AND($CC$57:$CC$58=$CC$58,$CC$58&lt;&gt;$CC$59,$CC$59:$CC$62=$CC$62,$CE$57&lt;&gt;$CE$58,$CE$59:$CE$62=$CE$62,$CF$59:$CF$60=$CF$60,$CF$60&lt;&gt;$CF$61,$CF$61:$CF$62=$CF$62,$CG$59&lt;&gt;$CG$60,$CG$61:$CG$62=$CG$62),1,0)</f>
        <v>0</v>
      </c>
      <c r="CMB62" s="487">
        <f t="array" aca="1" ref="CMB62" ca="1">IF(AND($CC$57:$CC$58=$CC$58,$CC$58&lt;&gt;$CC$59,$CC$59:$CC$62=$CC$62,$CE$57&lt;&gt;$CE$58,$CE$59:$CE$62=$CE$62,$CF$59&lt;&gt;$CF$60,$CF$60:$CF$62=$CF$62,$CG$60&lt;&gt;$CG$61,$CG$61:$CG$62=$CG$62),1,0)</f>
        <v>0</v>
      </c>
      <c r="CMC62" s="487">
        <f t="array" aca="1" ref="CMC62" ca="1">IF(AND($CC$57&lt;&gt;$CC$58,$CC$58:$CC$62=$CC$62,$CE$58&lt;&gt;$CE$59,$CE$59:$CE$62=$CE$62,$CF$59:$CF$60=$CF$60,$CF$60&lt;&gt;$CF$61,$CF$61:$CF$62=$CF$62,$CG$59&lt;&gt;$CG$60,$CG$61:$CG$62=$CG$62),1,0)</f>
        <v>0</v>
      </c>
      <c r="CMD62" s="487">
        <f t="array" aca="1" ref="CMD62" ca="1">IF(AND($CC$57&lt;&gt;$CC$58,$CC$58:$CC$62=$CC$62,$CE$58&lt;&gt;$CE$59,$CE$59:$CE$62=$CE$62,$CF$59&lt;&gt;$CF$60,$CF$60:$CF$62=$CF$62,$CG$60&lt;&gt;$CG$61,$CG$61:$CG$62=$CG$62),1,0)</f>
        <v>0</v>
      </c>
      <c r="CME62" s="487">
        <f t="array" aca="1" ref="CME62" ca="1">IF(AND($CC$57&lt;&gt;$CC$58,$CC$58:$CC$62=$CC$62,$CE$58:$CE$59=$CE$59,$CE$59&lt;&gt;$CE$60,$CE$60:$CE$62=$CE$62,$CF$58:$CF$59=$CF$59,$CF$60&lt;&gt;$CF$61,$CF$61:$CF$62=$CF$62,$CG$58&lt;&gt;$CG$59,$CG$61:$CG$62=$CG$62),1,0)</f>
        <v>0</v>
      </c>
      <c r="CMF62" s="487">
        <f t="array" aca="1" ref="CMF62" ca="1">IF(AND($CC$57&lt;&gt;$CC$58,$CC$58:$CC$62=$CC$62,$CE$58:$CE$59=$CE$59,$CE$59&lt;&gt;$CE$60,$CE$60:$CE$62=$CE$62,$CF$58&lt;&gt;$CF$59,$CF$60:$CF$62=$CF$62,$CG$60&lt;&gt;$CG$61,$CG$61:$CG$62=$CG$62),1,0)</f>
        <v>0</v>
      </c>
      <c r="CMG62" s="487">
        <f t="array" aca="1" ref="CMG62" ca="1">IF(AND($CC$57&lt;&gt;$CC$58,$CC$58:$CC$62=$CC$62,$CE$58:$CE$60=$CE$60,$CE$60&lt;&gt;$CE$61,$CE$61:$CE$62=$CE$62,$CF$58:$CF$59=$CF$59,$CF$59&lt;&gt;$CF$60,$CF$61:$CF$62=$CF$62,$CG$58&lt;&gt;$CG$59,$CG$61:$CG$62=$CG$62),1,0)</f>
        <v>0</v>
      </c>
      <c r="CMH62" s="487">
        <f t="array" aca="1" ref="CMH62" ca="1">IF(AND($CC$57&lt;&gt;$CC$58,$CC$58:$CC$62=$CC$62,$CE$58:$CE$60=$CE$60,$CE$60&lt;&gt;$CE$61,$CE$61:$CE$62=$CE$62,$CF$58&lt;&gt;$CF$59,$CF$59:$CF$60=$CF$60,$CF$61:$CF$62=$CF$62,$CG$59&lt;&gt;$CG$60,$CG$61:$CG$62=$CG$62),1,0)</f>
        <v>0</v>
      </c>
    </row>
    <row r="63" spans="1:2374 10958:10958" ht="15" customHeight="1" x14ac:dyDescent="0.2">
      <c r="A63" s="103"/>
      <c r="B63" s="103"/>
      <c r="C63" s="103"/>
      <c r="D63" s="124"/>
      <c r="E63" s="124"/>
      <c r="F63" s="124"/>
      <c r="G63" s="124"/>
      <c r="H63" s="124"/>
      <c r="I63" s="124"/>
      <c r="J63" s="124"/>
      <c r="K63" s="124"/>
      <c r="L63" s="124"/>
      <c r="M63" s="124"/>
      <c r="N63" s="124"/>
      <c r="O63" s="96"/>
      <c r="P63" s="94"/>
      <c r="Q63" s="93"/>
      <c r="R63" s="93"/>
      <c r="S63" s="100"/>
      <c r="T63" s="100"/>
      <c r="U63" s="100"/>
      <c r="V63" s="100"/>
      <c r="W63" s="100"/>
      <c r="X63" s="100"/>
      <c r="Y63" s="100"/>
      <c r="Z63" s="100"/>
      <c r="AA63" s="100"/>
      <c r="AB63" s="100"/>
      <c r="AC63" s="100"/>
      <c r="AD63" s="100"/>
      <c r="AE63" s="475"/>
      <c r="AF63" s="488"/>
      <c r="AG63" s="487"/>
      <c r="AH63" s="487"/>
      <c r="AS63" s="487"/>
      <c r="AT63" s="487"/>
      <c r="AU63" s="487"/>
      <c r="AV63" s="487"/>
      <c r="AW63" s="487"/>
      <c r="BD63" s="514"/>
      <c r="BE63" s="514"/>
      <c r="BF63" s="514"/>
      <c r="BG63" s="514"/>
      <c r="BH63" s="514"/>
      <c r="BI63" s="514"/>
      <c r="BJ63" s="514"/>
      <c r="BK63" s="514"/>
      <c r="BL63" s="514"/>
      <c r="BM63" s="514"/>
      <c r="BN63" s="514"/>
      <c r="BO63" s="514"/>
      <c r="BP63" s="514"/>
      <c r="BQ63" s="514"/>
      <c r="BR63" s="514"/>
      <c r="BS63" s="514"/>
      <c r="CD63" s="497"/>
      <c r="CH63" s="212" t="s">
        <v>821</v>
      </c>
    </row>
    <row r="64" spans="1:2374 10958:10958" ht="15" hidden="1" customHeight="1" x14ac:dyDescent="0.2">
      <c r="A64" s="103"/>
      <c r="B64" s="103"/>
      <c r="C64" s="103"/>
      <c r="D64" s="1" t="s">
        <v>44</v>
      </c>
      <c r="E64" s="1" t="s">
        <v>45</v>
      </c>
      <c r="F64" s="1" t="s">
        <v>47</v>
      </c>
      <c r="G64" s="1" t="s">
        <v>48</v>
      </c>
      <c r="H64" s="1" t="s">
        <v>49</v>
      </c>
      <c r="I64" s="1" t="s">
        <v>50</v>
      </c>
      <c r="J64" s="1" t="s">
        <v>51</v>
      </c>
      <c r="K64" s="1" t="s">
        <v>52</v>
      </c>
      <c r="L64" s="1" t="s">
        <v>53</v>
      </c>
      <c r="M64" s="1" t="s">
        <v>54</v>
      </c>
      <c r="N64" s="1" t="s">
        <v>176</v>
      </c>
      <c r="O64" s="1" t="s">
        <v>177</v>
      </c>
      <c r="P64" s="1" t="s">
        <v>178</v>
      </c>
      <c r="Q64" s="1" t="s">
        <v>179</v>
      </c>
      <c r="R64" s="1" t="s">
        <v>180</v>
      </c>
      <c r="S64" s="1" t="s">
        <v>181</v>
      </c>
      <c r="T64" s="1" t="s">
        <v>182</v>
      </c>
      <c r="U64" s="1" t="s">
        <v>183</v>
      </c>
      <c r="V64" s="1" t="s">
        <v>184</v>
      </c>
      <c r="W64" s="1" t="s">
        <v>185</v>
      </c>
      <c r="X64" s="1" t="s">
        <v>186</v>
      </c>
      <c r="Y64" s="100"/>
      <c r="Z64" s="100"/>
      <c r="AA64" s="100"/>
      <c r="AB64" s="100"/>
      <c r="AC64" s="100"/>
      <c r="AD64" s="100"/>
      <c r="AE64" s="475"/>
      <c r="AF64" s="488"/>
      <c r="AG64" s="487"/>
      <c r="AH64" s="487"/>
      <c r="AS64" s="487"/>
      <c r="AT64" s="487"/>
      <c r="AU64" s="487"/>
      <c r="AV64" s="487"/>
      <c r="AW64" s="487"/>
      <c r="BD64" s="514"/>
      <c r="BE64" s="514"/>
      <c r="BF64" s="514"/>
      <c r="BG64" s="514"/>
      <c r="BH64" s="514"/>
      <c r="BI64" s="514"/>
      <c r="BJ64" s="514"/>
      <c r="BK64" s="514"/>
      <c r="BL64" s="514"/>
      <c r="BM64" s="514"/>
      <c r="BN64" s="514"/>
      <c r="BO64" s="514"/>
      <c r="BP64" s="514"/>
      <c r="BQ64" s="514"/>
      <c r="BR64" s="514"/>
      <c r="BS64" s="514"/>
      <c r="CD64" s="497"/>
      <c r="CL64" s="487" t="str">
        <f>CL56</f>
        <v>COM_1</v>
      </c>
      <c r="CM64" s="487" t="str">
        <f t="shared" ref="CM64:EX64" si="89">CM56</f>
        <v>COM_2</v>
      </c>
      <c r="CN64" s="487" t="str">
        <f t="shared" si="89"/>
        <v>COM_3</v>
      </c>
      <c r="CO64" s="487" t="str">
        <f t="shared" si="89"/>
        <v>COM_4</v>
      </c>
      <c r="CP64" s="487" t="str">
        <f t="shared" si="89"/>
        <v>COM_5</v>
      </c>
      <c r="CQ64" s="487" t="str">
        <f t="shared" si="89"/>
        <v>COM_6</v>
      </c>
      <c r="CR64" s="487" t="str">
        <f t="shared" si="89"/>
        <v>COM_7</v>
      </c>
      <c r="CS64" s="487" t="str">
        <f t="shared" si="89"/>
        <v>COM_8</v>
      </c>
      <c r="CT64" s="487" t="str">
        <f t="shared" si="89"/>
        <v>COM_9</v>
      </c>
      <c r="CU64" s="487" t="str">
        <f t="shared" si="89"/>
        <v>COM_10</v>
      </c>
      <c r="CV64" s="487" t="str">
        <f t="shared" si="89"/>
        <v>COM_11</v>
      </c>
      <c r="CW64" s="487" t="str">
        <f t="shared" si="89"/>
        <v>COM_12</v>
      </c>
      <c r="CX64" s="487" t="str">
        <f t="shared" si="89"/>
        <v>COM_13</v>
      </c>
      <c r="CY64" s="487" t="str">
        <f t="shared" si="89"/>
        <v>COM_14</v>
      </c>
      <c r="CZ64" s="487" t="str">
        <f t="shared" si="89"/>
        <v>COM_15</v>
      </c>
      <c r="DA64" s="487" t="str">
        <f t="shared" si="89"/>
        <v>COM_16</v>
      </c>
      <c r="DB64" s="487" t="str">
        <f t="shared" si="89"/>
        <v>COM_17</v>
      </c>
      <c r="DC64" s="487" t="str">
        <f t="shared" si="89"/>
        <v>COM_18</v>
      </c>
      <c r="DD64" s="487" t="str">
        <f t="shared" si="89"/>
        <v>COM_19</v>
      </c>
      <c r="DE64" s="487" t="str">
        <f t="shared" si="89"/>
        <v>COM_20</v>
      </c>
      <c r="DF64" s="487" t="str">
        <f t="shared" si="89"/>
        <v>COM_21</v>
      </c>
      <c r="DG64" s="487" t="str">
        <f t="shared" si="89"/>
        <v>COM_22</v>
      </c>
      <c r="DH64" s="487" t="str">
        <f t="shared" si="89"/>
        <v>COM_23</v>
      </c>
      <c r="DI64" s="487" t="str">
        <f t="shared" si="89"/>
        <v>COM_24</v>
      </c>
      <c r="DJ64" s="487" t="str">
        <f t="shared" si="89"/>
        <v>COM_25</v>
      </c>
      <c r="DK64" s="487" t="str">
        <f t="shared" si="89"/>
        <v>COM_26</v>
      </c>
      <c r="DL64" s="487" t="str">
        <f t="shared" si="89"/>
        <v>COM_27</v>
      </c>
      <c r="DM64" s="487" t="str">
        <f t="shared" si="89"/>
        <v>COM_28</v>
      </c>
      <c r="DN64" s="487" t="str">
        <f t="shared" si="89"/>
        <v>COM_29</v>
      </c>
      <c r="DO64" s="487" t="str">
        <f t="shared" si="89"/>
        <v>COM_30</v>
      </c>
      <c r="DP64" s="487" t="str">
        <f t="shared" si="89"/>
        <v>COM_31</v>
      </c>
      <c r="DQ64" s="487" t="str">
        <f t="shared" si="89"/>
        <v>COM_32</v>
      </c>
      <c r="DR64" s="487" t="str">
        <f t="shared" si="89"/>
        <v>COM_2</v>
      </c>
      <c r="DS64" s="487" t="str">
        <f t="shared" si="89"/>
        <v>COM_3</v>
      </c>
      <c r="DT64" s="487" t="str">
        <f t="shared" si="89"/>
        <v>COM_4</v>
      </c>
      <c r="DU64" s="487" t="str">
        <f t="shared" si="89"/>
        <v>COM_5</v>
      </c>
      <c r="DV64" s="487" t="str">
        <f t="shared" si="89"/>
        <v>COM_6</v>
      </c>
      <c r="DW64" s="487" t="str">
        <f t="shared" si="89"/>
        <v>COM_7</v>
      </c>
      <c r="DX64" s="487" t="str">
        <f t="shared" si="89"/>
        <v>COM_8</v>
      </c>
      <c r="DY64" s="487" t="str">
        <f t="shared" si="89"/>
        <v>COM_9</v>
      </c>
      <c r="DZ64" s="487" t="str">
        <f t="shared" si="89"/>
        <v>COM_10</v>
      </c>
      <c r="EA64" s="487" t="str">
        <f t="shared" si="89"/>
        <v>COM_11</v>
      </c>
      <c r="EB64" s="487" t="str">
        <f t="shared" si="89"/>
        <v>COM_12</v>
      </c>
      <c r="EC64" s="487" t="str">
        <f t="shared" si="89"/>
        <v>COM_13</v>
      </c>
      <c r="ED64" s="487" t="str">
        <f t="shared" si="89"/>
        <v>COM_14</v>
      </c>
      <c r="EE64" s="487" t="str">
        <f t="shared" si="89"/>
        <v>COM_15</v>
      </c>
      <c r="EF64" s="487" t="str">
        <f t="shared" si="89"/>
        <v>COM_16</v>
      </c>
      <c r="EG64" s="487" t="str">
        <f t="shared" si="89"/>
        <v>COM_17</v>
      </c>
      <c r="EH64" s="487" t="str">
        <f t="shared" si="89"/>
        <v>COM_18</v>
      </c>
      <c r="EI64" s="487" t="str">
        <f t="shared" si="89"/>
        <v>COM_19</v>
      </c>
      <c r="EJ64" s="487" t="str">
        <f t="shared" si="89"/>
        <v>COM_20</v>
      </c>
      <c r="EK64" s="487" t="str">
        <f t="shared" si="89"/>
        <v>COM_21</v>
      </c>
      <c r="EL64" s="487" t="str">
        <f t="shared" si="89"/>
        <v>COM_22</v>
      </c>
      <c r="EM64" s="487" t="str">
        <f t="shared" si="89"/>
        <v>COM_23</v>
      </c>
      <c r="EN64" s="487" t="str">
        <f t="shared" si="89"/>
        <v>COM_24</v>
      </c>
      <c r="EO64" s="487" t="str">
        <f t="shared" si="89"/>
        <v>COM_25</v>
      </c>
      <c r="EP64" s="487" t="str">
        <f t="shared" si="89"/>
        <v>COM_26</v>
      </c>
      <c r="EQ64" s="487" t="str">
        <f t="shared" si="89"/>
        <v>COM_27</v>
      </c>
      <c r="ER64" s="487" t="str">
        <f t="shared" si="89"/>
        <v>COM_28</v>
      </c>
      <c r="ES64" s="487" t="str">
        <f t="shared" si="89"/>
        <v>COM_29</v>
      </c>
      <c r="ET64" s="487" t="str">
        <f t="shared" si="89"/>
        <v>COM_30</v>
      </c>
      <c r="EU64" s="487" t="str">
        <f t="shared" si="89"/>
        <v>COM_31</v>
      </c>
      <c r="EV64" s="487" t="str">
        <f t="shared" si="89"/>
        <v>COM_32</v>
      </c>
      <c r="EW64" s="487" t="str">
        <f t="shared" si="89"/>
        <v>COM_2</v>
      </c>
      <c r="EX64" s="487" t="str">
        <f t="shared" si="89"/>
        <v>COM_3</v>
      </c>
      <c r="EY64" s="487" t="str">
        <f t="shared" ref="EY64:HJ64" si="90">EY56</f>
        <v>COM_4</v>
      </c>
      <c r="EZ64" s="487" t="str">
        <f t="shared" si="90"/>
        <v>COM_5</v>
      </c>
      <c r="FA64" s="487" t="str">
        <f t="shared" si="90"/>
        <v>COM_6</v>
      </c>
      <c r="FB64" s="487" t="str">
        <f t="shared" si="90"/>
        <v>COM_7</v>
      </c>
      <c r="FC64" s="487" t="str">
        <f t="shared" si="90"/>
        <v>COM_8</v>
      </c>
      <c r="FD64" s="487" t="str">
        <f t="shared" si="90"/>
        <v>COM_9</v>
      </c>
      <c r="FE64" s="487" t="str">
        <f t="shared" si="90"/>
        <v>COM_10</v>
      </c>
      <c r="FF64" s="487" t="str">
        <f t="shared" si="90"/>
        <v>COM_11</v>
      </c>
      <c r="FG64" s="487" t="str">
        <f t="shared" si="90"/>
        <v>COM_12</v>
      </c>
      <c r="FH64" s="487" t="str">
        <f t="shared" si="90"/>
        <v>COM_13</v>
      </c>
      <c r="FI64" s="487" t="str">
        <f t="shared" si="90"/>
        <v>COM_14</v>
      </c>
      <c r="FJ64" s="487" t="str">
        <f t="shared" si="90"/>
        <v>COM_15</v>
      </c>
      <c r="FK64" s="487" t="str">
        <f t="shared" si="90"/>
        <v>COM_16</v>
      </c>
      <c r="FL64" s="487" t="str">
        <f t="shared" si="90"/>
        <v>COM_17</v>
      </c>
      <c r="FM64" s="487" t="str">
        <f t="shared" si="90"/>
        <v>COM_18</v>
      </c>
      <c r="FN64" s="487" t="str">
        <f t="shared" si="90"/>
        <v>COM_19</v>
      </c>
      <c r="FO64" s="487" t="str">
        <f t="shared" si="90"/>
        <v>COM_20</v>
      </c>
      <c r="FP64" s="487" t="str">
        <f t="shared" si="90"/>
        <v>COM_21</v>
      </c>
      <c r="FQ64" s="487" t="str">
        <f t="shared" si="90"/>
        <v>COM_22</v>
      </c>
      <c r="FR64" s="487" t="str">
        <f t="shared" si="90"/>
        <v>COM_23</v>
      </c>
      <c r="FS64" s="487" t="str">
        <f t="shared" si="90"/>
        <v>COM_24</v>
      </c>
      <c r="FT64" s="487" t="str">
        <f t="shared" si="90"/>
        <v>COM_25</v>
      </c>
      <c r="FU64" s="487" t="str">
        <f t="shared" si="90"/>
        <v>COM_26</v>
      </c>
      <c r="FV64" s="487" t="str">
        <f t="shared" si="90"/>
        <v>COM_27</v>
      </c>
      <c r="FW64" s="487" t="str">
        <f t="shared" si="90"/>
        <v>COM_28</v>
      </c>
      <c r="FX64" s="487" t="str">
        <f t="shared" si="90"/>
        <v>COM_29</v>
      </c>
      <c r="FY64" s="487" t="str">
        <f t="shared" si="90"/>
        <v>COM_30</v>
      </c>
      <c r="FZ64" s="487" t="str">
        <f t="shared" si="90"/>
        <v>COM_31</v>
      </c>
      <c r="GA64" s="487" t="str">
        <f t="shared" si="90"/>
        <v>COM_32</v>
      </c>
      <c r="GB64" s="487" t="str">
        <f t="shared" si="90"/>
        <v>COM_2</v>
      </c>
      <c r="GC64" s="487" t="str">
        <f t="shared" si="90"/>
        <v>COM_3</v>
      </c>
      <c r="GD64" s="487" t="str">
        <f t="shared" si="90"/>
        <v>COM_4</v>
      </c>
      <c r="GE64" s="487" t="str">
        <f t="shared" si="90"/>
        <v>COM_5</v>
      </c>
      <c r="GF64" s="487" t="str">
        <f t="shared" si="90"/>
        <v>COM_6</v>
      </c>
      <c r="GG64" s="487" t="str">
        <f t="shared" si="90"/>
        <v>COM_7</v>
      </c>
      <c r="GH64" s="487" t="str">
        <f t="shared" si="90"/>
        <v>COM_8</v>
      </c>
      <c r="GI64" s="487" t="str">
        <f t="shared" si="90"/>
        <v>COM_9</v>
      </c>
      <c r="GJ64" s="487" t="str">
        <f t="shared" si="90"/>
        <v>COM_10</v>
      </c>
      <c r="GK64" s="487" t="str">
        <f t="shared" si="90"/>
        <v>COM_11</v>
      </c>
      <c r="GL64" s="487" t="str">
        <f t="shared" si="90"/>
        <v>COM_12</v>
      </c>
      <c r="GM64" s="487" t="str">
        <f t="shared" si="90"/>
        <v>COM_13</v>
      </c>
      <c r="GN64" s="487" t="str">
        <f t="shared" si="90"/>
        <v>COM_14</v>
      </c>
      <c r="GO64" s="487" t="str">
        <f t="shared" si="90"/>
        <v>COM_15</v>
      </c>
      <c r="GP64" s="487" t="str">
        <f t="shared" si="90"/>
        <v>COM_16</v>
      </c>
      <c r="GQ64" s="487" t="str">
        <f t="shared" si="90"/>
        <v>COM_17</v>
      </c>
      <c r="GR64" s="487" t="str">
        <f t="shared" si="90"/>
        <v>COM_18</v>
      </c>
      <c r="GS64" s="487" t="str">
        <f t="shared" si="90"/>
        <v>COM_19</v>
      </c>
      <c r="GT64" s="487" t="str">
        <f t="shared" si="90"/>
        <v>COM_20</v>
      </c>
      <c r="GU64" s="487" t="str">
        <f t="shared" si="90"/>
        <v>COM_21</v>
      </c>
      <c r="GV64" s="487" t="str">
        <f t="shared" si="90"/>
        <v>COM_22</v>
      </c>
      <c r="GW64" s="487" t="str">
        <f t="shared" si="90"/>
        <v>COM_23</v>
      </c>
      <c r="GX64" s="487" t="str">
        <f t="shared" si="90"/>
        <v>COM_24</v>
      </c>
      <c r="GY64" s="487" t="str">
        <f t="shared" si="90"/>
        <v>COM_25</v>
      </c>
      <c r="GZ64" s="487" t="str">
        <f t="shared" si="90"/>
        <v>COM_26</v>
      </c>
      <c r="HA64" s="487" t="str">
        <f t="shared" si="90"/>
        <v>COM_27</v>
      </c>
      <c r="HB64" s="487" t="str">
        <f t="shared" si="90"/>
        <v>COM_28</v>
      </c>
      <c r="HC64" s="487" t="str">
        <f t="shared" si="90"/>
        <v>COM_29</v>
      </c>
      <c r="HD64" s="487" t="str">
        <f t="shared" si="90"/>
        <v>COM_30</v>
      </c>
      <c r="HE64" s="487" t="str">
        <f t="shared" si="90"/>
        <v>COM_31</v>
      </c>
      <c r="HF64" s="487" t="str">
        <f t="shared" si="90"/>
        <v>COM_32</v>
      </c>
      <c r="HG64" s="487" t="str">
        <f t="shared" si="90"/>
        <v>COM_4</v>
      </c>
      <c r="HH64" s="487" t="str">
        <f t="shared" si="90"/>
        <v>COM_6</v>
      </c>
      <c r="HI64" s="487" t="str">
        <f t="shared" si="90"/>
        <v>COM_8</v>
      </c>
      <c r="HJ64" s="487" t="str">
        <f t="shared" si="90"/>
        <v>COM_10</v>
      </c>
      <c r="HK64" s="487" t="str">
        <f t="shared" ref="HK64:JV64" si="91">HK56</f>
        <v>COM_12</v>
      </c>
      <c r="HL64" s="487" t="str">
        <f t="shared" si="91"/>
        <v>COM_15</v>
      </c>
      <c r="HM64" s="487" t="str">
        <f t="shared" si="91"/>
        <v>COM_16</v>
      </c>
      <c r="HN64" s="487" t="str">
        <f t="shared" si="91"/>
        <v>COM_18</v>
      </c>
      <c r="HO64" s="487" t="str">
        <f t="shared" si="91"/>
        <v>COM_20</v>
      </c>
      <c r="HP64" s="487" t="str">
        <f t="shared" si="91"/>
        <v>COM_23</v>
      </c>
      <c r="HQ64" s="487" t="str">
        <f t="shared" si="91"/>
        <v>COM_24</v>
      </c>
      <c r="HR64" s="487" t="str">
        <f t="shared" si="91"/>
        <v>COM_26</v>
      </c>
      <c r="HS64" s="487" t="str">
        <f t="shared" si="91"/>
        <v>COM_28</v>
      </c>
      <c r="HT64" s="487" t="str">
        <f t="shared" si="91"/>
        <v>COM_30</v>
      </c>
      <c r="HU64" s="487" t="str">
        <f t="shared" si="91"/>
        <v>COM_32</v>
      </c>
      <c r="HV64" s="487" t="str">
        <f t="shared" si="91"/>
        <v>COM_4</v>
      </c>
      <c r="HW64" s="487" t="str">
        <f t="shared" si="91"/>
        <v>COM_7</v>
      </c>
      <c r="HX64" s="487" t="str">
        <f t="shared" si="91"/>
        <v>COM_8</v>
      </c>
      <c r="HY64" s="487" t="str">
        <f t="shared" si="91"/>
        <v>COM_11</v>
      </c>
      <c r="HZ64" s="487" t="str">
        <f t="shared" si="91"/>
        <v>COM_12</v>
      </c>
      <c r="IA64" s="487" t="str">
        <f t="shared" si="91"/>
        <v>COM_14</v>
      </c>
      <c r="IB64" s="487" t="str">
        <f t="shared" si="91"/>
        <v>COM_16</v>
      </c>
      <c r="IC64" s="487" t="str">
        <f t="shared" si="91"/>
        <v>COM_19</v>
      </c>
      <c r="ID64" s="487" t="str">
        <f t="shared" si="91"/>
        <v>COM_20</v>
      </c>
      <c r="IE64" s="487" t="str">
        <f t="shared" si="91"/>
        <v>COM_22</v>
      </c>
      <c r="IF64" s="487" t="str">
        <f t="shared" si="91"/>
        <v>COM_24</v>
      </c>
      <c r="IG64" s="487" t="str">
        <f t="shared" si="91"/>
        <v>COM_27</v>
      </c>
      <c r="IH64" s="487" t="str">
        <f t="shared" si="91"/>
        <v>COM_28</v>
      </c>
      <c r="II64" s="487" t="str">
        <f t="shared" si="91"/>
        <v>COM_31</v>
      </c>
      <c r="IJ64" s="487" t="str">
        <f t="shared" si="91"/>
        <v>COM_32</v>
      </c>
      <c r="IK64" s="487" t="str">
        <f t="shared" si="91"/>
        <v>COM_8</v>
      </c>
      <c r="IL64" s="487" t="str">
        <f t="shared" si="91"/>
        <v>COM_12</v>
      </c>
      <c r="IM64" s="487" t="str">
        <f t="shared" si="91"/>
        <v>COM_16</v>
      </c>
      <c r="IN64" s="487" t="str">
        <f t="shared" si="91"/>
        <v>COM_20</v>
      </c>
      <c r="IO64" s="487" t="str">
        <f t="shared" si="91"/>
        <v>COM_24</v>
      </c>
      <c r="IP64" s="487" t="str">
        <f t="shared" si="91"/>
        <v>COM_28</v>
      </c>
      <c r="IQ64" s="487" t="str">
        <f t="shared" si="91"/>
        <v>COM_32</v>
      </c>
      <c r="IR64" s="487" t="str">
        <f t="shared" si="91"/>
        <v>COM_6</v>
      </c>
      <c r="IS64" s="487" t="str">
        <f t="shared" si="91"/>
        <v>COM_7</v>
      </c>
      <c r="IT64" s="487" t="str">
        <f t="shared" si="91"/>
        <v>COM_8</v>
      </c>
      <c r="IU64" s="487" t="str">
        <f t="shared" si="91"/>
        <v>COM_13</v>
      </c>
      <c r="IV64" s="487" t="str">
        <f t="shared" si="91"/>
        <v>COM_14</v>
      </c>
      <c r="IW64" s="487" t="str">
        <f t="shared" si="91"/>
        <v>COM_15</v>
      </c>
      <c r="IX64" s="487" t="str">
        <f t="shared" si="91"/>
        <v>COM_16</v>
      </c>
      <c r="IY64" s="487" t="str">
        <f t="shared" si="91"/>
        <v>COM_21</v>
      </c>
      <c r="IZ64" s="487" t="str">
        <f t="shared" si="91"/>
        <v>COM_22</v>
      </c>
      <c r="JA64" s="487" t="str">
        <f t="shared" si="91"/>
        <v>COM_23</v>
      </c>
      <c r="JB64" s="487" t="str">
        <f t="shared" si="91"/>
        <v>COM_24</v>
      </c>
      <c r="JC64" s="487" t="str">
        <f t="shared" si="91"/>
        <v>COM_29</v>
      </c>
      <c r="JD64" s="487" t="str">
        <f t="shared" si="91"/>
        <v>COM_30</v>
      </c>
      <c r="JE64" s="487" t="str">
        <f t="shared" si="91"/>
        <v>COM_31</v>
      </c>
      <c r="JF64" s="487" t="str">
        <f t="shared" si="91"/>
        <v>COM_32</v>
      </c>
      <c r="JG64" s="487" t="str">
        <f t="shared" si="91"/>
        <v>COM_8</v>
      </c>
      <c r="JH64" s="487" t="str">
        <f t="shared" si="91"/>
        <v>COM_15</v>
      </c>
      <c r="JI64" s="487" t="str">
        <f t="shared" si="91"/>
        <v>COM_16</v>
      </c>
      <c r="JJ64" s="487" t="str">
        <f t="shared" si="91"/>
        <v>COM_23</v>
      </c>
      <c r="JK64" s="487" t="str">
        <f t="shared" si="91"/>
        <v>COM_24</v>
      </c>
      <c r="JL64" s="487" t="str">
        <f t="shared" si="91"/>
        <v>COM_30</v>
      </c>
      <c r="JM64" s="487" t="str">
        <f t="shared" si="91"/>
        <v>COM_32</v>
      </c>
      <c r="JN64" s="487" t="str">
        <f t="shared" si="91"/>
        <v>COM_8</v>
      </c>
      <c r="JO64" s="487" t="str">
        <f t="shared" si="91"/>
        <v>COM_14</v>
      </c>
      <c r="JP64" s="487" t="str">
        <f t="shared" si="91"/>
        <v>COM_16</v>
      </c>
      <c r="JQ64" s="487" t="str">
        <f t="shared" si="91"/>
        <v>COM_22</v>
      </c>
      <c r="JR64" s="487" t="str">
        <f t="shared" si="91"/>
        <v>COM_24</v>
      </c>
      <c r="JS64" s="487" t="str">
        <f t="shared" si="91"/>
        <v>COM_31</v>
      </c>
      <c r="JT64" s="487" t="str">
        <f t="shared" si="91"/>
        <v>COM_32</v>
      </c>
      <c r="JU64" s="487" t="str">
        <f t="shared" si="91"/>
        <v>COM_16</v>
      </c>
      <c r="JV64" s="487" t="str">
        <f t="shared" si="91"/>
        <v>COM_24</v>
      </c>
      <c r="JW64" s="487" t="str">
        <f t="shared" ref="JW64:MH64" si="92">JW56</f>
        <v>COM_32</v>
      </c>
      <c r="JX64" s="487" t="str">
        <f t="shared" si="92"/>
        <v>COM_10</v>
      </c>
      <c r="JY64" s="487" t="str">
        <f t="shared" si="92"/>
        <v>COM_11</v>
      </c>
      <c r="JZ64" s="487" t="str">
        <f t="shared" si="92"/>
        <v>COM_12</v>
      </c>
      <c r="KA64" s="487" t="str">
        <f t="shared" si="92"/>
        <v>COM_13</v>
      </c>
      <c r="KB64" s="487" t="str">
        <f t="shared" si="92"/>
        <v>COM_14</v>
      </c>
      <c r="KC64" s="487" t="str">
        <f t="shared" si="92"/>
        <v>COM_15</v>
      </c>
      <c r="KD64" s="487" t="str">
        <f t="shared" si="92"/>
        <v>COM_16</v>
      </c>
      <c r="KE64" s="487" t="str">
        <f t="shared" si="92"/>
        <v>COM_25</v>
      </c>
      <c r="KF64" s="487" t="str">
        <f t="shared" si="92"/>
        <v>COM_26</v>
      </c>
      <c r="KG64" s="487" t="str">
        <f t="shared" si="92"/>
        <v>COM_27</v>
      </c>
      <c r="KH64" s="487" t="str">
        <f t="shared" si="92"/>
        <v>COM_28</v>
      </c>
      <c r="KI64" s="487" t="str">
        <f t="shared" si="92"/>
        <v>COM_29</v>
      </c>
      <c r="KJ64" s="487" t="str">
        <f t="shared" si="92"/>
        <v>COM_30</v>
      </c>
      <c r="KK64" s="487" t="str">
        <f t="shared" si="92"/>
        <v>COM_31</v>
      </c>
      <c r="KL64" s="487" t="str">
        <f t="shared" si="92"/>
        <v>COM_32</v>
      </c>
      <c r="KM64" s="487" t="str">
        <f t="shared" si="92"/>
        <v>COM_12</v>
      </c>
      <c r="KN64" s="487" t="str">
        <f t="shared" si="92"/>
        <v>COM_15</v>
      </c>
      <c r="KO64" s="487" t="str">
        <f t="shared" si="92"/>
        <v>COM_16</v>
      </c>
      <c r="KP64" s="487" t="str">
        <f t="shared" si="92"/>
        <v>COM_26</v>
      </c>
      <c r="KQ64" s="487" t="str">
        <f t="shared" si="92"/>
        <v>COM_28</v>
      </c>
      <c r="KR64" s="487" t="str">
        <f t="shared" si="92"/>
        <v>COM_30</v>
      </c>
      <c r="KS64" s="487" t="str">
        <f t="shared" si="92"/>
        <v>COM_32</v>
      </c>
      <c r="KT64" s="487" t="str">
        <f t="shared" si="92"/>
        <v>COM_12</v>
      </c>
      <c r="KU64" s="487" t="str">
        <f t="shared" si="92"/>
        <v>COM_14</v>
      </c>
      <c r="KV64" s="487" t="str">
        <f t="shared" si="92"/>
        <v>COM_16</v>
      </c>
      <c r="KW64" s="487" t="str">
        <f t="shared" si="92"/>
        <v>COM_27</v>
      </c>
      <c r="KX64" s="487" t="str">
        <f t="shared" si="92"/>
        <v>COM_28</v>
      </c>
      <c r="KY64" s="487" t="str">
        <f t="shared" si="92"/>
        <v>COM_31</v>
      </c>
      <c r="KZ64" s="487" t="str">
        <f t="shared" si="92"/>
        <v>COM_32</v>
      </c>
      <c r="LA64" s="487" t="str">
        <f t="shared" si="92"/>
        <v>COM_16</v>
      </c>
      <c r="LB64" s="487" t="str">
        <f t="shared" si="92"/>
        <v>COM_28</v>
      </c>
      <c r="LC64" s="487" t="str">
        <f t="shared" si="92"/>
        <v>COM_32</v>
      </c>
      <c r="LD64" s="487" t="str">
        <f t="shared" si="92"/>
        <v>COM_14</v>
      </c>
      <c r="LE64" s="487" t="str">
        <f t="shared" si="92"/>
        <v>COM_15</v>
      </c>
      <c r="LF64" s="487" t="str">
        <f t="shared" si="92"/>
        <v>COM_16</v>
      </c>
      <c r="LG64" s="487" t="str">
        <f t="shared" si="92"/>
        <v>COM_29</v>
      </c>
      <c r="LH64" s="487" t="str">
        <f t="shared" si="92"/>
        <v>COM_30</v>
      </c>
      <c r="LI64" s="487" t="str">
        <f t="shared" si="92"/>
        <v>COM_31</v>
      </c>
      <c r="LJ64" s="487" t="str">
        <f t="shared" si="92"/>
        <v>COM_32</v>
      </c>
      <c r="LK64" s="487" t="str">
        <f t="shared" si="92"/>
        <v>COM_16</v>
      </c>
      <c r="LL64" s="487" t="str">
        <f t="shared" si="92"/>
        <v>COM_31</v>
      </c>
      <c r="LM64" s="487" t="str">
        <f t="shared" si="92"/>
        <v>COM_32</v>
      </c>
      <c r="LN64" s="487" t="str">
        <f t="shared" si="92"/>
        <v>COM_16</v>
      </c>
      <c r="LO64" s="487" t="str">
        <f t="shared" si="92"/>
        <v>COM_30</v>
      </c>
      <c r="LP64" s="487" t="str">
        <f t="shared" si="92"/>
        <v>COM_32</v>
      </c>
      <c r="LQ64" s="487" t="str">
        <f t="shared" si="92"/>
        <v>COM_32</v>
      </c>
      <c r="LR64" s="487" t="str">
        <f t="shared" si="92"/>
        <v>COM_18</v>
      </c>
      <c r="LS64" s="487" t="str">
        <f t="shared" si="92"/>
        <v>COM_19</v>
      </c>
      <c r="LT64" s="487" t="str">
        <f t="shared" si="92"/>
        <v>COM_20</v>
      </c>
      <c r="LU64" s="487" t="str">
        <f t="shared" si="92"/>
        <v>COM_21</v>
      </c>
      <c r="LV64" s="487" t="str">
        <f t="shared" si="92"/>
        <v>COM_22</v>
      </c>
      <c r="LW64" s="487" t="str">
        <f t="shared" si="92"/>
        <v>COM_23</v>
      </c>
      <c r="LX64" s="487" t="str">
        <f t="shared" si="92"/>
        <v>COM_24</v>
      </c>
      <c r="LY64" s="487" t="str">
        <f t="shared" si="92"/>
        <v>COM_25</v>
      </c>
      <c r="LZ64" s="487" t="str">
        <f t="shared" si="92"/>
        <v>COM_26</v>
      </c>
      <c r="MA64" s="487" t="str">
        <f t="shared" si="92"/>
        <v>COM_27</v>
      </c>
      <c r="MB64" s="487" t="str">
        <f t="shared" si="92"/>
        <v>COM_28</v>
      </c>
      <c r="MC64" s="487" t="str">
        <f t="shared" si="92"/>
        <v>COM_29</v>
      </c>
      <c r="MD64" s="487" t="str">
        <f t="shared" si="92"/>
        <v>COM_30</v>
      </c>
      <c r="ME64" s="487" t="str">
        <f t="shared" si="92"/>
        <v>COM_31</v>
      </c>
      <c r="MF64" s="487" t="str">
        <f t="shared" si="92"/>
        <v>COM_32</v>
      </c>
      <c r="MG64" s="487" t="str">
        <f t="shared" si="92"/>
        <v>COM_20</v>
      </c>
      <c r="MH64" s="487" t="str">
        <f t="shared" si="92"/>
        <v>COM_23</v>
      </c>
      <c r="MI64" s="487" t="str">
        <f t="shared" ref="MI64:OT64" si="93">MI56</f>
        <v>COM_24</v>
      </c>
      <c r="MJ64" s="487" t="str">
        <f t="shared" si="93"/>
        <v>COM_26</v>
      </c>
      <c r="MK64" s="487" t="str">
        <f t="shared" si="93"/>
        <v>COM_28</v>
      </c>
      <c r="ML64" s="487" t="str">
        <f t="shared" si="93"/>
        <v>COM_30</v>
      </c>
      <c r="MM64" s="487" t="str">
        <f t="shared" si="93"/>
        <v>COM_32</v>
      </c>
      <c r="MN64" s="487" t="str">
        <f t="shared" si="93"/>
        <v>COM_20</v>
      </c>
      <c r="MO64" s="487" t="str">
        <f t="shared" si="93"/>
        <v>COM_22</v>
      </c>
      <c r="MP64" s="487" t="str">
        <f t="shared" si="93"/>
        <v>COM_24</v>
      </c>
      <c r="MQ64" s="487" t="str">
        <f t="shared" si="93"/>
        <v>COM_27</v>
      </c>
      <c r="MR64" s="487" t="str">
        <f t="shared" si="93"/>
        <v>COM_28</v>
      </c>
      <c r="MS64" s="487" t="str">
        <f t="shared" si="93"/>
        <v>COM_31</v>
      </c>
      <c r="MT64" s="487" t="str">
        <f t="shared" si="93"/>
        <v>COM_32</v>
      </c>
      <c r="MU64" s="487" t="str">
        <f t="shared" si="93"/>
        <v>COM_24</v>
      </c>
      <c r="MV64" s="487" t="str">
        <f t="shared" si="93"/>
        <v>COM_28</v>
      </c>
      <c r="MW64" s="487" t="str">
        <f t="shared" si="93"/>
        <v>COM_32</v>
      </c>
      <c r="MX64" s="487" t="str">
        <f t="shared" si="93"/>
        <v>COM_22</v>
      </c>
      <c r="MY64" s="487" t="str">
        <f t="shared" si="93"/>
        <v>COM_23</v>
      </c>
      <c r="MZ64" s="487" t="str">
        <f t="shared" si="93"/>
        <v>COM_24</v>
      </c>
      <c r="NA64" s="487" t="str">
        <f t="shared" si="93"/>
        <v>COM_29</v>
      </c>
      <c r="NB64" s="487" t="str">
        <f t="shared" si="93"/>
        <v>COM_30</v>
      </c>
      <c r="NC64" s="487" t="str">
        <f t="shared" si="93"/>
        <v>COM_31</v>
      </c>
      <c r="ND64" s="487" t="str">
        <f t="shared" si="93"/>
        <v>COM_32</v>
      </c>
      <c r="NE64" s="487" t="str">
        <f t="shared" si="93"/>
        <v>COM_24</v>
      </c>
      <c r="NF64" s="487" t="str">
        <f t="shared" si="93"/>
        <v>COM_31</v>
      </c>
      <c r="NG64" s="487" t="str">
        <f t="shared" si="93"/>
        <v>COM_32</v>
      </c>
      <c r="NH64" s="487" t="str">
        <f t="shared" si="93"/>
        <v>COM_24</v>
      </c>
      <c r="NI64" s="487" t="str">
        <f t="shared" si="93"/>
        <v>COM_30</v>
      </c>
      <c r="NJ64" s="487" t="str">
        <f t="shared" si="93"/>
        <v>COM_32</v>
      </c>
      <c r="NK64" s="487" t="str">
        <f t="shared" si="93"/>
        <v>COM_32</v>
      </c>
      <c r="NL64" s="487" t="str">
        <f t="shared" si="93"/>
        <v>COM_26</v>
      </c>
      <c r="NM64" s="487" t="str">
        <f t="shared" si="93"/>
        <v>COM_27</v>
      </c>
      <c r="NN64" s="487" t="str">
        <f t="shared" si="93"/>
        <v>COM_28</v>
      </c>
      <c r="NO64" s="487" t="str">
        <f t="shared" si="93"/>
        <v>COM_29</v>
      </c>
      <c r="NP64" s="487" t="str">
        <f t="shared" si="93"/>
        <v>COM_30</v>
      </c>
      <c r="NQ64" s="487" t="str">
        <f t="shared" si="93"/>
        <v>COM_31</v>
      </c>
      <c r="NR64" s="487" t="str">
        <f t="shared" si="93"/>
        <v>COM_32</v>
      </c>
      <c r="NS64" s="487" t="str">
        <f t="shared" si="93"/>
        <v>COM_28</v>
      </c>
      <c r="NT64" s="487" t="str">
        <f t="shared" si="93"/>
        <v>COM_30</v>
      </c>
      <c r="NU64" s="487" t="str">
        <f t="shared" si="93"/>
        <v>COM_32</v>
      </c>
      <c r="NV64" s="487" t="str">
        <f t="shared" si="93"/>
        <v>COM_28</v>
      </c>
      <c r="NW64" s="487" t="str">
        <f t="shared" si="93"/>
        <v>COM_31</v>
      </c>
      <c r="NX64" s="487" t="str">
        <f t="shared" si="93"/>
        <v>COM_32</v>
      </c>
      <c r="NY64" s="487" t="str">
        <f t="shared" si="93"/>
        <v>COM_32</v>
      </c>
      <c r="NZ64" s="487" t="str">
        <f t="shared" si="93"/>
        <v>COM_30</v>
      </c>
      <c r="OA64" s="487" t="str">
        <f t="shared" si="93"/>
        <v>COM_31</v>
      </c>
      <c r="OB64" s="487" t="str">
        <f t="shared" si="93"/>
        <v>COM_32</v>
      </c>
      <c r="OC64" s="487" t="str">
        <f t="shared" si="93"/>
        <v>COM_32</v>
      </c>
      <c r="OD64" s="487" t="str">
        <f t="shared" si="93"/>
        <v>COM_32</v>
      </c>
      <c r="OE64" s="487" t="str">
        <f t="shared" si="93"/>
        <v>COM_4</v>
      </c>
      <c r="OF64" s="487" t="str">
        <f t="shared" si="93"/>
        <v>COM_6</v>
      </c>
      <c r="OG64" s="487" t="str">
        <f t="shared" si="93"/>
        <v>COM_8</v>
      </c>
      <c r="OH64" s="487" t="str">
        <f t="shared" si="93"/>
        <v>COM_10</v>
      </c>
      <c r="OI64" s="487" t="str">
        <f t="shared" si="93"/>
        <v>COM_12</v>
      </c>
      <c r="OJ64" s="487" t="str">
        <f t="shared" si="93"/>
        <v>COM_15</v>
      </c>
      <c r="OK64" s="487" t="str">
        <f t="shared" si="93"/>
        <v>COM_16</v>
      </c>
      <c r="OL64" s="487" t="str">
        <f t="shared" si="93"/>
        <v>COM_18</v>
      </c>
      <c r="OM64" s="487" t="str">
        <f t="shared" si="93"/>
        <v>COM_20</v>
      </c>
      <c r="ON64" s="487" t="str">
        <f t="shared" si="93"/>
        <v>COM_23</v>
      </c>
      <c r="OO64" s="487" t="str">
        <f t="shared" si="93"/>
        <v>COM_24</v>
      </c>
      <c r="OP64" s="487" t="str">
        <f t="shared" si="93"/>
        <v>COM_26</v>
      </c>
      <c r="OQ64" s="487" t="str">
        <f t="shared" si="93"/>
        <v>COM_28</v>
      </c>
      <c r="OR64" s="487" t="str">
        <f t="shared" si="93"/>
        <v>COM_30</v>
      </c>
      <c r="OS64" s="487" t="str">
        <f t="shared" si="93"/>
        <v>COM_32</v>
      </c>
      <c r="OT64" s="487" t="str">
        <f t="shared" si="93"/>
        <v>COM_4</v>
      </c>
      <c r="OU64" s="487" t="str">
        <f t="shared" ref="OU64:RF64" si="94">OU56</f>
        <v>COM_7</v>
      </c>
      <c r="OV64" s="487" t="str">
        <f t="shared" si="94"/>
        <v>COM_8</v>
      </c>
      <c r="OW64" s="487" t="str">
        <f t="shared" si="94"/>
        <v>COM_11</v>
      </c>
      <c r="OX64" s="487" t="str">
        <f t="shared" si="94"/>
        <v>COM_12</v>
      </c>
      <c r="OY64" s="487" t="str">
        <f t="shared" si="94"/>
        <v>COM_14</v>
      </c>
      <c r="OZ64" s="487" t="str">
        <f t="shared" si="94"/>
        <v>COM_16</v>
      </c>
      <c r="PA64" s="487" t="str">
        <f t="shared" si="94"/>
        <v>COM_19</v>
      </c>
      <c r="PB64" s="487" t="str">
        <f t="shared" si="94"/>
        <v>COM_20</v>
      </c>
      <c r="PC64" s="487" t="str">
        <f t="shared" si="94"/>
        <v>COM_22</v>
      </c>
      <c r="PD64" s="487" t="str">
        <f t="shared" si="94"/>
        <v>COM_24</v>
      </c>
      <c r="PE64" s="487" t="str">
        <f t="shared" si="94"/>
        <v>COM_27</v>
      </c>
      <c r="PF64" s="487" t="str">
        <f t="shared" si="94"/>
        <v>COM_28</v>
      </c>
      <c r="PG64" s="487" t="str">
        <f t="shared" si="94"/>
        <v>COM_31</v>
      </c>
      <c r="PH64" s="487" t="str">
        <f t="shared" si="94"/>
        <v>COM_32</v>
      </c>
      <c r="PI64" s="487" t="str">
        <f t="shared" si="94"/>
        <v>COM_8</v>
      </c>
      <c r="PJ64" s="487" t="str">
        <f t="shared" si="94"/>
        <v>COM_12</v>
      </c>
      <c r="PK64" s="487" t="str">
        <f t="shared" si="94"/>
        <v>COM_16</v>
      </c>
      <c r="PL64" s="487" t="str">
        <f t="shared" si="94"/>
        <v>COM_20</v>
      </c>
      <c r="PM64" s="487" t="str">
        <f t="shared" si="94"/>
        <v>COM_24</v>
      </c>
      <c r="PN64" s="487" t="str">
        <f t="shared" si="94"/>
        <v>COM_28</v>
      </c>
      <c r="PO64" s="487" t="str">
        <f t="shared" si="94"/>
        <v>COM_32</v>
      </c>
      <c r="PP64" s="487" t="str">
        <f t="shared" si="94"/>
        <v>COM_6</v>
      </c>
      <c r="PQ64" s="487" t="str">
        <f t="shared" si="94"/>
        <v>COM_7</v>
      </c>
      <c r="PR64" s="487" t="str">
        <f t="shared" si="94"/>
        <v>COM_8</v>
      </c>
      <c r="PS64" s="487" t="str">
        <f t="shared" si="94"/>
        <v>COM_13</v>
      </c>
      <c r="PT64" s="487" t="str">
        <f t="shared" si="94"/>
        <v>COM_14</v>
      </c>
      <c r="PU64" s="487" t="str">
        <f t="shared" si="94"/>
        <v>COM_15</v>
      </c>
      <c r="PV64" s="487" t="str">
        <f t="shared" si="94"/>
        <v>COM_16</v>
      </c>
      <c r="PW64" s="487" t="str">
        <f t="shared" si="94"/>
        <v>COM_21</v>
      </c>
      <c r="PX64" s="487" t="str">
        <f t="shared" si="94"/>
        <v>COM_22</v>
      </c>
      <c r="PY64" s="487" t="str">
        <f t="shared" si="94"/>
        <v>COM_23</v>
      </c>
      <c r="PZ64" s="487" t="str">
        <f t="shared" si="94"/>
        <v>COM_24</v>
      </c>
      <c r="QA64" s="487" t="str">
        <f t="shared" si="94"/>
        <v>COM_29</v>
      </c>
      <c r="QB64" s="487" t="str">
        <f t="shared" si="94"/>
        <v>COM_30</v>
      </c>
      <c r="QC64" s="487" t="str">
        <f t="shared" si="94"/>
        <v>COM_31</v>
      </c>
      <c r="QD64" s="487" t="str">
        <f t="shared" si="94"/>
        <v>COM_32</v>
      </c>
      <c r="QE64" s="487" t="str">
        <f t="shared" si="94"/>
        <v>COM_8</v>
      </c>
      <c r="QF64" s="487" t="str">
        <f t="shared" si="94"/>
        <v>COM_15</v>
      </c>
      <c r="QG64" s="487" t="str">
        <f t="shared" si="94"/>
        <v>COM_16</v>
      </c>
      <c r="QH64" s="487" t="str">
        <f t="shared" si="94"/>
        <v>COM_23</v>
      </c>
      <c r="QI64" s="487" t="str">
        <f t="shared" si="94"/>
        <v>COM_24</v>
      </c>
      <c r="QJ64" s="487" t="str">
        <f t="shared" si="94"/>
        <v>COM_30</v>
      </c>
      <c r="QK64" s="487" t="str">
        <f t="shared" si="94"/>
        <v>COM_32</v>
      </c>
      <c r="QL64" s="487" t="str">
        <f t="shared" si="94"/>
        <v>COM_8</v>
      </c>
      <c r="QM64" s="487" t="str">
        <f t="shared" si="94"/>
        <v>COM_14</v>
      </c>
      <c r="QN64" s="487" t="str">
        <f t="shared" si="94"/>
        <v>COM_16</v>
      </c>
      <c r="QO64" s="487" t="str">
        <f t="shared" si="94"/>
        <v>COM_22</v>
      </c>
      <c r="QP64" s="487" t="str">
        <f t="shared" si="94"/>
        <v>COM_24</v>
      </c>
      <c r="QQ64" s="487" t="str">
        <f t="shared" si="94"/>
        <v>COM_31</v>
      </c>
      <c r="QR64" s="487" t="str">
        <f t="shared" si="94"/>
        <v>COM_32</v>
      </c>
      <c r="QS64" s="487" t="str">
        <f t="shared" si="94"/>
        <v>COM_16</v>
      </c>
      <c r="QT64" s="487" t="str">
        <f t="shared" si="94"/>
        <v>COM_24</v>
      </c>
      <c r="QU64" s="487" t="str">
        <f t="shared" si="94"/>
        <v>COM_32</v>
      </c>
      <c r="QV64" s="487" t="str">
        <f t="shared" si="94"/>
        <v>COM_10</v>
      </c>
      <c r="QW64" s="487" t="str">
        <f t="shared" si="94"/>
        <v>COM_11</v>
      </c>
      <c r="QX64" s="487" t="str">
        <f t="shared" si="94"/>
        <v>COM_12</v>
      </c>
      <c r="QY64" s="487" t="str">
        <f t="shared" si="94"/>
        <v>COM_13</v>
      </c>
      <c r="QZ64" s="487" t="str">
        <f t="shared" si="94"/>
        <v>COM_14</v>
      </c>
      <c r="RA64" s="487" t="str">
        <f t="shared" si="94"/>
        <v>COM_15</v>
      </c>
      <c r="RB64" s="487" t="str">
        <f t="shared" si="94"/>
        <v>COM_16</v>
      </c>
      <c r="RC64" s="487" t="str">
        <f t="shared" si="94"/>
        <v>COM_25</v>
      </c>
      <c r="RD64" s="487" t="str">
        <f t="shared" si="94"/>
        <v>COM_26</v>
      </c>
      <c r="RE64" s="487" t="str">
        <f t="shared" si="94"/>
        <v>COM_27</v>
      </c>
      <c r="RF64" s="487" t="str">
        <f t="shared" si="94"/>
        <v>COM_28</v>
      </c>
      <c r="RG64" s="487" t="str">
        <f t="shared" ref="RG64:TR64" si="95">RG56</f>
        <v>COM_29</v>
      </c>
      <c r="RH64" s="487" t="str">
        <f t="shared" si="95"/>
        <v>COM_30</v>
      </c>
      <c r="RI64" s="487" t="str">
        <f t="shared" si="95"/>
        <v>COM_31</v>
      </c>
      <c r="RJ64" s="487" t="str">
        <f t="shared" si="95"/>
        <v>COM_32</v>
      </c>
      <c r="RK64" s="487" t="str">
        <f t="shared" si="95"/>
        <v>COM_12</v>
      </c>
      <c r="RL64" s="487" t="str">
        <f t="shared" si="95"/>
        <v>COM_15</v>
      </c>
      <c r="RM64" s="487" t="str">
        <f t="shared" si="95"/>
        <v>COM_16</v>
      </c>
      <c r="RN64" s="487" t="str">
        <f t="shared" si="95"/>
        <v>COM_26</v>
      </c>
      <c r="RO64" s="487" t="str">
        <f t="shared" si="95"/>
        <v>COM_28</v>
      </c>
      <c r="RP64" s="487" t="str">
        <f t="shared" si="95"/>
        <v>COM_30</v>
      </c>
      <c r="RQ64" s="487" t="str">
        <f t="shared" si="95"/>
        <v>COM_32</v>
      </c>
      <c r="RR64" s="487" t="str">
        <f t="shared" si="95"/>
        <v>COM_12</v>
      </c>
      <c r="RS64" s="487" t="str">
        <f t="shared" si="95"/>
        <v>COM_14</v>
      </c>
      <c r="RT64" s="487" t="str">
        <f t="shared" si="95"/>
        <v>COM_16</v>
      </c>
      <c r="RU64" s="487" t="str">
        <f t="shared" si="95"/>
        <v>COM_27</v>
      </c>
      <c r="RV64" s="487" t="str">
        <f t="shared" si="95"/>
        <v>COM_28</v>
      </c>
      <c r="RW64" s="487" t="str">
        <f t="shared" si="95"/>
        <v>COM_31</v>
      </c>
      <c r="RX64" s="487" t="str">
        <f t="shared" si="95"/>
        <v>COM_32</v>
      </c>
      <c r="RY64" s="487" t="str">
        <f t="shared" si="95"/>
        <v>COM_16</v>
      </c>
      <c r="RZ64" s="487" t="str">
        <f t="shared" si="95"/>
        <v>COM_28</v>
      </c>
      <c r="SA64" s="487" t="str">
        <f t="shared" si="95"/>
        <v>COM_32</v>
      </c>
      <c r="SB64" s="487" t="str">
        <f t="shared" si="95"/>
        <v>COM_14</v>
      </c>
      <c r="SC64" s="487" t="str">
        <f t="shared" si="95"/>
        <v>COM_15</v>
      </c>
      <c r="SD64" s="487" t="str">
        <f t="shared" si="95"/>
        <v>COM_16</v>
      </c>
      <c r="SE64" s="487" t="str">
        <f t="shared" si="95"/>
        <v>COM_29</v>
      </c>
      <c r="SF64" s="487" t="str">
        <f t="shared" si="95"/>
        <v>COM_30</v>
      </c>
      <c r="SG64" s="487" t="str">
        <f t="shared" si="95"/>
        <v>COM_31</v>
      </c>
      <c r="SH64" s="487" t="str">
        <f t="shared" si="95"/>
        <v>COM_32</v>
      </c>
      <c r="SI64" s="487" t="str">
        <f t="shared" si="95"/>
        <v>COM_16</v>
      </c>
      <c r="SJ64" s="487" t="str">
        <f t="shared" si="95"/>
        <v>COM_31</v>
      </c>
      <c r="SK64" s="487" t="str">
        <f t="shared" si="95"/>
        <v>COM_32</v>
      </c>
      <c r="SL64" s="487" t="str">
        <f t="shared" si="95"/>
        <v>COM_16</v>
      </c>
      <c r="SM64" s="487" t="str">
        <f t="shared" si="95"/>
        <v>COM_30</v>
      </c>
      <c r="SN64" s="487" t="str">
        <f t="shared" si="95"/>
        <v>COM_32</v>
      </c>
      <c r="SO64" s="487" t="str">
        <f t="shared" si="95"/>
        <v>COM_32</v>
      </c>
      <c r="SP64" s="487" t="str">
        <f t="shared" si="95"/>
        <v>COM_18</v>
      </c>
      <c r="SQ64" s="487" t="str">
        <f t="shared" si="95"/>
        <v>COM_19</v>
      </c>
      <c r="SR64" s="487" t="str">
        <f t="shared" si="95"/>
        <v>COM_20</v>
      </c>
      <c r="SS64" s="487" t="str">
        <f t="shared" si="95"/>
        <v>COM_21</v>
      </c>
      <c r="ST64" s="487" t="str">
        <f t="shared" si="95"/>
        <v>COM_22</v>
      </c>
      <c r="SU64" s="487" t="str">
        <f t="shared" si="95"/>
        <v>COM_23</v>
      </c>
      <c r="SV64" s="487" t="str">
        <f t="shared" si="95"/>
        <v>COM_24</v>
      </c>
      <c r="SW64" s="487" t="str">
        <f t="shared" si="95"/>
        <v>COM_25</v>
      </c>
      <c r="SX64" s="487" t="str">
        <f t="shared" si="95"/>
        <v>COM_26</v>
      </c>
      <c r="SY64" s="487" t="str">
        <f t="shared" si="95"/>
        <v>COM_27</v>
      </c>
      <c r="SZ64" s="487" t="str">
        <f t="shared" si="95"/>
        <v>COM_28</v>
      </c>
      <c r="TA64" s="487" t="str">
        <f t="shared" si="95"/>
        <v>COM_29</v>
      </c>
      <c r="TB64" s="487" t="str">
        <f t="shared" si="95"/>
        <v>COM_30</v>
      </c>
      <c r="TC64" s="487" t="str">
        <f t="shared" si="95"/>
        <v>COM_31</v>
      </c>
      <c r="TD64" s="487" t="str">
        <f t="shared" si="95"/>
        <v>COM_32</v>
      </c>
      <c r="TE64" s="487" t="str">
        <f t="shared" si="95"/>
        <v>COM_20</v>
      </c>
      <c r="TF64" s="487" t="str">
        <f t="shared" si="95"/>
        <v>COM_23</v>
      </c>
      <c r="TG64" s="487" t="str">
        <f t="shared" si="95"/>
        <v>COM_24</v>
      </c>
      <c r="TH64" s="487" t="str">
        <f t="shared" si="95"/>
        <v>COM_26</v>
      </c>
      <c r="TI64" s="487" t="str">
        <f t="shared" si="95"/>
        <v>COM_28</v>
      </c>
      <c r="TJ64" s="487" t="str">
        <f t="shared" si="95"/>
        <v>COM_30</v>
      </c>
      <c r="TK64" s="487" t="str">
        <f t="shared" si="95"/>
        <v>COM_32</v>
      </c>
      <c r="TL64" s="487" t="str">
        <f t="shared" si="95"/>
        <v>COM_20</v>
      </c>
      <c r="TM64" s="487" t="str">
        <f t="shared" si="95"/>
        <v>COM_22</v>
      </c>
      <c r="TN64" s="487" t="str">
        <f t="shared" si="95"/>
        <v>COM_24</v>
      </c>
      <c r="TO64" s="487" t="str">
        <f t="shared" si="95"/>
        <v>COM_27</v>
      </c>
      <c r="TP64" s="487" t="str">
        <f t="shared" si="95"/>
        <v>COM_28</v>
      </c>
      <c r="TQ64" s="487" t="str">
        <f t="shared" si="95"/>
        <v>COM_31</v>
      </c>
      <c r="TR64" s="487" t="str">
        <f t="shared" si="95"/>
        <v>COM_32</v>
      </c>
      <c r="TS64" s="487" t="str">
        <f t="shared" ref="TS64:WD64" si="96">TS56</f>
        <v>COM_24</v>
      </c>
      <c r="TT64" s="487" t="str">
        <f t="shared" si="96"/>
        <v>COM_28</v>
      </c>
      <c r="TU64" s="487" t="str">
        <f t="shared" si="96"/>
        <v>COM_32</v>
      </c>
      <c r="TV64" s="487" t="str">
        <f t="shared" si="96"/>
        <v>COM_22</v>
      </c>
      <c r="TW64" s="487" t="str">
        <f t="shared" si="96"/>
        <v>COM_23</v>
      </c>
      <c r="TX64" s="487" t="str">
        <f t="shared" si="96"/>
        <v>COM_24</v>
      </c>
      <c r="TY64" s="487" t="str">
        <f t="shared" si="96"/>
        <v>COM_29</v>
      </c>
      <c r="TZ64" s="487" t="str">
        <f t="shared" si="96"/>
        <v>COM_30</v>
      </c>
      <c r="UA64" s="487" t="str">
        <f t="shared" si="96"/>
        <v>COM_31</v>
      </c>
      <c r="UB64" s="487" t="str">
        <f t="shared" si="96"/>
        <v>COM_32</v>
      </c>
      <c r="UC64" s="487" t="str">
        <f t="shared" si="96"/>
        <v>COM_24</v>
      </c>
      <c r="UD64" s="487" t="str">
        <f t="shared" si="96"/>
        <v>COM_31</v>
      </c>
      <c r="UE64" s="487" t="str">
        <f t="shared" si="96"/>
        <v>COM_32</v>
      </c>
      <c r="UF64" s="487" t="str">
        <f t="shared" si="96"/>
        <v>COM_24</v>
      </c>
      <c r="UG64" s="487" t="str">
        <f t="shared" si="96"/>
        <v>COM_30</v>
      </c>
      <c r="UH64" s="487" t="str">
        <f t="shared" si="96"/>
        <v>COM_32</v>
      </c>
      <c r="UI64" s="487" t="str">
        <f t="shared" si="96"/>
        <v>COM_32</v>
      </c>
      <c r="UJ64" s="487" t="str">
        <f t="shared" si="96"/>
        <v>COM_26</v>
      </c>
      <c r="UK64" s="487" t="str">
        <f t="shared" si="96"/>
        <v>COM_27</v>
      </c>
      <c r="UL64" s="487" t="str">
        <f t="shared" si="96"/>
        <v>COM_28</v>
      </c>
      <c r="UM64" s="487" t="str">
        <f t="shared" si="96"/>
        <v>COM_29</v>
      </c>
      <c r="UN64" s="487" t="str">
        <f t="shared" si="96"/>
        <v>COM_30</v>
      </c>
      <c r="UO64" s="487" t="str">
        <f t="shared" si="96"/>
        <v>COM_31</v>
      </c>
      <c r="UP64" s="487" t="str">
        <f t="shared" si="96"/>
        <v>COM_32</v>
      </c>
      <c r="UQ64" s="487" t="str">
        <f t="shared" si="96"/>
        <v>COM_28</v>
      </c>
      <c r="UR64" s="487" t="str">
        <f t="shared" si="96"/>
        <v>COM_30</v>
      </c>
      <c r="US64" s="487" t="str">
        <f t="shared" si="96"/>
        <v>COM_32</v>
      </c>
      <c r="UT64" s="487" t="str">
        <f t="shared" si="96"/>
        <v>COM_28</v>
      </c>
      <c r="UU64" s="487" t="str">
        <f t="shared" si="96"/>
        <v>COM_31</v>
      </c>
      <c r="UV64" s="487" t="str">
        <f t="shared" si="96"/>
        <v>COM_32</v>
      </c>
      <c r="UW64" s="487" t="str">
        <f t="shared" si="96"/>
        <v>COM_32</v>
      </c>
      <c r="UX64" s="487" t="str">
        <f t="shared" si="96"/>
        <v>COM_30</v>
      </c>
      <c r="UY64" s="487" t="str">
        <f t="shared" si="96"/>
        <v>COM_31</v>
      </c>
      <c r="UZ64" s="487" t="str">
        <f t="shared" si="96"/>
        <v>COM_32</v>
      </c>
      <c r="VA64" s="487" t="str">
        <f t="shared" si="96"/>
        <v>COM_32</v>
      </c>
      <c r="VB64" s="487" t="str">
        <f t="shared" si="96"/>
        <v>COM_32</v>
      </c>
      <c r="VC64" s="487" t="str">
        <f t="shared" si="96"/>
        <v>COM_4</v>
      </c>
      <c r="VD64" s="487" t="str">
        <f t="shared" si="96"/>
        <v>COM_6</v>
      </c>
      <c r="VE64" s="487" t="str">
        <f t="shared" si="96"/>
        <v>COM_8</v>
      </c>
      <c r="VF64" s="487" t="str">
        <f t="shared" si="96"/>
        <v>COM_10</v>
      </c>
      <c r="VG64" s="487" t="str">
        <f t="shared" si="96"/>
        <v>COM_12</v>
      </c>
      <c r="VH64" s="487" t="str">
        <f t="shared" si="96"/>
        <v>COM_15</v>
      </c>
      <c r="VI64" s="487" t="str">
        <f t="shared" si="96"/>
        <v>COM_16</v>
      </c>
      <c r="VJ64" s="487" t="str">
        <f t="shared" si="96"/>
        <v>COM_18</v>
      </c>
      <c r="VK64" s="487" t="str">
        <f t="shared" si="96"/>
        <v>COM_20</v>
      </c>
      <c r="VL64" s="487" t="str">
        <f t="shared" si="96"/>
        <v>COM_23</v>
      </c>
      <c r="VM64" s="487" t="str">
        <f t="shared" si="96"/>
        <v>COM_24</v>
      </c>
      <c r="VN64" s="487" t="str">
        <f t="shared" si="96"/>
        <v>COM_26</v>
      </c>
      <c r="VO64" s="487" t="str">
        <f t="shared" si="96"/>
        <v>COM_28</v>
      </c>
      <c r="VP64" s="487" t="str">
        <f t="shared" si="96"/>
        <v>COM_30</v>
      </c>
      <c r="VQ64" s="487" t="str">
        <f t="shared" si="96"/>
        <v>COM_32</v>
      </c>
      <c r="VR64" s="487" t="str">
        <f t="shared" si="96"/>
        <v>COM_4</v>
      </c>
      <c r="VS64" s="487" t="str">
        <f t="shared" si="96"/>
        <v>COM_7</v>
      </c>
      <c r="VT64" s="487" t="str">
        <f t="shared" si="96"/>
        <v>COM_8</v>
      </c>
      <c r="VU64" s="487" t="str">
        <f t="shared" si="96"/>
        <v>COM_11</v>
      </c>
      <c r="VV64" s="487" t="str">
        <f t="shared" si="96"/>
        <v>COM_12</v>
      </c>
      <c r="VW64" s="487" t="str">
        <f t="shared" si="96"/>
        <v>COM_14</v>
      </c>
      <c r="VX64" s="487" t="str">
        <f t="shared" si="96"/>
        <v>COM_16</v>
      </c>
      <c r="VY64" s="487" t="str">
        <f t="shared" si="96"/>
        <v>COM_19</v>
      </c>
      <c r="VZ64" s="487" t="str">
        <f t="shared" si="96"/>
        <v>COM_20</v>
      </c>
      <c r="WA64" s="487" t="str">
        <f t="shared" si="96"/>
        <v>COM_22</v>
      </c>
      <c r="WB64" s="487" t="str">
        <f t="shared" si="96"/>
        <v>COM_24</v>
      </c>
      <c r="WC64" s="487" t="str">
        <f t="shared" si="96"/>
        <v>COM_27</v>
      </c>
      <c r="WD64" s="487" t="str">
        <f t="shared" si="96"/>
        <v>COM_28</v>
      </c>
      <c r="WE64" s="487" t="str">
        <f t="shared" ref="WE64:YP64" si="97">WE56</f>
        <v>COM_31</v>
      </c>
      <c r="WF64" s="487" t="str">
        <f t="shared" si="97"/>
        <v>COM_32</v>
      </c>
      <c r="WG64" s="487" t="str">
        <f t="shared" si="97"/>
        <v>COM_8</v>
      </c>
      <c r="WH64" s="487" t="str">
        <f t="shared" si="97"/>
        <v>COM_12</v>
      </c>
      <c r="WI64" s="487" t="str">
        <f t="shared" si="97"/>
        <v>COM_16</v>
      </c>
      <c r="WJ64" s="487" t="str">
        <f t="shared" si="97"/>
        <v>COM_20</v>
      </c>
      <c r="WK64" s="487" t="str">
        <f t="shared" si="97"/>
        <v>COM_24</v>
      </c>
      <c r="WL64" s="487" t="str">
        <f t="shared" si="97"/>
        <v>COM_28</v>
      </c>
      <c r="WM64" s="487" t="str">
        <f t="shared" si="97"/>
        <v>COM_32</v>
      </c>
      <c r="WN64" s="487" t="str">
        <f t="shared" si="97"/>
        <v>COM_6</v>
      </c>
      <c r="WO64" s="487" t="str">
        <f t="shared" si="97"/>
        <v>COM_7</v>
      </c>
      <c r="WP64" s="487" t="str">
        <f t="shared" si="97"/>
        <v>COM_8</v>
      </c>
      <c r="WQ64" s="487" t="str">
        <f t="shared" si="97"/>
        <v>COM_13</v>
      </c>
      <c r="WR64" s="487" t="str">
        <f t="shared" si="97"/>
        <v>COM_14</v>
      </c>
      <c r="WS64" s="487" t="str">
        <f t="shared" si="97"/>
        <v>COM_15</v>
      </c>
      <c r="WT64" s="487" t="str">
        <f t="shared" si="97"/>
        <v>COM_16</v>
      </c>
      <c r="WU64" s="487" t="str">
        <f t="shared" si="97"/>
        <v>COM_21</v>
      </c>
      <c r="WV64" s="487" t="str">
        <f t="shared" si="97"/>
        <v>COM_22</v>
      </c>
      <c r="WW64" s="487" t="str">
        <f t="shared" si="97"/>
        <v>COM_23</v>
      </c>
      <c r="WX64" s="487" t="str">
        <f t="shared" si="97"/>
        <v>COM_24</v>
      </c>
      <c r="WY64" s="487" t="str">
        <f t="shared" si="97"/>
        <v>COM_29</v>
      </c>
      <c r="WZ64" s="487" t="str">
        <f t="shared" si="97"/>
        <v>COM_30</v>
      </c>
      <c r="XA64" s="487" t="str">
        <f t="shared" si="97"/>
        <v>COM_31</v>
      </c>
      <c r="XB64" s="487" t="str">
        <f t="shared" si="97"/>
        <v>COM_32</v>
      </c>
      <c r="XC64" s="487" t="str">
        <f t="shared" si="97"/>
        <v>COM_8</v>
      </c>
      <c r="XD64" s="487" t="str">
        <f t="shared" si="97"/>
        <v>COM_15</v>
      </c>
      <c r="XE64" s="487" t="str">
        <f t="shared" si="97"/>
        <v>COM_16</v>
      </c>
      <c r="XF64" s="487" t="str">
        <f t="shared" si="97"/>
        <v>COM_23</v>
      </c>
      <c r="XG64" s="487" t="str">
        <f t="shared" si="97"/>
        <v>COM_24</v>
      </c>
      <c r="XH64" s="487" t="str">
        <f t="shared" si="97"/>
        <v>COM_30</v>
      </c>
      <c r="XI64" s="487" t="str">
        <f t="shared" si="97"/>
        <v>COM_32</v>
      </c>
      <c r="XJ64" s="487" t="str">
        <f t="shared" si="97"/>
        <v>COM_8</v>
      </c>
      <c r="XK64" s="487" t="str">
        <f t="shared" si="97"/>
        <v>COM_14</v>
      </c>
      <c r="XL64" s="487" t="str">
        <f t="shared" si="97"/>
        <v>COM_16</v>
      </c>
      <c r="XM64" s="487" t="str">
        <f t="shared" si="97"/>
        <v>COM_22</v>
      </c>
      <c r="XN64" s="487" t="str">
        <f t="shared" si="97"/>
        <v>COM_24</v>
      </c>
      <c r="XO64" s="487" t="str">
        <f t="shared" si="97"/>
        <v>COM_31</v>
      </c>
      <c r="XP64" s="487" t="str">
        <f t="shared" si="97"/>
        <v>COM_32</v>
      </c>
      <c r="XQ64" s="487" t="str">
        <f t="shared" si="97"/>
        <v>COM_16</v>
      </c>
      <c r="XR64" s="487" t="str">
        <f t="shared" si="97"/>
        <v>COM_24</v>
      </c>
      <c r="XS64" s="487" t="str">
        <f t="shared" si="97"/>
        <v>COM_32</v>
      </c>
      <c r="XT64" s="487" t="str">
        <f t="shared" si="97"/>
        <v>COM_10</v>
      </c>
      <c r="XU64" s="487" t="str">
        <f t="shared" si="97"/>
        <v>COM_11</v>
      </c>
      <c r="XV64" s="487" t="str">
        <f t="shared" si="97"/>
        <v>COM_12</v>
      </c>
      <c r="XW64" s="487" t="str">
        <f t="shared" si="97"/>
        <v>COM_13</v>
      </c>
      <c r="XX64" s="487" t="str">
        <f t="shared" si="97"/>
        <v>COM_14</v>
      </c>
      <c r="XY64" s="487" t="str">
        <f t="shared" si="97"/>
        <v>COM_15</v>
      </c>
      <c r="XZ64" s="487" t="str">
        <f t="shared" si="97"/>
        <v>COM_16</v>
      </c>
      <c r="YA64" s="487" t="str">
        <f t="shared" si="97"/>
        <v>COM_25</v>
      </c>
      <c r="YB64" s="487" t="str">
        <f t="shared" si="97"/>
        <v>COM_26</v>
      </c>
      <c r="YC64" s="487" t="str">
        <f t="shared" si="97"/>
        <v>COM_27</v>
      </c>
      <c r="YD64" s="487" t="str">
        <f t="shared" si="97"/>
        <v>COM_28</v>
      </c>
      <c r="YE64" s="487" t="str">
        <f t="shared" si="97"/>
        <v>COM_29</v>
      </c>
      <c r="YF64" s="487" t="str">
        <f t="shared" si="97"/>
        <v>COM_30</v>
      </c>
      <c r="YG64" s="487" t="str">
        <f t="shared" si="97"/>
        <v>COM_31</v>
      </c>
      <c r="YH64" s="487" t="str">
        <f t="shared" si="97"/>
        <v>COM_32</v>
      </c>
      <c r="YI64" s="487" t="str">
        <f t="shared" si="97"/>
        <v>COM_12</v>
      </c>
      <c r="YJ64" s="487" t="str">
        <f t="shared" si="97"/>
        <v>COM_15</v>
      </c>
      <c r="YK64" s="487" t="str">
        <f t="shared" si="97"/>
        <v>COM_16</v>
      </c>
      <c r="YL64" s="487" t="str">
        <f t="shared" si="97"/>
        <v>COM_26</v>
      </c>
      <c r="YM64" s="487" t="str">
        <f t="shared" si="97"/>
        <v>COM_28</v>
      </c>
      <c r="YN64" s="487" t="str">
        <f t="shared" si="97"/>
        <v>COM_30</v>
      </c>
      <c r="YO64" s="487" t="str">
        <f t="shared" si="97"/>
        <v>COM_32</v>
      </c>
      <c r="YP64" s="487" t="str">
        <f t="shared" si="97"/>
        <v>COM_12</v>
      </c>
      <c r="YQ64" s="487" t="str">
        <f t="shared" ref="YQ64:ABB64" si="98">YQ56</f>
        <v>COM_14</v>
      </c>
      <c r="YR64" s="487" t="str">
        <f t="shared" si="98"/>
        <v>COM_16</v>
      </c>
      <c r="YS64" s="487" t="str">
        <f t="shared" si="98"/>
        <v>COM_27</v>
      </c>
      <c r="YT64" s="487" t="str">
        <f t="shared" si="98"/>
        <v>COM_28</v>
      </c>
      <c r="YU64" s="487" t="str">
        <f t="shared" si="98"/>
        <v>COM_31</v>
      </c>
      <c r="YV64" s="487" t="str">
        <f t="shared" si="98"/>
        <v>COM_32</v>
      </c>
      <c r="YW64" s="487" t="str">
        <f t="shared" si="98"/>
        <v>COM_16</v>
      </c>
      <c r="YX64" s="487" t="str">
        <f t="shared" si="98"/>
        <v>COM_28</v>
      </c>
      <c r="YY64" s="487" t="str">
        <f t="shared" si="98"/>
        <v>COM_32</v>
      </c>
      <c r="YZ64" s="487" t="str">
        <f t="shared" si="98"/>
        <v>COM_14</v>
      </c>
      <c r="ZA64" s="487" t="str">
        <f t="shared" si="98"/>
        <v>COM_15</v>
      </c>
      <c r="ZB64" s="487" t="str">
        <f t="shared" si="98"/>
        <v>COM_16</v>
      </c>
      <c r="ZC64" s="487" t="str">
        <f t="shared" si="98"/>
        <v>COM_29</v>
      </c>
      <c r="ZD64" s="487" t="str">
        <f t="shared" si="98"/>
        <v>COM_30</v>
      </c>
      <c r="ZE64" s="487" t="str">
        <f t="shared" si="98"/>
        <v>COM_31</v>
      </c>
      <c r="ZF64" s="487" t="str">
        <f t="shared" si="98"/>
        <v>COM_32</v>
      </c>
      <c r="ZG64" s="487" t="str">
        <f t="shared" si="98"/>
        <v>COM_16</v>
      </c>
      <c r="ZH64" s="487" t="str">
        <f t="shared" si="98"/>
        <v>COM_31</v>
      </c>
      <c r="ZI64" s="487" t="str">
        <f t="shared" si="98"/>
        <v>COM_32</v>
      </c>
      <c r="ZJ64" s="487" t="str">
        <f t="shared" si="98"/>
        <v>COM_16</v>
      </c>
      <c r="ZK64" s="487" t="str">
        <f t="shared" si="98"/>
        <v>COM_30</v>
      </c>
      <c r="ZL64" s="487" t="str">
        <f t="shared" si="98"/>
        <v>COM_32</v>
      </c>
      <c r="ZM64" s="487" t="str">
        <f t="shared" si="98"/>
        <v>COM_32</v>
      </c>
      <c r="ZN64" s="487" t="str">
        <f t="shared" si="98"/>
        <v>COM_18</v>
      </c>
      <c r="ZO64" s="487" t="str">
        <f t="shared" si="98"/>
        <v>COM_19</v>
      </c>
      <c r="ZP64" s="487" t="str">
        <f t="shared" si="98"/>
        <v>COM_20</v>
      </c>
      <c r="ZQ64" s="487" t="str">
        <f t="shared" si="98"/>
        <v>COM_21</v>
      </c>
      <c r="ZR64" s="487" t="str">
        <f t="shared" si="98"/>
        <v>COM_22</v>
      </c>
      <c r="ZS64" s="487" t="str">
        <f t="shared" si="98"/>
        <v>COM_23</v>
      </c>
      <c r="ZT64" s="487" t="str">
        <f t="shared" si="98"/>
        <v>COM_24</v>
      </c>
      <c r="ZU64" s="487" t="str">
        <f t="shared" si="98"/>
        <v>COM_25</v>
      </c>
      <c r="ZV64" s="487" t="str">
        <f t="shared" si="98"/>
        <v>COM_26</v>
      </c>
      <c r="ZW64" s="487" t="str">
        <f t="shared" si="98"/>
        <v>COM_27</v>
      </c>
      <c r="ZX64" s="487" t="str">
        <f t="shared" si="98"/>
        <v>COM_28</v>
      </c>
      <c r="ZY64" s="487" t="str">
        <f t="shared" si="98"/>
        <v>COM_29</v>
      </c>
      <c r="ZZ64" s="487" t="str">
        <f t="shared" si="98"/>
        <v>COM_30</v>
      </c>
      <c r="AAA64" s="487" t="str">
        <f t="shared" si="98"/>
        <v>COM_31</v>
      </c>
      <c r="AAB64" s="487" t="str">
        <f t="shared" si="98"/>
        <v>COM_32</v>
      </c>
      <c r="AAC64" s="487" t="str">
        <f t="shared" si="98"/>
        <v>COM_20</v>
      </c>
      <c r="AAD64" s="487" t="str">
        <f t="shared" si="98"/>
        <v>COM_23</v>
      </c>
      <c r="AAE64" s="487" t="str">
        <f t="shared" si="98"/>
        <v>COM_24</v>
      </c>
      <c r="AAF64" s="487" t="str">
        <f t="shared" si="98"/>
        <v>COM_26</v>
      </c>
      <c r="AAG64" s="487" t="str">
        <f t="shared" si="98"/>
        <v>COM_28</v>
      </c>
      <c r="AAH64" s="487" t="str">
        <f t="shared" si="98"/>
        <v>COM_30</v>
      </c>
      <c r="AAI64" s="487" t="str">
        <f t="shared" si="98"/>
        <v>COM_32</v>
      </c>
      <c r="AAJ64" s="487" t="str">
        <f t="shared" si="98"/>
        <v>COM_20</v>
      </c>
      <c r="AAK64" s="487" t="str">
        <f t="shared" si="98"/>
        <v>COM_22</v>
      </c>
      <c r="AAL64" s="487" t="str">
        <f t="shared" si="98"/>
        <v>COM_24</v>
      </c>
      <c r="AAM64" s="487" t="str">
        <f t="shared" si="98"/>
        <v>COM_27</v>
      </c>
      <c r="AAN64" s="487" t="str">
        <f t="shared" si="98"/>
        <v>COM_28</v>
      </c>
      <c r="AAO64" s="487" t="str">
        <f t="shared" si="98"/>
        <v>COM_31</v>
      </c>
      <c r="AAP64" s="487" t="str">
        <f t="shared" si="98"/>
        <v>COM_32</v>
      </c>
      <c r="AAQ64" s="487" t="str">
        <f t="shared" si="98"/>
        <v>COM_24</v>
      </c>
      <c r="AAR64" s="487" t="str">
        <f t="shared" si="98"/>
        <v>COM_28</v>
      </c>
      <c r="AAS64" s="487" t="str">
        <f t="shared" si="98"/>
        <v>COM_32</v>
      </c>
      <c r="AAT64" s="487" t="str">
        <f t="shared" si="98"/>
        <v>COM_22</v>
      </c>
      <c r="AAU64" s="487" t="str">
        <f t="shared" si="98"/>
        <v>COM_23</v>
      </c>
      <c r="AAV64" s="487" t="str">
        <f t="shared" si="98"/>
        <v>COM_24</v>
      </c>
      <c r="AAW64" s="487" t="str">
        <f t="shared" si="98"/>
        <v>COM_29</v>
      </c>
      <c r="AAX64" s="487" t="str">
        <f t="shared" si="98"/>
        <v>COM_30</v>
      </c>
      <c r="AAY64" s="487" t="str">
        <f t="shared" si="98"/>
        <v>COM_31</v>
      </c>
      <c r="AAZ64" s="487" t="str">
        <f t="shared" si="98"/>
        <v>COM_32</v>
      </c>
      <c r="ABA64" s="487" t="str">
        <f t="shared" si="98"/>
        <v>COM_24</v>
      </c>
      <c r="ABB64" s="487" t="str">
        <f t="shared" si="98"/>
        <v>COM_31</v>
      </c>
      <c r="ABC64" s="487" t="str">
        <f t="shared" ref="ABC64:ADN64" si="99">ABC56</f>
        <v>COM_32</v>
      </c>
      <c r="ABD64" s="487" t="str">
        <f t="shared" si="99"/>
        <v>COM_24</v>
      </c>
      <c r="ABE64" s="487" t="str">
        <f t="shared" si="99"/>
        <v>COM_30</v>
      </c>
      <c r="ABF64" s="487" t="str">
        <f t="shared" si="99"/>
        <v>COM_32</v>
      </c>
      <c r="ABG64" s="487" t="str">
        <f t="shared" si="99"/>
        <v>COM_32</v>
      </c>
      <c r="ABH64" s="487" t="str">
        <f t="shared" si="99"/>
        <v>COM_26</v>
      </c>
      <c r="ABI64" s="487" t="str">
        <f t="shared" si="99"/>
        <v>COM_27</v>
      </c>
      <c r="ABJ64" s="487" t="str">
        <f t="shared" si="99"/>
        <v>COM_28</v>
      </c>
      <c r="ABK64" s="487" t="str">
        <f t="shared" si="99"/>
        <v>COM_29</v>
      </c>
      <c r="ABL64" s="487" t="str">
        <f t="shared" si="99"/>
        <v>COM_30</v>
      </c>
      <c r="ABM64" s="487" t="str">
        <f t="shared" si="99"/>
        <v>COM_31</v>
      </c>
      <c r="ABN64" s="487" t="str">
        <f t="shared" si="99"/>
        <v>COM_32</v>
      </c>
      <c r="ABO64" s="487" t="str">
        <f t="shared" si="99"/>
        <v>COM_28</v>
      </c>
      <c r="ABP64" s="487" t="str">
        <f t="shared" si="99"/>
        <v>COM_30</v>
      </c>
      <c r="ABQ64" s="487" t="str">
        <f t="shared" si="99"/>
        <v>COM_32</v>
      </c>
      <c r="ABR64" s="487" t="str">
        <f t="shared" si="99"/>
        <v>COM_28</v>
      </c>
      <c r="ABS64" s="487" t="str">
        <f t="shared" si="99"/>
        <v>COM_31</v>
      </c>
      <c r="ABT64" s="487" t="str">
        <f t="shared" si="99"/>
        <v>COM_32</v>
      </c>
      <c r="ABU64" s="487" t="str">
        <f t="shared" si="99"/>
        <v>COM_32</v>
      </c>
      <c r="ABV64" s="487" t="str">
        <f t="shared" si="99"/>
        <v>COM_30</v>
      </c>
      <c r="ABW64" s="487" t="str">
        <f t="shared" si="99"/>
        <v>COM_31</v>
      </c>
      <c r="ABX64" s="487" t="str">
        <f t="shared" si="99"/>
        <v>COM_32</v>
      </c>
      <c r="ABY64" s="487" t="str">
        <f t="shared" si="99"/>
        <v>COM_32</v>
      </c>
      <c r="ABZ64" s="487" t="str">
        <f t="shared" si="99"/>
        <v>COM_32</v>
      </c>
      <c r="ACA64" s="487" t="str">
        <f t="shared" si="99"/>
        <v>COM_4</v>
      </c>
      <c r="ACB64" s="487" t="str">
        <f t="shared" si="99"/>
        <v>COM_6</v>
      </c>
      <c r="ACC64" s="487" t="str">
        <f t="shared" si="99"/>
        <v>COM_8</v>
      </c>
      <c r="ACD64" s="487" t="str">
        <f t="shared" si="99"/>
        <v>COM_10</v>
      </c>
      <c r="ACE64" s="487" t="str">
        <f t="shared" si="99"/>
        <v>COM_12</v>
      </c>
      <c r="ACF64" s="487" t="str">
        <f t="shared" si="99"/>
        <v>COM_15</v>
      </c>
      <c r="ACG64" s="487" t="str">
        <f t="shared" si="99"/>
        <v>COM_16</v>
      </c>
      <c r="ACH64" s="487" t="str">
        <f t="shared" si="99"/>
        <v>COM_18</v>
      </c>
      <c r="ACI64" s="487" t="str">
        <f t="shared" si="99"/>
        <v>COM_20</v>
      </c>
      <c r="ACJ64" s="487" t="str">
        <f t="shared" si="99"/>
        <v>COM_23</v>
      </c>
      <c r="ACK64" s="487" t="str">
        <f t="shared" si="99"/>
        <v>COM_24</v>
      </c>
      <c r="ACL64" s="487" t="str">
        <f t="shared" si="99"/>
        <v>COM_26</v>
      </c>
      <c r="ACM64" s="487" t="str">
        <f t="shared" si="99"/>
        <v>COM_28</v>
      </c>
      <c r="ACN64" s="487" t="str">
        <f t="shared" si="99"/>
        <v>COM_30</v>
      </c>
      <c r="ACO64" s="487" t="str">
        <f t="shared" si="99"/>
        <v>COM_32</v>
      </c>
      <c r="ACP64" s="487" t="str">
        <f t="shared" si="99"/>
        <v>COM_4</v>
      </c>
      <c r="ACQ64" s="487" t="str">
        <f t="shared" si="99"/>
        <v>COM_7</v>
      </c>
      <c r="ACR64" s="487" t="str">
        <f t="shared" si="99"/>
        <v>COM_8</v>
      </c>
      <c r="ACS64" s="487" t="str">
        <f t="shared" si="99"/>
        <v>COM_11</v>
      </c>
      <c r="ACT64" s="487" t="str">
        <f t="shared" si="99"/>
        <v>COM_12</v>
      </c>
      <c r="ACU64" s="487" t="str">
        <f t="shared" si="99"/>
        <v>COM_14</v>
      </c>
      <c r="ACV64" s="487" t="str">
        <f t="shared" si="99"/>
        <v>COM_16</v>
      </c>
      <c r="ACW64" s="487" t="str">
        <f t="shared" si="99"/>
        <v>COM_19</v>
      </c>
      <c r="ACX64" s="487" t="str">
        <f t="shared" si="99"/>
        <v>COM_20</v>
      </c>
      <c r="ACY64" s="487" t="str">
        <f t="shared" si="99"/>
        <v>COM_22</v>
      </c>
      <c r="ACZ64" s="487" t="str">
        <f t="shared" si="99"/>
        <v>COM_24</v>
      </c>
      <c r="ADA64" s="487" t="str">
        <f t="shared" si="99"/>
        <v>COM_27</v>
      </c>
      <c r="ADB64" s="487" t="str">
        <f t="shared" si="99"/>
        <v>COM_28</v>
      </c>
      <c r="ADC64" s="487" t="str">
        <f t="shared" si="99"/>
        <v>COM_31</v>
      </c>
      <c r="ADD64" s="487" t="str">
        <f t="shared" si="99"/>
        <v>COM_32</v>
      </c>
      <c r="ADE64" s="487" t="str">
        <f t="shared" si="99"/>
        <v>COM_8</v>
      </c>
      <c r="ADF64" s="487" t="str">
        <f t="shared" si="99"/>
        <v>COM_12</v>
      </c>
      <c r="ADG64" s="487" t="str">
        <f t="shared" si="99"/>
        <v>COM_16</v>
      </c>
      <c r="ADH64" s="487" t="str">
        <f t="shared" si="99"/>
        <v>COM_20</v>
      </c>
      <c r="ADI64" s="487" t="str">
        <f t="shared" si="99"/>
        <v>COM_24</v>
      </c>
      <c r="ADJ64" s="487" t="str">
        <f t="shared" si="99"/>
        <v>COM_28</v>
      </c>
      <c r="ADK64" s="487" t="str">
        <f t="shared" si="99"/>
        <v>COM_32</v>
      </c>
      <c r="ADL64" s="487" t="str">
        <f t="shared" si="99"/>
        <v>COM_6</v>
      </c>
      <c r="ADM64" s="487" t="str">
        <f t="shared" si="99"/>
        <v>COM_7</v>
      </c>
      <c r="ADN64" s="487" t="str">
        <f t="shared" si="99"/>
        <v>COM_8</v>
      </c>
      <c r="ADO64" s="487" t="str">
        <f t="shared" ref="ADO64:AFZ64" si="100">ADO56</f>
        <v>COM_13</v>
      </c>
      <c r="ADP64" s="487" t="str">
        <f t="shared" si="100"/>
        <v>COM_14</v>
      </c>
      <c r="ADQ64" s="487" t="str">
        <f t="shared" si="100"/>
        <v>COM_15</v>
      </c>
      <c r="ADR64" s="487" t="str">
        <f t="shared" si="100"/>
        <v>COM_16</v>
      </c>
      <c r="ADS64" s="487" t="str">
        <f t="shared" si="100"/>
        <v>COM_21</v>
      </c>
      <c r="ADT64" s="487" t="str">
        <f t="shared" si="100"/>
        <v>COM_22</v>
      </c>
      <c r="ADU64" s="487" t="str">
        <f t="shared" si="100"/>
        <v>COM_23</v>
      </c>
      <c r="ADV64" s="487" t="str">
        <f t="shared" si="100"/>
        <v>COM_24</v>
      </c>
      <c r="ADW64" s="487" t="str">
        <f t="shared" si="100"/>
        <v>COM_29</v>
      </c>
      <c r="ADX64" s="487" t="str">
        <f t="shared" si="100"/>
        <v>COM_30</v>
      </c>
      <c r="ADY64" s="487" t="str">
        <f t="shared" si="100"/>
        <v>COM_31</v>
      </c>
      <c r="ADZ64" s="487" t="str">
        <f t="shared" si="100"/>
        <v>COM_32</v>
      </c>
      <c r="AEA64" s="487" t="str">
        <f t="shared" si="100"/>
        <v>COM_8</v>
      </c>
      <c r="AEB64" s="487" t="str">
        <f t="shared" si="100"/>
        <v>COM_15</v>
      </c>
      <c r="AEC64" s="487" t="str">
        <f t="shared" si="100"/>
        <v>COM_16</v>
      </c>
      <c r="AED64" s="487" t="str">
        <f t="shared" si="100"/>
        <v>COM_23</v>
      </c>
      <c r="AEE64" s="487" t="str">
        <f t="shared" si="100"/>
        <v>COM_24</v>
      </c>
      <c r="AEF64" s="487" t="str">
        <f t="shared" si="100"/>
        <v>COM_30</v>
      </c>
      <c r="AEG64" s="487" t="str">
        <f t="shared" si="100"/>
        <v>COM_32</v>
      </c>
      <c r="AEH64" s="487" t="str">
        <f t="shared" si="100"/>
        <v>COM_8</v>
      </c>
      <c r="AEI64" s="487" t="str">
        <f t="shared" si="100"/>
        <v>COM_14</v>
      </c>
      <c r="AEJ64" s="487" t="str">
        <f t="shared" si="100"/>
        <v>COM_16</v>
      </c>
      <c r="AEK64" s="487" t="str">
        <f t="shared" si="100"/>
        <v>COM_22</v>
      </c>
      <c r="AEL64" s="487" t="str">
        <f t="shared" si="100"/>
        <v>COM_24</v>
      </c>
      <c r="AEM64" s="487" t="str">
        <f t="shared" si="100"/>
        <v>COM_31</v>
      </c>
      <c r="AEN64" s="487" t="str">
        <f t="shared" si="100"/>
        <v>COM_32</v>
      </c>
      <c r="AEO64" s="487" t="str">
        <f t="shared" si="100"/>
        <v>COM_16</v>
      </c>
      <c r="AEP64" s="487" t="str">
        <f t="shared" si="100"/>
        <v>COM_24</v>
      </c>
      <c r="AEQ64" s="487" t="str">
        <f t="shared" si="100"/>
        <v>COM_32</v>
      </c>
      <c r="AER64" s="487" t="str">
        <f t="shared" si="100"/>
        <v>COM_10</v>
      </c>
      <c r="AES64" s="487" t="str">
        <f t="shared" si="100"/>
        <v>COM_11</v>
      </c>
      <c r="AET64" s="487" t="str">
        <f t="shared" si="100"/>
        <v>COM_12</v>
      </c>
      <c r="AEU64" s="487" t="str">
        <f t="shared" si="100"/>
        <v>COM_13</v>
      </c>
      <c r="AEV64" s="487" t="str">
        <f t="shared" si="100"/>
        <v>COM_14</v>
      </c>
      <c r="AEW64" s="487" t="str">
        <f t="shared" si="100"/>
        <v>COM_15</v>
      </c>
      <c r="AEX64" s="487" t="str">
        <f t="shared" si="100"/>
        <v>COM_16</v>
      </c>
      <c r="AEY64" s="487" t="str">
        <f t="shared" si="100"/>
        <v>COM_25</v>
      </c>
      <c r="AEZ64" s="487" t="str">
        <f t="shared" si="100"/>
        <v>COM_26</v>
      </c>
      <c r="AFA64" s="487" t="str">
        <f t="shared" si="100"/>
        <v>COM_27</v>
      </c>
      <c r="AFB64" s="487" t="str">
        <f t="shared" si="100"/>
        <v>COM_28</v>
      </c>
      <c r="AFC64" s="487" t="str">
        <f t="shared" si="100"/>
        <v>COM_29</v>
      </c>
      <c r="AFD64" s="487" t="str">
        <f t="shared" si="100"/>
        <v>COM_30</v>
      </c>
      <c r="AFE64" s="487" t="str">
        <f t="shared" si="100"/>
        <v>COM_31</v>
      </c>
      <c r="AFF64" s="487" t="str">
        <f t="shared" si="100"/>
        <v>COM_32</v>
      </c>
      <c r="AFG64" s="487" t="str">
        <f t="shared" si="100"/>
        <v>COM_12</v>
      </c>
      <c r="AFH64" s="487" t="str">
        <f t="shared" si="100"/>
        <v>COM_15</v>
      </c>
      <c r="AFI64" s="487" t="str">
        <f t="shared" si="100"/>
        <v>COM_16</v>
      </c>
      <c r="AFJ64" s="487" t="str">
        <f t="shared" si="100"/>
        <v>COM_26</v>
      </c>
      <c r="AFK64" s="487" t="str">
        <f t="shared" si="100"/>
        <v>COM_28</v>
      </c>
      <c r="AFL64" s="487" t="str">
        <f t="shared" si="100"/>
        <v>COM_30</v>
      </c>
      <c r="AFM64" s="487" t="str">
        <f t="shared" si="100"/>
        <v>COM_32</v>
      </c>
      <c r="AFN64" s="487" t="str">
        <f t="shared" si="100"/>
        <v>COM_12</v>
      </c>
      <c r="AFO64" s="487" t="str">
        <f t="shared" si="100"/>
        <v>COM_14</v>
      </c>
      <c r="AFP64" s="487" t="str">
        <f t="shared" si="100"/>
        <v>COM_16</v>
      </c>
      <c r="AFQ64" s="487" t="str">
        <f t="shared" si="100"/>
        <v>COM_27</v>
      </c>
      <c r="AFR64" s="487" t="str">
        <f t="shared" si="100"/>
        <v>COM_28</v>
      </c>
      <c r="AFS64" s="487" t="str">
        <f t="shared" si="100"/>
        <v>COM_31</v>
      </c>
      <c r="AFT64" s="487" t="str">
        <f t="shared" si="100"/>
        <v>COM_32</v>
      </c>
      <c r="AFU64" s="487" t="str">
        <f t="shared" si="100"/>
        <v>COM_16</v>
      </c>
      <c r="AFV64" s="487" t="str">
        <f t="shared" si="100"/>
        <v>COM_28</v>
      </c>
      <c r="AFW64" s="487" t="str">
        <f t="shared" si="100"/>
        <v>COM_32</v>
      </c>
      <c r="AFX64" s="487" t="str">
        <f t="shared" si="100"/>
        <v>COM_14</v>
      </c>
      <c r="AFY64" s="487" t="str">
        <f t="shared" si="100"/>
        <v>COM_15</v>
      </c>
      <c r="AFZ64" s="487" t="str">
        <f t="shared" si="100"/>
        <v>COM_16</v>
      </c>
      <c r="AGA64" s="487" t="str">
        <f t="shared" ref="AGA64:AIL64" si="101">AGA56</f>
        <v>COM_29</v>
      </c>
      <c r="AGB64" s="487" t="str">
        <f t="shared" si="101"/>
        <v>COM_30</v>
      </c>
      <c r="AGC64" s="487" t="str">
        <f t="shared" si="101"/>
        <v>COM_31</v>
      </c>
      <c r="AGD64" s="487" t="str">
        <f t="shared" si="101"/>
        <v>COM_32</v>
      </c>
      <c r="AGE64" s="487" t="str">
        <f t="shared" si="101"/>
        <v>COM_16</v>
      </c>
      <c r="AGF64" s="487" t="str">
        <f t="shared" si="101"/>
        <v>COM_31</v>
      </c>
      <c r="AGG64" s="487" t="str">
        <f t="shared" si="101"/>
        <v>COM_32</v>
      </c>
      <c r="AGH64" s="487" t="str">
        <f t="shared" si="101"/>
        <v>COM_16</v>
      </c>
      <c r="AGI64" s="487" t="str">
        <f t="shared" si="101"/>
        <v>COM_30</v>
      </c>
      <c r="AGJ64" s="487" t="str">
        <f t="shared" si="101"/>
        <v>COM_32</v>
      </c>
      <c r="AGK64" s="487" t="str">
        <f t="shared" si="101"/>
        <v>COM_32</v>
      </c>
      <c r="AGL64" s="487" t="str">
        <f t="shared" si="101"/>
        <v>COM_18</v>
      </c>
      <c r="AGM64" s="487" t="str">
        <f t="shared" si="101"/>
        <v>COM_19</v>
      </c>
      <c r="AGN64" s="487" t="str">
        <f t="shared" si="101"/>
        <v>COM_20</v>
      </c>
      <c r="AGO64" s="487" t="str">
        <f t="shared" si="101"/>
        <v>COM_21</v>
      </c>
      <c r="AGP64" s="487" t="str">
        <f t="shared" si="101"/>
        <v>COM_22</v>
      </c>
      <c r="AGQ64" s="487" t="str">
        <f t="shared" si="101"/>
        <v>COM_23</v>
      </c>
      <c r="AGR64" s="487" t="str">
        <f t="shared" si="101"/>
        <v>COM_24</v>
      </c>
      <c r="AGS64" s="487" t="str">
        <f t="shared" si="101"/>
        <v>COM_25</v>
      </c>
      <c r="AGT64" s="487" t="str">
        <f t="shared" si="101"/>
        <v>COM_26</v>
      </c>
      <c r="AGU64" s="487" t="str">
        <f t="shared" si="101"/>
        <v>COM_27</v>
      </c>
      <c r="AGV64" s="487" t="str">
        <f t="shared" si="101"/>
        <v>COM_28</v>
      </c>
      <c r="AGW64" s="487" t="str">
        <f t="shared" si="101"/>
        <v>COM_29</v>
      </c>
      <c r="AGX64" s="487" t="str">
        <f t="shared" si="101"/>
        <v>COM_30</v>
      </c>
      <c r="AGY64" s="487" t="str">
        <f t="shared" si="101"/>
        <v>COM_31</v>
      </c>
      <c r="AGZ64" s="487" t="str">
        <f t="shared" si="101"/>
        <v>COM_32</v>
      </c>
      <c r="AHA64" s="487" t="str">
        <f t="shared" si="101"/>
        <v>COM_20</v>
      </c>
      <c r="AHB64" s="487" t="str">
        <f t="shared" si="101"/>
        <v>COM_23</v>
      </c>
      <c r="AHC64" s="487" t="str">
        <f t="shared" si="101"/>
        <v>COM_24</v>
      </c>
      <c r="AHD64" s="487" t="str">
        <f t="shared" si="101"/>
        <v>COM_26</v>
      </c>
      <c r="AHE64" s="487" t="str">
        <f t="shared" si="101"/>
        <v>COM_28</v>
      </c>
      <c r="AHF64" s="487" t="str">
        <f t="shared" si="101"/>
        <v>COM_30</v>
      </c>
      <c r="AHG64" s="487" t="str">
        <f t="shared" si="101"/>
        <v>COM_32</v>
      </c>
      <c r="AHH64" s="487" t="str">
        <f t="shared" si="101"/>
        <v>COM_20</v>
      </c>
      <c r="AHI64" s="487" t="str">
        <f t="shared" si="101"/>
        <v>COM_22</v>
      </c>
      <c r="AHJ64" s="487" t="str">
        <f t="shared" si="101"/>
        <v>COM_24</v>
      </c>
      <c r="AHK64" s="487" t="str">
        <f t="shared" si="101"/>
        <v>COM_27</v>
      </c>
      <c r="AHL64" s="487" t="str">
        <f t="shared" si="101"/>
        <v>COM_28</v>
      </c>
      <c r="AHM64" s="487" t="str">
        <f t="shared" si="101"/>
        <v>COM_31</v>
      </c>
      <c r="AHN64" s="487" t="str">
        <f t="shared" si="101"/>
        <v>COM_32</v>
      </c>
      <c r="AHO64" s="487" t="str">
        <f t="shared" si="101"/>
        <v>COM_24</v>
      </c>
      <c r="AHP64" s="487" t="str">
        <f t="shared" si="101"/>
        <v>COM_28</v>
      </c>
      <c r="AHQ64" s="487" t="str">
        <f t="shared" si="101"/>
        <v>COM_32</v>
      </c>
      <c r="AHR64" s="487" t="str">
        <f t="shared" si="101"/>
        <v>COM_22</v>
      </c>
      <c r="AHS64" s="487" t="str">
        <f t="shared" si="101"/>
        <v>COM_23</v>
      </c>
      <c r="AHT64" s="487" t="str">
        <f t="shared" si="101"/>
        <v>COM_24</v>
      </c>
      <c r="AHU64" s="487" t="str">
        <f t="shared" si="101"/>
        <v>COM_29</v>
      </c>
      <c r="AHV64" s="487" t="str">
        <f t="shared" si="101"/>
        <v>COM_30</v>
      </c>
      <c r="AHW64" s="487" t="str">
        <f t="shared" si="101"/>
        <v>COM_31</v>
      </c>
      <c r="AHX64" s="487" t="str">
        <f t="shared" si="101"/>
        <v>COM_32</v>
      </c>
      <c r="AHY64" s="487" t="str">
        <f t="shared" si="101"/>
        <v>COM_24</v>
      </c>
      <c r="AHZ64" s="487" t="str">
        <f t="shared" si="101"/>
        <v>COM_31</v>
      </c>
      <c r="AIA64" s="487" t="str">
        <f t="shared" si="101"/>
        <v>COM_32</v>
      </c>
      <c r="AIB64" s="487" t="str">
        <f t="shared" si="101"/>
        <v>COM_24</v>
      </c>
      <c r="AIC64" s="487" t="str">
        <f t="shared" si="101"/>
        <v>COM_30</v>
      </c>
      <c r="AID64" s="487" t="str">
        <f t="shared" si="101"/>
        <v>COM_32</v>
      </c>
      <c r="AIE64" s="487" t="str">
        <f t="shared" si="101"/>
        <v>COM_32</v>
      </c>
      <c r="AIF64" s="487" t="str">
        <f t="shared" si="101"/>
        <v>COM_26</v>
      </c>
      <c r="AIG64" s="487" t="str">
        <f t="shared" si="101"/>
        <v>COM_27</v>
      </c>
      <c r="AIH64" s="487" t="str">
        <f t="shared" si="101"/>
        <v>COM_28</v>
      </c>
      <c r="AII64" s="487" t="str">
        <f t="shared" si="101"/>
        <v>COM_29</v>
      </c>
      <c r="AIJ64" s="487" t="str">
        <f t="shared" si="101"/>
        <v>COM_30</v>
      </c>
      <c r="AIK64" s="487" t="str">
        <f t="shared" si="101"/>
        <v>COM_31</v>
      </c>
      <c r="AIL64" s="487" t="str">
        <f t="shared" si="101"/>
        <v>COM_32</v>
      </c>
      <c r="AIM64" s="487" t="str">
        <f t="shared" ref="AIM64:AKX64" si="102">AIM56</f>
        <v>COM_28</v>
      </c>
      <c r="AIN64" s="487" t="str">
        <f t="shared" si="102"/>
        <v>COM_30</v>
      </c>
      <c r="AIO64" s="487" t="str">
        <f t="shared" si="102"/>
        <v>COM_32</v>
      </c>
      <c r="AIP64" s="487" t="str">
        <f t="shared" si="102"/>
        <v>COM_28</v>
      </c>
      <c r="AIQ64" s="487" t="str">
        <f t="shared" si="102"/>
        <v>COM_31</v>
      </c>
      <c r="AIR64" s="487" t="str">
        <f t="shared" si="102"/>
        <v>COM_32</v>
      </c>
      <c r="AIS64" s="487" t="str">
        <f t="shared" si="102"/>
        <v>COM_32</v>
      </c>
      <c r="AIT64" s="487" t="str">
        <f t="shared" si="102"/>
        <v>COM_30</v>
      </c>
      <c r="AIU64" s="487" t="str">
        <f t="shared" si="102"/>
        <v>COM_31</v>
      </c>
      <c r="AIV64" s="487" t="str">
        <f t="shared" si="102"/>
        <v>COM_32</v>
      </c>
      <c r="AIW64" s="487" t="str">
        <f t="shared" si="102"/>
        <v>COM_32</v>
      </c>
      <c r="AIX64" s="487" t="str">
        <f t="shared" si="102"/>
        <v>COM_32</v>
      </c>
      <c r="AIY64" s="487" t="str">
        <f t="shared" si="102"/>
        <v>COM_4</v>
      </c>
      <c r="AIZ64" s="487" t="str">
        <f t="shared" si="102"/>
        <v>COM_6</v>
      </c>
      <c r="AJA64" s="487" t="str">
        <f t="shared" si="102"/>
        <v>COM_8</v>
      </c>
      <c r="AJB64" s="487" t="str">
        <f t="shared" si="102"/>
        <v>COM_10</v>
      </c>
      <c r="AJC64" s="487" t="str">
        <f t="shared" si="102"/>
        <v>COM_12</v>
      </c>
      <c r="AJD64" s="487" t="str">
        <f t="shared" si="102"/>
        <v>COM_15</v>
      </c>
      <c r="AJE64" s="487" t="str">
        <f t="shared" si="102"/>
        <v>COM_16</v>
      </c>
      <c r="AJF64" s="487" t="str">
        <f t="shared" si="102"/>
        <v>COM_18</v>
      </c>
      <c r="AJG64" s="487" t="str">
        <f t="shared" si="102"/>
        <v>COM_20</v>
      </c>
      <c r="AJH64" s="487" t="str">
        <f t="shared" si="102"/>
        <v>COM_23</v>
      </c>
      <c r="AJI64" s="487" t="str">
        <f t="shared" si="102"/>
        <v>COM_24</v>
      </c>
      <c r="AJJ64" s="487" t="str">
        <f t="shared" si="102"/>
        <v>COM_26</v>
      </c>
      <c r="AJK64" s="487" t="str">
        <f t="shared" si="102"/>
        <v>COM_28</v>
      </c>
      <c r="AJL64" s="487" t="str">
        <f t="shared" si="102"/>
        <v>COM_30</v>
      </c>
      <c r="AJM64" s="487" t="str">
        <f t="shared" si="102"/>
        <v>COM_32</v>
      </c>
      <c r="AJN64" s="487" t="str">
        <f t="shared" si="102"/>
        <v>COM_4</v>
      </c>
      <c r="AJO64" s="487" t="str">
        <f t="shared" si="102"/>
        <v>COM_7</v>
      </c>
      <c r="AJP64" s="487" t="str">
        <f t="shared" si="102"/>
        <v>COM_8</v>
      </c>
      <c r="AJQ64" s="487" t="str">
        <f t="shared" si="102"/>
        <v>COM_11</v>
      </c>
      <c r="AJR64" s="487" t="str">
        <f t="shared" si="102"/>
        <v>COM_12</v>
      </c>
      <c r="AJS64" s="487" t="str">
        <f t="shared" si="102"/>
        <v>COM_14</v>
      </c>
      <c r="AJT64" s="487" t="str">
        <f t="shared" si="102"/>
        <v>COM_16</v>
      </c>
      <c r="AJU64" s="487" t="str">
        <f t="shared" si="102"/>
        <v>COM_19</v>
      </c>
      <c r="AJV64" s="487" t="str">
        <f t="shared" si="102"/>
        <v>COM_20</v>
      </c>
      <c r="AJW64" s="487" t="str">
        <f t="shared" si="102"/>
        <v>COM_22</v>
      </c>
      <c r="AJX64" s="487" t="str">
        <f t="shared" si="102"/>
        <v>COM_24</v>
      </c>
      <c r="AJY64" s="487" t="str">
        <f t="shared" si="102"/>
        <v>COM_27</v>
      </c>
      <c r="AJZ64" s="487" t="str">
        <f t="shared" si="102"/>
        <v>COM_28</v>
      </c>
      <c r="AKA64" s="487" t="str">
        <f t="shared" si="102"/>
        <v>COM_31</v>
      </c>
      <c r="AKB64" s="487" t="str">
        <f t="shared" si="102"/>
        <v>COM_32</v>
      </c>
      <c r="AKC64" s="487" t="str">
        <f t="shared" si="102"/>
        <v>COM_8</v>
      </c>
      <c r="AKD64" s="487" t="str">
        <f t="shared" si="102"/>
        <v>COM_12</v>
      </c>
      <c r="AKE64" s="487" t="str">
        <f t="shared" si="102"/>
        <v>COM_16</v>
      </c>
      <c r="AKF64" s="487" t="str">
        <f t="shared" si="102"/>
        <v>COM_20</v>
      </c>
      <c r="AKG64" s="487" t="str">
        <f t="shared" si="102"/>
        <v>COM_24</v>
      </c>
      <c r="AKH64" s="487" t="str">
        <f t="shared" si="102"/>
        <v>COM_28</v>
      </c>
      <c r="AKI64" s="487" t="str">
        <f t="shared" si="102"/>
        <v>COM_32</v>
      </c>
      <c r="AKJ64" s="487" t="str">
        <f t="shared" si="102"/>
        <v>COM_6</v>
      </c>
      <c r="AKK64" s="487" t="str">
        <f t="shared" si="102"/>
        <v>COM_7</v>
      </c>
      <c r="AKL64" s="487" t="str">
        <f t="shared" si="102"/>
        <v>COM_8</v>
      </c>
      <c r="AKM64" s="487" t="str">
        <f t="shared" si="102"/>
        <v>COM_13</v>
      </c>
      <c r="AKN64" s="487" t="str">
        <f t="shared" si="102"/>
        <v>COM_14</v>
      </c>
      <c r="AKO64" s="487" t="str">
        <f t="shared" si="102"/>
        <v>COM_15</v>
      </c>
      <c r="AKP64" s="487" t="str">
        <f t="shared" si="102"/>
        <v>COM_16</v>
      </c>
      <c r="AKQ64" s="487" t="str">
        <f t="shared" si="102"/>
        <v>COM_21</v>
      </c>
      <c r="AKR64" s="487" t="str">
        <f t="shared" si="102"/>
        <v>COM_22</v>
      </c>
      <c r="AKS64" s="487" t="str">
        <f t="shared" si="102"/>
        <v>COM_23</v>
      </c>
      <c r="AKT64" s="487" t="str">
        <f t="shared" si="102"/>
        <v>COM_24</v>
      </c>
      <c r="AKU64" s="487" t="str">
        <f t="shared" si="102"/>
        <v>COM_29</v>
      </c>
      <c r="AKV64" s="487" t="str">
        <f t="shared" si="102"/>
        <v>COM_30</v>
      </c>
      <c r="AKW64" s="487" t="str">
        <f t="shared" si="102"/>
        <v>COM_31</v>
      </c>
      <c r="AKX64" s="487" t="str">
        <f t="shared" si="102"/>
        <v>COM_32</v>
      </c>
      <c r="AKY64" s="487" t="str">
        <f t="shared" ref="AKY64:ANJ64" si="103">AKY56</f>
        <v>COM_8</v>
      </c>
      <c r="AKZ64" s="487" t="str">
        <f t="shared" si="103"/>
        <v>COM_15</v>
      </c>
      <c r="ALA64" s="487" t="str">
        <f t="shared" si="103"/>
        <v>COM_16</v>
      </c>
      <c r="ALB64" s="487" t="str">
        <f t="shared" si="103"/>
        <v>COM_23</v>
      </c>
      <c r="ALC64" s="487" t="str">
        <f t="shared" si="103"/>
        <v>COM_24</v>
      </c>
      <c r="ALD64" s="487" t="str">
        <f t="shared" si="103"/>
        <v>COM_30</v>
      </c>
      <c r="ALE64" s="487" t="str">
        <f t="shared" si="103"/>
        <v>COM_32</v>
      </c>
      <c r="ALF64" s="487" t="str">
        <f t="shared" si="103"/>
        <v>COM_8</v>
      </c>
      <c r="ALG64" s="487" t="str">
        <f t="shared" si="103"/>
        <v>COM_14</v>
      </c>
      <c r="ALH64" s="487" t="str">
        <f t="shared" si="103"/>
        <v>COM_16</v>
      </c>
      <c r="ALI64" s="487" t="str">
        <f t="shared" si="103"/>
        <v>COM_22</v>
      </c>
      <c r="ALJ64" s="487" t="str">
        <f t="shared" si="103"/>
        <v>COM_24</v>
      </c>
      <c r="ALK64" s="487" t="str">
        <f t="shared" si="103"/>
        <v>COM_31</v>
      </c>
      <c r="ALL64" s="487" t="str">
        <f t="shared" si="103"/>
        <v>COM_32</v>
      </c>
      <c r="ALM64" s="487" t="str">
        <f t="shared" si="103"/>
        <v>COM_16</v>
      </c>
      <c r="ALN64" s="487" t="str">
        <f t="shared" si="103"/>
        <v>COM_24</v>
      </c>
      <c r="ALO64" s="487" t="str">
        <f t="shared" si="103"/>
        <v>COM_32</v>
      </c>
      <c r="ALP64" s="487" t="str">
        <f t="shared" si="103"/>
        <v>COM_10</v>
      </c>
      <c r="ALQ64" s="487" t="str">
        <f t="shared" si="103"/>
        <v>COM_11</v>
      </c>
      <c r="ALR64" s="487" t="str">
        <f t="shared" si="103"/>
        <v>COM_12</v>
      </c>
      <c r="ALS64" s="487" t="str">
        <f t="shared" si="103"/>
        <v>COM_13</v>
      </c>
      <c r="ALT64" s="487" t="str">
        <f t="shared" si="103"/>
        <v>COM_14</v>
      </c>
      <c r="ALU64" s="487" t="str">
        <f t="shared" si="103"/>
        <v>COM_15</v>
      </c>
      <c r="ALV64" s="487" t="str">
        <f t="shared" si="103"/>
        <v>COM_16</v>
      </c>
      <c r="ALW64" s="487" t="str">
        <f t="shared" si="103"/>
        <v>COM_25</v>
      </c>
      <c r="ALX64" s="487" t="str">
        <f t="shared" si="103"/>
        <v>COM_26</v>
      </c>
      <c r="ALY64" s="487" t="str">
        <f t="shared" si="103"/>
        <v>COM_27</v>
      </c>
      <c r="ALZ64" s="487" t="str">
        <f t="shared" si="103"/>
        <v>COM_28</v>
      </c>
      <c r="AMA64" s="487" t="str">
        <f t="shared" si="103"/>
        <v>COM_29</v>
      </c>
      <c r="AMB64" s="487" t="str">
        <f t="shared" si="103"/>
        <v>COM_30</v>
      </c>
      <c r="AMC64" s="487" t="str">
        <f t="shared" si="103"/>
        <v>COM_31</v>
      </c>
      <c r="AMD64" s="487" t="str">
        <f t="shared" si="103"/>
        <v>COM_32</v>
      </c>
      <c r="AME64" s="487" t="str">
        <f t="shared" si="103"/>
        <v>COM_12</v>
      </c>
      <c r="AMF64" s="487" t="str">
        <f t="shared" si="103"/>
        <v>COM_15</v>
      </c>
      <c r="AMG64" s="487" t="str">
        <f t="shared" si="103"/>
        <v>COM_16</v>
      </c>
      <c r="AMH64" s="487" t="str">
        <f t="shared" si="103"/>
        <v>COM_26</v>
      </c>
      <c r="AMI64" s="487" t="str">
        <f t="shared" si="103"/>
        <v>COM_28</v>
      </c>
      <c r="AMJ64" s="487" t="str">
        <f t="shared" si="103"/>
        <v>COM_30</v>
      </c>
      <c r="AMK64" s="487" t="str">
        <f t="shared" si="103"/>
        <v>COM_32</v>
      </c>
      <c r="AML64" s="487" t="str">
        <f t="shared" si="103"/>
        <v>COM_12</v>
      </c>
      <c r="AMM64" s="487" t="str">
        <f t="shared" si="103"/>
        <v>COM_14</v>
      </c>
      <c r="AMN64" s="487" t="str">
        <f t="shared" si="103"/>
        <v>COM_16</v>
      </c>
      <c r="AMO64" s="487" t="str">
        <f t="shared" si="103"/>
        <v>COM_27</v>
      </c>
      <c r="AMP64" s="487" t="str">
        <f t="shared" si="103"/>
        <v>COM_28</v>
      </c>
      <c r="AMQ64" s="487" t="str">
        <f t="shared" si="103"/>
        <v>COM_31</v>
      </c>
      <c r="AMR64" s="487" t="str">
        <f t="shared" si="103"/>
        <v>COM_32</v>
      </c>
      <c r="AMS64" s="487" t="str">
        <f t="shared" si="103"/>
        <v>COM_16</v>
      </c>
      <c r="AMT64" s="487" t="str">
        <f t="shared" si="103"/>
        <v>COM_28</v>
      </c>
      <c r="AMU64" s="487" t="str">
        <f t="shared" si="103"/>
        <v>COM_32</v>
      </c>
      <c r="AMV64" s="487" t="str">
        <f t="shared" si="103"/>
        <v>COM_14</v>
      </c>
      <c r="AMW64" s="487" t="str">
        <f t="shared" si="103"/>
        <v>COM_15</v>
      </c>
      <c r="AMX64" s="487" t="str">
        <f t="shared" si="103"/>
        <v>COM_16</v>
      </c>
      <c r="AMY64" s="487" t="str">
        <f t="shared" si="103"/>
        <v>COM_29</v>
      </c>
      <c r="AMZ64" s="487" t="str">
        <f t="shared" si="103"/>
        <v>COM_30</v>
      </c>
      <c r="ANA64" s="487" t="str">
        <f t="shared" si="103"/>
        <v>COM_31</v>
      </c>
      <c r="ANB64" s="487" t="str">
        <f t="shared" si="103"/>
        <v>COM_32</v>
      </c>
      <c r="ANC64" s="487" t="str">
        <f t="shared" si="103"/>
        <v>COM_16</v>
      </c>
      <c r="AND64" s="487" t="str">
        <f t="shared" si="103"/>
        <v>COM_31</v>
      </c>
      <c r="ANE64" s="487" t="str">
        <f t="shared" si="103"/>
        <v>COM_32</v>
      </c>
      <c r="ANF64" s="487" t="str">
        <f t="shared" si="103"/>
        <v>COM_16</v>
      </c>
      <c r="ANG64" s="487" t="str">
        <f t="shared" si="103"/>
        <v>COM_30</v>
      </c>
      <c r="ANH64" s="487" t="str">
        <f t="shared" si="103"/>
        <v>COM_32</v>
      </c>
      <c r="ANI64" s="487" t="str">
        <f t="shared" si="103"/>
        <v>COM_32</v>
      </c>
      <c r="ANJ64" s="487" t="str">
        <f t="shared" si="103"/>
        <v>COM_18</v>
      </c>
      <c r="ANK64" s="487" t="str">
        <f t="shared" ref="ANK64:APV64" si="104">ANK56</f>
        <v>COM_19</v>
      </c>
      <c r="ANL64" s="487" t="str">
        <f t="shared" si="104"/>
        <v>COM_20</v>
      </c>
      <c r="ANM64" s="487" t="str">
        <f t="shared" si="104"/>
        <v>COM_21</v>
      </c>
      <c r="ANN64" s="487" t="str">
        <f t="shared" si="104"/>
        <v>COM_22</v>
      </c>
      <c r="ANO64" s="487" t="str">
        <f t="shared" si="104"/>
        <v>COM_23</v>
      </c>
      <c r="ANP64" s="487" t="str">
        <f t="shared" si="104"/>
        <v>COM_24</v>
      </c>
      <c r="ANQ64" s="487" t="str">
        <f t="shared" si="104"/>
        <v>COM_25</v>
      </c>
      <c r="ANR64" s="487" t="str">
        <f t="shared" si="104"/>
        <v>COM_26</v>
      </c>
      <c r="ANS64" s="487" t="str">
        <f t="shared" si="104"/>
        <v>COM_27</v>
      </c>
      <c r="ANT64" s="487" t="str">
        <f t="shared" si="104"/>
        <v>COM_28</v>
      </c>
      <c r="ANU64" s="487" t="str">
        <f t="shared" si="104"/>
        <v>COM_29</v>
      </c>
      <c r="ANV64" s="487" t="str">
        <f t="shared" si="104"/>
        <v>COM_30</v>
      </c>
      <c r="ANW64" s="487" t="str">
        <f t="shared" si="104"/>
        <v>COM_31</v>
      </c>
      <c r="ANX64" s="487" t="str">
        <f t="shared" si="104"/>
        <v>COM_32</v>
      </c>
      <c r="ANY64" s="487" t="str">
        <f t="shared" si="104"/>
        <v>COM_20</v>
      </c>
      <c r="ANZ64" s="487" t="str">
        <f t="shared" si="104"/>
        <v>COM_23</v>
      </c>
      <c r="AOA64" s="487" t="str">
        <f t="shared" si="104"/>
        <v>COM_24</v>
      </c>
      <c r="AOB64" s="487" t="str">
        <f t="shared" si="104"/>
        <v>COM_26</v>
      </c>
      <c r="AOC64" s="487" t="str">
        <f t="shared" si="104"/>
        <v>COM_28</v>
      </c>
      <c r="AOD64" s="487" t="str">
        <f t="shared" si="104"/>
        <v>COM_30</v>
      </c>
      <c r="AOE64" s="487" t="str">
        <f t="shared" si="104"/>
        <v>COM_32</v>
      </c>
      <c r="AOF64" s="487" t="str">
        <f t="shared" si="104"/>
        <v>COM_20</v>
      </c>
      <c r="AOG64" s="487" t="str">
        <f t="shared" si="104"/>
        <v>COM_22</v>
      </c>
      <c r="AOH64" s="487" t="str">
        <f t="shared" si="104"/>
        <v>COM_24</v>
      </c>
      <c r="AOI64" s="487" t="str">
        <f t="shared" si="104"/>
        <v>COM_27</v>
      </c>
      <c r="AOJ64" s="487" t="str">
        <f t="shared" si="104"/>
        <v>COM_28</v>
      </c>
      <c r="AOK64" s="487" t="str">
        <f t="shared" si="104"/>
        <v>COM_31</v>
      </c>
      <c r="AOL64" s="487" t="str">
        <f t="shared" si="104"/>
        <v>COM_32</v>
      </c>
      <c r="AOM64" s="487" t="str">
        <f t="shared" si="104"/>
        <v>COM_24</v>
      </c>
      <c r="AON64" s="487" t="str">
        <f t="shared" si="104"/>
        <v>COM_28</v>
      </c>
      <c r="AOO64" s="487" t="str">
        <f t="shared" si="104"/>
        <v>COM_32</v>
      </c>
      <c r="AOP64" s="487" t="str">
        <f t="shared" si="104"/>
        <v>COM_22</v>
      </c>
      <c r="AOQ64" s="487" t="str">
        <f t="shared" si="104"/>
        <v>COM_23</v>
      </c>
      <c r="AOR64" s="487" t="str">
        <f t="shared" si="104"/>
        <v>COM_24</v>
      </c>
      <c r="AOS64" s="487" t="str">
        <f t="shared" si="104"/>
        <v>COM_29</v>
      </c>
      <c r="AOT64" s="487" t="str">
        <f t="shared" si="104"/>
        <v>COM_30</v>
      </c>
      <c r="AOU64" s="487" t="str">
        <f t="shared" si="104"/>
        <v>COM_31</v>
      </c>
      <c r="AOV64" s="487" t="str">
        <f t="shared" si="104"/>
        <v>COM_32</v>
      </c>
      <c r="AOW64" s="487" t="str">
        <f t="shared" si="104"/>
        <v>COM_24</v>
      </c>
      <c r="AOX64" s="487" t="str">
        <f t="shared" si="104"/>
        <v>COM_31</v>
      </c>
      <c r="AOY64" s="487" t="str">
        <f t="shared" si="104"/>
        <v>COM_32</v>
      </c>
      <c r="AOZ64" s="487" t="str">
        <f t="shared" si="104"/>
        <v>COM_24</v>
      </c>
      <c r="APA64" s="487" t="str">
        <f t="shared" si="104"/>
        <v>COM_30</v>
      </c>
      <c r="APB64" s="487" t="str">
        <f t="shared" si="104"/>
        <v>COM_32</v>
      </c>
      <c r="APC64" s="487" t="str">
        <f t="shared" si="104"/>
        <v>COM_32</v>
      </c>
      <c r="APD64" s="487" t="str">
        <f t="shared" si="104"/>
        <v>COM_26</v>
      </c>
      <c r="APE64" s="487" t="str">
        <f t="shared" si="104"/>
        <v>COM_27</v>
      </c>
      <c r="APF64" s="487" t="str">
        <f t="shared" si="104"/>
        <v>COM_28</v>
      </c>
      <c r="APG64" s="487" t="str">
        <f t="shared" si="104"/>
        <v>COM_29</v>
      </c>
      <c r="APH64" s="487" t="str">
        <f t="shared" si="104"/>
        <v>COM_30</v>
      </c>
      <c r="API64" s="487" t="str">
        <f t="shared" si="104"/>
        <v>COM_31</v>
      </c>
      <c r="APJ64" s="487" t="str">
        <f t="shared" si="104"/>
        <v>COM_32</v>
      </c>
      <c r="APK64" s="487" t="str">
        <f t="shared" si="104"/>
        <v>COM_28</v>
      </c>
      <c r="APL64" s="487" t="str">
        <f t="shared" si="104"/>
        <v>COM_30</v>
      </c>
      <c r="APM64" s="487" t="str">
        <f t="shared" si="104"/>
        <v>COM_32</v>
      </c>
      <c r="APN64" s="487" t="str">
        <f t="shared" si="104"/>
        <v>COM_28</v>
      </c>
      <c r="APO64" s="487" t="str">
        <f t="shared" si="104"/>
        <v>COM_31</v>
      </c>
      <c r="APP64" s="487" t="str">
        <f t="shared" si="104"/>
        <v>COM_32</v>
      </c>
      <c r="APQ64" s="487" t="str">
        <f t="shared" si="104"/>
        <v>COM_32</v>
      </c>
      <c r="APR64" s="487" t="str">
        <f t="shared" si="104"/>
        <v>COM_30</v>
      </c>
      <c r="APS64" s="487" t="str">
        <f t="shared" si="104"/>
        <v>COM_31</v>
      </c>
      <c r="APT64" s="487" t="str">
        <f t="shared" si="104"/>
        <v>COM_32</v>
      </c>
      <c r="APU64" s="487" t="str">
        <f t="shared" si="104"/>
        <v>COM_32</v>
      </c>
      <c r="APV64" s="487" t="str">
        <f t="shared" si="104"/>
        <v>COM_32</v>
      </c>
      <c r="APW64" s="487" t="str">
        <f t="shared" ref="APW64:ASH64" si="105">APW56</f>
        <v>COM_4</v>
      </c>
      <c r="APX64" s="487" t="str">
        <f t="shared" si="105"/>
        <v>COM_6</v>
      </c>
      <c r="APY64" s="487" t="str">
        <f t="shared" si="105"/>
        <v>COM_8</v>
      </c>
      <c r="APZ64" s="487" t="str">
        <f t="shared" si="105"/>
        <v>COM_10</v>
      </c>
      <c r="AQA64" s="487" t="str">
        <f t="shared" si="105"/>
        <v>COM_12</v>
      </c>
      <c r="AQB64" s="487" t="str">
        <f t="shared" si="105"/>
        <v>COM_15</v>
      </c>
      <c r="AQC64" s="487" t="str">
        <f t="shared" si="105"/>
        <v>COM_16</v>
      </c>
      <c r="AQD64" s="487" t="str">
        <f t="shared" si="105"/>
        <v>COM_18</v>
      </c>
      <c r="AQE64" s="487" t="str">
        <f t="shared" si="105"/>
        <v>COM_20</v>
      </c>
      <c r="AQF64" s="487" t="str">
        <f t="shared" si="105"/>
        <v>COM_23</v>
      </c>
      <c r="AQG64" s="487" t="str">
        <f t="shared" si="105"/>
        <v>COM_24</v>
      </c>
      <c r="AQH64" s="487" t="str">
        <f t="shared" si="105"/>
        <v>COM_26</v>
      </c>
      <c r="AQI64" s="487" t="str">
        <f t="shared" si="105"/>
        <v>COM_28</v>
      </c>
      <c r="AQJ64" s="487" t="str">
        <f t="shared" si="105"/>
        <v>COM_30</v>
      </c>
      <c r="AQK64" s="487" t="str">
        <f t="shared" si="105"/>
        <v>COM_32</v>
      </c>
      <c r="AQL64" s="487" t="str">
        <f t="shared" si="105"/>
        <v>COM_4</v>
      </c>
      <c r="AQM64" s="487" t="str">
        <f t="shared" si="105"/>
        <v>COM_7</v>
      </c>
      <c r="AQN64" s="487" t="str">
        <f t="shared" si="105"/>
        <v>COM_8</v>
      </c>
      <c r="AQO64" s="487" t="str">
        <f t="shared" si="105"/>
        <v>COM_11</v>
      </c>
      <c r="AQP64" s="487" t="str">
        <f t="shared" si="105"/>
        <v>COM_12</v>
      </c>
      <c r="AQQ64" s="487" t="str">
        <f t="shared" si="105"/>
        <v>COM_14</v>
      </c>
      <c r="AQR64" s="487" t="str">
        <f t="shared" si="105"/>
        <v>COM_16</v>
      </c>
      <c r="AQS64" s="487" t="str">
        <f t="shared" si="105"/>
        <v>COM_19</v>
      </c>
      <c r="AQT64" s="487" t="str">
        <f t="shared" si="105"/>
        <v>COM_20</v>
      </c>
      <c r="AQU64" s="487" t="str">
        <f t="shared" si="105"/>
        <v>COM_22</v>
      </c>
      <c r="AQV64" s="487" t="str">
        <f t="shared" si="105"/>
        <v>COM_24</v>
      </c>
      <c r="AQW64" s="487" t="str">
        <f t="shared" si="105"/>
        <v>COM_27</v>
      </c>
      <c r="AQX64" s="487" t="str">
        <f t="shared" si="105"/>
        <v>COM_28</v>
      </c>
      <c r="AQY64" s="487" t="str">
        <f t="shared" si="105"/>
        <v>COM_31</v>
      </c>
      <c r="AQZ64" s="487" t="str">
        <f t="shared" si="105"/>
        <v>COM_32</v>
      </c>
      <c r="ARA64" s="487" t="str">
        <f t="shared" si="105"/>
        <v>COM_8</v>
      </c>
      <c r="ARB64" s="487" t="str">
        <f t="shared" si="105"/>
        <v>COM_12</v>
      </c>
      <c r="ARC64" s="487" t="str">
        <f t="shared" si="105"/>
        <v>COM_16</v>
      </c>
      <c r="ARD64" s="487" t="str">
        <f t="shared" si="105"/>
        <v>COM_20</v>
      </c>
      <c r="ARE64" s="487" t="str">
        <f t="shared" si="105"/>
        <v>COM_24</v>
      </c>
      <c r="ARF64" s="487" t="str">
        <f t="shared" si="105"/>
        <v>COM_28</v>
      </c>
      <c r="ARG64" s="487" t="str">
        <f t="shared" si="105"/>
        <v>COM_32</v>
      </c>
      <c r="ARH64" s="487" t="str">
        <f t="shared" si="105"/>
        <v>COM_6</v>
      </c>
      <c r="ARI64" s="487" t="str">
        <f t="shared" si="105"/>
        <v>COM_7</v>
      </c>
      <c r="ARJ64" s="487" t="str">
        <f t="shared" si="105"/>
        <v>COM_8</v>
      </c>
      <c r="ARK64" s="487" t="str">
        <f t="shared" si="105"/>
        <v>COM_13</v>
      </c>
      <c r="ARL64" s="487" t="str">
        <f t="shared" si="105"/>
        <v>COM_14</v>
      </c>
      <c r="ARM64" s="487" t="str">
        <f t="shared" si="105"/>
        <v>COM_15</v>
      </c>
      <c r="ARN64" s="487" t="str">
        <f t="shared" si="105"/>
        <v>COM_16</v>
      </c>
      <c r="ARO64" s="487" t="str">
        <f t="shared" si="105"/>
        <v>COM_21</v>
      </c>
      <c r="ARP64" s="487" t="str">
        <f t="shared" si="105"/>
        <v>COM_22</v>
      </c>
      <c r="ARQ64" s="487" t="str">
        <f t="shared" si="105"/>
        <v>COM_23</v>
      </c>
      <c r="ARR64" s="487" t="str">
        <f t="shared" si="105"/>
        <v>COM_24</v>
      </c>
      <c r="ARS64" s="487" t="str">
        <f t="shared" si="105"/>
        <v>COM_29</v>
      </c>
      <c r="ART64" s="487" t="str">
        <f t="shared" si="105"/>
        <v>COM_30</v>
      </c>
      <c r="ARU64" s="487" t="str">
        <f t="shared" si="105"/>
        <v>COM_31</v>
      </c>
      <c r="ARV64" s="487" t="str">
        <f t="shared" si="105"/>
        <v>COM_32</v>
      </c>
      <c r="ARW64" s="487" t="str">
        <f t="shared" si="105"/>
        <v>COM_8</v>
      </c>
      <c r="ARX64" s="487" t="str">
        <f t="shared" si="105"/>
        <v>COM_15</v>
      </c>
      <c r="ARY64" s="487" t="str">
        <f t="shared" si="105"/>
        <v>COM_16</v>
      </c>
      <c r="ARZ64" s="487" t="str">
        <f t="shared" si="105"/>
        <v>COM_23</v>
      </c>
      <c r="ASA64" s="487" t="str">
        <f t="shared" si="105"/>
        <v>COM_24</v>
      </c>
      <c r="ASB64" s="487" t="str">
        <f t="shared" si="105"/>
        <v>COM_30</v>
      </c>
      <c r="ASC64" s="487" t="str">
        <f t="shared" si="105"/>
        <v>COM_32</v>
      </c>
      <c r="ASD64" s="487" t="str">
        <f t="shared" si="105"/>
        <v>COM_8</v>
      </c>
      <c r="ASE64" s="487" t="str">
        <f t="shared" si="105"/>
        <v>COM_14</v>
      </c>
      <c r="ASF64" s="487" t="str">
        <f t="shared" si="105"/>
        <v>COM_16</v>
      </c>
      <c r="ASG64" s="487" t="str">
        <f t="shared" si="105"/>
        <v>COM_22</v>
      </c>
      <c r="ASH64" s="487" t="str">
        <f t="shared" si="105"/>
        <v>COM_24</v>
      </c>
      <c r="ASI64" s="487" t="str">
        <f t="shared" ref="ASI64:AUT64" si="106">ASI56</f>
        <v>COM_31</v>
      </c>
      <c r="ASJ64" s="487" t="str">
        <f t="shared" si="106"/>
        <v>COM_32</v>
      </c>
      <c r="ASK64" s="487" t="str">
        <f t="shared" si="106"/>
        <v>COM_16</v>
      </c>
      <c r="ASL64" s="487" t="str">
        <f t="shared" si="106"/>
        <v>COM_24</v>
      </c>
      <c r="ASM64" s="487" t="str">
        <f t="shared" si="106"/>
        <v>COM_32</v>
      </c>
      <c r="ASN64" s="487" t="str">
        <f t="shared" si="106"/>
        <v>COM_10</v>
      </c>
      <c r="ASO64" s="487" t="str">
        <f t="shared" si="106"/>
        <v>COM_11</v>
      </c>
      <c r="ASP64" s="487" t="str">
        <f t="shared" si="106"/>
        <v>COM_12</v>
      </c>
      <c r="ASQ64" s="487" t="str">
        <f t="shared" si="106"/>
        <v>COM_13</v>
      </c>
      <c r="ASR64" s="487" t="str">
        <f t="shared" si="106"/>
        <v>COM_14</v>
      </c>
      <c r="ASS64" s="487" t="str">
        <f t="shared" si="106"/>
        <v>COM_15</v>
      </c>
      <c r="AST64" s="487" t="str">
        <f t="shared" si="106"/>
        <v>COM_16</v>
      </c>
      <c r="ASU64" s="487" t="str">
        <f t="shared" si="106"/>
        <v>COM_25</v>
      </c>
      <c r="ASV64" s="487" t="str">
        <f t="shared" si="106"/>
        <v>COM_26</v>
      </c>
      <c r="ASW64" s="487" t="str">
        <f t="shared" si="106"/>
        <v>COM_27</v>
      </c>
      <c r="ASX64" s="487" t="str">
        <f t="shared" si="106"/>
        <v>COM_28</v>
      </c>
      <c r="ASY64" s="487" t="str">
        <f t="shared" si="106"/>
        <v>COM_29</v>
      </c>
      <c r="ASZ64" s="487" t="str">
        <f t="shared" si="106"/>
        <v>COM_30</v>
      </c>
      <c r="ATA64" s="487" t="str">
        <f t="shared" si="106"/>
        <v>COM_31</v>
      </c>
      <c r="ATB64" s="487" t="str">
        <f t="shared" si="106"/>
        <v>COM_32</v>
      </c>
      <c r="ATC64" s="487" t="str">
        <f t="shared" si="106"/>
        <v>COM_12</v>
      </c>
      <c r="ATD64" s="487" t="str">
        <f t="shared" si="106"/>
        <v>COM_15</v>
      </c>
      <c r="ATE64" s="487" t="str">
        <f t="shared" si="106"/>
        <v>COM_16</v>
      </c>
      <c r="ATF64" s="487" t="str">
        <f t="shared" si="106"/>
        <v>COM_26</v>
      </c>
      <c r="ATG64" s="487" t="str">
        <f t="shared" si="106"/>
        <v>COM_28</v>
      </c>
      <c r="ATH64" s="487" t="str">
        <f t="shared" si="106"/>
        <v>COM_30</v>
      </c>
      <c r="ATI64" s="487" t="str">
        <f t="shared" si="106"/>
        <v>COM_32</v>
      </c>
      <c r="ATJ64" s="487" t="str">
        <f t="shared" si="106"/>
        <v>COM_12</v>
      </c>
      <c r="ATK64" s="487" t="str">
        <f t="shared" si="106"/>
        <v>COM_14</v>
      </c>
      <c r="ATL64" s="487" t="str">
        <f t="shared" si="106"/>
        <v>COM_16</v>
      </c>
      <c r="ATM64" s="487" t="str">
        <f t="shared" si="106"/>
        <v>COM_27</v>
      </c>
      <c r="ATN64" s="487" t="str">
        <f t="shared" si="106"/>
        <v>COM_28</v>
      </c>
      <c r="ATO64" s="487" t="str">
        <f t="shared" si="106"/>
        <v>COM_31</v>
      </c>
      <c r="ATP64" s="487" t="str">
        <f t="shared" si="106"/>
        <v>COM_32</v>
      </c>
      <c r="ATQ64" s="487" t="str">
        <f t="shared" si="106"/>
        <v>COM_16</v>
      </c>
      <c r="ATR64" s="487" t="str">
        <f t="shared" si="106"/>
        <v>COM_28</v>
      </c>
      <c r="ATS64" s="487" t="str">
        <f t="shared" si="106"/>
        <v>COM_32</v>
      </c>
      <c r="ATT64" s="487" t="str">
        <f t="shared" si="106"/>
        <v>COM_14</v>
      </c>
      <c r="ATU64" s="487" t="str">
        <f t="shared" si="106"/>
        <v>COM_15</v>
      </c>
      <c r="ATV64" s="487" t="str">
        <f t="shared" si="106"/>
        <v>COM_16</v>
      </c>
      <c r="ATW64" s="487" t="str">
        <f t="shared" si="106"/>
        <v>COM_29</v>
      </c>
      <c r="ATX64" s="487" t="str">
        <f t="shared" si="106"/>
        <v>COM_30</v>
      </c>
      <c r="ATY64" s="487" t="str">
        <f t="shared" si="106"/>
        <v>COM_31</v>
      </c>
      <c r="ATZ64" s="487" t="str">
        <f t="shared" si="106"/>
        <v>COM_32</v>
      </c>
      <c r="AUA64" s="487" t="str">
        <f t="shared" si="106"/>
        <v>COM_16</v>
      </c>
      <c r="AUB64" s="487" t="str">
        <f t="shared" si="106"/>
        <v>COM_31</v>
      </c>
      <c r="AUC64" s="487" t="str">
        <f t="shared" si="106"/>
        <v>COM_32</v>
      </c>
      <c r="AUD64" s="487" t="str">
        <f t="shared" si="106"/>
        <v>COM_16</v>
      </c>
      <c r="AUE64" s="487" t="str">
        <f t="shared" si="106"/>
        <v>COM_30</v>
      </c>
      <c r="AUF64" s="487" t="str">
        <f t="shared" si="106"/>
        <v>COM_32</v>
      </c>
      <c r="AUG64" s="487" t="str">
        <f t="shared" si="106"/>
        <v>COM_32</v>
      </c>
      <c r="AUH64" s="487" t="str">
        <f t="shared" si="106"/>
        <v>COM_18</v>
      </c>
      <c r="AUI64" s="487" t="str">
        <f t="shared" si="106"/>
        <v>COM_19</v>
      </c>
      <c r="AUJ64" s="487" t="str">
        <f t="shared" si="106"/>
        <v>COM_20</v>
      </c>
      <c r="AUK64" s="487" t="str">
        <f t="shared" si="106"/>
        <v>COM_21</v>
      </c>
      <c r="AUL64" s="487" t="str">
        <f t="shared" si="106"/>
        <v>COM_22</v>
      </c>
      <c r="AUM64" s="487" t="str">
        <f t="shared" si="106"/>
        <v>COM_23</v>
      </c>
      <c r="AUN64" s="487" t="str">
        <f t="shared" si="106"/>
        <v>COM_24</v>
      </c>
      <c r="AUO64" s="487" t="str">
        <f t="shared" si="106"/>
        <v>COM_25</v>
      </c>
      <c r="AUP64" s="487" t="str">
        <f t="shared" si="106"/>
        <v>COM_26</v>
      </c>
      <c r="AUQ64" s="487" t="str">
        <f t="shared" si="106"/>
        <v>COM_27</v>
      </c>
      <c r="AUR64" s="487" t="str">
        <f t="shared" si="106"/>
        <v>COM_28</v>
      </c>
      <c r="AUS64" s="487" t="str">
        <f t="shared" si="106"/>
        <v>COM_29</v>
      </c>
      <c r="AUT64" s="487" t="str">
        <f t="shared" si="106"/>
        <v>COM_30</v>
      </c>
      <c r="AUU64" s="487" t="str">
        <f t="shared" ref="AUU64:AWT64" si="107">AUU56</f>
        <v>COM_31</v>
      </c>
      <c r="AUV64" s="487" t="str">
        <f t="shared" si="107"/>
        <v>COM_32</v>
      </c>
      <c r="AUW64" s="487" t="str">
        <f t="shared" si="107"/>
        <v>COM_20</v>
      </c>
      <c r="AUX64" s="487" t="str">
        <f t="shared" si="107"/>
        <v>COM_23</v>
      </c>
      <c r="AUY64" s="487" t="str">
        <f t="shared" si="107"/>
        <v>COM_24</v>
      </c>
      <c r="AUZ64" s="487" t="str">
        <f t="shared" si="107"/>
        <v>COM_26</v>
      </c>
      <c r="AVA64" s="487" t="str">
        <f t="shared" si="107"/>
        <v>COM_28</v>
      </c>
      <c r="AVB64" s="487" t="str">
        <f t="shared" si="107"/>
        <v>COM_30</v>
      </c>
      <c r="AVC64" s="487" t="str">
        <f t="shared" si="107"/>
        <v>COM_32</v>
      </c>
      <c r="AVD64" s="487" t="str">
        <f t="shared" si="107"/>
        <v>COM_20</v>
      </c>
      <c r="AVE64" s="487" t="str">
        <f t="shared" si="107"/>
        <v>COM_22</v>
      </c>
      <c r="AVF64" s="487" t="str">
        <f t="shared" si="107"/>
        <v>COM_24</v>
      </c>
      <c r="AVG64" s="487" t="str">
        <f t="shared" si="107"/>
        <v>COM_27</v>
      </c>
      <c r="AVH64" s="487" t="str">
        <f t="shared" si="107"/>
        <v>COM_28</v>
      </c>
      <c r="AVI64" s="487" t="str">
        <f t="shared" si="107"/>
        <v>COM_31</v>
      </c>
      <c r="AVJ64" s="487" t="str">
        <f t="shared" si="107"/>
        <v>COM_32</v>
      </c>
      <c r="AVK64" s="487" t="str">
        <f t="shared" si="107"/>
        <v>COM_24</v>
      </c>
      <c r="AVL64" s="487" t="str">
        <f t="shared" si="107"/>
        <v>COM_28</v>
      </c>
      <c r="AVM64" s="487" t="str">
        <f t="shared" si="107"/>
        <v>COM_32</v>
      </c>
      <c r="AVN64" s="487" t="str">
        <f t="shared" si="107"/>
        <v>COM_22</v>
      </c>
      <c r="AVO64" s="487" t="str">
        <f t="shared" si="107"/>
        <v>COM_23</v>
      </c>
      <c r="AVP64" s="487" t="str">
        <f t="shared" si="107"/>
        <v>COM_24</v>
      </c>
      <c r="AVQ64" s="487" t="str">
        <f t="shared" si="107"/>
        <v>COM_29</v>
      </c>
      <c r="AVR64" s="487" t="str">
        <f t="shared" si="107"/>
        <v>COM_30</v>
      </c>
      <c r="AVS64" s="487" t="str">
        <f t="shared" si="107"/>
        <v>COM_31</v>
      </c>
      <c r="AVT64" s="487" t="str">
        <f t="shared" si="107"/>
        <v>COM_32</v>
      </c>
      <c r="AVU64" s="487" t="str">
        <f t="shared" si="107"/>
        <v>COM_24</v>
      </c>
      <c r="AVV64" s="487" t="str">
        <f t="shared" si="107"/>
        <v>COM_31</v>
      </c>
      <c r="AVW64" s="487" t="str">
        <f t="shared" si="107"/>
        <v>COM_32</v>
      </c>
      <c r="AVX64" s="487" t="str">
        <f t="shared" si="107"/>
        <v>COM_24</v>
      </c>
      <c r="AVY64" s="487" t="str">
        <f t="shared" si="107"/>
        <v>COM_30</v>
      </c>
      <c r="AVZ64" s="487" t="str">
        <f t="shared" si="107"/>
        <v>COM_32</v>
      </c>
      <c r="AWA64" s="487" t="str">
        <f t="shared" si="107"/>
        <v>COM_32</v>
      </c>
      <c r="AWB64" s="487" t="str">
        <f t="shared" si="107"/>
        <v>COM_26</v>
      </c>
      <c r="AWC64" s="487" t="str">
        <f t="shared" si="107"/>
        <v>COM_27</v>
      </c>
      <c r="AWD64" s="487" t="str">
        <f t="shared" si="107"/>
        <v>COM_28</v>
      </c>
      <c r="AWE64" s="487" t="str">
        <f t="shared" si="107"/>
        <v>COM_29</v>
      </c>
      <c r="AWF64" s="487" t="str">
        <f t="shared" si="107"/>
        <v>COM_30</v>
      </c>
      <c r="AWG64" s="487" t="str">
        <f t="shared" si="107"/>
        <v>COM_31</v>
      </c>
      <c r="AWH64" s="487" t="str">
        <f t="shared" si="107"/>
        <v>COM_32</v>
      </c>
      <c r="AWI64" s="487" t="str">
        <f t="shared" si="107"/>
        <v>COM_28</v>
      </c>
      <c r="AWJ64" s="487" t="str">
        <f t="shared" si="107"/>
        <v>COM_30</v>
      </c>
      <c r="AWK64" s="487" t="str">
        <f t="shared" si="107"/>
        <v>COM_32</v>
      </c>
      <c r="AWL64" s="487" t="str">
        <f t="shared" si="107"/>
        <v>COM_28</v>
      </c>
      <c r="AWM64" s="487" t="str">
        <f t="shared" si="107"/>
        <v>COM_31</v>
      </c>
      <c r="AWN64" s="487" t="str">
        <f t="shared" si="107"/>
        <v>COM_32</v>
      </c>
      <c r="AWO64" s="487" t="str">
        <f t="shared" si="107"/>
        <v>COM_32</v>
      </c>
      <c r="AWP64" s="487" t="str">
        <f t="shared" si="107"/>
        <v>COM_30</v>
      </c>
      <c r="AWQ64" s="487" t="str">
        <f t="shared" si="107"/>
        <v>COM_31</v>
      </c>
      <c r="AWR64" s="487" t="str">
        <f t="shared" si="107"/>
        <v>COM_32</v>
      </c>
      <c r="AWS64" s="487" t="str">
        <f t="shared" si="107"/>
        <v>COM_32</v>
      </c>
      <c r="AWT64" s="487" t="str">
        <f t="shared" si="107"/>
        <v>COM_32</v>
      </c>
      <c r="AWU64" s="487" t="str">
        <f>AWU56</f>
        <v>COM_8</v>
      </c>
      <c r="AWV64" s="487" t="str">
        <f t="shared" ref="AWV64:AZG64" si="108">AWV56</f>
        <v>COM_8</v>
      </c>
      <c r="AWW64" s="487" t="str">
        <f t="shared" si="108"/>
        <v>COM_8</v>
      </c>
      <c r="AWX64" s="487" t="str">
        <f t="shared" si="108"/>
        <v>COM_8</v>
      </c>
      <c r="AWY64" s="487" t="str">
        <f t="shared" si="108"/>
        <v>COM_8</v>
      </c>
      <c r="AWZ64" s="487" t="str">
        <f t="shared" si="108"/>
        <v>COM_8</v>
      </c>
      <c r="AXA64" s="487" t="str">
        <f t="shared" si="108"/>
        <v>COM_8</v>
      </c>
      <c r="AXB64" s="487" t="str">
        <f t="shared" si="108"/>
        <v>COM_8</v>
      </c>
      <c r="AXC64" s="487" t="str">
        <f t="shared" si="108"/>
        <v>COM_8</v>
      </c>
      <c r="AXD64" s="487" t="str">
        <f t="shared" si="108"/>
        <v>COM_8</v>
      </c>
      <c r="AXE64" s="487" t="str">
        <f t="shared" si="108"/>
        <v>COM_8</v>
      </c>
      <c r="AXF64" s="487" t="str">
        <f t="shared" si="108"/>
        <v>COM_8</v>
      </c>
      <c r="AXG64" s="487" t="str">
        <f t="shared" si="108"/>
        <v>COM_8</v>
      </c>
      <c r="AXH64" s="487" t="str">
        <f t="shared" si="108"/>
        <v>COM_8</v>
      </c>
      <c r="AXI64" s="487" t="str">
        <f t="shared" si="108"/>
        <v>COM_8</v>
      </c>
      <c r="AXJ64" s="487" t="str">
        <f t="shared" si="108"/>
        <v>COM_8</v>
      </c>
      <c r="AXK64" s="487" t="str">
        <f t="shared" si="108"/>
        <v>COM_8</v>
      </c>
      <c r="AXL64" s="487" t="str">
        <f t="shared" si="108"/>
        <v>COM_8</v>
      </c>
      <c r="AXM64" s="487" t="str">
        <f t="shared" si="108"/>
        <v>COM_8</v>
      </c>
      <c r="AXN64" s="487" t="str">
        <f t="shared" si="108"/>
        <v>COM_8</v>
      </c>
      <c r="AXO64" s="487" t="str">
        <f t="shared" si="108"/>
        <v>COM_8</v>
      </c>
      <c r="AXP64" s="487" t="str">
        <f t="shared" si="108"/>
        <v>COM_8</v>
      </c>
      <c r="AXQ64" s="487" t="str">
        <f t="shared" si="108"/>
        <v>COM_8</v>
      </c>
      <c r="AXR64" s="487" t="str">
        <f t="shared" si="108"/>
        <v>COM_8</v>
      </c>
      <c r="AXS64" s="487" t="str">
        <f t="shared" si="108"/>
        <v>COM_12</v>
      </c>
      <c r="AXT64" s="487" t="str">
        <f t="shared" si="108"/>
        <v>COM_12</v>
      </c>
      <c r="AXU64" s="487" t="str">
        <f t="shared" si="108"/>
        <v>COM_12</v>
      </c>
      <c r="AXV64" s="487" t="str">
        <f t="shared" si="108"/>
        <v>COM_12</v>
      </c>
      <c r="AXW64" s="487" t="str">
        <f t="shared" si="108"/>
        <v>COM_12</v>
      </c>
      <c r="AXX64" s="487" t="str">
        <f t="shared" si="108"/>
        <v>COM_12</v>
      </c>
      <c r="AXY64" s="487" t="str">
        <f t="shared" si="108"/>
        <v>COM_12</v>
      </c>
      <c r="AXZ64" s="487" t="str">
        <f t="shared" si="108"/>
        <v>COM_12</v>
      </c>
      <c r="AYA64" s="487" t="str">
        <f t="shared" si="108"/>
        <v>COM_12</v>
      </c>
      <c r="AYB64" s="487" t="str">
        <f t="shared" si="108"/>
        <v>COM_12</v>
      </c>
      <c r="AYC64" s="487" t="str">
        <f t="shared" si="108"/>
        <v>COM_12</v>
      </c>
      <c r="AYD64" s="487" t="str">
        <f t="shared" si="108"/>
        <v>COM_12</v>
      </c>
      <c r="AYE64" s="487" t="str">
        <f t="shared" si="108"/>
        <v>COM_12</v>
      </c>
      <c r="AYF64" s="487" t="str">
        <f t="shared" si="108"/>
        <v>COM_12</v>
      </c>
      <c r="AYG64" s="487" t="str">
        <f t="shared" si="108"/>
        <v>COM_12</v>
      </c>
      <c r="AYH64" s="487" t="str">
        <f t="shared" si="108"/>
        <v>COM_12</v>
      </c>
      <c r="AYI64" s="487" t="str">
        <f t="shared" si="108"/>
        <v>COM_12</v>
      </c>
      <c r="AYJ64" s="487" t="str">
        <f t="shared" si="108"/>
        <v>COM_12</v>
      </c>
      <c r="AYK64" s="487" t="str">
        <f t="shared" si="108"/>
        <v>COM_12</v>
      </c>
      <c r="AYL64" s="487" t="str">
        <f t="shared" si="108"/>
        <v>COM_12</v>
      </c>
      <c r="AYM64" s="487" t="str">
        <f t="shared" si="108"/>
        <v>COM_12</v>
      </c>
      <c r="AYN64" s="487" t="str">
        <f t="shared" si="108"/>
        <v>COM_12</v>
      </c>
      <c r="AYO64" s="487" t="str">
        <f t="shared" si="108"/>
        <v>COM_12</v>
      </c>
      <c r="AYP64" s="487" t="str">
        <f t="shared" si="108"/>
        <v>COM_12</v>
      </c>
      <c r="AYQ64" s="487" t="str">
        <f t="shared" si="108"/>
        <v>COM_14</v>
      </c>
      <c r="AYR64" s="487" t="str">
        <f t="shared" si="108"/>
        <v>COM_14</v>
      </c>
      <c r="AYS64" s="487" t="str">
        <f t="shared" si="108"/>
        <v>COM_14</v>
      </c>
      <c r="AYT64" s="487" t="str">
        <f t="shared" si="108"/>
        <v>COM_14</v>
      </c>
      <c r="AYU64" s="487" t="str">
        <f t="shared" si="108"/>
        <v>COM_14</v>
      </c>
      <c r="AYV64" s="487" t="str">
        <f t="shared" si="108"/>
        <v>COM_14</v>
      </c>
      <c r="AYW64" s="487" t="str">
        <f t="shared" si="108"/>
        <v>COM_14</v>
      </c>
      <c r="AYX64" s="487" t="str">
        <f t="shared" si="108"/>
        <v>COM_14</v>
      </c>
      <c r="AYY64" s="487" t="str">
        <f t="shared" si="108"/>
        <v>COM_14</v>
      </c>
      <c r="AYZ64" s="487" t="str">
        <f t="shared" si="108"/>
        <v>COM_14</v>
      </c>
      <c r="AZA64" s="487" t="str">
        <f t="shared" si="108"/>
        <v>COM_14</v>
      </c>
      <c r="AZB64" s="487" t="str">
        <f t="shared" si="108"/>
        <v>COM_14</v>
      </c>
      <c r="AZC64" s="487" t="str">
        <f t="shared" si="108"/>
        <v>COM_14</v>
      </c>
      <c r="AZD64" s="487" t="str">
        <f t="shared" si="108"/>
        <v>COM_14</v>
      </c>
      <c r="AZE64" s="487" t="str">
        <f t="shared" si="108"/>
        <v>COM_14</v>
      </c>
      <c r="AZF64" s="487" t="str">
        <f t="shared" si="108"/>
        <v>COM_14</v>
      </c>
      <c r="AZG64" s="487" t="str">
        <f t="shared" si="108"/>
        <v>COM_14</v>
      </c>
      <c r="AZH64" s="487" t="str">
        <f t="shared" ref="AZH64:BBS64" si="109">AZH56</f>
        <v>COM_14</v>
      </c>
      <c r="AZI64" s="487" t="str">
        <f t="shared" si="109"/>
        <v>COM_14</v>
      </c>
      <c r="AZJ64" s="487" t="str">
        <f t="shared" si="109"/>
        <v>COM_14</v>
      </c>
      <c r="AZK64" s="487" t="str">
        <f t="shared" si="109"/>
        <v>COM_14</v>
      </c>
      <c r="AZL64" s="487" t="str">
        <f t="shared" si="109"/>
        <v>COM_14</v>
      </c>
      <c r="AZM64" s="487" t="str">
        <f t="shared" si="109"/>
        <v>COM_14</v>
      </c>
      <c r="AZN64" s="487" t="str">
        <f t="shared" si="109"/>
        <v>COM_14</v>
      </c>
      <c r="AZO64" s="487" t="str">
        <f t="shared" si="109"/>
        <v>COM_15</v>
      </c>
      <c r="AZP64" s="487" t="str">
        <f t="shared" si="109"/>
        <v>COM_15</v>
      </c>
      <c r="AZQ64" s="487" t="str">
        <f t="shared" si="109"/>
        <v>COM_15</v>
      </c>
      <c r="AZR64" s="487" t="str">
        <f t="shared" si="109"/>
        <v>COM_15</v>
      </c>
      <c r="AZS64" s="487" t="str">
        <f t="shared" si="109"/>
        <v>COM_15</v>
      </c>
      <c r="AZT64" s="487" t="str">
        <f t="shared" si="109"/>
        <v>COM_15</v>
      </c>
      <c r="AZU64" s="487" t="str">
        <f t="shared" si="109"/>
        <v>COM_15</v>
      </c>
      <c r="AZV64" s="487" t="str">
        <f t="shared" si="109"/>
        <v>COM_15</v>
      </c>
      <c r="AZW64" s="487" t="str">
        <f t="shared" si="109"/>
        <v>COM_15</v>
      </c>
      <c r="AZX64" s="487" t="str">
        <f t="shared" si="109"/>
        <v>COM_15</v>
      </c>
      <c r="AZY64" s="487" t="str">
        <f t="shared" si="109"/>
        <v>COM_15</v>
      </c>
      <c r="AZZ64" s="487" t="str">
        <f t="shared" si="109"/>
        <v>COM_15</v>
      </c>
      <c r="BAA64" s="487" t="str">
        <f t="shared" si="109"/>
        <v>COM_15</v>
      </c>
      <c r="BAB64" s="487" t="str">
        <f t="shared" si="109"/>
        <v>COM_15</v>
      </c>
      <c r="BAC64" s="487" t="str">
        <f t="shared" si="109"/>
        <v>COM_15</v>
      </c>
      <c r="BAD64" s="487" t="str">
        <f t="shared" si="109"/>
        <v>COM_15</v>
      </c>
      <c r="BAE64" s="487" t="str">
        <f t="shared" si="109"/>
        <v>COM_15</v>
      </c>
      <c r="BAF64" s="487" t="str">
        <f t="shared" si="109"/>
        <v>COM_15</v>
      </c>
      <c r="BAG64" s="487" t="str">
        <f t="shared" si="109"/>
        <v>COM_15</v>
      </c>
      <c r="BAH64" s="487" t="str">
        <f t="shared" si="109"/>
        <v>COM_15</v>
      </c>
      <c r="BAI64" s="487" t="str">
        <f t="shared" si="109"/>
        <v>COM_15</v>
      </c>
      <c r="BAJ64" s="487" t="str">
        <f t="shared" si="109"/>
        <v>COM_15</v>
      </c>
      <c r="BAK64" s="487" t="str">
        <f t="shared" si="109"/>
        <v>COM_15</v>
      </c>
      <c r="BAL64" s="487" t="str">
        <f t="shared" si="109"/>
        <v>COM_15</v>
      </c>
      <c r="BAM64" s="487" t="str">
        <f t="shared" si="109"/>
        <v>COM_16</v>
      </c>
      <c r="BAN64" s="487" t="str">
        <f t="shared" si="109"/>
        <v>COM_16</v>
      </c>
      <c r="BAO64" s="487" t="str">
        <f t="shared" si="109"/>
        <v>COM_16</v>
      </c>
      <c r="BAP64" s="487" t="str">
        <f t="shared" si="109"/>
        <v>COM_16</v>
      </c>
      <c r="BAQ64" s="487" t="str">
        <f t="shared" si="109"/>
        <v>COM_16</v>
      </c>
      <c r="BAR64" s="487" t="str">
        <f t="shared" si="109"/>
        <v>COM_16</v>
      </c>
      <c r="BAS64" s="487" t="str">
        <f t="shared" si="109"/>
        <v>COM_16</v>
      </c>
      <c r="BAT64" s="487" t="str">
        <f t="shared" si="109"/>
        <v>COM_16</v>
      </c>
      <c r="BAU64" s="487" t="str">
        <f t="shared" si="109"/>
        <v>COM_16</v>
      </c>
      <c r="BAV64" s="487" t="str">
        <f t="shared" si="109"/>
        <v>COM_16</v>
      </c>
      <c r="BAW64" s="487" t="str">
        <f t="shared" si="109"/>
        <v>COM_16</v>
      </c>
      <c r="BAX64" s="487" t="str">
        <f t="shared" si="109"/>
        <v>COM_16</v>
      </c>
      <c r="BAY64" s="487" t="str">
        <f t="shared" si="109"/>
        <v>COM_16</v>
      </c>
      <c r="BAZ64" s="487" t="str">
        <f t="shared" si="109"/>
        <v>COM_16</v>
      </c>
      <c r="BBA64" s="487" t="str">
        <f t="shared" si="109"/>
        <v>COM_16</v>
      </c>
      <c r="BBB64" s="487" t="str">
        <f t="shared" si="109"/>
        <v>COM_16</v>
      </c>
      <c r="BBC64" s="487" t="str">
        <f t="shared" si="109"/>
        <v>COM_16</v>
      </c>
      <c r="BBD64" s="487" t="str">
        <f t="shared" si="109"/>
        <v>COM_16</v>
      </c>
      <c r="BBE64" s="487" t="str">
        <f t="shared" si="109"/>
        <v>COM_16</v>
      </c>
      <c r="BBF64" s="487" t="str">
        <f t="shared" si="109"/>
        <v>COM_16</v>
      </c>
      <c r="BBG64" s="487" t="str">
        <f t="shared" si="109"/>
        <v>COM_16</v>
      </c>
      <c r="BBH64" s="487" t="str">
        <f t="shared" si="109"/>
        <v>COM_16</v>
      </c>
      <c r="BBI64" s="487" t="str">
        <f t="shared" si="109"/>
        <v>COM_16</v>
      </c>
      <c r="BBJ64" s="487" t="str">
        <f t="shared" si="109"/>
        <v>COM_16</v>
      </c>
      <c r="BBK64" s="487" t="str">
        <f t="shared" si="109"/>
        <v>COM_16</v>
      </c>
      <c r="BBL64" s="487" t="str">
        <f t="shared" si="109"/>
        <v>COM_16</v>
      </c>
      <c r="BBM64" s="487" t="str">
        <f t="shared" si="109"/>
        <v>COM_16</v>
      </c>
      <c r="BBN64" s="487" t="str">
        <f t="shared" si="109"/>
        <v>COM_16</v>
      </c>
      <c r="BBO64" s="487" t="str">
        <f t="shared" si="109"/>
        <v>COM_16</v>
      </c>
      <c r="BBP64" s="487" t="str">
        <f t="shared" si="109"/>
        <v>COM_16</v>
      </c>
      <c r="BBQ64" s="487" t="str">
        <f t="shared" si="109"/>
        <v>COM_16</v>
      </c>
      <c r="BBR64" s="487" t="str">
        <f t="shared" si="109"/>
        <v>COM_16</v>
      </c>
      <c r="BBS64" s="487" t="str">
        <f t="shared" si="109"/>
        <v>COM_16</v>
      </c>
      <c r="BBT64" s="487" t="str">
        <f t="shared" ref="BBT64:BEE64" si="110">BBT56</f>
        <v>COM_16</v>
      </c>
      <c r="BBU64" s="487" t="str">
        <f t="shared" si="110"/>
        <v>COM_16</v>
      </c>
      <c r="BBV64" s="487" t="str">
        <f t="shared" si="110"/>
        <v>COM_16</v>
      </c>
      <c r="BBW64" s="487" t="str">
        <f t="shared" si="110"/>
        <v>COM_16</v>
      </c>
      <c r="BBX64" s="487" t="str">
        <f t="shared" si="110"/>
        <v>COM_16</v>
      </c>
      <c r="BBY64" s="487" t="str">
        <f t="shared" si="110"/>
        <v>COM_16</v>
      </c>
      <c r="BBZ64" s="487" t="str">
        <f t="shared" si="110"/>
        <v>COM_16</v>
      </c>
      <c r="BCA64" s="487" t="str">
        <f t="shared" si="110"/>
        <v>COM_16</v>
      </c>
      <c r="BCB64" s="487" t="str">
        <f t="shared" si="110"/>
        <v>COM_16</v>
      </c>
      <c r="BCC64" s="487" t="str">
        <f t="shared" si="110"/>
        <v>COM_16</v>
      </c>
      <c r="BCD64" s="487" t="str">
        <f t="shared" si="110"/>
        <v>COM_16</v>
      </c>
      <c r="BCE64" s="487" t="str">
        <f t="shared" si="110"/>
        <v>COM_16</v>
      </c>
      <c r="BCF64" s="487" t="str">
        <f t="shared" si="110"/>
        <v>COM_16</v>
      </c>
      <c r="BCG64" s="487" t="str">
        <f t="shared" si="110"/>
        <v>COM_16</v>
      </c>
      <c r="BCH64" s="487" t="str">
        <f t="shared" si="110"/>
        <v>COM_16</v>
      </c>
      <c r="BCI64" s="487" t="str">
        <f t="shared" si="110"/>
        <v>COM_16</v>
      </c>
      <c r="BCJ64" s="487" t="str">
        <f t="shared" si="110"/>
        <v>COM_16</v>
      </c>
      <c r="BCK64" s="487" t="str">
        <f t="shared" si="110"/>
        <v>COM_16</v>
      </c>
      <c r="BCL64" s="487" t="str">
        <f t="shared" si="110"/>
        <v>COM_16</v>
      </c>
      <c r="BCM64" s="487" t="str">
        <f t="shared" si="110"/>
        <v>COM_16</v>
      </c>
      <c r="BCN64" s="487" t="str">
        <f t="shared" si="110"/>
        <v>COM_16</v>
      </c>
      <c r="BCO64" s="487" t="str">
        <f t="shared" si="110"/>
        <v>COM_16</v>
      </c>
      <c r="BCP64" s="487" t="str">
        <f t="shared" si="110"/>
        <v>COM_16</v>
      </c>
      <c r="BCQ64" s="487" t="str">
        <f t="shared" si="110"/>
        <v>COM_16</v>
      </c>
      <c r="BCR64" s="487" t="str">
        <f t="shared" si="110"/>
        <v>COM_16</v>
      </c>
      <c r="BCS64" s="487" t="str">
        <f t="shared" si="110"/>
        <v>COM_16</v>
      </c>
      <c r="BCT64" s="487" t="str">
        <f t="shared" si="110"/>
        <v>COM_16</v>
      </c>
      <c r="BCU64" s="487" t="str">
        <f t="shared" si="110"/>
        <v>COM_16</v>
      </c>
      <c r="BCV64" s="487" t="str">
        <f t="shared" si="110"/>
        <v>COM_16</v>
      </c>
      <c r="BCW64" s="487" t="str">
        <f t="shared" si="110"/>
        <v>COM_16</v>
      </c>
      <c r="BCX64" s="487" t="str">
        <f t="shared" si="110"/>
        <v>COM_16</v>
      </c>
      <c r="BCY64" s="487" t="str">
        <f t="shared" si="110"/>
        <v>COM_16</v>
      </c>
      <c r="BCZ64" s="487" t="str">
        <f t="shared" si="110"/>
        <v>COM_16</v>
      </c>
      <c r="BDA64" s="487" t="str">
        <f t="shared" si="110"/>
        <v>COM_16</v>
      </c>
      <c r="BDB64" s="487" t="str">
        <f t="shared" si="110"/>
        <v>COM_16</v>
      </c>
      <c r="BDC64" s="487" t="str">
        <f t="shared" si="110"/>
        <v>COM_16</v>
      </c>
      <c r="BDD64" s="487" t="str">
        <f t="shared" si="110"/>
        <v>COM_16</v>
      </c>
      <c r="BDE64" s="487" t="str">
        <f t="shared" si="110"/>
        <v>COM_16</v>
      </c>
      <c r="BDF64" s="487" t="str">
        <f t="shared" si="110"/>
        <v>COM_16</v>
      </c>
      <c r="BDG64" s="487" t="str">
        <f t="shared" si="110"/>
        <v>COM_16</v>
      </c>
      <c r="BDH64" s="487" t="str">
        <f t="shared" si="110"/>
        <v>COM_16</v>
      </c>
      <c r="BDI64" s="487" t="str">
        <f t="shared" si="110"/>
        <v>COM_16</v>
      </c>
      <c r="BDJ64" s="487" t="str">
        <f t="shared" si="110"/>
        <v>COM_16</v>
      </c>
      <c r="BDK64" s="487" t="str">
        <f t="shared" si="110"/>
        <v>COM_16</v>
      </c>
      <c r="BDL64" s="487" t="str">
        <f t="shared" si="110"/>
        <v>COM_16</v>
      </c>
      <c r="BDM64" s="487" t="str">
        <f t="shared" si="110"/>
        <v>COM_16</v>
      </c>
      <c r="BDN64" s="487" t="str">
        <f t="shared" si="110"/>
        <v>COM_16</v>
      </c>
      <c r="BDO64" s="487" t="str">
        <f t="shared" si="110"/>
        <v>COM_16</v>
      </c>
      <c r="BDP64" s="487" t="str">
        <f t="shared" si="110"/>
        <v>COM_16</v>
      </c>
      <c r="BDQ64" s="487" t="str">
        <f t="shared" si="110"/>
        <v>COM_16</v>
      </c>
      <c r="BDR64" s="487" t="str">
        <f t="shared" si="110"/>
        <v>COM_16</v>
      </c>
      <c r="BDS64" s="487" t="str">
        <f t="shared" si="110"/>
        <v>COM_16</v>
      </c>
      <c r="BDT64" s="487" t="str">
        <f t="shared" si="110"/>
        <v>COM_16</v>
      </c>
      <c r="BDU64" s="487" t="str">
        <f t="shared" si="110"/>
        <v>COM_16</v>
      </c>
      <c r="BDV64" s="487" t="str">
        <f t="shared" si="110"/>
        <v>COM_16</v>
      </c>
      <c r="BDW64" s="487" t="str">
        <f t="shared" si="110"/>
        <v>COM_16</v>
      </c>
      <c r="BDX64" s="487" t="str">
        <f t="shared" si="110"/>
        <v>COM_16</v>
      </c>
      <c r="BDY64" s="487" t="str">
        <f t="shared" si="110"/>
        <v>COM_16</v>
      </c>
      <c r="BDZ64" s="487" t="str">
        <f t="shared" si="110"/>
        <v>COM_16</v>
      </c>
      <c r="BEA64" s="487" t="str">
        <f t="shared" si="110"/>
        <v>COM_16</v>
      </c>
      <c r="BEB64" s="487" t="str">
        <f t="shared" si="110"/>
        <v>COM_16</v>
      </c>
      <c r="BEC64" s="487" t="str">
        <f t="shared" si="110"/>
        <v>COM_16</v>
      </c>
      <c r="BED64" s="487" t="str">
        <f t="shared" si="110"/>
        <v>COM_16</v>
      </c>
      <c r="BEE64" s="487" t="str">
        <f t="shared" si="110"/>
        <v>COM_16</v>
      </c>
      <c r="BEF64" s="487" t="str">
        <f t="shared" ref="BEF64:BGQ64" si="111">BEF56</f>
        <v>COM_16</v>
      </c>
      <c r="BEG64" s="487" t="str">
        <f t="shared" si="111"/>
        <v>COM_16</v>
      </c>
      <c r="BEH64" s="487" t="str">
        <f t="shared" si="111"/>
        <v>COM_16</v>
      </c>
      <c r="BEI64" s="487" t="str">
        <f t="shared" si="111"/>
        <v>COM_16</v>
      </c>
      <c r="BEJ64" s="487" t="str">
        <f t="shared" si="111"/>
        <v>COM_16</v>
      </c>
      <c r="BEK64" s="487" t="str">
        <f t="shared" si="111"/>
        <v>COM_16</v>
      </c>
      <c r="BEL64" s="487" t="str">
        <f t="shared" si="111"/>
        <v>COM_16</v>
      </c>
      <c r="BEM64" s="487" t="str">
        <f t="shared" si="111"/>
        <v>COM_16</v>
      </c>
      <c r="BEN64" s="487" t="str">
        <f t="shared" si="111"/>
        <v>COM_16</v>
      </c>
      <c r="BEO64" s="487" t="str">
        <f t="shared" si="111"/>
        <v>COM_16</v>
      </c>
      <c r="BEP64" s="487" t="str">
        <f t="shared" si="111"/>
        <v>COM_16</v>
      </c>
      <c r="BEQ64" s="487" t="str">
        <f t="shared" si="111"/>
        <v>COM_16</v>
      </c>
      <c r="BER64" s="487" t="str">
        <f t="shared" si="111"/>
        <v>COM_16</v>
      </c>
      <c r="BES64" s="487" t="str">
        <f t="shared" si="111"/>
        <v>COM_16</v>
      </c>
      <c r="BET64" s="487" t="str">
        <f t="shared" si="111"/>
        <v>COM_16</v>
      </c>
      <c r="BEU64" s="487" t="str">
        <f t="shared" si="111"/>
        <v>COM_16</v>
      </c>
      <c r="BEV64" s="487" t="str">
        <f t="shared" si="111"/>
        <v>COM_16</v>
      </c>
      <c r="BEW64" s="487" t="str">
        <f t="shared" si="111"/>
        <v>COM_16</v>
      </c>
      <c r="BEX64" s="487" t="str">
        <f t="shared" si="111"/>
        <v>COM_16</v>
      </c>
      <c r="BEY64" s="487" t="str">
        <f t="shared" si="111"/>
        <v>COM_16</v>
      </c>
      <c r="BEZ64" s="487" t="str">
        <f t="shared" si="111"/>
        <v>COM_16</v>
      </c>
      <c r="BFA64" s="487" t="str">
        <f t="shared" si="111"/>
        <v>COM_16</v>
      </c>
      <c r="BFB64" s="487" t="str">
        <f t="shared" si="111"/>
        <v>COM_16</v>
      </c>
      <c r="BFC64" s="487" t="str">
        <f t="shared" si="111"/>
        <v>COM_16</v>
      </c>
      <c r="BFD64" s="487" t="str">
        <f t="shared" si="111"/>
        <v>COM_16</v>
      </c>
      <c r="BFE64" s="487" t="str">
        <f t="shared" si="111"/>
        <v>COM_16</v>
      </c>
      <c r="BFF64" s="487" t="str">
        <f t="shared" si="111"/>
        <v>COM_16</v>
      </c>
      <c r="BFG64" s="487" t="str">
        <f t="shared" si="111"/>
        <v>COM_16</v>
      </c>
      <c r="BFH64" s="487" t="str">
        <f t="shared" si="111"/>
        <v>COM_16</v>
      </c>
      <c r="BFI64" s="487" t="str">
        <f t="shared" si="111"/>
        <v>COM_16</v>
      </c>
      <c r="BFJ64" s="487" t="str">
        <f t="shared" si="111"/>
        <v>COM_16</v>
      </c>
      <c r="BFK64" s="487" t="str">
        <f t="shared" si="111"/>
        <v>COM_16</v>
      </c>
      <c r="BFL64" s="487" t="str">
        <f t="shared" si="111"/>
        <v>COM_16</v>
      </c>
      <c r="BFM64" s="487" t="str">
        <f t="shared" si="111"/>
        <v>COM_16</v>
      </c>
      <c r="BFN64" s="487" t="str">
        <f t="shared" si="111"/>
        <v>COM_16</v>
      </c>
      <c r="BFO64" s="487" t="str">
        <f t="shared" si="111"/>
        <v>COM_16</v>
      </c>
      <c r="BFP64" s="487" t="str">
        <f t="shared" si="111"/>
        <v>COM_16</v>
      </c>
      <c r="BFQ64" s="487" t="str">
        <f t="shared" si="111"/>
        <v>COM_16</v>
      </c>
      <c r="BFR64" s="487" t="str">
        <f t="shared" si="111"/>
        <v>COM_16</v>
      </c>
      <c r="BFS64" s="487" t="str">
        <f t="shared" si="111"/>
        <v>COM_16</v>
      </c>
      <c r="BFT64" s="487" t="str">
        <f t="shared" si="111"/>
        <v>COM_16</v>
      </c>
      <c r="BFU64" s="487" t="str">
        <f t="shared" si="111"/>
        <v>COM_16</v>
      </c>
      <c r="BFV64" s="487" t="str">
        <f t="shared" si="111"/>
        <v>COM_16</v>
      </c>
      <c r="BFW64" s="487" t="str">
        <f t="shared" si="111"/>
        <v>COM_16</v>
      </c>
      <c r="BFX64" s="487" t="str">
        <f t="shared" si="111"/>
        <v>COM_16</v>
      </c>
      <c r="BFY64" s="487" t="str">
        <f t="shared" si="111"/>
        <v>COM_16</v>
      </c>
      <c r="BFZ64" s="487" t="str">
        <f t="shared" si="111"/>
        <v>COM_16</v>
      </c>
      <c r="BGA64" s="487" t="str">
        <f t="shared" si="111"/>
        <v>COM_20</v>
      </c>
      <c r="BGB64" s="487" t="str">
        <f t="shared" si="111"/>
        <v>COM_20</v>
      </c>
      <c r="BGC64" s="487" t="str">
        <f t="shared" si="111"/>
        <v>COM_20</v>
      </c>
      <c r="BGD64" s="487" t="str">
        <f t="shared" si="111"/>
        <v>COM_20</v>
      </c>
      <c r="BGE64" s="487" t="str">
        <f t="shared" si="111"/>
        <v>COM_20</v>
      </c>
      <c r="BGF64" s="487" t="str">
        <f t="shared" si="111"/>
        <v>COM_20</v>
      </c>
      <c r="BGG64" s="487" t="str">
        <f t="shared" si="111"/>
        <v>COM_20</v>
      </c>
      <c r="BGH64" s="487" t="str">
        <f t="shared" si="111"/>
        <v>COM_20</v>
      </c>
      <c r="BGI64" s="487" t="str">
        <f t="shared" si="111"/>
        <v>COM_20</v>
      </c>
      <c r="BGJ64" s="487" t="str">
        <f t="shared" si="111"/>
        <v>COM_20</v>
      </c>
      <c r="BGK64" s="487" t="str">
        <f t="shared" si="111"/>
        <v>COM_20</v>
      </c>
      <c r="BGL64" s="487" t="str">
        <f t="shared" si="111"/>
        <v>COM_20</v>
      </c>
      <c r="BGM64" s="487" t="str">
        <f t="shared" si="111"/>
        <v>COM_20</v>
      </c>
      <c r="BGN64" s="487" t="str">
        <f t="shared" si="111"/>
        <v>COM_20</v>
      </c>
      <c r="BGO64" s="487" t="str">
        <f t="shared" si="111"/>
        <v>COM_20</v>
      </c>
      <c r="BGP64" s="487" t="str">
        <f t="shared" si="111"/>
        <v>COM_20</v>
      </c>
      <c r="BGQ64" s="487" t="str">
        <f t="shared" si="111"/>
        <v>COM_20</v>
      </c>
      <c r="BGR64" s="487" t="str">
        <f t="shared" ref="BGR64:BJC64" si="112">BGR56</f>
        <v>COM_20</v>
      </c>
      <c r="BGS64" s="487" t="str">
        <f t="shared" si="112"/>
        <v>COM_20</v>
      </c>
      <c r="BGT64" s="487" t="str">
        <f t="shared" si="112"/>
        <v>COM_20</v>
      </c>
      <c r="BGU64" s="487" t="str">
        <f t="shared" si="112"/>
        <v>COM_20</v>
      </c>
      <c r="BGV64" s="487" t="str">
        <f t="shared" si="112"/>
        <v>COM_20</v>
      </c>
      <c r="BGW64" s="487" t="str">
        <f t="shared" si="112"/>
        <v>COM_20</v>
      </c>
      <c r="BGX64" s="487" t="str">
        <f t="shared" si="112"/>
        <v>COM_20</v>
      </c>
      <c r="BGY64" s="487" t="str">
        <f t="shared" si="112"/>
        <v>COM_22</v>
      </c>
      <c r="BGZ64" s="487" t="str">
        <f t="shared" si="112"/>
        <v>COM_22</v>
      </c>
      <c r="BHA64" s="487" t="str">
        <f t="shared" si="112"/>
        <v>COM_22</v>
      </c>
      <c r="BHB64" s="487" t="str">
        <f t="shared" si="112"/>
        <v>COM_22</v>
      </c>
      <c r="BHC64" s="487" t="str">
        <f t="shared" si="112"/>
        <v>COM_22</v>
      </c>
      <c r="BHD64" s="487" t="str">
        <f t="shared" si="112"/>
        <v>COM_22</v>
      </c>
      <c r="BHE64" s="487" t="str">
        <f t="shared" si="112"/>
        <v>COM_22</v>
      </c>
      <c r="BHF64" s="487" t="str">
        <f t="shared" si="112"/>
        <v>COM_22</v>
      </c>
      <c r="BHG64" s="487" t="str">
        <f t="shared" si="112"/>
        <v>COM_22</v>
      </c>
      <c r="BHH64" s="487" t="str">
        <f t="shared" si="112"/>
        <v>COM_22</v>
      </c>
      <c r="BHI64" s="487" t="str">
        <f t="shared" si="112"/>
        <v>COM_22</v>
      </c>
      <c r="BHJ64" s="487" t="str">
        <f t="shared" si="112"/>
        <v>COM_22</v>
      </c>
      <c r="BHK64" s="487" t="str">
        <f t="shared" si="112"/>
        <v>COM_22</v>
      </c>
      <c r="BHL64" s="487" t="str">
        <f t="shared" si="112"/>
        <v>COM_22</v>
      </c>
      <c r="BHM64" s="487" t="str">
        <f t="shared" si="112"/>
        <v>COM_22</v>
      </c>
      <c r="BHN64" s="487" t="str">
        <f t="shared" si="112"/>
        <v>COM_22</v>
      </c>
      <c r="BHO64" s="487" t="str">
        <f t="shared" si="112"/>
        <v>COM_22</v>
      </c>
      <c r="BHP64" s="487" t="str">
        <f t="shared" si="112"/>
        <v>COM_22</v>
      </c>
      <c r="BHQ64" s="487" t="str">
        <f t="shared" si="112"/>
        <v>COM_22</v>
      </c>
      <c r="BHR64" s="487" t="str">
        <f t="shared" si="112"/>
        <v>COM_22</v>
      </c>
      <c r="BHS64" s="487" t="str">
        <f t="shared" si="112"/>
        <v>COM_22</v>
      </c>
      <c r="BHT64" s="487" t="str">
        <f t="shared" si="112"/>
        <v>COM_22</v>
      </c>
      <c r="BHU64" s="487" t="str">
        <f t="shared" si="112"/>
        <v>COM_22</v>
      </c>
      <c r="BHV64" s="487" t="str">
        <f t="shared" si="112"/>
        <v>COM_22</v>
      </c>
      <c r="BHW64" s="487" t="str">
        <f t="shared" si="112"/>
        <v>COM_23</v>
      </c>
      <c r="BHX64" s="487" t="str">
        <f t="shared" si="112"/>
        <v>COM_23</v>
      </c>
      <c r="BHY64" s="487" t="str">
        <f t="shared" si="112"/>
        <v>COM_23</v>
      </c>
      <c r="BHZ64" s="487" t="str">
        <f t="shared" si="112"/>
        <v>COM_23</v>
      </c>
      <c r="BIA64" s="487" t="str">
        <f t="shared" si="112"/>
        <v>COM_23</v>
      </c>
      <c r="BIB64" s="487" t="str">
        <f t="shared" si="112"/>
        <v>COM_23</v>
      </c>
      <c r="BIC64" s="487" t="str">
        <f t="shared" si="112"/>
        <v>COM_23</v>
      </c>
      <c r="BID64" s="487" t="str">
        <f t="shared" si="112"/>
        <v>COM_23</v>
      </c>
      <c r="BIE64" s="487" t="str">
        <f t="shared" si="112"/>
        <v>COM_23</v>
      </c>
      <c r="BIF64" s="487" t="str">
        <f t="shared" si="112"/>
        <v>COM_23</v>
      </c>
      <c r="BIG64" s="487" t="str">
        <f t="shared" si="112"/>
        <v>COM_23</v>
      </c>
      <c r="BIH64" s="487" t="str">
        <f t="shared" si="112"/>
        <v>COM_23</v>
      </c>
      <c r="BII64" s="487" t="str">
        <f t="shared" si="112"/>
        <v>COM_23</v>
      </c>
      <c r="BIJ64" s="487" t="str">
        <f t="shared" si="112"/>
        <v>COM_23</v>
      </c>
      <c r="BIK64" s="487" t="str">
        <f t="shared" si="112"/>
        <v>COM_23</v>
      </c>
      <c r="BIL64" s="487" t="str">
        <f t="shared" si="112"/>
        <v>COM_23</v>
      </c>
      <c r="BIM64" s="487" t="str">
        <f t="shared" si="112"/>
        <v>COM_23</v>
      </c>
      <c r="BIN64" s="487" t="str">
        <f t="shared" si="112"/>
        <v>COM_23</v>
      </c>
      <c r="BIO64" s="487" t="str">
        <f t="shared" si="112"/>
        <v>COM_23</v>
      </c>
      <c r="BIP64" s="487" t="str">
        <f t="shared" si="112"/>
        <v>COM_23</v>
      </c>
      <c r="BIQ64" s="487" t="str">
        <f t="shared" si="112"/>
        <v>COM_23</v>
      </c>
      <c r="BIR64" s="487" t="str">
        <f t="shared" si="112"/>
        <v>COM_23</v>
      </c>
      <c r="BIS64" s="487" t="str">
        <f t="shared" si="112"/>
        <v>COM_23</v>
      </c>
      <c r="BIT64" s="487" t="str">
        <f t="shared" si="112"/>
        <v>COM_23</v>
      </c>
      <c r="BIU64" s="487" t="str">
        <f t="shared" si="112"/>
        <v>COM_24</v>
      </c>
      <c r="BIV64" s="487" t="str">
        <f t="shared" si="112"/>
        <v>COM_24</v>
      </c>
      <c r="BIW64" s="487" t="str">
        <f t="shared" si="112"/>
        <v>COM_24</v>
      </c>
      <c r="BIX64" s="487" t="str">
        <f t="shared" si="112"/>
        <v>COM_24</v>
      </c>
      <c r="BIY64" s="487" t="str">
        <f t="shared" si="112"/>
        <v>COM_24</v>
      </c>
      <c r="BIZ64" s="487" t="str">
        <f t="shared" si="112"/>
        <v>COM_24</v>
      </c>
      <c r="BJA64" s="487" t="str">
        <f t="shared" si="112"/>
        <v>COM_24</v>
      </c>
      <c r="BJB64" s="487" t="str">
        <f t="shared" si="112"/>
        <v>COM_24</v>
      </c>
      <c r="BJC64" s="487" t="str">
        <f t="shared" si="112"/>
        <v>COM_24</v>
      </c>
      <c r="BJD64" s="487" t="str">
        <f t="shared" ref="BJD64:BLO64" si="113">BJD56</f>
        <v>COM_24</v>
      </c>
      <c r="BJE64" s="487" t="str">
        <f t="shared" si="113"/>
        <v>COM_24</v>
      </c>
      <c r="BJF64" s="487" t="str">
        <f t="shared" si="113"/>
        <v>COM_24</v>
      </c>
      <c r="BJG64" s="487" t="str">
        <f t="shared" si="113"/>
        <v>COM_24</v>
      </c>
      <c r="BJH64" s="487" t="str">
        <f t="shared" si="113"/>
        <v>COM_24</v>
      </c>
      <c r="BJI64" s="487" t="str">
        <f t="shared" si="113"/>
        <v>COM_24</v>
      </c>
      <c r="BJJ64" s="487" t="str">
        <f t="shared" si="113"/>
        <v>COM_24</v>
      </c>
      <c r="BJK64" s="487" t="str">
        <f t="shared" si="113"/>
        <v>COM_24</v>
      </c>
      <c r="BJL64" s="487" t="str">
        <f t="shared" si="113"/>
        <v>COM_24</v>
      </c>
      <c r="BJM64" s="487" t="str">
        <f t="shared" si="113"/>
        <v>COM_24</v>
      </c>
      <c r="BJN64" s="487" t="str">
        <f t="shared" si="113"/>
        <v>COM_24</v>
      </c>
      <c r="BJO64" s="487" t="str">
        <f t="shared" si="113"/>
        <v>COM_24</v>
      </c>
      <c r="BJP64" s="487" t="str">
        <f t="shared" si="113"/>
        <v>COM_24</v>
      </c>
      <c r="BJQ64" s="487" t="str">
        <f t="shared" si="113"/>
        <v>COM_24</v>
      </c>
      <c r="BJR64" s="487" t="str">
        <f t="shared" si="113"/>
        <v>COM_24</v>
      </c>
      <c r="BJS64" s="487" t="str">
        <f t="shared" si="113"/>
        <v>COM_24</v>
      </c>
      <c r="BJT64" s="487" t="str">
        <f t="shared" si="113"/>
        <v>COM_24</v>
      </c>
      <c r="BJU64" s="487" t="str">
        <f t="shared" si="113"/>
        <v>COM_24</v>
      </c>
      <c r="BJV64" s="487" t="str">
        <f t="shared" si="113"/>
        <v>COM_24</v>
      </c>
      <c r="BJW64" s="487" t="str">
        <f t="shared" si="113"/>
        <v>COM_24</v>
      </c>
      <c r="BJX64" s="487" t="str">
        <f t="shared" si="113"/>
        <v>COM_24</v>
      </c>
      <c r="BJY64" s="487" t="str">
        <f t="shared" si="113"/>
        <v>COM_24</v>
      </c>
      <c r="BJZ64" s="487" t="str">
        <f t="shared" si="113"/>
        <v>COM_24</v>
      </c>
      <c r="BKA64" s="487" t="str">
        <f t="shared" si="113"/>
        <v>COM_24</v>
      </c>
      <c r="BKB64" s="487" t="str">
        <f t="shared" si="113"/>
        <v>COM_24</v>
      </c>
      <c r="BKC64" s="487" t="str">
        <f t="shared" si="113"/>
        <v>COM_24</v>
      </c>
      <c r="BKD64" s="487" t="str">
        <f t="shared" si="113"/>
        <v>COM_24</v>
      </c>
      <c r="BKE64" s="487" t="str">
        <f t="shared" si="113"/>
        <v>COM_24</v>
      </c>
      <c r="BKF64" s="487" t="str">
        <f t="shared" si="113"/>
        <v>COM_24</v>
      </c>
      <c r="BKG64" s="487" t="str">
        <f t="shared" si="113"/>
        <v>COM_24</v>
      </c>
      <c r="BKH64" s="487" t="str">
        <f t="shared" si="113"/>
        <v>COM_24</v>
      </c>
      <c r="BKI64" s="487" t="str">
        <f t="shared" si="113"/>
        <v>COM_24</v>
      </c>
      <c r="BKJ64" s="487" t="str">
        <f t="shared" si="113"/>
        <v>COM_24</v>
      </c>
      <c r="BKK64" s="487" t="str">
        <f t="shared" si="113"/>
        <v>COM_24</v>
      </c>
      <c r="BKL64" s="487" t="str">
        <f t="shared" si="113"/>
        <v>COM_24</v>
      </c>
      <c r="BKM64" s="487" t="str">
        <f t="shared" si="113"/>
        <v>COM_24</v>
      </c>
      <c r="BKN64" s="487" t="str">
        <f t="shared" si="113"/>
        <v>COM_24</v>
      </c>
      <c r="BKO64" s="487" t="str">
        <f t="shared" si="113"/>
        <v>COM_24</v>
      </c>
      <c r="BKP64" s="487" t="str">
        <f t="shared" si="113"/>
        <v>COM_24</v>
      </c>
      <c r="BKQ64" s="487" t="str">
        <f t="shared" si="113"/>
        <v>COM_24</v>
      </c>
      <c r="BKR64" s="487" t="str">
        <f t="shared" si="113"/>
        <v>COM_24</v>
      </c>
      <c r="BKS64" s="487" t="str">
        <f t="shared" si="113"/>
        <v>COM_24</v>
      </c>
      <c r="BKT64" s="487" t="str">
        <f t="shared" si="113"/>
        <v>COM_24</v>
      </c>
      <c r="BKU64" s="487" t="str">
        <f t="shared" si="113"/>
        <v>COM_24</v>
      </c>
      <c r="BKV64" s="487" t="str">
        <f t="shared" si="113"/>
        <v>COM_24</v>
      </c>
      <c r="BKW64" s="487" t="str">
        <f t="shared" si="113"/>
        <v>COM_24</v>
      </c>
      <c r="BKX64" s="487" t="str">
        <f t="shared" si="113"/>
        <v>COM_24</v>
      </c>
      <c r="BKY64" s="487" t="str">
        <f t="shared" si="113"/>
        <v>COM_24</v>
      </c>
      <c r="BKZ64" s="487" t="str">
        <f t="shared" si="113"/>
        <v>COM_24</v>
      </c>
      <c r="BLA64" s="487" t="str">
        <f t="shared" si="113"/>
        <v>COM_24</v>
      </c>
      <c r="BLB64" s="487" t="str">
        <f t="shared" si="113"/>
        <v>COM_24</v>
      </c>
      <c r="BLC64" s="487" t="str">
        <f t="shared" si="113"/>
        <v>COM_24</v>
      </c>
      <c r="BLD64" s="487" t="str">
        <f t="shared" si="113"/>
        <v>COM_24</v>
      </c>
      <c r="BLE64" s="487" t="str">
        <f t="shared" si="113"/>
        <v>COM_24</v>
      </c>
      <c r="BLF64" s="487" t="str">
        <f t="shared" si="113"/>
        <v>COM_24</v>
      </c>
      <c r="BLG64" s="487" t="str">
        <f t="shared" si="113"/>
        <v>COM_24</v>
      </c>
      <c r="BLH64" s="487" t="str">
        <f t="shared" si="113"/>
        <v>COM_24</v>
      </c>
      <c r="BLI64" s="487" t="str">
        <f t="shared" si="113"/>
        <v>COM_24</v>
      </c>
      <c r="BLJ64" s="487" t="str">
        <f t="shared" si="113"/>
        <v>COM_24</v>
      </c>
      <c r="BLK64" s="487" t="str">
        <f t="shared" si="113"/>
        <v>COM_24</v>
      </c>
      <c r="BLL64" s="487" t="str">
        <f t="shared" si="113"/>
        <v>COM_24</v>
      </c>
      <c r="BLM64" s="487" t="str">
        <f t="shared" si="113"/>
        <v>COM_24</v>
      </c>
      <c r="BLN64" s="487" t="str">
        <f t="shared" si="113"/>
        <v>COM_24</v>
      </c>
      <c r="BLO64" s="487" t="str">
        <f t="shared" si="113"/>
        <v>COM_24</v>
      </c>
      <c r="BLP64" s="487" t="str">
        <f t="shared" ref="BLP64:BOA64" si="114">BLP56</f>
        <v>COM_24</v>
      </c>
      <c r="BLQ64" s="487" t="str">
        <f t="shared" si="114"/>
        <v>COM_24</v>
      </c>
      <c r="BLR64" s="487" t="str">
        <f t="shared" si="114"/>
        <v>COM_24</v>
      </c>
      <c r="BLS64" s="487" t="str">
        <f t="shared" si="114"/>
        <v>COM_24</v>
      </c>
      <c r="BLT64" s="487" t="str">
        <f t="shared" si="114"/>
        <v>COM_24</v>
      </c>
      <c r="BLU64" s="487" t="str">
        <f t="shared" si="114"/>
        <v>COM_24</v>
      </c>
      <c r="BLV64" s="487" t="str">
        <f t="shared" si="114"/>
        <v>COM_24</v>
      </c>
      <c r="BLW64" s="487" t="str">
        <f t="shared" si="114"/>
        <v>COM_24</v>
      </c>
      <c r="BLX64" s="487" t="str">
        <f t="shared" si="114"/>
        <v>COM_24</v>
      </c>
      <c r="BLY64" s="487" t="str">
        <f t="shared" si="114"/>
        <v>COM_24</v>
      </c>
      <c r="BLZ64" s="487" t="str">
        <f t="shared" si="114"/>
        <v>COM_24</v>
      </c>
      <c r="BMA64" s="487" t="str">
        <f t="shared" si="114"/>
        <v>COM_24</v>
      </c>
      <c r="BMB64" s="487" t="str">
        <f t="shared" si="114"/>
        <v>COM_24</v>
      </c>
      <c r="BMC64" s="487" t="str">
        <f t="shared" si="114"/>
        <v>COM_24</v>
      </c>
      <c r="BMD64" s="487" t="str">
        <f t="shared" si="114"/>
        <v>COM_24</v>
      </c>
      <c r="BME64" s="487" t="str">
        <f t="shared" si="114"/>
        <v>COM_24</v>
      </c>
      <c r="BMF64" s="487" t="str">
        <f t="shared" si="114"/>
        <v>COM_24</v>
      </c>
      <c r="BMG64" s="487" t="str">
        <f t="shared" si="114"/>
        <v>COM_24</v>
      </c>
      <c r="BMH64" s="487" t="str">
        <f t="shared" si="114"/>
        <v>COM_24</v>
      </c>
      <c r="BMI64" s="487" t="str">
        <f t="shared" si="114"/>
        <v>COM_24</v>
      </c>
      <c r="BMJ64" s="487" t="str">
        <f t="shared" si="114"/>
        <v>COM_24</v>
      </c>
      <c r="BMK64" s="487" t="str">
        <f t="shared" si="114"/>
        <v>COM_24</v>
      </c>
      <c r="BML64" s="487" t="str">
        <f t="shared" si="114"/>
        <v>COM_24</v>
      </c>
      <c r="BMM64" s="487" t="str">
        <f t="shared" si="114"/>
        <v>COM_24</v>
      </c>
      <c r="BMN64" s="487" t="str">
        <f t="shared" si="114"/>
        <v>COM_24</v>
      </c>
      <c r="BMO64" s="487" t="str">
        <f t="shared" si="114"/>
        <v>COM_24</v>
      </c>
      <c r="BMP64" s="487" t="str">
        <f t="shared" si="114"/>
        <v>COM_24</v>
      </c>
      <c r="BMQ64" s="487" t="str">
        <f t="shared" si="114"/>
        <v>COM_24</v>
      </c>
      <c r="BMR64" s="487" t="str">
        <f t="shared" si="114"/>
        <v>COM_24</v>
      </c>
      <c r="BMS64" s="487" t="str">
        <f t="shared" si="114"/>
        <v>COM_24</v>
      </c>
      <c r="BMT64" s="487" t="str">
        <f t="shared" si="114"/>
        <v>COM_24</v>
      </c>
      <c r="BMU64" s="487" t="str">
        <f t="shared" si="114"/>
        <v>COM_24</v>
      </c>
      <c r="BMV64" s="487" t="str">
        <f t="shared" si="114"/>
        <v>COM_24</v>
      </c>
      <c r="BMW64" s="487" t="str">
        <f t="shared" si="114"/>
        <v>COM_24</v>
      </c>
      <c r="BMX64" s="487" t="str">
        <f t="shared" si="114"/>
        <v>COM_24</v>
      </c>
      <c r="BMY64" s="487" t="str">
        <f t="shared" si="114"/>
        <v>COM_24</v>
      </c>
      <c r="BMZ64" s="487" t="str">
        <f t="shared" si="114"/>
        <v>COM_24</v>
      </c>
      <c r="BNA64" s="487" t="str">
        <f t="shared" si="114"/>
        <v>COM_24</v>
      </c>
      <c r="BNB64" s="487" t="str">
        <f t="shared" si="114"/>
        <v>COM_24</v>
      </c>
      <c r="BNC64" s="487" t="str">
        <f t="shared" si="114"/>
        <v>COM_24</v>
      </c>
      <c r="BND64" s="487" t="str">
        <f t="shared" si="114"/>
        <v>COM_24</v>
      </c>
      <c r="BNE64" s="487" t="str">
        <f t="shared" si="114"/>
        <v>COM_24</v>
      </c>
      <c r="BNF64" s="487" t="str">
        <f t="shared" si="114"/>
        <v>COM_24</v>
      </c>
      <c r="BNG64" s="487" t="str">
        <f t="shared" si="114"/>
        <v>COM_24</v>
      </c>
      <c r="BNH64" s="487" t="str">
        <f t="shared" si="114"/>
        <v>COM_24</v>
      </c>
      <c r="BNI64" s="487" t="str">
        <f t="shared" si="114"/>
        <v>COM_24</v>
      </c>
      <c r="BNJ64" s="487" t="str">
        <f t="shared" si="114"/>
        <v>COM_24</v>
      </c>
      <c r="BNK64" s="487" t="str">
        <f t="shared" si="114"/>
        <v>COM_24</v>
      </c>
      <c r="BNL64" s="487" t="str">
        <f t="shared" si="114"/>
        <v>COM_24</v>
      </c>
      <c r="BNM64" s="487" t="str">
        <f t="shared" si="114"/>
        <v>COM_24</v>
      </c>
      <c r="BNN64" s="487" t="str">
        <f t="shared" si="114"/>
        <v>COM_24</v>
      </c>
      <c r="BNO64" s="487" t="str">
        <f t="shared" si="114"/>
        <v>COM_24</v>
      </c>
      <c r="BNP64" s="487" t="str">
        <f t="shared" si="114"/>
        <v>COM_24</v>
      </c>
      <c r="BNQ64" s="487" t="str">
        <f t="shared" si="114"/>
        <v>COM_24</v>
      </c>
      <c r="BNR64" s="487" t="str">
        <f t="shared" si="114"/>
        <v>COM_24</v>
      </c>
      <c r="BNS64" s="487" t="str">
        <f t="shared" si="114"/>
        <v>COM_24</v>
      </c>
      <c r="BNT64" s="487" t="str">
        <f t="shared" si="114"/>
        <v>COM_24</v>
      </c>
      <c r="BNU64" s="487" t="str">
        <f t="shared" si="114"/>
        <v>COM_24</v>
      </c>
      <c r="BNV64" s="487" t="str">
        <f t="shared" si="114"/>
        <v>COM_24</v>
      </c>
      <c r="BNW64" s="487" t="str">
        <f t="shared" si="114"/>
        <v>COM_24</v>
      </c>
      <c r="BNX64" s="487" t="str">
        <f t="shared" si="114"/>
        <v>COM_24</v>
      </c>
      <c r="BNY64" s="487" t="str">
        <f t="shared" si="114"/>
        <v>COM_24</v>
      </c>
      <c r="BNZ64" s="487" t="str">
        <f t="shared" si="114"/>
        <v>COM_24</v>
      </c>
      <c r="BOA64" s="487" t="str">
        <f t="shared" si="114"/>
        <v>COM_24</v>
      </c>
      <c r="BOB64" s="487" t="str">
        <f t="shared" ref="BOB64:BQM64" si="115">BOB56</f>
        <v>COM_24</v>
      </c>
      <c r="BOC64" s="487" t="str">
        <f t="shared" si="115"/>
        <v>COM_24</v>
      </c>
      <c r="BOD64" s="487" t="str">
        <f t="shared" si="115"/>
        <v>COM_24</v>
      </c>
      <c r="BOE64" s="487" t="str">
        <f t="shared" si="115"/>
        <v>COM_24</v>
      </c>
      <c r="BOF64" s="487" t="str">
        <f t="shared" si="115"/>
        <v>COM_24</v>
      </c>
      <c r="BOG64" s="487" t="str">
        <f t="shared" si="115"/>
        <v>COM_24</v>
      </c>
      <c r="BOH64" s="487" t="str">
        <f t="shared" si="115"/>
        <v>COM_24</v>
      </c>
      <c r="BOI64" s="487" t="str">
        <f t="shared" si="115"/>
        <v>COM_26</v>
      </c>
      <c r="BOJ64" s="487" t="str">
        <f t="shared" si="115"/>
        <v>COM_26</v>
      </c>
      <c r="BOK64" s="487" t="str">
        <f t="shared" si="115"/>
        <v>COM_26</v>
      </c>
      <c r="BOL64" s="487" t="str">
        <f t="shared" si="115"/>
        <v>COM_26</v>
      </c>
      <c r="BOM64" s="487" t="str">
        <f t="shared" si="115"/>
        <v>COM_26</v>
      </c>
      <c r="BON64" s="487" t="str">
        <f t="shared" si="115"/>
        <v>COM_26</v>
      </c>
      <c r="BOO64" s="487" t="str">
        <f t="shared" si="115"/>
        <v>COM_26</v>
      </c>
      <c r="BOP64" s="487" t="str">
        <f t="shared" si="115"/>
        <v>COM_26</v>
      </c>
      <c r="BOQ64" s="487" t="str">
        <f t="shared" si="115"/>
        <v>COM_26</v>
      </c>
      <c r="BOR64" s="487" t="str">
        <f t="shared" si="115"/>
        <v>COM_26</v>
      </c>
      <c r="BOS64" s="487" t="str">
        <f t="shared" si="115"/>
        <v>COM_26</v>
      </c>
      <c r="BOT64" s="487" t="str">
        <f t="shared" si="115"/>
        <v>COM_26</v>
      </c>
      <c r="BOU64" s="487" t="str">
        <f t="shared" si="115"/>
        <v>COM_26</v>
      </c>
      <c r="BOV64" s="487" t="str">
        <f t="shared" si="115"/>
        <v>COM_26</v>
      </c>
      <c r="BOW64" s="487" t="str">
        <f t="shared" si="115"/>
        <v>COM_26</v>
      </c>
      <c r="BOX64" s="487" t="str">
        <f t="shared" si="115"/>
        <v>COM_26</v>
      </c>
      <c r="BOY64" s="487" t="str">
        <f t="shared" si="115"/>
        <v>COM_26</v>
      </c>
      <c r="BOZ64" s="487" t="str">
        <f t="shared" si="115"/>
        <v>COM_26</v>
      </c>
      <c r="BPA64" s="487" t="str">
        <f t="shared" si="115"/>
        <v>COM_26</v>
      </c>
      <c r="BPB64" s="487" t="str">
        <f t="shared" si="115"/>
        <v>COM_26</v>
      </c>
      <c r="BPC64" s="487" t="str">
        <f t="shared" si="115"/>
        <v>COM_26</v>
      </c>
      <c r="BPD64" s="487" t="str">
        <f t="shared" si="115"/>
        <v>COM_26</v>
      </c>
      <c r="BPE64" s="487" t="str">
        <f t="shared" si="115"/>
        <v>COM_26</v>
      </c>
      <c r="BPF64" s="487" t="str">
        <f t="shared" si="115"/>
        <v>COM_26</v>
      </c>
      <c r="BPG64" s="487" t="str">
        <f t="shared" si="115"/>
        <v>COM_27</v>
      </c>
      <c r="BPH64" s="487" t="str">
        <f t="shared" si="115"/>
        <v>COM_27</v>
      </c>
      <c r="BPI64" s="487" t="str">
        <f t="shared" si="115"/>
        <v>COM_27</v>
      </c>
      <c r="BPJ64" s="487" t="str">
        <f t="shared" si="115"/>
        <v>COM_27</v>
      </c>
      <c r="BPK64" s="487" t="str">
        <f t="shared" si="115"/>
        <v>COM_27</v>
      </c>
      <c r="BPL64" s="487" t="str">
        <f t="shared" si="115"/>
        <v>COM_27</v>
      </c>
      <c r="BPM64" s="487" t="str">
        <f t="shared" si="115"/>
        <v>COM_27</v>
      </c>
      <c r="BPN64" s="487" t="str">
        <f t="shared" si="115"/>
        <v>COM_27</v>
      </c>
      <c r="BPO64" s="487" t="str">
        <f t="shared" si="115"/>
        <v>COM_27</v>
      </c>
      <c r="BPP64" s="487" t="str">
        <f t="shared" si="115"/>
        <v>COM_27</v>
      </c>
      <c r="BPQ64" s="487" t="str">
        <f t="shared" si="115"/>
        <v>COM_27</v>
      </c>
      <c r="BPR64" s="487" t="str">
        <f t="shared" si="115"/>
        <v>COM_27</v>
      </c>
      <c r="BPS64" s="487" t="str">
        <f t="shared" si="115"/>
        <v>COM_27</v>
      </c>
      <c r="BPT64" s="487" t="str">
        <f t="shared" si="115"/>
        <v>COM_27</v>
      </c>
      <c r="BPU64" s="487" t="str">
        <f t="shared" si="115"/>
        <v>COM_27</v>
      </c>
      <c r="BPV64" s="487" t="str">
        <f t="shared" si="115"/>
        <v>COM_27</v>
      </c>
      <c r="BPW64" s="487" t="str">
        <f t="shared" si="115"/>
        <v>COM_27</v>
      </c>
      <c r="BPX64" s="487" t="str">
        <f t="shared" si="115"/>
        <v>COM_27</v>
      </c>
      <c r="BPY64" s="487" t="str">
        <f t="shared" si="115"/>
        <v>COM_27</v>
      </c>
      <c r="BPZ64" s="487" t="str">
        <f t="shared" si="115"/>
        <v>COM_27</v>
      </c>
      <c r="BQA64" s="487" t="str">
        <f t="shared" si="115"/>
        <v>COM_27</v>
      </c>
      <c r="BQB64" s="487" t="str">
        <f t="shared" si="115"/>
        <v>COM_27</v>
      </c>
      <c r="BQC64" s="487" t="str">
        <f t="shared" si="115"/>
        <v>COM_27</v>
      </c>
      <c r="BQD64" s="487" t="str">
        <f t="shared" si="115"/>
        <v>COM_27</v>
      </c>
      <c r="BQE64" s="487" t="str">
        <f t="shared" si="115"/>
        <v>COM_28</v>
      </c>
      <c r="BQF64" s="487" t="str">
        <f t="shared" si="115"/>
        <v>COM_28</v>
      </c>
      <c r="BQG64" s="487" t="str">
        <f t="shared" si="115"/>
        <v>COM_28</v>
      </c>
      <c r="BQH64" s="487" t="str">
        <f t="shared" si="115"/>
        <v>COM_28</v>
      </c>
      <c r="BQI64" s="487" t="str">
        <f t="shared" si="115"/>
        <v>COM_28</v>
      </c>
      <c r="BQJ64" s="487" t="str">
        <f t="shared" si="115"/>
        <v>COM_28</v>
      </c>
      <c r="BQK64" s="487" t="str">
        <f t="shared" si="115"/>
        <v>COM_28</v>
      </c>
      <c r="BQL64" s="487" t="str">
        <f t="shared" si="115"/>
        <v>COM_28</v>
      </c>
      <c r="BQM64" s="487" t="str">
        <f t="shared" si="115"/>
        <v>COM_28</v>
      </c>
      <c r="BQN64" s="487" t="str">
        <f t="shared" ref="BQN64:BSY64" si="116">BQN56</f>
        <v>COM_28</v>
      </c>
      <c r="BQO64" s="487" t="str">
        <f t="shared" si="116"/>
        <v>COM_28</v>
      </c>
      <c r="BQP64" s="487" t="str">
        <f t="shared" si="116"/>
        <v>COM_28</v>
      </c>
      <c r="BQQ64" s="487" t="str">
        <f t="shared" si="116"/>
        <v>COM_28</v>
      </c>
      <c r="BQR64" s="487" t="str">
        <f t="shared" si="116"/>
        <v>COM_28</v>
      </c>
      <c r="BQS64" s="487" t="str">
        <f t="shared" si="116"/>
        <v>COM_28</v>
      </c>
      <c r="BQT64" s="487" t="str">
        <f t="shared" si="116"/>
        <v>COM_28</v>
      </c>
      <c r="BQU64" s="487" t="str">
        <f t="shared" si="116"/>
        <v>COM_28</v>
      </c>
      <c r="BQV64" s="487" t="str">
        <f t="shared" si="116"/>
        <v>COM_28</v>
      </c>
      <c r="BQW64" s="487" t="str">
        <f t="shared" si="116"/>
        <v>COM_28</v>
      </c>
      <c r="BQX64" s="487" t="str">
        <f t="shared" si="116"/>
        <v>COM_28</v>
      </c>
      <c r="BQY64" s="487" t="str">
        <f t="shared" si="116"/>
        <v>COM_28</v>
      </c>
      <c r="BQZ64" s="487" t="str">
        <f t="shared" si="116"/>
        <v>COM_28</v>
      </c>
      <c r="BRA64" s="487" t="str">
        <f t="shared" si="116"/>
        <v>COM_28</v>
      </c>
      <c r="BRB64" s="487" t="str">
        <f t="shared" si="116"/>
        <v>COM_28</v>
      </c>
      <c r="BRC64" s="487" t="str">
        <f t="shared" si="116"/>
        <v>COM_28</v>
      </c>
      <c r="BRD64" s="487" t="str">
        <f t="shared" si="116"/>
        <v>COM_28</v>
      </c>
      <c r="BRE64" s="487" t="str">
        <f t="shared" si="116"/>
        <v>COM_28</v>
      </c>
      <c r="BRF64" s="487" t="str">
        <f t="shared" si="116"/>
        <v>COM_28</v>
      </c>
      <c r="BRG64" s="487" t="str">
        <f t="shared" si="116"/>
        <v>COM_28</v>
      </c>
      <c r="BRH64" s="487" t="str">
        <f t="shared" si="116"/>
        <v>COM_28</v>
      </c>
      <c r="BRI64" s="487" t="str">
        <f t="shared" si="116"/>
        <v>COM_28</v>
      </c>
      <c r="BRJ64" s="487" t="str">
        <f t="shared" si="116"/>
        <v>COM_28</v>
      </c>
      <c r="BRK64" s="487" t="str">
        <f t="shared" si="116"/>
        <v>COM_28</v>
      </c>
      <c r="BRL64" s="487" t="str">
        <f t="shared" si="116"/>
        <v>COM_28</v>
      </c>
      <c r="BRM64" s="487" t="str">
        <f t="shared" si="116"/>
        <v>COM_28</v>
      </c>
      <c r="BRN64" s="487" t="str">
        <f t="shared" si="116"/>
        <v>COM_28</v>
      </c>
      <c r="BRO64" s="487" t="str">
        <f t="shared" si="116"/>
        <v>COM_28</v>
      </c>
      <c r="BRP64" s="487" t="str">
        <f t="shared" si="116"/>
        <v>COM_28</v>
      </c>
      <c r="BRQ64" s="487" t="str">
        <f t="shared" si="116"/>
        <v>COM_28</v>
      </c>
      <c r="BRR64" s="487" t="str">
        <f t="shared" si="116"/>
        <v>COM_28</v>
      </c>
      <c r="BRS64" s="487" t="str">
        <f t="shared" si="116"/>
        <v>COM_28</v>
      </c>
      <c r="BRT64" s="487" t="str">
        <f t="shared" si="116"/>
        <v>COM_28</v>
      </c>
      <c r="BRU64" s="487" t="str">
        <f t="shared" si="116"/>
        <v>COM_28</v>
      </c>
      <c r="BRV64" s="487" t="str">
        <f t="shared" si="116"/>
        <v>COM_28</v>
      </c>
      <c r="BRW64" s="487" t="str">
        <f t="shared" si="116"/>
        <v>COM_28</v>
      </c>
      <c r="BRX64" s="487" t="str">
        <f t="shared" si="116"/>
        <v>COM_28</v>
      </c>
      <c r="BRY64" s="487" t="str">
        <f t="shared" si="116"/>
        <v>COM_28</v>
      </c>
      <c r="BRZ64" s="487" t="str">
        <f t="shared" si="116"/>
        <v>COM_28</v>
      </c>
      <c r="BSA64" s="487" t="str">
        <f t="shared" si="116"/>
        <v>COM_28</v>
      </c>
      <c r="BSB64" s="487" t="str">
        <f t="shared" si="116"/>
        <v>COM_28</v>
      </c>
      <c r="BSC64" s="487" t="str">
        <f t="shared" si="116"/>
        <v>COM_28</v>
      </c>
      <c r="BSD64" s="487" t="str">
        <f t="shared" si="116"/>
        <v>COM_28</v>
      </c>
      <c r="BSE64" s="487" t="str">
        <f t="shared" si="116"/>
        <v>COM_28</v>
      </c>
      <c r="BSF64" s="487" t="str">
        <f t="shared" si="116"/>
        <v>COM_28</v>
      </c>
      <c r="BSG64" s="487" t="str">
        <f t="shared" si="116"/>
        <v>COM_28</v>
      </c>
      <c r="BSH64" s="487" t="str">
        <f t="shared" si="116"/>
        <v>COM_28</v>
      </c>
      <c r="BSI64" s="487" t="str">
        <f t="shared" si="116"/>
        <v>COM_28</v>
      </c>
      <c r="BSJ64" s="487" t="str">
        <f t="shared" si="116"/>
        <v>COM_28</v>
      </c>
      <c r="BSK64" s="487" t="str">
        <f t="shared" si="116"/>
        <v>COM_28</v>
      </c>
      <c r="BSL64" s="487" t="str">
        <f t="shared" si="116"/>
        <v>COM_28</v>
      </c>
      <c r="BSM64" s="487" t="str">
        <f t="shared" si="116"/>
        <v>COM_28</v>
      </c>
      <c r="BSN64" s="487" t="str">
        <f t="shared" si="116"/>
        <v>COM_28</v>
      </c>
      <c r="BSO64" s="487" t="str">
        <f t="shared" si="116"/>
        <v>COM_28</v>
      </c>
      <c r="BSP64" s="487" t="str">
        <f t="shared" si="116"/>
        <v>COM_28</v>
      </c>
      <c r="BSQ64" s="487" t="str">
        <f t="shared" si="116"/>
        <v>COM_28</v>
      </c>
      <c r="BSR64" s="487" t="str">
        <f t="shared" si="116"/>
        <v>COM_28</v>
      </c>
      <c r="BSS64" s="487" t="str">
        <f t="shared" si="116"/>
        <v>COM_28</v>
      </c>
      <c r="BST64" s="487" t="str">
        <f t="shared" si="116"/>
        <v>COM_28</v>
      </c>
      <c r="BSU64" s="487" t="str">
        <f t="shared" si="116"/>
        <v>COM_28</v>
      </c>
      <c r="BSV64" s="487" t="str">
        <f t="shared" si="116"/>
        <v>COM_28</v>
      </c>
      <c r="BSW64" s="487" t="str">
        <f t="shared" si="116"/>
        <v>COM_28</v>
      </c>
      <c r="BSX64" s="487" t="str">
        <f t="shared" si="116"/>
        <v>COM_28</v>
      </c>
      <c r="BSY64" s="487" t="str">
        <f t="shared" si="116"/>
        <v>COM_28</v>
      </c>
      <c r="BSZ64" s="487" t="str">
        <f t="shared" ref="BSZ64:BVK64" si="117">BSZ56</f>
        <v>COM_28</v>
      </c>
      <c r="BTA64" s="487" t="str">
        <f t="shared" si="117"/>
        <v>COM_28</v>
      </c>
      <c r="BTB64" s="487" t="str">
        <f t="shared" si="117"/>
        <v>COM_28</v>
      </c>
      <c r="BTC64" s="487" t="str">
        <f t="shared" si="117"/>
        <v>COM_28</v>
      </c>
      <c r="BTD64" s="487" t="str">
        <f t="shared" si="117"/>
        <v>COM_28</v>
      </c>
      <c r="BTE64" s="487" t="str">
        <f t="shared" si="117"/>
        <v>COM_28</v>
      </c>
      <c r="BTF64" s="487" t="str">
        <f t="shared" si="117"/>
        <v>COM_28</v>
      </c>
      <c r="BTG64" s="487" t="str">
        <f t="shared" si="117"/>
        <v>COM_28</v>
      </c>
      <c r="BTH64" s="487" t="str">
        <f t="shared" si="117"/>
        <v>COM_28</v>
      </c>
      <c r="BTI64" s="487" t="str">
        <f t="shared" si="117"/>
        <v>COM_28</v>
      </c>
      <c r="BTJ64" s="487" t="str">
        <f t="shared" si="117"/>
        <v>COM_28</v>
      </c>
      <c r="BTK64" s="487" t="str">
        <f t="shared" si="117"/>
        <v>COM_28</v>
      </c>
      <c r="BTL64" s="487" t="str">
        <f t="shared" si="117"/>
        <v>COM_28</v>
      </c>
      <c r="BTM64" s="487" t="str">
        <f t="shared" si="117"/>
        <v>COM_28</v>
      </c>
      <c r="BTN64" s="487" t="str">
        <f t="shared" si="117"/>
        <v>COM_28</v>
      </c>
      <c r="BTO64" s="487" t="str">
        <f t="shared" si="117"/>
        <v>COM_28</v>
      </c>
      <c r="BTP64" s="487" t="str">
        <f t="shared" si="117"/>
        <v>COM_28</v>
      </c>
      <c r="BTQ64" s="487" t="str">
        <f t="shared" si="117"/>
        <v>COM_28</v>
      </c>
      <c r="BTR64" s="487" t="str">
        <f t="shared" si="117"/>
        <v>COM_28</v>
      </c>
      <c r="BTS64" s="487" t="str">
        <f t="shared" si="117"/>
        <v>COM_28</v>
      </c>
      <c r="BTT64" s="487" t="str">
        <f t="shared" si="117"/>
        <v>COM_28</v>
      </c>
      <c r="BTU64" s="487" t="str">
        <f t="shared" si="117"/>
        <v>COM_28</v>
      </c>
      <c r="BTV64" s="487" t="str">
        <f t="shared" si="117"/>
        <v>COM_28</v>
      </c>
      <c r="BTW64" s="487" t="str">
        <f t="shared" si="117"/>
        <v>COM_28</v>
      </c>
      <c r="BTX64" s="487" t="str">
        <f t="shared" si="117"/>
        <v>COM_28</v>
      </c>
      <c r="BTY64" s="487" t="str">
        <f t="shared" si="117"/>
        <v>COM_28</v>
      </c>
      <c r="BTZ64" s="487" t="str">
        <f t="shared" si="117"/>
        <v>COM_28</v>
      </c>
      <c r="BUA64" s="487" t="str">
        <f t="shared" si="117"/>
        <v>COM_28</v>
      </c>
      <c r="BUB64" s="487" t="str">
        <f t="shared" si="117"/>
        <v>COM_28</v>
      </c>
      <c r="BUC64" s="487" t="str">
        <f t="shared" si="117"/>
        <v>COM_28</v>
      </c>
      <c r="BUD64" s="487" t="str">
        <f t="shared" si="117"/>
        <v>COM_28</v>
      </c>
      <c r="BUE64" s="487" t="str">
        <f t="shared" si="117"/>
        <v>COM_28</v>
      </c>
      <c r="BUF64" s="487" t="str">
        <f t="shared" si="117"/>
        <v>COM_28</v>
      </c>
      <c r="BUG64" s="487" t="str">
        <f t="shared" si="117"/>
        <v>COM_28</v>
      </c>
      <c r="BUH64" s="487" t="str">
        <f t="shared" si="117"/>
        <v>COM_28</v>
      </c>
      <c r="BUI64" s="487" t="str">
        <f t="shared" si="117"/>
        <v>COM_28</v>
      </c>
      <c r="BUJ64" s="487" t="str">
        <f t="shared" si="117"/>
        <v>COM_28</v>
      </c>
      <c r="BUK64" s="487" t="str">
        <f t="shared" si="117"/>
        <v>COM_28</v>
      </c>
      <c r="BUL64" s="487" t="str">
        <f t="shared" si="117"/>
        <v>COM_28</v>
      </c>
      <c r="BUM64" s="487" t="str">
        <f t="shared" si="117"/>
        <v>COM_28</v>
      </c>
      <c r="BUN64" s="487" t="str">
        <f t="shared" si="117"/>
        <v>COM_28</v>
      </c>
      <c r="BUO64" s="487" t="str">
        <f t="shared" si="117"/>
        <v>COM_28</v>
      </c>
      <c r="BUP64" s="487" t="str">
        <f t="shared" si="117"/>
        <v>COM_28</v>
      </c>
      <c r="BUQ64" s="487" t="str">
        <f t="shared" si="117"/>
        <v>COM_28</v>
      </c>
      <c r="BUR64" s="487" t="str">
        <f t="shared" si="117"/>
        <v>COM_28</v>
      </c>
      <c r="BUS64" s="487" t="str">
        <f t="shared" si="117"/>
        <v>COM_28</v>
      </c>
      <c r="BUT64" s="487" t="str">
        <f t="shared" si="117"/>
        <v>COM_28</v>
      </c>
      <c r="BUU64" s="487" t="str">
        <f t="shared" si="117"/>
        <v>COM_28</v>
      </c>
      <c r="BUV64" s="487" t="str">
        <f t="shared" si="117"/>
        <v>COM_28</v>
      </c>
      <c r="BUW64" s="487" t="str">
        <f t="shared" si="117"/>
        <v>COM_28</v>
      </c>
      <c r="BUX64" s="487" t="str">
        <f t="shared" si="117"/>
        <v>COM_28</v>
      </c>
      <c r="BUY64" s="487" t="str">
        <f t="shared" si="117"/>
        <v>COM_28</v>
      </c>
      <c r="BUZ64" s="487" t="str">
        <f t="shared" si="117"/>
        <v>COM_28</v>
      </c>
      <c r="BVA64" s="487" t="str">
        <f t="shared" si="117"/>
        <v>COM_28</v>
      </c>
      <c r="BVB64" s="487" t="str">
        <f t="shared" si="117"/>
        <v>COM_28</v>
      </c>
      <c r="BVC64" s="487" t="str">
        <f t="shared" si="117"/>
        <v>COM_28</v>
      </c>
      <c r="BVD64" s="487" t="str">
        <f t="shared" si="117"/>
        <v>COM_28</v>
      </c>
      <c r="BVE64" s="487" t="str">
        <f t="shared" si="117"/>
        <v>COM_28</v>
      </c>
      <c r="BVF64" s="487" t="str">
        <f t="shared" si="117"/>
        <v>COM_28</v>
      </c>
      <c r="BVG64" s="487" t="str">
        <f t="shared" si="117"/>
        <v>COM_28</v>
      </c>
      <c r="BVH64" s="487" t="str">
        <f t="shared" si="117"/>
        <v>COM_28</v>
      </c>
      <c r="BVI64" s="487" t="str">
        <f t="shared" si="117"/>
        <v>COM_28</v>
      </c>
      <c r="BVJ64" s="487" t="str">
        <f t="shared" si="117"/>
        <v>COM_28</v>
      </c>
      <c r="BVK64" s="487" t="str">
        <f t="shared" si="117"/>
        <v>COM_28</v>
      </c>
      <c r="BVL64" s="487" t="str">
        <f t="shared" ref="BVL64:BXW64" si="118">BVL56</f>
        <v>COM_28</v>
      </c>
      <c r="BVM64" s="487" t="str">
        <f t="shared" si="118"/>
        <v>COM_28</v>
      </c>
      <c r="BVN64" s="487" t="str">
        <f t="shared" si="118"/>
        <v>COM_28</v>
      </c>
      <c r="BVO64" s="487" t="str">
        <f t="shared" si="118"/>
        <v>COM_28</v>
      </c>
      <c r="BVP64" s="487" t="str">
        <f t="shared" si="118"/>
        <v>COM_28</v>
      </c>
      <c r="BVQ64" s="487" t="str">
        <f t="shared" si="118"/>
        <v>COM_28</v>
      </c>
      <c r="BVR64" s="487" t="str">
        <f t="shared" si="118"/>
        <v>COM_28</v>
      </c>
      <c r="BVS64" s="487" t="str">
        <f t="shared" si="118"/>
        <v>COM_29</v>
      </c>
      <c r="BVT64" s="487" t="str">
        <f t="shared" si="118"/>
        <v>COM_29</v>
      </c>
      <c r="BVU64" s="487" t="str">
        <f t="shared" si="118"/>
        <v>COM_29</v>
      </c>
      <c r="BVV64" s="487" t="str">
        <f t="shared" si="118"/>
        <v>COM_29</v>
      </c>
      <c r="BVW64" s="487" t="str">
        <f t="shared" si="118"/>
        <v>COM_29</v>
      </c>
      <c r="BVX64" s="487" t="str">
        <f t="shared" si="118"/>
        <v>COM_29</v>
      </c>
      <c r="BVY64" s="487" t="str">
        <f t="shared" si="118"/>
        <v>COM_29</v>
      </c>
      <c r="BVZ64" s="487" t="str">
        <f t="shared" si="118"/>
        <v>COM_29</v>
      </c>
      <c r="BWA64" s="487" t="str">
        <f t="shared" si="118"/>
        <v>COM_29</v>
      </c>
      <c r="BWB64" s="487" t="str">
        <f t="shared" si="118"/>
        <v>COM_29</v>
      </c>
      <c r="BWC64" s="487" t="str">
        <f t="shared" si="118"/>
        <v>COM_29</v>
      </c>
      <c r="BWD64" s="487" t="str">
        <f t="shared" si="118"/>
        <v>COM_29</v>
      </c>
      <c r="BWE64" s="487" t="str">
        <f t="shared" si="118"/>
        <v>COM_29</v>
      </c>
      <c r="BWF64" s="487" t="str">
        <f t="shared" si="118"/>
        <v>COM_29</v>
      </c>
      <c r="BWG64" s="487" t="str">
        <f t="shared" si="118"/>
        <v>COM_29</v>
      </c>
      <c r="BWH64" s="487" t="str">
        <f t="shared" si="118"/>
        <v>COM_29</v>
      </c>
      <c r="BWI64" s="487" t="str">
        <f t="shared" si="118"/>
        <v>COM_29</v>
      </c>
      <c r="BWJ64" s="487" t="str">
        <f t="shared" si="118"/>
        <v>COM_29</v>
      </c>
      <c r="BWK64" s="487" t="str">
        <f t="shared" si="118"/>
        <v>COM_29</v>
      </c>
      <c r="BWL64" s="487" t="str">
        <f t="shared" si="118"/>
        <v>COM_29</v>
      </c>
      <c r="BWM64" s="487" t="str">
        <f t="shared" si="118"/>
        <v>COM_29</v>
      </c>
      <c r="BWN64" s="487" t="str">
        <f t="shared" si="118"/>
        <v>COM_29</v>
      </c>
      <c r="BWO64" s="487" t="str">
        <f t="shared" si="118"/>
        <v>COM_29</v>
      </c>
      <c r="BWP64" s="487" t="str">
        <f t="shared" si="118"/>
        <v>COM_29</v>
      </c>
      <c r="BWQ64" s="487" t="str">
        <f t="shared" si="118"/>
        <v>COM_30</v>
      </c>
      <c r="BWR64" s="487" t="str">
        <f t="shared" si="118"/>
        <v>COM_30</v>
      </c>
      <c r="BWS64" s="487" t="str">
        <f t="shared" si="118"/>
        <v>COM_30</v>
      </c>
      <c r="BWT64" s="487" t="str">
        <f t="shared" si="118"/>
        <v>COM_30</v>
      </c>
      <c r="BWU64" s="487" t="str">
        <f t="shared" si="118"/>
        <v>COM_30</v>
      </c>
      <c r="BWV64" s="487" t="str">
        <f t="shared" si="118"/>
        <v>COM_30</v>
      </c>
      <c r="BWW64" s="487" t="str">
        <f t="shared" si="118"/>
        <v>COM_30</v>
      </c>
      <c r="BWX64" s="487" t="str">
        <f t="shared" si="118"/>
        <v>COM_30</v>
      </c>
      <c r="BWY64" s="487" t="str">
        <f t="shared" si="118"/>
        <v>COM_30</v>
      </c>
      <c r="BWZ64" s="487" t="str">
        <f t="shared" si="118"/>
        <v>COM_30</v>
      </c>
      <c r="BXA64" s="487" t="str">
        <f t="shared" si="118"/>
        <v>COM_30</v>
      </c>
      <c r="BXB64" s="487" t="str">
        <f t="shared" si="118"/>
        <v>COM_30</v>
      </c>
      <c r="BXC64" s="487" t="str">
        <f t="shared" si="118"/>
        <v>COM_30</v>
      </c>
      <c r="BXD64" s="487" t="str">
        <f t="shared" si="118"/>
        <v>COM_30</v>
      </c>
      <c r="BXE64" s="487" t="str">
        <f t="shared" si="118"/>
        <v>COM_30</v>
      </c>
      <c r="BXF64" s="487" t="str">
        <f t="shared" si="118"/>
        <v>COM_30</v>
      </c>
      <c r="BXG64" s="487" t="str">
        <f t="shared" si="118"/>
        <v>COM_30</v>
      </c>
      <c r="BXH64" s="487" t="str">
        <f t="shared" si="118"/>
        <v>COM_30</v>
      </c>
      <c r="BXI64" s="487" t="str">
        <f t="shared" si="118"/>
        <v>COM_30</v>
      </c>
      <c r="BXJ64" s="487" t="str">
        <f t="shared" si="118"/>
        <v>COM_30</v>
      </c>
      <c r="BXK64" s="487" t="str">
        <f t="shared" si="118"/>
        <v>COM_30</v>
      </c>
      <c r="BXL64" s="487" t="str">
        <f t="shared" si="118"/>
        <v>COM_30</v>
      </c>
      <c r="BXM64" s="487" t="str">
        <f t="shared" si="118"/>
        <v>COM_30</v>
      </c>
      <c r="BXN64" s="487" t="str">
        <f t="shared" si="118"/>
        <v>COM_30</v>
      </c>
      <c r="BXO64" s="487" t="str">
        <f t="shared" si="118"/>
        <v>COM_30</v>
      </c>
      <c r="BXP64" s="487" t="str">
        <f t="shared" si="118"/>
        <v>COM_30</v>
      </c>
      <c r="BXQ64" s="487" t="str">
        <f t="shared" si="118"/>
        <v>COM_30</v>
      </c>
      <c r="BXR64" s="487" t="str">
        <f t="shared" si="118"/>
        <v>COM_30</v>
      </c>
      <c r="BXS64" s="487" t="str">
        <f t="shared" si="118"/>
        <v>COM_30</v>
      </c>
      <c r="BXT64" s="487" t="str">
        <f t="shared" si="118"/>
        <v>COM_30</v>
      </c>
      <c r="BXU64" s="487" t="str">
        <f t="shared" si="118"/>
        <v>COM_30</v>
      </c>
      <c r="BXV64" s="487" t="str">
        <f t="shared" si="118"/>
        <v>COM_30</v>
      </c>
      <c r="BXW64" s="487" t="str">
        <f t="shared" si="118"/>
        <v>COM_30</v>
      </c>
      <c r="BXX64" s="487" t="str">
        <f t="shared" ref="BXX64:CAI64" si="119">BXX56</f>
        <v>COM_30</v>
      </c>
      <c r="BXY64" s="487" t="str">
        <f t="shared" si="119"/>
        <v>COM_30</v>
      </c>
      <c r="BXZ64" s="487" t="str">
        <f t="shared" si="119"/>
        <v>COM_30</v>
      </c>
      <c r="BYA64" s="487" t="str">
        <f t="shared" si="119"/>
        <v>COM_30</v>
      </c>
      <c r="BYB64" s="487" t="str">
        <f t="shared" si="119"/>
        <v>COM_30</v>
      </c>
      <c r="BYC64" s="487" t="str">
        <f t="shared" si="119"/>
        <v>COM_30</v>
      </c>
      <c r="BYD64" s="487" t="str">
        <f t="shared" si="119"/>
        <v>COM_30</v>
      </c>
      <c r="BYE64" s="487" t="str">
        <f t="shared" si="119"/>
        <v>COM_30</v>
      </c>
      <c r="BYF64" s="487" t="str">
        <f t="shared" si="119"/>
        <v>COM_30</v>
      </c>
      <c r="BYG64" s="487" t="str">
        <f t="shared" si="119"/>
        <v>COM_30</v>
      </c>
      <c r="BYH64" s="487" t="str">
        <f t="shared" si="119"/>
        <v>COM_30</v>
      </c>
      <c r="BYI64" s="487" t="str">
        <f t="shared" si="119"/>
        <v>COM_30</v>
      </c>
      <c r="BYJ64" s="487" t="str">
        <f t="shared" si="119"/>
        <v>COM_30</v>
      </c>
      <c r="BYK64" s="487" t="str">
        <f t="shared" si="119"/>
        <v>COM_30</v>
      </c>
      <c r="BYL64" s="487" t="str">
        <f t="shared" si="119"/>
        <v>COM_30</v>
      </c>
      <c r="BYM64" s="487" t="str">
        <f t="shared" si="119"/>
        <v>COM_30</v>
      </c>
      <c r="BYN64" s="487" t="str">
        <f t="shared" si="119"/>
        <v>COM_30</v>
      </c>
      <c r="BYO64" s="487" t="str">
        <f t="shared" si="119"/>
        <v>COM_30</v>
      </c>
      <c r="BYP64" s="487" t="str">
        <f t="shared" si="119"/>
        <v>COM_30</v>
      </c>
      <c r="BYQ64" s="487" t="str">
        <f t="shared" si="119"/>
        <v>COM_30</v>
      </c>
      <c r="BYR64" s="487" t="str">
        <f t="shared" si="119"/>
        <v>COM_30</v>
      </c>
      <c r="BYS64" s="487" t="str">
        <f t="shared" si="119"/>
        <v>COM_30</v>
      </c>
      <c r="BYT64" s="487" t="str">
        <f t="shared" si="119"/>
        <v>COM_30</v>
      </c>
      <c r="BYU64" s="487" t="str">
        <f t="shared" si="119"/>
        <v>COM_30</v>
      </c>
      <c r="BYV64" s="487" t="str">
        <f t="shared" si="119"/>
        <v>COM_30</v>
      </c>
      <c r="BYW64" s="487" t="str">
        <f t="shared" si="119"/>
        <v>COM_30</v>
      </c>
      <c r="BYX64" s="487" t="str">
        <f t="shared" si="119"/>
        <v>COM_30</v>
      </c>
      <c r="BYY64" s="487" t="str">
        <f t="shared" si="119"/>
        <v>COM_30</v>
      </c>
      <c r="BYZ64" s="487" t="str">
        <f t="shared" si="119"/>
        <v>COM_30</v>
      </c>
      <c r="BZA64" s="487" t="str">
        <f t="shared" si="119"/>
        <v>COM_30</v>
      </c>
      <c r="BZB64" s="487" t="str">
        <f t="shared" si="119"/>
        <v>COM_30</v>
      </c>
      <c r="BZC64" s="487" t="str">
        <f t="shared" si="119"/>
        <v>COM_30</v>
      </c>
      <c r="BZD64" s="487" t="str">
        <f t="shared" si="119"/>
        <v>COM_30</v>
      </c>
      <c r="BZE64" s="487" t="str">
        <f t="shared" si="119"/>
        <v>COM_30</v>
      </c>
      <c r="BZF64" s="487" t="str">
        <f t="shared" si="119"/>
        <v>COM_30</v>
      </c>
      <c r="BZG64" s="487" t="str">
        <f t="shared" si="119"/>
        <v>COM_30</v>
      </c>
      <c r="BZH64" s="487" t="str">
        <f t="shared" si="119"/>
        <v>COM_30</v>
      </c>
      <c r="BZI64" s="487" t="str">
        <f t="shared" si="119"/>
        <v>COM_30</v>
      </c>
      <c r="BZJ64" s="487" t="str">
        <f t="shared" si="119"/>
        <v>COM_30</v>
      </c>
      <c r="BZK64" s="487" t="str">
        <f t="shared" si="119"/>
        <v>COM_30</v>
      </c>
      <c r="BZL64" s="487" t="str">
        <f t="shared" si="119"/>
        <v>COM_30</v>
      </c>
      <c r="BZM64" s="487" t="str">
        <f t="shared" si="119"/>
        <v>COM_30</v>
      </c>
      <c r="BZN64" s="487" t="str">
        <f t="shared" si="119"/>
        <v>COM_30</v>
      </c>
      <c r="BZO64" s="487" t="str">
        <f t="shared" si="119"/>
        <v>COM_30</v>
      </c>
      <c r="BZP64" s="487" t="str">
        <f t="shared" si="119"/>
        <v>COM_30</v>
      </c>
      <c r="BZQ64" s="487" t="str">
        <f t="shared" si="119"/>
        <v>COM_30</v>
      </c>
      <c r="BZR64" s="487" t="str">
        <f t="shared" si="119"/>
        <v>COM_30</v>
      </c>
      <c r="BZS64" s="487" t="str">
        <f t="shared" si="119"/>
        <v>COM_30</v>
      </c>
      <c r="BZT64" s="487" t="str">
        <f t="shared" si="119"/>
        <v>COM_30</v>
      </c>
      <c r="BZU64" s="487" t="str">
        <f t="shared" si="119"/>
        <v>COM_30</v>
      </c>
      <c r="BZV64" s="487" t="str">
        <f t="shared" si="119"/>
        <v>COM_30</v>
      </c>
      <c r="BZW64" s="487" t="str">
        <f t="shared" si="119"/>
        <v>COM_30</v>
      </c>
      <c r="BZX64" s="487" t="str">
        <f t="shared" si="119"/>
        <v>COM_30</v>
      </c>
      <c r="BZY64" s="487" t="str">
        <f t="shared" si="119"/>
        <v>COM_30</v>
      </c>
      <c r="BZZ64" s="487" t="str">
        <f t="shared" si="119"/>
        <v>COM_30</v>
      </c>
      <c r="CAA64" s="487" t="str">
        <f t="shared" si="119"/>
        <v>COM_30</v>
      </c>
      <c r="CAB64" s="487" t="str">
        <f t="shared" si="119"/>
        <v>COM_30</v>
      </c>
      <c r="CAC64" s="487" t="str">
        <f t="shared" si="119"/>
        <v>COM_30</v>
      </c>
      <c r="CAD64" s="487" t="str">
        <f t="shared" si="119"/>
        <v>COM_30</v>
      </c>
      <c r="CAE64" s="487" t="str">
        <f t="shared" si="119"/>
        <v>COM_30</v>
      </c>
      <c r="CAF64" s="487" t="str">
        <f t="shared" si="119"/>
        <v>COM_30</v>
      </c>
      <c r="CAG64" s="487" t="str">
        <f t="shared" si="119"/>
        <v>COM_30</v>
      </c>
      <c r="CAH64" s="487" t="str">
        <f t="shared" si="119"/>
        <v>COM_30</v>
      </c>
      <c r="CAI64" s="487" t="str">
        <f t="shared" si="119"/>
        <v>COM_30</v>
      </c>
      <c r="CAJ64" s="487" t="str">
        <f t="shared" ref="CAJ64:CCU64" si="120">CAJ56</f>
        <v>COM_30</v>
      </c>
      <c r="CAK64" s="487" t="str">
        <f t="shared" si="120"/>
        <v>COM_30</v>
      </c>
      <c r="CAL64" s="487" t="str">
        <f t="shared" si="120"/>
        <v>COM_30</v>
      </c>
      <c r="CAM64" s="487" t="str">
        <f t="shared" si="120"/>
        <v>COM_30</v>
      </c>
      <c r="CAN64" s="487" t="str">
        <f t="shared" si="120"/>
        <v>COM_30</v>
      </c>
      <c r="CAO64" s="487" t="str">
        <f t="shared" si="120"/>
        <v>COM_30</v>
      </c>
      <c r="CAP64" s="487" t="str">
        <f t="shared" si="120"/>
        <v>COM_30</v>
      </c>
      <c r="CAQ64" s="487" t="str">
        <f t="shared" si="120"/>
        <v>COM_30</v>
      </c>
      <c r="CAR64" s="487" t="str">
        <f t="shared" si="120"/>
        <v>COM_30</v>
      </c>
      <c r="CAS64" s="487" t="str">
        <f t="shared" si="120"/>
        <v>COM_30</v>
      </c>
      <c r="CAT64" s="487" t="str">
        <f t="shared" si="120"/>
        <v>COM_30</v>
      </c>
      <c r="CAU64" s="487" t="str">
        <f t="shared" si="120"/>
        <v>COM_30</v>
      </c>
      <c r="CAV64" s="487" t="str">
        <f t="shared" si="120"/>
        <v>COM_30</v>
      </c>
      <c r="CAW64" s="487" t="str">
        <f t="shared" si="120"/>
        <v>COM_30</v>
      </c>
      <c r="CAX64" s="487" t="str">
        <f t="shared" si="120"/>
        <v>COM_30</v>
      </c>
      <c r="CAY64" s="487" t="str">
        <f t="shared" si="120"/>
        <v>COM_30</v>
      </c>
      <c r="CAZ64" s="487" t="str">
        <f t="shared" si="120"/>
        <v>COM_30</v>
      </c>
      <c r="CBA64" s="487" t="str">
        <f t="shared" si="120"/>
        <v>COM_30</v>
      </c>
      <c r="CBB64" s="487" t="str">
        <f t="shared" si="120"/>
        <v>COM_30</v>
      </c>
      <c r="CBC64" s="487" t="str">
        <f t="shared" si="120"/>
        <v>COM_30</v>
      </c>
      <c r="CBD64" s="487" t="str">
        <f t="shared" si="120"/>
        <v>COM_30</v>
      </c>
      <c r="CBE64" s="487" t="str">
        <f t="shared" si="120"/>
        <v>COM_30</v>
      </c>
      <c r="CBF64" s="487" t="str">
        <f t="shared" si="120"/>
        <v>COM_30</v>
      </c>
      <c r="CBG64" s="487" t="str">
        <f t="shared" si="120"/>
        <v>COM_30</v>
      </c>
      <c r="CBH64" s="487" t="str">
        <f t="shared" si="120"/>
        <v>COM_30</v>
      </c>
      <c r="CBI64" s="487" t="str">
        <f t="shared" si="120"/>
        <v>COM_30</v>
      </c>
      <c r="CBJ64" s="487" t="str">
        <f t="shared" si="120"/>
        <v>COM_30</v>
      </c>
      <c r="CBK64" s="487" t="str">
        <f t="shared" si="120"/>
        <v>COM_30</v>
      </c>
      <c r="CBL64" s="487" t="str">
        <f t="shared" si="120"/>
        <v>COM_30</v>
      </c>
      <c r="CBM64" s="487" t="str">
        <f t="shared" si="120"/>
        <v>COM_30</v>
      </c>
      <c r="CBN64" s="487" t="str">
        <f t="shared" si="120"/>
        <v>COM_30</v>
      </c>
      <c r="CBO64" s="487" t="str">
        <f t="shared" si="120"/>
        <v>COM_30</v>
      </c>
      <c r="CBP64" s="487" t="str">
        <f t="shared" si="120"/>
        <v>COM_30</v>
      </c>
      <c r="CBQ64" s="487" t="str">
        <f t="shared" si="120"/>
        <v>COM_30</v>
      </c>
      <c r="CBR64" s="487" t="str">
        <f t="shared" si="120"/>
        <v>COM_30</v>
      </c>
      <c r="CBS64" s="487" t="str">
        <f t="shared" si="120"/>
        <v>COM_30</v>
      </c>
      <c r="CBT64" s="487" t="str">
        <f t="shared" si="120"/>
        <v>COM_30</v>
      </c>
      <c r="CBU64" s="487" t="str">
        <f t="shared" si="120"/>
        <v>COM_30</v>
      </c>
      <c r="CBV64" s="487" t="str">
        <f t="shared" si="120"/>
        <v>COM_30</v>
      </c>
      <c r="CBW64" s="487" t="str">
        <f t="shared" si="120"/>
        <v>COM_30</v>
      </c>
      <c r="CBX64" s="487" t="str">
        <f t="shared" si="120"/>
        <v>COM_30</v>
      </c>
      <c r="CBY64" s="487" t="str">
        <f t="shared" si="120"/>
        <v>COM_30</v>
      </c>
      <c r="CBZ64" s="487" t="str">
        <f t="shared" si="120"/>
        <v>COM_30</v>
      </c>
      <c r="CCA64" s="487" t="str">
        <f t="shared" si="120"/>
        <v>COM_30</v>
      </c>
      <c r="CCB64" s="487" t="str">
        <f t="shared" si="120"/>
        <v>COM_30</v>
      </c>
      <c r="CCC64" s="487" t="str">
        <f t="shared" si="120"/>
        <v>COM_30</v>
      </c>
      <c r="CCD64" s="487" t="str">
        <f t="shared" si="120"/>
        <v>COM_30</v>
      </c>
      <c r="CCE64" s="487" t="str">
        <f t="shared" si="120"/>
        <v>COM_31</v>
      </c>
      <c r="CCF64" s="487" t="str">
        <f t="shared" si="120"/>
        <v>COM_31</v>
      </c>
      <c r="CCG64" s="487" t="str">
        <f t="shared" si="120"/>
        <v>COM_31</v>
      </c>
      <c r="CCH64" s="487" t="str">
        <f t="shared" si="120"/>
        <v>COM_31</v>
      </c>
      <c r="CCI64" s="487" t="str">
        <f t="shared" si="120"/>
        <v>COM_31</v>
      </c>
      <c r="CCJ64" s="487" t="str">
        <f t="shared" si="120"/>
        <v>COM_31</v>
      </c>
      <c r="CCK64" s="487" t="str">
        <f t="shared" si="120"/>
        <v>COM_31</v>
      </c>
      <c r="CCL64" s="487" t="str">
        <f t="shared" si="120"/>
        <v>COM_31</v>
      </c>
      <c r="CCM64" s="487" t="str">
        <f t="shared" si="120"/>
        <v>COM_31</v>
      </c>
      <c r="CCN64" s="487" t="str">
        <f t="shared" si="120"/>
        <v>COM_31</v>
      </c>
      <c r="CCO64" s="487" t="str">
        <f t="shared" si="120"/>
        <v>COM_31</v>
      </c>
      <c r="CCP64" s="487" t="str">
        <f t="shared" si="120"/>
        <v>COM_31</v>
      </c>
      <c r="CCQ64" s="487" t="str">
        <f t="shared" si="120"/>
        <v>COM_31</v>
      </c>
      <c r="CCR64" s="487" t="str">
        <f t="shared" si="120"/>
        <v>COM_31</v>
      </c>
      <c r="CCS64" s="487" t="str">
        <f t="shared" si="120"/>
        <v>COM_31</v>
      </c>
      <c r="CCT64" s="487" t="str">
        <f t="shared" si="120"/>
        <v>COM_31</v>
      </c>
      <c r="CCU64" s="487" t="str">
        <f t="shared" si="120"/>
        <v>COM_31</v>
      </c>
      <c r="CCV64" s="487" t="str">
        <f t="shared" ref="CCV64:CFG64" si="121">CCV56</f>
        <v>COM_31</v>
      </c>
      <c r="CCW64" s="487" t="str">
        <f t="shared" si="121"/>
        <v>COM_31</v>
      </c>
      <c r="CCX64" s="487" t="str">
        <f t="shared" si="121"/>
        <v>COM_31</v>
      </c>
      <c r="CCY64" s="487" t="str">
        <f t="shared" si="121"/>
        <v>COM_31</v>
      </c>
      <c r="CCZ64" s="487" t="str">
        <f t="shared" si="121"/>
        <v>COM_31</v>
      </c>
      <c r="CDA64" s="487" t="str">
        <f t="shared" si="121"/>
        <v>COM_31</v>
      </c>
      <c r="CDB64" s="487" t="str">
        <f t="shared" si="121"/>
        <v>COM_31</v>
      </c>
      <c r="CDC64" s="487" t="str">
        <f t="shared" si="121"/>
        <v>COM_31</v>
      </c>
      <c r="CDD64" s="487" t="str">
        <f t="shared" si="121"/>
        <v>COM_31</v>
      </c>
      <c r="CDE64" s="487" t="str">
        <f t="shared" si="121"/>
        <v>COM_31</v>
      </c>
      <c r="CDF64" s="487" t="str">
        <f t="shared" si="121"/>
        <v>COM_31</v>
      </c>
      <c r="CDG64" s="487" t="str">
        <f t="shared" si="121"/>
        <v>COM_31</v>
      </c>
      <c r="CDH64" s="487" t="str">
        <f t="shared" si="121"/>
        <v>COM_31</v>
      </c>
      <c r="CDI64" s="487" t="str">
        <f t="shared" si="121"/>
        <v>COM_31</v>
      </c>
      <c r="CDJ64" s="487" t="str">
        <f t="shared" si="121"/>
        <v>COM_31</v>
      </c>
      <c r="CDK64" s="487" t="str">
        <f t="shared" si="121"/>
        <v>COM_31</v>
      </c>
      <c r="CDL64" s="487" t="str">
        <f t="shared" si="121"/>
        <v>COM_31</v>
      </c>
      <c r="CDM64" s="487" t="str">
        <f t="shared" si="121"/>
        <v>COM_31</v>
      </c>
      <c r="CDN64" s="487" t="str">
        <f t="shared" si="121"/>
        <v>COM_31</v>
      </c>
      <c r="CDO64" s="487" t="str">
        <f t="shared" si="121"/>
        <v>COM_31</v>
      </c>
      <c r="CDP64" s="487" t="str">
        <f t="shared" si="121"/>
        <v>COM_31</v>
      </c>
      <c r="CDQ64" s="487" t="str">
        <f t="shared" si="121"/>
        <v>COM_31</v>
      </c>
      <c r="CDR64" s="487" t="str">
        <f t="shared" si="121"/>
        <v>COM_31</v>
      </c>
      <c r="CDS64" s="487" t="str">
        <f t="shared" si="121"/>
        <v>COM_31</v>
      </c>
      <c r="CDT64" s="487" t="str">
        <f t="shared" si="121"/>
        <v>COM_31</v>
      </c>
      <c r="CDU64" s="487" t="str">
        <f t="shared" si="121"/>
        <v>COM_31</v>
      </c>
      <c r="CDV64" s="487" t="str">
        <f t="shared" si="121"/>
        <v>COM_31</v>
      </c>
      <c r="CDW64" s="487" t="str">
        <f t="shared" si="121"/>
        <v>COM_31</v>
      </c>
      <c r="CDX64" s="487" t="str">
        <f t="shared" si="121"/>
        <v>COM_31</v>
      </c>
      <c r="CDY64" s="487" t="str">
        <f t="shared" si="121"/>
        <v>COM_31</v>
      </c>
      <c r="CDZ64" s="487" t="str">
        <f t="shared" si="121"/>
        <v>COM_31</v>
      </c>
      <c r="CEA64" s="487" t="str">
        <f t="shared" si="121"/>
        <v>COM_31</v>
      </c>
      <c r="CEB64" s="487" t="str">
        <f t="shared" si="121"/>
        <v>COM_31</v>
      </c>
      <c r="CEC64" s="487" t="str">
        <f t="shared" si="121"/>
        <v>COM_31</v>
      </c>
      <c r="CED64" s="487" t="str">
        <f t="shared" si="121"/>
        <v>COM_31</v>
      </c>
      <c r="CEE64" s="487" t="str">
        <f t="shared" si="121"/>
        <v>COM_31</v>
      </c>
      <c r="CEF64" s="487" t="str">
        <f t="shared" si="121"/>
        <v>COM_31</v>
      </c>
      <c r="CEG64" s="487" t="str">
        <f t="shared" si="121"/>
        <v>COM_31</v>
      </c>
      <c r="CEH64" s="487" t="str">
        <f t="shared" si="121"/>
        <v>COM_31</v>
      </c>
      <c r="CEI64" s="487" t="str">
        <f t="shared" si="121"/>
        <v>COM_31</v>
      </c>
      <c r="CEJ64" s="487" t="str">
        <f t="shared" si="121"/>
        <v>COM_31</v>
      </c>
      <c r="CEK64" s="487" t="str">
        <f t="shared" si="121"/>
        <v>COM_31</v>
      </c>
      <c r="CEL64" s="487" t="str">
        <f t="shared" si="121"/>
        <v>COM_31</v>
      </c>
      <c r="CEM64" s="487" t="str">
        <f t="shared" si="121"/>
        <v>COM_31</v>
      </c>
      <c r="CEN64" s="487" t="str">
        <f t="shared" si="121"/>
        <v>COM_31</v>
      </c>
      <c r="CEO64" s="487" t="str">
        <f t="shared" si="121"/>
        <v>COM_31</v>
      </c>
      <c r="CEP64" s="487" t="str">
        <f t="shared" si="121"/>
        <v>COM_31</v>
      </c>
      <c r="CEQ64" s="487" t="str">
        <f t="shared" si="121"/>
        <v>COM_31</v>
      </c>
      <c r="CER64" s="487" t="str">
        <f t="shared" si="121"/>
        <v>COM_31</v>
      </c>
      <c r="CES64" s="487" t="str">
        <f t="shared" si="121"/>
        <v>COM_31</v>
      </c>
      <c r="CET64" s="487" t="str">
        <f t="shared" si="121"/>
        <v>COM_31</v>
      </c>
      <c r="CEU64" s="487" t="str">
        <f t="shared" si="121"/>
        <v>COM_31</v>
      </c>
      <c r="CEV64" s="487" t="str">
        <f t="shared" si="121"/>
        <v>COM_31</v>
      </c>
      <c r="CEW64" s="487" t="str">
        <f t="shared" si="121"/>
        <v>COM_31</v>
      </c>
      <c r="CEX64" s="487" t="str">
        <f t="shared" si="121"/>
        <v>COM_31</v>
      </c>
      <c r="CEY64" s="487" t="str">
        <f t="shared" si="121"/>
        <v>COM_31</v>
      </c>
      <c r="CEZ64" s="487" t="str">
        <f t="shared" si="121"/>
        <v>COM_31</v>
      </c>
      <c r="CFA64" s="487" t="str">
        <f t="shared" si="121"/>
        <v>COM_31</v>
      </c>
      <c r="CFB64" s="487" t="str">
        <f t="shared" si="121"/>
        <v>COM_31</v>
      </c>
      <c r="CFC64" s="487" t="str">
        <f t="shared" si="121"/>
        <v>COM_31</v>
      </c>
      <c r="CFD64" s="487" t="str">
        <f t="shared" si="121"/>
        <v>COM_31</v>
      </c>
      <c r="CFE64" s="487" t="str">
        <f t="shared" si="121"/>
        <v>COM_31</v>
      </c>
      <c r="CFF64" s="487" t="str">
        <f t="shared" si="121"/>
        <v>COM_31</v>
      </c>
      <c r="CFG64" s="487" t="str">
        <f t="shared" si="121"/>
        <v>COM_31</v>
      </c>
      <c r="CFH64" s="487" t="str">
        <f t="shared" ref="CFH64:CHS64" si="122">CFH56</f>
        <v>COM_31</v>
      </c>
      <c r="CFI64" s="487" t="str">
        <f t="shared" si="122"/>
        <v>COM_31</v>
      </c>
      <c r="CFJ64" s="487" t="str">
        <f t="shared" si="122"/>
        <v>COM_31</v>
      </c>
      <c r="CFK64" s="487" t="str">
        <f t="shared" si="122"/>
        <v>COM_31</v>
      </c>
      <c r="CFL64" s="487" t="str">
        <f t="shared" si="122"/>
        <v>COM_31</v>
      </c>
      <c r="CFM64" s="487" t="str">
        <f t="shared" si="122"/>
        <v>COM_31</v>
      </c>
      <c r="CFN64" s="487" t="str">
        <f t="shared" si="122"/>
        <v>COM_31</v>
      </c>
      <c r="CFO64" s="487" t="str">
        <f t="shared" si="122"/>
        <v>COM_31</v>
      </c>
      <c r="CFP64" s="487" t="str">
        <f t="shared" si="122"/>
        <v>COM_31</v>
      </c>
      <c r="CFQ64" s="487" t="str">
        <f t="shared" si="122"/>
        <v>COM_31</v>
      </c>
      <c r="CFR64" s="487" t="str">
        <f t="shared" si="122"/>
        <v>COM_31</v>
      </c>
      <c r="CFS64" s="487" t="str">
        <f t="shared" si="122"/>
        <v>COM_31</v>
      </c>
      <c r="CFT64" s="487" t="str">
        <f t="shared" si="122"/>
        <v>COM_31</v>
      </c>
      <c r="CFU64" s="487" t="str">
        <f t="shared" si="122"/>
        <v>COM_31</v>
      </c>
      <c r="CFV64" s="487" t="str">
        <f t="shared" si="122"/>
        <v>COM_31</v>
      </c>
      <c r="CFW64" s="487" t="str">
        <f t="shared" si="122"/>
        <v>COM_31</v>
      </c>
      <c r="CFX64" s="487" t="str">
        <f t="shared" si="122"/>
        <v>COM_31</v>
      </c>
      <c r="CFY64" s="487" t="str">
        <f t="shared" si="122"/>
        <v>COM_31</v>
      </c>
      <c r="CFZ64" s="487" t="str">
        <f t="shared" si="122"/>
        <v>COM_31</v>
      </c>
      <c r="CGA64" s="487" t="str">
        <f t="shared" si="122"/>
        <v>COM_31</v>
      </c>
      <c r="CGB64" s="487" t="str">
        <f t="shared" si="122"/>
        <v>COM_31</v>
      </c>
      <c r="CGC64" s="487" t="str">
        <f t="shared" si="122"/>
        <v>COM_31</v>
      </c>
      <c r="CGD64" s="487" t="str">
        <f t="shared" si="122"/>
        <v>COM_31</v>
      </c>
      <c r="CGE64" s="487" t="str">
        <f t="shared" si="122"/>
        <v>COM_31</v>
      </c>
      <c r="CGF64" s="487" t="str">
        <f t="shared" si="122"/>
        <v>COM_31</v>
      </c>
      <c r="CGG64" s="487" t="str">
        <f t="shared" si="122"/>
        <v>COM_31</v>
      </c>
      <c r="CGH64" s="487" t="str">
        <f t="shared" si="122"/>
        <v>COM_31</v>
      </c>
      <c r="CGI64" s="487" t="str">
        <f t="shared" si="122"/>
        <v>COM_31</v>
      </c>
      <c r="CGJ64" s="487" t="str">
        <f t="shared" si="122"/>
        <v>COM_31</v>
      </c>
      <c r="CGK64" s="487" t="str">
        <f t="shared" si="122"/>
        <v>COM_31</v>
      </c>
      <c r="CGL64" s="487" t="str">
        <f t="shared" si="122"/>
        <v>COM_31</v>
      </c>
      <c r="CGM64" s="487" t="str">
        <f t="shared" si="122"/>
        <v>COM_31</v>
      </c>
      <c r="CGN64" s="487" t="str">
        <f t="shared" si="122"/>
        <v>COM_31</v>
      </c>
      <c r="CGO64" s="487" t="str">
        <f t="shared" si="122"/>
        <v>COM_31</v>
      </c>
      <c r="CGP64" s="487" t="str">
        <f t="shared" si="122"/>
        <v>COM_31</v>
      </c>
      <c r="CGQ64" s="487" t="str">
        <f t="shared" si="122"/>
        <v>COM_31</v>
      </c>
      <c r="CGR64" s="487" t="str">
        <f t="shared" si="122"/>
        <v>COM_31</v>
      </c>
      <c r="CGS64" s="487" t="str">
        <f t="shared" si="122"/>
        <v>COM_31</v>
      </c>
      <c r="CGT64" s="487" t="str">
        <f t="shared" si="122"/>
        <v>COM_31</v>
      </c>
      <c r="CGU64" s="487" t="str">
        <f t="shared" si="122"/>
        <v>COM_31</v>
      </c>
      <c r="CGV64" s="487" t="str">
        <f t="shared" si="122"/>
        <v>COM_31</v>
      </c>
      <c r="CGW64" s="487" t="str">
        <f t="shared" si="122"/>
        <v>COM_31</v>
      </c>
      <c r="CGX64" s="487" t="str">
        <f t="shared" si="122"/>
        <v>COM_31</v>
      </c>
      <c r="CGY64" s="487" t="str">
        <f t="shared" si="122"/>
        <v>COM_31</v>
      </c>
      <c r="CGZ64" s="487" t="str">
        <f t="shared" si="122"/>
        <v>COM_31</v>
      </c>
      <c r="CHA64" s="487" t="str">
        <f t="shared" si="122"/>
        <v>COM_31</v>
      </c>
      <c r="CHB64" s="487" t="str">
        <f t="shared" si="122"/>
        <v>COM_31</v>
      </c>
      <c r="CHC64" s="487" t="str">
        <f t="shared" si="122"/>
        <v>COM_31</v>
      </c>
      <c r="CHD64" s="487" t="str">
        <f t="shared" si="122"/>
        <v>COM_31</v>
      </c>
      <c r="CHE64" s="487" t="str">
        <f t="shared" si="122"/>
        <v>COM_31</v>
      </c>
      <c r="CHF64" s="487" t="str">
        <f t="shared" si="122"/>
        <v>COM_31</v>
      </c>
      <c r="CHG64" s="487" t="str">
        <f t="shared" si="122"/>
        <v>COM_31</v>
      </c>
      <c r="CHH64" s="487" t="str">
        <f t="shared" si="122"/>
        <v>COM_31</v>
      </c>
      <c r="CHI64" s="487" t="str">
        <f t="shared" si="122"/>
        <v>COM_31</v>
      </c>
      <c r="CHJ64" s="487" t="str">
        <f t="shared" si="122"/>
        <v>COM_31</v>
      </c>
      <c r="CHK64" s="487" t="str">
        <f t="shared" si="122"/>
        <v>COM_31</v>
      </c>
      <c r="CHL64" s="487" t="str">
        <f t="shared" si="122"/>
        <v>COM_31</v>
      </c>
      <c r="CHM64" s="487" t="str">
        <f t="shared" si="122"/>
        <v>COM_31</v>
      </c>
      <c r="CHN64" s="487" t="str">
        <f t="shared" si="122"/>
        <v>COM_31</v>
      </c>
      <c r="CHO64" s="487" t="str">
        <f t="shared" si="122"/>
        <v>COM_31</v>
      </c>
      <c r="CHP64" s="487" t="str">
        <f t="shared" si="122"/>
        <v>COM_31</v>
      </c>
      <c r="CHQ64" s="487" t="str">
        <f t="shared" si="122"/>
        <v>COM_31</v>
      </c>
      <c r="CHR64" s="487" t="str">
        <f t="shared" si="122"/>
        <v>COM_31</v>
      </c>
      <c r="CHS64" s="487" t="str">
        <f t="shared" si="122"/>
        <v>COM_16</v>
      </c>
      <c r="CHT64" s="487" t="str">
        <f t="shared" ref="CHT64:CKE64" si="123">CHT56</f>
        <v>COM_16</v>
      </c>
      <c r="CHU64" s="487" t="str">
        <f t="shared" si="123"/>
        <v>COM_16</v>
      </c>
      <c r="CHV64" s="487" t="str">
        <f t="shared" si="123"/>
        <v>COM_16</v>
      </c>
      <c r="CHW64" s="487" t="str">
        <f t="shared" si="123"/>
        <v>COM_16</v>
      </c>
      <c r="CHX64" s="487" t="str">
        <f t="shared" si="123"/>
        <v>COM_16</v>
      </c>
      <c r="CHY64" s="487" t="str">
        <f t="shared" si="123"/>
        <v>COM_16</v>
      </c>
      <c r="CHZ64" s="487" t="str">
        <f t="shared" si="123"/>
        <v>COM_16</v>
      </c>
      <c r="CIA64" s="487" t="str">
        <f t="shared" si="123"/>
        <v>COM_16</v>
      </c>
      <c r="CIB64" s="487" t="str">
        <f t="shared" si="123"/>
        <v>COM_16</v>
      </c>
      <c r="CIC64" s="487" t="str">
        <f t="shared" si="123"/>
        <v>COM_16</v>
      </c>
      <c r="CID64" s="487" t="str">
        <f t="shared" si="123"/>
        <v>COM_16</v>
      </c>
      <c r="CIE64" s="487" t="str">
        <f t="shared" si="123"/>
        <v>COM_16</v>
      </c>
      <c r="CIF64" s="487" t="str">
        <f t="shared" si="123"/>
        <v>COM_16</v>
      </c>
      <c r="CIG64" s="487" t="str">
        <f t="shared" si="123"/>
        <v>COM_16</v>
      </c>
      <c r="CIH64" s="487" t="str">
        <f t="shared" si="123"/>
        <v>COM_16</v>
      </c>
      <c r="CII64" s="487" t="str">
        <f t="shared" si="123"/>
        <v>COM_16</v>
      </c>
      <c r="CIJ64" s="487" t="str">
        <f t="shared" si="123"/>
        <v>COM_16</v>
      </c>
      <c r="CIK64" s="487" t="str">
        <f t="shared" si="123"/>
        <v>COM_16</v>
      </c>
      <c r="CIL64" s="487" t="str">
        <f t="shared" si="123"/>
        <v>COM_16</v>
      </c>
      <c r="CIM64" s="487" t="str">
        <f t="shared" si="123"/>
        <v>COM_16</v>
      </c>
      <c r="CIN64" s="487" t="str">
        <f t="shared" si="123"/>
        <v>COM_16</v>
      </c>
      <c r="CIO64" s="487" t="str">
        <f t="shared" si="123"/>
        <v>COM_16</v>
      </c>
      <c r="CIP64" s="487" t="str">
        <f t="shared" si="123"/>
        <v>COM_16</v>
      </c>
      <c r="CIQ64" s="487" t="str">
        <f t="shared" si="123"/>
        <v>COM_24</v>
      </c>
      <c r="CIR64" s="487" t="str">
        <f t="shared" si="123"/>
        <v>COM_24</v>
      </c>
      <c r="CIS64" s="487" t="str">
        <f t="shared" si="123"/>
        <v>COM_24</v>
      </c>
      <c r="CIT64" s="487" t="str">
        <f t="shared" si="123"/>
        <v>COM_24</v>
      </c>
      <c r="CIU64" s="487" t="str">
        <f t="shared" si="123"/>
        <v>COM_24</v>
      </c>
      <c r="CIV64" s="487" t="str">
        <f t="shared" si="123"/>
        <v>COM_24</v>
      </c>
      <c r="CIW64" s="487" t="str">
        <f t="shared" si="123"/>
        <v>COM_24</v>
      </c>
      <c r="CIX64" s="487" t="str">
        <f t="shared" si="123"/>
        <v>COM_24</v>
      </c>
      <c r="CIY64" s="487" t="str">
        <f t="shared" si="123"/>
        <v>COM_24</v>
      </c>
      <c r="CIZ64" s="487" t="str">
        <f t="shared" si="123"/>
        <v>COM_24</v>
      </c>
      <c r="CJA64" s="487" t="str">
        <f t="shared" si="123"/>
        <v>COM_24</v>
      </c>
      <c r="CJB64" s="487" t="str">
        <f t="shared" si="123"/>
        <v>COM_24</v>
      </c>
      <c r="CJC64" s="487" t="str">
        <f t="shared" si="123"/>
        <v>COM_24</v>
      </c>
      <c r="CJD64" s="487" t="str">
        <f t="shared" si="123"/>
        <v>COM_24</v>
      </c>
      <c r="CJE64" s="487" t="str">
        <f t="shared" si="123"/>
        <v>COM_24</v>
      </c>
      <c r="CJF64" s="487" t="str">
        <f t="shared" si="123"/>
        <v>COM_24</v>
      </c>
      <c r="CJG64" s="487" t="str">
        <f t="shared" si="123"/>
        <v>COM_24</v>
      </c>
      <c r="CJH64" s="487" t="str">
        <f t="shared" si="123"/>
        <v>COM_24</v>
      </c>
      <c r="CJI64" s="487" t="str">
        <f t="shared" si="123"/>
        <v>COM_24</v>
      </c>
      <c r="CJJ64" s="487" t="str">
        <f t="shared" si="123"/>
        <v>COM_24</v>
      </c>
      <c r="CJK64" s="487" t="str">
        <f t="shared" si="123"/>
        <v>COM_24</v>
      </c>
      <c r="CJL64" s="487" t="str">
        <f t="shared" si="123"/>
        <v>COM_24</v>
      </c>
      <c r="CJM64" s="487" t="str">
        <f t="shared" si="123"/>
        <v>COM_24</v>
      </c>
      <c r="CJN64" s="487" t="str">
        <f t="shared" si="123"/>
        <v>COM_24</v>
      </c>
      <c r="CJO64" s="487" t="str">
        <f t="shared" si="123"/>
        <v>COM_28</v>
      </c>
      <c r="CJP64" s="487" t="str">
        <f t="shared" si="123"/>
        <v>COM_28</v>
      </c>
      <c r="CJQ64" s="487" t="str">
        <f t="shared" si="123"/>
        <v>COM_28</v>
      </c>
      <c r="CJR64" s="487" t="str">
        <f t="shared" si="123"/>
        <v>COM_28</v>
      </c>
      <c r="CJS64" s="487" t="str">
        <f t="shared" si="123"/>
        <v>COM_28</v>
      </c>
      <c r="CJT64" s="487" t="str">
        <f t="shared" si="123"/>
        <v>COM_28</v>
      </c>
      <c r="CJU64" s="487" t="str">
        <f t="shared" si="123"/>
        <v>COM_28</v>
      </c>
      <c r="CJV64" s="487" t="str">
        <f t="shared" si="123"/>
        <v>COM_28</v>
      </c>
      <c r="CJW64" s="487" t="str">
        <f t="shared" si="123"/>
        <v>COM_28</v>
      </c>
      <c r="CJX64" s="487" t="str">
        <f t="shared" si="123"/>
        <v>COM_28</v>
      </c>
      <c r="CJY64" s="487" t="str">
        <f t="shared" si="123"/>
        <v>COM_28</v>
      </c>
      <c r="CJZ64" s="487" t="str">
        <f t="shared" si="123"/>
        <v>COM_28</v>
      </c>
      <c r="CKA64" s="487" t="str">
        <f t="shared" si="123"/>
        <v>COM_28</v>
      </c>
      <c r="CKB64" s="487" t="str">
        <f t="shared" si="123"/>
        <v>COM_28</v>
      </c>
      <c r="CKC64" s="487" t="str">
        <f t="shared" si="123"/>
        <v>COM_28</v>
      </c>
      <c r="CKD64" s="487" t="str">
        <f t="shared" si="123"/>
        <v>COM_28</v>
      </c>
      <c r="CKE64" s="487" t="str">
        <f t="shared" si="123"/>
        <v>COM_28</v>
      </c>
      <c r="CKF64" s="487" t="str">
        <f t="shared" ref="CKF64:CMH64" si="124">CKF56</f>
        <v>COM_28</v>
      </c>
      <c r="CKG64" s="487" t="str">
        <f t="shared" si="124"/>
        <v>COM_28</v>
      </c>
      <c r="CKH64" s="487" t="str">
        <f t="shared" si="124"/>
        <v>COM_28</v>
      </c>
      <c r="CKI64" s="487" t="str">
        <f t="shared" si="124"/>
        <v>COM_28</v>
      </c>
      <c r="CKJ64" s="487" t="str">
        <f t="shared" si="124"/>
        <v>COM_28</v>
      </c>
      <c r="CKK64" s="487" t="str">
        <f t="shared" si="124"/>
        <v>COM_28</v>
      </c>
      <c r="CKL64" s="487" t="str">
        <f t="shared" si="124"/>
        <v>COM_28</v>
      </c>
      <c r="CKM64" s="487" t="str">
        <f t="shared" si="124"/>
        <v>COM_30</v>
      </c>
      <c r="CKN64" s="487" t="str">
        <f t="shared" si="124"/>
        <v>COM_30</v>
      </c>
      <c r="CKO64" s="487" t="str">
        <f t="shared" si="124"/>
        <v>COM_30</v>
      </c>
      <c r="CKP64" s="487" t="str">
        <f t="shared" si="124"/>
        <v>COM_30</v>
      </c>
      <c r="CKQ64" s="487" t="str">
        <f t="shared" si="124"/>
        <v>COM_30</v>
      </c>
      <c r="CKR64" s="487" t="str">
        <f t="shared" si="124"/>
        <v>COM_30</v>
      </c>
      <c r="CKS64" s="487" t="str">
        <f t="shared" si="124"/>
        <v>COM_30</v>
      </c>
      <c r="CKT64" s="487" t="str">
        <f t="shared" si="124"/>
        <v>COM_30</v>
      </c>
      <c r="CKU64" s="487" t="str">
        <f t="shared" si="124"/>
        <v>COM_30</v>
      </c>
      <c r="CKV64" s="487" t="str">
        <f t="shared" si="124"/>
        <v>COM_30</v>
      </c>
      <c r="CKW64" s="487" t="str">
        <f t="shared" si="124"/>
        <v>COM_30</v>
      </c>
      <c r="CKX64" s="487" t="str">
        <f t="shared" si="124"/>
        <v>COM_30</v>
      </c>
      <c r="CKY64" s="487" t="str">
        <f t="shared" si="124"/>
        <v>COM_30</v>
      </c>
      <c r="CKZ64" s="487" t="str">
        <f t="shared" si="124"/>
        <v>COM_30</v>
      </c>
      <c r="CLA64" s="487" t="str">
        <f t="shared" si="124"/>
        <v>COM_30</v>
      </c>
      <c r="CLB64" s="487" t="str">
        <f t="shared" si="124"/>
        <v>COM_30</v>
      </c>
      <c r="CLC64" s="487" t="str">
        <f t="shared" si="124"/>
        <v>COM_30</v>
      </c>
      <c r="CLD64" s="487" t="str">
        <f t="shared" si="124"/>
        <v>COM_30</v>
      </c>
      <c r="CLE64" s="487" t="str">
        <f t="shared" si="124"/>
        <v>COM_30</v>
      </c>
      <c r="CLF64" s="487" t="str">
        <f t="shared" si="124"/>
        <v>COM_30</v>
      </c>
      <c r="CLG64" s="487" t="str">
        <f t="shared" si="124"/>
        <v>COM_30</v>
      </c>
      <c r="CLH64" s="487" t="str">
        <f t="shared" si="124"/>
        <v>COM_30</v>
      </c>
      <c r="CLI64" s="487" t="str">
        <f t="shared" si="124"/>
        <v>COM_30</v>
      </c>
      <c r="CLJ64" s="487" t="str">
        <f t="shared" si="124"/>
        <v>COM_30</v>
      </c>
      <c r="CLK64" s="487" t="str">
        <f t="shared" si="124"/>
        <v>COM_31</v>
      </c>
      <c r="CLL64" s="487" t="str">
        <f t="shared" si="124"/>
        <v>COM_31</v>
      </c>
      <c r="CLM64" s="487" t="str">
        <f t="shared" si="124"/>
        <v>COM_31</v>
      </c>
      <c r="CLN64" s="487" t="str">
        <f t="shared" si="124"/>
        <v>COM_31</v>
      </c>
      <c r="CLO64" s="487" t="str">
        <f t="shared" si="124"/>
        <v>COM_31</v>
      </c>
      <c r="CLP64" s="487" t="str">
        <f t="shared" si="124"/>
        <v>COM_31</v>
      </c>
      <c r="CLQ64" s="487" t="str">
        <f t="shared" si="124"/>
        <v>COM_31</v>
      </c>
      <c r="CLR64" s="487" t="str">
        <f t="shared" si="124"/>
        <v>COM_31</v>
      </c>
      <c r="CLS64" s="487" t="str">
        <f t="shared" si="124"/>
        <v>COM_31</v>
      </c>
      <c r="CLT64" s="487" t="str">
        <f t="shared" si="124"/>
        <v>COM_31</v>
      </c>
      <c r="CLU64" s="487" t="str">
        <f t="shared" si="124"/>
        <v>COM_31</v>
      </c>
      <c r="CLV64" s="487" t="str">
        <f t="shared" si="124"/>
        <v>COM_31</v>
      </c>
      <c r="CLW64" s="487" t="str">
        <f t="shared" si="124"/>
        <v>COM_31</v>
      </c>
      <c r="CLX64" s="487" t="str">
        <f t="shared" si="124"/>
        <v>COM_31</v>
      </c>
      <c r="CLY64" s="487" t="str">
        <f t="shared" si="124"/>
        <v>COM_31</v>
      </c>
      <c r="CLZ64" s="487" t="str">
        <f t="shared" si="124"/>
        <v>COM_31</v>
      </c>
      <c r="CMA64" s="487" t="str">
        <f t="shared" si="124"/>
        <v>COM_31</v>
      </c>
      <c r="CMB64" s="487" t="str">
        <f t="shared" si="124"/>
        <v>COM_31</v>
      </c>
      <c r="CMC64" s="487" t="str">
        <f t="shared" si="124"/>
        <v>COM_31</v>
      </c>
      <c r="CMD64" s="487" t="str">
        <f t="shared" si="124"/>
        <v>COM_31</v>
      </c>
      <c r="CME64" s="487" t="str">
        <f t="shared" si="124"/>
        <v>COM_31</v>
      </c>
      <c r="CMF64" s="487" t="str">
        <f t="shared" si="124"/>
        <v>COM_31</v>
      </c>
      <c r="CMG64" s="487" t="str">
        <f t="shared" si="124"/>
        <v>COM_31</v>
      </c>
      <c r="CMH64" s="487" t="str">
        <f t="shared" si="124"/>
        <v>COM_31</v>
      </c>
    </row>
    <row r="65" spans="1:2374" ht="15" hidden="1" customHeight="1" x14ac:dyDescent="0.2">
      <c r="A65" s="103"/>
      <c r="B65" s="103"/>
      <c r="C65" s="103"/>
      <c r="D65" s="1">
        <v>123456</v>
      </c>
      <c r="E65" s="1">
        <v>12345</v>
      </c>
      <c r="F65" s="1">
        <v>1234</v>
      </c>
      <c r="G65" s="1">
        <v>123</v>
      </c>
      <c r="H65" s="1">
        <v>12</v>
      </c>
      <c r="I65" s="1">
        <v>1</v>
      </c>
      <c r="J65" s="2">
        <v>23456</v>
      </c>
      <c r="K65" s="2">
        <v>2345</v>
      </c>
      <c r="L65" s="2">
        <v>234</v>
      </c>
      <c r="M65" s="2">
        <v>23</v>
      </c>
      <c r="N65" s="2">
        <v>2</v>
      </c>
      <c r="O65" s="2">
        <v>3456</v>
      </c>
      <c r="P65" s="2">
        <v>345</v>
      </c>
      <c r="Q65" s="2">
        <v>34</v>
      </c>
      <c r="R65" s="2">
        <v>3</v>
      </c>
      <c r="S65" s="2">
        <v>456</v>
      </c>
      <c r="T65" s="2">
        <v>45</v>
      </c>
      <c r="U65" s="2">
        <v>4</v>
      </c>
      <c r="V65" s="2">
        <v>56</v>
      </c>
      <c r="W65" s="2">
        <v>5</v>
      </c>
      <c r="X65" s="2">
        <v>6</v>
      </c>
      <c r="Y65" s="100"/>
      <c r="Z65" s="100"/>
      <c r="AA65" s="100"/>
      <c r="AB65" s="100"/>
      <c r="AC65" s="100"/>
      <c r="AD65" s="100"/>
      <c r="AE65" s="475"/>
      <c r="AF65" s="488"/>
      <c r="AG65" s="487"/>
      <c r="AH65" s="487"/>
      <c r="AS65" s="487"/>
      <c r="AT65" s="487"/>
      <c r="AU65" s="487"/>
      <c r="AV65" s="487"/>
      <c r="BD65" s="514"/>
      <c r="BE65" s="514"/>
      <c r="BF65" s="514"/>
      <c r="BG65" s="514"/>
      <c r="BH65" s="514"/>
      <c r="BI65" s="514"/>
      <c r="BJ65" s="514"/>
      <c r="BK65" s="514"/>
      <c r="BL65" s="514"/>
      <c r="BM65" s="514"/>
      <c r="BN65" s="514"/>
      <c r="BO65" s="514"/>
      <c r="BP65" s="514"/>
      <c r="BQ65" s="514"/>
      <c r="BR65" s="514"/>
      <c r="BS65" s="514"/>
      <c r="CC65" s="212" t="s">
        <v>335</v>
      </c>
      <c r="CD65" s="497"/>
      <c r="CI65" s="488"/>
      <c r="CL65" s="487">
        <f t="shared" ref="CL65:EW65" si="125">CL54</f>
        <v>1</v>
      </c>
      <c r="CM65" s="487">
        <f t="shared" si="125"/>
        <v>2</v>
      </c>
      <c r="CN65" s="487">
        <f t="shared" si="125"/>
        <v>3</v>
      </c>
      <c r="CO65" s="487">
        <f t="shared" si="125"/>
        <v>4</v>
      </c>
      <c r="CP65" s="487">
        <f t="shared" si="125"/>
        <v>5</v>
      </c>
      <c r="CQ65" s="487">
        <f t="shared" si="125"/>
        <v>6</v>
      </c>
      <c r="CR65" s="487">
        <f t="shared" si="125"/>
        <v>7</v>
      </c>
      <c r="CS65" s="487">
        <f t="shared" si="125"/>
        <v>8</v>
      </c>
      <c r="CT65" s="487">
        <f t="shared" si="125"/>
        <v>9</v>
      </c>
      <c r="CU65" s="487">
        <f t="shared" si="125"/>
        <v>10</v>
      </c>
      <c r="CV65" s="487">
        <f t="shared" si="125"/>
        <v>11</v>
      </c>
      <c r="CW65" s="487">
        <f t="shared" si="125"/>
        <v>12</v>
      </c>
      <c r="CX65" s="487">
        <f t="shared" si="125"/>
        <v>13</v>
      </c>
      <c r="CY65" s="487">
        <f t="shared" si="125"/>
        <v>14</v>
      </c>
      <c r="CZ65" s="487">
        <f t="shared" si="125"/>
        <v>15</v>
      </c>
      <c r="DA65" s="487">
        <f t="shared" si="125"/>
        <v>16</v>
      </c>
      <c r="DB65" s="487">
        <f t="shared" si="125"/>
        <v>17</v>
      </c>
      <c r="DC65" s="487">
        <f t="shared" si="125"/>
        <v>18</v>
      </c>
      <c r="DD65" s="487">
        <f t="shared" si="125"/>
        <v>19</v>
      </c>
      <c r="DE65" s="487">
        <f t="shared" si="125"/>
        <v>20</v>
      </c>
      <c r="DF65" s="487">
        <f t="shared" si="125"/>
        <v>21</v>
      </c>
      <c r="DG65" s="487">
        <f t="shared" si="125"/>
        <v>22</v>
      </c>
      <c r="DH65" s="487">
        <f t="shared" si="125"/>
        <v>23</v>
      </c>
      <c r="DI65" s="487">
        <f t="shared" si="125"/>
        <v>24</v>
      </c>
      <c r="DJ65" s="487">
        <f t="shared" si="125"/>
        <v>25</v>
      </c>
      <c r="DK65" s="487">
        <f t="shared" si="125"/>
        <v>26</v>
      </c>
      <c r="DL65" s="487">
        <f t="shared" si="125"/>
        <v>27</v>
      </c>
      <c r="DM65" s="487">
        <f t="shared" si="125"/>
        <v>28</v>
      </c>
      <c r="DN65" s="487">
        <f t="shared" si="125"/>
        <v>29</v>
      </c>
      <c r="DO65" s="487">
        <f t="shared" si="125"/>
        <v>30</v>
      </c>
      <c r="DP65" s="487">
        <f t="shared" si="125"/>
        <v>31</v>
      </c>
      <c r="DQ65" s="487">
        <f t="shared" si="125"/>
        <v>32</v>
      </c>
      <c r="DR65" s="487">
        <f t="shared" si="125"/>
        <v>33</v>
      </c>
      <c r="DS65" s="487">
        <f t="shared" si="125"/>
        <v>34</v>
      </c>
      <c r="DT65" s="487">
        <f t="shared" si="125"/>
        <v>35</v>
      </c>
      <c r="DU65" s="487">
        <f t="shared" si="125"/>
        <v>36</v>
      </c>
      <c r="DV65" s="487">
        <f t="shared" si="125"/>
        <v>37</v>
      </c>
      <c r="DW65" s="487">
        <f t="shared" si="125"/>
        <v>38</v>
      </c>
      <c r="DX65" s="487">
        <f t="shared" si="125"/>
        <v>39</v>
      </c>
      <c r="DY65" s="487">
        <f t="shared" si="125"/>
        <v>40</v>
      </c>
      <c r="DZ65" s="487">
        <f t="shared" si="125"/>
        <v>41</v>
      </c>
      <c r="EA65" s="487">
        <f t="shared" si="125"/>
        <v>42</v>
      </c>
      <c r="EB65" s="487">
        <f t="shared" si="125"/>
        <v>43</v>
      </c>
      <c r="EC65" s="487">
        <f t="shared" si="125"/>
        <v>44</v>
      </c>
      <c r="ED65" s="487">
        <f t="shared" si="125"/>
        <v>45</v>
      </c>
      <c r="EE65" s="487">
        <f t="shared" si="125"/>
        <v>46</v>
      </c>
      <c r="EF65" s="487">
        <f t="shared" si="125"/>
        <v>47</v>
      </c>
      <c r="EG65" s="487">
        <f t="shared" si="125"/>
        <v>48</v>
      </c>
      <c r="EH65" s="487">
        <f t="shared" si="125"/>
        <v>49</v>
      </c>
      <c r="EI65" s="487">
        <f t="shared" si="125"/>
        <v>50</v>
      </c>
      <c r="EJ65" s="487">
        <f t="shared" si="125"/>
        <v>51</v>
      </c>
      <c r="EK65" s="487">
        <f t="shared" si="125"/>
        <v>52</v>
      </c>
      <c r="EL65" s="487">
        <f t="shared" si="125"/>
        <v>53</v>
      </c>
      <c r="EM65" s="487">
        <f t="shared" si="125"/>
        <v>54</v>
      </c>
      <c r="EN65" s="487">
        <f t="shared" si="125"/>
        <v>55</v>
      </c>
      <c r="EO65" s="487">
        <f t="shared" si="125"/>
        <v>56</v>
      </c>
      <c r="EP65" s="487">
        <f t="shared" si="125"/>
        <v>57</v>
      </c>
      <c r="EQ65" s="487">
        <f t="shared" si="125"/>
        <v>58</v>
      </c>
      <c r="ER65" s="487">
        <f t="shared" si="125"/>
        <v>59</v>
      </c>
      <c r="ES65" s="487">
        <f t="shared" si="125"/>
        <v>60</v>
      </c>
      <c r="ET65" s="487">
        <f t="shared" si="125"/>
        <v>61</v>
      </c>
      <c r="EU65" s="487">
        <f t="shared" si="125"/>
        <v>62</v>
      </c>
      <c r="EV65" s="487">
        <f t="shared" si="125"/>
        <v>63</v>
      </c>
      <c r="EW65" s="487">
        <f t="shared" si="125"/>
        <v>64</v>
      </c>
      <c r="EX65" s="487">
        <f t="shared" ref="EX65:HI65" si="126">EX54</f>
        <v>65</v>
      </c>
      <c r="EY65" s="487">
        <f t="shared" si="126"/>
        <v>66</v>
      </c>
      <c r="EZ65" s="487">
        <f t="shared" si="126"/>
        <v>67</v>
      </c>
      <c r="FA65" s="487">
        <f t="shared" si="126"/>
        <v>68</v>
      </c>
      <c r="FB65" s="487">
        <f t="shared" si="126"/>
        <v>69</v>
      </c>
      <c r="FC65" s="487">
        <f t="shared" si="126"/>
        <v>70</v>
      </c>
      <c r="FD65" s="487">
        <f t="shared" si="126"/>
        <v>71</v>
      </c>
      <c r="FE65" s="487">
        <f t="shared" si="126"/>
        <v>72</v>
      </c>
      <c r="FF65" s="487">
        <f t="shared" si="126"/>
        <v>73</v>
      </c>
      <c r="FG65" s="487">
        <f t="shared" si="126"/>
        <v>74</v>
      </c>
      <c r="FH65" s="487">
        <f t="shared" si="126"/>
        <v>75</v>
      </c>
      <c r="FI65" s="487">
        <f t="shared" si="126"/>
        <v>76</v>
      </c>
      <c r="FJ65" s="487">
        <f t="shared" si="126"/>
        <v>77</v>
      </c>
      <c r="FK65" s="487">
        <f t="shared" si="126"/>
        <v>78</v>
      </c>
      <c r="FL65" s="487">
        <f t="shared" si="126"/>
        <v>79</v>
      </c>
      <c r="FM65" s="487">
        <f t="shared" si="126"/>
        <v>80</v>
      </c>
      <c r="FN65" s="487">
        <f t="shared" si="126"/>
        <v>81</v>
      </c>
      <c r="FO65" s="487">
        <f t="shared" si="126"/>
        <v>82</v>
      </c>
      <c r="FP65" s="487">
        <f t="shared" si="126"/>
        <v>83</v>
      </c>
      <c r="FQ65" s="487">
        <f t="shared" si="126"/>
        <v>84</v>
      </c>
      <c r="FR65" s="487">
        <f t="shared" si="126"/>
        <v>85</v>
      </c>
      <c r="FS65" s="487">
        <f t="shared" si="126"/>
        <v>86</v>
      </c>
      <c r="FT65" s="487">
        <f t="shared" si="126"/>
        <v>87</v>
      </c>
      <c r="FU65" s="487">
        <f t="shared" si="126"/>
        <v>88</v>
      </c>
      <c r="FV65" s="487">
        <f t="shared" si="126"/>
        <v>89</v>
      </c>
      <c r="FW65" s="487">
        <f t="shared" si="126"/>
        <v>90</v>
      </c>
      <c r="FX65" s="487">
        <f t="shared" si="126"/>
        <v>91</v>
      </c>
      <c r="FY65" s="487">
        <f t="shared" si="126"/>
        <v>92</v>
      </c>
      <c r="FZ65" s="487">
        <f t="shared" si="126"/>
        <v>93</v>
      </c>
      <c r="GA65" s="487">
        <f t="shared" si="126"/>
        <v>94</v>
      </c>
      <c r="GB65" s="487">
        <f t="shared" si="126"/>
        <v>95</v>
      </c>
      <c r="GC65" s="487">
        <f t="shared" si="126"/>
        <v>96</v>
      </c>
      <c r="GD65" s="487">
        <f t="shared" si="126"/>
        <v>97</v>
      </c>
      <c r="GE65" s="487">
        <f t="shared" si="126"/>
        <v>98</v>
      </c>
      <c r="GF65" s="487">
        <f t="shared" si="126"/>
        <v>99</v>
      </c>
      <c r="GG65" s="487">
        <f t="shared" si="126"/>
        <v>100</v>
      </c>
      <c r="GH65" s="487">
        <f t="shared" si="126"/>
        <v>101</v>
      </c>
      <c r="GI65" s="487">
        <f t="shared" si="126"/>
        <v>102</v>
      </c>
      <c r="GJ65" s="487">
        <f t="shared" si="126"/>
        <v>103</v>
      </c>
      <c r="GK65" s="487">
        <f t="shared" si="126"/>
        <v>104</v>
      </c>
      <c r="GL65" s="487">
        <f t="shared" si="126"/>
        <v>105</v>
      </c>
      <c r="GM65" s="487">
        <f t="shared" si="126"/>
        <v>106</v>
      </c>
      <c r="GN65" s="487">
        <f t="shared" si="126"/>
        <v>107</v>
      </c>
      <c r="GO65" s="487">
        <f t="shared" si="126"/>
        <v>108</v>
      </c>
      <c r="GP65" s="487">
        <f t="shared" si="126"/>
        <v>109</v>
      </c>
      <c r="GQ65" s="487">
        <f t="shared" si="126"/>
        <v>110</v>
      </c>
      <c r="GR65" s="487">
        <f t="shared" si="126"/>
        <v>111</v>
      </c>
      <c r="GS65" s="487">
        <f t="shared" si="126"/>
        <v>112</v>
      </c>
      <c r="GT65" s="487">
        <f t="shared" si="126"/>
        <v>113</v>
      </c>
      <c r="GU65" s="487">
        <f t="shared" si="126"/>
        <v>114</v>
      </c>
      <c r="GV65" s="487">
        <f t="shared" si="126"/>
        <v>115</v>
      </c>
      <c r="GW65" s="487">
        <f t="shared" si="126"/>
        <v>116</v>
      </c>
      <c r="GX65" s="487">
        <f t="shared" si="126"/>
        <v>117</v>
      </c>
      <c r="GY65" s="487">
        <f t="shared" si="126"/>
        <v>118</v>
      </c>
      <c r="GZ65" s="487">
        <f t="shared" si="126"/>
        <v>119</v>
      </c>
      <c r="HA65" s="487">
        <f t="shared" si="126"/>
        <v>120</v>
      </c>
      <c r="HB65" s="487">
        <f t="shared" si="126"/>
        <v>121</v>
      </c>
      <c r="HC65" s="487">
        <f t="shared" si="126"/>
        <v>122</v>
      </c>
      <c r="HD65" s="487">
        <f t="shared" si="126"/>
        <v>123</v>
      </c>
      <c r="HE65" s="487">
        <f t="shared" si="126"/>
        <v>124</v>
      </c>
      <c r="HF65" s="487">
        <f t="shared" si="126"/>
        <v>125</v>
      </c>
      <c r="HG65" s="487">
        <f t="shared" si="126"/>
        <v>126</v>
      </c>
      <c r="HH65" s="487">
        <f t="shared" si="126"/>
        <v>127</v>
      </c>
      <c r="HI65" s="487">
        <f t="shared" si="126"/>
        <v>128</v>
      </c>
      <c r="HJ65" s="487">
        <f t="shared" ref="HJ65:JU65" si="127">HJ54</f>
        <v>129</v>
      </c>
      <c r="HK65" s="487">
        <f t="shared" si="127"/>
        <v>130</v>
      </c>
      <c r="HL65" s="487">
        <f t="shared" si="127"/>
        <v>131</v>
      </c>
      <c r="HM65" s="487">
        <f t="shared" si="127"/>
        <v>132</v>
      </c>
      <c r="HN65" s="487">
        <f t="shared" si="127"/>
        <v>133</v>
      </c>
      <c r="HO65" s="487">
        <f t="shared" si="127"/>
        <v>134</v>
      </c>
      <c r="HP65" s="487">
        <f t="shared" si="127"/>
        <v>135</v>
      </c>
      <c r="HQ65" s="487">
        <f t="shared" si="127"/>
        <v>136</v>
      </c>
      <c r="HR65" s="487">
        <f t="shared" si="127"/>
        <v>137</v>
      </c>
      <c r="HS65" s="487">
        <f t="shared" si="127"/>
        <v>138</v>
      </c>
      <c r="HT65" s="487">
        <f t="shared" si="127"/>
        <v>139</v>
      </c>
      <c r="HU65" s="487">
        <f t="shared" si="127"/>
        <v>140</v>
      </c>
      <c r="HV65" s="487">
        <f t="shared" si="127"/>
        <v>141</v>
      </c>
      <c r="HW65" s="487">
        <f t="shared" si="127"/>
        <v>142</v>
      </c>
      <c r="HX65" s="487">
        <f t="shared" si="127"/>
        <v>143</v>
      </c>
      <c r="HY65" s="487">
        <f t="shared" si="127"/>
        <v>144</v>
      </c>
      <c r="HZ65" s="487">
        <f t="shared" si="127"/>
        <v>145</v>
      </c>
      <c r="IA65" s="487">
        <f t="shared" si="127"/>
        <v>146</v>
      </c>
      <c r="IB65" s="487">
        <f t="shared" si="127"/>
        <v>147</v>
      </c>
      <c r="IC65" s="487">
        <f t="shared" si="127"/>
        <v>148</v>
      </c>
      <c r="ID65" s="487">
        <f t="shared" si="127"/>
        <v>149</v>
      </c>
      <c r="IE65" s="487">
        <f t="shared" si="127"/>
        <v>150</v>
      </c>
      <c r="IF65" s="487">
        <f t="shared" si="127"/>
        <v>151</v>
      </c>
      <c r="IG65" s="487">
        <f t="shared" si="127"/>
        <v>152</v>
      </c>
      <c r="IH65" s="487">
        <f t="shared" si="127"/>
        <v>153</v>
      </c>
      <c r="II65" s="487">
        <f t="shared" si="127"/>
        <v>154</v>
      </c>
      <c r="IJ65" s="487">
        <f t="shared" si="127"/>
        <v>155</v>
      </c>
      <c r="IK65" s="487">
        <f t="shared" si="127"/>
        <v>156</v>
      </c>
      <c r="IL65" s="487">
        <f t="shared" si="127"/>
        <v>157</v>
      </c>
      <c r="IM65" s="487">
        <f t="shared" si="127"/>
        <v>158</v>
      </c>
      <c r="IN65" s="487">
        <f t="shared" si="127"/>
        <v>159</v>
      </c>
      <c r="IO65" s="487">
        <f t="shared" si="127"/>
        <v>160</v>
      </c>
      <c r="IP65" s="487">
        <f t="shared" si="127"/>
        <v>161</v>
      </c>
      <c r="IQ65" s="487">
        <f t="shared" si="127"/>
        <v>162</v>
      </c>
      <c r="IR65" s="487">
        <f t="shared" si="127"/>
        <v>163</v>
      </c>
      <c r="IS65" s="487">
        <f t="shared" si="127"/>
        <v>164</v>
      </c>
      <c r="IT65" s="487">
        <f t="shared" si="127"/>
        <v>165</v>
      </c>
      <c r="IU65" s="487">
        <f t="shared" si="127"/>
        <v>166</v>
      </c>
      <c r="IV65" s="487">
        <f t="shared" si="127"/>
        <v>167</v>
      </c>
      <c r="IW65" s="487">
        <f t="shared" si="127"/>
        <v>168</v>
      </c>
      <c r="IX65" s="487">
        <f t="shared" si="127"/>
        <v>169</v>
      </c>
      <c r="IY65" s="487">
        <f t="shared" si="127"/>
        <v>170</v>
      </c>
      <c r="IZ65" s="487">
        <f t="shared" si="127"/>
        <v>171</v>
      </c>
      <c r="JA65" s="487">
        <f t="shared" si="127"/>
        <v>172</v>
      </c>
      <c r="JB65" s="487">
        <f t="shared" si="127"/>
        <v>173</v>
      </c>
      <c r="JC65" s="487">
        <f t="shared" si="127"/>
        <v>174</v>
      </c>
      <c r="JD65" s="487">
        <f t="shared" si="127"/>
        <v>175</v>
      </c>
      <c r="JE65" s="487">
        <f t="shared" si="127"/>
        <v>176</v>
      </c>
      <c r="JF65" s="487">
        <f t="shared" si="127"/>
        <v>177</v>
      </c>
      <c r="JG65" s="487">
        <f t="shared" si="127"/>
        <v>178</v>
      </c>
      <c r="JH65" s="487">
        <f t="shared" si="127"/>
        <v>179</v>
      </c>
      <c r="JI65" s="487">
        <f t="shared" si="127"/>
        <v>180</v>
      </c>
      <c r="JJ65" s="487">
        <f t="shared" si="127"/>
        <v>181</v>
      </c>
      <c r="JK65" s="487">
        <f t="shared" si="127"/>
        <v>182</v>
      </c>
      <c r="JL65" s="487">
        <f t="shared" si="127"/>
        <v>183</v>
      </c>
      <c r="JM65" s="487">
        <f t="shared" si="127"/>
        <v>184</v>
      </c>
      <c r="JN65" s="487">
        <f t="shared" si="127"/>
        <v>185</v>
      </c>
      <c r="JO65" s="487">
        <f t="shared" si="127"/>
        <v>186</v>
      </c>
      <c r="JP65" s="487">
        <f t="shared" si="127"/>
        <v>187</v>
      </c>
      <c r="JQ65" s="487">
        <f t="shared" si="127"/>
        <v>188</v>
      </c>
      <c r="JR65" s="487">
        <f t="shared" si="127"/>
        <v>189</v>
      </c>
      <c r="JS65" s="487">
        <f t="shared" si="127"/>
        <v>190</v>
      </c>
      <c r="JT65" s="487">
        <f t="shared" si="127"/>
        <v>191</v>
      </c>
      <c r="JU65" s="487">
        <f t="shared" si="127"/>
        <v>192</v>
      </c>
      <c r="JV65" s="487">
        <f t="shared" ref="JV65:MG65" si="128">JV54</f>
        <v>193</v>
      </c>
      <c r="JW65" s="487">
        <f t="shared" si="128"/>
        <v>194</v>
      </c>
      <c r="JX65" s="487">
        <f t="shared" si="128"/>
        <v>195</v>
      </c>
      <c r="JY65" s="487">
        <f t="shared" si="128"/>
        <v>196</v>
      </c>
      <c r="JZ65" s="487">
        <f t="shared" si="128"/>
        <v>197</v>
      </c>
      <c r="KA65" s="487">
        <f t="shared" si="128"/>
        <v>198</v>
      </c>
      <c r="KB65" s="487">
        <f t="shared" si="128"/>
        <v>199</v>
      </c>
      <c r="KC65" s="487">
        <f t="shared" si="128"/>
        <v>200</v>
      </c>
      <c r="KD65" s="487">
        <f t="shared" si="128"/>
        <v>201</v>
      </c>
      <c r="KE65" s="487">
        <f t="shared" si="128"/>
        <v>202</v>
      </c>
      <c r="KF65" s="487">
        <f t="shared" si="128"/>
        <v>203</v>
      </c>
      <c r="KG65" s="487">
        <f t="shared" si="128"/>
        <v>204</v>
      </c>
      <c r="KH65" s="487">
        <f t="shared" si="128"/>
        <v>205</v>
      </c>
      <c r="KI65" s="487">
        <f t="shared" si="128"/>
        <v>206</v>
      </c>
      <c r="KJ65" s="487">
        <f t="shared" si="128"/>
        <v>207</v>
      </c>
      <c r="KK65" s="487">
        <f t="shared" si="128"/>
        <v>208</v>
      </c>
      <c r="KL65" s="487">
        <f t="shared" si="128"/>
        <v>209</v>
      </c>
      <c r="KM65" s="487">
        <f t="shared" si="128"/>
        <v>210</v>
      </c>
      <c r="KN65" s="487">
        <f t="shared" si="128"/>
        <v>211</v>
      </c>
      <c r="KO65" s="487">
        <f t="shared" si="128"/>
        <v>212</v>
      </c>
      <c r="KP65" s="487">
        <f t="shared" si="128"/>
        <v>213</v>
      </c>
      <c r="KQ65" s="487">
        <f t="shared" si="128"/>
        <v>214</v>
      </c>
      <c r="KR65" s="487">
        <f t="shared" si="128"/>
        <v>215</v>
      </c>
      <c r="KS65" s="487">
        <f t="shared" si="128"/>
        <v>216</v>
      </c>
      <c r="KT65" s="487">
        <f t="shared" si="128"/>
        <v>217</v>
      </c>
      <c r="KU65" s="487">
        <f t="shared" si="128"/>
        <v>218</v>
      </c>
      <c r="KV65" s="487">
        <f t="shared" si="128"/>
        <v>219</v>
      </c>
      <c r="KW65" s="487">
        <f t="shared" si="128"/>
        <v>220</v>
      </c>
      <c r="KX65" s="487">
        <f t="shared" si="128"/>
        <v>221</v>
      </c>
      <c r="KY65" s="487">
        <f t="shared" si="128"/>
        <v>222</v>
      </c>
      <c r="KZ65" s="487">
        <f t="shared" si="128"/>
        <v>223</v>
      </c>
      <c r="LA65" s="487">
        <f t="shared" si="128"/>
        <v>224</v>
      </c>
      <c r="LB65" s="487">
        <f t="shared" si="128"/>
        <v>225</v>
      </c>
      <c r="LC65" s="487">
        <f t="shared" si="128"/>
        <v>226</v>
      </c>
      <c r="LD65" s="487">
        <f t="shared" si="128"/>
        <v>227</v>
      </c>
      <c r="LE65" s="487">
        <f t="shared" si="128"/>
        <v>228</v>
      </c>
      <c r="LF65" s="487">
        <f t="shared" si="128"/>
        <v>229</v>
      </c>
      <c r="LG65" s="487">
        <f t="shared" si="128"/>
        <v>230</v>
      </c>
      <c r="LH65" s="487">
        <f t="shared" si="128"/>
        <v>231</v>
      </c>
      <c r="LI65" s="487">
        <f t="shared" si="128"/>
        <v>232</v>
      </c>
      <c r="LJ65" s="487">
        <f t="shared" si="128"/>
        <v>233</v>
      </c>
      <c r="LK65" s="487">
        <f t="shared" si="128"/>
        <v>234</v>
      </c>
      <c r="LL65" s="487">
        <f t="shared" si="128"/>
        <v>235</v>
      </c>
      <c r="LM65" s="487">
        <f t="shared" si="128"/>
        <v>236</v>
      </c>
      <c r="LN65" s="487">
        <f t="shared" si="128"/>
        <v>237</v>
      </c>
      <c r="LO65" s="487">
        <f t="shared" si="128"/>
        <v>238</v>
      </c>
      <c r="LP65" s="487">
        <f t="shared" si="128"/>
        <v>239</v>
      </c>
      <c r="LQ65" s="487">
        <f t="shared" si="128"/>
        <v>240</v>
      </c>
      <c r="LR65" s="487">
        <f t="shared" si="128"/>
        <v>241</v>
      </c>
      <c r="LS65" s="487">
        <f t="shared" si="128"/>
        <v>242</v>
      </c>
      <c r="LT65" s="487">
        <f t="shared" si="128"/>
        <v>243</v>
      </c>
      <c r="LU65" s="487">
        <f t="shared" si="128"/>
        <v>244</v>
      </c>
      <c r="LV65" s="487">
        <f t="shared" si="128"/>
        <v>245</v>
      </c>
      <c r="LW65" s="487">
        <f t="shared" si="128"/>
        <v>246</v>
      </c>
      <c r="LX65" s="487">
        <f t="shared" si="128"/>
        <v>247</v>
      </c>
      <c r="LY65" s="487">
        <f t="shared" si="128"/>
        <v>248</v>
      </c>
      <c r="LZ65" s="487">
        <f t="shared" si="128"/>
        <v>249</v>
      </c>
      <c r="MA65" s="487">
        <f t="shared" si="128"/>
        <v>250</v>
      </c>
      <c r="MB65" s="487">
        <f t="shared" si="128"/>
        <v>251</v>
      </c>
      <c r="MC65" s="487">
        <f t="shared" si="128"/>
        <v>252</v>
      </c>
      <c r="MD65" s="487">
        <f t="shared" si="128"/>
        <v>253</v>
      </c>
      <c r="ME65" s="487">
        <f t="shared" si="128"/>
        <v>254</v>
      </c>
      <c r="MF65" s="487">
        <f t="shared" si="128"/>
        <v>255</v>
      </c>
      <c r="MG65" s="487">
        <f t="shared" si="128"/>
        <v>256</v>
      </c>
      <c r="MH65" s="487">
        <f t="shared" ref="MH65:OS65" si="129">MH54</f>
        <v>257</v>
      </c>
      <c r="MI65" s="487">
        <f t="shared" si="129"/>
        <v>258</v>
      </c>
      <c r="MJ65" s="487">
        <f t="shared" si="129"/>
        <v>259</v>
      </c>
      <c r="MK65" s="487">
        <f t="shared" si="129"/>
        <v>260</v>
      </c>
      <c r="ML65" s="487">
        <f t="shared" si="129"/>
        <v>261</v>
      </c>
      <c r="MM65" s="487">
        <f t="shared" si="129"/>
        <v>262</v>
      </c>
      <c r="MN65" s="487">
        <f t="shared" si="129"/>
        <v>263</v>
      </c>
      <c r="MO65" s="487">
        <f t="shared" si="129"/>
        <v>264</v>
      </c>
      <c r="MP65" s="487">
        <f t="shared" si="129"/>
        <v>265</v>
      </c>
      <c r="MQ65" s="487">
        <f t="shared" si="129"/>
        <v>266</v>
      </c>
      <c r="MR65" s="487">
        <f t="shared" si="129"/>
        <v>267</v>
      </c>
      <c r="MS65" s="487">
        <f t="shared" si="129"/>
        <v>268</v>
      </c>
      <c r="MT65" s="487">
        <f t="shared" si="129"/>
        <v>269</v>
      </c>
      <c r="MU65" s="487">
        <f t="shared" si="129"/>
        <v>270</v>
      </c>
      <c r="MV65" s="487">
        <f t="shared" si="129"/>
        <v>271</v>
      </c>
      <c r="MW65" s="487">
        <f t="shared" si="129"/>
        <v>272</v>
      </c>
      <c r="MX65" s="487">
        <f t="shared" si="129"/>
        <v>273</v>
      </c>
      <c r="MY65" s="487">
        <f t="shared" si="129"/>
        <v>274</v>
      </c>
      <c r="MZ65" s="487">
        <f t="shared" si="129"/>
        <v>275</v>
      </c>
      <c r="NA65" s="487">
        <f t="shared" si="129"/>
        <v>276</v>
      </c>
      <c r="NB65" s="487">
        <f t="shared" si="129"/>
        <v>277</v>
      </c>
      <c r="NC65" s="487">
        <f t="shared" si="129"/>
        <v>278</v>
      </c>
      <c r="ND65" s="487">
        <f t="shared" si="129"/>
        <v>279</v>
      </c>
      <c r="NE65" s="487">
        <f t="shared" si="129"/>
        <v>280</v>
      </c>
      <c r="NF65" s="487">
        <f t="shared" si="129"/>
        <v>281</v>
      </c>
      <c r="NG65" s="487">
        <f t="shared" si="129"/>
        <v>282</v>
      </c>
      <c r="NH65" s="487">
        <f t="shared" si="129"/>
        <v>283</v>
      </c>
      <c r="NI65" s="487">
        <f t="shared" si="129"/>
        <v>284</v>
      </c>
      <c r="NJ65" s="487">
        <f t="shared" si="129"/>
        <v>285</v>
      </c>
      <c r="NK65" s="487">
        <f t="shared" si="129"/>
        <v>286</v>
      </c>
      <c r="NL65" s="487">
        <f t="shared" si="129"/>
        <v>287</v>
      </c>
      <c r="NM65" s="487">
        <f t="shared" si="129"/>
        <v>288</v>
      </c>
      <c r="NN65" s="487">
        <f t="shared" si="129"/>
        <v>289</v>
      </c>
      <c r="NO65" s="487">
        <f t="shared" si="129"/>
        <v>290</v>
      </c>
      <c r="NP65" s="487">
        <f t="shared" si="129"/>
        <v>291</v>
      </c>
      <c r="NQ65" s="487">
        <f t="shared" si="129"/>
        <v>292</v>
      </c>
      <c r="NR65" s="487">
        <f t="shared" si="129"/>
        <v>293</v>
      </c>
      <c r="NS65" s="487">
        <f t="shared" si="129"/>
        <v>294</v>
      </c>
      <c r="NT65" s="487">
        <f t="shared" si="129"/>
        <v>295</v>
      </c>
      <c r="NU65" s="487">
        <f t="shared" si="129"/>
        <v>296</v>
      </c>
      <c r="NV65" s="487">
        <f t="shared" si="129"/>
        <v>297</v>
      </c>
      <c r="NW65" s="487">
        <f t="shared" si="129"/>
        <v>298</v>
      </c>
      <c r="NX65" s="487">
        <f t="shared" si="129"/>
        <v>299</v>
      </c>
      <c r="NY65" s="487">
        <f t="shared" si="129"/>
        <v>300</v>
      </c>
      <c r="NZ65" s="487">
        <f t="shared" si="129"/>
        <v>301</v>
      </c>
      <c r="OA65" s="487">
        <f t="shared" si="129"/>
        <v>302</v>
      </c>
      <c r="OB65" s="487">
        <f t="shared" si="129"/>
        <v>303</v>
      </c>
      <c r="OC65" s="487">
        <f t="shared" si="129"/>
        <v>304</v>
      </c>
      <c r="OD65" s="487">
        <f t="shared" si="129"/>
        <v>305</v>
      </c>
      <c r="OE65" s="487">
        <f t="shared" si="129"/>
        <v>306</v>
      </c>
      <c r="OF65" s="487">
        <f t="shared" si="129"/>
        <v>307</v>
      </c>
      <c r="OG65" s="487">
        <f t="shared" si="129"/>
        <v>308</v>
      </c>
      <c r="OH65" s="487">
        <f t="shared" si="129"/>
        <v>309</v>
      </c>
      <c r="OI65" s="487">
        <f t="shared" si="129"/>
        <v>310</v>
      </c>
      <c r="OJ65" s="487">
        <f t="shared" si="129"/>
        <v>311</v>
      </c>
      <c r="OK65" s="487">
        <f t="shared" si="129"/>
        <v>312</v>
      </c>
      <c r="OL65" s="487">
        <f t="shared" si="129"/>
        <v>313</v>
      </c>
      <c r="OM65" s="487">
        <f t="shared" si="129"/>
        <v>314</v>
      </c>
      <c r="ON65" s="487">
        <f t="shared" si="129"/>
        <v>315</v>
      </c>
      <c r="OO65" s="487">
        <f t="shared" si="129"/>
        <v>316</v>
      </c>
      <c r="OP65" s="487">
        <f t="shared" si="129"/>
        <v>317</v>
      </c>
      <c r="OQ65" s="487">
        <f t="shared" si="129"/>
        <v>318</v>
      </c>
      <c r="OR65" s="487">
        <f t="shared" si="129"/>
        <v>319</v>
      </c>
      <c r="OS65" s="487">
        <f t="shared" si="129"/>
        <v>320</v>
      </c>
      <c r="OT65" s="487">
        <f t="shared" ref="OT65:RE65" si="130">OT54</f>
        <v>321</v>
      </c>
      <c r="OU65" s="487">
        <f t="shared" si="130"/>
        <v>322</v>
      </c>
      <c r="OV65" s="487">
        <f t="shared" si="130"/>
        <v>323</v>
      </c>
      <c r="OW65" s="487">
        <f t="shared" si="130"/>
        <v>324</v>
      </c>
      <c r="OX65" s="487">
        <f t="shared" si="130"/>
        <v>325</v>
      </c>
      <c r="OY65" s="487">
        <f t="shared" si="130"/>
        <v>326</v>
      </c>
      <c r="OZ65" s="487">
        <f t="shared" si="130"/>
        <v>327</v>
      </c>
      <c r="PA65" s="487">
        <f t="shared" si="130"/>
        <v>328</v>
      </c>
      <c r="PB65" s="487">
        <f t="shared" si="130"/>
        <v>329</v>
      </c>
      <c r="PC65" s="487">
        <f t="shared" si="130"/>
        <v>330</v>
      </c>
      <c r="PD65" s="487">
        <f t="shared" si="130"/>
        <v>331</v>
      </c>
      <c r="PE65" s="487">
        <f t="shared" si="130"/>
        <v>332</v>
      </c>
      <c r="PF65" s="487">
        <f t="shared" si="130"/>
        <v>333</v>
      </c>
      <c r="PG65" s="487">
        <f t="shared" si="130"/>
        <v>334</v>
      </c>
      <c r="PH65" s="487">
        <f t="shared" si="130"/>
        <v>335</v>
      </c>
      <c r="PI65" s="487">
        <f t="shared" si="130"/>
        <v>336</v>
      </c>
      <c r="PJ65" s="487">
        <f t="shared" si="130"/>
        <v>337</v>
      </c>
      <c r="PK65" s="487">
        <f t="shared" si="130"/>
        <v>338</v>
      </c>
      <c r="PL65" s="487">
        <f t="shared" si="130"/>
        <v>339</v>
      </c>
      <c r="PM65" s="487">
        <f t="shared" si="130"/>
        <v>340</v>
      </c>
      <c r="PN65" s="487">
        <f t="shared" si="130"/>
        <v>341</v>
      </c>
      <c r="PO65" s="487">
        <f t="shared" si="130"/>
        <v>342</v>
      </c>
      <c r="PP65" s="488">
        <f t="shared" si="130"/>
        <v>343</v>
      </c>
      <c r="PQ65" s="488">
        <f t="shared" si="130"/>
        <v>344</v>
      </c>
      <c r="PR65" s="488">
        <f t="shared" si="130"/>
        <v>345</v>
      </c>
      <c r="PS65" s="488">
        <f t="shared" si="130"/>
        <v>346</v>
      </c>
      <c r="PT65" s="488">
        <f t="shared" si="130"/>
        <v>347</v>
      </c>
      <c r="PU65" s="488">
        <f t="shared" si="130"/>
        <v>348</v>
      </c>
      <c r="PV65" s="488">
        <f t="shared" si="130"/>
        <v>349</v>
      </c>
      <c r="PW65" s="488">
        <f t="shared" si="130"/>
        <v>350</v>
      </c>
      <c r="PX65" s="488">
        <f t="shared" si="130"/>
        <v>351</v>
      </c>
      <c r="PY65" s="488">
        <f t="shared" si="130"/>
        <v>352</v>
      </c>
      <c r="PZ65" s="488">
        <f t="shared" si="130"/>
        <v>353</v>
      </c>
      <c r="QA65" s="488">
        <f t="shared" si="130"/>
        <v>354</v>
      </c>
      <c r="QB65" s="488">
        <f t="shared" si="130"/>
        <v>355</v>
      </c>
      <c r="QC65" s="488">
        <f t="shared" si="130"/>
        <v>356</v>
      </c>
      <c r="QD65" s="488">
        <f t="shared" si="130"/>
        <v>357</v>
      </c>
      <c r="QE65" s="488">
        <f t="shared" si="130"/>
        <v>358</v>
      </c>
      <c r="QF65" s="488">
        <f t="shared" si="130"/>
        <v>359</v>
      </c>
      <c r="QG65" s="488">
        <f t="shared" si="130"/>
        <v>360</v>
      </c>
      <c r="QH65" s="488">
        <f t="shared" si="130"/>
        <v>361</v>
      </c>
      <c r="QI65" s="488">
        <f t="shared" si="130"/>
        <v>362</v>
      </c>
      <c r="QJ65" s="488">
        <f t="shared" si="130"/>
        <v>363</v>
      </c>
      <c r="QK65" s="488">
        <f t="shared" si="130"/>
        <v>364</v>
      </c>
      <c r="QL65" s="488">
        <f t="shared" si="130"/>
        <v>365</v>
      </c>
      <c r="QM65" s="488">
        <f t="shared" si="130"/>
        <v>366</v>
      </c>
      <c r="QN65" s="488">
        <f t="shared" si="130"/>
        <v>367</v>
      </c>
      <c r="QO65" s="488">
        <f t="shared" si="130"/>
        <v>368</v>
      </c>
      <c r="QP65" s="488">
        <f t="shared" si="130"/>
        <v>369</v>
      </c>
      <c r="QQ65" s="488">
        <f t="shared" si="130"/>
        <v>370</v>
      </c>
      <c r="QR65" s="488">
        <f t="shared" si="130"/>
        <v>371</v>
      </c>
      <c r="QS65" s="488">
        <f t="shared" si="130"/>
        <v>372</v>
      </c>
      <c r="QT65" s="488">
        <f t="shared" si="130"/>
        <v>373</v>
      </c>
      <c r="QU65" s="488">
        <f t="shared" si="130"/>
        <v>374</v>
      </c>
      <c r="QV65" s="488">
        <f t="shared" si="130"/>
        <v>375</v>
      </c>
      <c r="QW65" s="488">
        <f t="shared" si="130"/>
        <v>376</v>
      </c>
      <c r="QX65" s="488">
        <f t="shared" si="130"/>
        <v>377</v>
      </c>
      <c r="QY65" s="488">
        <f t="shared" si="130"/>
        <v>378</v>
      </c>
      <c r="QZ65" s="488">
        <f t="shared" si="130"/>
        <v>379</v>
      </c>
      <c r="RA65" s="488">
        <f t="shared" si="130"/>
        <v>380</v>
      </c>
      <c r="RB65" s="488">
        <f t="shared" si="130"/>
        <v>381</v>
      </c>
      <c r="RC65" s="488">
        <f t="shared" si="130"/>
        <v>382</v>
      </c>
      <c r="RD65" s="488">
        <f t="shared" si="130"/>
        <v>383</v>
      </c>
      <c r="RE65" s="488">
        <f t="shared" si="130"/>
        <v>384</v>
      </c>
      <c r="RF65" s="488">
        <f t="shared" ref="RF65:TQ65" si="131">RF54</f>
        <v>385</v>
      </c>
      <c r="RG65" s="488">
        <f t="shared" si="131"/>
        <v>386</v>
      </c>
      <c r="RH65" s="488">
        <f t="shared" si="131"/>
        <v>387</v>
      </c>
      <c r="RI65" s="488">
        <f t="shared" si="131"/>
        <v>388</v>
      </c>
      <c r="RJ65" s="488">
        <f t="shared" si="131"/>
        <v>389</v>
      </c>
      <c r="RK65" s="488">
        <f t="shared" si="131"/>
        <v>390</v>
      </c>
      <c r="RL65" s="488">
        <f t="shared" si="131"/>
        <v>391</v>
      </c>
      <c r="RM65" s="488">
        <f t="shared" si="131"/>
        <v>392</v>
      </c>
      <c r="RN65" s="488">
        <f t="shared" si="131"/>
        <v>393</v>
      </c>
      <c r="RO65" s="488">
        <f t="shared" si="131"/>
        <v>394</v>
      </c>
      <c r="RP65" s="488">
        <f t="shared" si="131"/>
        <v>395</v>
      </c>
      <c r="RQ65" s="488">
        <f t="shared" si="131"/>
        <v>396</v>
      </c>
      <c r="RR65" s="488">
        <f t="shared" si="131"/>
        <v>397</v>
      </c>
      <c r="RS65" s="488">
        <f t="shared" si="131"/>
        <v>398</v>
      </c>
      <c r="RT65" s="488">
        <f t="shared" si="131"/>
        <v>399</v>
      </c>
      <c r="RU65" s="488">
        <f t="shared" si="131"/>
        <v>400</v>
      </c>
      <c r="RV65" s="488">
        <f t="shared" si="131"/>
        <v>401</v>
      </c>
      <c r="RW65" s="488">
        <f t="shared" si="131"/>
        <v>402</v>
      </c>
      <c r="RX65" s="488">
        <f t="shared" si="131"/>
        <v>403</v>
      </c>
      <c r="RY65" s="488">
        <f t="shared" si="131"/>
        <v>404</v>
      </c>
      <c r="RZ65" s="488">
        <f t="shared" si="131"/>
        <v>405</v>
      </c>
      <c r="SA65" s="488">
        <f t="shared" si="131"/>
        <v>406</v>
      </c>
      <c r="SB65" s="488">
        <f t="shared" si="131"/>
        <v>407</v>
      </c>
      <c r="SC65" s="488">
        <f t="shared" si="131"/>
        <v>408</v>
      </c>
      <c r="SD65" s="488">
        <f t="shared" si="131"/>
        <v>409</v>
      </c>
      <c r="SE65" s="488">
        <f t="shared" si="131"/>
        <v>410</v>
      </c>
      <c r="SF65" s="488">
        <f t="shared" si="131"/>
        <v>411</v>
      </c>
      <c r="SG65" s="488">
        <f t="shared" si="131"/>
        <v>412</v>
      </c>
      <c r="SH65" s="488">
        <f t="shared" si="131"/>
        <v>413</v>
      </c>
      <c r="SI65" s="488">
        <f t="shared" si="131"/>
        <v>414</v>
      </c>
      <c r="SJ65" s="488">
        <f t="shared" si="131"/>
        <v>415</v>
      </c>
      <c r="SK65" s="488">
        <f t="shared" si="131"/>
        <v>416</v>
      </c>
      <c r="SL65" s="488">
        <f t="shared" si="131"/>
        <v>417</v>
      </c>
      <c r="SM65" s="488">
        <f t="shared" si="131"/>
        <v>418</v>
      </c>
      <c r="SN65" s="488">
        <f t="shared" si="131"/>
        <v>419</v>
      </c>
      <c r="SO65" s="488">
        <f t="shared" si="131"/>
        <v>420</v>
      </c>
      <c r="SP65" s="488">
        <f t="shared" si="131"/>
        <v>421</v>
      </c>
      <c r="SQ65" s="488">
        <f t="shared" si="131"/>
        <v>422</v>
      </c>
      <c r="SR65" s="488">
        <f t="shared" si="131"/>
        <v>423</v>
      </c>
      <c r="SS65" s="488">
        <f t="shared" si="131"/>
        <v>424</v>
      </c>
      <c r="ST65" s="488">
        <f t="shared" si="131"/>
        <v>425</v>
      </c>
      <c r="SU65" s="488">
        <f t="shared" si="131"/>
        <v>426</v>
      </c>
      <c r="SV65" s="488">
        <f t="shared" si="131"/>
        <v>427</v>
      </c>
      <c r="SW65" s="488">
        <f t="shared" si="131"/>
        <v>428</v>
      </c>
      <c r="SX65" s="488">
        <f t="shared" si="131"/>
        <v>429</v>
      </c>
      <c r="SY65" s="488">
        <f t="shared" si="131"/>
        <v>430</v>
      </c>
      <c r="SZ65" s="488">
        <f t="shared" si="131"/>
        <v>431</v>
      </c>
      <c r="TA65" s="488">
        <f t="shared" si="131"/>
        <v>432</v>
      </c>
      <c r="TB65" s="488">
        <f t="shared" si="131"/>
        <v>433</v>
      </c>
      <c r="TC65" s="488">
        <f t="shared" si="131"/>
        <v>434</v>
      </c>
      <c r="TD65" s="488">
        <f t="shared" si="131"/>
        <v>435</v>
      </c>
      <c r="TE65" s="488">
        <f t="shared" si="131"/>
        <v>436</v>
      </c>
      <c r="TF65" s="488">
        <f t="shared" si="131"/>
        <v>437</v>
      </c>
      <c r="TG65" s="488">
        <f t="shared" si="131"/>
        <v>438</v>
      </c>
      <c r="TH65" s="488">
        <f t="shared" si="131"/>
        <v>439</v>
      </c>
      <c r="TI65" s="488">
        <f t="shared" si="131"/>
        <v>440</v>
      </c>
      <c r="TJ65" s="488">
        <f t="shared" si="131"/>
        <v>441</v>
      </c>
      <c r="TK65" s="488">
        <f t="shared" si="131"/>
        <v>442</v>
      </c>
      <c r="TL65" s="488">
        <f t="shared" si="131"/>
        <v>443</v>
      </c>
      <c r="TM65" s="488">
        <f t="shared" si="131"/>
        <v>444</v>
      </c>
      <c r="TN65" s="488">
        <f t="shared" si="131"/>
        <v>445</v>
      </c>
      <c r="TO65" s="488">
        <f t="shared" si="131"/>
        <v>446</v>
      </c>
      <c r="TP65" s="488">
        <f t="shared" si="131"/>
        <v>447</v>
      </c>
      <c r="TQ65" s="488">
        <f t="shared" si="131"/>
        <v>448</v>
      </c>
      <c r="TR65" s="488">
        <f t="shared" ref="TR65:WC65" si="132">TR54</f>
        <v>449</v>
      </c>
      <c r="TS65" s="488">
        <f t="shared" si="132"/>
        <v>450</v>
      </c>
      <c r="TT65" s="488">
        <f t="shared" si="132"/>
        <v>451</v>
      </c>
      <c r="TU65" s="488">
        <f t="shared" si="132"/>
        <v>452</v>
      </c>
      <c r="TV65" s="488">
        <f t="shared" si="132"/>
        <v>453</v>
      </c>
      <c r="TW65" s="488">
        <f t="shared" si="132"/>
        <v>454</v>
      </c>
      <c r="TX65" s="488">
        <f t="shared" si="132"/>
        <v>455</v>
      </c>
      <c r="TY65" s="488">
        <f t="shared" si="132"/>
        <v>456</v>
      </c>
      <c r="TZ65" s="488">
        <f t="shared" si="132"/>
        <v>457</v>
      </c>
      <c r="UA65" s="488">
        <f t="shared" si="132"/>
        <v>458</v>
      </c>
      <c r="UB65" s="488">
        <f t="shared" si="132"/>
        <v>459</v>
      </c>
      <c r="UC65" s="488">
        <f t="shared" si="132"/>
        <v>460</v>
      </c>
      <c r="UD65" s="488">
        <f t="shared" si="132"/>
        <v>461</v>
      </c>
      <c r="UE65" s="488">
        <f t="shared" si="132"/>
        <v>462</v>
      </c>
      <c r="UF65" s="488">
        <f t="shared" si="132"/>
        <v>463</v>
      </c>
      <c r="UG65" s="488">
        <f t="shared" si="132"/>
        <v>464</v>
      </c>
      <c r="UH65" s="488">
        <f t="shared" si="132"/>
        <v>465</v>
      </c>
      <c r="UI65" s="488">
        <f t="shared" si="132"/>
        <v>466</v>
      </c>
      <c r="UJ65" s="488">
        <f t="shared" si="132"/>
        <v>467</v>
      </c>
      <c r="UK65" s="488">
        <f t="shared" si="132"/>
        <v>468</v>
      </c>
      <c r="UL65" s="488">
        <f t="shared" si="132"/>
        <v>469</v>
      </c>
      <c r="UM65" s="488">
        <f t="shared" si="132"/>
        <v>470</v>
      </c>
      <c r="UN65" s="488">
        <f t="shared" si="132"/>
        <v>471</v>
      </c>
      <c r="UO65" s="488">
        <f t="shared" si="132"/>
        <v>472</v>
      </c>
      <c r="UP65" s="488">
        <f t="shared" si="132"/>
        <v>473</v>
      </c>
      <c r="UQ65" s="488">
        <f t="shared" si="132"/>
        <v>474</v>
      </c>
      <c r="UR65" s="488">
        <f t="shared" si="132"/>
        <v>475</v>
      </c>
      <c r="US65" s="488">
        <f t="shared" si="132"/>
        <v>476</v>
      </c>
      <c r="UT65" s="488">
        <f t="shared" si="132"/>
        <v>477</v>
      </c>
      <c r="UU65" s="488">
        <f t="shared" si="132"/>
        <v>478</v>
      </c>
      <c r="UV65" s="488">
        <f t="shared" si="132"/>
        <v>479</v>
      </c>
      <c r="UW65" s="488">
        <f t="shared" si="132"/>
        <v>480</v>
      </c>
      <c r="UX65" s="488">
        <f t="shared" si="132"/>
        <v>481</v>
      </c>
      <c r="UY65" s="488">
        <f t="shared" si="132"/>
        <v>482</v>
      </c>
      <c r="UZ65" s="488">
        <f t="shared" si="132"/>
        <v>483</v>
      </c>
      <c r="VA65" s="488">
        <f t="shared" si="132"/>
        <v>484</v>
      </c>
      <c r="VB65" s="488">
        <f t="shared" si="132"/>
        <v>485</v>
      </c>
      <c r="VC65" s="488">
        <f t="shared" si="132"/>
        <v>486</v>
      </c>
      <c r="VD65" s="488">
        <f t="shared" si="132"/>
        <v>487</v>
      </c>
      <c r="VE65" s="488">
        <f t="shared" si="132"/>
        <v>488</v>
      </c>
      <c r="VF65" s="488">
        <f t="shared" si="132"/>
        <v>489</v>
      </c>
      <c r="VG65" s="488">
        <f t="shared" si="132"/>
        <v>490</v>
      </c>
      <c r="VH65" s="488">
        <f t="shared" si="132"/>
        <v>491</v>
      </c>
      <c r="VI65" s="488">
        <f t="shared" si="132"/>
        <v>492</v>
      </c>
      <c r="VJ65" s="488">
        <f t="shared" si="132"/>
        <v>493</v>
      </c>
      <c r="VK65" s="488">
        <f t="shared" si="132"/>
        <v>494</v>
      </c>
      <c r="VL65" s="488">
        <f t="shared" si="132"/>
        <v>495</v>
      </c>
      <c r="VM65" s="488">
        <f t="shared" si="132"/>
        <v>496</v>
      </c>
      <c r="VN65" s="488">
        <f t="shared" si="132"/>
        <v>497</v>
      </c>
      <c r="VO65" s="488">
        <f t="shared" si="132"/>
        <v>498</v>
      </c>
      <c r="VP65" s="488">
        <f t="shared" si="132"/>
        <v>499</v>
      </c>
      <c r="VQ65" s="488">
        <f t="shared" si="132"/>
        <v>500</v>
      </c>
      <c r="VR65" s="488">
        <f t="shared" si="132"/>
        <v>501</v>
      </c>
      <c r="VS65" s="488">
        <f t="shared" si="132"/>
        <v>502</v>
      </c>
      <c r="VT65" s="488">
        <f t="shared" si="132"/>
        <v>503</v>
      </c>
      <c r="VU65" s="488">
        <f t="shared" si="132"/>
        <v>504</v>
      </c>
      <c r="VV65" s="488">
        <f t="shared" si="132"/>
        <v>505</v>
      </c>
      <c r="VW65" s="488">
        <f t="shared" si="132"/>
        <v>506</v>
      </c>
      <c r="VX65" s="488">
        <f t="shared" si="132"/>
        <v>507</v>
      </c>
      <c r="VY65" s="488">
        <f t="shared" si="132"/>
        <v>508</v>
      </c>
      <c r="VZ65" s="488">
        <f t="shared" si="132"/>
        <v>509</v>
      </c>
      <c r="WA65" s="488">
        <f t="shared" si="132"/>
        <v>510</v>
      </c>
      <c r="WB65" s="488">
        <f t="shared" si="132"/>
        <v>511</v>
      </c>
      <c r="WC65" s="488">
        <f t="shared" si="132"/>
        <v>512</v>
      </c>
      <c r="WD65" s="488">
        <f t="shared" ref="WD65:YO65" si="133">WD54</f>
        <v>513</v>
      </c>
      <c r="WE65" s="488">
        <f t="shared" si="133"/>
        <v>514</v>
      </c>
      <c r="WF65" s="488">
        <f t="shared" si="133"/>
        <v>515</v>
      </c>
      <c r="WG65" s="488">
        <f t="shared" si="133"/>
        <v>516</v>
      </c>
      <c r="WH65" s="488">
        <f t="shared" si="133"/>
        <v>517</v>
      </c>
      <c r="WI65" s="488">
        <f t="shared" si="133"/>
        <v>518</v>
      </c>
      <c r="WJ65" s="488">
        <f t="shared" si="133"/>
        <v>519</v>
      </c>
      <c r="WK65" s="488">
        <f t="shared" si="133"/>
        <v>520</v>
      </c>
      <c r="WL65" s="488">
        <f t="shared" si="133"/>
        <v>521</v>
      </c>
      <c r="WM65" s="488">
        <f t="shared" si="133"/>
        <v>522</v>
      </c>
      <c r="WN65" s="488">
        <f t="shared" si="133"/>
        <v>523</v>
      </c>
      <c r="WO65" s="488">
        <f t="shared" si="133"/>
        <v>524</v>
      </c>
      <c r="WP65" s="488">
        <f t="shared" si="133"/>
        <v>525</v>
      </c>
      <c r="WQ65" s="488">
        <f t="shared" si="133"/>
        <v>526</v>
      </c>
      <c r="WR65" s="488">
        <f t="shared" si="133"/>
        <v>527</v>
      </c>
      <c r="WS65" s="488">
        <f t="shared" si="133"/>
        <v>528</v>
      </c>
      <c r="WT65" s="488">
        <f t="shared" si="133"/>
        <v>529</v>
      </c>
      <c r="WU65" s="488">
        <f t="shared" si="133"/>
        <v>530</v>
      </c>
      <c r="WV65" s="488">
        <f t="shared" si="133"/>
        <v>531</v>
      </c>
      <c r="WW65" s="488">
        <f t="shared" si="133"/>
        <v>532</v>
      </c>
      <c r="WX65" s="488">
        <f t="shared" si="133"/>
        <v>533</v>
      </c>
      <c r="WY65" s="488">
        <f t="shared" si="133"/>
        <v>534</v>
      </c>
      <c r="WZ65" s="488">
        <f t="shared" si="133"/>
        <v>535</v>
      </c>
      <c r="XA65" s="488">
        <f t="shared" si="133"/>
        <v>536</v>
      </c>
      <c r="XB65" s="488">
        <f t="shared" si="133"/>
        <v>537</v>
      </c>
      <c r="XC65" s="488">
        <f t="shared" si="133"/>
        <v>538</v>
      </c>
      <c r="XD65" s="488">
        <f t="shared" si="133"/>
        <v>539</v>
      </c>
      <c r="XE65" s="488">
        <f t="shared" si="133"/>
        <v>540</v>
      </c>
      <c r="XF65" s="488">
        <f t="shared" si="133"/>
        <v>541</v>
      </c>
      <c r="XG65" s="488">
        <f t="shared" si="133"/>
        <v>542</v>
      </c>
      <c r="XH65" s="488">
        <f t="shared" si="133"/>
        <v>543</v>
      </c>
      <c r="XI65" s="488">
        <f t="shared" si="133"/>
        <v>544</v>
      </c>
      <c r="XJ65" s="488">
        <f t="shared" si="133"/>
        <v>545</v>
      </c>
      <c r="XK65" s="488">
        <f t="shared" si="133"/>
        <v>546</v>
      </c>
      <c r="XL65" s="488">
        <f t="shared" si="133"/>
        <v>547</v>
      </c>
      <c r="XM65" s="488">
        <f t="shared" si="133"/>
        <v>548</v>
      </c>
      <c r="XN65" s="488">
        <f t="shared" si="133"/>
        <v>549</v>
      </c>
      <c r="XO65" s="488">
        <f t="shared" si="133"/>
        <v>550</v>
      </c>
      <c r="XP65" s="488">
        <f t="shared" si="133"/>
        <v>551</v>
      </c>
      <c r="XQ65" s="488">
        <f t="shared" si="133"/>
        <v>552</v>
      </c>
      <c r="XR65" s="488">
        <f t="shared" si="133"/>
        <v>553</v>
      </c>
      <c r="XS65" s="488">
        <f t="shared" si="133"/>
        <v>554</v>
      </c>
      <c r="XT65" s="488">
        <f t="shared" si="133"/>
        <v>555</v>
      </c>
      <c r="XU65" s="488">
        <f t="shared" si="133"/>
        <v>556</v>
      </c>
      <c r="XV65" s="488">
        <f t="shared" si="133"/>
        <v>557</v>
      </c>
      <c r="XW65" s="488">
        <f t="shared" si="133"/>
        <v>558</v>
      </c>
      <c r="XX65" s="488">
        <f t="shared" si="133"/>
        <v>559</v>
      </c>
      <c r="XY65" s="488">
        <f t="shared" si="133"/>
        <v>560</v>
      </c>
      <c r="XZ65" s="488">
        <f t="shared" si="133"/>
        <v>561</v>
      </c>
      <c r="YA65" s="488">
        <f t="shared" si="133"/>
        <v>562</v>
      </c>
      <c r="YB65" s="488">
        <f t="shared" si="133"/>
        <v>563</v>
      </c>
      <c r="YC65" s="488">
        <f t="shared" si="133"/>
        <v>564</v>
      </c>
      <c r="YD65" s="488">
        <f t="shared" si="133"/>
        <v>565</v>
      </c>
      <c r="YE65" s="488">
        <f t="shared" si="133"/>
        <v>566</v>
      </c>
      <c r="YF65" s="488">
        <f t="shared" si="133"/>
        <v>567</v>
      </c>
      <c r="YG65" s="488">
        <f t="shared" si="133"/>
        <v>568</v>
      </c>
      <c r="YH65" s="488">
        <f t="shared" si="133"/>
        <v>569</v>
      </c>
      <c r="YI65" s="488">
        <f t="shared" si="133"/>
        <v>570</v>
      </c>
      <c r="YJ65" s="488">
        <f t="shared" si="133"/>
        <v>571</v>
      </c>
      <c r="YK65" s="488">
        <f t="shared" si="133"/>
        <v>572</v>
      </c>
      <c r="YL65" s="488">
        <f t="shared" si="133"/>
        <v>573</v>
      </c>
      <c r="YM65" s="488">
        <f t="shared" si="133"/>
        <v>574</v>
      </c>
      <c r="YN65" s="488">
        <f t="shared" si="133"/>
        <v>575</v>
      </c>
      <c r="YO65" s="488">
        <f t="shared" si="133"/>
        <v>576</v>
      </c>
      <c r="YP65" s="488">
        <f t="shared" ref="YP65:ABA65" si="134">YP54</f>
        <v>577</v>
      </c>
      <c r="YQ65" s="488">
        <f t="shared" si="134"/>
        <v>578</v>
      </c>
      <c r="YR65" s="488">
        <f t="shared" si="134"/>
        <v>579</v>
      </c>
      <c r="YS65" s="488">
        <f t="shared" si="134"/>
        <v>580</v>
      </c>
      <c r="YT65" s="488">
        <f t="shared" si="134"/>
        <v>581</v>
      </c>
      <c r="YU65" s="488">
        <f t="shared" si="134"/>
        <v>582</v>
      </c>
      <c r="YV65" s="488">
        <f t="shared" si="134"/>
        <v>583</v>
      </c>
      <c r="YW65" s="488">
        <f t="shared" si="134"/>
        <v>584</v>
      </c>
      <c r="YX65" s="488">
        <f t="shared" si="134"/>
        <v>585</v>
      </c>
      <c r="YY65" s="488">
        <f t="shared" si="134"/>
        <v>586</v>
      </c>
      <c r="YZ65" s="488">
        <f t="shared" si="134"/>
        <v>587</v>
      </c>
      <c r="ZA65" s="488">
        <f t="shared" si="134"/>
        <v>588</v>
      </c>
      <c r="ZB65" s="488">
        <f t="shared" si="134"/>
        <v>589</v>
      </c>
      <c r="ZC65" s="488">
        <f t="shared" si="134"/>
        <v>590</v>
      </c>
      <c r="ZD65" s="488">
        <f t="shared" si="134"/>
        <v>591</v>
      </c>
      <c r="ZE65" s="488">
        <f t="shared" si="134"/>
        <v>592</v>
      </c>
      <c r="ZF65" s="488">
        <f t="shared" si="134"/>
        <v>593</v>
      </c>
      <c r="ZG65" s="488">
        <f t="shared" si="134"/>
        <v>594</v>
      </c>
      <c r="ZH65" s="488">
        <f t="shared" si="134"/>
        <v>595</v>
      </c>
      <c r="ZI65" s="488">
        <f t="shared" si="134"/>
        <v>596</v>
      </c>
      <c r="ZJ65" s="488">
        <f t="shared" si="134"/>
        <v>597</v>
      </c>
      <c r="ZK65" s="488">
        <f t="shared" si="134"/>
        <v>598</v>
      </c>
      <c r="ZL65" s="488">
        <f t="shared" si="134"/>
        <v>599</v>
      </c>
      <c r="ZM65" s="488">
        <f t="shared" si="134"/>
        <v>600</v>
      </c>
      <c r="ZN65" s="488">
        <f t="shared" si="134"/>
        <v>601</v>
      </c>
      <c r="ZO65" s="488">
        <f t="shared" si="134"/>
        <v>602</v>
      </c>
      <c r="ZP65" s="488">
        <f t="shared" si="134"/>
        <v>603</v>
      </c>
      <c r="ZQ65" s="488">
        <f t="shared" si="134"/>
        <v>604</v>
      </c>
      <c r="ZR65" s="488">
        <f t="shared" si="134"/>
        <v>605</v>
      </c>
      <c r="ZS65" s="488">
        <f t="shared" si="134"/>
        <v>606</v>
      </c>
      <c r="ZT65" s="488">
        <f t="shared" si="134"/>
        <v>607</v>
      </c>
      <c r="ZU65" s="488">
        <f t="shared" si="134"/>
        <v>608</v>
      </c>
      <c r="ZV65" s="488">
        <f t="shared" si="134"/>
        <v>609</v>
      </c>
      <c r="ZW65" s="488">
        <f t="shared" si="134"/>
        <v>610</v>
      </c>
      <c r="ZX65" s="488">
        <f t="shared" si="134"/>
        <v>611</v>
      </c>
      <c r="ZY65" s="488">
        <f t="shared" si="134"/>
        <v>612</v>
      </c>
      <c r="ZZ65" s="488">
        <f t="shared" si="134"/>
        <v>613</v>
      </c>
      <c r="AAA65" s="488">
        <f t="shared" si="134"/>
        <v>614</v>
      </c>
      <c r="AAB65" s="488">
        <f t="shared" si="134"/>
        <v>615</v>
      </c>
      <c r="AAC65" s="488">
        <f t="shared" si="134"/>
        <v>616</v>
      </c>
      <c r="AAD65" s="488">
        <f t="shared" si="134"/>
        <v>617</v>
      </c>
      <c r="AAE65" s="488">
        <f t="shared" si="134"/>
        <v>618</v>
      </c>
      <c r="AAF65" s="488">
        <f t="shared" si="134"/>
        <v>619</v>
      </c>
      <c r="AAG65" s="488">
        <f t="shared" si="134"/>
        <v>620</v>
      </c>
      <c r="AAH65" s="488">
        <f t="shared" si="134"/>
        <v>621</v>
      </c>
      <c r="AAI65" s="488">
        <f t="shared" si="134"/>
        <v>622</v>
      </c>
      <c r="AAJ65" s="488">
        <f t="shared" si="134"/>
        <v>623</v>
      </c>
      <c r="AAK65" s="488">
        <f t="shared" si="134"/>
        <v>624</v>
      </c>
      <c r="AAL65" s="488">
        <f t="shared" si="134"/>
        <v>625</v>
      </c>
      <c r="AAM65" s="488">
        <f t="shared" si="134"/>
        <v>626</v>
      </c>
      <c r="AAN65" s="488">
        <f t="shared" si="134"/>
        <v>627</v>
      </c>
      <c r="AAO65" s="488">
        <f t="shared" si="134"/>
        <v>628</v>
      </c>
      <c r="AAP65" s="488">
        <f t="shared" si="134"/>
        <v>629</v>
      </c>
      <c r="AAQ65" s="488">
        <f t="shared" si="134"/>
        <v>630</v>
      </c>
      <c r="AAR65" s="488">
        <f t="shared" si="134"/>
        <v>631</v>
      </c>
      <c r="AAS65" s="488">
        <f t="shared" si="134"/>
        <v>632</v>
      </c>
      <c r="AAT65" s="488">
        <f t="shared" si="134"/>
        <v>633</v>
      </c>
      <c r="AAU65" s="488">
        <f t="shared" si="134"/>
        <v>634</v>
      </c>
      <c r="AAV65" s="488">
        <f t="shared" si="134"/>
        <v>635</v>
      </c>
      <c r="AAW65" s="488">
        <f t="shared" si="134"/>
        <v>636</v>
      </c>
      <c r="AAX65" s="488">
        <f t="shared" si="134"/>
        <v>637</v>
      </c>
      <c r="AAY65" s="488">
        <f t="shared" si="134"/>
        <v>638</v>
      </c>
      <c r="AAZ65" s="488">
        <f t="shared" si="134"/>
        <v>639</v>
      </c>
      <c r="ABA65" s="488">
        <f t="shared" si="134"/>
        <v>640</v>
      </c>
      <c r="ABB65" s="488">
        <f t="shared" ref="ABB65:ADM65" si="135">ABB54</f>
        <v>641</v>
      </c>
      <c r="ABC65" s="488">
        <f t="shared" si="135"/>
        <v>642</v>
      </c>
      <c r="ABD65" s="488">
        <f t="shared" si="135"/>
        <v>643</v>
      </c>
      <c r="ABE65" s="488">
        <f t="shared" si="135"/>
        <v>644</v>
      </c>
      <c r="ABF65" s="488">
        <f t="shared" si="135"/>
        <v>645</v>
      </c>
      <c r="ABG65" s="488">
        <f t="shared" si="135"/>
        <v>646</v>
      </c>
      <c r="ABH65" s="488">
        <f t="shared" si="135"/>
        <v>647</v>
      </c>
      <c r="ABI65" s="488">
        <f t="shared" si="135"/>
        <v>648</v>
      </c>
      <c r="ABJ65" s="488">
        <f t="shared" si="135"/>
        <v>649</v>
      </c>
      <c r="ABK65" s="488">
        <f t="shared" si="135"/>
        <v>650</v>
      </c>
      <c r="ABL65" s="488">
        <f t="shared" si="135"/>
        <v>651</v>
      </c>
      <c r="ABM65" s="488">
        <f t="shared" si="135"/>
        <v>652</v>
      </c>
      <c r="ABN65" s="488">
        <f t="shared" si="135"/>
        <v>653</v>
      </c>
      <c r="ABO65" s="488">
        <f t="shared" si="135"/>
        <v>654</v>
      </c>
      <c r="ABP65" s="488">
        <f t="shared" si="135"/>
        <v>655</v>
      </c>
      <c r="ABQ65" s="488">
        <f t="shared" si="135"/>
        <v>656</v>
      </c>
      <c r="ABR65" s="488">
        <f t="shared" si="135"/>
        <v>657</v>
      </c>
      <c r="ABS65" s="488">
        <f t="shared" si="135"/>
        <v>658</v>
      </c>
      <c r="ABT65" s="488">
        <f t="shared" si="135"/>
        <v>659</v>
      </c>
      <c r="ABU65" s="488">
        <f t="shared" si="135"/>
        <v>660</v>
      </c>
      <c r="ABV65" s="488">
        <f t="shared" si="135"/>
        <v>661</v>
      </c>
      <c r="ABW65" s="488">
        <f t="shared" si="135"/>
        <v>662</v>
      </c>
      <c r="ABX65" s="488">
        <f t="shared" si="135"/>
        <v>663</v>
      </c>
      <c r="ABY65" s="488">
        <f t="shared" si="135"/>
        <v>664</v>
      </c>
      <c r="ABZ65" s="488">
        <f t="shared" si="135"/>
        <v>665</v>
      </c>
      <c r="ACA65" s="488">
        <f t="shared" si="135"/>
        <v>666</v>
      </c>
      <c r="ACB65" s="488">
        <f t="shared" si="135"/>
        <v>667</v>
      </c>
      <c r="ACC65" s="488">
        <f t="shared" si="135"/>
        <v>668</v>
      </c>
      <c r="ACD65" s="488">
        <f t="shared" si="135"/>
        <v>669</v>
      </c>
      <c r="ACE65" s="488">
        <f t="shared" si="135"/>
        <v>670</v>
      </c>
      <c r="ACF65" s="488">
        <f t="shared" si="135"/>
        <v>671</v>
      </c>
      <c r="ACG65" s="488">
        <f t="shared" si="135"/>
        <v>672</v>
      </c>
      <c r="ACH65" s="488">
        <f t="shared" si="135"/>
        <v>673</v>
      </c>
      <c r="ACI65" s="488">
        <f t="shared" si="135"/>
        <v>674</v>
      </c>
      <c r="ACJ65" s="488">
        <f t="shared" si="135"/>
        <v>675</v>
      </c>
      <c r="ACK65" s="488">
        <f t="shared" si="135"/>
        <v>676</v>
      </c>
      <c r="ACL65" s="488">
        <f t="shared" si="135"/>
        <v>677</v>
      </c>
      <c r="ACM65" s="488">
        <f t="shared" si="135"/>
        <v>678</v>
      </c>
      <c r="ACN65" s="488">
        <f t="shared" si="135"/>
        <v>679</v>
      </c>
      <c r="ACO65" s="488">
        <f t="shared" si="135"/>
        <v>680</v>
      </c>
      <c r="ACP65" s="488">
        <f t="shared" si="135"/>
        <v>681</v>
      </c>
      <c r="ACQ65" s="488">
        <f t="shared" si="135"/>
        <v>682</v>
      </c>
      <c r="ACR65" s="488">
        <f t="shared" si="135"/>
        <v>683</v>
      </c>
      <c r="ACS65" s="488">
        <f t="shared" si="135"/>
        <v>684</v>
      </c>
      <c r="ACT65" s="488">
        <f t="shared" si="135"/>
        <v>685</v>
      </c>
      <c r="ACU65" s="488">
        <f t="shared" si="135"/>
        <v>686</v>
      </c>
      <c r="ACV65" s="488">
        <f t="shared" si="135"/>
        <v>687</v>
      </c>
      <c r="ACW65" s="488">
        <f t="shared" si="135"/>
        <v>688</v>
      </c>
      <c r="ACX65" s="488">
        <f t="shared" si="135"/>
        <v>689</v>
      </c>
      <c r="ACY65" s="488">
        <f t="shared" si="135"/>
        <v>690</v>
      </c>
      <c r="ACZ65" s="488">
        <f t="shared" si="135"/>
        <v>691</v>
      </c>
      <c r="ADA65" s="488">
        <f t="shared" si="135"/>
        <v>692</v>
      </c>
      <c r="ADB65" s="488">
        <f t="shared" si="135"/>
        <v>693</v>
      </c>
      <c r="ADC65" s="488">
        <f t="shared" si="135"/>
        <v>694</v>
      </c>
      <c r="ADD65" s="488">
        <f t="shared" si="135"/>
        <v>695</v>
      </c>
      <c r="ADE65" s="488">
        <f t="shared" si="135"/>
        <v>696</v>
      </c>
      <c r="ADF65" s="488">
        <f t="shared" si="135"/>
        <v>697</v>
      </c>
      <c r="ADG65" s="488">
        <f t="shared" si="135"/>
        <v>698</v>
      </c>
      <c r="ADH65" s="488">
        <f t="shared" si="135"/>
        <v>699</v>
      </c>
      <c r="ADI65" s="488">
        <f t="shared" si="135"/>
        <v>700</v>
      </c>
      <c r="ADJ65" s="488">
        <f t="shared" si="135"/>
        <v>701</v>
      </c>
      <c r="ADK65" s="488">
        <f t="shared" si="135"/>
        <v>702</v>
      </c>
      <c r="ADL65" s="488">
        <f t="shared" si="135"/>
        <v>703</v>
      </c>
      <c r="ADM65" s="488">
        <f t="shared" si="135"/>
        <v>704</v>
      </c>
      <c r="ADN65" s="488">
        <f t="shared" ref="ADN65:AFY65" si="136">ADN54</f>
        <v>705</v>
      </c>
      <c r="ADO65" s="488">
        <f t="shared" si="136"/>
        <v>706</v>
      </c>
      <c r="ADP65" s="488">
        <f t="shared" si="136"/>
        <v>707</v>
      </c>
      <c r="ADQ65" s="488">
        <f t="shared" si="136"/>
        <v>708</v>
      </c>
      <c r="ADR65" s="488">
        <f t="shared" si="136"/>
        <v>709</v>
      </c>
      <c r="ADS65" s="488">
        <f t="shared" si="136"/>
        <v>710</v>
      </c>
      <c r="ADT65" s="488">
        <f t="shared" si="136"/>
        <v>711</v>
      </c>
      <c r="ADU65" s="488">
        <f t="shared" si="136"/>
        <v>712</v>
      </c>
      <c r="ADV65" s="488">
        <f t="shared" si="136"/>
        <v>713</v>
      </c>
      <c r="ADW65" s="488">
        <f t="shared" si="136"/>
        <v>714</v>
      </c>
      <c r="ADX65" s="488">
        <f t="shared" si="136"/>
        <v>715</v>
      </c>
      <c r="ADY65" s="488">
        <f t="shared" si="136"/>
        <v>716</v>
      </c>
      <c r="ADZ65" s="488">
        <f t="shared" si="136"/>
        <v>717</v>
      </c>
      <c r="AEA65" s="488">
        <f t="shared" si="136"/>
        <v>718</v>
      </c>
      <c r="AEB65" s="488">
        <f t="shared" si="136"/>
        <v>719</v>
      </c>
      <c r="AEC65" s="488">
        <f t="shared" si="136"/>
        <v>720</v>
      </c>
      <c r="AED65" s="488">
        <f t="shared" si="136"/>
        <v>721</v>
      </c>
      <c r="AEE65" s="488">
        <f t="shared" si="136"/>
        <v>722</v>
      </c>
      <c r="AEF65" s="488">
        <f t="shared" si="136"/>
        <v>723</v>
      </c>
      <c r="AEG65" s="488">
        <f t="shared" si="136"/>
        <v>724</v>
      </c>
      <c r="AEH65" s="488">
        <f t="shared" si="136"/>
        <v>725</v>
      </c>
      <c r="AEI65" s="488">
        <f t="shared" si="136"/>
        <v>726</v>
      </c>
      <c r="AEJ65" s="488">
        <f t="shared" si="136"/>
        <v>727</v>
      </c>
      <c r="AEK65" s="488">
        <f t="shared" si="136"/>
        <v>728</v>
      </c>
      <c r="AEL65" s="488">
        <f t="shared" si="136"/>
        <v>729</v>
      </c>
      <c r="AEM65" s="488">
        <f t="shared" si="136"/>
        <v>730</v>
      </c>
      <c r="AEN65" s="488">
        <f t="shared" si="136"/>
        <v>731</v>
      </c>
      <c r="AEO65" s="488">
        <f t="shared" si="136"/>
        <v>732</v>
      </c>
      <c r="AEP65" s="488">
        <f t="shared" si="136"/>
        <v>733</v>
      </c>
      <c r="AEQ65" s="488">
        <f t="shared" si="136"/>
        <v>734</v>
      </c>
      <c r="AER65" s="488">
        <f t="shared" si="136"/>
        <v>735</v>
      </c>
      <c r="AES65" s="488">
        <f t="shared" si="136"/>
        <v>736</v>
      </c>
      <c r="AET65" s="488">
        <f t="shared" si="136"/>
        <v>737</v>
      </c>
      <c r="AEU65" s="488">
        <f t="shared" si="136"/>
        <v>738</v>
      </c>
      <c r="AEV65" s="488">
        <f t="shared" si="136"/>
        <v>739</v>
      </c>
      <c r="AEW65" s="488">
        <f t="shared" si="136"/>
        <v>740</v>
      </c>
      <c r="AEX65" s="488">
        <f t="shared" si="136"/>
        <v>741</v>
      </c>
      <c r="AEY65" s="488">
        <f t="shared" si="136"/>
        <v>742</v>
      </c>
      <c r="AEZ65" s="488">
        <f t="shared" si="136"/>
        <v>743</v>
      </c>
      <c r="AFA65" s="488">
        <f t="shared" si="136"/>
        <v>744</v>
      </c>
      <c r="AFB65" s="488">
        <f t="shared" si="136"/>
        <v>745</v>
      </c>
      <c r="AFC65" s="488">
        <f t="shared" si="136"/>
        <v>746</v>
      </c>
      <c r="AFD65" s="488">
        <f t="shared" si="136"/>
        <v>747</v>
      </c>
      <c r="AFE65" s="488">
        <f t="shared" si="136"/>
        <v>748</v>
      </c>
      <c r="AFF65" s="488">
        <f t="shared" si="136"/>
        <v>749</v>
      </c>
      <c r="AFG65" s="488">
        <f t="shared" si="136"/>
        <v>750</v>
      </c>
      <c r="AFH65" s="488">
        <f t="shared" si="136"/>
        <v>751</v>
      </c>
      <c r="AFI65" s="488">
        <f t="shared" si="136"/>
        <v>752</v>
      </c>
      <c r="AFJ65" s="488">
        <f t="shared" si="136"/>
        <v>753</v>
      </c>
      <c r="AFK65" s="488">
        <f t="shared" si="136"/>
        <v>754</v>
      </c>
      <c r="AFL65" s="488">
        <f t="shared" si="136"/>
        <v>755</v>
      </c>
      <c r="AFM65" s="488">
        <f t="shared" si="136"/>
        <v>756</v>
      </c>
      <c r="AFN65" s="488">
        <f t="shared" si="136"/>
        <v>757</v>
      </c>
      <c r="AFO65" s="488">
        <f t="shared" si="136"/>
        <v>758</v>
      </c>
      <c r="AFP65" s="488">
        <f t="shared" si="136"/>
        <v>759</v>
      </c>
      <c r="AFQ65" s="488">
        <f t="shared" si="136"/>
        <v>760</v>
      </c>
      <c r="AFR65" s="488">
        <f t="shared" si="136"/>
        <v>761</v>
      </c>
      <c r="AFS65" s="488">
        <f t="shared" si="136"/>
        <v>762</v>
      </c>
      <c r="AFT65" s="488">
        <f t="shared" si="136"/>
        <v>763</v>
      </c>
      <c r="AFU65" s="488">
        <f t="shared" si="136"/>
        <v>764</v>
      </c>
      <c r="AFV65" s="488">
        <f t="shared" si="136"/>
        <v>765</v>
      </c>
      <c r="AFW65" s="488">
        <f t="shared" si="136"/>
        <v>766</v>
      </c>
      <c r="AFX65" s="488">
        <f t="shared" si="136"/>
        <v>767</v>
      </c>
      <c r="AFY65" s="488">
        <f t="shared" si="136"/>
        <v>768</v>
      </c>
      <c r="AFZ65" s="488">
        <f t="shared" ref="AFZ65:AIK65" si="137">AFZ54</f>
        <v>769</v>
      </c>
      <c r="AGA65" s="488">
        <f t="shared" si="137"/>
        <v>770</v>
      </c>
      <c r="AGB65" s="488">
        <f t="shared" si="137"/>
        <v>771</v>
      </c>
      <c r="AGC65" s="488">
        <f t="shared" si="137"/>
        <v>772</v>
      </c>
      <c r="AGD65" s="488">
        <f t="shared" si="137"/>
        <v>773</v>
      </c>
      <c r="AGE65" s="488">
        <f t="shared" si="137"/>
        <v>774</v>
      </c>
      <c r="AGF65" s="488">
        <f t="shared" si="137"/>
        <v>775</v>
      </c>
      <c r="AGG65" s="488">
        <f t="shared" si="137"/>
        <v>776</v>
      </c>
      <c r="AGH65" s="488">
        <f t="shared" si="137"/>
        <v>777</v>
      </c>
      <c r="AGI65" s="488">
        <f t="shared" si="137"/>
        <v>778</v>
      </c>
      <c r="AGJ65" s="488">
        <f t="shared" si="137"/>
        <v>779</v>
      </c>
      <c r="AGK65" s="488">
        <f t="shared" si="137"/>
        <v>780</v>
      </c>
      <c r="AGL65" s="488">
        <f t="shared" si="137"/>
        <v>781</v>
      </c>
      <c r="AGM65" s="488">
        <f t="shared" si="137"/>
        <v>782</v>
      </c>
      <c r="AGN65" s="488">
        <f t="shared" si="137"/>
        <v>783</v>
      </c>
      <c r="AGO65" s="488">
        <f t="shared" si="137"/>
        <v>784</v>
      </c>
      <c r="AGP65" s="488">
        <f t="shared" si="137"/>
        <v>785</v>
      </c>
      <c r="AGQ65" s="488">
        <f t="shared" si="137"/>
        <v>786</v>
      </c>
      <c r="AGR65" s="488">
        <f t="shared" si="137"/>
        <v>787</v>
      </c>
      <c r="AGS65" s="488">
        <f t="shared" si="137"/>
        <v>788</v>
      </c>
      <c r="AGT65" s="488">
        <f t="shared" si="137"/>
        <v>789</v>
      </c>
      <c r="AGU65" s="488">
        <f t="shared" si="137"/>
        <v>790</v>
      </c>
      <c r="AGV65" s="488">
        <f t="shared" si="137"/>
        <v>791</v>
      </c>
      <c r="AGW65" s="488">
        <f t="shared" si="137"/>
        <v>792</v>
      </c>
      <c r="AGX65" s="488">
        <f t="shared" si="137"/>
        <v>793</v>
      </c>
      <c r="AGY65" s="488">
        <f t="shared" si="137"/>
        <v>794</v>
      </c>
      <c r="AGZ65" s="488">
        <f t="shared" si="137"/>
        <v>795</v>
      </c>
      <c r="AHA65" s="488">
        <f t="shared" si="137"/>
        <v>796</v>
      </c>
      <c r="AHB65" s="488">
        <f t="shared" si="137"/>
        <v>797</v>
      </c>
      <c r="AHC65" s="488">
        <f t="shared" si="137"/>
        <v>798</v>
      </c>
      <c r="AHD65" s="488">
        <f t="shared" si="137"/>
        <v>799</v>
      </c>
      <c r="AHE65" s="488">
        <f t="shared" si="137"/>
        <v>800</v>
      </c>
      <c r="AHF65" s="488">
        <f t="shared" si="137"/>
        <v>801</v>
      </c>
      <c r="AHG65" s="488">
        <f t="shared" si="137"/>
        <v>802</v>
      </c>
      <c r="AHH65" s="488">
        <f t="shared" si="137"/>
        <v>803</v>
      </c>
      <c r="AHI65" s="488">
        <f t="shared" si="137"/>
        <v>804</v>
      </c>
      <c r="AHJ65" s="488">
        <f t="shared" si="137"/>
        <v>805</v>
      </c>
      <c r="AHK65" s="488">
        <f t="shared" si="137"/>
        <v>806</v>
      </c>
      <c r="AHL65" s="488">
        <f t="shared" si="137"/>
        <v>807</v>
      </c>
      <c r="AHM65" s="488">
        <f t="shared" si="137"/>
        <v>808</v>
      </c>
      <c r="AHN65" s="488">
        <f t="shared" si="137"/>
        <v>809</v>
      </c>
      <c r="AHO65" s="488">
        <f t="shared" si="137"/>
        <v>810</v>
      </c>
      <c r="AHP65" s="488">
        <f t="shared" si="137"/>
        <v>811</v>
      </c>
      <c r="AHQ65" s="488">
        <f t="shared" si="137"/>
        <v>812</v>
      </c>
      <c r="AHR65" s="488">
        <f t="shared" si="137"/>
        <v>813</v>
      </c>
      <c r="AHS65" s="488">
        <f t="shared" si="137"/>
        <v>814</v>
      </c>
      <c r="AHT65" s="488">
        <f t="shared" si="137"/>
        <v>815</v>
      </c>
      <c r="AHU65" s="488">
        <f t="shared" si="137"/>
        <v>816</v>
      </c>
      <c r="AHV65" s="488">
        <f t="shared" si="137"/>
        <v>817</v>
      </c>
      <c r="AHW65" s="488">
        <f t="shared" si="137"/>
        <v>818</v>
      </c>
      <c r="AHX65" s="488">
        <f t="shared" si="137"/>
        <v>819</v>
      </c>
      <c r="AHY65" s="488">
        <f t="shared" si="137"/>
        <v>820</v>
      </c>
      <c r="AHZ65" s="488">
        <f t="shared" si="137"/>
        <v>821</v>
      </c>
      <c r="AIA65" s="488">
        <f t="shared" si="137"/>
        <v>822</v>
      </c>
      <c r="AIB65" s="488">
        <f t="shared" si="137"/>
        <v>823</v>
      </c>
      <c r="AIC65" s="488">
        <f t="shared" si="137"/>
        <v>824</v>
      </c>
      <c r="AID65" s="488">
        <f t="shared" si="137"/>
        <v>825</v>
      </c>
      <c r="AIE65" s="488">
        <f t="shared" si="137"/>
        <v>826</v>
      </c>
      <c r="AIF65" s="488">
        <f t="shared" si="137"/>
        <v>827</v>
      </c>
      <c r="AIG65" s="488">
        <f t="shared" si="137"/>
        <v>828</v>
      </c>
      <c r="AIH65" s="488">
        <f t="shared" si="137"/>
        <v>829</v>
      </c>
      <c r="AII65" s="488">
        <f t="shared" si="137"/>
        <v>830</v>
      </c>
      <c r="AIJ65" s="488">
        <f t="shared" si="137"/>
        <v>831</v>
      </c>
      <c r="AIK65" s="488">
        <f t="shared" si="137"/>
        <v>832</v>
      </c>
      <c r="AIL65" s="488">
        <f t="shared" ref="AIL65:AKW65" si="138">AIL54</f>
        <v>833</v>
      </c>
      <c r="AIM65" s="488">
        <f t="shared" si="138"/>
        <v>834</v>
      </c>
      <c r="AIN65" s="488">
        <f t="shared" si="138"/>
        <v>835</v>
      </c>
      <c r="AIO65" s="488">
        <f t="shared" si="138"/>
        <v>836</v>
      </c>
      <c r="AIP65" s="488">
        <f t="shared" si="138"/>
        <v>837</v>
      </c>
      <c r="AIQ65" s="488">
        <f t="shared" si="138"/>
        <v>838</v>
      </c>
      <c r="AIR65" s="488">
        <f t="shared" si="138"/>
        <v>839</v>
      </c>
      <c r="AIS65" s="488">
        <f t="shared" si="138"/>
        <v>840</v>
      </c>
      <c r="AIT65" s="488">
        <f t="shared" si="138"/>
        <v>841</v>
      </c>
      <c r="AIU65" s="488">
        <f t="shared" si="138"/>
        <v>842</v>
      </c>
      <c r="AIV65" s="488">
        <f t="shared" si="138"/>
        <v>843</v>
      </c>
      <c r="AIW65" s="488">
        <f t="shared" si="138"/>
        <v>844</v>
      </c>
      <c r="AIX65" s="488">
        <f t="shared" si="138"/>
        <v>845</v>
      </c>
      <c r="AIY65" s="488">
        <f t="shared" si="138"/>
        <v>846</v>
      </c>
      <c r="AIZ65" s="488">
        <f t="shared" si="138"/>
        <v>847</v>
      </c>
      <c r="AJA65" s="488">
        <f t="shared" si="138"/>
        <v>848</v>
      </c>
      <c r="AJB65" s="488">
        <f t="shared" si="138"/>
        <v>849</v>
      </c>
      <c r="AJC65" s="488">
        <f t="shared" si="138"/>
        <v>850</v>
      </c>
      <c r="AJD65" s="488">
        <f t="shared" si="138"/>
        <v>851</v>
      </c>
      <c r="AJE65" s="488">
        <f t="shared" si="138"/>
        <v>852</v>
      </c>
      <c r="AJF65" s="488">
        <f t="shared" si="138"/>
        <v>853</v>
      </c>
      <c r="AJG65" s="488">
        <f t="shared" si="138"/>
        <v>854</v>
      </c>
      <c r="AJH65" s="488">
        <f t="shared" si="138"/>
        <v>855</v>
      </c>
      <c r="AJI65" s="488">
        <f t="shared" si="138"/>
        <v>856</v>
      </c>
      <c r="AJJ65" s="488">
        <f t="shared" si="138"/>
        <v>857</v>
      </c>
      <c r="AJK65" s="488">
        <f t="shared" si="138"/>
        <v>858</v>
      </c>
      <c r="AJL65" s="488">
        <f t="shared" si="138"/>
        <v>859</v>
      </c>
      <c r="AJM65" s="488">
        <f t="shared" si="138"/>
        <v>860</v>
      </c>
      <c r="AJN65" s="488">
        <f t="shared" si="138"/>
        <v>861</v>
      </c>
      <c r="AJO65" s="488">
        <f t="shared" si="138"/>
        <v>862</v>
      </c>
      <c r="AJP65" s="488">
        <f t="shared" si="138"/>
        <v>863</v>
      </c>
      <c r="AJQ65" s="488">
        <f t="shared" si="138"/>
        <v>864</v>
      </c>
      <c r="AJR65" s="488">
        <f t="shared" si="138"/>
        <v>865</v>
      </c>
      <c r="AJS65" s="488">
        <f t="shared" si="138"/>
        <v>866</v>
      </c>
      <c r="AJT65" s="488">
        <f t="shared" si="138"/>
        <v>867</v>
      </c>
      <c r="AJU65" s="488">
        <f t="shared" si="138"/>
        <v>868</v>
      </c>
      <c r="AJV65" s="488">
        <f t="shared" si="138"/>
        <v>869</v>
      </c>
      <c r="AJW65" s="488">
        <f t="shared" si="138"/>
        <v>870</v>
      </c>
      <c r="AJX65" s="488">
        <f t="shared" si="138"/>
        <v>871</v>
      </c>
      <c r="AJY65" s="488">
        <f t="shared" si="138"/>
        <v>872</v>
      </c>
      <c r="AJZ65" s="488">
        <f t="shared" si="138"/>
        <v>873</v>
      </c>
      <c r="AKA65" s="488">
        <f t="shared" si="138"/>
        <v>874</v>
      </c>
      <c r="AKB65" s="488">
        <f t="shared" si="138"/>
        <v>875</v>
      </c>
      <c r="AKC65" s="488">
        <f t="shared" si="138"/>
        <v>876</v>
      </c>
      <c r="AKD65" s="488">
        <f t="shared" si="138"/>
        <v>877</v>
      </c>
      <c r="AKE65" s="488">
        <f t="shared" si="138"/>
        <v>878</v>
      </c>
      <c r="AKF65" s="488">
        <f t="shared" si="138"/>
        <v>879</v>
      </c>
      <c r="AKG65" s="488">
        <f t="shared" si="138"/>
        <v>880</v>
      </c>
      <c r="AKH65" s="488">
        <f t="shared" si="138"/>
        <v>881</v>
      </c>
      <c r="AKI65" s="488">
        <f t="shared" si="138"/>
        <v>882</v>
      </c>
      <c r="AKJ65" s="488">
        <f t="shared" si="138"/>
        <v>883</v>
      </c>
      <c r="AKK65" s="488">
        <f t="shared" si="138"/>
        <v>884</v>
      </c>
      <c r="AKL65" s="488">
        <f t="shared" si="138"/>
        <v>885</v>
      </c>
      <c r="AKM65" s="488">
        <f t="shared" si="138"/>
        <v>886</v>
      </c>
      <c r="AKN65" s="488">
        <f t="shared" si="138"/>
        <v>887</v>
      </c>
      <c r="AKO65" s="488">
        <f t="shared" si="138"/>
        <v>888</v>
      </c>
      <c r="AKP65" s="488">
        <f t="shared" si="138"/>
        <v>889</v>
      </c>
      <c r="AKQ65" s="488">
        <f t="shared" si="138"/>
        <v>890</v>
      </c>
      <c r="AKR65" s="488">
        <f t="shared" si="138"/>
        <v>891</v>
      </c>
      <c r="AKS65" s="488">
        <f t="shared" si="138"/>
        <v>892</v>
      </c>
      <c r="AKT65" s="488">
        <f t="shared" si="138"/>
        <v>893</v>
      </c>
      <c r="AKU65" s="488">
        <f t="shared" si="138"/>
        <v>894</v>
      </c>
      <c r="AKV65" s="488">
        <f t="shared" si="138"/>
        <v>895</v>
      </c>
      <c r="AKW65" s="488">
        <f t="shared" si="138"/>
        <v>896</v>
      </c>
      <c r="AKX65" s="488">
        <f t="shared" ref="AKX65:ANI65" si="139">AKX54</f>
        <v>897</v>
      </c>
      <c r="AKY65" s="488">
        <f t="shared" si="139"/>
        <v>898</v>
      </c>
      <c r="AKZ65" s="488">
        <f t="shared" si="139"/>
        <v>899</v>
      </c>
      <c r="ALA65" s="488">
        <f t="shared" si="139"/>
        <v>900</v>
      </c>
      <c r="ALB65" s="488">
        <f t="shared" si="139"/>
        <v>901</v>
      </c>
      <c r="ALC65" s="488">
        <f t="shared" si="139"/>
        <v>902</v>
      </c>
      <c r="ALD65" s="488">
        <f t="shared" si="139"/>
        <v>903</v>
      </c>
      <c r="ALE65" s="488">
        <f t="shared" si="139"/>
        <v>904</v>
      </c>
      <c r="ALF65" s="488">
        <f t="shared" si="139"/>
        <v>905</v>
      </c>
      <c r="ALG65" s="488">
        <f t="shared" si="139"/>
        <v>906</v>
      </c>
      <c r="ALH65" s="488">
        <f t="shared" si="139"/>
        <v>907</v>
      </c>
      <c r="ALI65" s="488">
        <f t="shared" si="139"/>
        <v>908</v>
      </c>
      <c r="ALJ65" s="488">
        <f t="shared" si="139"/>
        <v>909</v>
      </c>
      <c r="ALK65" s="488">
        <f t="shared" si="139"/>
        <v>910</v>
      </c>
      <c r="ALL65" s="488">
        <f t="shared" si="139"/>
        <v>911</v>
      </c>
      <c r="ALM65" s="488">
        <f t="shared" si="139"/>
        <v>912</v>
      </c>
      <c r="ALN65" s="488">
        <f t="shared" si="139"/>
        <v>913</v>
      </c>
      <c r="ALO65" s="488">
        <f t="shared" si="139"/>
        <v>914</v>
      </c>
      <c r="ALP65" s="488">
        <f t="shared" si="139"/>
        <v>915</v>
      </c>
      <c r="ALQ65" s="488">
        <f t="shared" si="139"/>
        <v>916</v>
      </c>
      <c r="ALR65" s="488">
        <f t="shared" si="139"/>
        <v>917</v>
      </c>
      <c r="ALS65" s="488">
        <f t="shared" si="139"/>
        <v>918</v>
      </c>
      <c r="ALT65" s="488">
        <f t="shared" si="139"/>
        <v>919</v>
      </c>
      <c r="ALU65" s="488">
        <f t="shared" si="139"/>
        <v>920</v>
      </c>
      <c r="ALV65" s="488">
        <f t="shared" si="139"/>
        <v>921</v>
      </c>
      <c r="ALW65" s="488">
        <f t="shared" si="139"/>
        <v>922</v>
      </c>
      <c r="ALX65" s="488">
        <f t="shared" si="139"/>
        <v>923</v>
      </c>
      <c r="ALY65" s="488">
        <f t="shared" si="139"/>
        <v>924</v>
      </c>
      <c r="ALZ65" s="488">
        <f t="shared" si="139"/>
        <v>925</v>
      </c>
      <c r="AMA65" s="488">
        <f t="shared" si="139"/>
        <v>926</v>
      </c>
      <c r="AMB65" s="488">
        <f t="shared" si="139"/>
        <v>927</v>
      </c>
      <c r="AMC65" s="488">
        <f t="shared" si="139"/>
        <v>928</v>
      </c>
      <c r="AMD65" s="488">
        <f t="shared" si="139"/>
        <v>929</v>
      </c>
      <c r="AME65" s="488">
        <f t="shared" si="139"/>
        <v>930</v>
      </c>
      <c r="AMF65" s="488">
        <f t="shared" si="139"/>
        <v>931</v>
      </c>
      <c r="AMG65" s="488">
        <f t="shared" si="139"/>
        <v>932</v>
      </c>
      <c r="AMH65" s="488">
        <f t="shared" si="139"/>
        <v>933</v>
      </c>
      <c r="AMI65" s="488">
        <f t="shared" si="139"/>
        <v>934</v>
      </c>
      <c r="AMJ65" s="488">
        <f t="shared" si="139"/>
        <v>935</v>
      </c>
      <c r="AMK65" s="488">
        <f t="shared" si="139"/>
        <v>936</v>
      </c>
      <c r="AML65" s="488">
        <f t="shared" si="139"/>
        <v>937</v>
      </c>
      <c r="AMM65" s="488">
        <f t="shared" si="139"/>
        <v>938</v>
      </c>
      <c r="AMN65" s="488">
        <f t="shared" si="139"/>
        <v>939</v>
      </c>
      <c r="AMO65" s="488">
        <f t="shared" si="139"/>
        <v>940</v>
      </c>
      <c r="AMP65" s="488">
        <f t="shared" si="139"/>
        <v>941</v>
      </c>
      <c r="AMQ65" s="488">
        <f t="shared" si="139"/>
        <v>942</v>
      </c>
      <c r="AMR65" s="488">
        <f t="shared" si="139"/>
        <v>943</v>
      </c>
      <c r="AMS65" s="488">
        <f t="shared" si="139"/>
        <v>944</v>
      </c>
      <c r="AMT65" s="488">
        <f t="shared" si="139"/>
        <v>945</v>
      </c>
      <c r="AMU65" s="488">
        <f t="shared" si="139"/>
        <v>946</v>
      </c>
      <c r="AMV65" s="488">
        <f t="shared" si="139"/>
        <v>947</v>
      </c>
      <c r="AMW65" s="488">
        <f t="shared" si="139"/>
        <v>948</v>
      </c>
      <c r="AMX65" s="488">
        <f t="shared" si="139"/>
        <v>949</v>
      </c>
      <c r="AMY65" s="488">
        <f t="shared" si="139"/>
        <v>950</v>
      </c>
      <c r="AMZ65" s="488">
        <f t="shared" si="139"/>
        <v>951</v>
      </c>
      <c r="ANA65" s="488">
        <f t="shared" si="139"/>
        <v>952</v>
      </c>
      <c r="ANB65" s="488">
        <f t="shared" si="139"/>
        <v>953</v>
      </c>
      <c r="ANC65" s="488">
        <f t="shared" si="139"/>
        <v>954</v>
      </c>
      <c r="AND65" s="488">
        <f t="shared" si="139"/>
        <v>955</v>
      </c>
      <c r="ANE65" s="488">
        <f t="shared" si="139"/>
        <v>956</v>
      </c>
      <c r="ANF65" s="488">
        <f t="shared" si="139"/>
        <v>957</v>
      </c>
      <c r="ANG65" s="488">
        <f t="shared" si="139"/>
        <v>958</v>
      </c>
      <c r="ANH65" s="488">
        <f t="shared" si="139"/>
        <v>959</v>
      </c>
      <c r="ANI65" s="488">
        <f t="shared" si="139"/>
        <v>960</v>
      </c>
      <c r="ANJ65" s="488">
        <f t="shared" ref="ANJ65:APU65" si="140">ANJ54</f>
        <v>961</v>
      </c>
      <c r="ANK65" s="488">
        <f t="shared" si="140"/>
        <v>962</v>
      </c>
      <c r="ANL65" s="488">
        <f t="shared" si="140"/>
        <v>963</v>
      </c>
      <c r="ANM65" s="488">
        <f t="shared" si="140"/>
        <v>964</v>
      </c>
      <c r="ANN65" s="488">
        <f t="shared" si="140"/>
        <v>965</v>
      </c>
      <c r="ANO65" s="488">
        <f t="shared" si="140"/>
        <v>966</v>
      </c>
      <c r="ANP65" s="488">
        <f t="shared" si="140"/>
        <v>967</v>
      </c>
      <c r="ANQ65" s="488">
        <f t="shared" si="140"/>
        <v>968</v>
      </c>
      <c r="ANR65" s="488">
        <f t="shared" si="140"/>
        <v>969</v>
      </c>
      <c r="ANS65" s="488">
        <f t="shared" si="140"/>
        <v>970</v>
      </c>
      <c r="ANT65" s="488">
        <f t="shared" si="140"/>
        <v>971</v>
      </c>
      <c r="ANU65" s="488">
        <f t="shared" si="140"/>
        <v>972</v>
      </c>
      <c r="ANV65" s="488">
        <f t="shared" si="140"/>
        <v>973</v>
      </c>
      <c r="ANW65" s="488">
        <f t="shared" si="140"/>
        <v>974</v>
      </c>
      <c r="ANX65" s="488">
        <f t="shared" si="140"/>
        <v>975</v>
      </c>
      <c r="ANY65" s="488">
        <f t="shared" si="140"/>
        <v>976</v>
      </c>
      <c r="ANZ65" s="488">
        <f t="shared" si="140"/>
        <v>977</v>
      </c>
      <c r="AOA65" s="488">
        <f t="shared" si="140"/>
        <v>978</v>
      </c>
      <c r="AOB65" s="488">
        <f t="shared" si="140"/>
        <v>979</v>
      </c>
      <c r="AOC65" s="488">
        <f t="shared" si="140"/>
        <v>980</v>
      </c>
      <c r="AOD65" s="488">
        <f t="shared" si="140"/>
        <v>981</v>
      </c>
      <c r="AOE65" s="488">
        <f t="shared" si="140"/>
        <v>982</v>
      </c>
      <c r="AOF65" s="488">
        <f t="shared" si="140"/>
        <v>983</v>
      </c>
      <c r="AOG65" s="488">
        <f t="shared" si="140"/>
        <v>984</v>
      </c>
      <c r="AOH65" s="488">
        <f t="shared" si="140"/>
        <v>985</v>
      </c>
      <c r="AOI65" s="488">
        <f t="shared" si="140"/>
        <v>986</v>
      </c>
      <c r="AOJ65" s="488">
        <f t="shared" si="140"/>
        <v>987</v>
      </c>
      <c r="AOK65" s="488">
        <f t="shared" si="140"/>
        <v>988</v>
      </c>
      <c r="AOL65" s="488">
        <f t="shared" si="140"/>
        <v>989</v>
      </c>
      <c r="AOM65" s="488">
        <f t="shared" si="140"/>
        <v>990</v>
      </c>
      <c r="AON65" s="488">
        <f t="shared" si="140"/>
        <v>991</v>
      </c>
      <c r="AOO65" s="488">
        <f t="shared" si="140"/>
        <v>992</v>
      </c>
      <c r="AOP65" s="488">
        <f t="shared" si="140"/>
        <v>993</v>
      </c>
      <c r="AOQ65" s="488">
        <f t="shared" si="140"/>
        <v>994</v>
      </c>
      <c r="AOR65" s="488">
        <f t="shared" si="140"/>
        <v>995</v>
      </c>
      <c r="AOS65" s="488">
        <f t="shared" si="140"/>
        <v>996</v>
      </c>
      <c r="AOT65" s="488">
        <f t="shared" si="140"/>
        <v>997</v>
      </c>
      <c r="AOU65" s="488">
        <f t="shared" si="140"/>
        <v>998</v>
      </c>
      <c r="AOV65" s="488">
        <f t="shared" si="140"/>
        <v>999</v>
      </c>
      <c r="AOW65" s="488">
        <f t="shared" si="140"/>
        <v>1000</v>
      </c>
      <c r="AOX65" s="488">
        <f t="shared" si="140"/>
        <v>1001</v>
      </c>
      <c r="AOY65" s="488">
        <f t="shared" si="140"/>
        <v>1002</v>
      </c>
      <c r="AOZ65" s="488">
        <f t="shared" si="140"/>
        <v>1003</v>
      </c>
      <c r="APA65" s="488">
        <f t="shared" si="140"/>
        <v>1004</v>
      </c>
      <c r="APB65" s="488">
        <f t="shared" si="140"/>
        <v>1005</v>
      </c>
      <c r="APC65" s="488">
        <f t="shared" si="140"/>
        <v>1006</v>
      </c>
      <c r="APD65" s="488">
        <f t="shared" si="140"/>
        <v>1007</v>
      </c>
      <c r="APE65" s="488">
        <f t="shared" si="140"/>
        <v>1008</v>
      </c>
      <c r="APF65" s="488">
        <f t="shared" si="140"/>
        <v>1009</v>
      </c>
      <c r="APG65" s="488">
        <f t="shared" si="140"/>
        <v>1010</v>
      </c>
      <c r="APH65" s="488">
        <f t="shared" si="140"/>
        <v>1011</v>
      </c>
      <c r="API65" s="488">
        <f t="shared" si="140"/>
        <v>1012</v>
      </c>
      <c r="APJ65" s="488">
        <f t="shared" si="140"/>
        <v>1013</v>
      </c>
      <c r="APK65" s="488">
        <f t="shared" si="140"/>
        <v>1014</v>
      </c>
      <c r="APL65" s="488">
        <f t="shared" si="140"/>
        <v>1015</v>
      </c>
      <c r="APM65" s="488">
        <f t="shared" si="140"/>
        <v>1016</v>
      </c>
      <c r="APN65" s="488">
        <f t="shared" si="140"/>
        <v>1017</v>
      </c>
      <c r="APO65" s="488">
        <f t="shared" si="140"/>
        <v>1018</v>
      </c>
      <c r="APP65" s="488">
        <f t="shared" si="140"/>
        <v>1019</v>
      </c>
      <c r="APQ65" s="488">
        <f t="shared" si="140"/>
        <v>1020</v>
      </c>
      <c r="APR65" s="488">
        <f t="shared" si="140"/>
        <v>1021</v>
      </c>
      <c r="APS65" s="488">
        <f t="shared" si="140"/>
        <v>1022</v>
      </c>
      <c r="APT65" s="488">
        <f t="shared" si="140"/>
        <v>1023</v>
      </c>
      <c r="APU65" s="488">
        <f t="shared" si="140"/>
        <v>1024</v>
      </c>
      <c r="APV65" s="488">
        <f t="shared" ref="APV65:ASG65" si="141">APV54</f>
        <v>1025</v>
      </c>
      <c r="APW65" s="488">
        <f t="shared" si="141"/>
        <v>1026</v>
      </c>
      <c r="APX65" s="488">
        <f t="shared" si="141"/>
        <v>1027</v>
      </c>
      <c r="APY65" s="488">
        <f t="shared" si="141"/>
        <v>1028</v>
      </c>
      <c r="APZ65" s="488">
        <f t="shared" si="141"/>
        <v>1029</v>
      </c>
      <c r="AQA65" s="488">
        <f t="shared" si="141"/>
        <v>1030</v>
      </c>
      <c r="AQB65" s="488">
        <f t="shared" si="141"/>
        <v>1031</v>
      </c>
      <c r="AQC65" s="488">
        <f t="shared" si="141"/>
        <v>1032</v>
      </c>
      <c r="AQD65" s="488">
        <f t="shared" si="141"/>
        <v>1033</v>
      </c>
      <c r="AQE65" s="488">
        <f t="shared" si="141"/>
        <v>1034</v>
      </c>
      <c r="AQF65" s="488">
        <f t="shared" si="141"/>
        <v>1035</v>
      </c>
      <c r="AQG65" s="488">
        <f t="shared" si="141"/>
        <v>1036</v>
      </c>
      <c r="AQH65" s="488">
        <f t="shared" si="141"/>
        <v>1037</v>
      </c>
      <c r="AQI65" s="488">
        <f t="shared" si="141"/>
        <v>1038</v>
      </c>
      <c r="AQJ65" s="488">
        <f t="shared" si="141"/>
        <v>1039</v>
      </c>
      <c r="AQK65" s="488">
        <f t="shared" si="141"/>
        <v>1040</v>
      </c>
      <c r="AQL65" s="488">
        <f t="shared" si="141"/>
        <v>1041</v>
      </c>
      <c r="AQM65" s="488">
        <f t="shared" si="141"/>
        <v>1042</v>
      </c>
      <c r="AQN65" s="488">
        <f t="shared" si="141"/>
        <v>1043</v>
      </c>
      <c r="AQO65" s="488">
        <f t="shared" si="141"/>
        <v>1044</v>
      </c>
      <c r="AQP65" s="488">
        <f t="shared" si="141"/>
        <v>1045</v>
      </c>
      <c r="AQQ65" s="488">
        <f t="shared" si="141"/>
        <v>1046</v>
      </c>
      <c r="AQR65" s="488">
        <f t="shared" si="141"/>
        <v>1047</v>
      </c>
      <c r="AQS65" s="488">
        <f t="shared" si="141"/>
        <v>1048</v>
      </c>
      <c r="AQT65" s="488">
        <f t="shared" si="141"/>
        <v>1049</v>
      </c>
      <c r="AQU65" s="488">
        <f t="shared" si="141"/>
        <v>1050</v>
      </c>
      <c r="AQV65" s="488">
        <f t="shared" si="141"/>
        <v>1051</v>
      </c>
      <c r="AQW65" s="488">
        <f t="shared" si="141"/>
        <v>1052</v>
      </c>
      <c r="AQX65" s="488">
        <f t="shared" si="141"/>
        <v>1053</v>
      </c>
      <c r="AQY65" s="488">
        <f t="shared" si="141"/>
        <v>1054</v>
      </c>
      <c r="AQZ65" s="488">
        <f t="shared" si="141"/>
        <v>1055</v>
      </c>
      <c r="ARA65" s="488">
        <f t="shared" si="141"/>
        <v>1056</v>
      </c>
      <c r="ARB65" s="488">
        <f t="shared" si="141"/>
        <v>1057</v>
      </c>
      <c r="ARC65" s="488">
        <f t="shared" si="141"/>
        <v>1058</v>
      </c>
      <c r="ARD65" s="488">
        <f t="shared" si="141"/>
        <v>1059</v>
      </c>
      <c r="ARE65" s="488">
        <f t="shared" si="141"/>
        <v>1060</v>
      </c>
      <c r="ARF65" s="488">
        <f t="shared" si="141"/>
        <v>1061</v>
      </c>
      <c r="ARG65" s="488">
        <f t="shared" si="141"/>
        <v>1062</v>
      </c>
      <c r="ARH65" s="488">
        <f t="shared" si="141"/>
        <v>1063</v>
      </c>
      <c r="ARI65" s="488">
        <f t="shared" si="141"/>
        <v>1064</v>
      </c>
      <c r="ARJ65" s="488">
        <f t="shared" si="141"/>
        <v>1065</v>
      </c>
      <c r="ARK65" s="488">
        <f t="shared" si="141"/>
        <v>1066</v>
      </c>
      <c r="ARL65" s="488">
        <f t="shared" si="141"/>
        <v>1067</v>
      </c>
      <c r="ARM65" s="488">
        <f t="shared" si="141"/>
        <v>1068</v>
      </c>
      <c r="ARN65" s="488">
        <f t="shared" si="141"/>
        <v>1069</v>
      </c>
      <c r="ARO65" s="488">
        <f t="shared" si="141"/>
        <v>1070</v>
      </c>
      <c r="ARP65" s="488">
        <f t="shared" si="141"/>
        <v>1071</v>
      </c>
      <c r="ARQ65" s="488">
        <f t="shared" si="141"/>
        <v>1072</v>
      </c>
      <c r="ARR65" s="488">
        <f t="shared" si="141"/>
        <v>1073</v>
      </c>
      <c r="ARS65" s="488">
        <f t="shared" si="141"/>
        <v>1074</v>
      </c>
      <c r="ART65" s="488">
        <f t="shared" si="141"/>
        <v>1075</v>
      </c>
      <c r="ARU65" s="488">
        <f t="shared" si="141"/>
        <v>1076</v>
      </c>
      <c r="ARV65" s="488">
        <f t="shared" si="141"/>
        <v>1077</v>
      </c>
      <c r="ARW65" s="488">
        <f t="shared" si="141"/>
        <v>1078</v>
      </c>
      <c r="ARX65" s="488">
        <f t="shared" si="141"/>
        <v>1079</v>
      </c>
      <c r="ARY65" s="488">
        <f t="shared" si="141"/>
        <v>1080</v>
      </c>
      <c r="ARZ65" s="488">
        <f t="shared" si="141"/>
        <v>1081</v>
      </c>
      <c r="ASA65" s="488">
        <f t="shared" si="141"/>
        <v>1082</v>
      </c>
      <c r="ASB65" s="488">
        <f t="shared" si="141"/>
        <v>1083</v>
      </c>
      <c r="ASC65" s="488">
        <f t="shared" si="141"/>
        <v>1084</v>
      </c>
      <c r="ASD65" s="488">
        <f t="shared" si="141"/>
        <v>1085</v>
      </c>
      <c r="ASE65" s="488">
        <f t="shared" si="141"/>
        <v>1086</v>
      </c>
      <c r="ASF65" s="488">
        <f t="shared" si="141"/>
        <v>1087</v>
      </c>
      <c r="ASG65" s="488">
        <f t="shared" si="141"/>
        <v>1088</v>
      </c>
      <c r="ASH65" s="488">
        <f t="shared" ref="ASH65:AUS65" si="142">ASH54</f>
        <v>1089</v>
      </c>
      <c r="ASI65" s="488">
        <f t="shared" si="142"/>
        <v>1090</v>
      </c>
      <c r="ASJ65" s="488">
        <f t="shared" si="142"/>
        <v>1091</v>
      </c>
      <c r="ASK65" s="488">
        <f t="shared" si="142"/>
        <v>1092</v>
      </c>
      <c r="ASL65" s="488">
        <f t="shared" si="142"/>
        <v>1093</v>
      </c>
      <c r="ASM65" s="488">
        <f t="shared" si="142"/>
        <v>1094</v>
      </c>
      <c r="ASN65" s="488">
        <f t="shared" si="142"/>
        <v>1095</v>
      </c>
      <c r="ASO65" s="488">
        <f t="shared" si="142"/>
        <v>1096</v>
      </c>
      <c r="ASP65" s="488">
        <f t="shared" si="142"/>
        <v>1097</v>
      </c>
      <c r="ASQ65" s="488">
        <f t="shared" si="142"/>
        <v>1098</v>
      </c>
      <c r="ASR65" s="488">
        <f t="shared" si="142"/>
        <v>1099</v>
      </c>
      <c r="ASS65" s="488">
        <f t="shared" si="142"/>
        <v>1100</v>
      </c>
      <c r="AST65" s="488">
        <f t="shared" si="142"/>
        <v>1101</v>
      </c>
      <c r="ASU65" s="488">
        <f t="shared" si="142"/>
        <v>1102</v>
      </c>
      <c r="ASV65" s="488">
        <f t="shared" si="142"/>
        <v>1103</v>
      </c>
      <c r="ASW65" s="488">
        <f t="shared" si="142"/>
        <v>1104</v>
      </c>
      <c r="ASX65" s="488">
        <f t="shared" si="142"/>
        <v>1105</v>
      </c>
      <c r="ASY65" s="488">
        <f t="shared" si="142"/>
        <v>1106</v>
      </c>
      <c r="ASZ65" s="488">
        <f t="shared" si="142"/>
        <v>1107</v>
      </c>
      <c r="ATA65" s="488">
        <f t="shared" si="142"/>
        <v>1108</v>
      </c>
      <c r="ATB65" s="488">
        <f t="shared" si="142"/>
        <v>1109</v>
      </c>
      <c r="ATC65" s="488">
        <f t="shared" si="142"/>
        <v>1110</v>
      </c>
      <c r="ATD65" s="488">
        <f t="shared" si="142"/>
        <v>1111</v>
      </c>
      <c r="ATE65" s="488">
        <f t="shared" si="142"/>
        <v>1112</v>
      </c>
      <c r="ATF65" s="488">
        <f t="shared" si="142"/>
        <v>1113</v>
      </c>
      <c r="ATG65" s="488">
        <f t="shared" si="142"/>
        <v>1114</v>
      </c>
      <c r="ATH65" s="488">
        <f t="shared" si="142"/>
        <v>1115</v>
      </c>
      <c r="ATI65" s="488">
        <f t="shared" si="142"/>
        <v>1116</v>
      </c>
      <c r="ATJ65" s="488">
        <f t="shared" si="142"/>
        <v>1117</v>
      </c>
      <c r="ATK65" s="488">
        <f t="shared" si="142"/>
        <v>1118</v>
      </c>
      <c r="ATL65" s="488">
        <f t="shared" si="142"/>
        <v>1119</v>
      </c>
      <c r="ATM65" s="488">
        <f t="shared" si="142"/>
        <v>1120</v>
      </c>
      <c r="ATN65" s="488">
        <f t="shared" si="142"/>
        <v>1121</v>
      </c>
      <c r="ATO65" s="488">
        <f t="shared" si="142"/>
        <v>1122</v>
      </c>
      <c r="ATP65" s="488">
        <f t="shared" si="142"/>
        <v>1123</v>
      </c>
      <c r="ATQ65" s="488">
        <f t="shared" si="142"/>
        <v>1124</v>
      </c>
      <c r="ATR65" s="488">
        <f t="shared" si="142"/>
        <v>1125</v>
      </c>
      <c r="ATS65" s="488">
        <f t="shared" si="142"/>
        <v>1126</v>
      </c>
      <c r="ATT65" s="488">
        <f t="shared" si="142"/>
        <v>1127</v>
      </c>
      <c r="ATU65" s="488">
        <f t="shared" si="142"/>
        <v>1128</v>
      </c>
      <c r="ATV65" s="488">
        <f t="shared" si="142"/>
        <v>1129</v>
      </c>
      <c r="ATW65" s="488">
        <f t="shared" si="142"/>
        <v>1130</v>
      </c>
      <c r="ATX65" s="488">
        <f t="shared" si="142"/>
        <v>1131</v>
      </c>
      <c r="ATY65" s="488">
        <f t="shared" si="142"/>
        <v>1132</v>
      </c>
      <c r="ATZ65" s="488">
        <f t="shared" si="142"/>
        <v>1133</v>
      </c>
      <c r="AUA65" s="488">
        <f t="shared" si="142"/>
        <v>1134</v>
      </c>
      <c r="AUB65" s="488">
        <f t="shared" si="142"/>
        <v>1135</v>
      </c>
      <c r="AUC65" s="488">
        <f t="shared" si="142"/>
        <v>1136</v>
      </c>
      <c r="AUD65" s="488">
        <f t="shared" si="142"/>
        <v>1137</v>
      </c>
      <c r="AUE65" s="488">
        <f t="shared" si="142"/>
        <v>1138</v>
      </c>
      <c r="AUF65" s="488">
        <f t="shared" si="142"/>
        <v>1139</v>
      </c>
      <c r="AUG65" s="488">
        <f t="shared" si="142"/>
        <v>1140</v>
      </c>
      <c r="AUH65" s="488">
        <f t="shared" si="142"/>
        <v>1141</v>
      </c>
      <c r="AUI65" s="488">
        <f t="shared" si="142"/>
        <v>1142</v>
      </c>
      <c r="AUJ65" s="488">
        <f t="shared" si="142"/>
        <v>1143</v>
      </c>
      <c r="AUK65" s="488">
        <f t="shared" si="142"/>
        <v>1144</v>
      </c>
      <c r="AUL65" s="488">
        <f t="shared" si="142"/>
        <v>1145</v>
      </c>
      <c r="AUM65" s="488">
        <f t="shared" si="142"/>
        <v>1146</v>
      </c>
      <c r="AUN65" s="488">
        <f t="shared" si="142"/>
        <v>1147</v>
      </c>
      <c r="AUO65" s="488">
        <f t="shared" si="142"/>
        <v>1148</v>
      </c>
      <c r="AUP65" s="488">
        <f t="shared" si="142"/>
        <v>1149</v>
      </c>
      <c r="AUQ65" s="488">
        <f t="shared" si="142"/>
        <v>1150</v>
      </c>
      <c r="AUR65" s="488">
        <f t="shared" si="142"/>
        <v>1151</v>
      </c>
      <c r="AUS65" s="488">
        <f t="shared" si="142"/>
        <v>1152</v>
      </c>
      <c r="AUT65" s="488">
        <f t="shared" ref="AUT65:AXE65" si="143">AUT54</f>
        <v>1153</v>
      </c>
      <c r="AUU65" s="488">
        <f t="shared" si="143"/>
        <v>1154</v>
      </c>
      <c r="AUV65" s="488">
        <f t="shared" si="143"/>
        <v>1155</v>
      </c>
      <c r="AUW65" s="488">
        <f t="shared" si="143"/>
        <v>1156</v>
      </c>
      <c r="AUX65" s="488">
        <f t="shared" si="143"/>
        <v>1157</v>
      </c>
      <c r="AUY65" s="488">
        <f t="shared" si="143"/>
        <v>1158</v>
      </c>
      <c r="AUZ65" s="488">
        <f t="shared" si="143"/>
        <v>1159</v>
      </c>
      <c r="AVA65" s="488">
        <f t="shared" si="143"/>
        <v>1160</v>
      </c>
      <c r="AVB65" s="488">
        <f t="shared" si="143"/>
        <v>1161</v>
      </c>
      <c r="AVC65" s="488">
        <f t="shared" si="143"/>
        <v>1162</v>
      </c>
      <c r="AVD65" s="488">
        <f t="shared" si="143"/>
        <v>1163</v>
      </c>
      <c r="AVE65" s="488">
        <f t="shared" si="143"/>
        <v>1164</v>
      </c>
      <c r="AVF65" s="488">
        <f t="shared" si="143"/>
        <v>1165</v>
      </c>
      <c r="AVG65" s="488">
        <f t="shared" si="143"/>
        <v>1166</v>
      </c>
      <c r="AVH65" s="488">
        <f t="shared" si="143"/>
        <v>1167</v>
      </c>
      <c r="AVI65" s="488">
        <f t="shared" si="143"/>
        <v>1168</v>
      </c>
      <c r="AVJ65" s="488">
        <f t="shared" si="143"/>
        <v>1169</v>
      </c>
      <c r="AVK65" s="488">
        <f t="shared" si="143"/>
        <v>1170</v>
      </c>
      <c r="AVL65" s="488">
        <f t="shared" si="143"/>
        <v>1171</v>
      </c>
      <c r="AVM65" s="488">
        <f t="shared" si="143"/>
        <v>1172</v>
      </c>
      <c r="AVN65" s="488">
        <f t="shared" si="143"/>
        <v>1173</v>
      </c>
      <c r="AVO65" s="488">
        <f t="shared" si="143"/>
        <v>1174</v>
      </c>
      <c r="AVP65" s="488">
        <f t="shared" si="143"/>
        <v>1175</v>
      </c>
      <c r="AVQ65" s="488">
        <f t="shared" si="143"/>
        <v>1176</v>
      </c>
      <c r="AVR65" s="488">
        <f t="shared" si="143"/>
        <v>1177</v>
      </c>
      <c r="AVS65" s="488">
        <f t="shared" si="143"/>
        <v>1178</v>
      </c>
      <c r="AVT65" s="488">
        <f t="shared" si="143"/>
        <v>1179</v>
      </c>
      <c r="AVU65" s="488">
        <f t="shared" si="143"/>
        <v>1180</v>
      </c>
      <c r="AVV65" s="488">
        <f t="shared" si="143"/>
        <v>1181</v>
      </c>
      <c r="AVW65" s="488">
        <f t="shared" si="143"/>
        <v>1182</v>
      </c>
      <c r="AVX65" s="488">
        <f t="shared" si="143"/>
        <v>1183</v>
      </c>
      <c r="AVY65" s="488">
        <f t="shared" si="143"/>
        <v>1184</v>
      </c>
      <c r="AVZ65" s="488">
        <f t="shared" si="143"/>
        <v>1185</v>
      </c>
      <c r="AWA65" s="488">
        <f t="shared" si="143"/>
        <v>1186</v>
      </c>
      <c r="AWB65" s="488">
        <f t="shared" si="143"/>
        <v>1187</v>
      </c>
      <c r="AWC65" s="488">
        <f t="shared" si="143"/>
        <v>1188</v>
      </c>
      <c r="AWD65" s="488">
        <f t="shared" si="143"/>
        <v>1189</v>
      </c>
      <c r="AWE65" s="488">
        <f t="shared" si="143"/>
        <v>1190</v>
      </c>
      <c r="AWF65" s="488">
        <f t="shared" si="143"/>
        <v>1191</v>
      </c>
      <c r="AWG65" s="488">
        <f t="shared" si="143"/>
        <v>1192</v>
      </c>
      <c r="AWH65" s="488">
        <f t="shared" si="143"/>
        <v>1193</v>
      </c>
      <c r="AWI65" s="488">
        <f t="shared" si="143"/>
        <v>1194</v>
      </c>
      <c r="AWJ65" s="488">
        <f t="shared" si="143"/>
        <v>1195</v>
      </c>
      <c r="AWK65" s="488">
        <f t="shared" si="143"/>
        <v>1196</v>
      </c>
      <c r="AWL65" s="488">
        <f t="shared" si="143"/>
        <v>1197</v>
      </c>
      <c r="AWM65" s="488">
        <f t="shared" si="143"/>
        <v>1198</v>
      </c>
      <c r="AWN65" s="488">
        <f t="shared" si="143"/>
        <v>1199</v>
      </c>
      <c r="AWO65" s="488">
        <f t="shared" si="143"/>
        <v>1200</v>
      </c>
      <c r="AWP65" s="488">
        <f t="shared" si="143"/>
        <v>1201</v>
      </c>
      <c r="AWQ65" s="488">
        <f t="shared" si="143"/>
        <v>1202</v>
      </c>
      <c r="AWR65" s="488">
        <f t="shared" si="143"/>
        <v>1203</v>
      </c>
      <c r="AWS65" s="488">
        <f t="shared" si="143"/>
        <v>1204</v>
      </c>
      <c r="AWT65" s="488">
        <f t="shared" si="143"/>
        <v>1205</v>
      </c>
      <c r="AWU65" s="488">
        <f t="shared" si="143"/>
        <v>1206</v>
      </c>
      <c r="AWV65" s="488">
        <f t="shared" si="143"/>
        <v>1207</v>
      </c>
      <c r="AWW65" s="488">
        <f t="shared" si="143"/>
        <v>1208</v>
      </c>
      <c r="AWX65" s="488">
        <f t="shared" si="143"/>
        <v>1209</v>
      </c>
      <c r="AWY65" s="488">
        <f t="shared" si="143"/>
        <v>1210</v>
      </c>
      <c r="AWZ65" s="488">
        <f t="shared" si="143"/>
        <v>1211</v>
      </c>
      <c r="AXA65" s="488">
        <f t="shared" si="143"/>
        <v>1212</v>
      </c>
      <c r="AXB65" s="488">
        <f t="shared" si="143"/>
        <v>1213</v>
      </c>
      <c r="AXC65" s="488">
        <f t="shared" si="143"/>
        <v>1214</v>
      </c>
      <c r="AXD65" s="488">
        <f t="shared" si="143"/>
        <v>1215</v>
      </c>
      <c r="AXE65" s="488">
        <f t="shared" si="143"/>
        <v>1216</v>
      </c>
      <c r="AXF65" s="488">
        <f t="shared" ref="AXF65:AZQ65" si="144">AXF54</f>
        <v>1217</v>
      </c>
      <c r="AXG65" s="488">
        <f t="shared" si="144"/>
        <v>1218</v>
      </c>
      <c r="AXH65" s="488">
        <f t="shared" si="144"/>
        <v>1219</v>
      </c>
      <c r="AXI65" s="488">
        <f t="shared" si="144"/>
        <v>1220</v>
      </c>
      <c r="AXJ65" s="488">
        <f t="shared" si="144"/>
        <v>1221</v>
      </c>
      <c r="AXK65" s="488">
        <f t="shared" si="144"/>
        <v>1222</v>
      </c>
      <c r="AXL65" s="488">
        <f t="shared" si="144"/>
        <v>1223</v>
      </c>
      <c r="AXM65" s="488">
        <f t="shared" si="144"/>
        <v>1224</v>
      </c>
      <c r="AXN65" s="488">
        <f t="shared" si="144"/>
        <v>1225</v>
      </c>
      <c r="AXO65" s="488">
        <f t="shared" si="144"/>
        <v>1226</v>
      </c>
      <c r="AXP65" s="488">
        <f t="shared" si="144"/>
        <v>1227</v>
      </c>
      <c r="AXQ65" s="488">
        <f t="shared" si="144"/>
        <v>1228</v>
      </c>
      <c r="AXR65" s="488">
        <f t="shared" si="144"/>
        <v>1229</v>
      </c>
      <c r="AXS65" s="488">
        <f t="shared" si="144"/>
        <v>1230</v>
      </c>
      <c r="AXT65" s="488">
        <f t="shared" si="144"/>
        <v>1231</v>
      </c>
      <c r="AXU65" s="488">
        <f t="shared" si="144"/>
        <v>1232</v>
      </c>
      <c r="AXV65" s="488">
        <f t="shared" si="144"/>
        <v>1233</v>
      </c>
      <c r="AXW65" s="488">
        <f t="shared" si="144"/>
        <v>1234</v>
      </c>
      <c r="AXX65" s="488">
        <f t="shared" si="144"/>
        <v>1235</v>
      </c>
      <c r="AXY65" s="488">
        <f t="shared" si="144"/>
        <v>1236</v>
      </c>
      <c r="AXZ65" s="488">
        <f t="shared" si="144"/>
        <v>1237</v>
      </c>
      <c r="AYA65" s="488">
        <f t="shared" si="144"/>
        <v>1238</v>
      </c>
      <c r="AYB65" s="488">
        <f t="shared" si="144"/>
        <v>1239</v>
      </c>
      <c r="AYC65" s="488">
        <f t="shared" si="144"/>
        <v>1240</v>
      </c>
      <c r="AYD65" s="488">
        <f t="shared" si="144"/>
        <v>1241</v>
      </c>
      <c r="AYE65" s="488">
        <f t="shared" si="144"/>
        <v>1242</v>
      </c>
      <c r="AYF65" s="488">
        <f t="shared" si="144"/>
        <v>1243</v>
      </c>
      <c r="AYG65" s="488">
        <f t="shared" si="144"/>
        <v>1244</v>
      </c>
      <c r="AYH65" s="488">
        <f t="shared" si="144"/>
        <v>1245</v>
      </c>
      <c r="AYI65" s="488">
        <f t="shared" si="144"/>
        <v>1246</v>
      </c>
      <c r="AYJ65" s="488">
        <f t="shared" si="144"/>
        <v>1247</v>
      </c>
      <c r="AYK65" s="488">
        <f t="shared" si="144"/>
        <v>1248</v>
      </c>
      <c r="AYL65" s="488">
        <f t="shared" si="144"/>
        <v>1249</v>
      </c>
      <c r="AYM65" s="488">
        <f t="shared" si="144"/>
        <v>1250</v>
      </c>
      <c r="AYN65" s="488">
        <f t="shared" si="144"/>
        <v>1251</v>
      </c>
      <c r="AYO65" s="488">
        <f t="shared" si="144"/>
        <v>1252</v>
      </c>
      <c r="AYP65" s="488">
        <f t="shared" si="144"/>
        <v>1253</v>
      </c>
      <c r="AYQ65" s="488">
        <f t="shared" si="144"/>
        <v>1254</v>
      </c>
      <c r="AYR65" s="488">
        <f t="shared" si="144"/>
        <v>1255</v>
      </c>
      <c r="AYS65" s="488">
        <f t="shared" si="144"/>
        <v>1256</v>
      </c>
      <c r="AYT65" s="488">
        <f t="shared" si="144"/>
        <v>1257</v>
      </c>
      <c r="AYU65" s="488">
        <f t="shared" si="144"/>
        <v>1258</v>
      </c>
      <c r="AYV65" s="488">
        <f t="shared" si="144"/>
        <v>1259</v>
      </c>
      <c r="AYW65" s="488">
        <f t="shared" si="144"/>
        <v>1260</v>
      </c>
      <c r="AYX65" s="488">
        <f t="shared" si="144"/>
        <v>1261</v>
      </c>
      <c r="AYY65" s="488">
        <f t="shared" si="144"/>
        <v>1262</v>
      </c>
      <c r="AYZ65" s="488">
        <f t="shared" si="144"/>
        <v>1263</v>
      </c>
      <c r="AZA65" s="488">
        <f t="shared" si="144"/>
        <v>1264</v>
      </c>
      <c r="AZB65" s="488">
        <f t="shared" si="144"/>
        <v>1265</v>
      </c>
      <c r="AZC65" s="488">
        <f t="shared" si="144"/>
        <v>1266</v>
      </c>
      <c r="AZD65" s="488">
        <f t="shared" si="144"/>
        <v>1267</v>
      </c>
      <c r="AZE65" s="488">
        <f t="shared" si="144"/>
        <v>1268</v>
      </c>
      <c r="AZF65" s="488">
        <f t="shared" si="144"/>
        <v>1269</v>
      </c>
      <c r="AZG65" s="488">
        <f t="shared" si="144"/>
        <v>1270</v>
      </c>
      <c r="AZH65" s="488">
        <f t="shared" si="144"/>
        <v>1271</v>
      </c>
      <c r="AZI65" s="488">
        <f t="shared" si="144"/>
        <v>1272</v>
      </c>
      <c r="AZJ65" s="488">
        <f t="shared" si="144"/>
        <v>1273</v>
      </c>
      <c r="AZK65" s="488">
        <f t="shared" si="144"/>
        <v>1274</v>
      </c>
      <c r="AZL65" s="488">
        <f t="shared" si="144"/>
        <v>1275</v>
      </c>
      <c r="AZM65" s="488">
        <f t="shared" si="144"/>
        <v>1276</v>
      </c>
      <c r="AZN65" s="488">
        <f t="shared" si="144"/>
        <v>1277</v>
      </c>
      <c r="AZO65" s="488">
        <f t="shared" si="144"/>
        <v>1278</v>
      </c>
      <c r="AZP65" s="488">
        <f t="shared" si="144"/>
        <v>1279</v>
      </c>
      <c r="AZQ65" s="488">
        <f t="shared" si="144"/>
        <v>1280</v>
      </c>
      <c r="AZR65" s="488">
        <f t="shared" ref="AZR65:BCC65" si="145">AZR54</f>
        <v>1281</v>
      </c>
      <c r="AZS65" s="488">
        <f t="shared" si="145"/>
        <v>1282</v>
      </c>
      <c r="AZT65" s="488">
        <f t="shared" si="145"/>
        <v>1283</v>
      </c>
      <c r="AZU65" s="488">
        <f t="shared" si="145"/>
        <v>1284</v>
      </c>
      <c r="AZV65" s="488">
        <f t="shared" si="145"/>
        <v>1285</v>
      </c>
      <c r="AZW65" s="488">
        <f t="shared" si="145"/>
        <v>1286</v>
      </c>
      <c r="AZX65" s="488">
        <f t="shared" si="145"/>
        <v>1287</v>
      </c>
      <c r="AZY65" s="488">
        <f t="shared" si="145"/>
        <v>1288</v>
      </c>
      <c r="AZZ65" s="488">
        <f t="shared" si="145"/>
        <v>1289</v>
      </c>
      <c r="BAA65" s="488">
        <f t="shared" si="145"/>
        <v>1290</v>
      </c>
      <c r="BAB65" s="488">
        <f t="shared" si="145"/>
        <v>1291</v>
      </c>
      <c r="BAC65" s="488">
        <f t="shared" si="145"/>
        <v>1292</v>
      </c>
      <c r="BAD65" s="488">
        <f t="shared" si="145"/>
        <v>1293</v>
      </c>
      <c r="BAE65" s="488">
        <f t="shared" si="145"/>
        <v>1294</v>
      </c>
      <c r="BAF65" s="488">
        <f t="shared" si="145"/>
        <v>1295</v>
      </c>
      <c r="BAG65" s="488">
        <f t="shared" si="145"/>
        <v>1296</v>
      </c>
      <c r="BAH65" s="488">
        <f t="shared" si="145"/>
        <v>1297</v>
      </c>
      <c r="BAI65" s="488">
        <f t="shared" si="145"/>
        <v>1298</v>
      </c>
      <c r="BAJ65" s="488">
        <f t="shared" si="145"/>
        <v>1299</v>
      </c>
      <c r="BAK65" s="488">
        <f t="shared" si="145"/>
        <v>1300</v>
      </c>
      <c r="BAL65" s="488">
        <f t="shared" si="145"/>
        <v>1301</v>
      </c>
      <c r="BAM65" s="488">
        <f t="shared" si="145"/>
        <v>1302</v>
      </c>
      <c r="BAN65" s="488">
        <f t="shared" si="145"/>
        <v>1303</v>
      </c>
      <c r="BAO65" s="488">
        <f t="shared" si="145"/>
        <v>1304</v>
      </c>
      <c r="BAP65" s="488">
        <f t="shared" si="145"/>
        <v>1305</v>
      </c>
      <c r="BAQ65" s="488">
        <f t="shared" si="145"/>
        <v>1306</v>
      </c>
      <c r="BAR65" s="488">
        <f t="shared" si="145"/>
        <v>1307</v>
      </c>
      <c r="BAS65" s="488">
        <f t="shared" si="145"/>
        <v>1308</v>
      </c>
      <c r="BAT65" s="488">
        <f t="shared" si="145"/>
        <v>1309</v>
      </c>
      <c r="BAU65" s="488">
        <f t="shared" si="145"/>
        <v>1310</v>
      </c>
      <c r="BAV65" s="488">
        <f t="shared" si="145"/>
        <v>1311</v>
      </c>
      <c r="BAW65" s="488">
        <f t="shared" si="145"/>
        <v>1312</v>
      </c>
      <c r="BAX65" s="488">
        <f t="shared" si="145"/>
        <v>1313</v>
      </c>
      <c r="BAY65" s="488">
        <f t="shared" si="145"/>
        <v>1314</v>
      </c>
      <c r="BAZ65" s="488">
        <f t="shared" si="145"/>
        <v>1315</v>
      </c>
      <c r="BBA65" s="488">
        <f t="shared" si="145"/>
        <v>1316</v>
      </c>
      <c r="BBB65" s="488">
        <f t="shared" si="145"/>
        <v>1317</v>
      </c>
      <c r="BBC65" s="488">
        <f t="shared" si="145"/>
        <v>1318</v>
      </c>
      <c r="BBD65" s="488">
        <f t="shared" si="145"/>
        <v>1319</v>
      </c>
      <c r="BBE65" s="488">
        <f t="shared" si="145"/>
        <v>1320</v>
      </c>
      <c r="BBF65" s="488">
        <f t="shared" si="145"/>
        <v>1321</v>
      </c>
      <c r="BBG65" s="488">
        <f t="shared" si="145"/>
        <v>1322</v>
      </c>
      <c r="BBH65" s="488">
        <f t="shared" si="145"/>
        <v>1323</v>
      </c>
      <c r="BBI65" s="488">
        <f t="shared" si="145"/>
        <v>1324</v>
      </c>
      <c r="BBJ65" s="488">
        <f t="shared" si="145"/>
        <v>1325</v>
      </c>
      <c r="BBK65" s="488">
        <f t="shared" si="145"/>
        <v>1326</v>
      </c>
      <c r="BBL65" s="488">
        <f t="shared" si="145"/>
        <v>1327</v>
      </c>
      <c r="BBM65" s="488">
        <f t="shared" si="145"/>
        <v>1328</v>
      </c>
      <c r="BBN65" s="488">
        <f t="shared" si="145"/>
        <v>1329</v>
      </c>
      <c r="BBO65" s="488">
        <f t="shared" si="145"/>
        <v>1330</v>
      </c>
      <c r="BBP65" s="488">
        <f t="shared" si="145"/>
        <v>1331</v>
      </c>
      <c r="BBQ65" s="488">
        <f t="shared" si="145"/>
        <v>1332</v>
      </c>
      <c r="BBR65" s="488">
        <f t="shared" si="145"/>
        <v>1333</v>
      </c>
      <c r="BBS65" s="488">
        <f t="shared" si="145"/>
        <v>1334</v>
      </c>
      <c r="BBT65" s="488">
        <f t="shared" si="145"/>
        <v>1335</v>
      </c>
      <c r="BBU65" s="488">
        <f t="shared" si="145"/>
        <v>1336</v>
      </c>
      <c r="BBV65" s="488">
        <f t="shared" si="145"/>
        <v>1337</v>
      </c>
      <c r="BBW65" s="488">
        <f t="shared" si="145"/>
        <v>1338</v>
      </c>
      <c r="BBX65" s="488">
        <f t="shared" si="145"/>
        <v>1339</v>
      </c>
      <c r="BBY65" s="488">
        <f t="shared" si="145"/>
        <v>1340</v>
      </c>
      <c r="BBZ65" s="488">
        <f t="shared" si="145"/>
        <v>1341</v>
      </c>
      <c r="BCA65" s="488">
        <f t="shared" si="145"/>
        <v>1342</v>
      </c>
      <c r="BCB65" s="488">
        <f t="shared" si="145"/>
        <v>1343</v>
      </c>
      <c r="BCC65" s="488">
        <f t="shared" si="145"/>
        <v>1344</v>
      </c>
      <c r="BCD65" s="488">
        <f t="shared" ref="BCD65:BEO65" si="146">BCD54</f>
        <v>1345</v>
      </c>
      <c r="BCE65" s="488">
        <f t="shared" si="146"/>
        <v>1346</v>
      </c>
      <c r="BCF65" s="488">
        <f t="shared" si="146"/>
        <v>1347</v>
      </c>
      <c r="BCG65" s="488">
        <f t="shared" si="146"/>
        <v>1348</v>
      </c>
      <c r="BCH65" s="488">
        <f t="shared" si="146"/>
        <v>1349</v>
      </c>
      <c r="BCI65" s="488">
        <f t="shared" si="146"/>
        <v>1350</v>
      </c>
      <c r="BCJ65" s="488">
        <f t="shared" si="146"/>
        <v>1351</v>
      </c>
      <c r="BCK65" s="488">
        <f t="shared" si="146"/>
        <v>1352</v>
      </c>
      <c r="BCL65" s="488">
        <f t="shared" si="146"/>
        <v>1353</v>
      </c>
      <c r="BCM65" s="488">
        <f t="shared" si="146"/>
        <v>1354</v>
      </c>
      <c r="BCN65" s="488">
        <f t="shared" si="146"/>
        <v>1355</v>
      </c>
      <c r="BCO65" s="488">
        <f t="shared" si="146"/>
        <v>1356</v>
      </c>
      <c r="BCP65" s="488">
        <f t="shared" si="146"/>
        <v>1357</v>
      </c>
      <c r="BCQ65" s="488">
        <f t="shared" si="146"/>
        <v>1358</v>
      </c>
      <c r="BCR65" s="488">
        <f t="shared" si="146"/>
        <v>1359</v>
      </c>
      <c r="BCS65" s="488">
        <f t="shared" si="146"/>
        <v>1360</v>
      </c>
      <c r="BCT65" s="488">
        <f t="shared" si="146"/>
        <v>1361</v>
      </c>
      <c r="BCU65" s="488">
        <f t="shared" si="146"/>
        <v>1362</v>
      </c>
      <c r="BCV65" s="488">
        <f t="shared" si="146"/>
        <v>1363</v>
      </c>
      <c r="BCW65" s="488">
        <f t="shared" si="146"/>
        <v>1364</v>
      </c>
      <c r="BCX65" s="488">
        <f t="shared" si="146"/>
        <v>1365</v>
      </c>
      <c r="BCY65" s="488">
        <f t="shared" si="146"/>
        <v>1366</v>
      </c>
      <c r="BCZ65" s="488">
        <f t="shared" si="146"/>
        <v>1367</v>
      </c>
      <c r="BDA65" s="488">
        <f t="shared" si="146"/>
        <v>1368</v>
      </c>
      <c r="BDB65" s="488">
        <f t="shared" si="146"/>
        <v>1369</v>
      </c>
      <c r="BDC65" s="488">
        <f t="shared" si="146"/>
        <v>1370</v>
      </c>
      <c r="BDD65" s="488">
        <f t="shared" si="146"/>
        <v>1371</v>
      </c>
      <c r="BDE65" s="488">
        <f t="shared" si="146"/>
        <v>1372</v>
      </c>
      <c r="BDF65" s="488">
        <f t="shared" si="146"/>
        <v>1373</v>
      </c>
      <c r="BDG65" s="488">
        <f t="shared" si="146"/>
        <v>1374</v>
      </c>
      <c r="BDH65" s="488">
        <f t="shared" si="146"/>
        <v>1375</v>
      </c>
      <c r="BDI65" s="488">
        <f t="shared" si="146"/>
        <v>1376</v>
      </c>
      <c r="BDJ65" s="488">
        <f t="shared" si="146"/>
        <v>1377</v>
      </c>
      <c r="BDK65" s="488">
        <f t="shared" si="146"/>
        <v>1378</v>
      </c>
      <c r="BDL65" s="488">
        <f t="shared" si="146"/>
        <v>1379</v>
      </c>
      <c r="BDM65" s="488">
        <f t="shared" si="146"/>
        <v>1380</v>
      </c>
      <c r="BDN65" s="488">
        <f t="shared" si="146"/>
        <v>1381</v>
      </c>
      <c r="BDO65" s="488">
        <f t="shared" si="146"/>
        <v>1382</v>
      </c>
      <c r="BDP65" s="488">
        <f t="shared" si="146"/>
        <v>1383</v>
      </c>
      <c r="BDQ65" s="488">
        <f t="shared" si="146"/>
        <v>1384</v>
      </c>
      <c r="BDR65" s="488">
        <f t="shared" si="146"/>
        <v>1385</v>
      </c>
      <c r="BDS65" s="488">
        <f t="shared" si="146"/>
        <v>1386</v>
      </c>
      <c r="BDT65" s="488">
        <f t="shared" si="146"/>
        <v>1387</v>
      </c>
      <c r="BDU65" s="488">
        <f t="shared" si="146"/>
        <v>1388</v>
      </c>
      <c r="BDV65" s="488">
        <f t="shared" si="146"/>
        <v>1389</v>
      </c>
      <c r="BDW65" s="488">
        <f t="shared" si="146"/>
        <v>1390</v>
      </c>
      <c r="BDX65" s="488">
        <f t="shared" si="146"/>
        <v>1391</v>
      </c>
      <c r="BDY65" s="488">
        <f t="shared" si="146"/>
        <v>1392</v>
      </c>
      <c r="BDZ65" s="488">
        <f t="shared" si="146"/>
        <v>1393</v>
      </c>
      <c r="BEA65" s="488">
        <f t="shared" si="146"/>
        <v>1394</v>
      </c>
      <c r="BEB65" s="488">
        <f t="shared" si="146"/>
        <v>1395</v>
      </c>
      <c r="BEC65" s="488">
        <f t="shared" si="146"/>
        <v>1396</v>
      </c>
      <c r="BED65" s="488">
        <f t="shared" si="146"/>
        <v>1397</v>
      </c>
      <c r="BEE65" s="488">
        <f t="shared" si="146"/>
        <v>1398</v>
      </c>
      <c r="BEF65" s="488">
        <f t="shared" si="146"/>
        <v>1399</v>
      </c>
      <c r="BEG65" s="488">
        <f t="shared" si="146"/>
        <v>1400</v>
      </c>
      <c r="BEH65" s="488">
        <f t="shared" si="146"/>
        <v>1401</v>
      </c>
      <c r="BEI65" s="488">
        <f t="shared" si="146"/>
        <v>1402</v>
      </c>
      <c r="BEJ65" s="488">
        <f t="shared" si="146"/>
        <v>1403</v>
      </c>
      <c r="BEK65" s="488">
        <f t="shared" si="146"/>
        <v>1404</v>
      </c>
      <c r="BEL65" s="488">
        <f t="shared" si="146"/>
        <v>1405</v>
      </c>
      <c r="BEM65" s="488">
        <f t="shared" si="146"/>
        <v>1406</v>
      </c>
      <c r="BEN65" s="488">
        <f t="shared" si="146"/>
        <v>1407</v>
      </c>
      <c r="BEO65" s="488">
        <f t="shared" si="146"/>
        <v>1408</v>
      </c>
      <c r="BEP65" s="488">
        <f t="shared" ref="BEP65:BHA65" si="147">BEP54</f>
        <v>1409</v>
      </c>
      <c r="BEQ65" s="488">
        <f t="shared" si="147"/>
        <v>1410</v>
      </c>
      <c r="BER65" s="488">
        <f t="shared" si="147"/>
        <v>1411</v>
      </c>
      <c r="BES65" s="488">
        <f t="shared" si="147"/>
        <v>1412</v>
      </c>
      <c r="BET65" s="488">
        <f t="shared" si="147"/>
        <v>1413</v>
      </c>
      <c r="BEU65" s="488">
        <f t="shared" si="147"/>
        <v>1414</v>
      </c>
      <c r="BEV65" s="488">
        <f t="shared" si="147"/>
        <v>1415</v>
      </c>
      <c r="BEW65" s="488">
        <f t="shared" si="147"/>
        <v>1416</v>
      </c>
      <c r="BEX65" s="488">
        <f t="shared" si="147"/>
        <v>1417</v>
      </c>
      <c r="BEY65" s="488">
        <f t="shared" si="147"/>
        <v>1418</v>
      </c>
      <c r="BEZ65" s="488">
        <f t="shared" si="147"/>
        <v>1419</v>
      </c>
      <c r="BFA65" s="488">
        <f t="shared" si="147"/>
        <v>1420</v>
      </c>
      <c r="BFB65" s="488">
        <f t="shared" si="147"/>
        <v>1421</v>
      </c>
      <c r="BFC65" s="488">
        <f t="shared" si="147"/>
        <v>1422</v>
      </c>
      <c r="BFD65" s="488">
        <f t="shared" si="147"/>
        <v>1423</v>
      </c>
      <c r="BFE65" s="488">
        <f t="shared" si="147"/>
        <v>1424</v>
      </c>
      <c r="BFF65" s="488">
        <f t="shared" si="147"/>
        <v>1425</v>
      </c>
      <c r="BFG65" s="488">
        <f t="shared" si="147"/>
        <v>1426</v>
      </c>
      <c r="BFH65" s="488">
        <f t="shared" si="147"/>
        <v>1427</v>
      </c>
      <c r="BFI65" s="488">
        <f t="shared" si="147"/>
        <v>1428</v>
      </c>
      <c r="BFJ65" s="488">
        <f t="shared" si="147"/>
        <v>1429</v>
      </c>
      <c r="BFK65" s="488">
        <f t="shared" si="147"/>
        <v>1430</v>
      </c>
      <c r="BFL65" s="488">
        <f t="shared" si="147"/>
        <v>1431</v>
      </c>
      <c r="BFM65" s="488">
        <f t="shared" si="147"/>
        <v>1432</v>
      </c>
      <c r="BFN65" s="488">
        <f t="shared" si="147"/>
        <v>1433</v>
      </c>
      <c r="BFO65" s="488">
        <f t="shared" si="147"/>
        <v>1434</v>
      </c>
      <c r="BFP65" s="488">
        <f t="shared" si="147"/>
        <v>1435</v>
      </c>
      <c r="BFQ65" s="488">
        <f t="shared" si="147"/>
        <v>1436</v>
      </c>
      <c r="BFR65" s="488">
        <f t="shared" si="147"/>
        <v>1437</v>
      </c>
      <c r="BFS65" s="488">
        <f t="shared" si="147"/>
        <v>1438</v>
      </c>
      <c r="BFT65" s="488">
        <f t="shared" si="147"/>
        <v>1439</v>
      </c>
      <c r="BFU65" s="488">
        <f t="shared" si="147"/>
        <v>1440</v>
      </c>
      <c r="BFV65" s="488">
        <f t="shared" si="147"/>
        <v>1441</v>
      </c>
      <c r="BFW65" s="488">
        <f t="shared" si="147"/>
        <v>1442</v>
      </c>
      <c r="BFX65" s="488">
        <f t="shared" si="147"/>
        <v>1443</v>
      </c>
      <c r="BFY65" s="488">
        <f t="shared" si="147"/>
        <v>1444</v>
      </c>
      <c r="BFZ65" s="488">
        <f t="shared" si="147"/>
        <v>1445</v>
      </c>
      <c r="BGA65" s="488">
        <f t="shared" si="147"/>
        <v>1446</v>
      </c>
      <c r="BGB65" s="488">
        <f t="shared" si="147"/>
        <v>1447</v>
      </c>
      <c r="BGC65" s="488">
        <f t="shared" si="147"/>
        <v>1448</v>
      </c>
      <c r="BGD65" s="488">
        <f t="shared" si="147"/>
        <v>1449</v>
      </c>
      <c r="BGE65" s="488">
        <f t="shared" si="147"/>
        <v>1450</v>
      </c>
      <c r="BGF65" s="488">
        <f t="shared" si="147"/>
        <v>1451</v>
      </c>
      <c r="BGG65" s="488">
        <f t="shared" si="147"/>
        <v>1452</v>
      </c>
      <c r="BGH65" s="488">
        <f t="shared" si="147"/>
        <v>1453</v>
      </c>
      <c r="BGI65" s="488">
        <f t="shared" si="147"/>
        <v>1454</v>
      </c>
      <c r="BGJ65" s="488">
        <f t="shared" si="147"/>
        <v>1455</v>
      </c>
      <c r="BGK65" s="488">
        <f t="shared" si="147"/>
        <v>1456</v>
      </c>
      <c r="BGL65" s="488">
        <f t="shared" si="147"/>
        <v>1457</v>
      </c>
      <c r="BGM65" s="488">
        <f t="shared" si="147"/>
        <v>1458</v>
      </c>
      <c r="BGN65" s="488">
        <f t="shared" si="147"/>
        <v>1459</v>
      </c>
      <c r="BGO65" s="488">
        <f t="shared" si="147"/>
        <v>1460</v>
      </c>
      <c r="BGP65" s="488">
        <f t="shared" si="147"/>
        <v>1461</v>
      </c>
      <c r="BGQ65" s="488">
        <f t="shared" si="147"/>
        <v>1462</v>
      </c>
      <c r="BGR65" s="488">
        <f t="shared" si="147"/>
        <v>1463</v>
      </c>
      <c r="BGS65" s="488">
        <f t="shared" si="147"/>
        <v>1464</v>
      </c>
      <c r="BGT65" s="488">
        <f t="shared" si="147"/>
        <v>1465</v>
      </c>
      <c r="BGU65" s="488">
        <f t="shared" si="147"/>
        <v>1466</v>
      </c>
      <c r="BGV65" s="488">
        <f t="shared" si="147"/>
        <v>1467</v>
      </c>
      <c r="BGW65" s="488">
        <f t="shared" si="147"/>
        <v>1468</v>
      </c>
      <c r="BGX65" s="488">
        <f t="shared" si="147"/>
        <v>1469</v>
      </c>
      <c r="BGY65" s="488">
        <f t="shared" si="147"/>
        <v>1470</v>
      </c>
      <c r="BGZ65" s="488">
        <f t="shared" si="147"/>
        <v>1471</v>
      </c>
      <c r="BHA65" s="488">
        <f t="shared" si="147"/>
        <v>1472</v>
      </c>
      <c r="BHB65" s="488">
        <f t="shared" ref="BHB65:BJM65" si="148">BHB54</f>
        <v>1473</v>
      </c>
      <c r="BHC65" s="488">
        <f t="shared" si="148"/>
        <v>1474</v>
      </c>
      <c r="BHD65" s="488">
        <f t="shared" si="148"/>
        <v>1475</v>
      </c>
      <c r="BHE65" s="488">
        <f t="shared" si="148"/>
        <v>1476</v>
      </c>
      <c r="BHF65" s="488">
        <f t="shared" si="148"/>
        <v>1477</v>
      </c>
      <c r="BHG65" s="488">
        <f t="shared" si="148"/>
        <v>1478</v>
      </c>
      <c r="BHH65" s="488">
        <f t="shared" si="148"/>
        <v>1479</v>
      </c>
      <c r="BHI65" s="488">
        <f t="shared" si="148"/>
        <v>1480</v>
      </c>
      <c r="BHJ65" s="488">
        <f t="shared" si="148"/>
        <v>1481</v>
      </c>
      <c r="BHK65" s="488">
        <f t="shared" si="148"/>
        <v>1482</v>
      </c>
      <c r="BHL65" s="488">
        <f t="shared" si="148"/>
        <v>1483</v>
      </c>
      <c r="BHM65" s="488">
        <f t="shared" si="148"/>
        <v>1484</v>
      </c>
      <c r="BHN65" s="488">
        <f t="shared" si="148"/>
        <v>1485</v>
      </c>
      <c r="BHO65" s="488">
        <f t="shared" si="148"/>
        <v>1486</v>
      </c>
      <c r="BHP65" s="488">
        <f t="shared" si="148"/>
        <v>1487</v>
      </c>
      <c r="BHQ65" s="488">
        <f t="shared" si="148"/>
        <v>1488</v>
      </c>
      <c r="BHR65" s="488">
        <f t="shared" si="148"/>
        <v>1489</v>
      </c>
      <c r="BHS65" s="488">
        <f t="shared" si="148"/>
        <v>1490</v>
      </c>
      <c r="BHT65" s="488">
        <f t="shared" si="148"/>
        <v>1491</v>
      </c>
      <c r="BHU65" s="488">
        <f t="shared" si="148"/>
        <v>1492</v>
      </c>
      <c r="BHV65" s="488">
        <f t="shared" si="148"/>
        <v>1493</v>
      </c>
      <c r="BHW65" s="488">
        <f t="shared" si="148"/>
        <v>1494</v>
      </c>
      <c r="BHX65" s="488">
        <f t="shared" si="148"/>
        <v>1495</v>
      </c>
      <c r="BHY65" s="488">
        <f t="shared" si="148"/>
        <v>1496</v>
      </c>
      <c r="BHZ65" s="488">
        <f t="shared" si="148"/>
        <v>1497</v>
      </c>
      <c r="BIA65" s="488">
        <f t="shared" si="148"/>
        <v>1498</v>
      </c>
      <c r="BIB65" s="488">
        <f t="shared" si="148"/>
        <v>1499</v>
      </c>
      <c r="BIC65" s="488">
        <f t="shared" si="148"/>
        <v>1500</v>
      </c>
      <c r="BID65" s="488">
        <f t="shared" si="148"/>
        <v>1501</v>
      </c>
      <c r="BIE65" s="488">
        <f t="shared" si="148"/>
        <v>1502</v>
      </c>
      <c r="BIF65" s="488">
        <f t="shared" si="148"/>
        <v>1503</v>
      </c>
      <c r="BIG65" s="488">
        <f t="shared" si="148"/>
        <v>1504</v>
      </c>
      <c r="BIH65" s="488">
        <f t="shared" si="148"/>
        <v>1505</v>
      </c>
      <c r="BII65" s="488">
        <f t="shared" si="148"/>
        <v>1506</v>
      </c>
      <c r="BIJ65" s="488">
        <f t="shared" si="148"/>
        <v>1507</v>
      </c>
      <c r="BIK65" s="488">
        <f t="shared" si="148"/>
        <v>1508</v>
      </c>
      <c r="BIL65" s="488">
        <f t="shared" si="148"/>
        <v>1509</v>
      </c>
      <c r="BIM65" s="488">
        <f t="shared" si="148"/>
        <v>1510</v>
      </c>
      <c r="BIN65" s="488">
        <f t="shared" si="148"/>
        <v>1511</v>
      </c>
      <c r="BIO65" s="488">
        <f t="shared" si="148"/>
        <v>1512</v>
      </c>
      <c r="BIP65" s="488">
        <f t="shared" si="148"/>
        <v>1513</v>
      </c>
      <c r="BIQ65" s="488">
        <f t="shared" si="148"/>
        <v>1514</v>
      </c>
      <c r="BIR65" s="488">
        <f t="shared" si="148"/>
        <v>1515</v>
      </c>
      <c r="BIS65" s="488">
        <f t="shared" si="148"/>
        <v>1516</v>
      </c>
      <c r="BIT65" s="488">
        <f t="shared" si="148"/>
        <v>1517</v>
      </c>
      <c r="BIU65" s="488">
        <f t="shared" si="148"/>
        <v>1518</v>
      </c>
      <c r="BIV65" s="488">
        <f t="shared" si="148"/>
        <v>1519</v>
      </c>
      <c r="BIW65" s="488">
        <f t="shared" si="148"/>
        <v>1520</v>
      </c>
      <c r="BIX65" s="488">
        <f t="shared" si="148"/>
        <v>1521</v>
      </c>
      <c r="BIY65" s="488">
        <f t="shared" si="148"/>
        <v>1522</v>
      </c>
      <c r="BIZ65" s="488">
        <f t="shared" si="148"/>
        <v>1523</v>
      </c>
      <c r="BJA65" s="488">
        <f t="shared" si="148"/>
        <v>1524</v>
      </c>
      <c r="BJB65" s="488">
        <f t="shared" si="148"/>
        <v>1525</v>
      </c>
      <c r="BJC65" s="488">
        <f t="shared" si="148"/>
        <v>1526</v>
      </c>
      <c r="BJD65" s="488">
        <f t="shared" si="148"/>
        <v>1527</v>
      </c>
      <c r="BJE65" s="488">
        <f t="shared" si="148"/>
        <v>1528</v>
      </c>
      <c r="BJF65" s="488">
        <f t="shared" si="148"/>
        <v>1529</v>
      </c>
      <c r="BJG65" s="488">
        <f t="shared" si="148"/>
        <v>1530</v>
      </c>
      <c r="BJH65" s="488">
        <f t="shared" si="148"/>
        <v>1531</v>
      </c>
      <c r="BJI65" s="488">
        <f t="shared" si="148"/>
        <v>1532</v>
      </c>
      <c r="BJJ65" s="488">
        <f t="shared" si="148"/>
        <v>1533</v>
      </c>
      <c r="BJK65" s="488">
        <f t="shared" si="148"/>
        <v>1534</v>
      </c>
      <c r="BJL65" s="488">
        <f t="shared" si="148"/>
        <v>1535</v>
      </c>
      <c r="BJM65" s="488">
        <f t="shared" si="148"/>
        <v>1536</v>
      </c>
      <c r="BJN65" s="488">
        <f t="shared" ref="BJN65:BLY65" si="149">BJN54</f>
        <v>1537</v>
      </c>
      <c r="BJO65" s="488">
        <f t="shared" si="149"/>
        <v>1538</v>
      </c>
      <c r="BJP65" s="488">
        <f t="shared" si="149"/>
        <v>1539</v>
      </c>
      <c r="BJQ65" s="488">
        <f t="shared" si="149"/>
        <v>1540</v>
      </c>
      <c r="BJR65" s="488">
        <f t="shared" si="149"/>
        <v>1541</v>
      </c>
      <c r="BJS65" s="488">
        <f t="shared" si="149"/>
        <v>1542</v>
      </c>
      <c r="BJT65" s="488">
        <f t="shared" si="149"/>
        <v>1543</v>
      </c>
      <c r="BJU65" s="488">
        <f t="shared" si="149"/>
        <v>1544</v>
      </c>
      <c r="BJV65" s="488">
        <f t="shared" si="149"/>
        <v>1545</v>
      </c>
      <c r="BJW65" s="488">
        <f t="shared" si="149"/>
        <v>1546</v>
      </c>
      <c r="BJX65" s="488">
        <f t="shared" si="149"/>
        <v>1547</v>
      </c>
      <c r="BJY65" s="488">
        <f t="shared" si="149"/>
        <v>1548</v>
      </c>
      <c r="BJZ65" s="488">
        <f t="shared" si="149"/>
        <v>1549</v>
      </c>
      <c r="BKA65" s="488">
        <f t="shared" si="149"/>
        <v>1550</v>
      </c>
      <c r="BKB65" s="488">
        <f t="shared" si="149"/>
        <v>1551</v>
      </c>
      <c r="BKC65" s="488">
        <f t="shared" si="149"/>
        <v>1552</v>
      </c>
      <c r="BKD65" s="488">
        <f t="shared" si="149"/>
        <v>1553</v>
      </c>
      <c r="BKE65" s="488">
        <f t="shared" si="149"/>
        <v>1554</v>
      </c>
      <c r="BKF65" s="488">
        <f t="shared" si="149"/>
        <v>1555</v>
      </c>
      <c r="BKG65" s="488">
        <f t="shared" si="149"/>
        <v>1556</v>
      </c>
      <c r="BKH65" s="488">
        <f t="shared" si="149"/>
        <v>1557</v>
      </c>
      <c r="BKI65" s="488">
        <f t="shared" si="149"/>
        <v>1558</v>
      </c>
      <c r="BKJ65" s="488">
        <f t="shared" si="149"/>
        <v>1559</v>
      </c>
      <c r="BKK65" s="488">
        <f t="shared" si="149"/>
        <v>1560</v>
      </c>
      <c r="BKL65" s="488">
        <f t="shared" si="149"/>
        <v>1561</v>
      </c>
      <c r="BKM65" s="488">
        <f t="shared" si="149"/>
        <v>1562</v>
      </c>
      <c r="BKN65" s="488">
        <f t="shared" si="149"/>
        <v>1563</v>
      </c>
      <c r="BKO65" s="488">
        <f t="shared" si="149"/>
        <v>1564</v>
      </c>
      <c r="BKP65" s="488">
        <f t="shared" si="149"/>
        <v>1565</v>
      </c>
      <c r="BKQ65" s="488">
        <f t="shared" si="149"/>
        <v>1566</v>
      </c>
      <c r="BKR65" s="488">
        <f t="shared" si="149"/>
        <v>1567</v>
      </c>
      <c r="BKS65" s="488">
        <f t="shared" si="149"/>
        <v>1568</v>
      </c>
      <c r="BKT65" s="488">
        <f t="shared" si="149"/>
        <v>1569</v>
      </c>
      <c r="BKU65" s="488">
        <f t="shared" si="149"/>
        <v>1570</v>
      </c>
      <c r="BKV65" s="488">
        <f t="shared" si="149"/>
        <v>1571</v>
      </c>
      <c r="BKW65" s="488">
        <f t="shared" si="149"/>
        <v>1572</v>
      </c>
      <c r="BKX65" s="488">
        <f t="shared" si="149"/>
        <v>1573</v>
      </c>
      <c r="BKY65" s="488">
        <f t="shared" si="149"/>
        <v>1574</v>
      </c>
      <c r="BKZ65" s="488">
        <f t="shared" si="149"/>
        <v>1575</v>
      </c>
      <c r="BLA65" s="488">
        <f t="shared" si="149"/>
        <v>1576</v>
      </c>
      <c r="BLB65" s="488">
        <f t="shared" si="149"/>
        <v>1577</v>
      </c>
      <c r="BLC65" s="488">
        <f t="shared" si="149"/>
        <v>1578</v>
      </c>
      <c r="BLD65" s="488">
        <f t="shared" si="149"/>
        <v>1579</v>
      </c>
      <c r="BLE65" s="488">
        <f t="shared" si="149"/>
        <v>1580</v>
      </c>
      <c r="BLF65" s="488">
        <f t="shared" si="149"/>
        <v>1581</v>
      </c>
      <c r="BLG65" s="488">
        <f t="shared" si="149"/>
        <v>1582</v>
      </c>
      <c r="BLH65" s="488">
        <f t="shared" si="149"/>
        <v>1583</v>
      </c>
      <c r="BLI65" s="488">
        <f t="shared" si="149"/>
        <v>1584</v>
      </c>
      <c r="BLJ65" s="488">
        <f t="shared" si="149"/>
        <v>1585</v>
      </c>
      <c r="BLK65" s="488">
        <f t="shared" si="149"/>
        <v>1586</v>
      </c>
      <c r="BLL65" s="488">
        <f t="shared" si="149"/>
        <v>1587</v>
      </c>
      <c r="BLM65" s="488">
        <f t="shared" si="149"/>
        <v>1588</v>
      </c>
      <c r="BLN65" s="488">
        <f t="shared" si="149"/>
        <v>1589</v>
      </c>
      <c r="BLO65" s="488">
        <f t="shared" si="149"/>
        <v>1590</v>
      </c>
      <c r="BLP65" s="488">
        <f t="shared" si="149"/>
        <v>1591</v>
      </c>
      <c r="BLQ65" s="488">
        <f t="shared" si="149"/>
        <v>1592</v>
      </c>
      <c r="BLR65" s="488">
        <f t="shared" si="149"/>
        <v>1593</v>
      </c>
      <c r="BLS65" s="488">
        <f t="shared" si="149"/>
        <v>1594</v>
      </c>
      <c r="BLT65" s="488">
        <f t="shared" si="149"/>
        <v>1595</v>
      </c>
      <c r="BLU65" s="488">
        <f t="shared" si="149"/>
        <v>1596</v>
      </c>
      <c r="BLV65" s="488">
        <f t="shared" si="149"/>
        <v>1597</v>
      </c>
      <c r="BLW65" s="488">
        <f t="shared" si="149"/>
        <v>1598</v>
      </c>
      <c r="BLX65" s="488">
        <f t="shared" si="149"/>
        <v>1599</v>
      </c>
      <c r="BLY65" s="488">
        <f t="shared" si="149"/>
        <v>1600</v>
      </c>
      <c r="BLZ65" s="488">
        <f t="shared" ref="BLZ65:BOK65" si="150">BLZ54</f>
        <v>1601</v>
      </c>
      <c r="BMA65" s="488">
        <f t="shared" si="150"/>
        <v>1602</v>
      </c>
      <c r="BMB65" s="488">
        <f t="shared" si="150"/>
        <v>1603</v>
      </c>
      <c r="BMC65" s="488">
        <f t="shared" si="150"/>
        <v>1604</v>
      </c>
      <c r="BMD65" s="488">
        <f t="shared" si="150"/>
        <v>1605</v>
      </c>
      <c r="BME65" s="488">
        <f t="shared" si="150"/>
        <v>1606</v>
      </c>
      <c r="BMF65" s="488">
        <f t="shared" si="150"/>
        <v>1607</v>
      </c>
      <c r="BMG65" s="488">
        <f t="shared" si="150"/>
        <v>1608</v>
      </c>
      <c r="BMH65" s="488">
        <f t="shared" si="150"/>
        <v>1609</v>
      </c>
      <c r="BMI65" s="488">
        <f t="shared" si="150"/>
        <v>1610</v>
      </c>
      <c r="BMJ65" s="488">
        <f t="shared" si="150"/>
        <v>1611</v>
      </c>
      <c r="BMK65" s="488">
        <f t="shared" si="150"/>
        <v>1612</v>
      </c>
      <c r="BML65" s="488">
        <f t="shared" si="150"/>
        <v>1613</v>
      </c>
      <c r="BMM65" s="488">
        <f t="shared" si="150"/>
        <v>1614</v>
      </c>
      <c r="BMN65" s="488">
        <f t="shared" si="150"/>
        <v>1615</v>
      </c>
      <c r="BMO65" s="488">
        <f t="shared" si="150"/>
        <v>1616</v>
      </c>
      <c r="BMP65" s="488">
        <f t="shared" si="150"/>
        <v>1617</v>
      </c>
      <c r="BMQ65" s="488">
        <f t="shared" si="150"/>
        <v>1618</v>
      </c>
      <c r="BMR65" s="488">
        <f t="shared" si="150"/>
        <v>1619</v>
      </c>
      <c r="BMS65" s="488">
        <f t="shared" si="150"/>
        <v>1620</v>
      </c>
      <c r="BMT65" s="488">
        <f t="shared" si="150"/>
        <v>1621</v>
      </c>
      <c r="BMU65" s="488">
        <f t="shared" si="150"/>
        <v>1622</v>
      </c>
      <c r="BMV65" s="488">
        <f t="shared" si="150"/>
        <v>1623</v>
      </c>
      <c r="BMW65" s="488">
        <f t="shared" si="150"/>
        <v>1624</v>
      </c>
      <c r="BMX65" s="488">
        <f t="shared" si="150"/>
        <v>1625</v>
      </c>
      <c r="BMY65" s="488">
        <f t="shared" si="150"/>
        <v>1626</v>
      </c>
      <c r="BMZ65" s="488">
        <f t="shared" si="150"/>
        <v>1627</v>
      </c>
      <c r="BNA65" s="488">
        <f t="shared" si="150"/>
        <v>1628</v>
      </c>
      <c r="BNB65" s="488">
        <f t="shared" si="150"/>
        <v>1629</v>
      </c>
      <c r="BNC65" s="488">
        <f t="shared" si="150"/>
        <v>1630</v>
      </c>
      <c r="BND65" s="488">
        <f t="shared" si="150"/>
        <v>1631</v>
      </c>
      <c r="BNE65" s="488">
        <f t="shared" si="150"/>
        <v>1632</v>
      </c>
      <c r="BNF65" s="488">
        <f t="shared" si="150"/>
        <v>1633</v>
      </c>
      <c r="BNG65" s="488">
        <f t="shared" si="150"/>
        <v>1634</v>
      </c>
      <c r="BNH65" s="488">
        <f t="shared" si="150"/>
        <v>1635</v>
      </c>
      <c r="BNI65" s="488">
        <f t="shared" si="150"/>
        <v>1636</v>
      </c>
      <c r="BNJ65" s="488">
        <f t="shared" si="150"/>
        <v>1637</v>
      </c>
      <c r="BNK65" s="488">
        <f t="shared" si="150"/>
        <v>1638</v>
      </c>
      <c r="BNL65" s="488">
        <f t="shared" si="150"/>
        <v>1639</v>
      </c>
      <c r="BNM65" s="488">
        <f t="shared" si="150"/>
        <v>1640</v>
      </c>
      <c r="BNN65" s="488">
        <f t="shared" si="150"/>
        <v>1641</v>
      </c>
      <c r="BNO65" s="488">
        <f t="shared" si="150"/>
        <v>1642</v>
      </c>
      <c r="BNP65" s="488">
        <f t="shared" si="150"/>
        <v>1643</v>
      </c>
      <c r="BNQ65" s="488">
        <f t="shared" si="150"/>
        <v>1644</v>
      </c>
      <c r="BNR65" s="488">
        <f t="shared" si="150"/>
        <v>1645</v>
      </c>
      <c r="BNS65" s="488">
        <f t="shared" si="150"/>
        <v>1646</v>
      </c>
      <c r="BNT65" s="488">
        <f t="shared" si="150"/>
        <v>1647</v>
      </c>
      <c r="BNU65" s="488">
        <f t="shared" si="150"/>
        <v>1648</v>
      </c>
      <c r="BNV65" s="488">
        <f t="shared" si="150"/>
        <v>1649</v>
      </c>
      <c r="BNW65" s="488">
        <f t="shared" si="150"/>
        <v>1650</v>
      </c>
      <c r="BNX65" s="488">
        <f t="shared" si="150"/>
        <v>1651</v>
      </c>
      <c r="BNY65" s="488">
        <f t="shared" si="150"/>
        <v>1652</v>
      </c>
      <c r="BNZ65" s="488">
        <f t="shared" si="150"/>
        <v>1653</v>
      </c>
      <c r="BOA65" s="488">
        <f t="shared" si="150"/>
        <v>1654</v>
      </c>
      <c r="BOB65" s="488">
        <f t="shared" si="150"/>
        <v>1655</v>
      </c>
      <c r="BOC65" s="488">
        <f t="shared" si="150"/>
        <v>1656</v>
      </c>
      <c r="BOD65" s="488">
        <f t="shared" si="150"/>
        <v>1657</v>
      </c>
      <c r="BOE65" s="488">
        <f t="shared" si="150"/>
        <v>1658</v>
      </c>
      <c r="BOF65" s="488">
        <f t="shared" si="150"/>
        <v>1659</v>
      </c>
      <c r="BOG65" s="488">
        <f t="shared" si="150"/>
        <v>1660</v>
      </c>
      <c r="BOH65" s="488">
        <f t="shared" si="150"/>
        <v>1661</v>
      </c>
      <c r="BOI65" s="488">
        <f t="shared" si="150"/>
        <v>1662</v>
      </c>
      <c r="BOJ65" s="488">
        <f t="shared" si="150"/>
        <v>1663</v>
      </c>
      <c r="BOK65" s="488">
        <f t="shared" si="150"/>
        <v>1664</v>
      </c>
      <c r="BOL65" s="488">
        <f t="shared" ref="BOL65:BQW65" si="151">BOL54</f>
        <v>1665</v>
      </c>
      <c r="BOM65" s="488">
        <f t="shared" si="151"/>
        <v>1666</v>
      </c>
      <c r="BON65" s="488">
        <f t="shared" si="151"/>
        <v>1667</v>
      </c>
      <c r="BOO65" s="488">
        <f t="shared" si="151"/>
        <v>1668</v>
      </c>
      <c r="BOP65" s="488">
        <f t="shared" si="151"/>
        <v>1669</v>
      </c>
      <c r="BOQ65" s="488">
        <f t="shared" si="151"/>
        <v>1670</v>
      </c>
      <c r="BOR65" s="488">
        <f t="shared" si="151"/>
        <v>1671</v>
      </c>
      <c r="BOS65" s="488">
        <f t="shared" si="151"/>
        <v>1672</v>
      </c>
      <c r="BOT65" s="488">
        <f t="shared" si="151"/>
        <v>1673</v>
      </c>
      <c r="BOU65" s="488">
        <f t="shared" si="151"/>
        <v>1674</v>
      </c>
      <c r="BOV65" s="488">
        <f t="shared" si="151"/>
        <v>1675</v>
      </c>
      <c r="BOW65" s="488">
        <f t="shared" si="151"/>
        <v>1676</v>
      </c>
      <c r="BOX65" s="488">
        <f t="shared" si="151"/>
        <v>1677</v>
      </c>
      <c r="BOY65" s="488">
        <f t="shared" si="151"/>
        <v>1678</v>
      </c>
      <c r="BOZ65" s="488">
        <f t="shared" si="151"/>
        <v>1679</v>
      </c>
      <c r="BPA65" s="488">
        <f t="shared" si="151"/>
        <v>1680</v>
      </c>
      <c r="BPB65" s="488">
        <f t="shared" si="151"/>
        <v>1681</v>
      </c>
      <c r="BPC65" s="488">
        <f t="shared" si="151"/>
        <v>1682</v>
      </c>
      <c r="BPD65" s="488">
        <f t="shared" si="151"/>
        <v>1683</v>
      </c>
      <c r="BPE65" s="488">
        <f t="shared" si="151"/>
        <v>1684</v>
      </c>
      <c r="BPF65" s="488">
        <f t="shared" si="151"/>
        <v>1685</v>
      </c>
      <c r="BPG65" s="488">
        <f t="shared" si="151"/>
        <v>1686</v>
      </c>
      <c r="BPH65" s="488">
        <f t="shared" si="151"/>
        <v>1687</v>
      </c>
      <c r="BPI65" s="488">
        <f t="shared" si="151"/>
        <v>1688</v>
      </c>
      <c r="BPJ65" s="488">
        <f t="shared" si="151"/>
        <v>1689</v>
      </c>
      <c r="BPK65" s="488">
        <f t="shared" si="151"/>
        <v>1690</v>
      </c>
      <c r="BPL65" s="488">
        <f t="shared" si="151"/>
        <v>1691</v>
      </c>
      <c r="BPM65" s="488">
        <f t="shared" si="151"/>
        <v>1692</v>
      </c>
      <c r="BPN65" s="488">
        <f t="shared" si="151"/>
        <v>1693</v>
      </c>
      <c r="BPO65" s="488">
        <f t="shared" si="151"/>
        <v>1694</v>
      </c>
      <c r="BPP65" s="488">
        <f t="shared" si="151"/>
        <v>1695</v>
      </c>
      <c r="BPQ65" s="488">
        <f t="shared" si="151"/>
        <v>1696</v>
      </c>
      <c r="BPR65" s="488">
        <f t="shared" si="151"/>
        <v>1697</v>
      </c>
      <c r="BPS65" s="488">
        <f t="shared" si="151"/>
        <v>1698</v>
      </c>
      <c r="BPT65" s="488">
        <f t="shared" si="151"/>
        <v>1699</v>
      </c>
      <c r="BPU65" s="488">
        <f t="shared" si="151"/>
        <v>1700</v>
      </c>
      <c r="BPV65" s="488">
        <f t="shared" si="151"/>
        <v>1701</v>
      </c>
      <c r="BPW65" s="488">
        <f t="shared" si="151"/>
        <v>1702</v>
      </c>
      <c r="BPX65" s="488">
        <f t="shared" si="151"/>
        <v>1703</v>
      </c>
      <c r="BPY65" s="488">
        <f t="shared" si="151"/>
        <v>1704</v>
      </c>
      <c r="BPZ65" s="488">
        <f t="shared" si="151"/>
        <v>1705</v>
      </c>
      <c r="BQA65" s="488">
        <f t="shared" si="151"/>
        <v>1706</v>
      </c>
      <c r="BQB65" s="488">
        <f t="shared" si="151"/>
        <v>1707</v>
      </c>
      <c r="BQC65" s="488">
        <f t="shared" si="151"/>
        <v>1708</v>
      </c>
      <c r="BQD65" s="488">
        <f t="shared" si="151"/>
        <v>1709</v>
      </c>
      <c r="BQE65" s="488">
        <f t="shared" si="151"/>
        <v>1710</v>
      </c>
      <c r="BQF65" s="488">
        <f t="shared" si="151"/>
        <v>1711</v>
      </c>
      <c r="BQG65" s="488">
        <f t="shared" si="151"/>
        <v>1712</v>
      </c>
      <c r="BQH65" s="488">
        <f t="shared" si="151"/>
        <v>1713</v>
      </c>
      <c r="BQI65" s="488">
        <f t="shared" si="151"/>
        <v>1714</v>
      </c>
      <c r="BQJ65" s="488">
        <f t="shared" si="151"/>
        <v>1715</v>
      </c>
      <c r="BQK65" s="488">
        <f t="shared" si="151"/>
        <v>1716</v>
      </c>
      <c r="BQL65" s="488">
        <f t="shared" si="151"/>
        <v>1717</v>
      </c>
      <c r="BQM65" s="488">
        <f t="shared" si="151"/>
        <v>1718</v>
      </c>
      <c r="BQN65" s="488">
        <f t="shared" si="151"/>
        <v>1719</v>
      </c>
      <c r="BQO65" s="488">
        <f t="shared" si="151"/>
        <v>1720</v>
      </c>
      <c r="BQP65" s="488">
        <f t="shared" si="151"/>
        <v>1721</v>
      </c>
      <c r="BQQ65" s="488">
        <f t="shared" si="151"/>
        <v>1722</v>
      </c>
      <c r="BQR65" s="488">
        <f t="shared" si="151"/>
        <v>1723</v>
      </c>
      <c r="BQS65" s="488">
        <f t="shared" si="151"/>
        <v>1724</v>
      </c>
      <c r="BQT65" s="488">
        <f t="shared" si="151"/>
        <v>1725</v>
      </c>
      <c r="BQU65" s="488">
        <f t="shared" si="151"/>
        <v>1726</v>
      </c>
      <c r="BQV65" s="488">
        <f t="shared" si="151"/>
        <v>1727</v>
      </c>
      <c r="BQW65" s="488">
        <f t="shared" si="151"/>
        <v>1728</v>
      </c>
      <c r="BQX65" s="488">
        <f t="shared" ref="BQX65:BTI65" si="152">BQX54</f>
        <v>1729</v>
      </c>
      <c r="BQY65" s="488">
        <f t="shared" si="152"/>
        <v>1730</v>
      </c>
      <c r="BQZ65" s="488">
        <f t="shared" si="152"/>
        <v>1731</v>
      </c>
      <c r="BRA65" s="488">
        <f t="shared" si="152"/>
        <v>1732</v>
      </c>
      <c r="BRB65" s="488">
        <f t="shared" si="152"/>
        <v>1733</v>
      </c>
      <c r="BRC65" s="488">
        <f t="shared" si="152"/>
        <v>1734</v>
      </c>
      <c r="BRD65" s="488">
        <f t="shared" si="152"/>
        <v>1735</v>
      </c>
      <c r="BRE65" s="488">
        <f t="shared" si="152"/>
        <v>1736</v>
      </c>
      <c r="BRF65" s="488">
        <f t="shared" si="152"/>
        <v>1737</v>
      </c>
      <c r="BRG65" s="488">
        <f t="shared" si="152"/>
        <v>1738</v>
      </c>
      <c r="BRH65" s="488">
        <f t="shared" si="152"/>
        <v>1739</v>
      </c>
      <c r="BRI65" s="488">
        <f t="shared" si="152"/>
        <v>1740</v>
      </c>
      <c r="BRJ65" s="488">
        <f t="shared" si="152"/>
        <v>1741</v>
      </c>
      <c r="BRK65" s="488">
        <f t="shared" si="152"/>
        <v>1742</v>
      </c>
      <c r="BRL65" s="488">
        <f t="shared" si="152"/>
        <v>1743</v>
      </c>
      <c r="BRM65" s="488">
        <f t="shared" si="152"/>
        <v>1744</v>
      </c>
      <c r="BRN65" s="488">
        <f t="shared" si="152"/>
        <v>1745</v>
      </c>
      <c r="BRO65" s="488">
        <f t="shared" si="152"/>
        <v>1746</v>
      </c>
      <c r="BRP65" s="488">
        <f t="shared" si="152"/>
        <v>1747</v>
      </c>
      <c r="BRQ65" s="488">
        <f t="shared" si="152"/>
        <v>1748</v>
      </c>
      <c r="BRR65" s="488">
        <f t="shared" si="152"/>
        <v>1749</v>
      </c>
      <c r="BRS65" s="488">
        <f t="shared" si="152"/>
        <v>1750</v>
      </c>
      <c r="BRT65" s="488">
        <f t="shared" si="152"/>
        <v>1751</v>
      </c>
      <c r="BRU65" s="488">
        <f t="shared" si="152"/>
        <v>1752</v>
      </c>
      <c r="BRV65" s="488">
        <f t="shared" si="152"/>
        <v>1753</v>
      </c>
      <c r="BRW65" s="488">
        <f t="shared" si="152"/>
        <v>1754</v>
      </c>
      <c r="BRX65" s="488">
        <f t="shared" si="152"/>
        <v>1755</v>
      </c>
      <c r="BRY65" s="488">
        <f t="shared" si="152"/>
        <v>1756</v>
      </c>
      <c r="BRZ65" s="488">
        <f t="shared" si="152"/>
        <v>1757</v>
      </c>
      <c r="BSA65" s="488">
        <f t="shared" si="152"/>
        <v>1758</v>
      </c>
      <c r="BSB65" s="488">
        <f t="shared" si="152"/>
        <v>1759</v>
      </c>
      <c r="BSC65" s="488">
        <f t="shared" si="152"/>
        <v>1760</v>
      </c>
      <c r="BSD65" s="488">
        <f t="shared" si="152"/>
        <v>1761</v>
      </c>
      <c r="BSE65" s="488">
        <f t="shared" si="152"/>
        <v>1762</v>
      </c>
      <c r="BSF65" s="488">
        <f t="shared" si="152"/>
        <v>1763</v>
      </c>
      <c r="BSG65" s="488">
        <f t="shared" si="152"/>
        <v>1764</v>
      </c>
      <c r="BSH65" s="488">
        <f t="shared" si="152"/>
        <v>1765</v>
      </c>
      <c r="BSI65" s="488">
        <f t="shared" si="152"/>
        <v>1766</v>
      </c>
      <c r="BSJ65" s="488">
        <f t="shared" si="152"/>
        <v>1767</v>
      </c>
      <c r="BSK65" s="488">
        <f t="shared" si="152"/>
        <v>1768</v>
      </c>
      <c r="BSL65" s="488">
        <f t="shared" si="152"/>
        <v>1769</v>
      </c>
      <c r="BSM65" s="488">
        <f t="shared" si="152"/>
        <v>1770</v>
      </c>
      <c r="BSN65" s="488">
        <f t="shared" si="152"/>
        <v>1771</v>
      </c>
      <c r="BSO65" s="488">
        <f t="shared" si="152"/>
        <v>1772</v>
      </c>
      <c r="BSP65" s="488">
        <f t="shared" si="152"/>
        <v>1773</v>
      </c>
      <c r="BSQ65" s="488">
        <f t="shared" si="152"/>
        <v>1774</v>
      </c>
      <c r="BSR65" s="488">
        <f t="shared" si="152"/>
        <v>1775</v>
      </c>
      <c r="BSS65" s="488">
        <f t="shared" si="152"/>
        <v>1776</v>
      </c>
      <c r="BST65" s="488">
        <f t="shared" si="152"/>
        <v>1777</v>
      </c>
      <c r="BSU65" s="488">
        <f t="shared" si="152"/>
        <v>1778</v>
      </c>
      <c r="BSV65" s="488">
        <f t="shared" si="152"/>
        <v>1779</v>
      </c>
      <c r="BSW65" s="488">
        <f t="shared" si="152"/>
        <v>1780</v>
      </c>
      <c r="BSX65" s="488">
        <f t="shared" si="152"/>
        <v>1781</v>
      </c>
      <c r="BSY65" s="488">
        <f t="shared" si="152"/>
        <v>1782</v>
      </c>
      <c r="BSZ65" s="488">
        <f t="shared" si="152"/>
        <v>1783</v>
      </c>
      <c r="BTA65" s="488">
        <f t="shared" si="152"/>
        <v>1784</v>
      </c>
      <c r="BTB65" s="488">
        <f t="shared" si="152"/>
        <v>1785</v>
      </c>
      <c r="BTC65" s="488">
        <f t="shared" si="152"/>
        <v>1786</v>
      </c>
      <c r="BTD65" s="488">
        <f t="shared" si="152"/>
        <v>1787</v>
      </c>
      <c r="BTE65" s="488">
        <f t="shared" si="152"/>
        <v>1788</v>
      </c>
      <c r="BTF65" s="488">
        <f t="shared" si="152"/>
        <v>1789</v>
      </c>
      <c r="BTG65" s="488">
        <f t="shared" si="152"/>
        <v>1790</v>
      </c>
      <c r="BTH65" s="488">
        <f t="shared" si="152"/>
        <v>1791</v>
      </c>
      <c r="BTI65" s="488">
        <f t="shared" si="152"/>
        <v>1792</v>
      </c>
      <c r="BTJ65" s="488">
        <f t="shared" ref="BTJ65:BVU65" si="153">BTJ54</f>
        <v>1793</v>
      </c>
      <c r="BTK65" s="488">
        <f t="shared" si="153"/>
        <v>1794</v>
      </c>
      <c r="BTL65" s="488">
        <f t="shared" si="153"/>
        <v>1795</v>
      </c>
      <c r="BTM65" s="488">
        <f t="shared" si="153"/>
        <v>1796</v>
      </c>
      <c r="BTN65" s="488">
        <f t="shared" si="153"/>
        <v>1797</v>
      </c>
      <c r="BTO65" s="488">
        <f t="shared" si="153"/>
        <v>1798</v>
      </c>
      <c r="BTP65" s="488">
        <f t="shared" si="153"/>
        <v>1799</v>
      </c>
      <c r="BTQ65" s="488">
        <f t="shared" si="153"/>
        <v>1800</v>
      </c>
      <c r="BTR65" s="488">
        <f t="shared" si="153"/>
        <v>1801</v>
      </c>
      <c r="BTS65" s="488">
        <f t="shared" si="153"/>
        <v>1802</v>
      </c>
      <c r="BTT65" s="488">
        <f t="shared" si="153"/>
        <v>1803</v>
      </c>
      <c r="BTU65" s="488">
        <f t="shared" si="153"/>
        <v>1804</v>
      </c>
      <c r="BTV65" s="488">
        <f t="shared" si="153"/>
        <v>1805</v>
      </c>
      <c r="BTW65" s="488">
        <f t="shared" si="153"/>
        <v>1806</v>
      </c>
      <c r="BTX65" s="488">
        <f t="shared" si="153"/>
        <v>1807</v>
      </c>
      <c r="BTY65" s="488">
        <f t="shared" si="153"/>
        <v>1808</v>
      </c>
      <c r="BTZ65" s="488">
        <f t="shared" si="153"/>
        <v>1809</v>
      </c>
      <c r="BUA65" s="488">
        <f t="shared" si="153"/>
        <v>1810</v>
      </c>
      <c r="BUB65" s="488">
        <f t="shared" si="153"/>
        <v>1811</v>
      </c>
      <c r="BUC65" s="488">
        <f t="shared" si="153"/>
        <v>1812</v>
      </c>
      <c r="BUD65" s="488">
        <f t="shared" si="153"/>
        <v>1813</v>
      </c>
      <c r="BUE65" s="488">
        <f t="shared" si="153"/>
        <v>1814</v>
      </c>
      <c r="BUF65" s="488">
        <f t="shared" si="153"/>
        <v>1815</v>
      </c>
      <c r="BUG65" s="488">
        <f t="shared" si="153"/>
        <v>1816</v>
      </c>
      <c r="BUH65" s="488">
        <f t="shared" si="153"/>
        <v>1817</v>
      </c>
      <c r="BUI65" s="488">
        <f t="shared" si="153"/>
        <v>1818</v>
      </c>
      <c r="BUJ65" s="488">
        <f t="shared" si="153"/>
        <v>1819</v>
      </c>
      <c r="BUK65" s="488">
        <f t="shared" si="153"/>
        <v>1820</v>
      </c>
      <c r="BUL65" s="488">
        <f t="shared" si="153"/>
        <v>1821</v>
      </c>
      <c r="BUM65" s="488">
        <f t="shared" si="153"/>
        <v>1822</v>
      </c>
      <c r="BUN65" s="488">
        <f t="shared" si="153"/>
        <v>1823</v>
      </c>
      <c r="BUO65" s="488">
        <f t="shared" si="153"/>
        <v>1824</v>
      </c>
      <c r="BUP65" s="488">
        <f t="shared" si="153"/>
        <v>1825</v>
      </c>
      <c r="BUQ65" s="488">
        <f t="shared" si="153"/>
        <v>1826</v>
      </c>
      <c r="BUR65" s="488">
        <f t="shared" si="153"/>
        <v>1827</v>
      </c>
      <c r="BUS65" s="488">
        <f t="shared" si="153"/>
        <v>1828</v>
      </c>
      <c r="BUT65" s="488">
        <f t="shared" si="153"/>
        <v>1829</v>
      </c>
      <c r="BUU65" s="488">
        <f t="shared" si="153"/>
        <v>1830</v>
      </c>
      <c r="BUV65" s="488">
        <f t="shared" si="153"/>
        <v>1831</v>
      </c>
      <c r="BUW65" s="488">
        <f t="shared" si="153"/>
        <v>1832</v>
      </c>
      <c r="BUX65" s="488">
        <f t="shared" si="153"/>
        <v>1833</v>
      </c>
      <c r="BUY65" s="488">
        <f t="shared" si="153"/>
        <v>1834</v>
      </c>
      <c r="BUZ65" s="488">
        <f t="shared" si="153"/>
        <v>1835</v>
      </c>
      <c r="BVA65" s="488">
        <f t="shared" si="153"/>
        <v>1836</v>
      </c>
      <c r="BVB65" s="488">
        <f t="shared" si="153"/>
        <v>1837</v>
      </c>
      <c r="BVC65" s="488">
        <f t="shared" si="153"/>
        <v>1838</v>
      </c>
      <c r="BVD65" s="488">
        <f t="shared" si="153"/>
        <v>1839</v>
      </c>
      <c r="BVE65" s="488">
        <f t="shared" si="153"/>
        <v>1840</v>
      </c>
      <c r="BVF65" s="488">
        <f t="shared" si="153"/>
        <v>1841</v>
      </c>
      <c r="BVG65" s="488">
        <f t="shared" si="153"/>
        <v>1842</v>
      </c>
      <c r="BVH65" s="488">
        <f t="shared" si="153"/>
        <v>1843</v>
      </c>
      <c r="BVI65" s="488">
        <f t="shared" si="153"/>
        <v>1844</v>
      </c>
      <c r="BVJ65" s="488">
        <f t="shared" si="153"/>
        <v>1845</v>
      </c>
      <c r="BVK65" s="488">
        <f t="shared" si="153"/>
        <v>1846</v>
      </c>
      <c r="BVL65" s="488">
        <f t="shared" si="153"/>
        <v>1847</v>
      </c>
      <c r="BVM65" s="488">
        <f t="shared" si="153"/>
        <v>1848</v>
      </c>
      <c r="BVN65" s="488">
        <f t="shared" si="153"/>
        <v>1849</v>
      </c>
      <c r="BVO65" s="488">
        <f t="shared" si="153"/>
        <v>1850</v>
      </c>
      <c r="BVP65" s="488">
        <f t="shared" si="153"/>
        <v>1851</v>
      </c>
      <c r="BVQ65" s="488">
        <f t="shared" si="153"/>
        <v>1852</v>
      </c>
      <c r="BVR65" s="488">
        <f t="shared" si="153"/>
        <v>1853</v>
      </c>
      <c r="BVS65" s="488">
        <f t="shared" si="153"/>
        <v>1854</v>
      </c>
      <c r="BVT65" s="488">
        <f t="shared" si="153"/>
        <v>1855</v>
      </c>
      <c r="BVU65" s="488">
        <f t="shared" si="153"/>
        <v>1856</v>
      </c>
      <c r="BVV65" s="488">
        <f t="shared" ref="BVV65:BYG65" si="154">BVV54</f>
        <v>1857</v>
      </c>
      <c r="BVW65" s="488">
        <f t="shared" si="154"/>
        <v>1858</v>
      </c>
      <c r="BVX65" s="488">
        <f t="shared" si="154"/>
        <v>1859</v>
      </c>
      <c r="BVY65" s="488">
        <f t="shared" si="154"/>
        <v>1860</v>
      </c>
      <c r="BVZ65" s="488">
        <f t="shared" si="154"/>
        <v>1861</v>
      </c>
      <c r="BWA65" s="488">
        <f t="shared" si="154"/>
        <v>1862</v>
      </c>
      <c r="BWB65" s="488">
        <f t="shared" si="154"/>
        <v>1863</v>
      </c>
      <c r="BWC65" s="488">
        <f t="shared" si="154"/>
        <v>1864</v>
      </c>
      <c r="BWD65" s="488">
        <f t="shared" si="154"/>
        <v>1865</v>
      </c>
      <c r="BWE65" s="488">
        <f t="shared" si="154"/>
        <v>1866</v>
      </c>
      <c r="BWF65" s="488">
        <f t="shared" si="154"/>
        <v>1867</v>
      </c>
      <c r="BWG65" s="488">
        <f t="shared" si="154"/>
        <v>1868</v>
      </c>
      <c r="BWH65" s="488">
        <f t="shared" si="154"/>
        <v>1869</v>
      </c>
      <c r="BWI65" s="488">
        <f t="shared" si="154"/>
        <v>1870</v>
      </c>
      <c r="BWJ65" s="488">
        <f t="shared" si="154"/>
        <v>1871</v>
      </c>
      <c r="BWK65" s="488">
        <f t="shared" si="154"/>
        <v>1872</v>
      </c>
      <c r="BWL65" s="488">
        <f t="shared" si="154"/>
        <v>1873</v>
      </c>
      <c r="BWM65" s="488">
        <f t="shared" si="154"/>
        <v>1874</v>
      </c>
      <c r="BWN65" s="488">
        <f t="shared" si="154"/>
        <v>1875</v>
      </c>
      <c r="BWO65" s="488">
        <f t="shared" si="154"/>
        <v>1876</v>
      </c>
      <c r="BWP65" s="488">
        <f t="shared" si="154"/>
        <v>1877</v>
      </c>
      <c r="BWQ65" s="488">
        <f t="shared" si="154"/>
        <v>1878</v>
      </c>
      <c r="BWR65" s="488">
        <f t="shared" si="154"/>
        <v>1879</v>
      </c>
      <c r="BWS65" s="488">
        <f t="shared" si="154"/>
        <v>1880</v>
      </c>
      <c r="BWT65" s="488">
        <f t="shared" si="154"/>
        <v>1881</v>
      </c>
      <c r="BWU65" s="488">
        <f t="shared" si="154"/>
        <v>1882</v>
      </c>
      <c r="BWV65" s="488">
        <f t="shared" si="154"/>
        <v>1883</v>
      </c>
      <c r="BWW65" s="488">
        <f t="shared" si="154"/>
        <v>1884</v>
      </c>
      <c r="BWX65" s="488">
        <f t="shared" si="154"/>
        <v>1885</v>
      </c>
      <c r="BWY65" s="488">
        <f t="shared" si="154"/>
        <v>1886</v>
      </c>
      <c r="BWZ65" s="488">
        <f t="shared" si="154"/>
        <v>1887</v>
      </c>
      <c r="BXA65" s="488">
        <f t="shared" si="154"/>
        <v>1888</v>
      </c>
      <c r="BXB65" s="488">
        <f t="shared" si="154"/>
        <v>1889</v>
      </c>
      <c r="BXC65" s="488">
        <f t="shared" si="154"/>
        <v>1890</v>
      </c>
      <c r="BXD65" s="488">
        <f t="shared" si="154"/>
        <v>1891</v>
      </c>
      <c r="BXE65" s="488">
        <f t="shared" si="154"/>
        <v>1892</v>
      </c>
      <c r="BXF65" s="488">
        <f t="shared" si="154"/>
        <v>1893</v>
      </c>
      <c r="BXG65" s="488">
        <f t="shared" si="154"/>
        <v>1894</v>
      </c>
      <c r="BXH65" s="488">
        <f t="shared" si="154"/>
        <v>1895</v>
      </c>
      <c r="BXI65" s="488">
        <f t="shared" si="154"/>
        <v>1896</v>
      </c>
      <c r="BXJ65" s="488">
        <f t="shared" si="154"/>
        <v>1897</v>
      </c>
      <c r="BXK65" s="488">
        <f t="shared" si="154"/>
        <v>1898</v>
      </c>
      <c r="BXL65" s="488">
        <f t="shared" si="154"/>
        <v>1899</v>
      </c>
      <c r="BXM65" s="488">
        <f t="shared" si="154"/>
        <v>1900</v>
      </c>
      <c r="BXN65" s="488">
        <f t="shared" si="154"/>
        <v>1901</v>
      </c>
      <c r="BXO65" s="488">
        <f t="shared" si="154"/>
        <v>1902</v>
      </c>
      <c r="BXP65" s="488">
        <f t="shared" si="154"/>
        <v>1903</v>
      </c>
      <c r="BXQ65" s="488">
        <f t="shared" si="154"/>
        <v>1904</v>
      </c>
      <c r="BXR65" s="488">
        <f t="shared" si="154"/>
        <v>1905</v>
      </c>
      <c r="BXS65" s="488">
        <f t="shared" si="154"/>
        <v>1906</v>
      </c>
      <c r="BXT65" s="488">
        <f t="shared" si="154"/>
        <v>1907</v>
      </c>
      <c r="BXU65" s="488">
        <f t="shared" si="154"/>
        <v>1908</v>
      </c>
      <c r="BXV65" s="488">
        <f t="shared" si="154"/>
        <v>1909</v>
      </c>
      <c r="BXW65" s="488">
        <f t="shared" si="154"/>
        <v>1910</v>
      </c>
      <c r="BXX65" s="488">
        <f t="shared" si="154"/>
        <v>1911</v>
      </c>
      <c r="BXY65" s="488">
        <f t="shared" si="154"/>
        <v>1912</v>
      </c>
      <c r="BXZ65" s="488">
        <f t="shared" si="154"/>
        <v>1913</v>
      </c>
      <c r="BYA65" s="488">
        <f t="shared" si="154"/>
        <v>1914</v>
      </c>
      <c r="BYB65" s="488">
        <f t="shared" si="154"/>
        <v>1915</v>
      </c>
      <c r="BYC65" s="488">
        <f t="shared" si="154"/>
        <v>1916</v>
      </c>
      <c r="BYD65" s="488">
        <f t="shared" si="154"/>
        <v>1917</v>
      </c>
      <c r="BYE65" s="488">
        <f t="shared" si="154"/>
        <v>1918</v>
      </c>
      <c r="BYF65" s="488">
        <f t="shared" si="154"/>
        <v>1919</v>
      </c>
      <c r="BYG65" s="488">
        <f t="shared" si="154"/>
        <v>1920</v>
      </c>
      <c r="BYH65" s="488">
        <f t="shared" ref="BYH65:CAS65" si="155">BYH54</f>
        <v>1921</v>
      </c>
      <c r="BYI65" s="488">
        <f t="shared" si="155"/>
        <v>1922</v>
      </c>
      <c r="BYJ65" s="488">
        <f t="shared" si="155"/>
        <v>1923</v>
      </c>
      <c r="BYK65" s="488">
        <f t="shared" si="155"/>
        <v>1924</v>
      </c>
      <c r="BYL65" s="488">
        <f t="shared" si="155"/>
        <v>1925</v>
      </c>
      <c r="BYM65" s="488">
        <f t="shared" si="155"/>
        <v>1926</v>
      </c>
      <c r="BYN65" s="488">
        <f t="shared" si="155"/>
        <v>1927</v>
      </c>
      <c r="BYO65" s="488">
        <f t="shared" si="155"/>
        <v>1928</v>
      </c>
      <c r="BYP65" s="488">
        <f t="shared" si="155"/>
        <v>1929</v>
      </c>
      <c r="BYQ65" s="488">
        <f t="shared" si="155"/>
        <v>1930</v>
      </c>
      <c r="BYR65" s="488">
        <f t="shared" si="155"/>
        <v>1931</v>
      </c>
      <c r="BYS65" s="488">
        <f t="shared" si="155"/>
        <v>1932</v>
      </c>
      <c r="BYT65" s="488">
        <f t="shared" si="155"/>
        <v>1933</v>
      </c>
      <c r="BYU65" s="488">
        <f t="shared" si="155"/>
        <v>1934</v>
      </c>
      <c r="BYV65" s="488">
        <f t="shared" si="155"/>
        <v>1935</v>
      </c>
      <c r="BYW65" s="488">
        <f t="shared" si="155"/>
        <v>1936</v>
      </c>
      <c r="BYX65" s="488">
        <f t="shared" si="155"/>
        <v>1937</v>
      </c>
      <c r="BYY65" s="488">
        <f t="shared" si="155"/>
        <v>1938</v>
      </c>
      <c r="BYZ65" s="488">
        <f t="shared" si="155"/>
        <v>1939</v>
      </c>
      <c r="BZA65" s="488">
        <f t="shared" si="155"/>
        <v>1940</v>
      </c>
      <c r="BZB65" s="488">
        <f t="shared" si="155"/>
        <v>1941</v>
      </c>
      <c r="BZC65" s="488">
        <f t="shared" si="155"/>
        <v>1942</v>
      </c>
      <c r="BZD65" s="488">
        <f t="shared" si="155"/>
        <v>1943</v>
      </c>
      <c r="BZE65" s="488">
        <f t="shared" si="155"/>
        <v>1944</v>
      </c>
      <c r="BZF65" s="488">
        <f t="shared" si="155"/>
        <v>1945</v>
      </c>
      <c r="BZG65" s="488">
        <f t="shared" si="155"/>
        <v>1946</v>
      </c>
      <c r="BZH65" s="488">
        <f t="shared" si="155"/>
        <v>1947</v>
      </c>
      <c r="BZI65" s="488">
        <f t="shared" si="155"/>
        <v>1948</v>
      </c>
      <c r="BZJ65" s="488">
        <f t="shared" si="155"/>
        <v>1949</v>
      </c>
      <c r="BZK65" s="488">
        <f t="shared" si="155"/>
        <v>1950</v>
      </c>
      <c r="BZL65" s="488">
        <f t="shared" si="155"/>
        <v>1951</v>
      </c>
      <c r="BZM65" s="488">
        <f t="shared" si="155"/>
        <v>1952</v>
      </c>
      <c r="BZN65" s="488">
        <f t="shared" si="155"/>
        <v>1953</v>
      </c>
      <c r="BZO65" s="488">
        <f t="shared" si="155"/>
        <v>1954</v>
      </c>
      <c r="BZP65" s="488">
        <f t="shared" si="155"/>
        <v>1955</v>
      </c>
      <c r="BZQ65" s="488">
        <f t="shared" si="155"/>
        <v>1956</v>
      </c>
      <c r="BZR65" s="488">
        <f t="shared" si="155"/>
        <v>1957</v>
      </c>
      <c r="BZS65" s="488">
        <f t="shared" si="155"/>
        <v>1958</v>
      </c>
      <c r="BZT65" s="488">
        <f t="shared" si="155"/>
        <v>1959</v>
      </c>
      <c r="BZU65" s="488">
        <f t="shared" si="155"/>
        <v>1960</v>
      </c>
      <c r="BZV65" s="488">
        <f t="shared" si="155"/>
        <v>1961</v>
      </c>
      <c r="BZW65" s="488">
        <f t="shared" si="155"/>
        <v>1962</v>
      </c>
      <c r="BZX65" s="488">
        <f t="shared" si="155"/>
        <v>1963</v>
      </c>
      <c r="BZY65" s="488">
        <f t="shared" si="155"/>
        <v>1964</v>
      </c>
      <c r="BZZ65" s="488">
        <f t="shared" si="155"/>
        <v>1965</v>
      </c>
      <c r="CAA65" s="488">
        <f t="shared" si="155"/>
        <v>1966</v>
      </c>
      <c r="CAB65" s="488">
        <f t="shared" si="155"/>
        <v>1967</v>
      </c>
      <c r="CAC65" s="488">
        <f t="shared" si="155"/>
        <v>1968</v>
      </c>
      <c r="CAD65" s="488">
        <f t="shared" si="155"/>
        <v>1969</v>
      </c>
      <c r="CAE65" s="488">
        <f t="shared" si="155"/>
        <v>1970</v>
      </c>
      <c r="CAF65" s="488">
        <f t="shared" si="155"/>
        <v>1971</v>
      </c>
      <c r="CAG65" s="488">
        <f t="shared" si="155"/>
        <v>1972</v>
      </c>
      <c r="CAH65" s="488">
        <f t="shared" si="155"/>
        <v>1973</v>
      </c>
      <c r="CAI65" s="488">
        <f t="shared" si="155"/>
        <v>1974</v>
      </c>
      <c r="CAJ65" s="488">
        <f t="shared" si="155"/>
        <v>1975</v>
      </c>
      <c r="CAK65" s="488">
        <f t="shared" si="155"/>
        <v>1976</v>
      </c>
      <c r="CAL65" s="488">
        <f t="shared" si="155"/>
        <v>1977</v>
      </c>
      <c r="CAM65" s="488">
        <f t="shared" si="155"/>
        <v>1978</v>
      </c>
      <c r="CAN65" s="488">
        <f t="shared" si="155"/>
        <v>1979</v>
      </c>
      <c r="CAO65" s="488">
        <f t="shared" si="155"/>
        <v>1980</v>
      </c>
      <c r="CAP65" s="488">
        <f t="shared" si="155"/>
        <v>1981</v>
      </c>
      <c r="CAQ65" s="488">
        <f t="shared" si="155"/>
        <v>1982</v>
      </c>
      <c r="CAR65" s="488">
        <f t="shared" si="155"/>
        <v>1983</v>
      </c>
      <c r="CAS65" s="488">
        <f t="shared" si="155"/>
        <v>1984</v>
      </c>
      <c r="CAT65" s="488">
        <f t="shared" ref="CAT65:CDE65" si="156">CAT54</f>
        <v>1985</v>
      </c>
      <c r="CAU65" s="488">
        <f t="shared" si="156"/>
        <v>1986</v>
      </c>
      <c r="CAV65" s="488">
        <f t="shared" si="156"/>
        <v>1987</v>
      </c>
      <c r="CAW65" s="488">
        <f t="shared" si="156"/>
        <v>1988</v>
      </c>
      <c r="CAX65" s="488">
        <f t="shared" si="156"/>
        <v>1989</v>
      </c>
      <c r="CAY65" s="488">
        <f t="shared" si="156"/>
        <v>1990</v>
      </c>
      <c r="CAZ65" s="488">
        <f t="shared" si="156"/>
        <v>1991</v>
      </c>
      <c r="CBA65" s="488">
        <f t="shared" si="156"/>
        <v>1992</v>
      </c>
      <c r="CBB65" s="488">
        <f t="shared" si="156"/>
        <v>1993</v>
      </c>
      <c r="CBC65" s="488">
        <f t="shared" si="156"/>
        <v>1994</v>
      </c>
      <c r="CBD65" s="488">
        <f t="shared" si="156"/>
        <v>1995</v>
      </c>
      <c r="CBE65" s="488">
        <f t="shared" si="156"/>
        <v>1996</v>
      </c>
      <c r="CBF65" s="488">
        <f t="shared" si="156"/>
        <v>1997</v>
      </c>
      <c r="CBG65" s="488">
        <f t="shared" si="156"/>
        <v>1998</v>
      </c>
      <c r="CBH65" s="488">
        <f t="shared" si="156"/>
        <v>1999</v>
      </c>
      <c r="CBI65" s="488">
        <f t="shared" si="156"/>
        <v>2000</v>
      </c>
      <c r="CBJ65" s="488">
        <f t="shared" si="156"/>
        <v>2001</v>
      </c>
      <c r="CBK65" s="488">
        <f t="shared" si="156"/>
        <v>2002</v>
      </c>
      <c r="CBL65" s="488">
        <f t="shared" si="156"/>
        <v>2003</v>
      </c>
      <c r="CBM65" s="488">
        <f t="shared" si="156"/>
        <v>2004</v>
      </c>
      <c r="CBN65" s="488">
        <f t="shared" si="156"/>
        <v>2005</v>
      </c>
      <c r="CBO65" s="488">
        <f t="shared" si="156"/>
        <v>2006</v>
      </c>
      <c r="CBP65" s="488">
        <f t="shared" si="156"/>
        <v>2007</v>
      </c>
      <c r="CBQ65" s="488">
        <f t="shared" si="156"/>
        <v>2008</v>
      </c>
      <c r="CBR65" s="488">
        <f t="shared" si="156"/>
        <v>2009</v>
      </c>
      <c r="CBS65" s="488">
        <f t="shared" si="156"/>
        <v>2010</v>
      </c>
      <c r="CBT65" s="488">
        <f t="shared" si="156"/>
        <v>2011</v>
      </c>
      <c r="CBU65" s="488">
        <f t="shared" si="156"/>
        <v>2012</v>
      </c>
      <c r="CBV65" s="488">
        <f t="shared" si="156"/>
        <v>2013</v>
      </c>
      <c r="CBW65" s="488">
        <f t="shared" si="156"/>
        <v>2014</v>
      </c>
      <c r="CBX65" s="488">
        <f t="shared" si="156"/>
        <v>2015</v>
      </c>
      <c r="CBY65" s="488">
        <f t="shared" si="156"/>
        <v>2016</v>
      </c>
      <c r="CBZ65" s="488">
        <f t="shared" si="156"/>
        <v>2017</v>
      </c>
      <c r="CCA65" s="488">
        <f t="shared" si="156"/>
        <v>2018</v>
      </c>
      <c r="CCB65" s="488">
        <f t="shared" si="156"/>
        <v>2019</v>
      </c>
      <c r="CCC65" s="488">
        <f t="shared" si="156"/>
        <v>2020</v>
      </c>
      <c r="CCD65" s="488">
        <f t="shared" si="156"/>
        <v>2021</v>
      </c>
      <c r="CCE65" s="488">
        <f t="shared" si="156"/>
        <v>2022</v>
      </c>
      <c r="CCF65" s="488">
        <f t="shared" si="156"/>
        <v>2023</v>
      </c>
      <c r="CCG65" s="488">
        <f t="shared" si="156"/>
        <v>2024</v>
      </c>
      <c r="CCH65" s="488">
        <f t="shared" si="156"/>
        <v>2025</v>
      </c>
      <c r="CCI65" s="488">
        <f t="shared" si="156"/>
        <v>2026</v>
      </c>
      <c r="CCJ65" s="488">
        <f t="shared" si="156"/>
        <v>2027</v>
      </c>
      <c r="CCK65" s="488">
        <f t="shared" si="156"/>
        <v>2028</v>
      </c>
      <c r="CCL65" s="488">
        <f t="shared" si="156"/>
        <v>2029</v>
      </c>
      <c r="CCM65" s="488">
        <f t="shared" si="156"/>
        <v>2030</v>
      </c>
      <c r="CCN65" s="488">
        <f t="shared" si="156"/>
        <v>2031</v>
      </c>
      <c r="CCO65" s="488">
        <f t="shared" si="156"/>
        <v>2032</v>
      </c>
      <c r="CCP65" s="488">
        <f t="shared" si="156"/>
        <v>2033</v>
      </c>
      <c r="CCQ65" s="488">
        <f t="shared" si="156"/>
        <v>2034</v>
      </c>
      <c r="CCR65" s="488">
        <f t="shared" si="156"/>
        <v>2035</v>
      </c>
      <c r="CCS65" s="488">
        <f t="shared" si="156"/>
        <v>2036</v>
      </c>
      <c r="CCT65" s="488">
        <f t="shared" si="156"/>
        <v>2037</v>
      </c>
      <c r="CCU65" s="488">
        <f t="shared" si="156"/>
        <v>2038</v>
      </c>
      <c r="CCV65" s="488">
        <f t="shared" si="156"/>
        <v>2039</v>
      </c>
      <c r="CCW65" s="488">
        <f t="shared" si="156"/>
        <v>2040</v>
      </c>
      <c r="CCX65" s="488">
        <f t="shared" si="156"/>
        <v>2041</v>
      </c>
      <c r="CCY65" s="488">
        <f t="shared" si="156"/>
        <v>2042</v>
      </c>
      <c r="CCZ65" s="488">
        <f t="shared" si="156"/>
        <v>2043</v>
      </c>
      <c r="CDA65" s="488">
        <f t="shared" si="156"/>
        <v>2044</v>
      </c>
      <c r="CDB65" s="488">
        <f t="shared" si="156"/>
        <v>2045</v>
      </c>
      <c r="CDC65" s="488">
        <f t="shared" si="156"/>
        <v>2046</v>
      </c>
      <c r="CDD65" s="488">
        <f t="shared" si="156"/>
        <v>2047</v>
      </c>
      <c r="CDE65" s="488">
        <f t="shared" si="156"/>
        <v>2048</v>
      </c>
      <c r="CDF65" s="488">
        <f t="shared" ref="CDF65:CFQ65" si="157">CDF54</f>
        <v>2049</v>
      </c>
      <c r="CDG65" s="488">
        <f t="shared" si="157"/>
        <v>2050</v>
      </c>
      <c r="CDH65" s="488">
        <f t="shared" si="157"/>
        <v>2051</v>
      </c>
      <c r="CDI65" s="488">
        <f t="shared" si="157"/>
        <v>2052</v>
      </c>
      <c r="CDJ65" s="488">
        <f t="shared" si="157"/>
        <v>2053</v>
      </c>
      <c r="CDK65" s="488">
        <f t="shared" si="157"/>
        <v>2054</v>
      </c>
      <c r="CDL65" s="488">
        <f t="shared" si="157"/>
        <v>2055</v>
      </c>
      <c r="CDM65" s="488">
        <f t="shared" si="157"/>
        <v>2056</v>
      </c>
      <c r="CDN65" s="488">
        <f t="shared" si="157"/>
        <v>2057</v>
      </c>
      <c r="CDO65" s="488">
        <f t="shared" si="157"/>
        <v>2058</v>
      </c>
      <c r="CDP65" s="488">
        <f t="shared" si="157"/>
        <v>2059</v>
      </c>
      <c r="CDQ65" s="488">
        <f t="shared" si="157"/>
        <v>2060</v>
      </c>
      <c r="CDR65" s="488">
        <f t="shared" si="157"/>
        <v>2061</v>
      </c>
      <c r="CDS65" s="488">
        <f t="shared" si="157"/>
        <v>2062</v>
      </c>
      <c r="CDT65" s="488">
        <f t="shared" si="157"/>
        <v>2063</v>
      </c>
      <c r="CDU65" s="488">
        <f t="shared" si="157"/>
        <v>2064</v>
      </c>
      <c r="CDV65" s="488">
        <f t="shared" si="157"/>
        <v>2065</v>
      </c>
      <c r="CDW65" s="488">
        <f t="shared" si="157"/>
        <v>2066</v>
      </c>
      <c r="CDX65" s="488">
        <f t="shared" si="157"/>
        <v>2067</v>
      </c>
      <c r="CDY65" s="488">
        <f t="shared" si="157"/>
        <v>2068</v>
      </c>
      <c r="CDZ65" s="488">
        <f t="shared" si="157"/>
        <v>2069</v>
      </c>
      <c r="CEA65" s="488">
        <f t="shared" si="157"/>
        <v>2070</v>
      </c>
      <c r="CEB65" s="488">
        <f t="shared" si="157"/>
        <v>2071</v>
      </c>
      <c r="CEC65" s="488">
        <f t="shared" si="157"/>
        <v>2072</v>
      </c>
      <c r="CED65" s="488">
        <f t="shared" si="157"/>
        <v>2073</v>
      </c>
      <c r="CEE65" s="488">
        <f t="shared" si="157"/>
        <v>2074</v>
      </c>
      <c r="CEF65" s="488">
        <f t="shared" si="157"/>
        <v>2075</v>
      </c>
      <c r="CEG65" s="488">
        <f t="shared" si="157"/>
        <v>2076</v>
      </c>
      <c r="CEH65" s="488">
        <f t="shared" si="157"/>
        <v>2077</v>
      </c>
      <c r="CEI65" s="488">
        <f t="shared" si="157"/>
        <v>2078</v>
      </c>
      <c r="CEJ65" s="488">
        <f t="shared" si="157"/>
        <v>2079</v>
      </c>
      <c r="CEK65" s="488">
        <f t="shared" si="157"/>
        <v>2080</v>
      </c>
      <c r="CEL65" s="488">
        <f t="shared" si="157"/>
        <v>2081</v>
      </c>
      <c r="CEM65" s="488">
        <f t="shared" si="157"/>
        <v>2082</v>
      </c>
      <c r="CEN65" s="488">
        <f t="shared" si="157"/>
        <v>2083</v>
      </c>
      <c r="CEO65" s="488">
        <f t="shared" si="157"/>
        <v>2084</v>
      </c>
      <c r="CEP65" s="488">
        <f t="shared" si="157"/>
        <v>2085</v>
      </c>
      <c r="CEQ65" s="488">
        <f t="shared" si="157"/>
        <v>2086</v>
      </c>
      <c r="CER65" s="488">
        <f t="shared" si="157"/>
        <v>2087</v>
      </c>
      <c r="CES65" s="488">
        <f t="shared" si="157"/>
        <v>2088</v>
      </c>
      <c r="CET65" s="488">
        <f t="shared" si="157"/>
        <v>2089</v>
      </c>
      <c r="CEU65" s="488">
        <f t="shared" si="157"/>
        <v>2090</v>
      </c>
      <c r="CEV65" s="488">
        <f t="shared" si="157"/>
        <v>2091</v>
      </c>
      <c r="CEW65" s="488">
        <f t="shared" si="157"/>
        <v>2092</v>
      </c>
      <c r="CEX65" s="488">
        <f t="shared" si="157"/>
        <v>2093</v>
      </c>
      <c r="CEY65" s="488">
        <f t="shared" si="157"/>
        <v>2094</v>
      </c>
      <c r="CEZ65" s="488">
        <f t="shared" si="157"/>
        <v>2095</v>
      </c>
      <c r="CFA65" s="488">
        <f t="shared" si="157"/>
        <v>2096</v>
      </c>
      <c r="CFB65" s="488">
        <f t="shared" si="157"/>
        <v>2097</v>
      </c>
      <c r="CFC65" s="488">
        <f t="shared" si="157"/>
        <v>2098</v>
      </c>
      <c r="CFD65" s="488">
        <f t="shared" si="157"/>
        <v>2099</v>
      </c>
      <c r="CFE65" s="488">
        <f t="shared" si="157"/>
        <v>2100</v>
      </c>
      <c r="CFF65" s="488">
        <f t="shared" si="157"/>
        <v>2101</v>
      </c>
      <c r="CFG65" s="488">
        <f t="shared" si="157"/>
        <v>2102</v>
      </c>
      <c r="CFH65" s="488">
        <f t="shared" si="157"/>
        <v>2103</v>
      </c>
      <c r="CFI65" s="488">
        <f t="shared" si="157"/>
        <v>2104</v>
      </c>
      <c r="CFJ65" s="488">
        <f t="shared" si="157"/>
        <v>2105</v>
      </c>
      <c r="CFK65" s="488">
        <f t="shared" si="157"/>
        <v>2106</v>
      </c>
      <c r="CFL65" s="488">
        <f t="shared" si="157"/>
        <v>2107</v>
      </c>
      <c r="CFM65" s="488">
        <f t="shared" si="157"/>
        <v>2108</v>
      </c>
      <c r="CFN65" s="488">
        <f t="shared" si="157"/>
        <v>2109</v>
      </c>
      <c r="CFO65" s="488">
        <f t="shared" si="157"/>
        <v>2110</v>
      </c>
      <c r="CFP65" s="488">
        <f t="shared" si="157"/>
        <v>2111</v>
      </c>
      <c r="CFQ65" s="488">
        <f t="shared" si="157"/>
        <v>2112</v>
      </c>
      <c r="CFR65" s="488">
        <f t="shared" ref="CFR65:CIC65" si="158">CFR54</f>
        <v>2113</v>
      </c>
      <c r="CFS65" s="488">
        <f t="shared" si="158"/>
        <v>2114</v>
      </c>
      <c r="CFT65" s="488">
        <f t="shared" si="158"/>
        <v>2115</v>
      </c>
      <c r="CFU65" s="488">
        <f t="shared" si="158"/>
        <v>2116</v>
      </c>
      <c r="CFV65" s="488">
        <f t="shared" si="158"/>
        <v>2117</v>
      </c>
      <c r="CFW65" s="488">
        <f t="shared" si="158"/>
        <v>2118</v>
      </c>
      <c r="CFX65" s="488">
        <f t="shared" si="158"/>
        <v>2119</v>
      </c>
      <c r="CFY65" s="488">
        <f t="shared" si="158"/>
        <v>2120</v>
      </c>
      <c r="CFZ65" s="488">
        <f t="shared" si="158"/>
        <v>2121</v>
      </c>
      <c r="CGA65" s="488">
        <f t="shared" si="158"/>
        <v>2122</v>
      </c>
      <c r="CGB65" s="488">
        <f t="shared" si="158"/>
        <v>2123</v>
      </c>
      <c r="CGC65" s="488">
        <f t="shared" si="158"/>
        <v>2124</v>
      </c>
      <c r="CGD65" s="488">
        <f t="shared" si="158"/>
        <v>2125</v>
      </c>
      <c r="CGE65" s="488">
        <f t="shared" si="158"/>
        <v>2126</v>
      </c>
      <c r="CGF65" s="488">
        <f t="shared" si="158"/>
        <v>2127</v>
      </c>
      <c r="CGG65" s="488">
        <f t="shared" si="158"/>
        <v>2128</v>
      </c>
      <c r="CGH65" s="488">
        <f t="shared" si="158"/>
        <v>2129</v>
      </c>
      <c r="CGI65" s="488">
        <f t="shared" si="158"/>
        <v>2130</v>
      </c>
      <c r="CGJ65" s="488">
        <f t="shared" si="158"/>
        <v>2131</v>
      </c>
      <c r="CGK65" s="488">
        <f t="shared" si="158"/>
        <v>2132</v>
      </c>
      <c r="CGL65" s="488">
        <f t="shared" si="158"/>
        <v>2133</v>
      </c>
      <c r="CGM65" s="488">
        <f t="shared" si="158"/>
        <v>2134</v>
      </c>
      <c r="CGN65" s="488">
        <f t="shared" si="158"/>
        <v>2135</v>
      </c>
      <c r="CGO65" s="488">
        <f t="shared" si="158"/>
        <v>2136</v>
      </c>
      <c r="CGP65" s="488">
        <f t="shared" si="158"/>
        <v>2137</v>
      </c>
      <c r="CGQ65" s="488">
        <f t="shared" si="158"/>
        <v>2138</v>
      </c>
      <c r="CGR65" s="488">
        <f t="shared" si="158"/>
        <v>2139</v>
      </c>
      <c r="CGS65" s="488">
        <f t="shared" si="158"/>
        <v>2140</v>
      </c>
      <c r="CGT65" s="488">
        <f t="shared" si="158"/>
        <v>2141</v>
      </c>
      <c r="CGU65" s="488">
        <f t="shared" si="158"/>
        <v>2142</v>
      </c>
      <c r="CGV65" s="488">
        <f t="shared" si="158"/>
        <v>2143</v>
      </c>
      <c r="CGW65" s="488">
        <f t="shared" si="158"/>
        <v>2144</v>
      </c>
      <c r="CGX65" s="488">
        <f t="shared" si="158"/>
        <v>2145</v>
      </c>
      <c r="CGY65" s="488">
        <f t="shared" si="158"/>
        <v>2146</v>
      </c>
      <c r="CGZ65" s="488">
        <f t="shared" si="158"/>
        <v>2147</v>
      </c>
      <c r="CHA65" s="488">
        <f t="shared" si="158"/>
        <v>2148</v>
      </c>
      <c r="CHB65" s="488">
        <f t="shared" si="158"/>
        <v>2149</v>
      </c>
      <c r="CHC65" s="488">
        <f t="shared" si="158"/>
        <v>2150</v>
      </c>
      <c r="CHD65" s="488">
        <f t="shared" si="158"/>
        <v>2151</v>
      </c>
      <c r="CHE65" s="488">
        <f t="shared" si="158"/>
        <v>2152</v>
      </c>
      <c r="CHF65" s="488">
        <f t="shared" si="158"/>
        <v>2153</v>
      </c>
      <c r="CHG65" s="488">
        <f t="shared" si="158"/>
        <v>2154</v>
      </c>
      <c r="CHH65" s="488">
        <f t="shared" si="158"/>
        <v>2155</v>
      </c>
      <c r="CHI65" s="488">
        <f t="shared" si="158"/>
        <v>2156</v>
      </c>
      <c r="CHJ65" s="488">
        <f t="shared" si="158"/>
        <v>2157</v>
      </c>
      <c r="CHK65" s="488">
        <f t="shared" si="158"/>
        <v>2158</v>
      </c>
      <c r="CHL65" s="488">
        <f t="shared" si="158"/>
        <v>2159</v>
      </c>
      <c r="CHM65" s="488">
        <f t="shared" si="158"/>
        <v>2160</v>
      </c>
      <c r="CHN65" s="488">
        <f t="shared" si="158"/>
        <v>2161</v>
      </c>
      <c r="CHO65" s="488">
        <f t="shared" si="158"/>
        <v>2162</v>
      </c>
      <c r="CHP65" s="488">
        <f t="shared" si="158"/>
        <v>2163</v>
      </c>
      <c r="CHQ65" s="488">
        <f t="shared" si="158"/>
        <v>2164</v>
      </c>
      <c r="CHR65" s="488">
        <f t="shared" si="158"/>
        <v>2165</v>
      </c>
      <c r="CHS65" s="488">
        <f t="shared" si="158"/>
        <v>2166</v>
      </c>
      <c r="CHT65" s="488">
        <f t="shared" si="158"/>
        <v>2167</v>
      </c>
      <c r="CHU65" s="488">
        <f t="shared" si="158"/>
        <v>2168</v>
      </c>
      <c r="CHV65" s="488">
        <f t="shared" si="158"/>
        <v>2169</v>
      </c>
      <c r="CHW65" s="488">
        <f t="shared" si="158"/>
        <v>2170</v>
      </c>
      <c r="CHX65" s="488">
        <f t="shared" si="158"/>
        <v>2171</v>
      </c>
      <c r="CHY65" s="488">
        <f t="shared" si="158"/>
        <v>2172</v>
      </c>
      <c r="CHZ65" s="488">
        <f t="shared" si="158"/>
        <v>2173</v>
      </c>
      <c r="CIA65" s="488">
        <f t="shared" si="158"/>
        <v>2174</v>
      </c>
      <c r="CIB65" s="488">
        <f t="shared" si="158"/>
        <v>2175</v>
      </c>
      <c r="CIC65" s="488">
        <f t="shared" si="158"/>
        <v>2176</v>
      </c>
      <c r="CID65" s="488">
        <f t="shared" ref="CID65:CKO65" si="159">CID54</f>
        <v>2177</v>
      </c>
      <c r="CIE65" s="488">
        <f t="shared" si="159"/>
        <v>2178</v>
      </c>
      <c r="CIF65" s="488">
        <f t="shared" si="159"/>
        <v>2179</v>
      </c>
      <c r="CIG65" s="488">
        <f t="shared" si="159"/>
        <v>2180</v>
      </c>
      <c r="CIH65" s="488">
        <f t="shared" si="159"/>
        <v>2181</v>
      </c>
      <c r="CII65" s="488">
        <f t="shared" si="159"/>
        <v>2182</v>
      </c>
      <c r="CIJ65" s="488">
        <f t="shared" si="159"/>
        <v>2183</v>
      </c>
      <c r="CIK65" s="488">
        <f t="shared" si="159"/>
        <v>2184</v>
      </c>
      <c r="CIL65" s="488">
        <f t="shared" si="159"/>
        <v>2185</v>
      </c>
      <c r="CIM65" s="488">
        <f t="shared" si="159"/>
        <v>2186</v>
      </c>
      <c r="CIN65" s="488">
        <f t="shared" si="159"/>
        <v>2187</v>
      </c>
      <c r="CIO65" s="488">
        <f t="shared" si="159"/>
        <v>2188</v>
      </c>
      <c r="CIP65" s="488">
        <f t="shared" si="159"/>
        <v>2189</v>
      </c>
      <c r="CIQ65" s="488">
        <f t="shared" si="159"/>
        <v>2190</v>
      </c>
      <c r="CIR65" s="488">
        <f t="shared" si="159"/>
        <v>2191</v>
      </c>
      <c r="CIS65" s="488">
        <f t="shared" si="159"/>
        <v>2192</v>
      </c>
      <c r="CIT65" s="488">
        <f t="shared" si="159"/>
        <v>2193</v>
      </c>
      <c r="CIU65" s="488">
        <f t="shared" si="159"/>
        <v>2194</v>
      </c>
      <c r="CIV65" s="488">
        <f t="shared" si="159"/>
        <v>2195</v>
      </c>
      <c r="CIW65" s="488">
        <f t="shared" si="159"/>
        <v>2196</v>
      </c>
      <c r="CIX65" s="488">
        <f t="shared" si="159"/>
        <v>2197</v>
      </c>
      <c r="CIY65" s="488">
        <f t="shared" si="159"/>
        <v>2198</v>
      </c>
      <c r="CIZ65" s="488">
        <f t="shared" si="159"/>
        <v>2199</v>
      </c>
      <c r="CJA65" s="488">
        <f t="shared" si="159"/>
        <v>2200</v>
      </c>
      <c r="CJB65" s="488">
        <f t="shared" si="159"/>
        <v>2201</v>
      </c>
      <c r="CJC65" s="488">
        <f t="shared" si="159"/>
        <v>2202</v>
      </c>
      <c r="CJD65" s="488">
        <f t="shared" si="159"/>
        <v>2203</v>
      </c>
      <c r="CJE65" s="488">
        <f t="shared" si="159"/>
        <v>2204</v>
      </c>
      <c r="CJF65" s="488">
        <f t="shared" si="159"/>
        <v>2205</v>
      </c>
      <c r="CJG65" s="488">
        <f t="shared" si="159"/>
        <v>2206</v>
      </c>
      <c r="CJH65" s="488">
        <f t="shared" si="159"/>
        <v>2207</v>
      </c>
      <c r="CJI65" s="488">
        <f t="shared" si="159"/>
        <v>2208</v>
      </c>
      <c r="CJJ65" s="488">
        <f t="shared" si="159"/>
        <v>2209</v>
      </c>
      <c r="CJK65" s="488">
        <f t="shared" si="159"/>
        <v>2210</v>
      </c>
      <c r="CJL65" s="488">
        <f t="shared" si="159"/>
        <v>2211</v>
      </c>
      <c r="CJM65" s="488">
        <f t="shared" si="159"/>
        <v>2212</v>
      </c>
      <c r="CJN65" s="488">
        <f t="shared" si="159"/>
        <v>2213</v>
      </c>
      <c r="CJO65" s="488">
        <f t="shared" si="159"/>
        <v>2214</v>
      </c>
      <c r="CJP65" s="488">
        <f t="shared" si="159"/>
        <v>2215</v>
      </c>
      <c r="CJQ65" s="488">
        <f t="shared" si="159"/>
        <v>2216</v>
      </c>
      <c r="CJR65" s="488">
        <f t="shared" si="159"/>
        <v>2217</v>
      </c>
      <c r="CJS65" s="488">
        <f t="shared" si="159"/>
        <v>2218</v>
      </c>
      <c r="CJT65" s="488">
        <f t="shared" si="159"/>
        <v>2219</v>
      </c>
      <c r="CJU65" s="488">
        <f t="shared" si="159"/>
        <v>2220</v>
      </c>
      <c r="CJV65" s="488">
        <f t="shared" si="159"/>
        <v>2221</v>
      </c>
      <c r="CJW65" s="488">
        <f t="shared" si="159"/>
        <v>2222</v>
      </c>
      <c r="CJX65" s="488">
        <f t="shared" si="159"/>
        <v>2223</v>
      </c>
      <c r="CJY65" s="488">
        <f t="shared" si="159"/>
        <v>2224</v>
      </c>
      <c r="CJZ65" s="488">
        <f t="shared" si="159"/>
        <v>2225</v>
      </c>
      <c r="CKA65" s="488">
        <f t="shared" si="159"/>
        <v>2226</v>
      </c>
      <c r="CKB65" s="488">
        <f t="shared" si="159"/>
        <v>2227</v>
      </c>
      <c r="CKC65" s="488">
        <f t="shared" si="159"/>
        <v>2228</v>
      </c>
      <c r="CKD65" s="488">
        <f t="shared" si="159"/>
        <v>2229</v>
      </c>
      <c r="CKE65" s="488">
        <f t="shared" si="159"/>
        <v>2230</v>
      </c>
      <c r="CKF65" s="488">
        <f t="shared" si="159"/>
        <v>2231</v>
      </c>
      <c r="CKG65" s="488">
        <f t="shared" si="159"/>
        <v>2232</v>
      </c>
      <c r="CKH65" s="488">
        <f t="shared" si="159"/>
        <v>2233</v>
      </c>
      <c r="CKI65" s="488">
        <f t="shared" si="159"/>
        <v>2234</v>
      </c>
      <c r="CKJ65" s="488">
        <f t="shared" si="159"/>
        <v>2235</v>
      </c>
      <c r="CKK65" s="488">
        <f t="shared" si="159"/>
        <v>2236</v>
      </c>
      <c r="CKL65" s="488">
        <f t="shared" si="159"/>
        <v>2237</v>
      </c>
      <c r="CKM65" s="488">
        <f t="shared" si="159"/>
        <v>2238</v>
      </c>
      <c r="CKN65" s="488">
        <f t="shared" si="159"/>
        <v>2239</v>
      </c>
      <c r="CKO65" s="488">
        <f t="shared" si="159"/>
        <v>2240</v>
      </c>
      <c r="CKP65" s="488">
        <f t="shared" ref="CKP65:CMH65" si="160">CKP54</f>
        <v>2241</v>
      </c>
      <c r="CKQ65" s="488">
        <f t="shared" si="160"/>
        <v>2242</v>
      </c>
      <c r="CKR65" s="488">
        <f t="shared" si="160"/>
        <v>2243</v>
      </c>
      <c r="CKS65" s="488">
        <f t="shared" si="160"/>
        <v>2244</v>
      </c>
      <c r="CKT65" s="488">
        <f t="shared" si="160"/>
        <v>2245</v>
      </c>
      <c r="CKU65" s="488">
        <f t="shared" si="160"/>
        <v>2246</v>
      </c>
      <c r="CKV65" s="488">
        <f t="shared" si="160"/>
        <v>2247</v>
      </c>
      <c r="CKW65" s="488">
        <f t="shared" si="160"/>
        <v>2248</v>
      </c>
      <c r="CKX65" s="488">
        <f t="shared" si="160"/>
        <v>2249</v>
      </c>
      <c r="CKY65" s="488">
        <f t="shared" si="160"/>
        <v>2250</v>
      </c>
      <c r="CKZ65" s="488">
        <f t="shared" si="160"/>
        <v>2251</v>
      </c>
      <c r="CLA65" s="488">
        <f t="shared" si="160"/>
        <v>2252</v>
      </c>
      <c r="CLB65" s="488">
        <f t="shared" si="160"/>
        <v>2253</v>
      </c>
      <c r="CLC65" s="488">
        <f t="shared" si="160"/>
        <v>2254</v>
      </c>
      <c r="CLD65" s="488">
        <f t="shared" si="160"/>
        <v>2255</v>
      </c>
      <c r="CLE65" s="488">
        <f t="shared" si="160"/>
        <v>2256</v>
      </c>
      <c r="CLF65" s="488">
        <f t="shared" si="160"/>
        <v>2257</v>
      </c>
      <c r="CLG65" s="488">
        <f t="shared" si="160"/>
        <v>2258</v>
      </c>
      <c r="CLH65" s="488">
        <f t="shared" si="160"/>
        <v>2259</v>
      </c>
      <c r="CLI65" s="488">
        <f t="shared" si="160"/>
        <v>2260</v>
      </c>
      <c r="CLJ65" s="488">
        <f t="shared" si="160"/>
        <v>2261</v>
      </c>
      <c r="CLK65" s="488">
        <f t="shared" si="160"/>
        <v>2262</v>
      </c>
      <c r="CLL65" s="488">
        <f t="shared" si="160"/>
        <v>2263</v>
      </c>
      <c r="CLM65" s="488">
        <f t="shared" si="160"/>
        <v>2264</v>
      </c>
      <c r="CLN65" s="488">
        <f t="shared" si="160"/>
        <v>2265</v>
      </c>
      <c r="CLO65" s="488">
        <f t="shared" si="160"/>
        <v>2266</v>
      </c>
      <c r="CLP65" s="488">
        <f t="shared" si="160"/>
        <v>2267</v>
      </c>
      <c r="CLQ65" s="488">
        <f t="shared" si="160"/>
        <v>2268</v>
      </c>
      <c r="CLR65" s="488">
        <f t="shared" si="160"/>
        <v>2269</v>
      </c>
      <c r="CLS65" s="488">
        <f t="shared" si="160"/>
        <v>2270</v>
      </c>
      <c r="CLT65" s="488">
        <f t="shared" si="160"/>
        <v>2271</v>
      </c>
      <c r="CLU65" s="488">
        <f t="shared" si="160"/>
        <v>2272</v>
      </c>
      <c r="CLV65" s="488">
        <f t="shared" si="160"/>
        <v>2273</v>
      </c>
      <c r="CLW65" s="488">
        <f t="shared" si="160"/>
        <v>2274</v>
      </c>
      <c r="CLX65" s="488">
        <f t="shared" si="160"/>
        <v>2275</v>
      </c>
      <c r="CLY65" s="488">
        <f t="shared" si="160"/>
        <v>2276</v>
      </c>
      <c r="CLZ65" s="488">
        <f t="shared" si="160"/>
        <v>2277</v>
      </c>
      <c r="CMA65" s="488">
        <f t="shared" si="160"/>
        <v>2278</v>
      </c>
      <c r="CMB65" s="488">
        <f t="shared" si="160"/>
        <v>2279</v>
      </c>
      <c r="CMC65" s="488">
        <f t="shared" si="160"/>
        <v>2280</v>
      </c>
      <c r="CMD65" s="488">
        <f t="shared" si="160"/>
        <v>2281</v>
      </c>
      <c r="CME65" s="488">
        <f t="shared" si="160"/>
        <v>2282</v>
      </c>
      <c r="CMF65" s="488">
        <f t="shared" si="160"/>
        <v>2283</v>
      </c>
      <c r="CMG65" s="488">
        <f t="shared" si="160"/>
        <v>2284</v>
      </c>
      <c r="CMH65" s="488">
        <f t="shared" si="160"/>
        <v>2285</v>
      </c>
    </row>
    <row r="66" spans="1:2374" ht="15" hidden="1" customHeight="1" x14ac:dyDescent="0.2">
      <c r="A66" s="103"/>
      <c r="B66" s="103"/>
      <c r="C66" s="103"/>
      <c r="D66" s="1">
        <v>1</v>
      </c>
      <c r="E66" s="1">
        <v>1</v>
      </c>
      <c r="F66" s="1">
        <v>1</v>
      </c>
      <c r="G66" s="1">
        <v>1</v>
      </c>
      <c r="H66" s="1">
        <v>1</v>
      </c>
      <c r="I66" s="1">
        <v>1</v>
      </c>
      <c r="J66" s="2">
        <v>2</v>
      </c>
      <c r="K66" s="2">
        <v>2</v>
      </c>
      <c r="L66" s="2">
        <v>2</v>
      </c>
      <c r="M66" s="2">
        <v>2</v>
      </c>
      <c r="N66" s="2">
        <v>2</v>
      </c>
      <c r="O66" s="2">
        <v>3</v>
      </c>
      <c r="P66" s="2">
        <v>3</v>
      </c>
      <c r="Q66" s="2">
        <v>3</v>
      </c>
      <c r="R66" s="2">
        <v>3</v>
      </c>
      <c r="S66" s="2">
        <v>4</v>
      </c>
      <c r="T66" s="2">
        <v>4</v>
      </c>
      <c r="U66" s="2">
        <v>4</v>
      </c>
      <c r="V66" s="2">
        <v>5</v>
      </c>
      <c r="W66" s="2">
        <v>5</v>
      </c>
      <c r="X66" s="2">
        <v>6</v>
      </c>
      <c r="Y66" s="100"/>
      <c r="Z66" s="100"/>
      <c r="AA66" s="100"/>
      <c r="AB66" s="100"/>
      <c r="AC66" s="100"/>
      <c r="AD66" s="100"/>
      <c r="AE66" s="475"/>
      <c r="AF66" s="488"/>
      <c r="AG66" s="487"/>
      <c r="AH66" s="487"/>
      <c r="AS66" s="487"/>
      <c r="AT66" s="487"/>
      <c r="AU66" s="487"/>
      <c r="AV66" s="487"/>
      <c r="BD66" s="514"/>
      <c r="BE66" s="514"/>
      <c r="BF66" s="514"/>
      <c r="BG66" s="514"/>
      <c r="BH66" s="514"/>
      <c r="BI66" s="514"/>
      <c r="BJ66" s="514"/>
      <c r="BK66" s="514"/>
      <c r="BL66" s="514"/>
      <c r="BM66" s="514"/>
      <c r="BN66" s="514"/>
      <c r="BO66" s="514"/>
      <c r="BP66" s="514"/>
      <c r="BQ66" s="514"/>
      <c r="BR66" s="514"/>
      <c r="BS66" s="514"/>
      <c r="CB66" s="212">
        <v>1</v>
      </c>
      <c r="CC66" s="212">
        <f t="shared" ref="CC66:CC71" ca="1" si="161">VLOOKUP(CB57,$AI$57:$AR$62,2,FALSE)</f>
        <v>0</v>
      </c>
      <c r="CD66" s="497">
        <f t="shared" ref="CD66:CD71" ca="1" si="162">IF(SUM($AK$57:$AK$62)=18,MIN(ABS(BY56-BY57),ABS(BY57-BY58)),100)</f>
        <v>100</v>
      </c>
      <c r="CE66" s="212">
        <f t="shared" ref="CE66:CE71" ca="1" si="163">VLOOKUP($CB57,$AI$57:$AR$62,9,FALSE)</f>
        <v>0</v>
      </c>
      <c r="CF66" s="212">
        <f t="shared" ref="CF66:CF71" ca="1" si="164">VLOOKUP($CB57,$AI$57:$AR$62,7,FALSE)</f>
        <v>0</v>
      </c>
      <c r="CG66" s="212">
        <f t="shared" ref="CG66:CG71" ca="1" si="165">VLOOKUP($CB57,$AI$57:$AR$62,4,FALSE)</f>
        <v>0</v>
      </c>
      <c r="CI66" s="488"/>
      <c r="CL66" s="212">
        <v>123456</v>
      </c>
      <c r="CM66" s="212">
        <v>123456</v>
      </c>
      <c r="CN66" s="212">
        <v>123456</v>
      </c>
      <c r="CO66" s="212">
        <v>123456</v>
      </c>
      <c r="CP66" s="212">
        <v>123456</v>
      </c>
      <c r="CQ66" s="212">
        <v>123456</v>
      </c>
      <c r="CR66" s="212">
        <v>123456</v>
      </c>
      <c r="CS66" s="212">
        <v>123456</v>
      </c>
      <c r="CT66" s="212">
        <v>123456</v>
      </c>
      <c r="CU66" s="212">
        <v>123456</v>
      </c>
      <c r="CV66" s="212">
        <v>123456</v>
      </c>
      <c r="CW66" s="212">
        <v>123456</v>
      </c>
      <c r="CX66" s="212">
        <v>123456</v>
      </c>
      <c r="CY66" s="212">
        <v>123456</v>
      </c>
      <c r="CZ66" s="212">
        <v>123456</v>
      </c>
      <c r="DA66" s="212">
        <v>123456</v>
      </c>
      <c r="DB66" s="212">
        <v>123456</v>
      </c>
      <c r="DC66" s="212">
        <v>123456</v>
      </c>
      <c r="DD66" s="212">
        <v>123456</v>
      </c>
      <c r="DE66" s="212">
        <v>123456</v>
      </c>
      <c r="DF66" s="212">
        <v>123456</v>
      </c>
      <c r="DG66" s="212">
        <v>123456</v>
      </c>
      <c r="DH66" s="212">
        <v>123456</v>
      </c>
      <c r="DI66" s="212">
        <v>123456</v>
      </c>
      <c r="DJ66" s="212">
        <v>123456</v>
      </c>
      <c r="DK66" s="212">
        <v>123456</v>
      </c>
      <c r="DL66" s="212">
        <v>123456</v>
      </c>
      <c r="DM66" s="212">
        <v>123456</v>
      </c>
      <c r="DN66" s="212">
        <v>123456</v>
      </c>
      <c r="DO66" s="212">
        <v>123456</v>
      </c>
      <c r="DP66" s="212">
        <v>123456</v>
      </c>
      <c r="DQ66" s="212">
        <v>123456</v>
      </c>
      <c r="DR66" s="212">
        <v>123456</v>
      </c>
      <c r="DS66" s="212">
        <v>123456</v>
      </c>
      <c r="DT66" s="212">
        <v>123456</v>
      </c>
      <c r="DU66" s="212">
        <v>123456</v>
      </c>
      <c r="DV66" s="212">
        <v>123456</v>
      </c>
      <c r="DW66" s="212">
        <v>123456</v>
      </c>
      <c r="DX66" s="212">
        <v>123456</v>
      </c>
      <c r="DY66" s="212">
        <v>123456</v>
      </c>
      <c r="DZ66" s="212">
        <v>123456</v>
      </c>
      <c r="EA66" s="212">
        <v>123456</v>
      </c>
      <c r="EB66" s="212">
        <v>123456</v>
      </c>
      <c r="EC66" s="212">
        <v>123456</v>
      </c>
      <c r="ED66" s="212">
        <v>123456</v>
      </c>
      <c r="EE66" s="212">
        <v>123456</v>
      </c>
      <c r="EF66" s="212">
        <v>123456</v>
      </c>
      <c r="EG66" s="212">
        <v>123456</v>
      </c>
      <c r="EH66" s="212">
        <v>123456</v>
      </c>
      <c r="EI66" s="212">
        <v>123456</v>
      </c>
      <c r="EJ66" s="212">
        <v>123456</v>
      </c>
      <c r="EK66" s="212">
        <v>123456</v>
      </c>
      <c r="EL66" s="212">
        <v>123456</v>
      </c>
      <c r="EM66" s="212">
        <v>123456</v>
      </c>
      <c r="EN66" s="212">
        <v>123456</v>
      </c>
      <c r="EO66" s="212">
        <v>123456</v>
      </c>
      <c r="EP66" s="212">
        <v>123456</v>
      </c>
      <c r="EQ66" s="212">
        <v>123456</v>
      </c>
      <c r="ER66" s="212">
        <v>123456</v>
      </c>
      <c r="ES66" s="212">
        <v>123456</v>
      </c>
      <c r="ET66" s="212">
        <v>123456</v>
      </c>
      <c r="EU66" s="212">
        <v>123456</v>
      </c>
      <c r="EV66" s="212">
        <v>123456</v>
      </c>
      <c r="EW66" s="212">
        <v>123456</v>
      </c>
      <c r="EX66" s="502">
        <v>123456</v>
      </c>
      <c r="EY66" s="212">
        <v>123456</v>
      </c>
      <c r="EZ66" s="212">
        <v>123456</v>
      </c>
      <c r="FA66" s="212">
        <v>123456</v>
      </c>
      <c r="FB66" s="212">
        <v>123456</v>
      </c>
      <c r="FC66" s="212">
        <v>123456</v>
      </c>
      <c r="FD66" s="212">
        <v>123456</v>
      </c>
      <c r="FE66" s="502">
        <v>123456</v>
      </c>
      <c r="FF66" s="212">
        <v>123456</v>
      </c>
      <c r="FG66" s="212">
        <v>123456</v>
      </c>
      <c r="FH66" s="212">
        <v>123456</v>
      </c>
      <c r="FI66" s="212">
        <v>123456</v>
      </c>
      <c r="FJ66" s="212">
        <v>123456</v>
      </c>
      <c r="FK66" s="212">
        <v>123456</v>
      </c>
      <c r="FL66" s="212">
        <v>123456</v>
      </c>
      <c r="FM66" s="502">
        <v>123456</v>
      </c>
      <c r="FN66" s="212">
        <v>123456</v>
      </c>
      <c r="FO66" s="212">
        <v>123456</v>
      </c>
      <c r="FP66" s="212">
        <v>123456</v>
      </c>
      <c r="FQ66" s="212">
        <v>123456</v>
      </c>
      <c r="FR66" s="212">
        <v>123456</v>
      </c>
      <c r="FS66" s="212">
        <v>123456</v>
      </c>
      <c r="FT66" s="502">
        <v>123456</v>
      </c>
      <c r="FU66" s="212">
        <v>123456</v>
      </c>
      <c r="FV66" s="212">
        <v>123456</v>
      </c>
      <c r="FW66" s="212">
        <v>123456</v>
      </c>
      <c r="FX66" s="212">
        <v>123456</v>
      </c>
      <c r="FY66" s="212">
        <v>123456</v>
      </c>
      <c r="FZ66" s="212">
        <v>123456</v>
      </c>
      <c r="GA66" s="502">
        <v>123456</v>
      </c>
      <c r="GB66" s="212" t="s">
        <v>300</v>
      </c>
      <c r="GC66" s="212" t="s">
        <v>301</v>
      </c>
      <c r="GD66" s="212" t="s">
        <v>302</v>
      </c>
      <c r="GE66" s="212" t="s">
        <v>303</v>
      </c>
      <c r="GF66" s="212" t="s">
        <v>304</v>
      </c>
      <c r="GG66" s="212" t="s">
        <v>305</v>
      </c>
      <c r="GH66" s="212" t="s">
        <v>306</v>
      </c>
      <c r="GI66" s="212" t="s">
        <v>307</v>
      </c>
      <c r="GJ66" s="212" t="s">
        <v>308</v>
      </c>
      <c r="GK66" s="212" t="s">
        <v>309</v>
      </c>
      <c r="GL66" s="212" t="s">
        <v>355</v>
      </c>
      <c r="GM66" s="212" t="s">
        <v>310</v>
      </c>
      <c r="GN66" s="212" t="s">
        <v>311</v>
      </c>
      <c r="GO66" s="212" t="s">
        <v>312</v>
      </c>
      <c r="GP66" s="212" t="s">
        <v>313</v>
      </c>
      <c r="GQ66" s="212" t="s">
        <v>314</v>
      </c>
      <c r="GR66" s="212" t="s">
        <v>315</v>
      </c>
      <c r="GS66" s="212" t="s">
        <v>316</v>
      </c>
      <c r="GT66" s="212" t="s">
        <v>317</v>
      </c>
      <c r="GU66" s="212" t="s">
        <v>318</v>
      </c>
      <c r="GV66" s="212" t="s">
        <v>320</v>
      </c>
      <c r="GW66" s="212" t="s">
        <v>319</v>
      </c>
      <c r="GX66" s="212" t="s">
        <v>321</v>
      </c>
      <c r="GY66" s="212" t="s">
        <v>322</v>
      </c>
      <c r="GZ66" s="212" t="s">
        <v>323</v>
      </c>
      <c r="HA66" s="212" t="s">
        <v>324</v>
      </c>
      <c r="HB66" s="212" t="s">
        <v>325</v>
      </c>
      <c r="HC66" s="212" t="s">
        <v>326</v>
      </c>
      <c r="HD66" s="212" t="s">
        <v>327</v>
      </c>
      <c r="HE66" s="212" t="s">
        <v>328</v>
      </c>
      <c r="HF66" s="212" t="s">
        <v>329</v>
      </c>
      <c r="HG66" s="212">
        <v>123456</v>
      </c>
      <c r="HH66" s="212">
        <v>123456</v>
      </c>
      <c r="HI66" s="212">
        <v>123456</v>
      </c>
      <c r="HJ66" s="212">
        <v>123456</v>
      </c>
      <c r="HK66" s="212">
        <v>123456</v>
      </c>
      <c r="HL66" s="212">
        <v>123456</v>
      </c>
      <c r="HM66" s="212">
        <v>123456</v>
      </c>
      <c r="HN66" s="212">
        <v>123456</v>
      </c>
      <c r="HO66" s="212">
        <v>123456</v>
      </c>
      <c r="HP66" s="212">
        <v>123456</v>
      </c>
      <c r="HQ66" s="212">
        <v>123456</v>
      </c>
      <c r="HR66" s="212">
        <v>123456</v>
      </c>
      <c r="HS66" s="212">
        <v>123456</v>
      </c>
      <c r="HT66" s="212">
        <v>123456</v>
      </c>
      <c r="HU66" s="212">
        <v>123456</v>
      </c>
      <c r="HV66" s="212">
        <v>123456</v>
      </c>
      <c r="HW66" s="212">
        <v>123456</v>
      </c>
      <c r="HX66" s="212">
        <v>123456</v>
      </c>
      <c r="HY66" s="212">
        <v>123456</v>
      </c>
      <c r="HZ66" s="212">
        <v>123456</v>
      </c>
      <c r="IA66" s="212">
        <v>123456</v>
      </c>
      <c r="IB66" s="212">
        <v>123456</v>
      </c>
      <c r="IC66" s="212">
        <v>123456</v>
      </c>
      <c r="ID66" s="212">
        <v>123456</v>
      </c>
      <c r="IE66" s="212">
        <v>123456</v>
      </c>
      <c r="IF66" s="212">
        <v>123456</v>
      </c>
      <c r="IG66" s="212">
        <v>123456</v>
      </c>
      <c r="IH66" s="212">
        <v>123456</v>
      </c>
      <c r="II66" s="212">
        <v>123456</v>
      </c>
      <c r="IJ66" s="212">
        <v>123456</v>
      </c>
      <c r="IK66" s="212">
        <v>123456</v>
      </c>
      <c r="IL66" s="212">
        <v>123456</v>
      </c>
      <c r="IM66" s="212">
        <v>123456</v>
      </c>
      <c r="IN66" s="212">
        <v>123456</v>
      </c>
      <c r="IO66" s="212">
        <v>123456</v>
      </c>
      <c r="IP66" s="212">
        <v>123456</v>
      </c>
      <c r="IQ66" s="212">
        <v>123456</v>
      </c>
      <c r="IR66" s="212">
        <v>123456</v>
      </c>
      <c r="IS66" s="212">
        <v>123456</v>
      </c>
      <c r="IT66" s="212">
        <v>123456</v>
      </c>
      <c r="IU66" s="212">
        <v>123456</v>
      </c>
      <c r="IV66" s="212">
        <v>123456</v>
      </c>
      <c r="IW66" s="212">
        <v>123456</v>
      </c>
      <c r="IX66" s="212">
        <v>123456</v>
      </c>
      <c r="IY66" s="212">
        <v>123456</v>
      </c>
      <c r="IZ66" s="212">
        <v>123456</v>
      </c>
      <c r="JA66" s="212">
        <v>123456</v>
      </c>
      <c r="JB66" s="212">
        <v>123456</v>
      </c>
      <c r="JC66" s="212">
        <v>123456</v>
      </c>
      <c r="JD66" s="212">
        <v>123456</v>
      </c>
      <c r="JE66" s="212">
        <v>123456</v>
      </c>
      <c r="JF66" s="212">
        <v>123456</v>
      </c>
      <c r="JG66" s="212">
        <v>123456</v>
      </c>
      <c r="JH66" s="212">
        <v>123456</v>
      </c>
      <c r="JI66" s="212">
        <v>123456</v>
      </c>
      <c r="JJ66" s="212">
        <v>123456</v>
      </c>
      <c r="JK66" s="212">
        <v>123456</v>
      </c>
      <c r="JL66" s="212">
        <v>123456</v>
      </c>
      <c r="JM66" s="212">
        <v>123456</v>
      </c>
      <c r="JN66" s="212">
        <v>123456</v>
      </c>
      <c r="JO66" s="212">
        <v>123456</v>
      </c>
      <c r="JP66" s="212">
        <v>123456</v>
      </c>
      <c r="JQ66" s="212">
        <v>123456</v>
      </c>
      <c r="JR66" s="212">
        <v>123456</v>
      </c>
      <c r="JS66" s="212">
        <v>123456</v>
      </c>
      <c r="JT66" s="212">
        <v>123456</v>
      </c>
      <c r="JU66" s="212">
        <v>123456</v>
      </c>
      <c r="JV66" s="212">
        <v>123456</v>
      </c>
      <c r="JW66" s="212">
        <v>123456</v>
      </c>
      <c r="JX66" s="212">
        <v>123456</v>
      </c>
      <c r="JY66" s="212">
        <v>123456</v>
      </c>
      <c r="JZ66" s="212">
        <v>123456</v>
      </c>
      <c r="KA66" s="212">
        <v>123456</v>
      </c>
      <c r="KB66" s="212">
        <v>123456</v>
      </c>
      <c r="KC66" s="212">
        <v>123456</v>
      </c>
      <c r="KD66" s="212">
        <v>123456</v>
      </c>
      <c r="KE66" s="212">
        <v>123456</v>
      </c>
      <c r="KF66" s="212">
        <v>123456</v>
      </c>
      <c r="KG66" s="212">
        <v>123456</v>
      </c>
      <c r="KH66" s="212">
        <v>123456</v>
      </c>
      <c r="KI66" s="212">
        <v>123456</v>
      </c>
      <c r="KJ66" s="212">
        <v>123456</v>
      </c>
      <c r="KK66" s="212">
        <v>123456</v>
      </c>
      <c r="KL66" s="212">
        <v>123456</v>
      </c>
      <c r="KM66" s="212">
        <v>123456</v>
      </c>
      <c r="KN66" s="212">
        <v>123456</v>
      </c>
      <c r="KO66" s="212">
        <v>123456</v>
      </c>
      <c r="KP66" s="212">
        <v>123456</v>
      </c>
      <c r="KQ66" s="212">
        <v>123456</v>
      </c>
      <c r="KR66" s="212">
        <v>123456</v>
      </c>
      <c r="KS66" s="212">
        <v>123456</v>
      </c>
      <c r="KT66" s="212">
        <v>123456</v>
      </c>
      <c r="KU66" s="212">
        <v>123456</v>
      </c>
      <c r="KV66" s="212">
        <v>123456</v>
      </c>
      <c r="KW66" s="212">
        <v>123456</v>
      </c>
      <c r="KX66" s="212">
        <v>123456</v>
      </c>
      <c r="KY66" s="212">
        <v>123456</v>
      </c>
      <c r="KZ66" s="212">
        <v>123456</v>
      </c>
      <c r="LA66" s="212">
        <v>123456</v>
      </c>
      <c r="LB66" s="212">
        <v>123456</v>
      </c>
      <c r="LC66" s="212">
        <v>123456</v>
      </c>
      <c r="LD66" s="212">
        <v>123456</v>
      </c>
      <c r="LE66" s="212">
        <v>123456</v>
      </c>
      <c r="LF66" s="212">
        <v>123456</v>
      </c>
      <c r="LG66" s="212">
        <v>123456</v>
      </c>
      <c r="LH66" s="212">
        <v>123456</v>
      </c>
      <c r="LI66" s="212">
        <v>123456</v>
      </c>
      <c r="LJ66" s="212">
        <v>123456</v>
      </c>
      <c r="LK66" s="212">
        <v>123456</v>
      </c>
      <c r="LL66" s="212">
        <v>123456</v>
      </c>
      <c r="LM66" s="212">
        <v>123456</v>
      </c>
      <c r="LN66" s="212">
        <v>123456</v>
      </c>
      <c r="LO66" s="212">
        <v>123456</v>
      </c>
      <c r="LP66" s="212">
        <v>123456</v>
      </c>
      <c r="LQ66" s="212">
        <v>123456</v>
      </c>
      <c r="LR66" s="212">
        <v>123456</v>
      </c>
      <c r="LS66" s="212">
        <v>123456</v>
      </c>
      <c r="LT66" s="212">
        <v>123456</v>
      </c>
      <c r="LU66" s="212">
        <v>123456</v>
      </c>
      <c r="LV66" s="212">
        <v>123456</v>
      </c>
      <c r="LW66" s="212">
        <v>123456</v>
      </c>
      <c r="LX66" s="212">
        <v>123456</v>
      </c>
      <c r="LY66" s="212">
        <v>123456</v>
      </c>
      <c r="LZ66" s="212">
        <v>123456</v>
      </c>
      <c r="MA66" s="212">
        <v>123456</v>
      </c>
      <c r="MB66" s="212">
        <v>123456</v>
      </c>
      <c r="MC66" s="212">
        <v>123456</v>
      </c>
      <c r="MD66" s="212">
        <v>123456</v>
      </c>
      <c r="ME66" s="212">
        <v>123456</v>
      </c>
      <c r="MF66" s="212">
        <v>123456</v>
      </c>
      <c r="MG66" s="212">
        <v>123456</v>
      </c>
      <c r="MH66" s="212">
        <v>123456</v>
      </c>
      <c r="MI66" s="212">
        <v>123456</v>
      </c>
      <c r="MJ66" s="212">
        <v>123456</v>
      </c>
      <c r="MK66" s="212">
        <v>123456</v>
      </c>
      <c r="ML66" s="212">
        <v>123456</v>
      </c>
      <c r="MM66" s="212">
        <v>123456</v>
      </c>
      <c r="MN66" s="212">
        <v>123456</v>
      </c>
      <c r="MO66" s="212">
        <v>123456</v>
      </c>
      <c r="MP66" s="212">
        <v>123456</v>
      </c>
      <c r="MQ66" s="212">
        <v>123456</v>
      </c>
      <c r="MR66" s="212">
        <v>123456</v>
      </c>
      <c r="MS66" s="212">
        <v>123456</v>
      </c>
      <c r="MT66" s="212">
        <v>123456</v>
      </c>
      <c r="MU66" s="212">
        <v>123456</v>
      </c>
      <c r="MV66" s="212">
        <v>123456</v>
      </c>
      <c r="MW66" s="212">
        <v>123456</v>
      </c>
      <c r="MX66" s="212">
        <v>123456</v>
      </c>
      <c r="MY66" s="212">
        <v>123456</v>
      </c>
      <c r="MZ66" s="212">
        <v>123456</v>
      </c>
      <c r="NA66" s="212">
        <v>123456</v>
      </c>
      <c r="NB66" s="212">
        <v>123456</v>
      </c>
      <c r="NC66" s="212">
        <v>123456</v>
      </c>
      <c r="ND66" s="212">
        <v>123456</v>
      </c>
      <c r="NE66" s="212">
        <v>123456</v>
      </c>
      <c r="NF66" s="212">
        <v>123456</v>
      </c>
      <c r="NG66" s="212">
        <v>123456</v>
      </c>
      <c r="NH66" s="212">
        <v>123456</v>
      </c>
      <c r="NI66" s="212">
        <v>123456</v>
      </c>
      <c r="NJ66" s="212">
        <v>123456</v>
      </c>
      <c r="NK66" s="212">
        <v>123456</v>
      </c>
      <c r="NL66" s="212">
        <v>123456</v>
      </c>
      <c r="NM66" s="212">
        <v>123456</v>
      </c>
      <c r="NN66" s="212">
        <v>123456</v>
      </c>
      <c r="NO66" s="212">
        <v>123456</v>
      </c>
      <c r="NP66" s="212">
        <v>123456</v>
      </c>
      <c r="NQ66" s="212">
        <v>123456</v>
      </c>
      <c r="NR66" s="212">
        <v>123456</v>
      </c>
      <c r="NS66" s="212">
        <v>123456</v>
      </c>
      <c r="NT66" s="212">
        <v>123456</v>
      </c>
      <c r="NU66" s="212">
        <v>123456</v>
      </c>
      <c r="NV66" s="212">
        <v>123456</v>
      </c>
      <c r="NW66" s="212">
        <v>123456</v>
      </c>
      <c r="NX66" s="212">
        <v>123456</v>
      </c>
      <c r="NY66" s="212">
        <v>123456</v>
      </c>
      <c r="NZ66" s="212">
        <v>123456</v>
      </c>
      <c r="OA66" s="212">
        <v>123456</v>
      </c>
      <c r="OB66" s="212">
        <v>123456</v>
      </c>
      <c r="OC66" s="212">
        <v>123456</v>
      </c>
      <c r="OD66" s="212">
        <v>123456</v>
      </c>
      <c r="OE66" s="212">
        <v>123456</v>
      </c>
      <c r="OF66" s="212">
        <v>123456</v>
      </c>
      <c r="OG66" s="212">
        <v>123456</v>
      </c>
      <c r="OH66" s="212">
        <v>123456</v>
      </c>
      <c r="OI66" s="212">
        <v>123456</v>
      </c>
      <c r="OJ66" s="212">
        <v>123456</v>
      </c>
      <c r="OK66" s="212">
        <v>123456</v>
      </c>
      <c r="OL66" s="212">
        <v>123456</v>
      </c>
      <c r="OM66" s="212">
        <v>123456</v>
      </c>
      <c r="ON66" s="212">
        <v>123456</v>
      </c>
      <c r="OO66" s="212">
        <v>123456</v>
      </c>
      <c r="OP66" s="212">
        <v>123456</v>
      </c>
      <c r="OQ66" s="212">
        <v>123456</v>
      </c>
      <c r="OR66" s="212">
        <v>123456</v>
      </c>
      <c r="OS66" s="212">
        <v>123456</v>
      </c>
      <c r="OT66" s="502">
        <v>123456</v>
      </c>
      <c r="OU66" s="502">
        <v>123456</v>
      </c>
      <c r="OV66" s="502">
        <v>123456</v>
      </c>
      <c r="OW66" s="502">
        <v>123456</v>
      </c>
      <c r="OX66" s="502">
        <v>123456</v>
      </c>
      <c r="OY66" s="502">
        <v>123456</v>
      </c>
      <c r="OZ66" s="502">
        <v>123456</v>
      </c>
      <c r="PA66" s="502">
        <v>123456</v>
      </c>
      <c r="PB66" s="502">
        <v>123456</v>
      </c>
      <c r="PC66" s="502">
        <v>123456</v>
      </c>
      <c r="PD66" s="502">
        <v>123456</v>
      </c>
      <c r="PE66" s="502">
        <v>123456</v>
      </c>
      <c r="PF66" s="502">
        <v>123456</v>
      </c>
      <c r="PG66" s="502">
        <v>123456</v>
      </c>
      <c r="PH66" s="502">
        <v>123456</v>
      </c>
      <c r="PI66" s="212">
        <v>123456</v>
      </c>
      <c r="PJ66" s="212">
        <v>123456</v>
      </c>
      <c r="PK66" s="212">
        <v>123456</v>
      </c>
      <c r="PL66" s="212">
        <v>123456</v>
      </c>
      <c r="PM66" s="212">
        <v>123456</v>
      </c>
      <c r="PN66" s="212">
        <v>123456</v>
      </c>
      <c r="PO66" s="212">
        <v>123456</v>
      </c>
      <c r="PP66" s="212">
        <v>123456</v>
      </c>
      <c r="PQ66" s="212">
        <v>123456</v>
      </c>
      <c r="PR66" s="212">
        <v>123456</v>
      </c>
      <c r="PS66" s="212">
        <v>123456</v>
      </c>
      <c r="PT66" s="212">
        <v>123456</v>
      </c>
      <c r="PU66" s="212">
        <v>123456</v>
      </c>
      <c r="PV66" s="212">
        <v>123456</v>
      </c>
      <c r="PW66" s="212">
        <v>123456</v>
      </c>
      <c r="PX66" s="212">
        <v>123456</v>
      </c>
      <c r="PY66" s="212">
        <v>123456</v>
      </c>
      <c r="PZ66" s="212">
        <v>123456</v>
      </c>
      <c r="QA66" s="212">
        <v>123456</v>
      </c>
      <c r="QB66" s="212">
        <v>123456</v>
      </c>
      <c r="QC66" s="212">
        <v>123456</v>
      </c>
      <c r="QD66" s="212">
        <v>123456</v>
      </c>
      <c r="QE66" s="212">
        <v>123456</v>
      </c>
      <c r="QF66" s="212">
        <v>123456</v>
      </c>
      <c r="QG66" s="212">
        <v>123456</v>
      </c>
      <c r="QH66" s="212">
        <v>123456</v>
      </c>
      <c r="QI66" s="212">
        <v>123456</v>
      </c>
      <c r="QJ66" s="212">
        <v>123456</v>
      </c>
      <c r="QK66" s="212">
        <v>123456</v>
      </c>
      <c r="QL66" s="212">
        <v>123456</v>
      </c>
      <c r="QM66" s="212">
        <v>123456</v>
      </c>
      <c r="QN66" s="212">
        <v>123456</v>
      </c>
      <c r="QO66" s="212">
        <v>123456</v>
      </c>
      <c r="QP66" s="212">
        <v>123456</v>
      </c>
      <c r="QQ66" s="212">
        <v>123456</v>
      </c>
      <c r="QR66" s="212">
        <v>123456</v>
      </c>
      <c r="QS66" s="212">
        <v>123456</v>
      </c>
      <c r="QT66" s="212">
        <v>123456</v>
      </c>
      <c r="QU66" s="212">
        <v>123456</v>
      </c>
      <c r="QV66" s="212">
        <v>123456</v>
      </c>
      <c r="QW66" s="212">
        <v>123456</v>
      </c>
      <c r="QX66" s="212">
        <v>123456</v>
      </c>
      <c r="QY66" s="212">
        <v>123456</v>
      </c>
      <c r="QZ66" s="212">
        <v>123456</v>
      </c>
      <c r="RA66" s="212">
        <v>123456</v>
      </c>
      <c r="RB66" s="212">
        <v>123456</v>
      </c>
      <c r="RC66" s="212">
        <v>123456</v>
      </c>
      <c r="RD66" s="212">
        <v>123456</v>
      </c>
      <c r="RE66" s="212">
        <v>123456</v>
      </c>
      <c r="RF66" s="212">
        <v>123456</v>
      </c>
      <c r="RG66" s="212">
        <v>123456</v>
      </c>
      <c r="RH66" s="212">
        <v>123456</v>
      </c>
      <c r="RI66" s="212">
        <v>123456</v>
      </c>
      <c r="RJ66" s="212">
        <v>123456</v>
      </c>
      <c r="RK66" s="502">
        <v>123456</v>
      </c>
      <c r="RL66" s="502">
        <v>123456</v>
      </c>
      <c r="RM66" s="502">
        <v>123456</v>
      </c>
      <c r="RN66" s="502">
        <v>123456</v>
      </c>
      <c r="RO66" s="502">
        <v>123456</v>
      </c>
      <c r="RP66" s="502">
        <v>123456</v>
      </c>
      <c r="RQ66" s="502">
        <v>123456</v>
      </c>
      <c r="RR66" s="212">
        <v>123456</v>
      </c>
      <c r="RS66" s="212">
        <v>123456</v>
      </c>
      <c r="RT66" s="212">
        <v>123456</v>
      </c>
      <c r="RU66" s="212">
        <v>123456</v>
      </c>
      <c r="RV66" s="212">
        <v>123456</v>
      </c>
      <c r="RW66" s="212">
        <v>123456</v>
      </c>
      <c r="RX66" s="212">
        <v>123456</v>
      </c>
      <c r="RY66" s="212">
        <v>123456</v>
      </c>
      <c r="RZ66" s="212">
        <v>123456</v>
      </c>
      <c r="SA66" s="212">
        <v>123456</v>
      </c>
      <c r="SB66" s="212">
        <v>123456</v>
      </c>
      <c r="SC66" s="212">
        <v>123456</v>
      </c>
      <c r="SD66" s="212">
        <v>123456</v>
      </c>
      <c r="SE66" s="212">
        <v>123456</v>
      </c>
      <c r="SF66" s="212">
        <v>123456</v>
      </c>
      <c r="SG66" s="212">
        <v>123456</v>
      </c>
      <c r="SH66" s="212">
        <v>123456</v>
      </c>
      <c r="SI66" s="212">
        <v>123456</v>
      </c>
      <c r="SJ66" s="212">
        <v>123456</v>
      </c>
      <c r="SK66" s="212">
        <v>123456</v>
      </c>
      <c r="SL66" s="212">
        <v>123456</v>
      </c>
      <c r="SM66" s="212">
        <v>123456</v>
      </c>
      <c r="SN66" s="212">
        <v>123456</v>
      </c>
      <c r="SO66" s="212">
        <v>123456</v>
      </c>
      <c r="SP66" s="212">
        <v>123456</v>
      </c>
      <c r="SQ66" s="212">
        <v>123456</v>
      </c>
      <c r="SR66" s="212">
        <v>123456</v>
      </c>
      <c r="SS66" s="212">
        <v>123456</v>
      </c>
      <c r="ST66" s="212">
        <v>123456</v>
      </c>
      <c r="SU66" s="212">
        <v>123456</v>
      </c>
      <c r="SV66" s="212">
        <v>123456</v>
      </c>
      <c r="SW66" s="212">
        <v>123456</v>
      </c>
      <c r="SX66" s="212">
        <v>123456</v>
      </c>
      <c r="SY66" s="212">
        <v>123456</v>
      </c>
      <c r="SZ66" s="212">
        <v>123456</v>
      </c>
      <c r="TA66" s="212">
        <v>123456</v>
      </c>
      <c r="TB66" s="212">
        <v>123456</v>
      </c>
      <c r="TC66" s="212">
        <v>123456</v>
      </c>
      <c r="TD66" s="212">
        <v>123456</v>
      </c>
      <c r="TE66" s="502">
        <v>123456</v>
      </c>
      <c r="TF66" s="502">
        <v>123456</v>
      </c>
      <c r="TG66" s="502">
        <v>123456</v>
      </c>
      <c r="TH66" s="502">
        <v>123456</v>
      </c>
      <c r="TI66" s="502">
        <v>123456</v>
      </c>
      <c r="TJ66" s="502">
        <v>123456</v>
      </c>
      <c r="TK66" s="502">
        <v>123456</v>
      </c>
      <c r="TL66" s="212">
        <v>123456</v>
      </c>
      <c r="TM66" s="212">
        <v>123456</v>
      </c>
      <c r="TN66" s="212">
        <v>123456</v>
      </c>
      <c r="TO66" s="212">
        <v>123456</v>
      </c>
      <c r="TP66" s="212">
        <v>123456</v>
      </c>
      <c r="TQ66" s="212">
        <v>123456</v>
      </c>
      <c r="TR66" s="212">
        <v>123456</v>
      </c>
      <c r="TS66" s="212">
        <v>123456</v>
      </c>
      <c r="TT66" s="212">
        <v>123456</v>
      </c>
      <c r="TU66" s="212">
        <v>123456</v>
      </c>
      <c r="TV66" s="212">
        <v>123456</v>
      </c>
      <c r="TW66" s="212">
        <v>123456</v>
      </c>
      <c r="TX66" s="212">
        <v>123456</v>
      </c>
      <c r="TY66" s="212">
        <v>123456</v>
      </c>
      <c r="TZ66" s="212">
        <v>123456</v>
      </c>
      <c r="UA66" s="212">
        <v>123456</v>
      </c>
      <c r="UB66" s="212">
        <v>123456</v>
      </c>
      <c r="UC66" s="212">
        <v>123456</v>
      </c>
      <c r="UD66" s="212">
        <v>123456</v>
      </c>
      <c r="UE66" s="212">
        <v>123456</v>
      </c>
      <c r="UF66" s="212">
        <v>123456</v>
      </c>
      <c r="UG66" s="212">
        <v>123456</v>
      </c>
      <c r="UH66" s="212">
        <v>123456</v>
      </c>
      <c r="UI66" s="212">
        <v>123456</v>
      </c>
      <c r="UJ66" s="502">
        <v>123456</v>
      </c>
      <c r="UK66" s="502">
        <v>123456</v>
      </c>
      <c r="UL66" s="502">
        <v>123456</v>
      </c>
      <c r="UM66" s="502">
        <v>123456</v>
      </c>
      <c r="UN66" s="502">
        <v>123456</v>
      </c>
      <c r="UO66" s="502">
        <v>123456</v>
      </c>
      <c r="UP66" s="502">
        <v>123456</v>
      </c>
      <c r="UQ66" s="212">
        <v>123456</v>
      </c>
      <c r="UR66" s="212">
        <v>123456</v>
      </c>
      <c r="US66" s="212">
        <v>123456</v>
      </c>
      <c r="UT66" s="212">
        <v>123456</v>
      </c>
      <c r="UU66" s="212">
        <v>123456</v>
      </c>
      <c r="UV66" s="212">
        <v>123456</v>
      </c>
      <c r="UW66" s="212">
        <v>123456</v>
      </c>
      <c r="UX66" s="212">
        <v>123456</v>
      </c>
      <c r="UY66" s="212">
        <v>123456</v>
      </c>
      <c r="UZ66" s="212">
        <v>123456</v>
      </c>
      <c r="VA66" s="212">
        <v>123456</v>
      </c>
      <c r="VB66" s="212">
        <v>123456</v>
      </c>
      <c r="VC66" s="212" t="s">
        <v>517</v>
      </c>
      <c r="VD66" s="212" t="s">
        <v>517</v>
      </c>
      <c r="VE66" s="212" t="s">
        <v>517</v>
      </c>
      <c r="VF66" s="212" t="s">
        <v>517</v>
      </c>
      <c r="VG66" s="212" t="s">
        <v>517</v>
      </c>
      <c r="VH66" s="212" t="s">
        <v>517</v>
      </c>
      <c r="VI66" s="212" t="s">
        <v>517</v>
      </c>
      <c r="VJ66" s="212" t="s">
        <v>517</v>
      </c>
      <c r="VK66" s="212" t="s">
        <v>517</v>
      </c>
      <c r="VL66" s="212" t="s">
        <v>517</v>
      </c>
      <c r="VM66" s="212" t="s">
        <v>517</v>
      </c>
      <c r="VN66" s="212" t="s">
        <v>517</v>
      </c>
      <c r="VO66" s="212" t="s">
        <v>517</v>
      </c>
      <c r="VP66" s="212" t="s">
        <v>517</v>
      </c>
      <c r="VQ66" s="212" t="s">
        <v>517</v>
      </c>
      <c r="VR66" s="212" t="s">
        <v>301</v>
      </c>
      <c r="VS66" s="212" t="s">
        <v>301</v>
      </c>
      <c r="VT66" s="212" t="s">
        <v>301</v>
      </c>
      <c r="VU66" s="212" t="s">
        <v>301</v>
      </c>
      <c r="VV66" s="212" t="s">
        <v>301</v>
      </c>
      <c r="VW66" s="212" t="s">
        <v>301</v>
      </c>
      <c r="VX66" s="212" t="s">
        <v>301</v>
      </c>
      <c r="VY66" s="212" t="s">
        <v>301</v>
      </c>
      <c r="VZ66" s="212" t="s">
        <v>301</v>
      </c>
      <c r="WA66" s="212" t="s">
        <v>301</v>
      </c>
      <c r="WB66" s="212" t="s">
        <v>301</v>
      </c>
      <c r="WC66" s="212" t="s">
        <v>301</v>
      </c>
      <c r="WD66" s="212" t="s">
        <v>301</v>
      </c>
      <c r="WE66" s="212" t="s">
        <v>301</v>
      </c>
      <c r="WF66" s="212" t="s">
        <v>301</v>
      </c>
      <c r="WG66" s="212" t="s">
        <v>302</v>
      </c>
      <c r="WH66" s="212" t="s">
        <v>302</v>
      </c>
      <c r="WI66" s="212" t="s">
        <v>302</v>
      </c>
      <c r="WJ66" s="212" t="s">
        <v>302</v>
      </c>
      <c r="WK66" s="212" t="s">
        <v>302</v>
      </c>
      <c r="WL66" s="212" t="s">
        <v>302</v>
      </c>
      <c r="WM66" s="212" t="s">
        <v>302</v>
      </c>
      <c r="WN66" s="212" t="s">
        <v>303</v>
      </c>
      <c r="WO66" s="212" t="s">
        <v>303</v>
      </c>
      <c r="WP66" s="212" t="s">
        <v>303</v>
      </c>
      <c r="WQ66" s="212" t="s">
        <v>303</v>
      </c>
      <c r="WR66" s="212" t="s">
        <v>303</v>
      </c>
      <c r="WS66" s="212" t="s">
        <v>303</v>
      </c>
      <c r="WT66" s="212" t="s">
        <v>303</v>
      </c>
      <c r="WU66" s="212" t="s">
        <v>303</v>
      </c>
      <c r="WV66" s="212" t="s">
        <v>303</v>
      </c>
      <c r="WW66" s="212" t="s">
        <v>303</v>
      </c>
      <c r="WX66" s="212" t="s">
        <v>303</v>
      </c>
      <c r="WY66" s="212" t="s">
        <v>303</v>
      </c>
      <c r="WZ66" s="212" t="s">
        <v>303</v>
      </c>
      <c r="XA66" s="212" t="s">
        <v>303</v>
      </c>
      <c r="XB66" s="212" t="s">
        <v>303</v>
      </c>
      <c r="XC66" s="212" t="s">
        <v>304</v>
      </c>
      <c r="XD66" s="212" t="s">
        <v>304</v>
      </c>
      <c r="XE66" s="212" t="s">
        <v>304</v>
      </c>
      <c r="XF66" s="212" t="s">
        <v>304</v>
      </c>
      <c r="XG66" s="212" t="s">
        <v>304</v>
      </c>
      <c r="XH66" s="212" t="s">
        <v>304</v>
      </c>
      <c r="XI66" s="212" t="s">
        <v>304</v>
      </c>
      <c r="XJ66" s="212" t="s">
        <v>305</v>
      </c>
      <c r="XK66" s="212" t="s">
        <v>305</v>
      </c>
      <c r="XL66" s="212" t="s">
        <v>305</v>
      </c>
      <c r="XM66" s="212" t="s">
        <v>305</v>
      </c>
      <c r="XN66" s="212" t="s">
        <v>305</v>
      </c>
      <c r="XO66" s="212" t="s">
        <v>305</v>
      </c>
      <c r="XP66" s="212" t="s">
        <v>305</v>
      </c>
      <c r="XQ66" s="212" t="s">
        <v>306</v>
      </c>
      <c r="XR66" s="212" t="s">
        <v>306</v>
      </c>
      <c r="XS66" s="212" t="s">
        <v>306</v>
      </c>
      <c r="XT66" s="212" t="s">
        <v>307</v>
      </c>
      <c r="XU66" s="212" t="s">
        <v>307</v>
      </c>
      <c r="XV66" s="212" t="s">
        <v>307</v>
      </c>
      <c r="XW66" s="212" t="s">
        <v>307</v>
      </c>
      <c r="XX66" s="212" t="s">
        <v>307</v>
      </c>
      <c r="XY66" s="212" t="s">
        <v>307</v>
      </c>
      <c r="XZ66" s="212" t="s">
        <v>307</v>
      </c>
      <c r="YA66" s="212" t="s">
        <v>307</v>
      </c>
      <c r="YB66" s="212" t="s">
        <v>307</v>
      </c>
      <c r="YC66" s="212" t="s">
        <v>307</v>
      </c>
      <c r="YD66" s="212" t="s">
        <v>307</v>
      </c>
      <c r="YE66" s="212" t="s">
        <v>307</v>
      </c>
      <c r="YF66" s="212" t="s">
        <v>307</v>
      </c>
      <c r="YG66" s="212" t="s">
        <v>307</v>
      </c>
      <c r="YH66" s="212" t="s">
        <v>307</v>
      </c>
      <c r="YI66" s="212" t="s">
        <v>308</v>
      </c>
      <c r="YJ66" s="212" t="s">
        <v>308</v>
      </c>
      <c r="YK66" s="212" t="s">
        <v>308</v>
      </c>
      <c r="YL66" s="212" t="s">
        <v>308</v>
      </c>
      <c r="YM66" s="212" t="s">
        <v>308</v>
      </c>
      <c r="YN66" s="212" t="s">
        <v>308</v>
      </c>
      <c r="YO66" s="212" t="s">
        <v>308</v>
      </c>
      <c r="YP66" s="212" t="s">
        <v>309</v>
      </c>
      <c r="YQ66" s="503" t="s">
        <v>309</v>
      </c>
      <c r="YR66" s="212" t="s">
        <v>309</v>
      </c>
      <c r="YS66" s="212" t="s">
        <v>309</v>
      </c>
      <c r="YT66" s="212" t="s">
        <v>309</v>
      </c>
      <c r="YU66" s="212" t="s">
        <v>309</v>
      </c>
      <c r="YV66" s="212" t="s">
        <v>309</v>
      </c>
      <c r="YW66" s="212" t="s">
        <v>355</v>
      </c>
      <c r="YX66" s="212" t="s">
        <v>355</v>
      </c>
      <c r="YY66" s="212" t="s">
        <v>355</v>
      </c>
      <c r="YZ66" s="212" t="s">
        <v>310</v>
      </c>
      <c r="ZA66" s="212" t="s">
        <v>310</v>
      </c>
      <c r="ZB66" s="212" t="s">
        <v>310</v>
      </c>
      <c r="ZC66" s="212" t="s">
        <v>310</v>
      </c>
      <c r="ZD66" s="212" t="s">
        <v>310</v>
      </c>
      <c r="ZE66" s="212" t="s">
        <v>310</v>
      </c>
      <c r="ZF66" s="212" t="s">
        <v>310</v>
      </c>
      <c r="ZG66" s="212" t="s">
        <v>311</v>
      </c>
      <c r="ZH66" s="212" t="s">
        <v>311</v>
      </c>
      <c r="ZI66" s="212" t="s">
        <v>311</v>
      </c>
      <c r="ZJ66" s="212" t="s">
        <v>312</v>
      </c>
      <c r="ZK66" s="212" t="s">
        <v>312</v>
      </c>
      <c r="ZL66" s="212" t="s">
        <v>312</v>
      </c>
      <c r="ZM66" s="212" t="s">
        <v>313</v>
      </c>
      <c r="ZN66" s="212" t="s">
        <v>314</v>
      </c>
      <c r="ZO66" s="212" t="s">
        <v>314</v>
      </c>
      <c r="ZP66" s="212" t="s">
        <v>314</v>
      </c>
      <c r="ZQ66" s="212" t="s">
        <v>314</v>
      </c>
      <c r="ZR66" s="212" t="s">
        <v>314</v>
      </c>
      <c r="ZS66" s="212" t="s">
        <v>314</v>
      </c>
      <c r="ZT66" s="212" t="s">
        <v>314</v>
      </c>
      <c r="ZU66" s="212" t="s">
        <v>314</v>
      </c>
      <c r="ZV66" s="212" t="s">
        <v>314</v>
      </c>
      <c r="ZW66" s="212" t="s">
        <v>314</v>
      </c>
      <c r="ZX66" s="212" t="s">
        <v>314</v>
      </c>
      <c r="ZY66" s="212" t="s">
        <v>314</v>
      </c>
      <c r="ZZ66" s="212" t="s">
        <v>314</v>
      </c>
      <c r="AAA66" s="212" t="s">
        <v>314</v>
      </c>
      <c r="AAB66" s="212" t="s">
        <v>314</v>
      </c>
      <c r="AAC66" s="212" t="s">
        <v>315</v>
      </c>
      <c r="AAD66" s="212" t="s">
        <v>315</v>
      </c>
      <c r="AAE66" s="212" t="s">
        <v>315</v>
      </c>
      <c r="AAF66" s="212" t="s">
        <v>315</v>
      </c>
      <c r="AAG66" s="212" t="s">
        <v>315</v>
      </c>
      <c r="AAH66" s="212" t="s">
        <v>315</v>
      </c>
      <c r="AAI66" s="212" t="s">
        <v>315</v>
      </c>
      <c r="AAJ66" s="212" t="s">
        <v>316</v>
      </c>
      <c r="AAK66" s="212" t="s">
        <v>316</v>
      </c>
      <c r="AAL66" s="212" t="s">
        <v>316</v>
      </c>
      <c r="AAM66" s="212" t="s">
        <v>316</v>
      </c>
      <c r="AAN66" s="212" t="s">
        <v>316</v>
      </c>
      <c r="AAO66" s="212" t="s">
        <v>316</v>
      </c>
      <c r="AAP66" s="212" t="s">
        <v>316</v>
      </c>
      <c r="AAQ66" s="212" t="s">
        <v>317</v>
      </c>
      <c r="AAR66" s="212" t="s">
        <v>317</v>
      </c>
      <c r="AAS66" s="212" t="s">
        <v>317</v>
      </c>
      <c r="AAT66" s="212" t="s">
        <v>318</v>
      </c>
      <c r="AAU66" s="212" t="s">
        <v>318</v>
      </c>
      <c r="AAV66" s="212" t="s">
        <v>318</v>
      </c>
      <c r="AAW66" s="212" t="s">
        <v>318</v>
      </c>
      <c r="AAX66" s="212" t="s">
        <v>318</v>
      </c>
      <c r="AAY66" s="212" t="s">
        <v>318</v>
      </c>
      <c r="AAZ66" s="212" t="s">
        <v>318</v>
      </c>
      <c r="ABA66" s="212" t="s">
        <v>320</v>
      </c>
      <c r="ABB66" s="212" t="s">
        <v>320</v>
      </c>
      <c r="ABC66" s="212" t="s">
        <v>320</v>
      </c>
      <c r="ABD66" s="212" t="s">
        <v>319</v>
      </c>
      <c r="ABE66" s="212" t="s">
        <v>319</v>
      </c>
      <c r="ABF66" s="212" t="s">
        <v>319</v>
      </c>
      <c r="ABG66" s="212" t="s">
        <v>321</v>
      </c>
      <c r="ABH66" s="212" t="s">
        <v>322</v>
      </c>
      <c r="ABI66" s="212" t="s">
        <v>322</v>
      </c>
      <c r="ABJ66" s="212" t="s">
        <v>322</v>
      </c>
      <c r="ABK66" s="212" t="s">
        <v>322</v>
      </c>
      <c r="ABL66" s="212" t="s">
        <v>322</v>
      </c>
      <c r="ABM66" s="212" t="s">
        <v>322</v>
      </c>
      <c r="ABN66" s="212" t="s">
        <v>322</v>
      </c>
      <c r="ABO66" s="212" t="s">
        <v>323</v>
      </c>
      <c r="ABP66" s="212" t="s">
        <v>323</v>
      </c>
      <c r="ABQ66" s="212" t="s">
        <v>323</v>
      </c>
      <c r="ABR66" s="212" t="s">
        <v>324</v>
      </c>
      <c r="ABS66" s="212" t="s">
        <v>324</v>
      </c>
      <c r="ABT66" s="212" t="s">
        <v>324</v>
      </c>
      <c r="ABU66" s="212" t="s">
        <v>325</v>
      </c>
      <c r="ABV66" s="212" t="s">
        <v>326</v>
      </c>
      <c r="ABW66" s="212" t="s">
        <v>326</v>
      </c>
      <c r="ABX66" s="212" t="s">
        <v>326</v>
      </c>
      <c r="ABY66" s="212" t="s">
        <v>327</v>
      </c>
      <c r="ABZ66" s="212" t="s">
        <v>328</v>
      </c>
      <c r="ACA66" s="212" t="s">
        <v>517</v>
      </c>
      <c r="ACB66" s="212" t="s">
        <v>517</v>
      </c>
      <c r="ACC66" s="212" t="s">
        <v>517</v>
      </c>
      <c r="ACD66" s="212" t="s">
        <v>517</v>
      </c>
      <c r="ACE66" s="212" t="s">
        <v>517</v>
      </c>
      <c r="ACF66" s="212" t="s">
        <v>517</v>
      </c>
      <c r="ACG66" s="212" t="s">
        <v>517</v>
      </c>
      <c r="ACH66" s="212" t="s">
        <v>517</v>
      </c>
      <c r="ACI66" s="212" t="s">
        <v>517</v>
      </c>
      <c r="ACJ66" s="212" t="s">
        <v>517</v>
      </c>
      <c r="ACK66" s="212" t="s">
        <v>517</v>
      </c>
      <c r="ACL66" s="212" t="s">
        <v>517</v>
      </c>
      <c r="ACM66" s="212" t="s">
        <v>517</v>
      </c>
      <c r="ACN66" s="212" t="s">
        <v>517</v>
      </c>
      <c r="ACO66" s="212" t="s">
        <v>517</v>
      </c>
      <c r="ACP66" s="212" t="s">
        <v>301</v>
      </c>
      <c r="ACQ66" s="212" t="s">
        <v>301</v>
      </c>
      <c r="ACR66" s="212" t="s">
        <v>301</v>
      </c>
      <c r="ACS66" s="212" t="s">
        <v>301</v>
      </c>
      <c r="ACT66" s="212" t="s">
        <v>301</v>
      </c>
      <c r="ACU66" s="212" t="s">
        <v>301</v>
      </c>
      <c r="ACV66" s="212" t="s">
        <v>301</v>
      </c>
      <c r="ACW66" s="212" t="s">
        <v>301</v>
      </c>
      <c r="ACX66" s="212" t="s">
        <v>301</v>
      </c>
      <c r="ACY66" s="212" t="s">
        <v>301</v>
      </c>
      <c r="ACZ66" s="212" t="s">
        <v>301</v>
      </c>
      <c r="ADA66" s="212" t="s">
        <v>301</v>
      </c>
      <c r="ADB66" s="212" t="s">
        <v>301</v>
      </c>
      <c r="ADC66" s="212" t="s">
        <v>301</v>
      </c>
      <c r="ADD66" s="212" t="s">
        <v>301</v>
      </c>
      <c r="ADE66" s="212" t="s">
        <v>302</v>
      </c>
      <c r="ADF66" s="212" t="s">
        <v>302</v>
      </c>
      <c r="ADG66" s="212" t="s">
        <v>302</v>
      </c>
      <c r="ADH66" s="212" t="s">
        <v>302</v>
      </c>
      <c r="ADI66" s="212" t="s">
        <v>302</v>
      </c>
      <c r="ADJ66" s="212" t="s">
        <v>302</v>
      </c>
      <c r="ADK66" s="212" t="s">
        <v>302</v>
      </c>
      <c r="ADL66" s="212" t="s">
        <v>303</v>
      </c>
      <c r="ADM66" s="212" t="s">
        <v>303</v>
      </c>
      <c r="ADN66" s="212" t="s">
        <v>303</v>
      </c>
      <c r="ADO66" s="212" t="s">
        <v>303</v>
      </c>
      <c r="ADP66" s="212" t="s">
        <v>303</v>
      </c>
      <c r="ADQ66" s="212" t="s">
        <v>303</v>
      </c>
      <c r="ADR66" s="212" t="s">
        <v>303</v>
      </c>
      <c r="ADS66" s="212" t="s">
        <v>303</v>
      </c>
      <c r="ADT66" s="212" t="s">
        <v>303</v>
      </c>
      <c r="ADU66" s="212" t="s">
        <v>303</v>
      </c>
      <c r="ADV66" s="212" t="s">
        <v>303</v>
      </c>
      <c r="ADW66" s="212" t="s">
        <v>303</v>
      </c>
      <c r="ADX66" s="212" t="s">
        <v>303</v>
      </c>
      <c r="ADY66" s="212" t="s">
        <v>303</v>
      </c>
      <c r="ADZ66" s="212" t="s">
        <v>303</v>
      </c>
      <c r="AEA66" s="212" t="s">
        <v>304</v>
      </c>
      <c r="AEB66" s="212" t="s">
        <v>304</v>
      </c>
      <c r="AEC66" s="212" t="s">
        <v>304</v>
      </c>
      <c r="AED66" s="212" t="s">
        <v>304</v>
      </c>
      <c r="AEE66" s="212" t="s">
        <v>304</v>
      </c>
      <c r="AEF66" s="212" t="s">
        <v>304</v>
      </c>
      <c r="AEG66" s="212" t="s">
        <v>304</v>
      </c>
      <c r="AEH66" s="212" t="s">
        <v>305</v>
      </c>
      <c r="AEI66" s="212" t="s">
        <v>305</v>
      </c>
      <c r="AEJ66" s="212" t="s">
        <v>305</v>
      </c>
      <c r="AEK66" s="212" t="s">
        <v>305</v>
      </c>
      <c r="AEL66" s="212" t="s">
        <v>305</v>
      </c>
      <c r="AEM66" s="212" t="s">
        <v>305</v>
      </c>
      <c r="AEN66" s="212" t="s">
        <v>305</v>
      </c>
      <c r="AEO66" s="212" t="s">
        <v>306</v>
      </c>
      <c r="AEP66" s="212" t="s">
        <v>306</v>
      </c>
      <c r="AEQ66" s="212" t="s">
        <v>306</v>
      </c>
      <c r="AER66" s="212" t="s">
        <v>307</v>
      </c>
      <c r="AES66" s="212" t="s">
        <v>307</v>
      </c>
      <c r="AET66" s="212" t="s">
        <v>307</v>
      </c>
      <c r="AEU66" s="212" t="s">
        <v>307</v>
      </c>
      <c r="AEV66" s="212" t="s">
        <v>307</v>
      </c>
      <c r="AEW66" s="212" t="s">
        <v>307</v>
      </c>
      <c r="AEX66" s="212" t="s">
        <v>307</v>
      </c>
      <c r="AEY66" s="212" t="s">
        <v>307</v>
      </c>
      <c r="AEZ66" s="212" t="s">
        <v>307</v>
      </c>
      <c r="AFA66" s="212" t="s">
        <v>307</v>
      </c>
      <c r="AFB66" s="212" t="s">
        <v>307</v>
      </c>
      <c r="AFC66" s="212" t="s">
        <v>307</v>
      </c>
      <c r="AFD66" s="212" t="s">
        <v>307</v>
      </c>
      <c r="AFE66" s="212" t="s">
        <v>307</v>
      </c>
      <c r="AFF66" s="212" t="s">
        <v>307</v>
      </c>
      <c r="AFG66" s="212" t="s">
        <v>308</v>
      </c>
      <c r="AFH66" s="212" t="s">
        <v>308</v>
      </c>
      <c r="AFI66" s="212" t="s">
        <v>308</v>
      </c>
      <c r="AFJ66" s="212" t="s">
        <v>308</v>
      </c>
      <c r="AFK66" s="212" t="s">
        <v>308</v>
      </c>
      <c r="AFL66" s="212" t="s">
        <v>308</v>
      </c>
      <c r="AFM66" s="212" t="s">
        <v>308</v>
      </c>
      <c r="AFN66" s="212" t="s">
        <v>309</v>
      </c>
      <c r="AFO66" s="212">
        <v>123456</v>
      </c>
      <c r="AFP66" s="212" t="s">
        <v>309</v>
      </c>
      <c r="AFQ66" s="212" t="s">
        <v>309</v>
      </c>
      <c r="AFR66" s="212" t="s">
        <v>309</v>
      </c>
      <c r="AFS66" s="212" t="s">
        <v>309</v>
      </c>
      <c r="AFT66" s="212" t="s">
        <v>309</v>
      </c>
      <c r="AFU66" s="212" t="s">
        <v>355</v>
      </c>
      <c r="AFV66" s="212" t="s">
        <v>355</v>
      </c>
      <c r="AFW66" s="212" t="s">
        <v>355</v>
      </c>
      <c r="AFX66" s="212" t="s">
        <v>310</v>
      </c>
      <c r="AFY66" s="212" t="s">
        <v>310</v>
      </c>
      <c r="AFZ66" s="212" t="s">
        <v>310</v>
      </c>
      <c r="AGA66" s="212" t="s">
        <v>310</v>
      </c>
      <c r="AGB66" s="212" t="s">
        <v>310</v>
      </c>
      <c r="AGC66" s="212" t="s">
        <v>310</v>
      </c>
      <c r="AGD66" s="212" t="s">
        <v>310</v>
      </c>
      <c r="AGE66" s="212" t="s">
        <v>311</v>
      </c>
      <c r="AGF66" s="212" t="s">
        <v>311</v>
      </c>
      <c r="AGG66" s="212" t="s">
        <v>311</v>
      </c>
      <c r="AGH66" s="212" t="s">
        <v>312</v>
      </c>
      <c r="AGI66" s="212" t="s">
        <v>312</v>
      </c>
      <c r="AGJ66" s="212" t="s">
        <v>312</v>
      </c>
      <c r="AGK66" s="212" t="s">
        <v>313</v>
      </c>
      <c r="AGL66" s="212" t="s">
        <v>314</v>
      </c>
      <c r="AGM66" s="212" t="s">
        <v>314</v>
      </c>
      <c r="AGN66" s="212" t="s">
        <v>314</v>
      </c>
      <c r="AGO66" s="212" t="s">
        <v>314</v>
      </c>
      <c r="AGP66" s="212" t="s">
        <v>314</v>
      </c>
      <c r="AGQ66" s="212" t="s">
        <v>314</v>
      </c>
      <c r="AGR66" s="212" t="s">
        <v>314</v>
      </c>
      <c r="AGS66" s="212" t="s">
        <v>314</v>
      </c>
      <c r="AGT66" s="212" t="s">
        <v>314</v>
      </c>
      <c r="AGU66" s="212" t="s">
        <v>314</v>
      </c>
      <c r="AGV66" s="212" t="s">
        <v>314</v>
      </c>
      <c r="AGW66" s="212" t="s">
        <v>314</v>
      </c>
      <c r="AGX66" s="212" t="s">
        <v>314</v>
      </c>
      <c r="AGY66" s="212" t="s">
        <v>314</v>
      </c>
      <c r="AGZ66" s="212" t="s">
        <v>314</v>
      </c>
      <c r="AHA66" s="212" t="s">
        <v>315</v>
      </c>
      <c r="AHB66" s="212" t="s">
        <v>315</v>
      </c>
      <c r="AHC66" s="212" t="s">
        <v>315</v>
      </c>
      <c r="AHD66" s="212" t="s">
        <v>315</v>
      </c>
      <c r="AHE66" s="212" t="s">
        <v>315</v>
      </c>
      <c r="AHF66" s="212" t="s">
        <v>315</v>
      </c>
      <c r="AHG66" s="212" t="s">
        <v>315</v>
      </c>
      <c r="AHH66" s="212" t="s">
        <v>316</v>
      </c>
      <c r="AHI66" s="212" t="s">
        <v>316</v>
      </c>
      <c r="AHJ66" s="212" t="s">
        <v>316</v>
      </c>
      <c r="AHK66" s="212" t="s">
        <v>316</v>
      </c>
      <c r="AHL66" s="212" t="s">
        <v>316</v>
      </c>
      <c r="AHM66" s="212" t="s">
        <v>316</v>
      </c>
      <c r="AHN66" s="212" t="s">
        <v>316</v>
      </c>
      <c r="AHO66" s="212" t="s">
        <v>317</v>
      </c>
      <c r="AHP66" s="212" t="s">
        <v>317</v>
      </c>
      <c r="AHQ66" s="212" t="s">
        <v>317</v>
      </c>
      <c r="AHR66" s="212" t="s">
        <v>318</v>
      </c>
      <c r="AHS66" s="212" t="s">
        <v>318</v>
      </c>
      <c r="AHT66" s="212" t="s">
        <v>318</v>
      </c>
      <c r="AHU66" s="212" t="s">
        <v>318</v>
      </c>
      <c r="AHV66" s="212" t="s">
        <v>318</v>
      </c>
      <c r="AHW66" s="212" t="s">
        <v>318</v>
      </c>
      <c r="AHX66" s="212" t="s">
        <v>318</v>
      </c>
      <c r="AHY66" s="212" t="s">
        <v>320</v>
      </c>
      <c r="AHZ66" s="212" t="s">
        <v>320</v>
      </c>
      <c r="AIA66" s="212" t="s">
        <v>320</v>
      </c>
      <c r="AIB66" s="212" t="s">
        <v>319</v>
      </c>
      <c r="AIC66" s="212" t="s">
        <v>319</v>
      </c>
      <c r="AID66" s="212" t="s">
        <v>319</v>
      </c>
      <c r="AIE66" s="212" t="s">
        <v>321</v>
      </c>
      <c r="AIF66" s="212" t="s">
        <v>322</v>
      </c>
      <c r="AIG66" s="212" t="s">
        <v>322</v>
      </c>
      <c r="AIH66" s="212" t="s">
        <v>322</v>
      </c>
      <c r="AII66" s="212" t="s">
        <v>322</v>
      </c>
      <c r="AIJ66" s="212" t="s">
        <v>322</v>
      </c>
      <c r="AIK66" s="212" t="s">
        <v>322</v>
      </c>
      <c r="AIL66" s="212" t="s">
        <v>322</v>
      </c>
      <c r="AIM66" s="212" t="s">
        <v>323</v>
      </c>
      <c r="AIN66" s="212" t="s">
        <v>323</v>
      </c>
      <c r="AIO66" s="212" t="s">
        <v>323</v>
      </c>
      <c r="AIP66" s="212" t="s">
        <v>324</v>
      </c>
      <c r="AIQ66" s="212" t="s">
        <v>324</v>
      </c>
      <c r="AIR66" s="212" t="s">
        <v>324</v>
      </c>
      <c r="AIS66" s="212" t="s">
        <v>325</v>
      </c>
      <c r="AIT66" s="212" t="s">
        <v>326</v>
      </c>
      <c r="AIU66" s="212" t="s">
        <v>326</v>
      </c>
      <c r="AIV66" s="212" t="s">
        <v>326</v>
      </c>
      <c r="AIW66" s="212" t="s">
        <v>327</v>
      </c>
      <c r="AIX66" s="212" t="s">
        <v>328</v>
      </c>
      <c r="AIY66" s="212">
        <v>123456</v>
      </c>
      <c r="AIZ66" s="212">
        <v>123456</v>
      </c>
      <c r="AJA66" s="212">
        <v>123456</v>
      </c>
      <c r="AJB66" s="212">
        <v>123456</v>
      </c>
      <c r="AJC66" s="212">
        <v>123456</v>
      </c>
      <c r="AJD66" s="212">
        <v>123456</v>
      </c>
      <c r="AJE66" s="212">
        <v>123456</v>
      </c>
      <c r="AJF66" s="212">
        <v>123456</v>
      </c>
      <c r="AJG66" s="212">
        <v>123456</v>
      </c>
      <c r="AJH66" s="212">
        <v>123456</v>
      </c>
      <c r="AJI66" s="212">
        <v>123456</v>
      </c>
      <c r="AJJ66" s="212">
        <v>123456</v>
      </c>
      <c r="AJK66" s="212">
        <v>123456</v>
      </c>
      <c r="AJL66" s="212">
        <v>123456</v>
      </c>
      <c r="AJM66" s="212">
        <v>123456</v>
      </c>
      <c r="AJN66" s="502">
        <v>123456</v>
      </c>
      <c r="AJO66" s="502">
        <v>123456</v>
      </c>
      <c r="AJP66" s="502">
        <v>123456</v>
      </c>
      <c r="AJQ66" s="502">
        <v>123456</v>
      </c>
      <c r="AJR66" s="502">
        <v>123456</v>
      </c>
      <c r="AJS66" s="502">
        <v>123456</v>
      </c>
      <c r="AJT66" s="502">
        <v>123456</v>
      </c>
      <c r="AJU66" s="502">
        <v>123456</v>
      </c>
      <c r="AJV66" s="502">
        <v>123456</v>
      </c>
      <c r="AJW66" s="502">
        <v>123456</v>
      </c>
      <c r="AJX66" s="502">
        <v>123456</v>
      </c>
      <c r="AJY66" s="502">
        <v>123456</v>
      </c>
      <c r="AJZ66" s="502">
        <v>123456</v>
      </c>
      <c r="AKA66" s="502">
        <v>123456</v>
      </c>
      <c r="AKB66" s="502">
        <v>123456</v>
      </c>
      <c r="AKC66" s="212">
        <v>123456</v>
      </c>
      <c r="AKD66" s="212">
        <v>123456</v>
      </c>
      <c r="AKE66" s="212">
        <v>123456</v>
      </c>
      <c r="AKF66" s="212">
        <v>123456</v>
      </c>
      <c r="AKG66" s="212">
        <v>123456</v>
      </c>
      <c r="AKH66" s="212">
        <v>123456</v>
      </c>
      <c r="AKI66" s="212">
        <v>123456</v>
      </c>
      <c r="AKJ66" s="212">
        <v>123456</v>
      </c>
      <c r="AKK66" s="212">
        <v>123456</v>
      </c>
      <c r="AKL66" s="212">
        <v>123456</v>
      </c>
      <c r="AKM66" s="212">
        <v>123456</v>
      </c>
      <c r="AKN66" s="212">
        <v>123456</v>
      </c>
      <c r="AKO66" s="212">
        <v>123456</v>
      </c>
      <c r="AKP66" s="212">
        <v>123456</v>
      </c>
      <c r="AKQ66" s="212">
        <v>123456</v>
      </c>
      <c r="AKR66" s="212">
        <v>123456</v>
      </c>
      <c r="AKS66" s="212">
        <v>123456</v>
      </c>
      <c r="AKT66" s="212">
        <v>123456</v>
      </c>
      <c r="AKU66" s="212">
        <v>123456</v>
      </c>
      <c r="AKV66" s="212">
        <v>123456</v>
      </c>
      <c r="AKW66" s="212">
        <v>123456</v>
      </c>
      <c r="AKX66" s="212">
        <v>123456</v>
      </c>
      <c r="AKY66" s="212">
        <v>123456</v>
      </c>
      <c r="AKZ66" s="212">
        <v>123456</v>
      </c>
      <c r="ALA66" s="212">
        <v>123456</v>
      </c>
      <c r="ALB66" s="212">
        <v>123456</v>
      </c>
      <c r="ALC66" s="212">
        <v>123456</v>
      </c>
      <c r="ALD66" s="212">
        <v>123456</v>
      </c>
      <c r="ALE66" s="212">
        <v>123456</v>
      </c>
      <c r="ALF66" s="212">
        <v>123456</v>
      </c>
      <c r="ALG66" s="212">
        <v>123456</v>
      </c>
      <c r="ALH66" s="212">
        <v>123456</v>
      </c>
      <c r="ALI66" s="212">
        <v>123456</v>
      </c>
      <c r="ALJ66" s="212">
        <v>123456</v>
      </c>
      <c r="ALK66" s="212">
        <v>123456</v>
      </c>
      <c r="ALL66" s="212">
        <v>123456</v>
      </c>
      <c r="ALM66" s="212">
        <v>123456</v>
      </c>
      <c r="ALN66" s="212">
        <v>123456</v>
      </c>
      <c r="ALO66" s="212">
        <v>123456</v>
      </c>
      <c r="ALP66" s="212">
        <v>123456</v>
      </c>
      <c r="ALQ66" s="212">
        <v>123456</v>
      </c>
      <c r="ALR66" s="212">
        <v>123456</v>
      </c>
      <c r="ALS66" s="212">
        <v>123456</v>
      </c>
      <c r="ALT66" s="212">
        <v>123456</v>
      </c>
      <c r="ALU66" s="212">
        <v>123456</v>
      </c>
      <c r="ALV66" s="212">
        <v>123456</v>
      </c>
      <c r="ALW66" s="212">
        <v>123456</v>
      </c>
      <c r="ALX66" s="212">
        <v>123456</v>
      </c>
      <c r="ALY66" s="212">
        <v>123456</v>
      </c>
      <c r="ALZ66" s="212">
        <v>123456</v>
      </c>
      <c r="AMA66" s="212">
        <v>123456</v>
      </c>
      <c r="AMB66" s="212">
        <v>123456</v>
      </c>
      <c r="AMC66" s="212">
        <v>123456</v>
      </c>
      <c r="AMD66" s="212">
        <v>123456</v>
      </c>
      <c r="AME66" s="502">
        <v>123456</v>
      </c>
      <c r="AMF66" s="502">
        <v>123456</v>
      </c>
      <c r="AMG66" s="502">
        <v>123456</v>
      </c>
      <c r="AMH66" s="502">
        <v>123456</v>
      </c>
      <c r="AMI66" s="502">
        <v>123456</v>
      </c>
      <c r="AMJ66" s="502">
        <v>123456</v>
      </c>
      <c r="AMK66" s="502">
        <v>123456</v>
      </c>
      <c r="AML66" s="212">
        <v>123456</v>
      </c>
      <c r="AMM66" s="212">
        <v>123456</v>
      </c>
      <c r="AMN66" s="212">
        <v>123456</v>
      </c>
      <c r="AMO66" s="212">
        <v>123456</v>
      </c>
      <c r="AMP66" s="212">
        <v>123456</v>
      </c>
      <c r="AMQ66" s="212">
        <v>123456</v>
      </c>
      <c r="AMR66" s="212">
        <v>123456</v>
      </c>
      <c r="AMS66" s="212">
        <v>123456</v>
      </c>
      <c r="AMT66" s="212">
        <v>123456</v>
      </c>
      <c r="AMU66" s="212">
        <v>123456</v>
      </c>
      <c r="AMV66" s="212">
        <v>123456</v>
      </c>
      <c r="AMW66" s="212">
        <v>123456</v>
      </c>
      <c r="AMX66" s="212">
        <v>123456</v>
      </c>
      <c r="AMY66" s="212">
        <v>123456</v>
      </c>
      <c r="AMZ66" s="212">
        <v>123456</v>
      </c>
      <c r="ANA66" s="212">
        <v>123456</v>
      </c>
      <c r="ANB66" s="212">
        <v>123456</v>
      </c>
      <c r="ANC66" s="212">
        <v>123456</v>
      </c>
      <c r="AND66" s="212">
        <v>123456</v>
      </c>
      <c r="ANE66" s="212">
        <v>123456</v>
      </c>
      <c r="ANF66" s="212">
        <v>123456</v>
      </c>
      <c r="ANG66" s="212">
        <v>123456</v>
      </c>
      <c r="ANH66" s="212">
        <v>123456</v>
      </c>
      <c r="ANI66" s="212">
        <v>123456</v>
      </c>
      <c r="ANJ66" s="212">
        <v>123456</v>
      </c>
      <c r="ANK66" s="212">
        <v>123456</v>
      </c>
      <c r="ANL66" s="212">
        <v>123456</v>
      </c>
      <c r="ANM66" s="212">
        <v>123456</v>
      </c>
      <c r="ANN66" s="212">
        <v>123456</v>
      </c>
      <c r="ANO66" s="212">
        <v>123456</v>
      </c>
      <c r="ANP66" s="212">
        <v>123456</v>
      </c>
      <c r="ANQ66" s="212">
        <v>123456</v>
      </c>
      <c r="ANR66" s="212">
        <v>123456</v>
      </c>
      <c r="ANS66" s="212">
        <v>123456</v>
      </c>
      <c r="ANT66" s="212">
        <v>123456</v>
      </c>
      <c r="ANU66" s="212">
        <v>123456</v>
      </c>
      <c r="ANV66" s="212">
        <v>123456</v>
      </c>
      <c r="ANW66" s="212">
        <v>123456</v>
      </c>
      <c r="ANX66" s="212">
        <v>123456</v>
      </c>
      <c r="ANY66" s="502">
        <v>123456</v>
      </c>
      <c r="ANZ66" s="502">
        <v>123456</v>
      </c>
      <c r="AOA66" s="502">
        <v>123456</v>
      </c>
      <c r="AOB66" s="502">
        <v>123456</v>
      </c>
      <c r="AOC66" s="502">
        <v>123456</v>
      </c>
      <c r="AOD66" s="502">
        <v>123456</v>
      </c>
      <c r="AOE66" s="502">
        <v>123456</v>
      </c>
      <c r="AOF66" s="212">
        <v>123456</v>
      </c>
      <c r="AOG66" s="212">
        <v>123456</v>
      </c>
      <c r="AOH66" s="212">
        <v>123456</v>
      </c>
      <c r="AOI66" s="212">
        <v>123456</v>
      </c>
      <c r="AOJ66" s="212">
        <v>123456</v>
      </c>
      <c r="AOK66" s="212">
        <v>123456</v>
      </c>
      <c r="AOL66" s="212">
        <v>123456</v>
      </c>
      <c r="AOM66" s="212">
        <v>123456</v>
      </c>
      <c r="AON66" s="212">
        <v>123456</v>
      </c>
      <c r="AOO66" s="212">
        <v>123456</v>
      </c>
      <c r="AOP66" s="212">
        <v>123456</v>
      </c>
      <c r="AOQ66" s="212">
        <v>123456</v>
      </c>
      <c r="AOR66" s="212">
        <v>123456</v>
      </c>
      <c r="AOS66" s="212">
        <v>123456</v>
      </c>
      <c r="AOT66" s="212">
        <v>123456</v>
      </c>
      <c r="AOU66" s="212">
        <v>123456</v>
      </c>
      <c r="AOV66" s="212">
        <v>123456</v>
      </c>
      <c r="AOW66" s="212">
        <v>123456</v>
      </c>
      <c r="AOX66" s="212">
        <v>123456</v>
      </c>
      <c r="AOY66" s="212">
        <v>123456</v>
      </c>
      <c r="AOZ66" s="212">
        <v>123456</v>
      </c>
      <c r="APA66" s="212">
        <v>123456</v>
      </c>
      <c r="APB66" s="212">
        <v>123456</v>
      </c>
      <c r="APC66" s="212">
        <v>123456</v>
      </c>
      <c r="APD66" s="502">
        <v>123456</v>
      </c>
      <c r="APE66" s="502">
        <v>123456</v>
      </c>
      <c r="APF66" s="502">
        <v>123456</v>
      </c>
      <c r="APG66" s="502">
        <v>123456</v>
      </c>
      <c r="APH66" s="502">
        <v>123456</v>
      </c>
      <c r="API66" s="502">
        <v>123456</v>
      </c>
      <c r="APJ66" s="502">
        <v>123456</v>
      </c>
      <c r="APK66" s="212">
        <v>123456</v>
      </c>
      <c r="APL66" s="212">
        <v>123456</v>
      </c>
      <c r="APM66" s="212">
        <v>123456</v>
      </c>
      <c r="APN66" s="212">
        <v>123456</v>
      </c>
      <c r="APO66" s="212">
        <v>123456</v>
      </c>
      <c r="APP66" s="212">
        <v>123456</v>
      </c>
      <c r="APQ66" s="212">
        <v>123456</v>
      </c>
      <c r="APR66" s="212">
        <v>123456</v>
      </c>
      <c r="APS66" s="212">
        <v>123456</v>
      </c>
      <c r="APT66" s="212">
        <v>123456</v>
      </c>
      <c r="APU66" s="212">
        <v>123456</v>
      </c>
      <c r="APV66" s="212">
        <v>123456</v>
      </c>
      <c r="APW66" s="212" t="s">
        <v>517</v>
      </c>
      <c r="APX66" s="212" t="s">
        <v>517</v>
      </c>
      <c r="APY66" s="212" t="s">
        <v>517</v>
      </c>
      <c r="APZ66" s="212" t="s">
        <v>517</v>
      </c>
      <c r="AQA66" s="212" t="s">
        <v>517</v>
      </c>
      <c r="AQB66" s="212" t="s">
        <v>517</v>
      </c>
      <c r="AQC66" s="212" t="s">
        <v>517</v>
      </c>
      <c r="AQD66" s="212" t="s">
        <v>517</v>
      </c>
      <c r="AQE66" s="212" t="s">
        <v>517</v>
      </c>
      <c r="AQF66" s="212" t="s">
        <v>517</v>
      </c>
      <c r="AQG66" s="212" t="s">
        <v>517</v>
      </c>
      <c r="AQH66" s="212" t="s">
        <v>517</v>
      </c>
      <c r="AQI66" s="212" t="s">
        <v>517</v>
      </c>
      <c r="AQJ66" s="212" t="s">
        <v>517</v>
      </c>
      <c r="AQK66" s="212" t="s">
        <v>517</v>
      </c>
      <c r="AQL66" s="212" t="s">
        <v>301</v>
      </c>
      <c r="AQM66" s="212" t="s">
        <v>301</v>
      </c>
      <c r="AQN66" s="212" t="s">
        <v>301</v>
      </c>
      <c r="AQO66" s="212" t="s">
        <v>301</v>
      </c>
      <c r="AQP66" s="212" t="s">
        <v>301</v>
      </c>
      <c r="AQQ66" s="212" t="s">
        <v>301</v>
      </c>
      <c r="AQR66" s="212" t="s">
        <v>301</v>
      </c>
      <c r="AQS66" s="212" t="s">
        <v>301</v>
      </c>
      <c r="AQT66" s="212" t="s">
        <v>301</v>
      </c>
      <c r="AQU66" s="212" t="s">
        <v>301</v>
      </c>
      <c r="AQV66" s="212" t="s">
        <v>301</v>
      </c>
      <c r="AQW66" s="212" t="s">
        <v>301</v>
      </c>
      <c r="AQX66" s="212" t="s">
        <v>301</v>
      </c>
      <c r="AQY66" s="212" t="s">
        <v>301</v>
      </c>
      <c r="AQZ66" s="212" t="s">
        <v>301</v>
      </c>
      <c r="ARA66" s="212" t="s">
        <v>302</v>
      </c>
      <c r="ARB66" s="212" t="s">
        <v>302</v>
      </c>
      <c r="ARC66" s="212" t="s">
        <v>302</v>
      </c>
      <c r="ARD66" s="212" t="s">
        <v>302</v>
      </c>
      <c r="ARE66" s="212" t="s">
        <v>302</v>
      </c>
      <c r="ARF66" s="212" t="s">
        <v>302</v>
      </c>
      <c r="ARG66" s="212" t="s">
        <v>302</v>
      </c>
      <c r="ARH66" s="212" t="s">
        <v>303</v>
      </c>
      <c r="ARI66" s="212" t="s">
        <v>303</v>
      </c>
      <c r="ARJ66" s="212" t="s">
        <v>303</v>
      </c>
      <c r="ARK66" s="212" t="s">
        <v>303</v>
      </c>
      <c r="ARL66" s="212" t="s">
        <v>303</v>
      </c>
      <c r="ARM66" s="212" t="s">
        <v>303</v>
      </c>
      <c r="ARN66" s="212" t="s">
        <v>303</v>
      </c>
      <c r="ARO66" s="212" t="s">
        <v>303</v>
      </c>
      <c r="ARP66" s="212" t="s">
        <v>303</v>
      </c>
      <c r="ARQ66" s="212" t="s">
        <v>303</v>
      </c>
      <c r="ARR66" s="212" t="s">
        <v>303</v>
      </c>
      <c r="ARS66" s="212" t="s">
        <v>303</v>
      </c>
      <c r="ART66" s="212" t="s">
        <v>303</v>
      </c>
      <c r="ARU66" s="212" t="s">
        <v>303</v>
      </c>
      <c r="ARV66" s="212" t="s">
        <v>303</v>
      </c>
      <c r="ARW66" s="212" t="s">
        <v>304</v>
      </c>
      <c r="ARX66" s="212" t="s">
        <v>304</v>
      </c>
      <c r="ARY66" s="212" t="s">
        <v>304</v>
      </c>
      <c r="ARZ66" s="212" t="s">
        <v>304</v>
      </c>
      <c r="ASA66" s="212" t="s">
        <v>304</v>
      </c>
      <c r="ASB66" s="212" t="s">
        <v>304</v>
      </c>
      <c r="ASC66" s="212" t="s">
        <v>304</v>
      </c>
      <c r="ASD66" s="212" t="s">
        <v>305</v>
      </c>
      <c r="ASE66" s="212" t="s">
        <v>305</v>
      </c>
      <c r="ASF66" s="212" t="s">
        <v>305</v>
      </c>
      <c r="ASG66" s="212" t="s">
        <v>305</v>
      </c>
      <c r="ASH66" s="212" t="s">
        <v>305</v>
      </c>
      <c r="ASI66" s="212" t="s">
        <v>305</v>
      </c>
      <c r="ASJ66" s="212" t="s">
        <v>305</v>
      </c>
      <c r="ASK66" s="212" t="s">
        <v>306</v>
      </c>
      <c r="ASL66" s="212" t="s">
        <v>306</v>
      </c>
      <c r="ASM66" s="212" t="s">
        <v>306</v>
      </c>
      <c r="ASN66" s="212" t="s">
        <v>307</v>
      </c>
      <c r="ASO66" s="212" t="s">
        <v>307</v>
      </c>
      <c r="ASP66" s="212" t="s">
        <v>307</v>
      </c>
      <c r="ASQ66" s="212" t="s">
        <v>307</v>
      </c>
      <c r="ASR66" s="212" t="s">
        <v>307</v>
      </c>
      <c r="ASS66" s="212" t="s">
        <v>307</v>
      </c>
      <c r="AST66" s="212" t="s">
        <v>307</v>
      </c>
      <c r="ASU66" s="212" t="s">
        <v>307</v>
      </c>
      <c r="ASV66" s="212" t="s">
        <v>307</v>
      </c>
      <c r="ASW66" s="212" t="s">
        <v>307</v>
      </c>
      <c r="ASX66" s="212" t="s">
        <v>307</v>
      </c>
      <c r="ASY66" s="212" t="s">
        <v>307</v>
      </c>
      <c r="ASZ66" s="212" t="s">
        <v>307</v>
      </c>
      <c r="ATA66" s="212" t="s">
        <v>307</v>
      </c>
      <c r="ATB66" s="212" t="s">
        <v>307</v>
      </c>
      <c r="ATC66" s="212" t="s">
        <v>308</v>
      </c>
      <c r="ATD66" s="212" t="s">
        <v>308</v>
      </c>
      <c r="ATE66" s="212" t="s">
        <v>308</v>
      </c>
      <c r="ATF66" s="212" t="s">
        <v>308</v>
      </c>
      <c r="ATG66" s="212" t="s">
        <v>308</v>
      </c>
      <c r="ATH66" s="212" t="s">
        <v>308</v>
      </c>
      <c r="ATI66" s="212" t="s">
        <v>308</v>
      </c>
      <c r="ATJ66" s="212" t="s">
        <v>309</v>
      </c>
      <c r="ATK66" s="212">
        <v>123456</v>
      </c>
      <c r="ATL66" s="212" t="s">
        <v>309</v>
      </c>
      <c r="ATM66" s="212" t="s">
        <v>309</v>
      </c>
      <c r="ATN66" s="212" t="s">
        <v>309</v>
      </c>
      <c r="ATO66" s="212" t="s">
        <v>309</v>
      </c>
      <c r="ATP66" s="212" t="s">
        <v>309</v>
      </c>
      <c r="ATQ66" s="212" t="s">
        <v>355</v>
      </c>
      <c r="ATR66" s="212" t="s">
        <v>355</v>
      </c>
      <c r="ATS66" s="212" t="s">
        <v>355</v>
      </c>
      <c r="ATT66" s="212" t="s">
        <v>310</v>
      </c>
      <c r="ATU66" s="212" t="s">
        <v>310</v>
      </c>
      <c r="ATV66" s="212" t="s">
        <v>310</v>
      </c>
      <c r="ATW66" s="212" t="s">
        <v>310</v>
      </c>
      <c r="ATX66" s="212" t="s">
        <v>310</v>
      </c>
      <c r="ATY66" s="212" t="s">
        <v>310</v>
      </c>
      <c r="ATZ66" s="212" t="s">
        <v>310</v>
      </c>
      <c r="AUA66" s="212" t="s">
        <v>311</v>
      </c>
      <c r="AUB66" s="212" t="s">
        <v>311</v>
      </c>
      <c r="AUC66" s="212" t="s">
        <v>311</v>
      </c>
      <c r="AUD66" s="212" t="s">
        <v>312</v>
      </c>
      <c r="AUE66" s="212" t="s">
        <v>312</v>
      </c>
      <c r="AUF66" s="212" t="s">
        <v>312</v>
      </c>
      <c r="AUG66" s="212" t="s">
        <v>313</v>
      </c>
      <c r="AUH66" s="212" t="s">
        <v>314</v>
      </c>
      <c r="AUI66" s="212" t="s">
        <v>314</v>
      </c>
      <c r="AUJ66" s="212" t="s">
        <v>314</v>
      </c>
      <c r="AUK66" s="212" t="s">
        <v>314</v>
      </c>
      <c r="AUL66" s="212" t="s">
        <v>314</v>
      </c>
      <c r="AUM66" s="212" t="s">
        <v>314</v>
      </c>
      <c r="AUN66" s="212" t="s">
        <v>314</v>
      </c>
      <c r="AUO66" s="212" t="s">
        <v>314</v>
      </c>
      <c r="AUP66" s="212" t="s">
        <v>314</v>
      </c>
      <c r="AUQ66" s="212" t="s">
        <v>314</v>
      </c>
      <c r="AUR66" s="212" t="s">
        <v>314</v>
      </c>
      <c r="AUS66" s="212" t="s">
        <v>314</v>
      </c>
      <c r="AUT66" s="212" t="s">
        <v>314</v>
      </c>
      <c r="AUU66" s="212" t="s">
        <v>314</v>
      </c>
      <c r="AUV66" s="212" t="s">
        <v>314</v>
      </c>
      <c r="AUW66" s="212" t="s">
        <v>315</v>
      </c>
      <c r="AUX66" s="212" t="s">
        <v>315</v>
      </c>
      <c r="AUY66" s="212" t="s">
        <v>315</v>
      </c>
      <c r="AUZ66" s="212" t="s">
        <v>315</v>
      </c>
      <c r="AVA66" s="212" t="s">
        <v>315</v>
      </c>
      <c r="AVB66" s="212" t="s">
        <v>315</v>
      </c>
      <c r="AVC66" s="212" t="s">
        <v>315</v>
      </c>
      <c r="AVD66" s="212" t="s">
        <v>316</v>
      </c>
      <c r="AVE66" s="212" t="s">
        <v>316</v>
      </c>
      <c r="AVF66" s="212" t="s">
        <v>316</v>
      </c>
      <c r="AVG66" s="212" t="s">
        <v>316</v>
      </c>
      <c r="AVH66" s="212" t="s">
        <v>316</v>
      </c>
      <c r="AVI66" s="212" t="s">
        <v>316</v>
      </c>
      <c r="AVJ66" s="212" t="s">
        <v>316</v>
      </c>
      <c r="AVK66" s="212" t="s">
        <v>317</v>
      </c>
      <c r="AVL66" s="212" t="s">
        <v>317</v>
      </c>
      <c r="AVM66" s="212" t="s">
        <v>317</v>
      </c>
      <c r="AVN66" s="212" t="s">
        <v>318</v>
      </c>
      <c r="AVO66" s="212" t="s">
        <v>318</v>
      </c>
      <c r="AVP66" s="212" t="s">
        <v>318</v>
      </c>
      <c r="AVQ66" s="212" t="s">
        <v>318</v>
      </c>
      <c r="AVR66" s="212" t="s">
        <v>318</v>
      </c>
      <c r="AVS66" s="212" t="s">
        <v>318</v>
      </c>
      <c r="AVT66" s="212" t="s">
        <v>318</v>
      </c>
      <c r="AVU66" s="212" t="s">
        <v>320</v>
      </c>
      <c r="AVV66" s="212" t="s">
        <v>320</v>
      </c>
      <c r="AVW66" s="212" t="s">
        <v>320</v>
      </c>
      <c r="AVX66" s="212" t="s">
        <v>319</v>
      </c>
      <c r="AVY66" s="212" t="s">
        <v>319</v>
      </c>
      <c r="AVZ66" s="212" t="s">
        <v>319</v>
      </c>
      <c r="AWA66" s="212" t="s">
        <v>321</v>
      </c>
      <c r="AWB66" s="212" t="s">
        <v>322</v>
      </c>
      <c r="AWC66" s="212" t="s">
        <v>322</v>
      </c>
      <c r="AWD66" s="212" t="s">
        <v>322</v>
      </c>
      <c r="AWE66" s="212" t="s">
        <v>322</v>
      </c>
      <c r="AWF66" s="212" t="s">
        <v>322</v>
      </c>
      <c r="AWG66" s="212" t="s">
        <v>322</v>
      </c>
      <c r="AWH66" s="212" t="s">
        <v>322</v>
      </c>
      <c r="AWI66" s="212" t="s">
        <v>323</v>
      </c>
      <c r="AWJ66" s="212" t="s">
        <v>323</v>
      </c>
      <c r="AWK66" s="212" t="s">
        <v>323</v>
      </c>
      <c r="AWL66" s="212" t="s">
        <v>324</v>
      </c>
      <c r="AWM66" s="212" t="s">
        <v>324</v>
      </c>
      <c r="AWN66" s="212" t="s">
        <v>324</v>
      </c>
      <c r="AWO66" s="212" t="s">
        <v>325</v>
      </c>
      <c r="AWP66" s="212" t="s">
        <v>326</v>
      </c>
      <c r="AWQ66" s="212" t="s">
        <v>326</v>
      </c>
      <c r="AWR66" s="212" t="s">
        <v>326</v>
      </c>
      <c r="AWS66" s="212" t="s">
        <v>327</v>
      </c>
      <c r="AWT66" s="212" t="s">
        <v>328</v>
      </c>
      <c r="AWU66" s="503">
        <v>123456</v>
      </c>
      <c r="AWV66" s="503">
        <v>123456</v>
      </c>
      <c r="AWW66" s="504">
        <v>123456</v>
      </c>
      <c r="AWX66" s="504">
        <v>123456</v>
      </c>
      <c r="AWY66" s="504">
        <v>123456</v>
      </c>
      <c r="AWZ66" s="504">
        <v>123456</v>
      </c>
      <c r="AXA66" s="503" t="s">
        <v>300</v>
      </c>
      <c r="AXB66" s="503" t="s">
        <v>300</v>
      </c>
      <c r="AXC66" s="503" t="s">
        <v>300</v>
      </c>
      <c r="AXD66" s="503" t="s">
        <v>300</v>
      </c>
      <c r="AXE66" s="503" t="s">
        <v>300</v>
      </c>
      <c r="AXF66" s="503" t="s">
        <v>300</v>
      </c>
      <c r="AXG66" s="503" t="s">
        <v>301</v>
      </c>
      <c r="AXH66" s="503" t="s">
        <v>301</v>
      </c>
      <c r="AXI66" s="503" t="s">
        <v>301</v>
      </c>
      <c r="AXJ66" s="503" t="s">
        <v>301</v>
      </c>
      <c r="AXK66" s="503" t="s">
        <v>301</v>
      </c>
      <c r="AXL66" s="503" t="s">
        <v>301</v>
      </c>
      <c r="AXM66" s="503" t="s">
        <v>303</v>
      </c>
      <c r="AXN66" s="503" t="s">
        <v>303</v>
      </c>
      <c r="AXO66" s="503" t="s">
        <v>303</v>
      </c>
      <c r="AXP66" s="503" t="s">
        <v>303</v>
      </c>
      <c r="AXQ66" s="503" t="s">
        <v>303</v>
      </c>
      <c r="AXR66" s="503" t="s">
        <v>303</v>
      </c>
      <c r="AXS66" s="503">
        <v>123456</v>
      </c>
      <c r="AXT66" s="503">
        <v>123456</v>
      </c>
      <c r="AXU66" s="504">
        <v>123456</v>
      </c>
      <c r="AXV66" s="504">
        <v>123456</v>
      </c>
      <c r="AXW66" s="503">
        <v>123456</v>
      </c>
      <c r="AXX66" s="503">
        <v>123456</v>
      </c>
      <c r="AXY66" s="503" t="s">
        <v>300</v>
      </c>
      <c r="AXZ66" s="503" t="s">
        <v>300</v>
      </c>
      <c r="AYA66" s="503" t="s">
        <v>300</v>
      </c>
      <c r="AYB66" s="503" t="s">
        <v>300</v>
      </c>
      <c r="AYC66" s="503" t="s">
        <v>300</v>
      </c>
      <c r="AYD66" s="503" t="s">
        <v>300</v>
      </c>
      <c r="AYE66" s="503" t="s">
        <v>307</v>
      </c>
      <c r="AYF66" s="503" t="s">
        <v>307</v>
      </c>
      <c r="AYG66" s="503" t="s">
        <v>307</v>
      </c>
      <c r="AYH66" s="503" t="s">
        <v>307</v>
      </c>
      <c r="AYI66" s="503" t="s">
        <v>307</v>
      </c>
      <c r="AYJ66" s="503" t="s">
        <v>307</v>
      </c>
      <c r="AYK66" s="503" t="s">
        <v>301</v>
      </c>
      <c r="AYL66" s="503" t="s">
        <v>301</v>
      </c>
      <c r="AYM66" s="503" t="s">
        <v>301</v>
      </c>
      <c r="AYN66" s="503" t="s">
        <v>301</v>
      </c>
      <c r="AYO66" s="503" t="s">
        <v>301</v>
      </c>
      <c r="AYP66" s="503" t="s">
        <v>301</v>
      </c>
      <c r="AYQ66" s="503">
        <v>123456</v>
      </c>
      <c r="AYR66" s="503">
        <v>123456</v>
      </c>
      <c r="AYS66" s="503">
        <v>123456</v>
      </c>
      <c r="AYT66" s="503">
        <v>123456</v>
      </c>
      <c r="AYU66" s="503">
        <v>123456</v>
      </c>
      <c r="AYV66" s="503">
        <v>123456</v>
      </c>
      <c r="AYW66" s="503" t="s">
        <v>301</v>
      </c>
      <c r="AYX66" s="503" t="s">
        <v>301</v>
      </c>
      <c r="AYY66" s="503" t="s">
        <v>301</v>
      </c>
      <c r="AYZ66" s="503" t="s">
        <v>301</v>
      </c>
      <c r="AZA66" s="503" t="s">
        <v>301</v>
      </c>
      <c r="AZB66" s="503" t="s">
        <v>301</v>
      </c>
      <c r="AZC66" s="503" t="s">
        <v>307</v>
      </c>
      <c r="AZD66" s="503" t="s">
        <v>307</v>
      </c>
      <c r="AZE66" s="503" t="s">
        <v>307</v>
      </c>
      <c r="AZF66" s="503" t="s">
        <v>307</v>
      </c>
      <c r="AZG66" s="503" t="s">
        <v>307</v>
      </c>
      <c r="AZH66" s="503" t="s">
        <v>307</v>
      </c>
      <c r="AZI66" s="503" t="s">
        <v>303</v>
      </c>
      <c r="AZJ66" s="503" t="s">
        <v>303</v>
      </c>
      <c r="AZK66" s="503" t="s">
        <v>303</v>
      </c>
      <c r="AZL66" s="503" t="s">
        <v>303</v>
      </c>
      <c r="AZM66" s="503" t="s">
        <v>303</v>
      </c>
      <c r="AZN66" s="503" t="s">
        <v>303</v>
      </c>
      <c r="AZO66" s="503">
        <v>123456</v>
      </c>
      <c r="AZP66" s="503">
        <v>123456</v>
      </c>
      <c r="AZQ66" s="503">
        <v>123456</v>
      </c>
      <c r="AZR66" s="503">
        <v>123456</v>
      </c>
      <c r="AZS66" s="503">
        <v>123456</v>
      </c>
      <c r="AZT66" s="503">
        <v>123456</v>
      </c>
      <c r="AZU66" s="503" t="s">
        <v>303</v>
      </c>
      <c r="AZV66" s="503" t="s">
        <v>303</v>
      </c>
      <c r="AZW66" s="503" t="s">
        <v>303</v>
      </c>
      <c r="AZX66" s="503" t="s">
        <v>303</v>
      </c>
      <c r="AZY66" s="503" t="s">
        <v>303</v>
      </c>
      <c r="AZZ66" s="503" t="s">
        <v>303</v>
      </c>
      <c r="BAA66" s="503" t="s">
        <v>307</v>
      </c>
      <c r="BAB66" s="503" t="s">
        <v>307</v>
      </c>
      <c r="BAC66" s="503" t="s">
        <v>307</v>
      </c>
      <c r="BAD66" s="503" t="s">
        <v>307</v>
      </c>
      <c r="BAE66" s="503" t="s">
        <v>307</v>
      </c>
      <c r="BAF66" s="503" t="s">
        <v>307</v>
      </c>
      <c r="BAG66" s="503" t="s">
        <v>300</v>
      </c>
      <c r="BAH66" s="503" t="s">
        <v>300</v>
      </c>
      <c r="BAI66" s="503" t="s">
        <v>300</v>
      </c>
      <c r="BAJ66" s="503" t="s">
        <v>300</v>
      </c>
      <c r="BAK66" s="503" t="s">
        <v>300</v>
      </c>
      <c r="BAL66" s="503" t="s">
        <v>300</v>
      </c>
      <c r="BAM66" s="503">
        <v>123456</v>
      </c>
      <c r="BAN66" s="503">
        <v>123456</v>
      </c>
      <c r="BAO66" s="503">
        <v>123456</v>
      </c>
      <c r="BAP66" s="504">
        <v>123456</v>
      </c>
      <c r="BAQ66" s="504">
        <v>123456</v>
      </c>
      <c r="BAR66" s="503">
        <v>123456</v>
      </c>
      <c r="BAS66" s="503">
        <v>123456</v>
      </c>
      <c r="BAT66" s="503">
        <v>123456</v>
      </c>
      <c r="BAU66" s="503">
        <v>123456</v>
      </c>
      <c r="BAV66" s="503">
        <v>123456</v>
      </c>
      <c r="BAW66" s="503">
        <v>123456</v>
      </c>
      <c r="BAX66" s="503">
        <v>123456</v>
      </c>
      <c r="BAY66" s="503">
        <v>123456</v>
      </c>
      <c r="BAZ66" s="503">
        <v>123456</v>
      </c>
      <c r="BBA66" s="504">
        <v>123456</v>
      </c>
      <c r="BBB66" s="504">
        <v>123456</v>
      </c>
      <c r="BBC66" s="503">
        <v>123456</v>
      </c>
      <c r="BBD66" s="503">
        <v>123456</v>
      </c>
      <c r="BBE66" s="503">
        <v>123456</v>
      </c>
      <c r="BBF66" s="503">
        <v>123456</v>
      </c>
      <c r="BBG66" s="503">
        <v>123456</v>
      </c>
      <c r="BBH66" s="503">
        <v>123456</v>
      </c>
      <c r="BBI66" s="503">
        <v>123456</v>
      </c>
      <c r="BBJ66" s="503">
        <v>123456</v>
      </c>
      <c r="BBK66" s="503">
        <v>123456</v>
      </c>
      <c r="BBL66" s="503">
        <v>123456</v>
      </c>
      <c r="BBM66" s="503">
        <v>123456</v>
      </c>
      <c r="BBN66" s="503">
        <v>123456</v>
      </c>
      <c r="BBO66" s="503">
        <v>123456</v>
      </c>
      <c r="BBP66" s="503">
        <v>123456</v>
      </c>
      <c r="BBQ66" s="503">
        <v>123456</v>
      </c>
      <c r="BBR66" s="503">
        <v>123456</v>
      </c>
      <c r="BBS66" s="503">
        <v>123456</v>
      </c>
      <c r="BBT66" s="503">
        <v>123456</v>
      </c>
      <c r="BBU66" s="503">
        <v>123456</v>
      </c>
      <c r="BBV66" s="503">
        <v>123456</v>
      </c>
      <c r="BBW66" s="503" t="s">
        <v>300</v>
      </c>
      <c r="BBX66" s="503" t="s">
        <v>300</v>
      </c>
      <c r="BBY66" s="503" t="s">
        <v>300</v>
      </c>
      <c r="BBZ66" s="503" t="s">
        <v>300</v>
      </c>
      <c r="BCA66" s="503" t="s">
        <v>300</v>
      </c>
      <c r="BCB66" s="503" t="s">
        <v>300</v>
      </c>
      <c r="BCC66" s="503" t="s">
        <v>300</v>
      </c>
      <c r="BCD66" s="503" t="s">
        <v>300</v>
      </c>
      <c r="BCE66" s="503" t="s">
        <v>300</v>
      </c>
      <c r="BCF66" s="503" t="s">
        <v>300</v>
      </c>
      <c r="BCG66" s="503" t="s">
        <v>300</v>
      </c>
      <c r="BCH66" s="503" t="s">
        <v>300</v>
      </c>
      <c r="BCI66" s="503" t="s">
        <v>300</v>
      </c>
      <c r="BCJ66" s="503" t="s">
        <v>300</v>
      </c>
      <c r="BCK66" s="503" t="s">
        <v>300</v>
      </c>
      <c r="BCL66" s="503" t="s">
        <v>300</v>
      </c>
      <c r="BCM66" s="503" t="s">
        <v>300</v>
      </c>
      <c r="BCN66" s="503" t="s">
        <v>300</v>
      </c>
      <c r="BCO66" s="503" t="s">
        <v>301</v>
      </c>
      <c r="BCP66" s="503" t="s">
        <v>301</v>
      </c>
      <c r="BCQ66" s="503" t="s">
        <v>301</v>
      </c>
      <c r="BCR66" s="503" t="s">
        <v>301</v>
      </c>
      <c r="BCS66" s="503" t="s">
        <v>301</v>
      </c>
      <c r="BCT66" s="503" t="s">
        <v>301</v>
      </c>
      <c r="BCU66" s="503" t="s">
        <v>301</v>
      </c>
      <c r="BCV66" s="503" t="s">
        <v>301</v>
      </c>
      <c r="BCW66" s="503" t="s">
        <v>301</v>
      </c>
      <c r="BCX66" s="503" t="s">
        <v>301</v>
      </c>
      <c r="BCY66" s="503" t="s">
        <v>301</v>
      </c>
      <c r="BCZ66" s="503" t="s">
        <v>301</v>
      </c>
      <c r="BDA66" s="503" t="s">
        <v>301</v>
      </c>
      <c r="BDB66" s="503" t="s">
        <v>301</v>
      </c>
      <c r="BDC66" s="503" t="s">
        <v>301</v>
      </c>
      <c r="BDD66" s="503" t="s">
        <v>301</v>
      </c>
      <c r="BDE66" s="503" t="s">
        <v>301</v>
      </c>
      <c r="BDF66" s="503" t="s">
        <v>301</v>
      </c>
      <c r="BDG66" s="503" t="s">
        <v>303</v>
      </c>
      <c r="BDH66" s="503" t="s">
        <v>303</v>
      </c>
      <c r="BDI66" s="503" t="s">
        <v>303</v>
      </c>
      <c r="BDJ66" s="503" t="s">
        <v>303</v>
      </c>
      <c r="BDK66" s="503" t="s">
        <v>303</v>
      </c>
      <c r="BDL66" s="503" t="s">
        <v>303</v>
      </c>
      <c r="BDM66" s="503" t="s">
        <v>303</v>
      </c>
      <c r="BDN66" s="503" t="s">
        <v>303</v>
      </c>
      <c r="BDO66" s="503" t="s">
        <v>303</v>
      </c>
      <c r="BDP66" s="503" t="s">
        <v>303</v>
      </c>
      <c r="BDQ66" s="503" t="s">
        <v>303</v>
      </c>
      <c r="BDR66" s="503" t="s">
        <v>303</v>
      </c>
      <c r="BDS66" s="503" t="s">
        <v>303</v>
      </c>
      <c r="BDT66" s="503" t="s">
        <v>303</v>
      </c>
      <c r="BDU66" s="503" t="s">
        <v>303</v>
      </c>
      <c r="BDV66" s="503" t="s">
        <v>303</v>
      </c>
      <c r="BDW66" s="503" t="s">
        <v>303</v>
      </c>
      <c r="BDX66" s="503" t="s">
        <v>303</v>
      </c>
      <c r="BDY66" s="503" t="s">
        <v>302</v>
      </c>
      <c r="BDZ66" s="503" t="s">
        <v>302</v>
      </c>
      <c r="BEA66" s="503" t="s">
        <v>302</v>
      </c>
      <c r="BEB66" s="503" t="s">
        <v>302</v>
      </c>
      <c r="BEC66" s="503" t="s">
        <v>302</v>
      </c>
      <c r="BED66" s="503" t="s">
        <v>302</v>
      </c>
      <c r="BEE66" s="503" t="s">
        <v>304</v>
      </c>
      <c r="BEF66" s="503" t="s">
        <v>304</v>
      </c>
      <c r="BEG66" s="503" t="s">
        <v>304</v>
      </c>
      <c r="BEH66" s="503" t="s">
        <v>304</v>
      </c>
      <c r="BEI66" s="503" t="s">
        <v>304</v>
      </c>
      <c r="BEJ66" s="503" t="s">
        <v>304</v>
      </c>
      <c r="BEK66" s="503" t="s">
        <v>305</v>
      </c>
      <c r="BEL66" s="503" t="s">
        <v>305</v>
      </c>
      <c r="BEM66" s="503" t="s">
        <v>305</v>
      </c>
      <c r="BEN66" s="503" t="s">
        <v>305</v>
      </c>
      <c r="BEO66" s="503" t="s">
        <v>305</v>
      </c>
      <c r="BEP66" s="503" t="s">
        <v>305</v>
      </c>
      <c r="BEQ66" s="503" t="s">
        <v>307</v>
      </c>
      <c r="BER66" s="503" t="s">
        <v>307</v>
      </c>
      <c r="BES66" s="503" t="s">
        <v>307</v>
      </c>
      <c r="BET66" s="503" t="s">
        <v>307</v>
      </c>
      <c r="BEU66" s="503" t="s">
        <v>307</v>
      </c>
      <c r="BEV66" s="503" t="s">
        <v>307</v>
      </c>
      <c r="BEW66" s="503" t="s">
        <v>307</v>
      </c>
      <c r="BEX66" s="503" t="s">
        <v>307</v>
      </c>
      <c r="BEY66" s="503" t="s">
        <v>307</v>
      </c>
      <c r="BEZ66" s="503" t="s">
        <v>307</v>
      </c>
      <c r="BFA66" s="503" t="s">
        <v>307</v>
      </c>
      <c r="BFB66" s="503" t="s">
        <v>307</v>
      </c>
      <c r="BFC66" s="503" t="s">
        <v>307</v>
      </c>
      <c r="BFD66" s="503" t="s">
        <v>307</v>
      </c>
      <c r="BFE66" s="503" t="s">
        <v>307</v>
      </c>
      <c r="BFF66" s="503" t="s">
        <v>307</v>
      </c>
      <c r="BFG66" s="503" t="s">
        <v>307</v>
      </c>
      <c r="BFH66" s="503" t="s">
        <v>307</v>
      </c>
      <c r="BFI66" s="503" t="s">
        <v>308</v>
      </c>
      <c r="BFJ66" s="503" t="s">
        <v>308</v>
      </c>
      <c r="BFK66" s="503" t="s">
        <v>308</v>
      </c>
      <c r="BFL66" s="503" t="s">
        <v>308</v>
      </c>
      <c r="BFM66" s="503" t="s">
        <v>308</v>
      </c>
      <c r="BFN66" s="503" t="s">
        <v>308</v>
      </c>
      <c r="BFO66" s="503" t="s">
        <v>309</v>
      </c>
      <c r="BFP66" s="503" t="s">
        <v>309</v>
      </c>
      <c r="BFQ66" s="503" t="s">
        <v>309</v>
      </c>
      <c r="BFR66" s="503" t="s">
        <v>309</v>
      </c>
      <c r="BFS66" s="503" t="s">
        <v>309</v>
      </c>
      <c r="BFT66" s="503" t="s">
        <v>309</v>
      </c>
      <c r="BFU66" s="503" t="s">
        <v>310</v>
      </c>
      <c r="BFV66" s="503" t="s">
        <v>310</v>
      </c>
      <c r="BFW66" s="503" t="s">
        <v>310</v>
      </c>
      <c r="BFX66" s="503" t="s">
        <v>310</v>
      </c>
      <c r="BFY66" s="503" t="s">
        <v>310</v>
      </c>
      <c r="BFZ66" s="503" t="s">
        <v>310</v>
      </c>
      <c r="BGA66" s="503">
        <v>123456</v>
      </c>
      <c r="BGB66" s="503">
        <v>123456</v>
      </c>
      <c r="BGC66" s="504">
        <v>123456</v>
      </c>
      <c r="BGD66" s="504">
        <v>123456</v>
      </c>
      <c r="BGE66" s="504">
        <v>123456</v>
      </c>
      <c r="BGF66" s="504">
        <v>123456</v>
      </c>
      <c r="BGG66" s="503" t="s">
        <v>300</v>
      </c>
      <c r="BGH66" s="503" t="s">
        <v>300</v>
      </c>
      <c r="BGI66" s="503" t="s">
        <v>300</v>
      </c>
      <c r="BGJ66" s="503" t="s">
        <v>300</v>
      </c>
      <c r="BGK66" s="503" t="s">
        <v>300</v>
      </c>
      <c r="BGL66" s="503" t="s">
        <v>300</v>
      </c>
      <c r="BGM66" s="503" t="s">
        <v>301</v>
      </c>
      <c r="BGN66" s="503" t="s">
        <v>301</v>
      </c>
      <c r="BGO66" s="503" t="s">
        <v>301</v>
      </c>
      <c r="BGP66" s="503" t="s">
        <v>301</v>
      </c>
      <c r="BGQ66" s="503" t="s">
        <v>301</v>
      </c>
      <c r="BGR66" s="503" t="s">
        <v>301</v>
      </c>
      <c r="BGS66" s="503" t="s">
        <v>314</v>
      </c>
      <c r="BGT66" s="503" t="s">
        <v>314</v>
      </c>
      <c r="BGU66" s="503" t="s">
        <v>314</v>
      </c>
      <c r="BGV66" s="503" t="s">
        <v>314</v>
      </c>
      <c r="BGW66" s="503" t="s">
        <v>314</v>
      </c>
      <c r="BGX66" s="503" t="s">
        <v>314</v>
      </c>
      <c r="BGY66" s="503">
        <v>123456</v>
      </c>
      <c r="BGZ66" s="503">
        <v>123456</v>
      </c>
      <c r="BHA66" s="503">
        <v>123456</v>
      </c>
      <c r="BHB66" s="503">
        <v>123456</v>
      </c>
      <c r="BHC66" s="503">
        <v>123456</v>
      </c>
      <c r="BHD66" s="503">
        <v>123456</v>
      </c>
      <c r="BHE66" s="503" t="s">
        <v>301</v>
      </c>
      <c r="BHF66" s="503" t="s">
        <v>301</v>
      </c>
      <c r="BHG66" s="503" t="s">
        <v>301</v>
      </c>
      <c r="BHH66" s="503" t="s">
        <v>301</v>
      </c>
      <c r="BHI66" s="503" t="s">
        <v>301</v>
      </c>
      <c r="BHJ66" s="503" t="s">
        <v>301</v>
      </c>
      <c r="BHK66" s="503" t="s">
        <v>303</v>
      </c>
      <c r="BHL66" s="503" t="s">
        <v>303</v>
      </c>
      <c r="BHM66" s="503" t="s">
        <v>303</v>
      </c>
      <c r="BHN66" s="503" t="s">
        <v>303</v>
      </c>
      <c r="BHO66" s="503" t="s">
        <v>303</v>
      </c>
      <c r="BHP66" s="503" t="s">
        <v>303</v>
      </c>
      <c r="BHQ66" s="503" t="s">
        <v>314</v>
      </c>
      <c r="BHR66" s="503" t="s">
        <v>314</v>
      </c>
      <c r="BHS66" s="503" t="s">
        <v>314</v>
      </c>
      <c r="BHT66" s="503" t="s">
        <v>314</v>
      </c>
      <c r="BHU66" s="503" t="s">
        <v>314</v>
      </c>
      <c r="BHV66" s="503" t="s">
        <v>314</v>
      </c>
      <c r="BHW66" s="503">
        <v>123456</v>
      </c>
      <c r="BHX66" s="503">
        <v>123456</v>
      </c>
      <c r="BHY66" s="503">
        <v>123456</v>
      </c>
      <c r="BHZ66" s="503">
        <v>123456</v>
      </c>
      <c r="BIA66" s="503">
        <v>123456</v>
      </c>
      <c r="BIB66" s="503">
        <v>123456</v>
      </c>
      <c r="BIC66" s="503" t="s">
        <v>300</v>
      </c>
      <c r="BID66" s="503" t="s">
        <v>300</v>
      </c>
      <c r="BIE66" s="503" t="s">
        <v>300</v>
      </c>
      <c r="BIF66" s="503" t="s">
        <v>300</v>
      </c>
      <c r="BIG66" s="503" t="s">
        <v>300</v>
      </c>
      <c r="BIH66" s="503" t="s">
        <v>300</v>
      </c>
      <c r="BII66" s="503" t="s">
        <v>303</v>
      </c>
      <c r="BIJ66" s="503" t="s">
        <v>303</v>
      </c>
      <c r="BIK66" s="503" t="s">
        <v>303</v>
      </c>
      <c r="BIL66" s="503" t="s">
        <v>303</v>
      </c>
      <c r="BIM66" s="503" t="s">
        <v>303</v>
      </c>
      <c r="BIN66" s="503" t="s">
        <v>303</v>
      </c>
      <c r="BIO66" s="503" t="s">
        <v>314</v>
      </c>
      <c r="BIP66" s="503" t="s">
        <v>314</v>
      </c>
      <c r="BIQ66" s="503" t="s">
        <v>314</v>
      </c>
      <c r="BIR66" s="503" t="s">
        <v>314</v>
      </c>
      <c r="BIS66" s="503" t="s">
        <v>314</v>
      </c>
      <c r="BIT66" s="503" t="s">
        <v>314</v>
      </c>
      <c r="BIU66" s="503">
        <v>123456</v>
      </c>
      <c r="BIV66" s="503">
        <v>123456</v>
      </c>
      <c r="BIW66" s="503">
        <v>123456</v>
      </c>
      <c r="BIX66" s="503">
        <v>123456</v>
      </c>
      <c r="BIY66" s="503">
        <v>123456</v>
      </c>
      <c r="BIZ66" s="503">
        <v>123456</v>
      </c>
      <c r="BJA66" s="503">
        <v>123456</v>
      </c>
      <c r="BJB66" s="503">
        <v>123456</v>
      </c>
      <c r="BJC66" s="503">
        <v>123456</v>
      </c>
      <c r="BJD66" s="503">
        <v>123456</v>
      </c>
      <c r="BJE66" s="503">
        <v>123456</v>
      </c>
      <c r="BJF66" s="503">
        <v>123456</v>
      </c>
      <c r="BJG66" s="503">
        <v>123456</v>
      </c>
      <c r="BJH66" s="503">
        <v>123456</v>
      </c>
      <c r="BJI66" s="503">
        <v>123456</v>
      </c>
      <c r="BJJ66" s="503">
        <v>123456</v>
      </c>
      <c r="BJK66" s="503">
        <v>123456</v>
      </c>
      <c r="BJL66" s="503">
        <v>123456</v>
      </c>
      <c r="BJM66" s="503">
        <v>123456</v>
      </c>
      <c r="BJN66" s="503">
        <v>123456</v>
      </c>
      <c r="BJO66" s="503">
        <v>123456</v>
      </c>
      <c r="BJP66" s="503">
        <v>123456</v>
      </c>
      <c r="BJQ66" s="503">
        <v>123456</v>
      </c>
      <c r="BJR66" s="503">
        <v>123456</v>
      </c>
      <c r="BJS66" s="503">
        <v>123456</v>
      </c>
      <c r="BJT66" s="503">
        <v>123456</v>
      </c>
      <c r="BJU66" s="503">
        <v>123456</v>
      </c>
      <c r="BJV66" s="503">
        <v>123456</v>
      </c>
      <c r="BJW66" s="503">
        <v>123456</v>
      </c>
      <c r="BJX66" s="503">
        <v>123456</v>
      </c>
      <c r="BJY66" s="503">
        <v>123456</v>
      </c>
      <c r="BJZ66" s="503">
        <v>123456</v>
      </c>
      <c r="BKA66" s="503">
        <v>123456</v>
      </c>
      <c r="BKB66" s="503">
        <v>123456</v>
      </c>
      <c r="BKC66" s="503">
        <v>123456</v>
      </c>
      <c r="BKD66" s="503">
        <v>123456</v>
      </c>
      <c r="BKE66" s="503" t="s">
        <v>300</v>
      </c>
      <c r="BKF66" s="503" t="s">
        <v>300</v>
      </c>
      <c r="BKG66" s="503" t="s">
        <v>300</v>
      </c>
      <c r="BKH66" s="503" t="s">
        <v>300</v>
      </c>
      <c r="BKI66" s="503" t="s">
        <v>300</v>
      </c>
      <c r="BKJ66" s="503" t="s">
        <v>300</v>
      </c>
      <c r="BKK66" s="503" t="s">
        <v>300</v>
      </c>
      <c r="BKL66" s="503" t="s">
        <v>300</v>
      </c>
      <c r="BKM66" s="503" t="s">
        <v>300</v>
      </c>
      <c r="BKN66" s="503" t="s">
        <v>300</v>
      </c>
      <c r="BKO66" s="503" t="s">
        <v>300</v>
      </c>
      <c r="BKP66" s="503" t="s">
        <v>300</v>
      </c>
      <c r="BKQ66" s="503" t="s">
        <v>300</v>
      </c>
      <c r="BKR66" s="503" t="s">
        <v>300</v>
      </c>
      <c r="BKS66" s="503" t="s">
        <v>300</v>
      </c>
      <c r="BKT66" s="503" t="s">
        <v>300</v>
      </c>
      <c r="BKU66" s="503" t="s">
        <v>300</v>
      </c>
      <c r="BKV66" s="503" t="s">
        <v>300</v>
      </c>
      <c r="BKW66" s="503" t="s">
        <v>301</v>
      </c>
      <c r="BKX66" s="503" t="s">
        <v>301</v>
      </c>
      <c r="BKY66" s="503" t="s">
        <v>301</v>
      </c>
      <c r="BKZ66" s="503" t="s">
        <v>301</v>
      </c>
      <c r="BLA66" s="503" t="s">
        <v>301</v>
      </c>
      <c r="BLB66" s="503" t="s">
        <v>301</v>
      </c>
      <c r="BLC66" s="503" t="s">
        <v>301</v>
      </c>
      <c r="BLD66" s="503" t="s">
        <v>301</v>
      </c>
      <c r="BLE66" s="503" t="s">
        <v>301</v>
      </c>
      <c r="BLF66" s="503" t="s">
        <v>301</v>
      </c>
      <c r="BLG66" s="503" t="s">
        <v>301</v>
      </c>
      <c r="BLH66" s="503" t="s">
        <v>301</v>
      </c>
      <c r="BLI66" s="503" t="s">
        <v>301</v>
      </c>
      <c r="BLJ66" s="503" t="s">
        <v>301</v>
      </c>
      <c r="BLK66" s="503" t="s">
        <v>301</v>
      </c>
      <c r="BLL66" s="503" t="s">
        <v>301</v>
      </c>
      <c r="BLM66" s="503" t="s">
        <v>301</v>
      </c>
      <c r="BLN66" s="503" t="s">
        <v>301</v>
      </c>
      <c r="BLO66" s="503" t="s">
        <v>303</v>
      </c>
      <c r="BLP66" s="503" t="s">
        <v>303</v>
      </c>
      <c r="BLQ66" s="503" t="s">
        <v>303</v>
      </c>
      <c r="BLR66" s="503" t="s">
        <v>303</v>
      </c>
      <c r="BLS66" s="503" t="s">
        <v>303</v>
      </c>
      <c r="BLT66" s="503" t="s">
        <v>303</v>
      </c>
      <c r="BLU66" s="503" t="s">
        <v>303</v>
      </c>
      <c r="BLV66" s="503" t="s">
        <v>303</v>
      </c>
      <c r="BLW66" s="503" t="s">
        <v>303</v>
      </c>
      <c r="BLX66" s="503" t="s">
        <v>303</v>
      </c>
      <c r="BLY66" s="503" t="s">
        <v>303</v>
      </c>
      <c r="BLZ66" s="503" t="s">
        <v>303</v>
      </c>
      <c r="BMA66" s="503" t="s">
        <v>303</v>
      </c>
      <c r="BMB66" s="503" t="s">
        <v>303</v>
      </c>
      <c r="BMC66" s="503" t="s">
        <v>303</v>
      </c>
      <c r="BMD66" s="503" t="s">
        <v>303</v>
      </c>
      <c r="BME66" s="503" t="s">
        <v>303</v>
      </c>
      <c r="BMF66" s="503" t="s">
        <v>303</v>
      </c>
      <c r="BMG66" s="503" t="s">
        <v>302</v>
      </c>
      <c r="BMH66" s="503" t="s">
        <v>302</v>
      </c>
      <c r="BMI66" s="503" t="s">
        <v>302</v>
      </c>
      <c r="BMJ66" s="503" t="s">
        <v>302</v>
      </c>
      <c r="BMK66" s="503" t="s">
        <v>302</v>
      </c>
      <c r="BML66" s="503" t="s">
        <v>302</v>
      </c>
      <c r="BMM66" s="503" t="s">
        <v>304</v>
      </c>
      <c r="BMN66" s="503" t="s">
        <v>304</v>
      </c>
      <c r="BMO66" s="503" t="s">
        <v>304</v>
      </c>
      <c r="BMP66" s="503" t="s">
        <v>304</v>
      </c>
      <c r="BMQ66" s="503" t="s">
        <v>304</v>
      </c>
      <c r="BMR66" s="503" t="s">
        <v>304</v>
      </c>
      <c r="BMS66" s="503" t="s">
        <v>305</v>
      </c>
      <c r="BMT66" s="503" t="s">
        <v>305</v>
      </c>
      <c r="BMU66" s="503" t="s">
        <v>305</v>
      </c>
      <c r="BMV66" s="503" t="s">
        <v>305</v>
      </c>
      <c r="BMW66" s="503" t="s">
        <v>305</v>
      </c>
      <c r="BMX66" s="503" t="s">
        <v>305</v>
      </c>
      <c r="BMY66" s="503" t="s">
        <v>314</v>
      </c>
      <c r="BMZ66" s="503" t="s">
        <v>314</v>
      </c>
      <c r="BNA66" s="503" t="s">
        <v>314</v>
      </c>
      <c r="BNB66" s="503" t="s">
        <v>314</v>
      </c>
      <c r="BNC66" s="503" t="s">
        <v>314</v>
      </c>
      <c r="BND66" s="503" t="s">
        <v>314</v>
      </c>
      <c r="BNE66" s="503" t="s">
        <v>314</v>
      </c>
      <c r="BNF66" s="503" t="s">
        <v>314</v>
      </c>
      <c r="BNG66" s="503" t="s">
        <v>314</v>
      </c>
      <c r="BNH66" s="503" t="s">
        <v>314</v>
      </c>
      <c r="BNI66" s="503" t="s">
        <v>314</v>
      </c>
      <c r="BNJ66" s="503" t="s">
        <v>314</v>
      </c>
      <c r="BNK66" s="503" t="s">
        <v>314</v>
      </c>
      <c r="BNL66" s="503" t="s">
        <v>314</v>
      </c>
      <c r="BNM66" s="503" t="s">
        <v>314</v>
      </c>
      <c r="BNN66" s="503" t="s">
        <v>314</v>
      </c>
      <c r="BNO66" s="503" t="s">
        <v>314</v>
      </c>
      <c r="BNP66" s="503" t="s">
        <v>314</v>
      </c>
      <c r="BNQ66" s="503" t="s">
        <v>315</v>
      </c>
      <c r="BNR66" s="503" t="s">
        <v>315</v>
      </c>
      <c r="BNS66" s="503" t="s">
        <v>315</v>
      </c>
      <c r="BNT66" s="503" t="s">
        <v>315</v>
      </c>
      <c r="BNU66" s="503" t="s">
        <v>315</v>
      </c>
      <c r="BNV66" s="503" t="s">
        <v>315</v>
      </c>
      <c r="BNW66" s="503" t="s">
        <v>316</v>
      </c>
      <c r="BNX66" s="503" t="s">
        <v>316</v>
      </c>
      <c r="BNY66" s="503" t="s">
        <v>316</v>
      </c>
      <c r="BNZ66" s="503" t="s">
        <v>316</v>
      </c>
      <c r="BOA66" s="503" t="s">
        <v>316</v>
      </c>
      <c r="BOB66" s="503" t="s">
        <v>316</v>
      </c>
      <c r="BOC66" s="503" t="s">
        <v>318</v>
      </c>
      <c r="BOD66" s="503" t="s">
        <v>318</v>
      </c>
      <c r="BOE66" s="503" t="s">
        <v>318</v>
      </c>
      <c r="BOF66" s="503" t="s">
        <v>318</v>
      </c>
      <c r="BOG66" s="503" t="s">
        <v>318</v>
      </c>
      <c r="BOH66" s="503" t="s">
        <v>318</v>
      </c>
      <c r="BOI66" s="503">
        <v>123456</v>
      </c>
      <c r="BOJ66" s="503">
        <v>123456</v>
      </c>
      <c r="BOK66" s="503">
        <v>123456</v>
      </c>
      <c r="BOL66" s="503">
        <v>123456</v>
      </c>
      <c r="BOM66" s="504">
        <v>123456</v>
      </c>
      <c r="BON66" s="504">
        <v>123456</v>
      </c>
      <c r="BOO66" s="503" t="s">
        <v>300</v>
      </c>
      <c r="BOP66" s="503" t="s">
        <v>300</v>
      </c>
      <c r="BOQ66" s="503" t="s">
        <v>300</v>
      </c>
      <c r="BOR66" s="503" t="s">
        <v>300</v>
      </c>
      <c r="BOS66" s="503" t="s">
        <v>300</v>
      </c>
      <c r="BOT66" s="503" t="s">
        <v>300</v>
      </c>
      <c r="BOU66" s="503" t="s">
        <v>307</v>
      </c>
      <c r="BOV66" s="503" t="s">
        <v>307</v>
      </c>
      <c r="BOW66" s="503" t="s">
        <v>307</v>
      </c>
      <c r="BOX66" s="503" t="s">
        <v>307</v>
      </c>
      <c r="BOY66" s="503" t="s">
        <v>307</v>
      </c>
      <c r="BOZ66" s="503" t="s">
        <v>307</v>
      </c>
      <c r="BPA66" s="503" t="s">
        <v>314</v>
      </c>
      <c r="BPB66" s="503" t="s">
        <v>314</v>
      </c>
      <c r="BPC66" s="503" t="s">
        <v>314</v>
      </c>
      <c r="BPD66" s="503" t="s">
        <v>314</v>
      </c>
      <c r="BPE66" s="503" t="s">
        <v>314</v>
      </c>
      <c r="BPF66" s="503" t="s">
        <v>314</v>
      </c>
      <c r="BPG66" s="503">
        <v>123456</v>
      </c>
      <c r="BPH66" s="503">
        <v>123456</v>
      </c>
      <c r="BPI66" s="503">
        <v>123456</v>
      </c>
      <c r="BPJ66" s="503">
        <v>123456</v>
      </c>
      <c r="BPK66" s="503">
        <v>123456</v>
      </c>
      <c r="BPL66" s="503">
        <v>123456</v>
      </c>
      <c r="BPM66" s="503" t="s">
        <v>301</v>
      </c>
      <c r="BPN66" s="503" t="s">
        <v>301</v>
      </c>
      <c r="BPO66" s="503" t="s">
        <v>301</v>
      </c>
      <c r="BPP66" s="503" t="s">
        <v>301</v>
      </c>
      <c r="BPQ66" s="503" t="s">
        <v>301</v>
      </c>
      <c r="BPR66" s="503" t="s">
        <v>301</v>
      </c>
      <c r="BPS66" s="503" t="s">
        <v>307</v>
      </c>
      <c r="BPT66" s="503" t="s">
        <v>307</v>
      </c>
      <c r="BPU66" s="503" t="s">
        <v>307</v>
      </c>
      <c r="BPV66" s="503" t="s">
        <v>307</v>
      </c>
      <c r="BPW66" s="503" t="s">
        <v>307</v>
      </c>
      <c r="BPX66" s="503" t="s">
        <v>307</v>
      </c>
      <c r="BPY66" s="503" t="s">
        <v>314</v>
      </c>
      <c r="BPZ66" s="503" t="s">
        <v>314</v>
      </c>
      <c r="BQA66" s="503" t="s">
        <v>314</v>
      </c>
      <c r="BQB66" s="503" t="s">
        <v>314</v>
      </c>
      <c r="BQC66" s="503" t="s">
        <v>314</v>
      </c>
      <c r="BQD66" s="503" t="s">
        <v>314</v>
      </c>
      <c r="BQE66" s="504">
        <v>123456</v>
      </c>
      <c r="BQF66" s="504">
        <v>123456</v>
      </c>
      <c r="BQG66" s="503">
        <v>123456</v>
      </c>
      <c r="BQH66" s="503">
        <v>123456</v>
      </c>
      <c r="BQI66" s="503">
        <v>123456</v>
      </c>
      <c r="BQJ66" s="503">
        <v>123456</v>
      </c>
      <c r="BQK66" s="503">
        <v>123456</v>
      </c>
      <c r="BQL66" s="503">
        <v>123456</v>
      </c>
      <c r="BQM66" s="503">
        <v>123456</v>
      </c>
      <c r="BQN66" s="503">
        <v>123456</v>
      </c>
      <c r="BQO66" s="503">
        <v>123456</v>
      </c>
      <c r="BQP66" s="503">
        <v>123456</v>
      </c>
      <c r="BQQ66" s="503">
        <v>123456</v>
      </c>
      <c r="BQR66" s="503">
        <v>123456</v>
      </c>
      <c r="BQS66" s="503">
        <v>123456</v>
      </c>
      <c r="BQT66" s="503">
        <v>123456</v>
      </c>
      <c r="BQU66" s="503">
        <v>123456</v>
      </c>
      <c r="BQV66" s="503">
        <v>123456</v>
      </c>
      <c r="BQW66" s="504">
        <v>123456</v>
      </c>
      <c r="BQX66" s="504">
        <v>123456</v>
      </c>
      <c r="BQY66" s="503">
        <v>123456</v>
      </c>
      <c r="BQZ66" s="503">
        <v>123456</v>
      </c>
      <c r="BRA66" s="503">
        <v>123456</v>
      </c>
      <c r="BRB66" s="503">
        <v>123456</v>
      </c>
      <c r="BRC66" s="503">
        <v>123456</v>
      </c>
      <c r="BRD66" s="503">
        <v>123456</v>
      </c>
      <c r="BRE66" s="503">
        <v>123456</v>
      </c>
      <c r="BRF66" s="503">
        <v>123456</v>
      </c>
      <c r="BRG66" s="503">
        <v>123456</v>
      </c>
      <c r="BRH66" s="503">
        <v>123456</v>
      </c>
      <c r="BRI66" s="503">
        <v>123456</v>
      </c>
      <c r="BRJ66" s="503">
        <v>123456</v>
      </c>
      <c r="BRK66" s="503">
        <v>123456</v>
      </c>
      <c r="BRL66" s="503">
        <v>123456</v>
      </c>
      <c r="BRM66" s="503">
        <v>123456</v>
      </c>
      <c r="BRN66" s="503">
        <v>123456</v>
      </c>
      <c r="BRO66" s="503" t="s">
        <v>300</v>
      </c>
      <c r="BRP66" s="503" t="s">
        <v>300</v>
      </c>
      <c r="BRQ66" s="503" t="s">
        <v>300</v>
      </c>
      <c r="BRR66" s="503" t="s">
        <v>300</v>
      </c>
      <c r="BRS66" s="503" t="s">
        <v>300</v>
      </c>
      <c r="BRT66" s="503" t="s">
        <v>300</v>
      </c>
      <c r="BRU66" s="503" t="s">
        <v>300</v>
      </c>
      <c r="BRV66" s="503" t="s">
        <v>300</v>
      </c>
      <c r="BRW66" s="503" t="s">
        <v>300</v>
      </c>
      <c r="BRX66" s="503" t="s">
        <v>300</v>
      </c>
      <c r="BRY66" s="503" t="s">
        <v>300</v>
      </c>
      <c r="BRZ66" s="503" t="s">
        <v>300</v>
      </c>
      <c r="BSA66" s="503" t="s">
        <v>300</v>
      </c>
      <c r="BSB66" s="503" t="s">
        <v>300</v>
      </c>
      <c r="BSC66" s="503" t="s">
        <v>300</v>
      </c>
      <c r="BSD66" s="503" t="s">
        <v>300</v>
      </c>
      <c r="BSE66" s="503" t="s">
        <v>300</v>
      </c>
      <c r="BSF66" s="503" t="s">
        <v>300</v>
      </c>
      <c r="BSG66" s="503" t="s">
        <v>301</v>
      </c>
      <c r="BSH66" s="503" t="s">
        <v>301</v>
      </c>
      <c r="BSI66" s="503" t="s">
        <v>301</v>
      </c>
      <c r="BSJ66" s="503" t="s">
        <v>301</v>
      </c>
      <c r="BSK66" s="503" t="s">
        <v>301</v>
      </c>
      <c r="BSL66" s="503" t="s">
        <v>301</v>
      </c>
      <c r="BSM66" s="503" t="s">
        <v>301</v>
      </c>
      <c r="BSN66" s="503" t="s">
        <v>301</v>
      </c>
      <c r="BSO66" s="503" t="s">
        <v>301</v>
      </c>
      <c r="BSP66" s="503" t="s">
        <v>301</v>
      </c>
      <c r="BSQ66" s="503" t="s">
        <v>301</v>
      </c>
      <c r="BSR66" s="503" t="s">
        <v>301</v>
      </c>
      <c r="BSS66" s="503" t="s">
        <v>301</v>
      </c>
      <c r="BST66" s="503" t="s">
        <v>301</v>
      </c>
      <c r="BSU66" s="503" t="s">
        <v>301</v>
      </c>
      <c r="BSV66" s="503" t="s">
        <v>301</v>
      </c>
      <c r="BSW66" s="503" t="s">
        <v>301</v>
      </c>
      <c r="BSX66" s="503" t="s">
        <v>301</v>
      </c>
      <c r="BSY66" s="503" t="s">
        <v>307</v>
      </c>
      <c r="BSZ66" s="503" t="s">
        <v>307</v>
      </c>
      <c r="BTA66" s="503" t="s">
        <v>307</v>
      </c>
      <c r="BTB66" s="503" t="s">
        <v>307</v>
      </c>
      <c r="BTC66" s="503" t="s">
        <v>307</v>
      </c>
      <c r="BTD66" s="503" t="s">
        <v>307</v>
      </c>
      <c r="BTE66" s="503" t="s">
        <v>307</v>
      </c>
      <c r="BTF66" s="503" t="s">
        <v>307</v>
      </c>
      <c r="BTG66" s="503" t="s">
        <v>307</v>
      </c>
      <c r="BTH66" s="503" t="s">
        <v>307</v>
      </c>
      <c r="BTI66" s="503" t="s">
        <v>307</v>
      </c>
      <c r="BTJ66" s="503" t="s">
        <v>307</v>
      </c>
      <c r="BTK66" s="503" t="s">
        <v>307</v>
      </c>
      <c r="BTL66" s="503" t="s">
        <v>307</v>
      </c>
      <c r="BTM66" s="503" t="s">
        <v>307</v>
      </c>
      <c r="BTN66" s="503" t="s">
        <v>307</v>
      </c>
      <c r="BTO66" s="503" t="s">
        <v>307</v>
      </c>
      <c r="BTP66" s="503" t="s">
        <v>307</v>
      </c>
      <c r="BTQ66" s="503" t="s">
        <v>302</v>
      </c>
      <c r="BTR66" s="503" t="s">
        <v>302</v>
      </c>
      <c r="BTS66" s="503" t="s">
        <v>302</v>
      </c>
      <c r="BTT66" s="503" t="s">
        <v>302</v>
      </c>
      <c r="BTU66" s="503" t="s">
        <v>302</v>
      </c>
      <c r="BTV66" s="503" t="s">
        <v>302</v>
      </c>
      <c r="BTW66" s="503" t="s">
        <v>308</v>
      </c>
      <c r="BTX66" s="503" t="s">
        <v>308</v>
      </c>
      <c r="BTY66" s="503" t="s">
        <v>308</v>
      </c>
      <c r="BTZ66" s="503" t="s">
        <v>308</v>
      </c>
      <c r="BUA66" s="503" t="s">
        <v>308</v>
      </c>
      <c r="BUB66" s="503" t="s">
        <v>308</v>
      </c>
      <c r="BUC66" s="503" t="s">
        <v>309</v>
      </c>
      <c r="BUD66" s="503" t="s">
        <v>309</v>
      </c>
      <c r="BUE66" s="503" t="s">
        <v>309</v>
      </c>
      <c r="BUF66" s="503" t="s">
        <v>309</v>
      </c>
      <c r="BUG66" s="503" t="s">
        <v>309</v>
      </c>
      <c r="BUH66" s="503" t="s">
        <v>309</v>
      </c>
      <c r="BUI66" s="503" t="s">
        <v>314</v>
      </c>
      <c r="BUJ66" s="503" t="s">
        <v>314</v>
      </c>
      <c r="BUK66" s="503" t="s">
        <v>314</v>
      </c>
      <c r="BUL66" s="503" t="s">
        <v>314</v>
      </c>
      <c r="BUM66" s="503" t="s">
        <v>314</v>
      </c>
      <c r="BUN66" s="503" t="s">
        <v>314</v>
      </c>
      <c r="BUO66" s="503" t="s">
        <v>314</v>
      </c>
      <c r="BUP66" s="503" t="s">
        <v>314</v>
      </c>
      <c r="BUQ66" s="503" t="s">
        <v>314</v>
      </c>
      <c r="BUR66" s="503" t="s">
        <v>314</v>
      </c>
      <c r="BUS66" s="503" t="s">
        <v>314</v>
      </c>
      <c r="BUT66" s="503" t="s">
        <v>314</v>
      </c>
      <c r="BUU66" s="503" t="s">
        <v>314</v>
      </c>
      <c r="BUV66" s="503" t="s">
        <v>314</v>
      </c>
      <c r="BUW66" s="503" t="s">
        <v>314</v>
      </c>
      <c r="BUX66" s="503" t="s">
        <v>314</v>
      </c>
      <c r="BUY66" s="503" t="s">
        <v>314</v>
      </c>
      <c r="BUZ66" s="503" t="s">
        <v>314</v>
      </c>
      <c r="BVA66" s="503" t="s">
        <v>315</v>
      </c>
      <c r="BVB66" s="503" t="s">
        <v>315</v>
      </c>
      <c r="BVC66" s="503" t="s">
        <v>315</v>
      </c>
      <c r="BVD66" s="503" t="s">
        <v>315</v>
      </c>
      <c r="BVE66" s="503" t="s">
        <v>315</v>
      </c>
      <c r="BVF66" s="503" t="s">
        <v>315</v>
      </c>
      <c r="BVG66" s="503" t="s">
        <v>316</v>
      </c>
      <c r="BVH66" s="503" t="s">
        <v>316</v>
      </c>
      <c r="BVI66" s="503" t="s">
        <v>316</v>
      </c>
      <c r="BVJ66" s="503" t="s">
        <v>316</v>
      </c>
      <c r="BVK66" s="503" t="s">
        <v>316</v>
      </c>
      <c r="BVL66" s="503" t="s">
        <v>316</v>
      </c>
      <c r="BVM66" s="503" t="s">
        <v>322</v>
      </c>
      <c r="BVN66" s="503" t="s">
        <v>322</v>
      </c>
      <c r="BVO66" s="503" t="s">
        <v>322</v>
      </c>
      <c r="BVP66" s="503" t="s">
        <v>322</v>
      </c>
      <c r="BVQ66" s="503" t="s">
        <v>322</v>
      </c>
      <c r="BVR66" s="503" t="s">
        <v>322</v>
      </c>
      <c r="BVS66" s="503">
        <v>123456</v>
      </c>
      <c r="BVT66" s="503">
        <v>123456</v>
      </c>
      <c r="BVU66" s="504">
        <v>123456</v>
      </c>
      <c r="BVV66" s="504">
        <v>123456</v>
      </c>
      <c r="BVW66" s="504">
        <v>123456</v>
      </c>
      <c r="BVX66" s="504">
        <v>123456</v>
      </c>
      <c r="BVY66" s="503" t="s">
        <v>303</v>
      </c>
      <c r="BVZ66" s="503" t="s">
        <v>303</v>
      </c>
      <c r="BWA66" s="503" t="s">
        <v>303</v>
      </c>
      <c r="BWB66" s="503" t="s">
        <v>303</v>
      </c>
      <c r="BWC66" s="503" t="s">
        <v>303</v>
      </c>
      <c r="BWD66" s="503" t="s">
        <v>303</v>
      </c>
      <c r="BWE66" s="503" t="s">
        <v>307</v>
      </c>
      <c r="BWF66" s="503" t="s">
        <v>307</v>
      </c>
      <c r="BWG66" s="503" t="s">
        <v>307</v>
      </c>
      <c r="BWH66" s="503" t="s">
        <v>307</v>
      </c>
      <c r="BWI66" s="503" t="s">
        <v>307</v>
      </c>
      <c r="BWJ66" s="503" t="s">
        <v>307</v>
      </c>
      <c r="BWK66" s="503" t="s">
        <v>314</v>
      </c>
      <c r="BWL66" s="503" t="s">
        <v>314</v>
      </c>
      <c r="BWM66" s="503" t="s">
        <v>314</v>
      </c>
      <c r="BWN66" s="503" t="s">
        <v>314</v>
      </c>
      <c r="BWO66" s="503" t="s">
        <v>314</v>
      </c>
      <c r="BWP66" s="503" t="s">
        <v>314</v>
      </c>
      <c r="BWQ66" s="504">
        <v>123456</v>
      </c>
      <c r="BWR66" s="504">
        <v>123456</v>
      </c>
      <c r="BWS66" s="503">
        <v>123456</v>
      </c>
      <c r="BWT66" s="503">
        <v>123456</v>
      </c>
      <c r="BWU66" s="503">
        <v>123456</v>
      </c>
      <c r="BWV66" s="503">
        <v>123456</v>
      </c>
      <c r="BWW66" s="503">
        <v>123456</v>
      </c>
      <c r="BWX66" s="503">
        <v>123456</v>
      </c>
      <c r="BWY66" s="503">
        <v>123456</v>
      </c>
      <c r="BWZ66" s="503">
        <v>123456</v>
      </c>
      <c r="BXA66" s="503">
        <v>123456</v>
      </c>
      <c r="BXB66" s="503">
        <v>123456</v>
      </c>
      <c r="BXC66" s="503">
        <v>123456</v>
      </c>
      <c r="BXD66" s="503">
        <v>123456</v>
      </c>
      <c r="BXE66" s="503">
        <v>123456</v>
      </c>
      <c r="BXF66" s="503">
        <v>123456</v>
      </c>
      <c r="BXG66" s="503">
        <v>123456</v>
      </c>
      <c r="BXH66" s="503">
        <v>123456</v>
      </c>
      <c r="BXI66" s="504">
        <v>123456</v>
      </c>
      <c r="BXJ66" s="504">
        <v>123456</v>
      </c>
      <c r="BXK66" s="503">
        <v>123456</v>
      </c>
      <c r="BXL66" s="503">
        <v>123456</v>
      </c>
      <c r="BXM66" s="503">
        <v>123456</v>
      </c>
      <c r="BXN66" s="503">
        <v>123456</v>
      </c>
      <c r="BXO66" s="503">
        <v>123456</v>
      </c>
      <c r="BXP66" s="503">
        <v>123456</v>
      </c>
      <c r="BXQ66" s="503">
        <v>123456</v>
      </c>
      <c r="BXR66" s="503">
        <v>123456</v>
      </c>
      <c r="BXS66" s="503">
        <v>123456</v>
      </c>
      <c r="BXT66" s="503">
        <v>123456</v>
      </c>
      <c r="BXU66" s="503">
        <v>123456</v>
      </c>
      <c r="BXV66" s="503">
        <v>123456</v>
      </c>
      <c r="BXW66" s="503">
        <v>123456</v>
      </c>
      <c r="BXX66" s="503">
        <v>123456</v>
      </c>
      <c r="BXY66" s="503">
        <v>123456</v>
      </c>
      <c r="BXZ66" s="503">
        <v>123456</v>
      </c>
      <c r="BYA66" s="503" t="s">
        <v>300</v>
      </c>
      <c r="BYB66" s="503" t="s">
        <v>300</v>
      </c>
      <c r="BYC66" s="503" t="s">
        <v>300</v>
      </c>
      <c r="BYD66" s="503" t="s">
        <v>300</v>
      </c>
      <c r="BYE66" s="503" t="s">
        <v>300</v>
      </c>
      <c r="BYF66" s="503" t="s">
        <v>300</v>
      </c>
      <c r="BYG66" s="503" t="s">
        <v>300</v>
      </c>
      <c r="BYH66" s="503" t="s">
        <v>300</v>
      </c>
      <c r="BYI66" s="503" t="s">
        <v>300</v>
      </c>
      <c r="BYJ66" s="503" t="s">
        <v>300</v>
      </c>
      <c r="BYK66" s="503" t="s">
        <v>300</v>
      </c>
      <c r="BYL66" s="503" t="s">
        <v>300</v>
      </c>
      <c r="BYM66" s="503" t="s">
        <v>300</v>
      </c>
      <c r="BYN66" s="503" t="s">
        <v>300</v>
      </c>
      <c r="BYO66" s="503" t="s">
        <v>300</v>
      </c>
      <c r="BYP66" s="503" t="s">
        <v>300</v>
      </c>
      <c r="BYQ66" s="503" t="s">
        <v>300</v>
      </c>
      <c r="BYR66" s="503" t="s">
        <v>300</v>
      </c>
      <c r="BYS66" s="503" t="s">
        <v>303</v>
      </c>
      <c r="BYT66" s="503" t="s">
        <v>303</v>
      </c>
      <c r="BYU66" s="503" t="s">
        <v>303</v>
      </c>
      <c r="BYV66" s="503" t="s">
        <v>303</v>
      </c>
      <c r="BYW66" s="503" t="s">
        <v>303</v>
      </c>
      <c r="BYX66" s="503" t="s">
        <v>303</v>
      </c>
      <c r="BYY66" s="503" t="s">
        <v>303</v>
      </c>
      <c r="BYZ66" s="503" t="s">
        <v>303</v>
      </c>
      <c r="BZA66" s="503" t="s">
        <v>303</v>
      </c>
      <c r="BZB66" s="503" t="s">
        <v>303</v>
      </c>
      <c r="BZC66" s="503" t="s">
        <v>303</v>
      </c>
      <c r="BZD66" s="503" t="s">
        <v>303</v>
      </c>
      <c r="BZE66" s="503" t="s">
        <v>303</v>
      </c>
      <c r="BZF66" s="503" t="s">
        <v>303</v>
      </c>
      <c r="BZG66" s="503" t="s">
        <v>303</v>
      </c>
      <c r="BZH66" s="503" t="s">
        <v>303</v>
      </c>
      <c r="BZI66" s="503" t="s">
        <v>303</v>
      </c>
      <c r="BZJ66" s="503" t="s">
        <v>303</v>
      </c>
      <c r="BZK66" s="503" t="s">
        <v>307</v>
      </c>
      <c r="BZL66" s="503" t="s">
        <v>307</v>
      </c>
      <c r="BZM66" s="503" t="s">
        <v>307</v>
      </c>
      <c r="BZN66" s="503" t="s">
        <v>307</v>
      </c>
      <c r="BZO66" s="503" t="s">
        <v>307</v>
      </c>
      <c r="BZP66" s="503" t="s">
        <v>307</v>
      </c>
      <c r="BZQ66" s="503" t="s">
        <v>307</v>
      </c>
      <c r="BZR66" s="503" t="s">
        <v>307</v>
      </c>
      <c r="BZS66" s="503" t="s">
        <v>307</v>
      </c>
      <c r="BZT66" s="503" t="s">
        <v>307</v>
      </c>
      <c r="BZU66" s="503" t="s">
        <v>307</v>
      </c>
      <c r="BZV66" s="503" t="s">
        <v>307</v>
      </c>
      <c r="BZW66" s="503" t="s">
        <v>307</v>
      </c>
      <c r="BZX66" s="503" t="s">
        <v>307</v>
      </c>
      <c r="BZY66" s="503" t="s">
        <v>307</v>
      </c>
      <c r="BZZ66" s="503" t="s">
        <v>307</v>
      </c>
      <c r="CAA66" s="503" t="s">
        <v>307</v>
      </c>
      <c r="CAB66" s="503" t="s">
        <v>307</v>
      </c>
      <c r="CAC66" s="503" t="s">
        <v>304</v>
      </c>
      <c r="CAD66" s="503" t="s">
        <v>304</v>
      </c>
      <c r="CAE66" s="503" t="s">
        <v>304</v>
      </c>
      <c r="CAF66" s="503" t="s">
        <v>304</v>
      </c>
      <c r="CAG66" s="503" t="s">
        <v>304</v>
      </c>
      <c r="CAH66" s="503" t="s">
        <v>304</v>
      </c>
      <c r="CAI66" s="503" t="s">
        <v>308</v>
      </c>
      <c r="CAJ66" s="503" t="s">
        <v>308</v>
      </c>
      <c r="CAK66" s="503" t="s">
        <v>308</v>
      </c>
      <c r="CAL66" s="503" t="s">
        <v>308</v>
      </c>
      <c r="CAM66" s="503" t="s">
        <v>308</v>
      </c>
      <c r="CAN66" s="503" t="s">
        <v>308</v>
      </c>
      <c r="CAO66" s="503" t="s">
        <v>310</v>
      </c>
      <c r="CAP66" s="503" t="s">
        <v>310</v>
      </c>
      <c r="CAQ66" s="503" t="s">
        <v>310</v>
      </c>
      <c r="CAR66" s="503" t="s">
        <v>310</v>
      </c>
      <c r="CAS66" s="503" t="s">
        <v>310</v>
      </c>
      <c r="CAT66" s="503" t="s">
        <v>310</v>
      </c>
      <c r="CAU66" s="503" t="s">
        <v>314</v>
      </c>
      <c r="CAV66" s="503" t="s">
        <v>314</v>
      </c>
      <c r="CAW66" s="503" t="s">
        <v>314</v>
      </c>
      <c r="CAX66" s="503" t="s">
        <v>314</v>
      </c>
      <c r="CAY66" s="503" t="s">
        <v>314</v>
      </c>
      <c r="CAZ66" s="503" t="s">
        <v>314</v>
      </c>
      <c r="CBA66" s="503" t="s">
        <v>314</v>
      </c>
      <c r="CBB66" s="503" t="s">
        <v>314</v>
      </c>
      <c r="CBC66" s="503" t="s">
        <v>314</v>
      </c>
      <c r="CBD66" s="503" t="s">
        <v>314</v>
      </c>
      <c r="CBE66" s="503" t="s">
        <v>314</v>
      </c>
      <c r="CBF66" s="503" t="s">
        <v>314</v>
      </c>
      <c r="CBG66" s="503" t="s">
        <v>314</v>
      </c>
      <c r="CBH66" s="503" t="s">
        <v>314</v>
      </c>
      <c r="CBI66" s="503" t="s">
        <v>314</v>
      </c>
      <c r="CBJ66" s="503" t="s">
        <v>314</v>
      </c>
      <c r="CBK66" s="503" t="s">
        <v>314</v>
      </c>
      <c r="CBL66" s="503" t="s">
        <v>314</v>
      </c>
      <c r="CBM66" s="503" t="s">
        <v>315</v>
      </c>
      <c r="CBN66" s="503" t="s">
        <v>315</v>
      </c>
      <c r="CBO66" s="503" t="s">
        <v>315</v>
      </c>
      <c r="CBP66" s="503" t="s">
        <v>315</v>
      </c>
      <c r="CBQ66" s="503" t="s">
        <v>315</v>
      </c>
      <c r="CBR66" s="503" t="s">
        <v>315</v>
      </c>
      <c r="CBS66" s="503" t="s">
        <v>318</v>
      </c>
      <c r="CBT66" s="503" t="s">
        <v>318</v>
      </c>
      <c r="CBU66" s="503" t="s">
        <v>318</v>
      </c>
      <c r="CBV66" s="503" t="s">
        <v>318</v>
      </c>
      <c r="CBW66" s="503" t="s">
        <v>318</v>
      </c>
      <c r="CBX66" s="503" t="s">
        <v>318</v>
      </c>
      <c r="CBY66" s="503" t="s">
        <v>322</v>
      </c>
      <c r="CBZ66" s="503" t="s">
        <v>322</v>
      </c>
      <c r="CCA66" s="503" t="s">
        <v>322</v>
      </c>
      <c r="CCB66" s="503" t="s">
        <v>322</v>
      </c>
      <c r="CCC66" s="503" t="s">
        <v>322</v>
      </c>
      <c r="CCD66" s="503" t="s">
        <v>322</v>
      </c>
      <c r="CCE66" s="504">
        <v>123456</v>
      </c>
      <c r="CCF66" s="504">
        <v>123456</v>
      </c>
      <c r="CCG66" s="503">
        <v>123456</v>
      </c>
      <c r="CCH66" s="503">
        <v>123456</v>
      </c>
      <c r="CCI66" s="503">
        <v>123456</v>
      </c>
      <c r="CCJ66" s="503">
        <v>123456</v>
      </c>
      <c r="CCK66" s="503">
        <v>123456</v>
      </c>
      <c r="CCL66" s="503">
        <v>123456</v>
      </c>
      <c r="CCM66" s="503">
        <v>123456</v>
      </c>
      <c r="CCN66" s="503">
        <v>123456</v>
      </c>
      <c r="CCO66" s="503">
        <v>123456</v>
      </c>
      <c r="CCP66" s="503">
        <v>123456</v>
      </c>
      <c r="CCQ66" s="503">
        <v>123456</v>
      </c>
      <c r="CCR66" s="503">
        <v>123456</v>
      </c>
      <c r="CCS66" s="503">
        <v>123456</v>
      </c>
      <c r="CCT66" s="503">
        <v>123456</v>
      </c>
      <c r="CCU66" s="503">
        <v>123456</v>
      </c>
      <c r="CCV66" s="503">
        <v>123456</v>
      </c>
      <c r="CCW66" s="504">
        <v>123456</v>
      </c>
      <c r="CCX66" s="504">
        <v>123456</v>
      </c>
      <c r="CCY66" s="503">
        <v>123456</v>
      </c>
      <c r="CCZ66" s="503">
        <v>123456</v>
      </c>
      <c r="CDA66" s="503">
        <v>123456</v>
      </c>
      <c r="CDB66" s="503">
        <v>123456</v>
      </c>
      <c r="CDC66" s="503">
        <v>123456</v>
      </c>
      <c r="CDD66" s="503">
        <v>123456</v>
      </c>
      <c r="CDE66" s="503">
        <v>123456</v>
      </c>
      <c r="CDF66" s="503">
        <v>123456</v>
      </c>
      <c r="CDG66" s="503">
        <v>123456</v>
      </c>
      <c r="CDH66" s="503">
        <v>123456</v>
      </c>
      <c r="CDI66" s="503">
        <v>123456</v>
      </c>
      <c r="CDJ66" s="503">
        <v>123456</v>
      </c>
      <c r="CDK66" s="503">
        <v>123456</v>
      </c>
      <c r="CDL66" s="503">
        <v>123456</v>
      </c>
      <c r="CDM66" s="503">
        <v>123456</v>
      </c>
      <c r="CDN66" s="503">
        <v>123456</v>
      </c>
      <c r="CDO66" s="503" t="s">
        <v>301</v>
      </c>
      <c r="CDP66" s="503" t="s">
        <v>301</v>
      </c>
      <c r="CDQ66" s="503" t="s">
        <v>301</v>
      </c>
      <c r="CDR66" s="503" t="s">
        <v>301</v>
      </c>
      <c r="CDS66" s="503" t="s">
        <v>301</v>
      </c>
      <c r="CDT66" s="503" t="s">
        <v>301</v>
      </c>
      <c r="CDU66" s="503" t="s">
        <v>301</v>
      </c>
      <c r="CDV66" s="503" t="s">
        <v>301</v>
      </c>
      <c r="CDW66" s="503" t="s">
        <v>301</v>
      </c>
      <c r="CDX66" s="503" t="s">
        <v>301</v>
      </c>
      <c r="CDY66" s="503" t="s">
        <v>301</v>
      </c>
      <c r="CDZ66" s="503" t="s">
        <v>301</v>
      </c>
      <c r="CEA66" s="503" t="s">
        <v>301</v>
      </c>
      <c r="CEB66" s="503" t="s">
        <v>301</v>
      </c>
      <c r="CEC66" s="503" t="s">
        <v>301</v>
      </c>
      <c r="CED66" s="503" t="s">
        <v>301</v>
      </c>
      <c r="CEE66" s="503" t="s">
        <v>301</v>
      </c>
      <c r="CEF66" s="503" t="s">
        <v>301</v>
      </c>
      <c r="CEG66" s="503" t="s">
        <v>303</v>
      </c>
      <c r="CEH66" s="503" t="s">
        <v>303</v>
      </c>
      <c r="CEI66" s="503" t="s">
        <v>303</v>
      </c>
      <c r="CEJ66" s="503" t="s">
        <v>303</v>
      </c>
      <c r="CEK66" s="503" t="s">
        <v>303</v>
      </c>
      <c r="CEL66" s="503" t="s">
        <v>303</v>
      </c>
      <c r="CEM66" s="503" t="s">
        <v>303</v>
      </c>
      <c r="CEN66" s="503" t="s">
        <v>303</v>
      </c>
      <c r="CEO66" s="503" t="s">
        <v>303</v>
      </c>
      <c r="CEP66" s="503" t="s">
        <v>303</v>
      </c>
      <c r="CEQ66" s="503" t="s">
        <v>303</v>
      </c>
      <c r="CER66" s="503" t="s">
        <v>303</v>
      </c>
      <c r="CES66" s="503" t="s">
        <v>303</v>
      </c>
      <c r="CET66" s="503" t="s">
        <v>303</v>
      </c>
      <c r="CEU66" s="503" t="s">
        <v>303</v>
      </c>
      <c r="CEV66" s="503" t="s">
        <v>303</v>
      </c>
      <c r="CEW66" s="503" t="s">
        <v>303</v>
      </c>
      <c r="CEX66" s="503" t="s">
        <v>303</v>
      </c>
      <c r="CEY66" s="503" t="s">
        <v>307</v>
      </c>
      <c r="CEZ66" s="503" t="s">
        <v>307</v>
      </c>
      <c r="CFA66" s="503" t="s">
        <v>307</v>
      </c>
      <c r="CFB66" s="503" t="s">
        <v>307</v>
      </c>
      <c r="CFC66" s="503" t="s">
        <v>307</v>
      </c>
      <c r="CFD66" s="503" t="s">
        <v>307</v>
      </c>
      <c r="CFE66" s="503" t="s">
        <v>307</v>
      </c>
      <c r="CFF66" s="503" t="s">
        <v>307</v>
      </c>
      <c r="CFG66" s="503" t="s">
        <v>307</v>
      </c>
      <c r="CFH66" s="503" t="s">
        <v>307</v>
      </c>
      <c r="CFI66" s="503" t="s">
        <v>307</v>
      </c>
      <c r="CFJ66" s="503" t="s">
        <v>307</v>
      </c>
      <c r="CFK66" s="503" t="s">
        <v>307</v>
      </c>
      <c r="CFL66" s="503" t="s">
        <v>307</v>
      </c>
      <c r="CFM66" s="503" t="s">
        <v>307</v>
      </c>
      <c r="CFN66" s="503" t="s">
        <v>307</v>
      </c>
      <c r="CFO66" s="503" t="s">
        <v>307</v>
      </c>
      <c r="CFP66" s="503" t="s">
        <v>307</v>
      </c>
      <c r="CFQ66" s="503" t="s">
        <v>305</v>
      </c>
      <c r="CFR66" s="503" t="s">
        <v>305</v>
      </c>
      <c r="CFS66" s="503" t="s">
        <v>305</v>
      </c>
      <c r="CFT66" s="503" t="s">
        <v>305</v>
      </c>
      <c r="CFU66" s="503" t="s">
        <v>305</v>
      </c>
      <c r="CFV66" s="503" t="s">
        <v>305</v>
      </c>
      <c r="CFW66" s="503" t="s">
        <v>309</v>
      </c>
      <c r="CFX66" s="503" t="s">
        <v>309</v>
      </c>
      <c r="CFY66" s="503" t="s">
        <v>309</v>
      </c>
      <c r="CFZ66" s="503" t="s">
        <v>309</v>
      </c>
      <c r="CGA66" s="503" t="s">
        <v>309</v>
      </c>
      <c r="CGB66" s="503" t="s">
        <v>309</v>
      </c>
      <c r="CGC66" s="503" t="s">
        <v>310</v>
      </c>
      <c r="CGD66" s="503" t="s">
        <v>310</v>
      </c>
      <c r="CGE66" s="503" t="s">
        <v>310</v>
      </c>
      <c r="CGF66" s="503" t="s">
        <v>310</v>
      </c>
      <c r="CGG66" s="503" t="s">
        <v>310</v>
      </c>
      <c r="CGH66" s="503" t="s">
        <v>310</v>
      </c>
      <c r="CGI66" s="503" t="s">
        <v>314</v>
      </c>
      <c r="CGJ66" s="503" t="s">
        <v>314</v>
      </c>
      <c r="CGK66" s="503" t="s">
        <v>314</v>
      </c>
      <c r="CGL66" s="503" t="s">
        <v>314</v>
      </c>
      <c r="CGM66" s="503" t="s">
        <v>314</v>
      </c>
      <c r="CGN66" s="503" t="s">
        <v>314</v>
      </c>
      <c r="CGO66" s="503" t="s">
        <v>314</v>
      </c>
      <c r="CGP66" s="503" t="s">
        <v>314</v>
      </c>
      <c r="CGQ66" s="503" t="s">
        <v>314</v>
      </c>
      <c r="CGR66" s="503" t="s">
        <v>314</v>
      </c>
      <c r="CGS66" s="503" t="s">
        <v>314</v>
      </c>
      <c r="CGT66" s="503" t="s">
        <v>314</v>
      </c>
      <c r="CGU66" s="503" t="s">
        <v>314</v>
      </c>
      <c r="CGV66" s="503" t="s">
        <v>314</v>
      </c>
      <c r="CGW66" s="503" t="s">
        <v>314</v>
      </c>
      <c r="CGX66" s="503" t="s">
        <v>314</v>
      </c>
      <c r="CGY66" s="503" t="s">
        <v>314</v>
      </c>
      <c r="CGZ66" s="503" t="s">
        <v>314</v>
      </c>
      <c r="CHA66" s="503" t="s">
        <v>316</v>
      </c>
      <c r="CHB66" s="503" t="s">
        <v>316</v>
      </c>
      <c r="CHC66" s="503" t="s">
        <v>316</v>
      </c>
      <c r="CHD66" s="503" t="s">
        <v>316</v>
      </c>
      <c r="CHE66" s="503" t="s">
        <v>316</v>
      </c>
      <c r="CHF66" s="503" t="s">
        <v>316</v>
      </c>
      <c r="CHG66" s="503" t="s">
        <v>318</v>
      </c>
      <c r="CHH66" s="503" t="s">
        <v>318</v>
      </c>
      <c r="CHI66" s="503" t="s">
        <v>318</v>
      </c>
      <c r="CHJ66" s="503" t="s">
        <v>318</v>
      </c>
      <c r="CHK66" s="503" t="s">
        <v>318</v>
      </c>
      <c r="CHL66" s="503" t="s">
        <v>318</v>
      </c>
      <c r="CHM66" s="503" t="s">
        <v>322</v>
      </c>
      <c r="CHN66" s="503" t="s">
        <v>322</v>
      </c>
      <c r="CHO66" s="503" t="s">
        <v>322</v>
      </c>
      <c r="CHP66" s="503" t="s">
        <v>322</v>
      </c>
      <c r="CHQ66" s="503" t="s">
        <v>322</v>
      </c>
      <c r="CHR66" s="503" t="s">
        <v>322</v>
      </c>
      <c r="CHS66" s="212" t="s">
        <v>300</v>
      </c>
      <c r="CHT66" s="212" t="s">
        <v>300</v>
      </c>
      <c r="CHU66" s="212" t="s">
        <v>300</v>
      </c>
      <c r="CHV66" s="212" t="s">
        <v>300</v>
      </c>
      <c r="CHW66" s="212" t="s">
        <v>300</v>
      </c>
      <c r="CHX66" s="212" t="s">
        <v>300</v>
      </c>
      <c r="CHY66" s="503" t="s">
        <v>301</v>
      </c>
      <c r="CHZ66" s="503" t="s">
        <v>301</v>
      </c>
      <c r="CIA66" s="503" t="s">
        <v>301</v>
      </c>
      <c r="CIB66" s="503" t="s">
        <v>301</v>
      </c>
      <c r="CIC66" s="503" t="s">
        <v>301</v>
      </c>
      <c r="CID66" s="503" t="s">
        <v>301</v>
      </c>
      <c r="CIE66" s="503" t="s">
        <v>303</v>
      </c>
      <c r="CIF66" s="503" t="s">
        <v>303</v>
      </c>
      <c r="CIG66" s="503" t="s">
        <v>303</v>
      </c>
      <c r="CIH66" s="503" t="s">
        <v>303</v>
      </c>
      <c r="CII66" s="503" t="s">
        <v>303</v>
      </c>
      <c r="CIJ66" s="503" t="s">
        <v>303</v>
      </c>
      <c r="CIK66" s="503" t="s">
        <v>307</v>
      </c>
      <c r="CIL66" s="503" t="s">
        <v>307</v>
      </c>
      <c r="CIM66" s="503" t="s">
        <v>307</v>
      </c>
      <c r="CIN66" s="503" t="s">
        <v>307</v>
      </c>
      <c r="CIO66" s="503" t="s">
        <v>307</v>
      </c>
      <c r="CIP66" s="503" t="s">
        <v>307</v>
      </c>
      <c r="CIQ66" s="503" t="s">
        <v>300</v>
      </c>
      <c r="CIR66" s="503" t="s">
        <v>300</v>
      </c>
      <c r="CIS66" s="503" t="s">
        <v>300</v>
      </c>
      <c r="CIT66" s="503" t="s">
        <v>300</v>
      </c>
      <c r="CIU66" s="503" t="s">
        <v>300</v>
      </c>
      <c r="CIV66" s="503" t="s">
        <v>300</v>
      </c>
      <c r="CIW66" s="503" t="s">
        <v>301</v>
      </c>
      <c r="CIX66" s="503" t="s">
        <v>301</v>
      </c>
      <c r="CIY66" s="503" t="s">
        <v>301</v>
      </c>
      <c r="CIZ66" s="503" t="s">
        <v>301</v>
      </c>
      <c r="CJA66" s="503" t="s">
        <v>301</v>
      </c>
      <c r="CJB66" s="503" t="s">
        <v>301</v>
      </c>
      <c r="CJC66" s="503" t="s">
        <v>303</v>
      </c>
      <c r="CJD66" s="503" t="s">
        <v>303</v>
      </c>
      <c r="CJE66" s="503" t="s">
        <v>303</v>
      </c>
      <c r="CJF66" s="503" t="s">
        <v>303</v>
      </c>
      <c r="CJG66" s="503" t="s">
        <v>303</v>
      </c>
      <c r="CJH66" s="503" t="s">
        <v>303</v>
      </c>
      <c r="CJI66" s="503" t="s">
        <v>314</v>
      </c>
      <c r="CJJ66" s="503" t="s">
        <v>314</v>
      </c>
      <c r="CJK66" s="503" t="s">
        <v>314</v>
      </c>
      <c r="CJL66" s="503" t="s">
        <v>314</v>
      </c>
      <c r="CJM66" s="503" t="s">
        <v>314</v>
      </c>
      <c r="CJN66" s="503" t="s">
        <v>314</v>
      </c>
      <c r="CJO66" s="503" t="s">
        <v>300</v>
      </c>
      <c r="CJP66" s="503" t="s">
        <v>300</v>
      </c>
      <c r="CJQ66" s="503" t="s">
        <v>300</v>
      </c>
      <c r="CJR66" s="503" t="s">
        <v>300</v>
      </c>
      <c r="CJS66" s="503" t="s">
        <v>300</v>
      </c>
      <c r="CJT66" s="503" t="s">
        <v>300</v>
      </c>
      <c r="CJU66" s="503" t="s">
        <v>301</v>
      </c>
      <c r="CJV66" s="503" t="s">
        <v>301</v>
      </c>
      <c r="CJW66" s="503" t="s">
        <v>301</v>
      </c>
      <c r="CJX66" s="503" t="s">
        <v>301</v>
      </c>
      <c r="CJY66" s="503" t="s">
        <v>301</v>
      </c>
      <c r="CJZ66" s="503" t="s">
        <v>301</v>
      </c>
      <c r="CKA66" s="503" t="s">
        <v>307</v>
      </c>
      <c r="CKB66" s="503" t="s">
        <v>307</v>
      </c>
      <c r="CKC66" s="503" t="s">
        <v>307</v>
      </c>
      <c r="CKD66" s="503" t="s">
        <v>307</v>
      </c>
      <c r="CKE66" s="503" t="s">
        <v>307</v>
      </c>
      <c r="CKF66" s="503" t="s">
        <v>307</v>
      </c>
      <c r="CKG66" s="503" t="s">
        <v>314</v>
      </c>
      <c r="CKH66" s="503" t="s">
        <v>314</v>
      </c>
      <c r="CKI66" s="503" t="s">
        <v>314</v>
      </c>
      <c r="CKJ66" s="503" t="s">
        <v>314</v>
      </c>
      <c r="CKK66" s="503" t="s">
        <v>314</v>
      </c>
      <c r="CKL66" s="503" t="s">
        <v>314</v>
      </c>
      <c r="CKM66" s="503" t="s">
        <v>300</v>
      </c>
      <c r="CKN66" s="503" t="s">
        <v>300</v>
      </c>
      <c r="CKO66" s="503" t="s">
        <v>300</v>
      </c>
      <c r="CKP66" s="503" t="s">
        <v>300</v>
      </c>
      <c r="CKQ66" s="503" t="s">
        <v>300</v>
      </c>
      <c r="CKR66" s="503" t="s">
        <v>300</v>
      </c>
      <c r="CKS66" s="503" t="s">
        <v>303</v>
      </c>
      <c r="CKT66" s="503" t="s">
        <v>303</v>
      </c>
      <c r="CKU66" s="503" t="s">
        <v>303</v>
      </c>
      <c r="CKV66" s="503" t="s">
        <v>303</v>
      </c>
      <c r="CKW66" s="503" t="s">
        <v>303</v>
      </c>
      <c r="CKX66" s="503" t="s">
        <v>303</v>
      </c>
      <c r="CKY66" s="503" t="s">
        <v>307</v>
      </c>
      <c r="CKZ66" s="503" t="s">
        <v>307</v>
      </c>
      <c r="CLA66" s="503" t="s">
        <v>307</v>
      </c>
      <c r="CLB66" s="503" t="s">
        <v>307</v>
      </c>
      <c r="CLC66" s="503" t="s">
        <v>307</v>
      </c>
      <c r="CLD66" s="503" t="s">
        <v>307</v>
      </c>
      <c r="CLE66" s="503" t="s">
        <v>314</v>
      </c>
      <c r="CLF66" s="503" t="s">
        <v>314</v>
      </c>
      <c r="CLG66" s="503" t="s">
        <v>314</v>
      </c>
      <c r="CLH66" s="503" t="s">
        <v>314</v>
      </c>
      <c r="CLI66" s="503" t="s">
        <v>314</v>
      </c>
      <c r="CLJ66" s="503" t="s">
        <v>314</v>
      </c>
      <c r="CLK66" s="503" t="s">
        <v>301</v>
      </c>
      <c r="CLL66" s="503" t="s">
        <v>301</v>
      </c>
      <c r="CLM66" s="503" t="s">
        <v>301</v>
      </c>
      <c r="CLN66" s="503" t="s">
        <v>301</v>
      </c>
      <c r="CLO66" s="503" t="s">
        <v>301</v>
      </c>
      <c r="CLP66" s="503" t="s">
        <v>301</v>
      </c>
      <c r="CLQ66" s="503" t="s">
        <v>303</v>
      </c>
      <c r="CLR66" s="503" t="s">
        <v>303</v>
      </c>
      <c r="CLS66" s="503" t="s">
        <v>303</v>
      </c>
      <c r="CLT66" s="503" t="s">
        <v>303</v>
      </c>
      <c r="CLU66" s="503" t="s">
        <v>303</v>
      </c>
      <c r="CLV66" s="503" t="s">
        <v>303</v>
      </c>
      <c r="CLW66" s="503" t="s">
        <v>307</v>
      </c>
      <c r="CLX66" s="503" t="s">
        <v>307</v>
      </c>
      <c r="CLY66" s="503" t="s">
        <v>307</v>
      </c>
      <c r="CLZ66" s="503" t="s">
        <v>307</v>
      </c>
      <c r="CMA66" s="503" t="s">
        <v>307</v>
      </c>
      <c r="CMB66" s="503" t="s">
        <v>307</v>
      </c>
      <c r="CMC66" s="503" t="s">
        <v>314</v>
      </c>
      <c r="CMD66" s="503" t="s">
        <v>314</v>
      </c>
      <c r="CME66" s="503" t="s">
        <v>314</v>
      </c>
      <c r="CMF66" s="503" t="s">
        <v>314</v>
      </c>
      <c r="CMG66" s="503" t="s">
        <v>314</v>
      </c>
      <c r="CMH66" s="503" t="s">
        <v>314</v>
      </c>
    </row>
    <row r="67" spans="1:2374" ht="15" hidden="1" customHeight="1" x14ac:dyDescent="0.2">
      <c r="A67" s="103"/>
      <c r="B67" s="103"/>
      <c r="C67" s="103"/>
      <c r="D67" s="1">
        <v>2</v>
      </c>
      <c r="E67" s="1">
        <v>2</v>
      </c>
      <c r="F67" s="1">
        <v>2</v>
      </c>
      <c r="G67" s="1">
        <v>2</v>
      </c>
      <c r="H67" s="1">
        <v>2</v>
      </c>
      <c r="J67" s="2">
        <v>3</v>
      </c>
      <c r="K67" s="2">
        <v>3</v>
      </c>
      <c r="L67" s="2">
        <v>3</v>
      </c>
      <c r="M67" s="2">
        <v>3</v>
      </c>
      <c r="N67" s="2"/>
      <c r="O67" s="2">
        <v>4</v>
      </c>
      <c r="P67" s="2">
        <v>4</v>
      </c>
      <c r="Q67" s="2">
        <v>4</v>
      </c>
      <c r="R67" s="2"/>
      <c r="S67" s="2">
        <v>5</v>
      </c>
      <c r="T67" s="2">
        <v>5</v>
      </c>
      <c r="U67" s="2"/>
      <c r="V67" s="2">
        <v>6</v>
      </c>
      <c r="W67" s="2"/>
      <c r="X67" s="2"/>
      <c r="Y67" s="100"/>
      <c r="Z67" s="100"/>
      <c r="AA67" s="100"/>
      <c r="AB67" s="100"/>
      <c r="AC67" s="100"/>
      <c r="AD67" s="100"/>
      <c r="AE67" s="475"/>
      <c r="AF67" s="488"/>
      <c r="AG67" s="487"/>
      <c r="AH67" s="487"/>
      <c r="AS67" s="487"/>
      <c r="AT67" s="487"/>
      <c r="AU67" s="487"/>
      <c r="AV67" s="487"/>
      <c r="BD67" s="514"/>
      <c r="BE67" s="514"/>
      <c r="BF67" s="514"/>
      <c r="BG67" s="514"/>
      <c r="BH67" s="514"/>
      <c r="BI67" s="514"/>
      <c r="BJ67" s="514"/>
      <c r="BK67" s="514"/>
      <c r="BL67" s="514"/>
      <c r="BM67" s="514"/>
      <c r="BN67" s="514"/>
      <c r="BO67" s="514"/>
      <c r="BP67" s="514"/>
      <c r="BQ67" s="514"/>
      <c r="BR67" s="514"/>
      <c r="BS67" s="514"/>
      <c r="CB67" s="212">
        <v>2</v>
      </c>
      <c r="CC67" s="212">
        <f t="shared" ca="1" si="161"/>
        <v>0</v>
      </c>
      <c r="CD67" s="497">
        <f t="shared" ca="1" si="162"/>
        <v>100</v>
      </c>
      <c r="CE67" s="212">
        <f t="shared" ca="1" si="163"/>
        <v>0</v>
      </c>
      <c r="CF67" s="212">
        <f t="shared" ca="1" si="164"/>
        <v>0</v>
      </c>
      <c r="CG67" s="212">
        <f t="shared" ca="1" si="165"/>
        <v>0</v>
      </c>
      <c r="CI67" s="488"/>
      <c r="CL67" s="212">
        <v>123456</v>
      </c>
      <c r="CM67" s="212">
        <v>123456</v>
      </c>
      <c r="CN67" s="212">
        <v>123456</v>
      </c>
      <c r="CO67" s="212">
        <v>123456</v>
      </c>
      <c r="CP67" s="212">
        <v>123456</v>
      </c>
      <c r="CQ67" s="212">
        <v>123456</v>
      </c>
      <c r="CR67" s="212">
        <v>123456</v>
      </c>
      <c r="CS67" s="212">
        <v>123456</v>
      </c>
      <c r="CT67" s="212">
        <v>123456</v>
      </c>
      <c r="CU67" s="212">
        <v>123456</v>
      </c>
      <c r="CV67" s="212">
        <v>123456</v>
      </c>
      <c r="CW67" s="212">
        <v>123456</v>
      </c>
      <c r="CX67" s="212">
        <v>123456</v>
      </c>
      <c r="CY67" s="212">
        <v>123456</v>
      </c>
      <c r="CZ67" s="212">
        <v>123456</v>
      </c>
      <c r="DA67" s="212">
        <v>123456</v>
      </c>
      <c r="DB67" s="212">
        <v>123456</v>
      </c>
      <c r="DC67" s="212">
        <v>123456</v>
      </c>
      <c r="DD67" s="212">
        <v>123456</v>
      </c>
      <c r="DE67" s="212">
        <v>123456</v>
      </c>
      <c r="DF67" s="212">
        <v>123456</v>
      </c>
      <c r="DG67" s="212">
        <v>123456</v>
      </c>
      <c r="DH67" s="212">
        <v>123456</v>
      </c>
      <c r="DI67" s="212">
        <v>123456</v>
      </c>
      <c r="DJ67" s="212">
        <v>123456</v>
      </c>
      <c r="DK67" s="212">
        <v>123456</v>
      </c>
      <c r="DL67" s="212">
        <v>123456</v>
      </c>
      <c r="DM67" s="212">
        <v>123456</v>
      </c>
      <c r="DN67" s="212">
        <v>123456</v>
      </c>
      <c r="DO67" s="212">
        <v>123456</v>
      </c>
      <c r="DP67" s="212">
        <v>123456</v>
      </c>
      <c r="DQ67" s="212">
        <v>123456</v>
      </c>
      <c r="DR67" s="212">
        <v>123456</v>
      </c>
      <c r="DS67" s="502">
        <v>123456</v>
      </c>
      <c r="DT67" s="212">
        <v>123456</v>
      </c>
      <c r="DU67" s="212">
        <v>123456</v>
      </c>
      <c r="DV67" s="212">
        <v>123456</v>
      </c>
      <c r="DW67" s="212">
        <v>123456</v>
      </c>
      <c r="DX67" s="212">
        <v>123456</v>
      </c>
      <c r="DY67" s="212">
        <v>123456</v>
      </c>
      <c r="DZ67" s="502">
        <v>123456</v>
      </c>
      <c r="EA67" s="212">
        <v>123456</v>
      </c>
      <c r="EB67" s="212">
        <v>123456</v>
      </c>
      <c r="EC67" s="212">
        <v>123456</v>
      </c>
      <c r="ED67" s="212">
        <v>123456</v>
      </c>
      <c r="EE67" s="212">
        <v>123456</v>
      </c>
      <c r="EF67" s="212">
        <v>123456</v>
      </c>
      <c r="EG67" s="212">
        <v>123456</v>
      </c>
      <c r="EH67" s="502">
        <v>123456</v>
      </c>
      <c r="EI67" s="212">
        <v>123456</v>
      </c>
      <c r="EJ67" s="212">
        <v>123456</v>
      </c>
      <c r="EK67" s="212">
        <v>123456</v>
      </c>
      <c r="EL67" s="212">
        <v>123456</v>
      </c>
      <c r="EM67" s="212">
        <v>123456</v>
      </c>
      <c r="EN67" s="212">
        <v>123456</v>
      </c>
      <c r="EO67" s="502">
        <v>123456</v>
      </c>
      <c r="EP67" s="212">
        <v>123456</v>
      </c>
      <c r="EQ67" s="212">
        <v>123456</v>
      </c>
      <c r="ER67" s="212">
        <v>123456</v>
      </c>
      <c r="ES67" s="212">
        <v>123456</v>
      </c>
      <c r="ET67" s="212">
        <v>123456</v>
      </c>
      <c r="EU67" s="212">
        <v>123456</v>
      </c>
      <c r="EV67" s="502">
        <v>123456</v>
      </c>
      <c r="EW67" s="212" t="s">
        <v>300</v>
      </c>
      <c r="EX67" s="212" t="s">
        <v>301</v>
      </c>
      <c r="EY67" s="212" t="s">
        <v>302</v>
      </c>
      <c r="EZ67" s="212" t="s">
        <v>303</v>
      </c>
      <c r="FA67" s="212" t="s">
        <v>304</v>
      </c>
      <c r="FB67" s="212" t="s">
        <v>305</v>
      </c>
      <c r="FC67" s="212" t="s">
        <v>306</v>
      </c>
      <c r="FD67" s="212" t="s">
        <v>307</v>
      </c>
      <c r="FE67" s="212" t="s">
        <v>308</v>
      </c>
      <c r="FF67" s="212" t="s">
        <v>309</v>
      </c>
      <c r="FG67" s="212" t="s">
        <v>355</v>
      </c>
      <c r="FH67" s="212" t="s">
        <v>310</v>
      </c>
      <c r="FI67" s="212" t="s">
        <v>311</v>
      </c>
      <c r="FJ67" s="212" t="s">
        <v>312</v>
      </c>
      <c r="FK67" s="212" t="s">
        <v>313</v>
      </c>
      <c r="FL67" s="212" t="s">
        <v>314</v>
      </c>
      <c r="FM67" s="212" t="s">
        <v>315</v>
      </c>
      <c r="FN67" s="212" t="s">
        <v>316</v>
      </c>
      <c r="FO67" s="212" t="s">
        <v>317</v>
      </c>
      <c r="FP67" s="212" t="s">
        <v>318</v>
      </c>
      <c r="FQ67" s="212" t="s">
        <v>320</v>
      </c>
      <c r="FR67" s="212" t="s">
        <v>319</v>
      </c>
      <c r="FS67" s="212" t="s">
        <v>321</v>
      </c>
      <c r="FT67" s="212" t="s">
        <v>322</v>
      </c>
      <c r="FU67" s="212" t="s">
        <v>323</v>
      </c>
      <c r="FV67" s="212" t="s">
        <v>324</v>
      </c>
      <c r="FW67" s="212" t="s">
        <v>325</v>
      </c>
      <c r="FX67" s="212" t="s">
        <v>326</v>
      </c>
      <c r="FY67" s="212" t="s">
        <v>327</v>
      </c>
      <c r="FZ67" s="212" t="s">
        <v>328</v>
      </c>
      <c r="GA67" s="212" t="s">
        <v>329</v>
      </c>
      <c r="GB67" s="212">
        <v>12345</v>
      </c>
      <c r="GC67" s="212" t="s">
        <v>331</v>
      </c>
      <c r="GD67" s="212">
        <v>1234</v>
      </c>
      <c r="GE67" s="212" t="s">
        <v>330</v>
      </c>
      <c r="GF67" s="212" t="s">
        <v>396</v>
      </c>
      <c r="GG67" s="212" t="s">
        <v>533</v>
      </c>
      <c r="GH67" s="212">
        <v>123</v>
      </c>
      <c r="GI67" s="212" t="s">
        <v>332</v>
      </c>
      <c r="GJ67" s="212" t="s">
        <v>422</v>
      </c>
      <c r="GK67" s="212" t="s">
        <v>333</v>
      </c>
      <c r="GL67" s="212" t="s">
        <v>534</v>
      </c>
      <c r="GM67" s="212" t="s">
        <v>535</v>
      </c>
      <c r="GN67" s="212" t="s">
        <v>536</v>
      </c>
      <c r="GO67" s="212" t="s">
        <v>537</v>
      </c>
      <c r="GP67" s="212" t="s">
        <v>538</v>
      </c>
      <c r="GQ67" s="212">
        <v>23456</v>
      </c>
      <c r="GR67" s="212">
        <v>2345</v>
      </c>
      <c r="GS67" s="212" t="s">
        <v>475</v>
      </c>
      <c r="GT67" s="212">
        <v>234</v>
      </c>
      <c r="GU67" s="212" t="s">
        <v>485</v>
      </c>
      <c r="GV67" s="212" t="s">
        <v>539</v>
      </c>
      <c r="GW67" s="212" t="s">
        <v>540</v>
      </c>
      <c r="GX67" s="212">
        <v>23</v>
      </c>
      <c r="GY67" s="212">
        <v>3456</v>
      </c>
      <c r="GZ67" s="212">
        <v>345</v>
      </c>
      <c r="HA67" s="212" t="s">
        <v>541</v>
      </c>
      <c r="HB67" s="212">
        <v>34</v>
      </c>
      <c r="HC67" s="212">
        <v>456</v>
      </c>
      <c r="HD67" s="212">
        <v>45</v>
      </c>
      <c r="HE67" s="212">
        <v>56</v>
      </c>
      <c r="HF67" s="212" t="s">
        <v>813</v>
      </c>
      <c r="HG67" s="212">
        <v>123456</v>
      </c>
      <c r="HH67" s="212">
        <v>123456</v>
      </c>
      <c r="HI67" s="212">
        <v>123456</v>
      </c>
      <c r="HJ67" s="212">
        <v>123456</v>
      </c>
      <c r="HK67" s="212">
        <v>123456</v>
      </c>
      <c r="HL67" s="212">
        <v>123456</v>
      </c>
      <c r="HM67" s="212">
        <v>123456</v>
      </c>
      <c r="HN67" s="212">
        <v>123456</v>
      </c>
      <c r="HO67" s="212">
        <v>123456</v>
      </c>
      <c r="HP67" s="212">
        <v>123456</v>
      </c>
      <c r="HQ67" s="212">
        <v>123456</v>
      </c>
      <c r="HR67" s="212">
        <v>123456</v>
      </c>
      <c r="HS67" s="212">
        <v>123456</v>
      </c>
      <c r="HT67" s="212">
        <v>123456</v>
      </c>
      <c r="HU67" s="212">
        <v>123456</v>
      </c>
      <c r="HV67" s="502">
        <v>123456</v>
      </c>
      <c r="HW67" s="502">
        <v>123456</v>
      </c>
      <c r="HX67" s="502">
        <v>123456</v>
      </c>
      <c r="HY67" s="502">
        <v>123456</v>
      </c>
      <c r="HZ67" s="502">
        <v>123456</v>
      </c>
      <c r="IA67" s="502">
        <v>123456</v>
      </c>
      <c r="IB67" s="502">
        <v>123456</v>
      </c>
      <c r="IC67" s="502">
        <v>123456</v>
      </c>
      <c r="ID67" s="502">
        <v>123456</v>
      </c>
      <c r="IE67" s="502">
        <v>123456</v>
      </c>
      <c r="IF67" s="502">
        <v>123456</v>
      </c>
      <c r="IG67" s="502">
        <v>123456</v>
      </c>
      <c r="IH67" s="502">
        <v>123456</v>
      </c>
      <c r="II67" s="502">
        <v>123456</v>
      </c>
      <c r="IJ67" s="502">
        <v>123456</v>
      </c>
      <c r="IK67" s="212">
        <v>123456</v>
      </c>
      <c r="IL67" s="212">
        <v>123456</v>
      </c>
      <c r="IM67" s="212">
        <v>123456</v>
      </c>
      <c r="IN67" s="212">
        <v>123456</v>
      </c>
      <c r="IO67" s="212">
        <v>123456</v>
      </c>
      <c r="IP67" s="212">
        <v>123456</v>
      </c>
      <c r="IQ67" s="212">
        <v>123456</v>
      </c>
      <c r="IR67" s="212">
        <v>123456</v>
      </c>
      <c r="IS67" s="212">
        <v>123456</v>
      </c>
      <c r="IT67" s="212">
        <v>123456</v>
      </c>
      <c r="IU67" s="212">
        <v>123456</v>
      </c>
      <c r="IV67" s="212">
        <v>123456</v>
      </c>
      <c r="IW67" s="212">
        <v>123456</v>
      </c>
      <c r="IX67" s="212">
        <v>123456</v>
      </c>
      <c r="IY67" s="212">
        <v>123456</v>
      </c>
      <c r="IZ67" s="212">
        <v>123456</v>
      </c>
      <c r="JA67" s="212">
        <v>123456</v>
      </c>
      <c r="JB67" s="212">
        <v>123456</v>
      </c>
      <c r="JC67" s="212">
        <v>123456</v>
      </c>
      <c r="JD67" s="212">
        <v>123456</v>
      </c>
      <c r="JE67" s="212">
        <v>123456</v>
      </c>
      <c r="JF67" s="212">
        <v>123456</v>
      </c>
      <c r="JG67" s="212">
        <v>123456</v>
      </c>
      <c r="JH67" s="212">
        <v>123456</v>
      </c>
      <c r="JI67" s="212">
        <v>123456</v>
      </c>
      <c r="JJ67" s="212">
        <v>123456</v>
      </c>
      <c r="JK67" s="212">
        <v>123456</v>
      </c>
      <c r="JL67" s="212">
        <v>123456</v>
      </c>
      <c r="JM67" s="212">
        <v>123456</v>
      </c>
      <c r="JN67" s="212">
        <v>123456</v>
      </c>
      <c r="JO67" s="212">
        <v>123456</v>
      </c>
      <c r="JP67" s="212">
        <v>123456</v>
      </c>
      <c r="JQ67" s="212">
        <v>123456</v>
      </c>
      <c r="JR67" s="212">
        <v>123456</v>
      </c>
      <c r="JS67" s="212">
        <v>123456</v>
      </c>
      <c r="JT67" s="212">
        <v>123456</v>
      </c>
      <c r="JU67" s="212">
        <v>123456</v>
      </c>
      <c r="JV67" s="212">
        <v>123456</v>
      </c>
      <c r="JW67" s="212">
        <v>123456</v>
      </c>
      <c r="JX67" s="212">
        <v>123456</v>
      </c>
      <c r="JY67" s="212">
        <v>123456</v>
      </c>
      <c r="JZ67" s="212">
        <v>123456</v>
      </c>
      <c r="KA67" s="212">
        <v>123456</v>
      </c>
      <c r="KB67" s="212">
        <v>123456</v>
      </c>
      <c r="KC67" s="212">
        <v>123456</v>
      </c>
      <c r="KD67" s="212">
        <v>123456</v>
      </c>
      <c r="KE67" s="212">
        <v>123456</v>
      </c>
      <c r="KF67" s="212">
        <v>123456</v>
      </c>
      <c r="KG67" s="212">
        <v>123456</v>
      </c>
      <c r="KH67" s="212">
        <v>123456</v>
      </c>
      <c r="KI67" s="212">
        <v>123456</v>
      </c>
      <c r="KJ67" s="212">
        <v>123456</v>
      </c>
      <c r="KK67" s="212">
        <v>123456</v>
      </c>
      <c r="KL67" s="212">
        <v>123456</v>
      </c>
      <c r="KM67" s="502">
        <v>123456</v>
      </c>
      <c r="KN67" s="502">
        <v>123456</v>
      </c>
      <c r="KO67" s="502">
        <v>123456</v>
      </c>
      <c r="KP67" s="502">
        <v>123456</v>
      </c>
      <c r="KQ67" s="502">
        <v>123456</v>
      </c>
      <c r="KR67" s="502">
        <v>123456</v>
      </c>
      <c r="KS67" s="502">
        <v>123456</v>
      </c>
      <c r="KT67" s="212">
        <v>123456</v>
      </c>
      <c r="KU67" s="212">
        <v>123456</v>
      </c>
      <c r="KV67" s="212">
        <v>123456</v>
      </c>
      <c r="KW67" s="212">
        <v>123456</v>
      </c>
      <c r="KX67" s="212">
        <v>123456</v>
      </c>
      <c r="KY67" s="212">
        <v>123456</v>
      </c>
      <c r="KZ67" s="212">
        <v>123456</v>
      </c>
      <c r="LA67" s="212">
        <v>123456</v>
      </c>
      <c r="LB67" s="212">
        <v>123456</v>
      </c>
      <c r="LC67" s="212">
        <v>123456</v>
      </c>
      <c r="LD67" s="212">
        <v>123456</v>
      </c>
      <c r="LE67" s="212">
        <v>123456</v>
      </c>
      <c r="LF67" s="212">
        <v>123456</v>
      </c>
      <c r="LG67" s="212">
        <v>123456</v>
      </c>
      <c r="LH67" s="212">
        <v>123456</v>
      </c>
      <c r="LI67" s="212">
        <v>123456</v>
      </c>
      <c r="LJ67" s="212">
        <v>123456</v>
      </c>
      <c r="LK67" s="212">
        <v>123456</v>
      </c>
      <c r="LL67" s="212">
        <v>123456</v>
      </c>
      <c r="LM67" s="212">
        <v>123456</v>
      </c>
      <c r="LN67" s="212">
        <v>123456</v>
      </c>
      <c r="LO67" s="212">
        <v>123456</v>
      </c>
      <c r="LP67" s="212">
        <v>123456</v>
      </c>
      <c r="LQ67" s="212">
        <v>123456</v>
      </c>
      <c r="LR67" s="212">
        <v>123456</v>
      </c>
      <c r="LS67" s="212">
        <v>123456</v>
      </c>
      <c r="LT67" s="212">
        <v>123456</v>
      </c>
      <c r="LU67" s="212">
        <v>123456</v>
      </c>
      <c r="LV67" s="212">
        <v>123456</v>
      </c>
      <c r="LW67" s="212">
        <v>123456</v>
      </c>
      <c r="LX67" s="212">
        <v>123456</v>
      </c>
      <c r="LY67" s="212">
        <v>123456</v>
      </c>
      <c r="LZ67" s="212">
        <v>123456</v>
      </c>
      <c r="MA67" s="212">
        <v>123456</v>
      </c>
      <c r="MB67" s="212">
        <v>123456</v>
      </c>
      <c r="MC67" s="212">
        <v>123456</v>
      </c>
      <c r="MD67" s="212">
        <v>123456</v>
      </c>
      <c r="ME67" s="212">
        <v>123456</v>
      </c>
      <c r="MF67" s="212">
        <v>123456</v>
      </c>
      <c r="MG67" s="502">
        <v>123456</v>
      </c>
      <c r="MH67" s="502">
        <v>123456</v>
      </c>
      <c r="MI67" s="502">
        <v>123456</v>
      </c>
      <c r="MJ67" s="502">
        <v>123456</v>
      </c>
      <c r="MK67" s="502">
        <v>123456</v>
      </c>
      <c r="ML67" s="502">
        <v>123456</v>
      </c>
      <c r="MM67" s="502">
        <v>123456</v>
      </c>
      <c r="MN67" s="212">
        <v>123456</v>
      </c>
      <c r="MO67" s="212">
        <v>123456</v>
      </c>
      <c r="MP67" s="212">
        <v>123456</v>
      </c>
      <c r="MQ67" s="212">
        <v>123456</v>
      </c>
      <c r="MR67" s="212">
        <v>123456</v>
      </c>
      <c r="MS67" s="212">
        <v>123456</v>
      </c>
      <c r="MT67" s="212">
        <v>123456</v>
      </c>
      <c r="MU67" s="212">
        <v>123456</v>
      </c>
      <c r="MV67" s="212">
        <v>123456</v>
      </c>
      <c r="MW67" s="212">
        <v>123456</v>
      </c>
      <c r="MX67" s="212">
        <v>123456</v>
      </c>
      <c r="MY67" s="212">
        <v>123456</v>
      </c>
      <c r="MZ67" s="212">
        <v>123456</v>
      </c>
      <c r="NA67" s="212">
        <v>123456</v>
      </c>
      <c r="NB67" s="212">
        <v>123456</v>
      </c>
      <c r="NC67" s="212">
        <v>123456</v>
      </c>
      <c r="ND67" s="212">
        <v>123456</v>
      </c>
      <c r="NE67" s="212">
        <v>123456</v>
      </c>
      <c r="NF67" s="212">
        <v>123456</v>
      </c>
      <c r="NG67" s="212">
        <v>123456</v>
      </c>
      <c r="NH67" s="212">
        <v>123456</v>
      </c>
      <c r="NI67" s="212">
        <v>123456</v>
      </c>
      <c r="NJ67" s="212">
        <v>123456</v>
      </c>
      <c r="NK67" s="212">
        <v>123456</v>
      </c>
      <c r="NL67" s="502">
        <v>123456</v>
      </c>
      <c r="NM67" s="502">
        <v>123456</v>
      </c>
      <c r="NN67" s="502">
        <v>123456</v>
      </c>
      <c r="NO67" s="502">
        <v>123456</v>
      </c>
      <c r="NP67" s="502">
        <v>123456</v>
      </c>
      <c r="NQ67" s="502">
        <v>123456</v>
      </c>
      <c r="NR67" s="502">
        <v>123456</v>
      </c>
      <c r="NS67" s="212">
        <v>123456</v>
      </c>
      <c r="NT67" s="212">
        <v>123456</v>
      </c>
      <c r="NU67" s="212">
        <v>123456</v>
      </c>
      <c r="NV67" s="212">
        <v>123456</v>
      </c>
      <c r="NW67" s="212">
        <v>123456</v>
      </c>
      <c r="NX67" s="212">
        <v>123456</v>
      </c>
      <c r="NY67" s="212">
        <v>123456</v>
      </c>
      <c r="NZ67" s="212">
        <v>123456</v>
      </c>
      <c r="OA67" s="212">
        <v>123456</v>
      </c>
      <c r="OB67" s="212">
        <v>123456</v>
      </c>
      <c r="OC67" s="212">
        <v>123456</v>
      </c>
      <c r="OD67" s="212">
        <v>123456</v>
      </c>
      <c r="OE67" s="212" t="s">
        <v>300</v>
      </c>
      <c r="OF67" s="212" t="s">
        <v>300</v>
      </c>
      <c r="OG67" s="212" t="s">
        <v>300</v>
      </c>
      <c r="OH67" s="212" t="s">
        <v>300</v>
      </c>
      <c r="OI67" s="212" t="s">
        <v>300</v>
      </c>
      <c r="OJ67" s="212" t="s">
        <v>300</v>
      </c>
      <c r="OK67" s="212" t="s">
        <v>300</v>
      </c>
      <c r="OL67" s="212" t="s">
        <v>300</v>
      </c>
      <c r="OM67" s="212" t="s">
        <v>300</v>
      </c>
      <c r="ON67" s="212" t="s">
        <v>300</v>
      </c>
      <c r="OO67" s="212" t="s">
        <v>300</v>
      </c>
      <c r="OP67" s="212" t="s">
        <v>300</v>
      </c>
      <c r="OQ67" s="212" t="s">
        <v>300</v>
      </c>
      <c r="OR67" s="212" t="s">
        <v>300</v>
      </c>
      <c r="OS67" s="212" t="s">
        <v>300</v>
      </c>
      <c r="OT67" s="212" t="s">
        <v>301</v>
      </c>
      <c r="OU67" s="212" t="s">
        <v>301</v>
      </c>
      <c r="OV67" s="212" t="s">
        <v>301</v>
      </c>
      <c r="OW67" s="212" t="s">
        <v>301</v>
      </c>
      <c r="OX67" s="212" t="s">
        <v>301</v>
      </c>
      <c r="OY67" s="212" t="s">
        <v>301</v>
      </c>
      <c r="OZ67" s="212" t="s">
        <v>301</v>
      </c>
      <c r="PA67" s="212" t="s">
        <v>301</v>
      </c>
      <c r="PB67" s="212" t="s">
        <v>301</v>
      </c>
      <c r="PC67" s="212" t="s">
        <v>301</v>
      </c>
      <c r="PD67" s="212" t="s">
        <v>301</v>
      </c>
      <c r="PE67" s="212" t="s">
        <v>301</v>
      </c>
      <c r="PF67" s="212" t="s">
        <v>301</v>
      </c>
      <c r="PG67" s="212" t="s">
        <v>301</v>
      </c>
      <c r="PH67" s="212" t="s">
        <v>301</v>
      </c>
      <c r="PI67" s="212" t="s">
        <v>302</v>
      </c>
      <c r="PJ67" s="212" t="s">
        <v>302</v>
      </c>
      <c r="PK67" s="212" t="s">
        <v>302</v>
      </c>
      <c r="PL67" s="212" t="s">
        <v>302</v>
      </c>
      <c r="PM67" s="212" t="s">
        <v>302</v>
      </c>
      <c r="PN67" s="212" t="s">
        <v>302</v>
      </c>
      <c r="PO67" s="212" t="s">
        <v>302</v>
      </c>
      <c r="PP67" s="212" t="s">
        <v>303</v>
      </c>
      <c r="PQ67" s="212" t="s">
        <v>303</v>
      </c>
      <c r="PR67" s="212" t="s">
        <v>303</v>
      </c>
      <c r="PS67" s="212" t="s">
        <v>303</v>
      </c>
      <c r="PT67" s="212" t="s">
        <v>303</v>
      </c>
      <c r="PU67" s="212" t="s">
        <v>303</v>
      </c>
      <c r="PV67" s="212" t="s">
        <v>303</v>
      </c>
      <c r="PW67" s="212" t="s">
        <v>303</v>
      </c>
      <c r="PX67" s="212" t="s">
        <v>303</v>
      </c>
      <c r="PY67" s="212" t="s">
        <v>303</v>
      </c>
      <c r="PZ67" s="212" t="s">
        <v>303</v>
      </c>
      <c r="QA67" s="212" t="s">
        <v>303</v>
      </c>
      <c r="QB67" s="212" t="s">
        <v>303</v>
      </c>
      <c r="QC67" s="212" t="s">
        <v>303</v>
      </c>
      <c r="QD67" s="212" t="s">
        <v>303</v>
      </c>
      <c r="QE67" s="212" t="s">
        <v>304</v>
      </c>
      <c r="QF67" s="212" t="s">
        <v>304</v>
      </c>
      <c r="QG67" s="212" t="s">
        <v>304</v>
      </c>
      <c r="QH67" s="212" t="s">
        <v>304</v>
      </c>
      <c r="QI67" s="212" t="s">
        <v>304</v>
      </c>
      <c r="QJ67" s="212" t="s">
        <v>304</v>
      </c>
      <c r="QK67" s="212" t="s">
        <v>304</v>
      </c>
      <c r="QL67" s="212" t="s">
        <v>305</v>
      </c>
      <c r="QM67" s="212" t="s">
        <v>305</v>
      </c>
      <c r="QN67" s="212" t="s">
        <v>305</v>
      </c>
      <c r="QO67" s="212" t="s">
        <v>305</v>
      </c>
      <c r="QP67" s="212" t="s">
        <v>305</v>
      </c>
      <c r="QQ67" s="212" t="s">
        <v>305</v>
      </c>
      <c r="QR67" s="212" t="s">
        <v>305</v>
      </c>
      <c r="QS67" s="212" t="s">
        <v>306</v>
      </c>
      <c r="QT67" s="212" t="s">
        <v>306</v>
      </c>
      <c r="QU67" s="212" t="s">
        <v>306</v>
      </c>
      <c r="QV67" s="212" t="s">
        <v>307</v>
      </c>
      <c r="QW67" s="212" t="s">
        <v>307</v>
      </c>
      <c r="QX67" s="212" t="s">
        <v>307</v>
      </c>
      <c r="QY67" s="212" t="s">
        <v>307</v>
      </c>
      <c r="QZ67" s="212" t="s">
        <v>307</v>
      </c>
      <c r="RA67" s="212" t="s">
        <v>307</v>
      </c>
      <c r="RB67" s="212" t="s">
        <v>307</v>
      </c>
      <c r="RC67" s="212" t="s">
        <v>307</v>
      </c>
      <c r="RD67" s="212" t="s">
        <v>307</v>
      </c>
      <c r="RE67" s="212" t="s">
        <v>307</v>
      </c>
      <c r="RF67" s="212" t="s">
        <v>307</v>
      </c>
      <c r="RG67" s="212" t="s">
        <v>307</v>
      </c>
      <c r="RH67" s="212" t="s">
        <v>307</v>
      </c>
      <c r="RI67" s="212" t="s">
        <v>307</v>
      </c>
      <c r="RJ67" s="212" t="s">
        <v>307</v>
      </c>
      <c r="RK67" s="212" t="s">
        <v>308</v>
      </c>
      <c r="RL67" s="212" t="s">
        <v>308</v>
      </c>
      <c r="RM67" s="212" t="s">
        <v>308</v>
      </c>
      <c r="RN67" s="212" t="s">
        <v>308</v>
      </c>
      <c r="RO67" s="212" t="s">
        <v>308</v>
      </c>
      <c r="RP67" s="212" t="s">
        <v>308</v>
      </c>
      <c r="RQ67" s="212" t="s">
        <v>308</v>
      </c>
      <c r="RR67" s="212" t="s">
        <v>309</v>
      </c>
      <c r="RS67" s="212" t="s">
        <v>309</v>
      </c>
      <c r="RT67" s="212" t="s">
        <v>309</v>
      </c>
      <c r="RU67" s="212" t="s">
        <v>309</v>
      </c>
      <c r="RV67" s="212" t="s">
        <v>309</v>
      </c>
      <c r="RW67" s="212" t="s">
        <v>309</v>
      </c>
      <c r="RX67" s="212" t="s">
        <v>309</v>
      </c>
      <c r="RY67" s="212" t="s">
        <v>355</v>
      </c>
      <c r="RZ67" s="212" t="s">
        <v>355</v>
      </c>
      <c r="SA67" s="212" t="s">
        <v>355</v>
      </c>
      <c r="SB67" s="212" t="s">
        <v>310</v>
      </c>
      <c r="SC67" s="212" t="s">
        <v>310</v>
      </c>
      <c r="SD67" s="212" t="s">
        <v>310</v>
      </c>
      <c r="SE67" s="212" t="s">
        <v>310</v>
      </c>
      <c r="SF67" s="212" t="s">
        <v>310</v>
      </c>
      <c r="SG67" s="212" t="s">
        <v>310</v>
      </c>
      <c r="SH67" s="212" t="s">
        <v>310</v>
      </c>
      <c r="SI67" s="212" t="s">
        <v>311</v>
      </c>
      <c r="SJ67" s="212" t="s">
        <v>311</v>
      </c>
      <c r="SK67" s="212" t="s">
        <v>311</v>
      </c>
      <c r="SL67" s="212" t="s">
        <v>312</v>
      </c>
      <c r="SM67" s="212" t="s">
        <v>312</v>
      </c>
      <c r="SN67" s="212" t="s">
        <v>312</v>
      </c>
      <c r="SO67" s="212" t="s">
        <v>313</v>
      </c>
      <c r="SP67" s="212" t="s">
        <v>314</v>
      </c>
      <c r="SQ67" s="212" t="s">
        <v>314</v>
      </c>
      <c r="SR67" s="212" t="s">
        <v>314</v>
      </c>
      <c r="SS67" s="212" t="s">
        <v>314</v>
      </c>
      <c r="ST67" s="212" t="s">
        <v>314</v>
      </c>
      <c r="SU67" s="212" t="s">
        <v>314</v>
      </c>
      <c r="SV67" s="212" t="s">
        <v>314</v>
      </c>
      <c r="SW67" s="212" t="s">
        <v>314</v>
      </c>
      <c r="SX67" s="212" t="s">
        <v>314</v>
      </c>
      <c r="SY67" s="212" t="s">
        <v>314</v>
      </c>
      <c r="SZ67" s="212" t="s">
        <v>314</v>
      </c>
      <c r="TA67" s="212" t="s">
        <v>314</v>
      </c>
      <c r="TB67" s="212" t="s">
        <v>314</v>
      </c>
      <c r="TC67" s="212" t="s">
        <v>314</v>
      </c>
      <c r="TD67" s="212" t="s">
        <v>314</v>
      </c>
      <c r="TE67" s="212" t="s">
        <v>315</v>
      </c>
      <c r="TF67" s="212" t="s">
        <v>315</v>
      </c>
      <c r="TG67" s="212" t="s">
        <v>315</v>
      </c>
      <c r="TH67" s="212" t="s">
        <v>315</v>
      </c>
      <c r="TI67" s="212" t="s">
        <v>315</v>
      </c>
      <c r="TJ67" s="212" t="s">
        <v>315</v>
      </c>
      <c r="TK67" s="212" t="s">
        <v>315</v>
      </c>
      <c r="TL67" s="212" t="s">
        <v>316</v>
      </c>
      <c r="TM67" s="212" t="s">
        <v>316</v>
      </c>
      <c r="TN67" s="212" t="s">
        <v>316</v>
      </c>
      <c r="TO67" s="212" t="s">
        <v>316</v>
      </c>
      <c r="TP67" s="212" t="s">
        <v>316</v>
      </c>
      <c r="TQ67" s="212" t="s">
        <v>316</v>
      </c>
      <c r="TR67" s="212" t="s">
        <v>316</v>
      </c>
      <c r="TS67" s="212" t="s">
        <v>317</v>
      </c>
      <c r="TT67" s="212" t="s">
        <v>317</v>
      </c>
      <c r="TU67" s="212" t="s">
        <v>317</v>
      </c>
      <c r="TV67" s="212" t="s">
        <v>318</v>
      </c>
      <c r="TW67" s="212" t="s">
        <v>318</v>
      </c>
      <c r="TX67" s="212" t="s">
        <v>318</v>
      </c>
      <c r="TY67" s="212" t="s">
        <v>318</v>
      </c>
      <c r="TZ67" s="212" t="s">
        <v>318</v>
      </c>
      <c r="UA67" s="212" t="s">
        <v>318</v>
      </c>
      <c r="UB67" s="212" t="s">
        <v>318</v>
      </c>
      <c r="UC67" s="212" t="s">
        <v>320</v>
      </c>
      <c r="UD67" s="212" t="s">
        <v>320</v>
      </c>
      <c r="UE67" s="212" t="s">
        <v>320</v>
      </c>
      <c r="UF67" s="212" t="s">
        <v>319</v>
      </c>
      <c r="UG67" s="212" t="s">
        <v>319</v>
      </c>
      <c r="UH67" s="212" t="s">
        <v>319</v>
      </c>
      <c r="UI67" s="212" t="s">
        <v>321</v>
      </c>
      <c r="UJ67" s="212" t="s">
        <v>322</v>
      </c>
      <c r="UK67" s="212" t="s">
        <v>322</v>
      </c>
      <c r="UL67" s="212" t="s">
        <v>322</v>
      </c>
      <c r="UM67" s="212" t="s">
        <v>322</v>
      </c>
      <c r="UN67" s="212" t="s">
        <v>322</v>
      </c>
      <c r="UO67" s="212" t="s">
        <v>322</v>
      </c>
      <c r="UP67" s="212" t="s">
        <v>322</v>
      </c>
      <c r="UQ67" s="212" t="s">
        <v>323</v>
      </c>
      <c r="UR67" s="212" t="s">
        <v>323</v>
      </c>
      <c r="US67" s="212" t="s">
        <v>323</v>
      </c>
      <c r="UT67" s="212" t="s">
        <v>324</v>
      </c>
      <c r="UU67" s="212" t="s">
        <v>324</v>
      </c>
      <c r="UV67" s="212" t="s">
        <v>324</v>
      </c>
      <c r="UW67" s="212" t="s">
        <v>325</v>
      </c>
      <c r="UX67" s="212" t="s">
        <v>326</v>
      </c>
      <c r="UY67" s="212" t="s">
        <v>326</v>
      </c>
      <c r="UZ67" s="212" t="s">
        <v>326</v>
      </c>
      <c r="VA67" s="212" t="s">
        <v>327</v>
      </c>
      <c r="VB67" s="212" t="s">
        <v>328</v>
      </c>
      <c r="VC67" s="212" t="s">
        <v>337</v>
      </c>
      <c r="VD67" s="212" t="s">
        <v>338</v>
      </c>
      <c r="VE67" s="212" t="s">
        <v>339</v>
      </c>
      <c r="VF67" s="212" t="s">
        <v>340</v>
      </c>
      <c r="VG67" s="212" t="s">
        <v>351</v>
      </c>
      <c r="VH67" s="212" t="s">
        <v>341</v>
      </c>
      <c r="VI67" s="212" t="s">
        <v>342</v>
      </c>
      <c r="VJ67" s="212" t="s">
        <v>343</v>
      </c>
      <c r="VK67" s="212" t="s">
        <v>344</v>
      </c>
      <c r="VL67" s="212" t="s">
        <v>345</v>
      </c>
      <c r="VM67" s="212" t="s">
        <v>346</v>
      </c>
      <c r="VN67" s="212" t="s">
        <v>347</v>
      </c>
      <c r="VO67" s="212" t="s">
        <v>348</v>
      </c>
      <c r="VP67" s="212" t="s">
        <v>349</v>
      </c>
      <c r="VQ67" s="212" t="s">
        <v>350</v>
      </c>
      <c r="VR67" s="212" t="s">
        <v>352</v>
      </c>
      <c r="VS67" s="212" t="s">
        <v>353</v>
      </c>
      <c r="VT67" s="212" t="s">
        <v>354</v>
      </c>
      <c r="VU67" s="212" t="s">
        <v>356</v>
      </c>
      <c r="VV67" s="212" t="s">
        <v>357</v>
      </c>
      <c r="VW67" s="212" t="s">
        <v>358</v>
      </c>
      <c r="VX67" s="212" t="s">
        <v>359</v>
      </c>
      <c r="VY67" s="212" t="s">
        <v>542</v>
      </c>
      <c r="VZ67" s="212" t="s">
        <v>360</v>
      </c>
      <c r="WA67" s="212" t="s">
        <v>361</v>
      </c>
      <c r="WB67" s="212" t="s">
        <v>362</v>
      </c>
      <c r="WC67" s="212" t="s">
        <v>363</v>
      </c>
      <c r="WD67" s="212" t="s">
        <v>364</v>
      </c>
      <c r="WE67" s="212" t="s">
        <v>365</v>
      </c>
      <c r="WF67" s="212" t="s">
        <v>366</v>
      </c>
      <c r="WG67" s="212" t="s">
        <v>367</v>
      </c>
      <c r="WH67" s="212" t="s">
        <v>368</v>
      </c>
      <c r="WI67" s="212" t="s">
        <v>369</v>
      </c>
      <c r="WJ67" s="212" t="s">
        <v>370</v>
      </c>
      <c r="WK67" s="212" t="s">
        <v>371</v>
      </c>
      <c r="WL67" s="212" t="s">
        <v>372</v>
      </c>
      <c r="WM67" s="212" t="s">
        <v>373</v>
      </c>
      <c r="WN67" s="212" t="s">
        <v>374</v>
      </c>
      <c r="WO67" s="212" t="s">
        <v>375</v>
      </c>
      <c r="WP67" s="212" t="s">
        <v>376</v>
      </c>
      <c r="WQ67" s="212" t="s">
        <v>377</v>
      </c>
      <c r="WR67" s="212" t="s">
        <v>378</v>
      </c>
      <c r="WS67" s="212" t="s">
        <v>379</v>
      </c>
      <c r="WT67" s="212" t="s">
        <v>380</v>
      </c>
      <c r="WU67" s="212" t="s">
        <v>381</v>
      </c>
      <c r="WV67" s="212" t="s">
        <v>382</v>
      </c>
      <c r="WW67" s="212" t="s">
        <v>383</v>
      </c>
      <c r="WX67" s="212" t="s">
        <v>384</v>
      </c>
      <c r="WY67" s="212" t="s">
        <v>385</v>
      </c>
      <c r="WZ67" s="212" t="s">
        <v>386</v>
      </c>
      <c r="XA67" s="212" t="s">
        <v>387</v>
      </c>
      <c r="XB67" s="212" t="s">
        <v>388</v>
      </c>
      <c r="XC67" s="212" t="s">
        <v>395</v>
      </c>
      <c r="XD67" s="212" t="s">
        <v>393</v>
      </c>
      <c r="XE67" s="212" t="s">
        <v>394</v>
      </c>
      <c r="XF67" s="212" t="s">
        <v>392</v>
      </c>
      <c r="XG67" s="212" t="s">
        <v>391</v>
      </c>
      <c r="XH67" s="212" t="s">
        <v>390</v>
      </c>
      <c r="XI67" s="212" t="s">
        <v>389</v>
      </c>
      <c r="XJ67" s="212" t="s">
        <v>398</v>
      </c>
      <c r="XK67" s="212" t="s">
        <v>399</v>
      </c>
      <c r="XL67" s="212" t="s">
        <v>400</v>
      </c>
      <c r="XM67" s="212" t="s">
        <v>401</v>
      </c>
      <c r="XN67" s="212" t="s">
        <v>402</v>
      </c>
      <c r="XO67" s="212" t="s">
        <v>403</v>
      </c>
      <c r="XP67" s="212" t="s">
        <v>404</v>
      </c>
      <c r="XQ67" s="212" t="s">
        <v>405</v>
      </c>
      <c r="XR67" s="212" t="s">
        <v>406</v>
      </c>
      <c r="XS67" s="212" t="s">
        <v>407</v>
      </c>
      <c r="XT67" s="212" t="s">
        <v>408</v>
      </c>
      <c r="XU67" s="212" t="s">
        <v>409</v>
      </c>
      <c r="XV67" s="212" t="s">
        <v>410</v>
      </c>
      <c r="XW67" s="212" t="s">
        <v>411</v>
      </c>
      <c r="XX67" s="212" t="s">
        <v>412</v>
      </c>
      <c r="XY67" s="212" t="s">
        <v>413</v>
      </c>
      <c r="XZ67" s="212" t="s">
        <v>414</v>
      </c>
      <c r="YA67" s="212" t="s">
        <v>415</v>
      </c>
      <c r="YB67" s="212" t="s">
        <v>416</v>
      </c>
      <c r="YC67" s="212" t="s">
        <v>417</v>
      </c>
      <c r="YD67" s="212" t="s">
        <v>418</v>
      </c>
      <c r="YE67" s="212" t="s">
        <v>531</v>
      </c>
      <c r="YF67" s="212" t="s">
        <v>419</v>
      </c>
      <c r="YG67" s="212" t="s">
        <v>420</v>
      </c>
      <c r="YH67" s="212" t="s">
        <v>421</v>
      </c>
      <c r="YI67" s="212" t="s">
        <v>423</v>
      </c>
      <c r="YJ67" s="212" t="s">
        <v>424</v>
      </c>
      <c r="YK67" s="212" t="s">
        <v>425</v>
      </c>
      <c r="YL67" s="212" t="s">
        <v>426</v>
      </c>
      <c r="YM67" s="212" t="s">
        <v>543</v>
      </c>
      <c r="YN67" s="212" t="s">
        <v>428</v>
      </c>
      <c r="YO67" s="212" t="s">
        <v>429</v>
      </c>
      <c r="YP67" s="212" t="s">
        <v>430</v>
      </c>
      <c r="YQ67" s="503" t="s">
        <v>548</v>
      </c>
      <c r="YR67" s="212" t="s">
        <v>431</v>
      </c>
      <c r="YS67" s="212" t="s">
        <v>432</v>
      </c>
      <c r="YT67" s="212" t="s">
        <v>433</v>
      </c>
      <c r="YU67" s="212" t="s">
        <v>434</v>
      </c>
      <c r="YV67" s="212" t="s">
        <v>435</v>
      </c>
      <c r="YW67" s="212" t="s">
        <v>436</v>
      </c>
      <c r="YX67" s="212" t="s">
        <v>437</v>
      </c>
      <c r="YY67" s="212" t="s">
        <v>438</v>
      </c>
      <c r="YZ67" s="212" t="s">
        <v>551</v>
      </c>
      <c r="ZA67" s="212" t="s">
        <v>440</v>
      </c>
      <c r="ZB67" s="212" t="s">
        <v>441</v>
      </c>
      <c r="ZC67" s="212" t="s">
        <v>442</v>
      </c>
      <c r="ZD67" s="212" t="s">
        <v>443</v>
      </c>
      <c r="ZE67" s="212" t="s">
        <v>444</v>
      </c>
      <c r="ZF67" s="212" t="s">
        <v>445</v>
      </c>
      <c r="ZG67" s="505" t="s">
        <v>446</v>
      </c>
      <c r="ZH67" s="212" t="s">
        <v>447</v>
      </c>
      <c r="ZI67" s="212" t="s">
        <v>448</v>
      </c>
      <c r="ZJ67" s="212" t="s">
        <v>449</v>
      </c>
      <c r="ZK67" s="212" t="s">
        <v>450</v>
      </c>
      <c r="ZL67" s="212" t="s">
        <v>451</v>
      </c>
      <c r="ZM67" s="212" t="s">
        <v>452</v>
      </c>
      <c r="ZN67" s="212" t="s">
        <v>453</v>
      </c>
      <c r="ZO67" s="212" t="s">
        <v>454</v>
      </c>
      <c r="ZP67" s="212" t="s">
        <v>455</v>
      </c>
      <c r="ZQ67" s="212" t="s">
        <v>456</v>
      </c>
      <c r="ZR67" s="212" t="s">
        <v>457</v>
      </c>
      <c r="ZS67" s="212" t="s">
        <v>458</v>
      </c>
      <c r="ZT67" s="212" t="s">
        <v>459</v>
      </c>
      <c r="ZU67" s="212" t="s">
        <v>460</v>
      </c>
      <c r="ZV67" s="212" t="s">
        <v>461</v>
      </c>
      <c r="ZW67" s="212" t="s">
        <v>462</v>
      </c>
      <c r="ZX67" s="212" t="s">
        <v>463</v>
      </c>
      <c r="ZY67" s="212" t="s">
        <v>464</v>
      </c>
      <c r="ZZ67" s="212" t="s">
        <v>465</v>
      </c>
      <c r="AAA67" s="212" t="s">
        <v>466</v>
      </c>
      <c r="AAB67" s="212" t="s">
        <v>467</v>
      </c>
      <c r="AAC67" s="212" t="s">
        <v>468</v>
      </c>
      <c r="AAD67" s="212" t="s">
        <v>469</v>
      </c>
      <c r="AAE67" s="212" t="s">
        <v>470</v>
      </c>
      <c r="AAF67" s="212" t="s">
        <v>471</v>
      </c>
      <c r="AAG67" s="212" t="s">
        <v>472</v>
      </c>
      <c r="AAH67" s="212" t="s">
        <v>473</v>
      </c>
      <c r="AAI67" s="212" t="s">
        <v>474</v>
      </c>
      <c r="AAJ67" s="212" t="s">
        <v>476</v>
      </c>
      <c r="AAK67" s="212" t="s">
        <v>477</v>
      </c>
      <c r="AAL67" s="212" t="s">
        <v>478</v>
      </c>
      <c r="AAM67" s="212" t="s">
        <v>479</v>
      </c>
      <c r="AAN67" s="212" t="s">
        <v>480</v>
      </c>
      <c r="AAO67" s="212" t="s">
        <v>481</v>
      </c>
      <c r="AAP67" s="212" t="s">
        <v>467</v>
      </c>
      <c r="AAQ67" s="212" t="s">
        <v>482</v>
      </c>
      <c r="AAR67" s="212" t="s">
        <v>483</v>
      </c>
      <c r="AAS67" s="212" t="s">
        <v>484</v>
      </c>
      <c r="AAT67" s="212" t="s">
        <v>486</v>
      </c>
      <c r="AAU67" s="212" t="s">
        <v>487</v>
      </c>
      <c r="AAV67" s="212" t="s">
        <v>488</v>
      </c>
      <c r="AAW67" s="212" t="s">
        <v>489</v>
      </c>
      <c r="AAX67" s="212" t="s">
        <v>490</v>
      </c>
      <c r="AAY67" s="212" t="s">
        <v>491</v>
      </c>
      <c r="AAZ67" s="212" t="s">
        <v>467</v>
      </c>
      <c r="ABA67" s="212" t="s">
        <v>492</v>
      </c>
      <c r="ABB67" s="212" t="s">
        <v>493</v>
      </c>
      <c r="ABC67" s="212" t="s">
        <v>494</v>
      </c>
      <c r="ABD67" s="212" t="s">
        <v>495</v>
      </c>
      <c r="ABE67" s="212" t="s">
        <v>450</v>
      </c>
      <c r="ABF67" s="212" t="s">
        <v>496</v>
      </c>
      <c r="ABG67" s="212" t="s">
        <v>497</v>
      </c>
      <c r="ABH67" s="212" t="s">
        <v>498</v>
      </c>
      <c r="ABI67" s="212" t="s">
        <v>499</v>
      </c>
      <c r="ABJ67" s="212" t="s">
        <v>500</v>
      </c>
      <c r="ABK67" s="212" t="s">
        <v>501</v>
      </c>
      <c r="ABL67" s="212" t="s">
        <v>502</v>
      </c>
      <c r="ABM67" s="212" t="s">
        <v>503</v>
      </c>
      <c r="ABN67" s="212" t="s">
        <v>504</v>
      </c>
      <c r="ABO67" s="212" t="s">
        <v>505</v>
      </c>
      <c r="ABP67" s="212" t="s">
        <v>506</v>
      </c>
      <c r="ABQ67" s="212" t="s">
        <v>507</v>
      </c>
      <c r="ABR67" s="212" t="s">
        <v>508</v>
      </c>
      <c r="ABS67" s="212" t="s">
        <v>509</v>
      </c>
      <c r="ABT67" s="212" t="s">
        <v>510</v>
      </c>
      <c r="ABU67" s="212" t="s">
        <v>511</v>
      </c>
      <c r="ABV67" s="212" t="s">
        <v>512</v>
      </c>
      <c r="ABW67" s="212" t="s">
        <v>513</v>
      </c>
      <c r="ABX67" s="212" t="s">
        <v>514</v>
      </c>
      <c r="ABY67" s="212" t="s">
        <v>515</v>
      </c>
      <c r="ABZ67" s="212" t="s">
        <v>516</v>
      </c>
      <c r="ACA67" s="212">
        <v>12345</v>
      </c>
      <c r="ACB67" s="212">
        <v>12345</v>
      </c>
      <c r="ACC67" s="212">
        <v>12345</v>
      </c>
      <c r="ACD67" s="212">
        <v>12345</v>
      </c>
      <c r="ACE67" s="212">
        <v>12345</v>
      </c>
      <c r="ACF67" s="212">
        <v>12345</v>
      </c>
      <c r="ACG67" s="212">
        <v>12345</v>
      </c>
      <c r="ACH67" s="212">
        <v>12345</v>
      </c>
      <c r="ACI67" s="212">
        <v>12345</v>
      </c>
      <c r="ACJ67" s="212">
        <v>12345</v>
      </c>
      <c r="ACK67" s="212">
        <v>12345</v>
      </c>
      <c r="ACL67" s="212">
        <v>12345</v>
      </c>
      <c r="ACM67" s="212">
        <v>12345</v>
      </c>
      <c r="ACN67" s="212">
        <v>12345</v>
      </c>
      <c r="ACO67" s="212">
        <v>12345</v>
      </c>
      <c r="ACP67" s="212" t="s">
        <v>301</v>
      </c>
      <c r="ACQ67" s="212" t="s">
        <v>301</v>
      </c>
      <c r="ACR67" s="212" t="s">
        <v>301</v>
      </c>
      <c r="ACS67" s="212" t="s">
        <v>301</v>
      </c>
      <c r="ACT67" s="212" t="s">
        <v>301</v>
      </c>
      <c r="ACU67" s="212" t="s">
        <v>301</v>
      </c>
      <c r="ACV67" s="212" t="s">
        <v>301</v>
      </c>
      <c r="ACW67" s="212" t="s">
        <v>301</v>
      </c>
      <c r="ACX67" s="212" t="s">
        <v>301</v>
      </c>
      <c r="ACY67" s="212" t="s">
        <v>301</v>
      </c>
      <c r="ACZ67" s="212" t="s">
        <v>301</v>
      </c>
      <c r="ADA67" s="212" t="s">
        <v>301</v>
      </c>
      <c r="ADB67" s="212" t="s">
        <v>301</v>
      </c>
      <c r="ADC67" s="212" t="s">
        <v>301</v>
      </c>
      <c r="ADD67" s="212" t="s">
        <v>301</v>
      </c>
      <c r="ADE67" s="212" t="s">
        <v>302</v>
      </c>
      <c r="ADF67" s="212" t="s">
        <v>302</v>
      </c>
      <c r="ADG67" s="212" t="s">
        <v>302</v>
      </c>
      <c r="ADH67" s="212" t="s">
        <v>302</v>
      </c>
      <c r="ADI67" s="212" t="s">
        <v>302</v>
      </c>
      <c r="ADJ67" s="212" t="s">
        <v>302</v>
      </c>
      <c r="ADK67" s="212" t="s">
        <v>302</v>
      </c>
      <c r="ADL67" s="212" t="s">
        <v>303</v>
      </c>
      <c r="ADM67" s="212" t="s">
        <v>303</v>
      </c>
      <c r="ADN67" s="212" t="s">
        <v>303</v>
      </c>
      <c r="ADO67" s="212" t="s">
        <v>303</v>
      </c>
      <c r="ADP67" s="212" t="s">
        <v>303</v>
      </c>
      <c r="ADQ67" s="212" t="s">
        <v>303</v>
      </c>
      <c r="ADR67" s="212" t="s">
        <v>303</v>
      </c>
      <c r="ADS67" s="212" t="s">
        <v>303</v>
      </c>
      <c r="ADT67" s="212" t="s">
        <v>303</v>
      </c>
      <c r="ADU67" s="212" t="s">
        <v>303</v>
      </c>
      <c r="ADV67" s="212" t="s">
        <v>303</v>
      </c>
      <c r="ADW67" s="212" t="s">
        <v>303</v>
      </c>
      <c r="ADX67" s="212" t="s">
        <v>303</v>
      </c>
      <c r="ADY67" s="212" t="s">
        <v>303</v>
      </c>
      <c r="ADZ67" s="212" t="s">
        <v>303</v>
      </c>
      <c r="AEA67" s="212" t="s">
        <v>304</v>
      </c>
      <c r="AEB67" s="212" t="s">
        <v>304</v>
      </c>
      <c r="AEC67" s="212" t="s">
        <v>304</v>
      </c>
      <c r="AED67" s="212" t="s">
        <v>304</v>
      </c>
      <c r="AEE67" s="212" t="s">
        <v>304</v>
      </c>
      <c r="AEF67" s="212" t="s">
        <v>304</v>
      </c>
      <c r="AEG67" s="212" t="s">
        <v>304</v>
      </c>
      <c r="AEH67" s="212" t="s">
        <v>305</v>
      </c>
      <c r="AEI67" s="212" t="s">
        <v>305</v>
      </c>
      <c r="AEJ67" s="212" t="s">
        <v>305</v>
      </c>
      <c r="AEK67" s="212" t="s">
        <v>305</v>
      </c>
      <c r="AEL67" s="212" t="s">
        <v>305</v>
      </c>
      <c r="AEM67" s="212" t="s">
        <v>305</v>
      </c>
      <c r="AEN67" s="212" t="s">
        <v>305</v>
      </c>
      <c r="AEO67" s="212" t="s">
        <v>306</v>
      </c>
      <c r="AEP67" s="212" t="s">
        <v>306</v>
      </c>
      <c r="AEQ67" s="212" t="s">
        <v>306</v>
      </c>
      <c r="AER67" s="212" t="s">
        <v>307</v>
      </c>
      <c r="AES67" s="212" t="s">
        <v>307</v>
      </c>
      <c r="AET67" s="212" t="s">
        <v>307</v>
      </c>
      <c r="AEU67" s="212" t="s">
        <v>307</v>
      </c>
      <c r="AEV67" s="212" t="s">
        <v>307</v>
      </c>
      <c r="AEW67" s="212" t="s">
        <v>307</v>
      </c>
      <c r="AEX67" s="212" t="s">
        <v>307</v>
      </c>
      <c r="AEY67" s="212" t="s">
        <v>307</v>
      </c>
      <c r="AEZ67" s="212" t="s">
        <v>307</v>
      </c>
      <c r="AFA67" s="212" t="s">
        <v>307</v>
      </c>
      <c r="AFB67" s="212" t="s">
        <v>307</v>
      </c>
      <c r="AFC67" s="212" t="s">
        <v>307</v>
      </c>
      <c r="AFD67" s="212" t="s">
        <v>307</v>
      </c>
      <c r="AFE67" s="212" t="s">
        <v>307</v>
      </c>
      <c r="AFF67" s="212" t="s">
        <v>307</v>
      </c>
      <c r="AFG67" s="212" t="s">
        <v>308</v>
      </c>
      <c r="AFH67" s="212" t="s">
        <v>308</v>
      </c>
      <c r="AFI67" s="212" t="s">
        <v>308</v>
      </c>
      <c r="AFJ67" s="212" t="s">
        <v>308</v>
      </c>
      <c r="AFK67" s="212" t="s">
        <v>308</v>
      </c>
      <c r="AFL67" s="212" t="s">
        <v>308</v>
      </c>
      <c r="AFM67" s="212" t="s">
        <v>308</v>
      </c>
      <c r="AFN67" s="212" t="s">
        <v>309</v>
      </c>
      <c r="AFO67" s="212">
        <v>123456</v>
      </c>
      <c r="AFP67" s="212" t="s">
        <v>309</v>
      </c>
      <c r="AFQ67" s="212" t="s">
        <v>309</v>
      </c>
      <c r="AFR67" s="212" t="s">
        <v>309</v>
      </c>
      <c r="AFS67" s="212" t="s">
        <v>309</v>
      </c>
      <c r="AFT67" s="212" t="s">
        <v>309</v>
      </c>
      <c r="AFU67" s="212" t="s">
        <v>355</v>
      </c>
      <c r="AFV67" s="212" t="s">
        <v>355</v>
      </c>
      <c r="AFW67" s="212" t="s">
        <v>355</v>
      </c>
      <c r="AFX67" s="212" t="s">
        <v>310</v>
      </c>
      <c r="AFY67" s="212" t="s">
        <v>310</v>
      </c>
      <c r="AFZ67" s="212" t="s">
        <v>310</v>
      </c>
      <c r="AGA67" s="212" t="s">
        <v>310</v>
      </c>
      <c r="AGB67" s="212" t="s">
        <v>310</v>
      </c>
      <c r="AGC67" s="212" t="s">
        <v>310</v>
      </c>
      <c r="AGD67" s="212" t="s">
        <v>310</v>
      </c>
      <c r="AGE67" s="212" t="s">
        <v>311</v>
      </c>
      <c r="AGF67" s="212" t="s">
        <v>311</v>
      </c>
      <c r="AGG67" s="212" t="s">
        <v>311</v>
      </c>
      <c r="AGH67" s="212" t="s">
        <v>312</v>
      </c>
      <c r="AGI67" s="212" t="s">
        <v>312</v>
      </c>
      <c r="AGJ67" s="212" t="s">
        <v>312</v>
      </c>
      <c r="AGK67" s="212" t="s">
        <v>313</v>
      </c>
      <c r="AGL67" s="212" t="s">
        <v>314</v>
      </c>
      <c r="AGM67" s="212" t="s">
        <v>314</v>
      </c>
      <c r="AGN67" s="212" t="s">
        <v>314</v>
      </c>
      <c r="AGO67" s="212" t="s">
        <v>314</v>
      </c>
      <c r="AGP67" s="212" t="s">
        <v>314</v>
      </c>
      <c r="AGQ67" s="212" t="s">
        <v>314</v>
      </c>
      <c r="AGR67" s="212" t="s">
        <v>314</v>
      </c>
      <c r="AGS67" s="212" t="s">
        <v>314</v>
      </c>
      <c r="AGT67" s="212" t="s">
        <v>314</v>
      </c>
      <c r="AGU67" s="212" t="s">
        <v>314</v>
      </c>
      <c r="AGV67" s="212" t="s">
        <v>314</v>
      </c>
      <c r="AGW67" s="212" t="s">
        <v>314</v>
      </c>
      <c r="AGX67" s="212" t="s">
        <v>314</v>
      </c>
      <c r="AGY67" s="212" t="s">
        <v>314</v>
      </c>
      <c r="AGZ67" s="212" t="s">
        <v>314</v>
      </c>
      <c r="AHA67" s="212" t="s">
        <v>315</v>
      </c>
      <c r="AHB67" s="212" t="s">
        <v>315</v>
      </c>
      <c r="AHC67" s="212" t="s">
        <v>315</v>
      </c>
      <c r="AHD67" s="212" t="s">
        <v>315</v>
      </c>
      <c r="AHE67" s="212" t="s">
        <v>315</v>
      </c>
      <c r="AHF67" s="212" t="s">
        <v>315</v>
      </c>
      <c r="AHG67" s="212" t="s">
        <v>315</v>
      </c>
      <c r="AHH67" s="212" t="s">
        <v>316</v>
      </c>
      <c r="AHI67" s="212" t="s">
        <v>316</v>
      </c>
      <c r="AHJ67" s="212" t="s">
        <v>316</v>
      </c>
      <c r="AHK67" s="212" t="s">
        <v>316</v>
      </c>
      <c r="AHL67" s="212" t="s">
        <v>316</v>
      </c>
      <c r="AHM67" s="212" t="s">
        <v>316</v>
      </c>
      <c r="AHN67" s="212" t="s">
        <v>316</v>
      </c>
      <c r="AHO67" s="212" t="s">
        <v>317</v>
      </c>
      <c r="AHP67" s="212" t="s">
        <v>317</v>
      </c>
      <c r="AHQ67" s="212" t="s">
        <v>317</v>
      </c>
      <c r="AHR67" s="212" t="s">
        <v>318</v>
      </c>
      <c r="AHS67" s="212" t="s">
        <v>318</v>
      </c>
      <c r="AHT67" s="212" t="s">
        <v>318</v>
      </c>
      <c r="AHU67" s="212" t="s">
        <v>318</v>
      </c>
      <c r="AHV67" s="212" t="s">
        <v>318</v>
      </c>
      <c r="AHW67" s="212" t="s">
        <v>318</v>
      </c>
      <c r="AHX67" s="212" t="s">
        <v>318</v>
      </c>
      <c r="AHY67" s="212" t="s">
        <v>320</v>
      </c>
      <c r="AHZ67" s="212" t="s">
        <v>320</v>
      </c>
      <c r="AIA67" s="212" t="s">
        <v>320</v>
      </c>
      <c r="AIB67" s="212" t="s">
        <v>319</v>
      </c>
      <c r="AIC67" s="212" t="s">
        <v>319</v>
      </c>
      <c r="AID67" s="212" t="s">
        <v>319</v>
      </c>
      <c r="AIE67" s="212" t="s">
        <v>321</v>
      </c>
      <c r="AIF67" s="212" t="s">
        <v>322</v>
      </c>
      <c r="AIG67" s="212" t="s">
        <v>322</v>
      </c>
      <c r="AIH67" s="212" t="s">
        <v>322</v>
      </c>
      <c r="AII67" s="212" t="s">
        <v>322</v>
      </c>
      <c r="AIJ67" s="212" t="s">
        <v>322</v>
      </c>
      <c r="AIK67" s="212" t="s">
        <v>322</v>
      </c>
      <c r="AIL67" s="212" t="s">
        <v>322</v>
      </c>
      <c r="AIM67" s="212" t="s">
        <v>323</v>
      </c>
      <c r="AIN67" s="212" t="s">
        <v>323</v>
      </c>
      <c r="AIO67" s="212" t="s">
        <v>323</v>
      </c>
      <c r="AIP67" s="212" t="s">
        <v>324</v>
      </c>
      <c r="AIQ67" s="212" t="s">
        <v>324</v>
      </c>
      <c r="AIR67" s="212" t="s">
        <v>324</v>
      </c>
      <c r="AIS67" s="212" t="s">
        <v>325</v>
      </c>
      <c r="AIT67" s="212" t="s">
        <v>326</v>
      </c>
      <c r="AIU67" s="212" t="s">
        <v>326</v>
      </c>
      <c r="AIV67" s="212" t="s">
        <v>326</v>
      </c>
      <c r="AIW67" s="212" t="s">
        <v>327</v>
      </c>
      <c r="AIX67" s="212" t="s">
        <v>328</v>
      </c>
      <c r="AIY67" s="212" t="s">
        <v>300</v>
      </c>
      <c r="AIZ67" s="212" t="s">
        <v>300</v>
      </c>
      <c r="AJA67" s="212" t="s">
        <v>300</v>
      </c>
      <c r="AJB67" s="212" t="s">
        <v>300</v>
      </c>
      <c r="AJC67" s="212" t="s">
        <v>300</v>
      </c>
      <c r="AJD67" s="212" t="s">
        <v>300</v>
      </c>
      <c r="AJE67" s="212" t="s">
        <v>300</v>
      </c>
      <c r="AJF67" s="212" t="s">
        <v>300</v>
      </c>
      <c r="AJG67" s="212" t="s">
        <v>300</v>
      </c>
      <c r="AJH67" s="212" t="s">
        <v>300</v>
      </c>
      <c r="AJI67" s="212" t="s">
        <v>300</v>
      </c>
      <c r="AJJ67" s="212" t="s">
        <v>300</v>
      </c>
      <c r="AJK67" s="212" t="s">
        <v>300</v>
      </c>
      <c r="AJL67" s="212" t="s">
        <v>300</v>
      </c>
      <c r="AJM67" s="212" t="s">
        <v>300</v>
      </c>
      <c r="AJN67" s="212" t="s">
        <v>301</v>
      </c>
      <c r="AJO67" s="212" t="s">
        <v>301</v>
      </c>
      <c r="AJP67" s="212" t="s">
        <v>301</v>
      </c>
      <c r="AJQ67" s="212" t="s">
        <v>301</v>
      </c>
      <c r="AJR67" s="212" t="s">
        <v>301</v>
      </c>
      <c r="AJS67" s="212" t="s">
        <v>301</v>
      </c>
      <c r="AJT67" s="212" t="s">
        <v>301</v>
      </c>
      <c r="AJU67" s="212" t="s">
        <v>301</v>
      </c>
      <c r="AJV67" s="212" t="s">
        <v>301</v>
      </c>
      <c r="AJW67" s="212" t="s">
        <v>301</v>
      </c>
      <c r="AJX67" s="212" t="s">
        <v>301</v>
      </c>
      <c r="AJY67" s="212" t="s">
        <v>301</v>
      </c>
      <c r="AJZ67" s="212" t="s">
        <v>301</v>
      </c>
      <c r="AKA67" s="212" t="s">
        <v>301</v>
      </c>
      <c r="AKB67" s="212" t="s">
        <v>301</v>
      </c>
      <c r="AKC67" s="212" t="s">
        <v>302</v>
      </c>
      <c r="AKD67" s="212" t="s">
        <v>302</v>
      </c>
      <c r="AKE67" s="212" t="s">
        <v>302</v>
      </c>
      <c r="AKF67" s="212" t="s">
        <v>302</v>
      </c>
      <c r="AKG67" s="212" t="s">
        <v>302</v>
      </c>
      <c r="AKH67" s="212" t="s">
        <v>302</v>
      </c>
      <c r="AKI67" s="212" t="s">
        <v>302</v>
      </c>
      <c r="AKJ67" s="212" t="s">
        <v>303</v>
      </c>
      <c r="AKK67" s="212" t="s">
        <v>303</v>
      </c>
      <c r="AKL67" s="212" t="s">
        <v>303</v>
      </c>
      <c r="AKM67" s="212" t="s">
        <v>303</v>
      </c>
      <c r="AKN67" s="212" t="s">
        <v>303</v>
      </c>
      <c r="AKO67" s="212" t="s">
        <v>303</v>
      </c>
      <c r="AKP67" s="212" t="s">
        <v>303</v>
      </c>
      <c r="AKQ67" s="212" t="s">
        <v>303</v>
      </c>
      <c r="AKR67" s="212" t="s">
        <v>303</v>
      </c>
      <c r="AKS67" s="212" t="s">
        <v>303</v>
      </c>
      <c r="AKT67" s="212" t="s">
        <v>303</v>
      </c>
      <c r="AKU67" s="212" t="s">
        <v>303</v>
      </c>
      <c r="AKV67" s="212" t="s">
        <v>303</v>
      </c>
      <c r="AKW67" s="212" t="s">
        <v>303</v>
      </c>
      <c r="AKX67" s="212" t="s">
        <v>303</v>
      </c>
      <c r="AKY67" s="212" t="s">
        <v>304</v>
      </c>
      <c r="AKZ67" s="212" t="s">
        <v>304</v>
      </c>
      <c r="ALA67" s="212" t="s">
        <v>304</v>
      </c>
      <c r="ALB67" s="212" t="s">
        <v>304</v>
      </c>
      <c r="ALC67" s="212" t="s">
        <v>304</v>
      </c>
      <c r="ALD67" s="212" t="s">
        <v>304</v>
      </c>
      <c r="ALE67" s="212" t="s">
        <v>304</v>
      </c>
      <c r="ALF67" s="212" t="s">
        <v>305</v>
      </c>
      <c r="ALG67" s="212" t="s">
        <v>305</v>
      </c>
      <c r="ALH67" s="212" t="s">
        <v>305</v>
      </c>
      <c r="ALI67" s="212" t="s">
        <v>305</v>
      </c>
      <c r="ALJ67" s="212" t="s">
        <v>305</v>
      </c>
      <c r="ALK67" s="212" t="s">
        <v>305</v>
      </c>
      <c r="ALL67" s="212" t="s">
        <v>305</v>
      </c>
      <c r="ALM67" s="212" t="s">
        <v>306</v>
      </c>
      <c r="ALN67" s="212" t="s">
        <v>306</v>
      </c>
      <c r="ALO67" s="212" t="s">
        <v>306</v>
      </c>
      <c r="ALP67" s="212" t="s">
        <v>307</v>
      </c>
      <c r="ALQ67" s="212" t="s">
        <v>307</v>
      </c>
      <c r="ALR67" s="212" t="s">
        <v>307</v>
      </c>
      <c r="ALS67" s="212" t="s">
        <v>307</v>
      </c>
      <c r="ALT67" s="212" t="s">
        <v>307</v>
      </c>
      <c r="ALU67" s="212" t="s">
        <v>307</v>
      </c>
      <c r="ALV67" s="212" t="s">
        <v>307</v>
      </c>
      <c r="ALW67" s="212" t="s">
        <v>307</v>
      </c>
      <c r="ALX67" s="212" t="s">
        <v>307</v>
      </c>
      <c r="ALY67" s="212" t="s">
        <v>307</v>
      </c>
      <c r="ALZ67" s="212" t="s">
        <v>307</v>
      </c>
      <c r="AMA67" s="212" t="s">
        <v>307</v>
      </c>
      <c r="AMB67" s="212" t="s">
        <v>307</v>
      </c>
      <c r="AMC67" s="212" t="s">
        <v>307</v>
      </c>
      <c r="AMD67" s="212" t="s">
        <v>307</v>
      </c>
      <c r="AME67" s="212" t="s">
        <v>308</v>
      </c>
      <c r="AMF67" s="212" t="s">
        <v>308</v>
      </c>
      <c r="AMG67" s="212" t="s">
        <v>308</v>
      </c>
      <c r="AMH67" s="212" t="s">
        <v>308</v>
      </c>
      <c r="AMI67" s="212" t="s">
        <v>308</v>
      </c>
      <c r="AMJ67" s="212" t="s">
        <v>308</v>
      </c>
      <c r="AMK67" s="212" t="s">
        <v>308</v>
      </c>
      <c r="AML67" s="212" t="s">
        <v>309</v>
      </c>
      <c r="AMM67" s="212" t="s">
        <v>309</v>
      </c>
      <c r="AMN67" s="212" t="s">
        <v>309</v>
      </c>
      <c r="AMO67" s="212" t="s">
        <v>309</v>
      </c>
      <c r="AMP67" s="212" t="s">
        <v>309</v>
      </c>
      <c r="AMQ67" s="212" t="s">
        <v>309</v>
      </c>
      <c r="AMR67" s="212" t="s">
        <v>309</v>
      </c>
      <c r="AMS67" s="212" t="s">
        <v>355</v>
      </c>
      <c r="AMT67" s="212" t="s">
        <v>355</v>
      </c>
      <c r="AMU67" s="212" t="s">
        <v>355</v>
      </c>
      <c r="AMV67" s="212" t="s">
        <v>310</v>
      </c>
      <c r="AMW67" s="212" t="s">
        <v>310</v>
      </c>
      <c r="AMX67" s="212" t="s">
        <v>310</v>
      </c>
      <c r="AMY67" s="212" t="s">
        <v>310</v>
      </c>
      <c r="AMZ67" s="212" t="s">
        <v>310</v>
      </c>
      <c r="ANA67" s="212" t="s">
        <v>310</v>
      </c>
      <c r="ANB67" s="212" t="s">
        <v>310</v>
      </c>
      <c r="ANC67" s="212" t="s">
        <v>311</v>
      </c>
      <c r="AND67" s="212" t="s">
        <v>311</v>
      </c>
      <c r="ANE67" s="212" t="s">
        <v>311</v>
      </c>
      <c r="ANF67" s="212" t="s">
        <v>312</v>
      </c>
      <c r="ANG67" s="212" t="s">
        <v>312</v>
      </c>
      <c r="ANH67" s="212" t="s">
        <v>312</v>
      </c>
      <c r="ANI67" s="212" t="s">
        <v>313</v>
      </c>
      <c r="ANJ67" s="212" t="s">
        <v>314</v>
      </c>
      <c r="ANK67" s="212" t="s">
        <v>314</v>
      </c>
      <c r="ANL67" s="212" t="s">
        <v>314</v>
      </c>
      <c r="ANM67" s="212" t="s">
        <v>314</v>
      </c>
      <c r="ANN67" s="212" t="s">
        <v>314</v>
      </c>
      <c r="ANO67" s="212" t="s">
        <v>314</v>
      </c>
      <c r="ANP67" s="212" t="s">
        <v>314</v>
      </c>
      <c r="ANQ67" s="212" t="s">
        <v>314</v>
      </c>
      <c r="ANR67" s="212" t="s">
        <v>314</v>
      </c>
      <c r="ANS67" s="212" t="s">
        <v>314</v>
      </c>
      <c r="ANT67" s="212" t="s">
        <v>314</v>
      </c>
      <c r="ANU67" s="212" t="s">
        <v>314</v>
      </c>
      <c r="ANV67" s="212" t="s">
        <v>314</v>
      </c>
      <c r="ANW67" s="212" t="s">
        <v>314</v>
      </c>
      <c r="ANX67" s="212" t="s">
        <v>314</v>
      </c>
      <c r="ANY67" s="212" t="s">
        <v>315</v>
      </c>
      <c r="ANZ67" s="212" t="s">
        <v>315</v>
      </c>
      <c r="AOA67" s="212" t="s">
        <v>315</v>
      </c>
      <c r="AOB67" s="212" t="s">
        <v>315</v>
      </c>
      <c r="AOC67" s="212" t="s">
        <v>315</v>
      </c>
      <c r="AOD67" s="212" t="s">
        <v>315</v>
      </c>
      <c r="AOE67" s="212" t="s">
        <v>315</v>
      </c>
      <c r="AOF67" s="212" t="s">
        <v>316</v>
      </c>
      <c r="AOG67" s="212" t="s">
        <v>316</v>
      </c>
      <c r="AOH67" s="212" t="s">
        <v>316</v>
      </c>
      <c r="AOI67" s="212" t="s">
        <v>316</v>
      </c>
      <c r="AOJ67" s="212" t="s">
        <v>316</v>
      </c>
      <c r="AOK67" s="212" t="s">
        <v>316</v>
      </c>
      <c r="AOL67" s="212" t="s">
        <v>316</v>
      </c>
      <c r="AOM67" s="212" t="s">
        <v>317</v>
      </c>
      <c r="AON67" s="212" t="s">
        <v>317</v>
      </c>
      <c r="AOO67" s="212" t="s">
        <v>317</v>
      </c>
      <c r="AOP67" s="212" t="s">
        <v>318</v>
      </c>
      <c r="AOQ67" s="212" t="s">
        <v>318</v>
      </c>
      <c r="AOR67" s="212" t="s">
        <v>318</v>
      </c>
      <c r="AOS67" s="212" t="s">
        <v>318</v>
      </c>
      <c r="AOT67" s="212" t="s">
        <v>318</v>
      </c>
      <c r="AOU67" s="212" t="s">
        <v>318</v>
      </c>
      <c r="AOV67" s="212" t="s">
        <v>318</v>
      </c>
      <c r="AOW67" s="212" t="s">
        <v>320</v>
      </c>
      <c r="AOX67" s="212" t="s">
        <v>320</v>
      </c>
      <c r="AOY67" s="212" t="s">
        <v>320</v>
      </c>
      <c r="AOZ67" s="212" t="s">
        <v>319</v>
      </c>
      <c r="APA67" s="212" t="s">
        <v>319</v>
      </c>
      <c r="APB67" s="212" t="s">
        <v>319</v>
      </c>
      <c r="APC67" s="212" t="s">
        <v>321</v>
      </c>
      <c r="APD67" s="212" t="s">
        <v>322</v>
      </c>
      <c r="APE67" s="212" t="s">
        <v>322</v>
      </c>
      <c r="APF67" s="212" t="s">
        <v>322</v>
      </c>
      <c r="APG67" s="212" t="s">
        <v>322</v>
      </c>
      <c r="APH67" s="212" t="s">
        <v>322</v>
      </c>
      <c r="API67" s="212" t="s">
        <v>322</v>
      </c>
      <c r="APJ67" s="212" t="s">
        <v>322</v>
      </c>
      <c r="APK67" s="212" t="s">
        <v>323</v>
      </c>
      <c r="APL67" s="212" t="s">
        <v>323</v>
      </c>
      <c r="APM67" s="212" t="s">
        <v>323</v>
      </c>
      <c r="APN67" s="212" t="s">
        <v>324</v>
      </c>
      <c r="APO67" s="212" t="s">
        <v>324</v>
      </c>
      <c r="APP67" s="212" t="s">
        <v>324</v>
      </c>
      <c r="APQ67" s="212" t="s">
        <v>325</v>
      </c>
      <c r="APR67" s="212" t="s">
        <v>326</v>
      </c>
      <c r="APS67" s="212" t="s">
        <v>326</v>
      </c>
      <c r="APT67" s="212" t="s">
        <v>326</v>
      </c>
      <c r="APU67" s="212" t="s">
        <v>327</v>
      </c>
      <c r="APV67" s="212" t="s">
        <v>328</v>
      </c>
      <c r="APW67" s="212" t="s">
        <v>517</v>
      </c>
      <c r="APX67" s="212" t="s">
        <v>517</v>
      </c>
      <c r="APY67" s="212" t="s">
        <v>517</v>
      </c>
      <c r="APZ67" s="212" t="s">
        <v>517</v>
      </c>
      <c r="AQA67" s="212" t="s">
        <v>517</v>
      </c>
      <c r="AQB67" s="212" t="s">
        <v>517</v>
      </c>
      <c r="AQC67" s="212" t="s">
        <v>517</v>
      </c>
      <c r="AQD67" s="212" t="s">
        <v>517</v>
      </c>
      <c r="AQE67" s="212" t="s">
        <v>517</v>
      </c>
      <c r="AQF67" s="212" t="s">
        <v>517</v>
      </c>
      <c r="AQG67" s="212" t="s">
        <v>517</v>
      </c>
      <c r="AQH67" s="212" t="s">
        <v>517</v>
      </c>
      <c r="AQI67" s="212" t="s">
        <v>517</v>
      </c>
      <c r="AQJ67" s="212" t="s">
        <v>517</v>
      </c>
      <c r="AQK67" s="212" t="s">
        <v>517</v>
      </c>
      <c r="AQL67" s="212" t="s">
        <v>301</v>
      </c>
      <c r="AQM67" s="212" t="s">
        <v>301</v>
      </c>
      <c r="AQN67" s="212" t="s">
        <v>301</v>
      </c>
      <c r="AQO67" s="212" t="s">
        <v>301</v>
      </c>
      <c r="AQP67" s="212" t="s">
        <v>301</v>
      </c>
      <c r="AQQ67" s="212" t="s">
        <v>301</v>
      </c>
      <c r="AQR67" s="212" t="s">
        <v>301</v>
      </c>
      <c r="AQS67" s="212" t="s">
        <v>301</v>
      </c>
      <c r="AQT67" s="212" t="s">
        <v>301</v>
      </c>
      <c r="AQU67" s="212" t="s">
        <v>301</v>
      </c>
      <c r="AQV67" s="212" t="s">
        <v>301</v>
      </c>
      <c r="AQW67" s="212" t="s">
        <v>301</v>
      </c>
      <c r="AQX67" s="212" t="s">
        <v>301</v>
      </c>
      <c r="AQY67" s="212" t="s">
        <v>301</v>
      </c>
      <c r="AQZ67" s="212" t="s">
        <v>301</v>
      </c>
      <c r="ARA67" s="212" t="s">
        <v>302</v>
      </c>
      <c r="ARB67" s="212" t="s">
        <v>302</v>
      </c>
      <c r="ARC67" s="212" t="s">
        <v>302</v>
      </c>
      <c r="ARD67" s="212" t="s">
        <v>302</v>
      </c>
      <c r="ARE67" s="212" t="s">
        <v>302</v>
      </c>
      <c r="ARF67" s="212" t="s">
        <v>302</v>
      </c>
      <c r="ARG67" s="212" t="s">
        <v>302</v>
      </c>
      <c r="ARH67" s="212" t="s">
        <v>303</v>
      </c>
      <c r="ARI67" s="212" t="s">
        <v>303</v>
      </c>
      <c r="ARJ67" s="212" t="s">
        <v>303</v>
      </c>
      <c r="ARK67" s="212" t="s">
        <v>303</v>
      </c>
      <c r="ARL67" s="212" t="s">
        <v>303</v>
      </c>
      <c r="ARM67" s="212" t="s">
        <v>303</v>
      </c>
      <c r="ARN67" s="212" t="s">
        <v>303</v>
      </c>
      <c r="ARO67" s="212" t="s">
        <v>303</v>
      </c>
      <c r="ARP67" s="212" t="s">
        <v>303</v>
      </c>
      <c r="ARQ67" s="212" t="s">
        <v>303</v>
      </c>
      <c r="ARR67" s="212" t="s">
        <v>303</v>
      </c>
      <c r="ARS67" s="212" t="s">
        <v>303</v>
      </c>
      <c r="ART67" s="212" t="s">
        <v>303</v>
      </c>
      <c r="ARU67" s="212" t="s">
        <v>303</v>
      </c>
      <c r="ARV67" s="212" t="s">
        <v>303</v>
      </c>
      <c r="ARW67" s="212" t="s">
        <v>304</v>
      </c>
      <c r="ARX67" s="212" t="s">
        <v>304</v>
      </c>
      <c r="ARY67" s="212" t="s">
        <v>304</v>
      </c>
      <c r="ARZ67" s="212" t="s">
        <v>304</v>
      </c>
      <c r="ASA67" s="212" t="s">
        <v>304</v>
      </c>
      <c r="ASB67" s="212" t="s">
        <v>304</v>
      </c>
      <c r="ASC67" s="212" t="s">
        <v>304</v>
      </c>
      <c r="ASD67" s="212" t="s">
        <v>305</v>
      </c>
      <c r="ASE67" s="212" t="s">
        <v>305</v>
      </c>
      <c r="ASF67" s="212" t="s">
        <v>305</v>
      </c>
      <c r="ASG67" s="212" t="s">
        <v>305</v>
      </c>
      <c r="ASH67" s="212" t="s">
        <v>305</v>
      </c>
      <c r="ASI67" s="212" t="s">
        <v>305</v>
      </c>
      <c r="ASJ67" s="212" t="s">
        <v>305</v>
      </c>
      <c r="ASK67" s="212" t="s">
        <v>306</v>
      </c>
      <c r="ASL67" s="212" t="s">
        <v>306</v>
      </c>
      <c r="ASM67" s="212" t="s">
        <v>306</v>
      </c>
      <c r="ASN67" s="212" t="s">
        <v>307</v>
      </c>
      <c r="ASO67" s="212" t="s">
        <v>307</v>
      </c>
      <c r="ASP67" s="212" t="s">
        <v>307</v>
      </c>
      <c r="ASQ67" s="212" t="s">
        <v>307</v>
      </c>
      <c r="ASR67" s="212" t="s">
        <v>307</v>
      </c>
      <c r="ASS67" s="212" t="s">
        <v>307</v>
      </c>
      <c r="AST67" s="212" t="s">
        <v>307</v>
      </c>
      <c r="ASU67" s="212" t="s">
        <v>307</v>
      </c>
      <c r="ASV67" s="212" t="s">
        <v>307</v>
      </c>
      <c r="ASW67" s="212" t="s">
        <v>307</v>
      </c>
      <c r="ASX67" s="212" t="s">
        <v>307</v>
      </c>
      <c r="ASY67" s="212" t="s">
        <v>307</v>
      </c>
      <c r="ASZ67" s="212" t="s">
        <v>307</v>
      </c>
      <c r="ATA67" s="212" t="s">
        <v>307</v>
      </c>
      <c r="ATB67" s="212" t="s">
        <v>307</v>
      </c>
      <c r="ATC67" s="212" t="s">
        <v>308</v>
      </c>
      <c r="ATD67" s="212" t="s">
        <v>308</v>
      </c>
      <c r="ATE67" s="212" t="s">
        <v>308</v>
      </c>
      <c r="ATF67" s="212" t="s">
        <v>308</v>
      </c>
      <c r="ATG67" s="212" t="s">
        <v>308</v>
      </c>
      <c r="ATH67" s="212" t="s">
        <v>308</v>
      </c>
      <c r="ATI67" s="212" t="s">
        <v>308</v>
      </c>
      <c r="ATJ67" s="212" t="s">
        <v>309</v>
      </c>
      <c r="ATK67" s="212">
        <v>123456</v>
      </c>
      <c r="ATL67" s="212" t="s">
        <v>309</v>
      </c>
      <c r="ATM67" s="212" t="s">
        <v>309</v>
      </c>
      <c r="ATN67" s="212" t="s">
        <v>309</v>
      </c>
      <c r="ATO67" s="212" t="s">
        <v>309</v>
      </c>
      <c r="ATP67" s="212" t="s">
        <v>309</v>
      </c>
      <c r="ATQ67" s="212" t="s">
        <v>355</v>
      </c>
      <c r="ATR67" s="212" t="s">
        <v>355</v>
      </c>
      <c r="ATS67" s="212" t="s">
        <v>355</v>
      </c>
      <c r="ATT67" s="212" t="s">
        <v>310</v>
      </c>
      <c r="ATU67" s="212" t="s">
        <v>310</v>
      </c>
      <c r="ATV67" s="212" t="s">
        <v>310</v>
      </c>
      <c r="ATW67" s="212" t="s">
        <v>310</v>
      </c>
      <c r="ATX67" s="212" t="s">
        <v>310</v>
      </c>
      <c r="ATY67" s="212" t="s">
        <v>310</v>
      </c>
      <c r="ATZ67" s="212" t="s">
        <v>310</v>
      </c>
      <c r="AUA67" s="212" t="s">
        <v>311</v>
      </c>
      <c r="AUB67" s="212" t="s">
        <v>311</v>
      </c>
      <c r="AUC67" s="212" t="s">
        <v>311</v>
      </c>
      <c r="AUD67" s="212" t="s">
        <v>312</v>
      </c>
      <c r="AUE67" s="212" t="s">
        <v>312</v>
      </c>
      <c r="AUF67" s="212" t="s">
        <v>312</v>
      </c>
      <c r="AUG67" s="212" t="s">
        <v>313</v>
      </c>
      <c r="AUH67" s="212" t="s">
        <v>314</v>
      </c>
      <c r="AUI67" s="212" t="s">
        <v>314</v>
      </c>
      <c r="AUJ67" s="212" t="s">
        <v>314</v>
      </c>
      <c r="AUK67" s="212" t="s">
        <v>314</v>
      </c>
      <c r="AUL67" s="212" t="s">
        <v>314</v>
      </c>
      <c r="AUM67" s="212" t="s">
        <v>314</v>
      </c>
      <c r="AUN67" s="212" t="s">
        <v>314</v>
      </c>
      <c r="AUO67" s="212" t="s">
        <v>314</v>
      </c>
      <c r="AUP67" s="212" t="s">
        <v>314</v>
      </c>
      <c r="AUQ67" s="212" t="s">
        <v>314</v>
      </c>
      <c r="AUR67" s="212" t="s">
        <v>314</v>
      </c>
      <c r="AUS67" s="212" t="s">
        <v>314</v>
      </c>
      <c r="AUT67" s="212" t="s">
        <v>314</v>
      </c>
      <c r="AUU67" s="212" t="s">
        <v>314</v>
      </c>
      <c r="AUV67" s="212" t="s">
        <v>314</v>
      </c>
      <c r="AUW67" s="212" t="s">
        <v>315</v>
      </c>
      <c r="AUX67" s="212" t="s">
        <v>315</v>
      </c>
      <c r="AUY67" s="212" t="s">
        <v>315</v>
      </c>
      <c r="AUZ67" s="212" t="s">
        <v>315</v>
      </c>
      <c r="AVA67" s="212" t="s">
        <v>315</v>
      </c>
      <c r="AVB67" s="212" t="s">
        <v>315</v>
      </c>
      <c r="AVC67" s="212" t="s">
        <v>315</v>
      </c>
      <c r="AVD67" s="212" t="s">
        <v>316</v>
      </c>
      <c r="AVE67" s="212" t="s">
        <v>316</v>
      </c>
      <c r="AVF67" s="212" t="s">
        <v>316</v>
      </c>
      <c r="AVG67" s="212" t="s">
        <v>316</v>
      </c>
      <c r="AVH67" s="212" t="s">
        <v>316</v>
      </c>
      <c r="AVI67" s="212" t="s">
        <v>316</v>
      </c>
      <c r="AVJ67" s="212" t="s">
        <v>316</v>
      </c>
      <c r="AVK67" s="212" t="s">
        <v>317</v>
      </c>
      <c r="AVL67" s="212" t="s">
        <v>317</v>
      </c>
      <c r="AVM67" s="212" t="s">
        <v>317</v>
      </c>
      <c r="AVN67" s="212" t="s">
        <v>318</v>
      </c>
      <c r="AVO67" s="212" t="s">
        <v>318</v>
      </c>
      <c r="AVP67" s="212" t="s">
        <v>318</v>
      </c>
      <c r="AVQ67" s="212" t="s">
        <v>318</v>
      </c>
      <c r="AVR67" s="212" t="s">
        <v>318</v>
      </c>
      <c r="AVS67" s="212" t="s">
        <v>318</v>
      </c>
      <c r="AVT67" s="212" t="s">
        <v>318</v>
      </c>
      <c r="AVU67" s="212" t="s">
        <v>320</v>
      </c>
      <c r="AVV67" s="212" t="s">
        <v>320</v>
      </c>
      <c r="AVW67" s="212" t="s">
        <v>320</v>
      </c>
      <c r="AVX67" s="212" t="s">
        <v>319</v>
      </c>
      <c r="AVY67" s="212" t="s">
        <v>319</v>
      </c>
      <c r="AVZ67" s="212" t="s">
        <v>319</v>
      </c>
      <c r="AWA67" s="212" t="s">
        <v>321</v>
      </c>
      <c r="AWB67" s="212" t="s">
        <v>322</v>
      </c>
      <c r="AWC67" s="212" t="s">
        <v>322</v>
      </c>
      <c r="AWD67" s="212" t="s">
        <v>322</v>
      </c>
      <c r="AWE67" s="212" t="s">
        <v>322</v>
      </c>
      <c r="AWF67" s="212" t="s">
        <v>322</v>
      </c>
      <c r="AWG67" s="212" t="s">
        <v>322</v>
      </c>
      <c r="AWH67" s="212" t="s">
        <v>322</v>
      </c>
      <c r="AWI67" s="212" t="s">
        <v>323</v>
      </c>
      <c r="AWJ67" s="212" t="s">
        <v>323</v>
      </c>
      <c r="AWK67" s="212" t="s">
        <v>323</v>
      </c>
      <c r="AWL67" s="212" t="s">
        <v>324</v>
      </c>
      <c r="AWM67" s="212" t="s">
        <v>324</v>
      </c>
      <c r="AWN67" s="212" t="s">
        <v>324</v>
      </c>
      <c r="AWO67" s="212" t="s">
        <v>325</v>
      </c>
      <c r="AWP67" s="212" t="s">
        <v>326</v>
      </c>
      <c r="AWQ67" s="212" t="s">
        <v>326</v>
      </c>
      <c r="AWR67" s="212" t="s">
        <v>326</v>
      </c>
      <c r="AWS67" s="212" t="s">
        <v>327</v>
      </c>
      <c r="AWT67" s="212" t="s">
        <v>328</v>
      </c>
      <c r="AWU67" s="503" t="s">
        <v>300</v>
      </c>
      <c r="AWV67" s="503" t="s">
        <v>300</v>
      </c>
      <c r="AWW67" s="503" t="s">
        <v>301</v>
      </c>
      <c r="AWX67" s="503" t="s">
        <v>301</v>
      </c>
      <c r="AWY67" s="503" t="s">
        <v>303</v>
      </c>
      <c r="AWZ67" s="503" t="s">
        <v>303</v>
      </c>
      <c r="AXA67" s="212" t="s">
        <v>552</v>
      </c>
      <c r="AXB67" s="503" t="s">
        <v>300</v>
      </c>
      <c r="AXC67" s="212" t="s">
        <v>552</v>
      </c>
      <c r="AXD67" s="212" t="s">
        <v>553</v>
      </c>
      <c r="AXE67" s="503" t="s">
        <v>300</v>
      </c>
      <c r="AXF67" s="212" t="s">
        <v>553</v>
      </c>
      <c r="AXG67" s="212" t="s">
        <v>554</v>
      </c>
      <c r="AXH67" s="503" t="s">
        <v>301</v>
      </c>
      <c r="AXI67" s="212" t="s">
        <v>554</v>
      </c>
      <c r="AXJ67" s="212" t="s">
        <v>555</v>
      </c>
      <c r="AXK67" s="503" t="s">
        <v>301</v>
      </c>
      <c r="AXL67" s="212" t="s">
        <v>555</v>
      </c>
      <c r="AXM67" s="212" t="s">
        <v>556</v>
      </c>
      <c r="AXN67" s="503" t="s">
        <v>303</v>
      </c>
      <c r="AXO67" s="212" t="s">
        <v>556</v>
      </c>
      <c r="AXP67" s="212" t="s">
        <v>557</v>
      </c>
      <c r="AXQ67" s="503" t="s">
        <v>303</v>
      </c>
      <c r="AXR67" s="212" t="s">
        <v>557</v>
      </c>
      <c r="AXS67" s="503" t="s">
        <v>300</v>
      </c>
      <c r="AXT67" s="503" t="s">
        <v>300</v>
      </c>
      <c r="AXU67" s="503" t="s">
        <v>301</v>
      </c>
      <c r="AXV67" s="503" t="s">
        <v>301</v>
      </c>
      <c r="AXW67" s="503" t="s">
        <v>307</v>
      </c>
      <c r="AXX67" s="503" t="s">
        <v>307</v>
      </c>
      <c r="AXY67" s="212" t="s">
        <v>553</v>
      </c>
      <c r="AXZ67" s="503" t="s">
        <v>300</v>
      </c>
      <c r="AYA67" s="212" t="s">
        <v>553</v>
      </c>
      <c r="AYB67" s="212" t="s">
        <v>566</v>
      </c>
      <c r="AYC67" s="503" t="s">
        <v>300</v>
      </c>
      <c r="AYD67" s="212" t="s">
        <v>566</v>
      </c>
      <c r="AYE67" s="212" t="s">
        <v>567</v>
      </c>
      <c r="AYF67" s="503" t="s">
        <v>307</v>
      </c>
      <c r="AYG67" s="212" t="s">
        <v>567</v>
      </c>
      <c r="AYH67" s="212" t="s">
        <v>408</v>
      </c>
      <c r="AYI67" s="503" t="s">
        <v>307</v>
      </c>
      <c r="AYJ67" s="212" t="s">
        <v>408</v>
      </c>
      <c r="AYK67" s="212" t="s">
        <v>568</v>
      </c>
      <c r="AYL67" s="503" t="s">
        <v>301</v>
      </c>
      <c r="AYM67" s="212" t="s">
        <v>568</v>
      </c>
      <c r="AYN67" s="212" t="s">
        <v>356</v>
      </c>
      <c r="AYO67" s="503" t="s">
        <v>301</v>
      </c>
      <c r="AYP67" s="212" t="s">
        <v>356</v>
      </c>
      <c r="AYQ67" s="503" t="s">
        <v>301</v>
      </c>
      <c r="AYR67" s="503" t="s">
        <v>301</v>
      </c>
      <c r="AYS67" s="503" t="s">
        <v>307</v>
      </c>
      <c r="AYT67" s="503" t="s">
        <v>307</v>
      </c>
      <c r="AYU67" s="503" t="s">
        <v>303</v>
      </c>
      <c r="AYV67" s="503" t="s">
        <v>303</v>
      </c>
      <c r="AYW67" s="503" t="s">
        <v>672</v>
      </c>
      <c r="AYX67" s="503" t="s">
        <v>301</v>
      </c>
      <c r="AYY67" s="212" t="s">
        <v>718</v>
      </c>
      <c r="AYZ67" s="503" t="s">
        <v>301</v>
      </c>
      <c r="AZA67" s="503" t="s">
        <v>672</v>
      </c>
      <c r="AZB67" s="212" t="s">
        <v>718</v>
      </c>
      <c r="AZC67" s="212" t="s">
        <v>575</v>
      </c>
      <c r="AZD67" s="503" t="s">
        <v>307</v>
      </c>
      <c r="AZE67" s="503" t="s">
        <v>307</v>
      </c>
      <c r="AZF67" s="212" t="s">
        <v>576</v>
      </c>
      <c r="AZG67" s="212" t="s">
        <v>575</v>
      </c>
      <c r="AZH67" s="212" t="s">
        <v>576</v>
      </c>
      <c r="AZI67" s="212" t="s">
        <v>577</v>
      </c>
      <c r="AZJ67" s="503" t="s">
        <v>303</v>
      </c>
      <c r="AZK67" s="212" t="s">
        <v>375</v>
      </c>
      <c r="AZL67" s="503" t="s">
        <v>303</v>
      </c>
      <c r="AZM67" s="212" t="s">
        <v>577</v>
      </c>
      <c r="AZN67" s="212" t="s">
        <v>375</v>
      </c>
      <c r="AZO67" s="503" t="s">
        <v>307</v>
      </c>
      <c r="AZP67" s="503" t="s">
        <v>307</v>
      </c>
      <c r="AZQ67" s="503" t="s">
        <v>300</v>
      </c>
      <c r="AZR67" s="503" t="s">
        <v>300</v>
      </c>
      <c r="AZS67" s="503" t="s">
        <v>303</v>
      </c>
      <c r="AZT67" s="503" t="s">
        <v>303</v>
      </c>
      <c r="AZU67" s="503" t="s">
        <v>303</v>
      </c>
      <c r="AZV67" s="503" t="s">
        <v>303</v>
      </c>
      <c r="AZW67" s="212" t="s">
        <v>582</v>
      </c>
      <c r="AZX67" s="212" t="s">
        <v>583</v>
      </c>
      <c r="AZY67" s="212" t="s">
        <v>582</v>
      </c>
      <c r="AZZ67" s="212" t="s">
        <v>583</v>
      </c>
      <c r="BAA67" s="212" t="s">
        <v>498</v>
      </c>
      <c r="BAB67" s="212" t="s">
        <v>501</v>
      </c>
      <c r="BAC67" s="212" t="s">
        <v>501</v>
      </c>
      <c r="BAD67" s="503" t="s">
        <v>307</v>
      </c>
      <c r="BAE67" s="212" t="s">
        <v>498</v>
      </c>
      <c r="BAF67" s="503" t="s">
        <v>307</v>
      </c>
      <c r="BAG67" s="212" t="s">
        <v>338</v>
      </c>
      <c r="BAH67" s="503" t="s">
        <v>300</v>
      </c>
      <c r="BAI67" s="212" t="s">
        <v>340</v>
      </c>
      <c r="BAJ67" s="503" t="s">
        <v>300</v>
      </c>
      <c r="BAK67" s="212" t="s">
        <v>338</v>
      </c>
      <c r="BAL67" s="212" t="s">
        <v>340</v>
      </c>
      <c r="BAM67" s="503" t="s">
        <v>300</v>
      </c>
      <c r="BAN67" s="503" t="s">
        <v>300</v>
      </c>
      <c r="BAO67" s="503" t="s">
        <v>300</v>
      </c>
      <c r="BAP67" s="503" t="s">
        <v>300</v>
      </c>
      <c r="BAQ67" s="503" t="s">
        <v>300</v>
      </c>
      <c r="BAR67" s="503" t="s">
        <v>300</v>
      </c>
      <c r="BAS67" s="503" t="s">
        <v>301</v>
      </c>
      <c r="BAT67" s="503" t="s">
        <v>301</v>
      </c>
      <c r="BAU67" s="503" t="s">
        <v>301</v>
      </c>
      <c r="BAV67" s="503" t="s">
        <v>301</v>
      </c>
      <c r="BAW67" s="503" t="s">
        <v>301</v>
      </c>
      <c r="BAX67" s="503" t="s">
        <v>301</v>
      </c>
      <c r="BAY67" s="503" t="s">
        <v>303</v>
      </c>
      <c r="BAZ67" s="503" t="s">
        <v>303</v>
      </c>
      <c r="BBA67" s="503" t="s">
        <v>303</v>
      </c>
      <c r="BBB67" s="503" t="s">
        <v>303</v>
      </c>
      <c r="BBC67" s="503" t="s">
        <v>303</v>
      </c>
      <c r="BBD67" s="503" t="s">
        <v>303</v>
      </c>
      <c r="BBE67" s="503" t="s">
        <v>302</v>
      </c>
      <c r="BBF67" s="503" t="s">
        <v>302</v>
      </c>
      <c r="BBG67" s="503" t="s">
        <v>304</v>
      </c>
      <c r="BBH67" s="503" t="s">
        <v>304</v>
      </c>
      <c r="BBI67" s="503" t="s">
        <v>305</v>
      </c>
      <c r="BBJ67" s="503" t="s">
        <v>305</v>
      </c>
      <c r="BBK67" s="503" t="s">
        <v>307</v>
      </c>
      <c r="BBL67" s="503" t="s">
        <v>307</v>
      </c>
      <c r="BBM67" s="503" t="s">
        <v>307</v>
      </c>
      <c r="BBN67" s="503" t="s">
        <v>307</v>
      </c>
      <c r="BBO67" s="503" t="s">
        <v>307</v>
      </c>
      <c r="BBP67" s="503" t="s">
        <v>307</v>
      </c>
      <c r="BBQ67" s="503" t="s">
        <v>308</v>
      </c>
      <c r="BBR67" s="503" t="s">
        <v>308</v>
      </c>
      <c r="BBS67" s="503" t="s">
        <v>309</v>
      </c>
      <c r="BBT67" s="503" t="s">
        <v>309</v>
      </c>
      <c r="BBU67" s="503" t="s">
        <v>310</v>
      </c>
      <c r="BBV67" s="503" t="s">
        <v>310</v>
      </c>
      <c r="BBW67" s="503">
        <v>12345</v>
      </c>
      <c r="BBX67" s="503">
        <v>12345</v>
      </c>
      <c r="BBY67" s="503">
        <v>12345</v>
      </c>
      <c r="BBZ67" s="503">
        <v>12345</v>
      </c>
      <c r="BCA67" s="503">
        <v>12345</v>
      </c>
      <c r="BCB67" s="503">
        <v>12345</v>
      </c>
      <c r="BCC67" s="212" t="s">
        <v>337</v>
      </c>
      <c r="BCD67" s="212" t="s">
        <v>337</v>
      </c>
      <c r="BCE67" s="212" t="s">
        <v>338</v>
      </c>
      <c r="BCF67" s="212" t="s">
        <v>338</v>
      </c>
      <c r="BCG67" s="212" t="s">
        <v>587</v>
      </c>
      <c r="BCH67" s="506" t="s">
        <v>587</v>
      </c>
      <c r="BCI67" s="503" t="s">
        <v>340</v>
      </c>
      <c r="BCJ67" s="503" t="s">
        <v>340</v>
      </c>
      <c r="BCK67" s="212" t="s">
        <v>341</v>
      </c>
      <c r="BCL67" s="212" t="s">
        <v>341</v>
      </c>
      <c r="BCM67" s="212" t="s">
        <v>351</v>
      </c>
      <c r="BCN67" s="212" t="s">
        <v>351</v>
      </c>
      <c r="BCO67" s="503" t="s">
        <v>301</v>
      </c>
      <c r="BCP67" s="503" t="s">
        <v>301</v>
      </c>
      <c r="BCQ67" s="503" t="s">
        <v>301</v>
      </c>
      <c r="BCR67" s="503" t="s">
        <v>301</v>
      </c>
      <c r="BCS67" s="503" t="s">
        <v>301</v>
      </c>
      <c r="BCT67" s="503" t="s">
        <v>301</v>
      </c>
      <c r="BCU67" s="212" t="s">
        <v>554</v>
      </c>
      <c r="BCV67" s="212" t="s">
        <v>554</v>
      </c>
      <c r="BCW67" s="212" t="s">
        <v>588</v>
      </c>
      <c r="BCX67" s="212" t="s">
        <v>588</v>
      </c>
      <c r="BCY67" s="212" t="s">
        <v>356</v>
      </c>
      <c r="BCZ67" s="212" t="s">
        <v>356</v>
      </c>
      <c r="BDA67" s="212" t="s">
        <v>357</v>
      </c>
      <c r="BDB67" s="212" t="s">
        <v>357</v>
      </c>
      <c r="BDC67" s="212" t="s">
        <v>358</v>
      </c>
      <c r="BDD67" s="212" t="s">
        <v>358</v>
      </c>
      <c r="BDE67" s="212" t="s">
        <v>352</v>
      </c>
      <c r="BDF67" s="212" t="s">
        <v>352</v>
      </c>
      <c r="BDG67" s="503" t="s">
        <v>303</v>
      </c>
      <c r="BDH67" s="503" t="s">
        <v>303</v>
      </c>
      <c r="BDI67" s="503" t="s">
        <v>303</v>
      </c>
      <c r="BDJ67" s="503" t="s">
        <v>303</v>
      </c>
      <c r="BDK67" s="503" t="s">
        <v>303</v>
      </c>
      <c r="BDL67" s="503" t="s">
        <v>303</v>
      </c>
      <c r="BDM67" s="212" t="s">
        <v>377</v>
      </c>
      <c r="BDN67" s="212" t="s">
        <v>377</v>
      </c>
      <c r="BDO67" s="212" t="s">
        <v>379</v>
      </c>
      <c r="BDP67" s="212" t="s">
        <v>379</v>
      </c>
      <c r="BDQ67" s="212" t="s">
        <v>378</v>
      </c>
      <c r="BDR67" s="212" t="s">
        <v>378</v>
      </c>
      <c r="BDS67" s="212" t="s">
        <v>374</v>
      </c>
      <c r="BDT67" s="212" t="s">
        <v>374</v>
      </c>
      <c r="BDU67" s="212" t="s">
        <v>589</v>
      </c>
      <c r="BDV67" s="212" t="s">
        <v>589</v>
      </c>
      <c r="BDW67" s="212" t="s">
        <v>590</v>
      </c>
      <c r="BDX67" s="212" t="s">
        <v>590</v>
      </c>
      <c r="BDY67" s="503" t="s">
        <v>302</v>
      </c>
      <c r="BDZ67" s="503" t="s">
        <v>302</v>
      </c>
      <c r="BEA67" s="212" t="s">
        <v>591</v>
      </c>
      <c r="BEB67" s="212" t="s">
        <v>591</v>
      </c>
      <c r="BEC67" s="212" t="s">
        <v>592</v>
      </c>
      <c r="BED67" s="212" t="s">
        <v>592</v>
      </c>
      <c r="BEE67" s="503" t="s">
        <v>304</v>
      </c>
      <c r="BEF67" s="503" t="s">
        <v>304</v>
      </c>
      <c r="BEG67" s="212" t="s">
        <v>593</v>
      </c>
      <c r="BEH67" s="212" t="s">
        <v>593</v>
      </c>
      <c r="BEI67" s="212" t="s">
        <v>824</v>
      </c>
      <c r="BEJ67" s="212" t="s">
        <v>635</v>
      </c>
      <c r="BEK67" s="503" t="s">
        <v>305</v>
      </c>
      <c r="BEL67" s="503" t="s">
        <v>305</v>
      </c>
      <c r="BEM67" s="212" t="s">
        <v>594</v>
      </c>
      <c r="BEN67" s="212" t="s">
        <v>594</v>
      </c>
      <c r="BEO67" s="212" t="s">
        <v>595</v>
      </c>
      <c r="BEP67" s="212" t="s">
        <v>595</v>
      </c>
      <c r="BEQ67" s="503" t="s">
        <v>307</v>
      </c>
      <c r="BER67" s="503" t="s">
        <v>307</v>
      </c>
      <c r="BES67" s="503" t="s">
        <v>307</v>
      </c>
      <c r="BET67" s="503" t="s">
        <v>307</v>
      </c>
      <c r="BEU67" s="503" t="s">
        <v>307</v>
      </c>
      <c r="BEV67" s="503" t="s">
        <v>307</v>
      </c>
      <c r="BEW67" s="212" t="s">
        <v>596</v>
      </c>
      <c r="BEX67" s="212" t="s">
        <v>596</v>
      </c>
      <c r="BEY67" s="212" t="s">
        <v>597</v>
      </c>
      <c r="BEZ67" s="212" t="s">
        <v>597</v>
      </c>
      <c r="BFA67" s="212" t="s">
        <v>598</v>
      </c>
      <c r="BFB67" s="212" t="s">
        <v>598</v>
      </c>
      <c r="BFC67" s="212" t="s">
        <v>599</v>
      </c>
      <c r="BFD67" s="212" t="s">
        <v>599</v>
      </c>
      <c r="BFE67" s="212" t="s">
        <v>600</v>
      </c>
      <c r="BFF67" s="212" t="s">
        <v>600</v>
      </c>
      <c r="BFG67" s="212" t="s">
        <v>601</v>
      </c>
      <c r="BFH67" s="212" t="s">
        <v>601</v>
      </c>
      <c r="BFI67" s="503" t="s">
        <v>308</v>
      </c>
      <c r="BFJ67" s="503" t="s">
        <v>308</v>
      </c>
      <c r="BFK67" s="212" t="s">
        <v>602</v>
      </c>
      <c r="BFL67" s="212" t="s">
        <v>602</v>
      </c>
      <c r="BFM67" s="212" t="s">
        <v>603</v>
      </c>
      <c r="BFN67" s="212" t="s">
        <v>603</v>
      </c>
      <c r="BFO67" s="503" t="s">
        <v>309</v>
      </c>
      <c r="BFP67" s="503" t="s">
        <v>309</v>
      </c>
      <c r="BFQ67" s="212" t="s">
        <v>604</v>
      </c>
      <c r="BFR67" s="212" t="s">
        <v>604</v>
      </c>
      <c r="BFS67" s="212" t="s">
        <v>605</v>
      </c>
      <c r="BFT67" s="212" t="s">
        <v>605</v>
      </c>
      <c r="BFU67" s="503" t="s">
        <v>310</v>
      </c>
      <c r="BFV67" s="503" t="s">
        <v>310</v>
      </c>
      <c r="BFW67" s="212" t="s">
        <v>606</v>
      </c>
      <c r="BFX67" s="212" t="s">
        <v>606</v>
      </c>
      <c r="BFY67" s="212" t="s">
        <v>607</v>
      </c>
      <c r="BFZ67" s="212" t="s">
        <v>607</v>
      </c>
      <c r="BGA67" s="503" t="s">
        <v>300</v>
      </c>
      <c r="BGB67" s="503" t="s">
        <v>300</v>
      </c>
      <c r="BGC67" s="503" t="s">
        <v>301</v>
      </c>
      <c r="BGD67" s="503" t="s">
        <v>301</v>
      </c>
      <c r="BGE67" s="503" t="s">
        <v>314</v>
      </c>
      <c r="BGF67" s="503" t="s">
        <v>314</v>
      </c>
      <c r="BGG67" s="503" t="s">
        <v>300</v>
      </c>
      <c r="BGH67" s="503" t="s">
        <v>300</v>
      </c>
      <c r="BGI67" s="212" t="s">
        <v>640</v>
      </c>
      <c r="BGJ67" s="212" t="s">
        <v>640</v>
      </c>
      <c r="BGK67" s="212" t="s">
        <v>641</v>
      </c>
      <c r="BGL67" s="212" t="s">
        <v>641</v>
      </c>
      <c r="BGM67" s="503" t="s">
        <v>301</v>
      </c>
      <c r="BGN67" s="503" t="s">
        <v>301</v>
      </c>
      <c r="BGO67" s="212" t="s">
        <v>642</v>
      </c>
      <c r="BGP67" s="212" t="s">
        <v>642</v>
      </c>
      <c r="BGQ67" s="212" t="s">
        <v>352</v>
      </c>
      <c r="BGR67" s="212" t="s">
        <v>352</v>
      </c>
      <c r="BGS67" s="503" t="s">
        <v>314</v>
      </c>
      <c r="BGT67" s="503" t="s">
        <v>314</v>
      </c>
      <c r="BGU67" s="212" t="s">
        <v>643</v>
      </c>
      <c r="BGV67" s="212" t="s">
        <v>643</v>
      </c>
      <c r="BGW67" s="212" t="s">
        <v>644</v>
      </c>
      <c r="BGX67" s="212" t="s">
        <v>644</v>
      </c>
      <c r="BGY67" s="503" t="s">
        <v>301</v>
      </c>
      <c r="BGZ67" s="503" t="s">
        <v>301</v>
      </c>
      <c r="BHA67" s="503" t="s">
        <v>303</v>
      </c>
      <c r="BHB67" s="503" t="s">
        <v>303</v>
      </c>
      <c r="BHC67" s="503" t="s">
        <v>314</v>
      </c>
      <c r="BHD67" s="503" t="s">
        <v>314</v>
      </c>
      <c r="BHE67" s="503" t="s">
        <v>301</v>
      </c>
      <c r="BHF67" s="503" t="s">
        <v>301</v>
      </c>
      <c r="BHG67" s="212" t="s">
        <v>554</v>
      </c>
      <c r="BHH67" s="212" t="s">
        <v>554</v>
      </c>
      <c r="BHI67" s="212" t="s">
        <v>650</v>
      </c>
      <c r="BHJ67" s="212" t="s">
        <v>650</v>
      </c>
      <c r="BHK67" s="503" t="s">
        <v>303</v>
      </c>
      <c r="BHL67" s="503" t="s">
        <v>303</v>
      </c>
      <c r="BHM67" s="212" t="s">
        <v>375</v>
      </c>
      <c r="BHN67" s="212" t="s">
        <v>375</v>
      </c>
      <c r="BHO67" s="212" t="s">
        <v>381</v>
      </c>
      <c r="BHP67" s="212" t="s">
        <v>381</v>
      </c>
      <c r="BHQ67" s="503" t="s">
        <v>314</v>
      </c>
      <c r="BHR67" s="503" t="s">
        <v>314</v>
      </c>
      <c r="BHS67" s="212" t="s">
        <v>651</v>
      </c>
      <c r="BHT67" s="212" t="s">
        <v>651</v>
      </c>
      <c r="BHU67" s="212" t="s">
        <v>652</v>
      </c>
      <c r="BHV67" s="212" t="s">
        <v>652</v>
      </c>
      <c r="BHW67" s="503" t="s">
        <v>300</v>
      </c>
      <c r="BHX67" s="503" t="s">
        <v>300</v>
      </c>
      <c r="BHY67" s="503" t="s">
        <v>303</v>
      </c>
      <c r="BHZ67" s="503" t="s">
        <v>303</v>
      </c>
      <c r="BIA67" s="503" t="s">
        <v>314</v>
      </c>
      <c r="BIB67" s="503" t="s">
        <v>314</v>
      </c>
      <c r="BIC67" s="503" t="s">
        <v>300</v>
      </c>
      <c r="BID67" s="503" t="s">
        <v>300</v>
      </c>
      <c r="BIE67" s="212" t="s">
        <v>343</v>
      </c>
      <c r="BIF67" s="212" t="s">
        <v>343</v>
      </c>
      <c r="BIG67" s="212" t="s">
        <v>660</v>
      </c>
      <c r="BIH67" s="212" t="s">
        <v>660</v>
      </c>
      <c r="BII67" s="503" t="s">
        <v>303</v>
      </c>
      <c r="BIJ67" s="503" t="s">
        <v>303</v>
      </c>
      <c r="BIK67" s="212" t="s">
        <v>374</v>
      </c>
      <c r="BIL67" s="212" t="s">
        <v>374</v>
      </c>
      <c r="BIM67" s="212" t="s">
        <v>661</v>
      </c>
      <c r="BIN67" s="212" t="s">
        <v>661</v>
      </c>
      <c r="BIO67" s="503" t="s">
        <v>314</v>
      </c>
      <c r="BIP67" s="503" t="s">
        <v>314</v>
      </c>
      <c r="BIQ67" s="212" t="s">
        <v>453</v>
      </c>
      <c r="BIR67" s="212" t="s">
        <v>453</v>
      </c>
      <c r="BIS67" s="212" t="s">
        <v>456</v>
      </c>
      <c r="BIT67" s="212" t="s">
        <v>456</v>
      </c>
      <c r="BIU67" s="503" t="s">
        <v>300</v>
      </c>
      <c r="BIV67" s="503" t="s">
        <v>300</v>
      </c>
      <c r="BIW67" s="503" t="s">
        <v>300</v>
      </c>
      <c r="BIX67" s="503" t="s">
        <v>300</v>
      </c>
      <c r="BIY67" s="503" t="s">
        <v>300</v>
      </c>
      <c r="BIZ67" s="503" t="s">
        <v>300</v>
      </c>
      <c r="BJA67" s="503" t="s">
        <v>301</v>
      </c>
      <c r="BJB67" s="503" t="s">
        <v>301</v>
      </c>
      <c r="BJC67" s="503" t="s">
        <v>301</v>
      </c>
      <c r="BJD67" s="503" t="s">
        <v>301</v>
      </c>
      <c r="BJE67" s="503" t="s">
        <v>301</v>
      </c>
      <c r="BJF67" s="503" t="s">
        <v>301</v>
      </c>
      <c r="BJG67" s="503" t="s">
        <v>303</v>
      </c>
      <c r="BJH67" s="503" t="s">
        <v>303</v>
      </c>
      <c r="BJI67" s="503" t="s">
        <v>303</v>
      </c>
      <c r="BJJ67" s="503" t="s">
        <v>303</v>
      </c>
      <c r="BJK67" s="503" t="s">
        <v>303</v>
      </c>
      <c r="BJL67" s="503" t="s">
        <v>303</v>
      </c>
      <c r="BJM67" s="503" t="s">
        <v>302</v>
      </c>
      <c r="BJN67" s="503" t="s">
        <v>302</v>
      </c>
      <c r="BJO67" s="503" t="s">
        <v>304</v>
      </c>
      <c r="BJP67" s="503" t="s">
        <v>304</v>
      </c>
      <c r="BJQ67" s="503" t="s">
        <v>305</v>
      </c>
      <c r="BJR67" s="503" t="s">
        <v>305</v>
      </c>
      <c r="BJS67" s="503" t="s">
        <v>314</v>
      </c>
      <c r="BJT67" s="503" t="s">
        <v>314</v>
      </c>
      <c r="BJU67" s="503" t="s">
        <v>314</v>
      </c>
      <c r="BJV67" s="503" t="s">
        <v>314</v>
      </c>
      <c r="BJW67" s="503" t="s">
        <v>314</v>
      </c>
      <c r="BJX67" s="503" t="s">
        <v>314</v>
      </c>
      <c r="BJY67" s="503" t="s">
        <v>315</v>
      </c>
      <c r="BJZ67" s="503" t="s">
        <v>315</v>
      </c>
      <c r="BKA67" s="503" t="s">
        <v>316</v>
      </c>
      <c r="BKB67" s="503" t="s">
        <v>316</v>
      </c>
      <c r="BKC67" s="503" t="s">
        <v>318</v>
      </c>
      <c r="BKD67" s="503" t="s">
        <v>318</v>
      </c>
      <c r="BKE67" s="503" t="s">
        <v>300</v>
      </c>
      <c r="BKF67" s="503" t="s">
        <v>300</v>
      </c>
      <c r="BKG67" s="503" t="s">
        <v>300</v>
      </c>
      <c r="BKH67" s="503" t="s">
        <v>300</v>
      </c>
      <c r="BKI67" s="503" t="s">
        <v>300</v>
      </c>
      <c r="BKJ67" s="503" t="s">
        <v>300</v>
      </c>
      <c r="BKK67" s="212" t="s">
        <v>641</v>
      </c>
      <c r="BKL67" s="212" t="s">
        <v>641</v>
      </c>
      <c r="BKM67" s="212" t="s">
        <v>669</v>
      </c>
      <c r="BKN67" s="212" t="s">
        <v>669</v>
      </c>
      <c r="BKO67" s="212" t="s">
        <v>587</v>
      </c>
      <c r="BKP67" s="212" t="s">
        <v>587</v>
      </c>
      <c r="BKQ67" s="212" t="s">
        <v>640</v>
      </c>
      <c r="BKR67" s="212" t="s">
        <v>640</v>
      </c>
      <c r="BKS67" s="212" t="s">
        <v>670</v>
      </c>
      <c r="BKT67" s="212" t="s">
        <v>670</v>
      </c>
      <c r="BKU67" s="212" t="s">
        <v>671</v>
      </c>
      <c r="BKV67" s="212" t="s">
        <v>671</v>
      </c>
      <c r="BKW67" s="503" t="s">
        <v>301</v>
      </c>
      <c r="BKX67" s="503" t="s">
        <v>301</v>
      </c>
      <c r="BKY67" s="503" t="s">
        <v>301</v>
      </c>
      <c r="BKZ67" s="503" t="s">
        <v>301</v>
      </c>
      <c r="BLA67" s="503" t="s">
        <v>301</v>
      </c>
      <c r="BLB67" s="503" t="s">
        <v>301</v>
      </c>
      <c r="BLC67" s="212" t="s">
        <v>352</v>
      </c>
      <c r="BLD67" s="212" t="s">
        <v>352</v>
      </c>
      <c r="BLE67" s="212" t="s">
        <v>672</v>
      </c>
      <c r="BLF67" s="212" t="s">
        <v>672</v>
      </c>
      <c r="BLG67" s="212" t="s">
        <v>673</v>
      </c>
      <c r="BLH67" s="212" t="s">
        <v>673</v>
      </c>
      <c r="BLI67" s="212" t="s">
        <v>674</v>
      </c>
      <c r="BLJ67" s="212" t="s">
        <v>674</v>
      </c>
      <c r="BLK67" s="212" t="s">
        <v>675</v>
      </c>
      <c r="BLL67" s="212" t="s">
        <v>675</v>
      </c>
      <c r="BLM67" s="212" t="s">
        <v>676</v>
      </c>
      <c r="BLN67" s="212" t="s">
        <v>676</v>
      </c>
      <c r="BLO67" s="503" t="s">
        <v>303</v>
      </c>
      <c r="BLP67" s="503" t="s">
        <v>303</v>
      </c>
      <c r="BLQ67" s="503" t="s">
        <v>303</v>
      </c>
      <c r="BLR67" s="503" t="s">
        <v>303</v>
      </c>
      <c r="BLS67" s="503" t="s">
        <v>303</v>
      </c>
      <c r="BLT67" s="503" t="s">
        <v>303</v>
      </c>
      <c r="BLU67" s="212" t="s">
        <v>677</v>
      </c>
      <c r="BLV67" s="212" t="s">
        <v>677</v>
      </c>
      <c r="BLW67" s="212" t="s">
        <v>678</v>
      </c>
      <c r="BLX67" s="212" t="s">
        <v>678</v>
      </c>
      <c r="BLY67" s="212" t="s">
        <v>679</v>
      </c>
      <c r="BLZ67" s="212" t="s">
        <v>679</v>
      </c>
      <c r="BMA67" s="212" t="s">
        <v>680</v>
      </c>
      <c r="BMB67" s="212" t="s">
        <v>680</v>
      </c>
      <c r="BMC67" s="212" t="s">
        <v>681</v>
      </c>
      <c r="BMD67" s="212" t="s">
        <v>681</v>
      </c>
      <c r="BME67" s="212" t="s">
        <v>682</v>
      </c>
      <c r="BMF67" s="212" t="s">
        <v>682</v>
      </c>
      <c r="BMG67" s="503" t="s">
        <v>302</v>
      </c>
      <c r="BMH67" s="503" t="s">
        <v>302</v>
      </c>
      <c r="BMI67" s="212" t="s">
        <v>646</v>
      </c>
      <c r="BMJ67" s="212" t="s">
        <v>646</v>
      </c>
      <c r="BMK67" s="212" t="s">
        <v>683</v>
      </c>
      <c r="BML67" s="212" t="s">
        <v>683</v>
      </c>
      <c r="BMM67" s="503" t="s">
        <v>304</v>
      </c>
      <c r="BMN67" s="503" t="s">
        <v>304</v>
      </c>
      <c r="BMO67" s="212" t="s">
        <v>561</v>
      </c>
      <c r="BMP67" s="212" t="s">
        <v>561</v>
      </c>
      <c r="BMQ67" s="212" t="s">
        <v>684</v>
      </c>
      <c r="BMR67" s="212" t="s">
        <v>684</v>
      </c>
      <c r="BMS67" s="503" t="s">
        <v>305</v>
      </c>
      <c r="BMT67" s="503" t="s">
        <v>305</v>
      </c>
      <c r="BMU67" s="212" t="s">
        <v>685</v>
      </c>
      <c r="BMV67" s="212" t="s">
        <v>685</v>
      </c>
      <c r="BMW67" s="212" t="s">
        <v>686</v>
      </c>
      <c r="BMX67" s="212" t="s">
        <v>686</v>
      </c>
      <c r="BMY67" s="503" t="s">
        <v>314</v>
      </c>
      <c r="BMZ67" s="503" t="s">
        <v>314</v>
      </c>
      <c r="BNA67" s="503" t="s">
        <v>314</v>
      </c>
      <c r="BNB67" s="503" t="s">
        <v>314</v>
      </c>
      <c r="BNC67" s="503" t="s">
        <v>314</v>
      </c>
      <c r="BND67" s="503" t="s">
        <v>314</v>
      </c>
      <c r="BNE67" s="212" t="s">
        <v>644</v>
      </c>
      <c r="BNF67" s="212" t="s">
        <v>644</v>
      </c>
      <c r="BNG67" s="212" t="s">
        <v>643</v>
      </c>
      <c r="BNH67" s="212" t="s">
        <v>643</v>
      </c>
      <c r="BNI67" s="212" t="s">
        <v>825</v>
      </c>
      <c r="BNJ67" s="212" t="s">
        <v>825</v>
      </c>
      <c r="BNK67" s="212" t="s">
        <v>652</v>
      </c>
      <c r="BNL67" s="212" t="s">
        <v>652</v>
      </c>
      <c r="BNM67" s="212" t="s">
        <v>687</v>
      </c>
      <c r="BNN67" s="212" t="s">
        <v>687</v>
      </c>
      <c r="BNO67" s="212" t="s">
        <v>688</v>
      </c>
      <c r="BNP67" s="212" t="s">
        <v>688</v>
      </c>
      <c r="BNQ67" s="503" t="s">
        <v>315</v>
      </c>
      <c r="BNR67" s="503" t="s">
        <v>315</v>
      </c>
      <c r="BNS67" s="212" t="s">
        <v>689</v>
      </c>
      <c r="BNT67" s="212" t="s">
        <v>689</v>
      </c>
      <c r="BNU67" s="212" t="s">
        <v>645</v>
      </c>
      <c r="BNV67" s="212" t="s">
        <v>645</v>
      </c>
      <c r="BNW67" s="503" t="s">
        <v>316</v>
      </c>
      <c r="BNX67" s="503" t="s">
        <v>316</v>
      </c>
      <c r="BNY67" s="212" t="s">
        <v>690</v>
      </c>
      <c r="BNZ67" s="212" t="s">
        <v>690</v>
      </c>
      <c r="BOA67" s="212" t="s">
        <v>649</v>
      </c>
      <c r="BOB67" s="212" t="s">
        <v>649</v>
      </c>
      <c r="BOC67" s="503" t="s">
        <v>318</v>
      </c>
      <c r="BOD67" s="503" t="s">
        <v>318</v>
      </c>
      <c r="BOE67" s="212" t="s">
        <v>657</v>
      </c>
      <c r="BOF67" s="212" t="s">
        <v>657</v>
      </c>
      <c r="BOG67" s="212" t="s">
        <v>691</v>
      </c>
      <c r="BOH67" s="212" t="s">
        <v>691</v>
      </c>
      <c r="BOI67" s="503" t="s">
        <v>300</v>
      </c>
      <c r="BOJ67" s="503" t="s">
        <v>300</v>
      </c>
      <c r="BOK67" s="503" t="s">
        <v>307</v>
      </c>
      <c r="BOL67" s="503" t="s">
        <v>307</v>
      </c>
      <c r="BOM67" s="503" t="s">
        <v>314</v>
      </c>
      <c r="BON67" s="503" t="s">
        <v>314</v>
      </c>
      <c r="BOO67" s="503" t="s">
        <v>300</v>
      </c>
      <c r="BOP67" s="503" t="s">
        <v>300</v>
      </c>
      <c r="BOQ67" s="212" t="s">
        <v>702</v>
      </c>
      <c r="BOR67" s="212" t="s">
        <v>702</v>
      </c>
      <c r="BOS67" s="212" t="s">
        <v>640</v>
      </c>
      <c r="BOT67" s="212" t="s">
        <v>640</v>
      </c>
      <c r="BOU67" s="503" t="s">
        <v>307</v>
      </c>
      <c r="BOV67" s="503" t="s">
        <v>307</v>
      </c>
      <c r="BOW67" s="212" t="s">
        <v>703</v>
      </c>
      <c r="BOX67" s="212" t="s">
        <v>703</v>
      </c>
      <c r="BOY67" s="212" t="s">
        <v>598</v>
      </c>
      <c r="BOZ67" s="212" t="s">
        <v>598</v>
      </c>
      <c r="BPA67" s="503" t="s">
        <v>314</v>
      </c>
      <c r="BPB67" s="503" t="s">
        <v>314</v>
      </c>
      <c r="BPC67" s="212" t="s">
        <v>644</v>
      </c>
      <c r="BPD67" s="212" t="s">
        <v>644</v>
      </c>
      <c r="BPE67" s="212" t="s">
        <v>704</v>
      </c>
      <c r="BPF67" s="212" t="s">
        <v>704</v>
      </c>
      <c r="BPG67" s="503" t="s">
        <v>301</v>
      </c>
      <c r="BPH67" s="503" t="s">
        <v>301</v>
      </c>
      <c r="BPI67" s="503" t="s">
        <v>307</v>
      </c>
      <c r="BPJ67" s="503" t="s">
        <v>307</v>
      </c>
      <c r="BPK67" s="503" t="s">
        <v>314</v>
      </c>
      <c r="BPL67" s="503" t="s">
        <v>314</v>
      </c>
      <c r="BPM67" s="503" t="s">
        <v>301</v>
      </c>
      <c r="BPN67" s="503" t="s">
        <v>301</v>
      </c>
      <c r="BPO67" s="212" t="s">
        <v>650</v>
      </c>
      <c r="BPP67" s="212" t="s">
        <v>650</v>
      </c>
      <c r="BPQ67" s="212" t="s">
        <v>708</v>
      </c>
      <c r="BPR67" s="212" t="s">
        <v>708</v>
      </c>
      <c r="BPS67" s="503" t="s">
        <v>307</v>
      </c>
      <c r="BPT67" s="503" t="s">
        <v>307</v>
      </c>
      <c r="BPU67" s="212" t="s">
        <v>415</v>
      </c>
      <c r="BPV67" s="212" t="s">
        <v>415</v>
      </c>
      <c r="BPW67" s="212" t="s">
        <v>409</v>
      </c>
      <c r="BPX67" s="212" t="s">
        <v>409</v>
      </c>
      <c r="BPY67" s="503" t="s">
        <v>314</v>
      </c>
      <c r="BPZ67" s="503" t="s">
        <v>314</v>
      </c>
      <c r="BQA67" s="212" t="s">
        <v>460</v>
      </c>
      <c r="BQB67" s="212" t="s">
        <v>460</v>
      </c>
      <c r="BQC67" s="212" t="s">
        <v>454</v>
      </c>
      <c r="BQD67" s="212" t="s">
        <v>454</v>
      </c>
      <c r="BQE67" s="503" t="s">
        <v>300</v>
      </c>
      <c r="BQF67" s="503" t="s">
        <v>300</v>
      </c>
      <c r="BQG67" s="503" t="s">
        <v>300</v>
      </c>
      <c r="BQH67" s="503" t="s">
        <v>300</v>
      </c>
      <c r="BQI67" s="503" t="s">
        <v>300</v>
      </c>
      <c r="BQJ67" s="503" t="s">
        <v>300</v>
      </c>
      <c r="BQK67" s="503" t="s">
        <v>301</v>
      </c>
      <c r="BQL67" s="503" t="s">
        <v>301</v>
      </c>
      <c r="BQM67" s="503" t="s">
        <v>301</v>
      </c>
      <c r="BQN67" s="503" t="s">
        <v>301</v>
      </c>
      <c r="BQO67" s="503" t="s">
        <v>301</v>
      </c>
      <c r="BQP67" s="503" t="s">
        <v>301</v>
      </c>
      <c r="BQQ67" s="503" t="s">
        <v>307</v>
      </c>
      <c r="BQR67" s="503" t="s">
        <v>307</v>
      </c>
      <c r="BQS67" s="503" t="s">
        <v>307</v>
      </c>
      <c r="BQT67" s="503" t="s">
        <v>307</v>
      </c>
      <c r="BQU67" s="503" t="s">
        <v>307</v>
      </c>
      <c r="BQV67" s="503" t="s">
        <v>307</v>
      </c>
      <c r="BQW67" s="503" t="s">
        <v>302</v>
      </c>
      <c r="BQX67" s="503" t="s">
        <v>302</v>
      </c>
      <c r="BQY67" s="503" t="s">
        <v>308</v>
      </c>
      <c r="BQZ67" s="503" t="s">
        <v>308</v>
      </c>
      <c r="BRA67" s="503" t="s">
        <v>309</v>
      </c>
      <c r="BRB67" s="503" t="s">
        <v>309</v>
      </c>
      <c r="BRC67" s="503" t="s">
        <v>314</v>
      </c>
      <c r="BRD67" s="503" t="s">
        <v>314</v>
      </c>
      <c r="BRE67" s="503" t="s">
        <v>314</v>
      </c>
      <c r="BRF67" s="503" t="s">
        <v>314</v>
      </c>
      <c r="BRG67" s="503" t="s">
        <v>314</v>
      </c>
      <c r="BRH67" s="503" t="s">
        <v>314</v>
      </c>
      <c r="BRI67" s="503" t="s">
        <v>315</v>
      </c>
      <c r="BRJ67" s="503" t="s">
        <v>315</v>
      </c>
      <c r="BRK67" s="503" t="s">
        <v>316</v>
      </c>
      <c r="BRL67" s="503" t="s">
        <v>316</v>
      </c>
      <c r="BRM67" s="503" t="s">
        <v>322</v>
      </c>
      <c r="BRN67" s="503" t="s">
        <v>322</v>
      </c>
      <c r="BRO67" s="503" t="s">
        <v>300</v>
      </c>
      <c r="BRP67" s="503" t="s">
        <v>300</v>
      </c>
      <c r="BRQ67" s="503" t="s">
        <v>300</v>
      </c>
      <c r="BRR67" s="503" t="s">
        <v>300</v>
      </c>
      <c r="BRS67" s="503" t="s">
        <v>300</v>
      </c>
      <c r="BRT67" s="503" t="s">
        <v>300</v>
      </c>
      <c r="BRU67" s="212" t="s">
        <v>641</v>
      </c>
      <c r="BRV67" s="212" t="s">
        <v>641</v>
      </c>
      <c r="BRW67" s="212" t="s">
        <v>702</v>
      </c>
      <c r="BRX67" s="212" t="s">
        <v>702</v>
      </c>
      <c r="BRY67" s="212" t="s">
        <v>716</v>
      </c>
      <c r="BRZ67" s="212" t="s">
        <v>716</v>
      </c>
      <c r="BSA67" s="212" t="s">
        <v>640</v>
      </c>
      <c r="BSB67" s="212" t="s">
        <v>640</v>
      </c>
      <c r="BSC67" s="212" t="s">
        <v>670</v>
      </c>
      <c r="BSD67" s="212" t="s">
        <v>670</v>
      </c>
      <c r="BSE67" s="212" t="s">
        <v>717</v>
      </c>
      <c r="BSF67" s="212" t="s">
        <v>717</v>
      </c>
      <c r="BSG67" s="503" t="s">
        <v>301</v>
      </c>
      <c r="BSH67" s="503" t="s">
        <v>301</v>
      </c>
      <c r="BSI67" s="503" t="s">
        <v>301</v>
      </c>
      <c r="BSJ67" s="503" t="s">
        <v>301</v>
      </c>
      <c r="BSK67" s="503" t="s">
        <v>301</v>
      </c>
      <c r="BSL67" s="503" t="s">
        <v>301</v>
      </c>
      <c r="BSM67" s="212" t="s">
        <v>352</v>
      </c>
      <c r="BSN67" s="212" t="s">
        <v>352</v>
      </c>
      <c r="BSO67" s="212" t="s">
        <v>674</v>
      </c>
      <c r="BSP67" s="212" t="s">
        <v>674</v>
      </c>
      <c r="BSQ67" s="212" t="s">
        <v>675</v>
      </c>
      <c r="BSR67" s="212" t="s">
        <v>675</v>
      </c>
      <c r="BSS67" s="212" t="s">
        <v>718</v>
      </c>
      <c r="BST67" s="212" t="s">
        <v>718</v>
      </c>
      <c r="BSU67" s="212" t="s">
        <v>719</v>
      </c>
      <c r="BSV67" s="212" t="s">
        <v>719</v>
      </c>
      <c r="BSW67" s="212" t="s">
        <v>720</v>
      </c>
      <c r="BSX67" s="212" t="s">
        <v>720</v>
      </c>
      <c r="BSY67" s="503" t="s">
        <v>307</v>
      </c>
      <c r="BSZ67" s="503" t="s">
        <v>307</v>
      </c>
      <c r="BTA67" s="503" t="s">
        <v>307</v>
      </c>
      <c r="BTB67" s="503" t="s">
        <v>307</v>
      </c>
      <c r="BTC67" s="503" t="s">
        <v>307</v>
      </c>
      <c r="BTD67" s="503" t="s">
        <v>307</v>
      </c>
      <c r="BTE67" s="212" t="s">
        <v>721</v>
      </c>
      <c r="BTF67" s="212" t="s">
        <v>721</v>
      </c>
      <c r="BTG67" s="212" t="s">
        <v>722</v>
      </c>
      <c r="BTH67" s="212" t="s">
        <v>722</v>
      </c>
      <c r="BTI67" s="212" t="s">
        <v>723</v>
      </c>
      <c r="BTJ67" s="212" t="s">
        <v>723</v>
      </c>
      <c r="BTK67" s="212" t="s">
        <v>597</v>
      </c>
      <c r="BTL67" s="212" t="s">
        <v>597</v>
      </c>
      <c r="BTM67" s="212" t="s">
        <v>724</v>
      </c>
      <c r="BTN67" s="212" t="s">
        <v>724</v>
      </c>
      <c r="BTO67" s="212" t="s">
        <v>742</v>
      </c>
      <c r="BTP67" s="212" t="s">
        <v>597</v>
      </c>
      <c r="BTQ67" s="503" t="s">
        <v>302</v>
      </c>
      <c r="BTR67" s="503" t="s">
        <v>302</v>
      </c>
      <c r="BTS67" s="212" t="s">
        <v>725</v>
      </c>
      <c r="BTT67" s="212" t="s">
        <v>725</v>
      </c>
      <c r="BTU67" s="212" t="s">
        <v>646</v>
      </c>
      <c r="BTV67" s="212" t="s">
        <v>646</v>
      </c>
      <c r="BTW67" s="503" t="s">
        <v>308</v>
      </c>
      <c r="BTX67" s="503" t="s">
        <v>308</v>
      </c>
      <c r="BTY67" s="212" t="s">
        <v>705</v>
      </c>
      <c r="BTZ67" s="212" t="s">
        <v>705</v>
      </c>
      <c r="BUA67" s="212" t="s">
        <v>726</v>
      </c>
      <c r="BUB67" s="212" t="s">
        <v>726</v>
      </c>
      <c r="BUC67" s="503" t="s">
        <v>309</v>
      </c>
      <c r="BUD67" s="503" t="s">
        <v>309</v>
      </c>
      <c r="BUE67" s="212" t="s">
        <v>727</v>
      </c>
      <c r="BUF67" s="212" t="s">
        <v>727</v>
      </c>
      <c r="BUG67" s="212" t="s">
        <v>605</v>
      </c>
      <c r="BUH67" s="212" t="s">
        <v>605</v>
      </c>
      <c r="BUI67" s="503" t="s">
        <v>314</v>
      </c>
      <c r="BUJ67" s="503" t="s">
        <v>314</v>
      </c>
      <c r="BUK67" s="503" t="s">
        <v>314</v>
      </c>
      <c r="BUL67" s="503" t="s">
        <v>314</v>
      </c>
      <c r="BUM67" s="503" t="s">
        <v>314</v>
      </c>
      <c r="BUN67" s="503" t="s">
        <v>314</v>
      </c>
      <c r="BUO67" s="212" t="s">
        <v>704</v>
      </c>
      <c r="BUP67" s="212" t="s">
        <v>704</v>
      </c>
      <c r="BUQ67" s="212" t="s">
        <v>643</v>
      </c>
      <c r="BUR67" s="212" t="s">
        <v>643</v>
      </c>
      <c r="BUS67" s="212" t="s">
        <v>644</v>
      </c>
      <c r="BUT67" s="212" t="s">
        <v>644</v>
      </c>
      <c r="BUU67" s="212" t="s">
        <v>728</v>
      </c>
      <c r="BUV67" s="212" t="s">
        <v>728</v>
      </c>
      <c r="BUW67" s="212" t="s">
        <v>729</v>
      </c>
      <c r="BUX67" s="212" t="s">
        <v>729</v>
      </c>
      <c r="BUY67" s="212" t="s">
        <v>825</v>
      </c>
      <c r="BUZ67" s="212" t="s">
        <v>825</v>
      </c>
      <c r="BVA67" s="503" t="s">
        <v>315</v>
      </c>
      <c r="BVB67" s="503" t="s">
        <v>315</v>
      </c>
      <c r="BVC67" s="212" t="s">
        <v>645</v>
      </c>
      <c r="BVD67" s="212" t="s">
        <v>645</v>
      </c>
      <c r="BVE67" s="212" t="s">
        <v>706</v>
      </c>
      <c r="BVF67" s="212" t="s">
        <v>706</v>
      </c>
      <c r="BVG67" s="503" t="s">
        <v>316</v>
      </c>
      <c r="BVH67" s="503" t="s">
        <v>316</v>
      </c>
      <c r="BVI67" s="212" t="s">
        <v>730</v>
      </c>
      <c r="BVJ67" s="212" t="s">
        <v>730</v>
      </c>
      <c r="BVK67" s="212" t="s">
        <v>649</v>
      </c>
      <c r="BVL67" s="212" t="s">
        <v>649</v>
      </c>
      <c r="BVM67" s="503" t="s">
        <v>322</v>
      </c>
      <c r="BVN67" s="503" t="s">
        <v>322</v>
      </c>
      <c r="BVO67" s="212" t="s">
        <v>713</v>
      </c>
      <c r="BVP67" s="212" t="s">
        <v>713</v>
      </c>
      <c r="BVQ67" s="212" t="s">
        <v>707</v>
      </c>
      <c r="BVR67" s="212" t="s">
        <v>707</v>
      </c>
      <c r="BVS67" s="503" t="s">
        <v>303</v>
      </c>
      <c r="BVT67" s="503" t="s">
        <v>303</v>
      </c>
      <c r="BVU67" s="503" t="s">
        <v>307</v>
      </c>
      <c r="BVV67" s="503" t="s">
        <v>307</v>
      </c>
      <c r="BVW67" s="503" t="s">
        <v>314</v>
      </c>
      <c r="BVX67" s="503" t="s">
        <v>314</v>
      </c>
      <c r="BVY67" s="503" t="s">
        <v>303</v>
      </c>
      <c r="BVZ67" s="503" t="s">
        <v>303</v>
      </c>
      <c r="BWA67" s="212" t="s">
        <v>377</v>
      </c>
      <c r="BWB67" s="212" t="s">
        <v>377</v>
      </c>
      <c r="BWC67" s="212" t="s">
        <v>381</v>
      </c>
      <c r="BWD67" s="212" t="s">
        <v>381</v>
      </c>
      <c r="BWE67" s="503" t="s">
        <v>307</v>
      </c>
      <c r="BWF67" s="503" t="s">
        <v>307</v>
      </c>
      <c r="BWG67" s="212" t="s">
        <v>411</v>
      </c>
      <c r="BWH67" s="212" t="s">
        <v>411</v>
      </c>
      <c r="BWI67" s="212" t="s">
        <v>743</v>
      </c>
      <c r="BWJ67" s="212" t="s">
        <v>743</v>
      </c>
      <c r="BWK67" s="503" t="s">
        <v>314</v>
      </c>
      <c r="BWL67" s="503" t="s">
        <v>314</v>
      </c>
      <c r="BWM67" s="212" t="s">
        <v>456</v>
      </c>
      <c r="BWN67" s="212" t="s">
        <v>456</v>
      </c>
      <c r="BWO67" s="212" t="s">
        <v>460</v>
      </c>
      <c r="BWP67" s="212" t="s">
        <v>460</v>
      </c>
      <c r="BWQ67" s="503" t="s">
        <v>300</v>
      </c>
      <c r="BWR67" s="503" t="s">
        <v>300</v>
      </c>
      <c r="BWS67" s="503" t="s">
        <v>300</v>
      </c>
      <c r="BWT67" s="503" t="s">
        <v>300</v>
      </c>
      <c r="BWU67" s="503" t="s">
        <v>300</v>
      </c>
      <c r="BWV67" s="503" t="s">
        <v>300</v>
      </c>
      <c r="BWW67" s="503" t="s">
        <v>303</v>
      </c>
      <c r="BWX67" s="503" t="s">
        <v>303</v>
      </c>
      <c r="BWY67" s="503" t="s">
        <v>303</v>
      </c>
      <c r="BWZ67" s="503" t="s">
        <v>303</v>
      </c>
      <c r="BXA67" s="503" t="s">
        <v>303</v>
      </c>
      <c r="BXB67" s="503" t="s">
        <v>303</v>
      </c>
      <c r="BXC67" s="503" t="s">
        <v>307</v>
      </c>
      <c r="BXD67" s="503" t="s">
        <v>307</v>
      </c>
      <c r="BXE67" s="503" t="s">
        <v>307</v>
      </c>
      <c r="BXF67" s="503" t="s">
        <v>307</v>
      </c>
      <c r="BXG67" s="503" t="s">
        <v>307</v>
      </c>
      <c r="BXH67" s="503" t="s">
        <v>307</v>
      </c>
      <c r="BXI67" s="503" t="s">
        <v>304</v>
      </c>
      <c r="BXJ67" s="503" t="s">
        <v>304</v>
      </c>
      <c r="BXK67" s="503" t="s">
        <v>308</v>
      </c>
      <c r="BXL67" s="503" t="s">
        <v>308</v>
      </c>
      <c r="BXM67" s="503" t="s">
        <v>310</v>
      </c>
      <c r="BXN67" s="503" t="s">
        <v>310</v>
      </c>
      <c r="BXO67" s="503" t="s">
        <v>314</v>
      </c>
      <c r="BXP67" s="503" t="s">
        <v>314</v>
      </c>
      <c r="BXQ67" s="503" t="s">
        <v>314</v>
      </c>
      <c r="BXR67" s="503" t="s">
        <v>314</v>
      </c>
      <c r="BXS67" s="503" t="s">
        <v>314</v>
      </c>
      <c r="BXT67" s="503" t="s">
        <v>314</v>
      </c>
      <c r="BXU67" s="503" t="s">
        <v>315</v>
      </c>
      <c r="BXV67" s="503" t="s">
        <v>315</v>
      </c>
      <c r="BXW67" s="503" t="s">
        <v>318</v>
      </c>
      <c r="BXX67" s="503" t="s">
        <v>318</v>
      </c>
      <c r="BXY67" s="503" t="s">
        <v>322</v>
      </c>
      <c r="BXZ67" s="503" t="s">
        <v>322</v>
      </c>
      <c r="BYA67" s="503" t="s">
        <v>300</v>
      </c>
      <c r="BYB67" s="503" t="s">
        <v>300</v>
      </c>
      <c r="BYC67" s="503" t="s">
        <v>300</v>
      </c>
      <c r="BYD67" s="503" t="s">
        <v>300</v>
      </c>
      <c r="BYE67" s="503" t="s">
        <v>300</v>
      </c>
      <c r="BYF67" s="503" t="s">
        <v>300</v>
      </c>
      <c r="BYG67" s="212" t="s">
        <v>640</v>
      </c>
      <c r="BYH67" s="212" t="s">
        <v>640</v>
      </c>
      <c r="BYI67" s="212" t="s">
        <v>671</v>
      </c>
      <c r="BYJ67" s="212" t="s">
        <v>671</v>
      </c>
      <c r="BYK67" s="212" t="s">
        <v>669</v>
      </c>
      <c r="BYL67" s="212" t="s">
        <v>669</v>
      </c>
      <c r="BYM67" s="212" t="s">
        <v>717</v>
      </c>
      <c r="BYN67" s="212" t="s">
        <v>717</v>
      </c>
      <c r="BYO67" s="212" t="s">
        <v>702</v>
      </c>
      <c r="BYP67" s="212" t="s">
        <v>702</v>
      </c>
      <c r="BYQ67" s="212" t="s">
        <v>749</v>
      </c>
      <c r="BYR67" s="212" t="s">
        <v>749</v>
      </c>
      <c r="BYS67" s="503" t="s">
        <v>303</v>
      </c>
      <c r="BYT67" s="503" t="s">
        <v>303</v>
      </c>
      <c r="BYU67" s="503" t="s">
        <v>303</v>
      </c>
      <c r="BYV67" s="503" t="s">
        <v>303</v>
      </c>
      <c r="BYW67" s="503" t="s">
        <v>303</v>
      </c>
      <c r="BYX67" s="503" t="s">
        <v>303</v>
      </c>
      <c r="BYY67" s="212" t="s">
        <v>681</v>
      </c>
      <c r="BYZ67" s="212" t="s">
        <v>681</v>
      </c>
      <c r="BZA67" s="212" t="s">
        <v>677</v>
      </c>
      <c r="BZB67" s="212" t="s">
        <v>677</v>
      </c>
      <c r="BZC67" s="212" t="s">
        <v>679</v>
      </c>
      <c r="BZD67" s="212" t="s">
        <v>679</v>
      </c>
      <c r="BZE67" s="212" t="s">
        <v>750</v>
      </c>
      <c r="BZF67" s="212" t="s">
        <v>750</v>
      </c>
      <c r="BZG67" s="212" t="s">
        <v>751</v>
      </c>
      <c r="BZH67" s="212" t="s">
        <v>751</v>
      </c>
      <c r="BZI67" s="212" t="s">
        <v>752</v>
      </c>
      <c r="BZJ67" s="212" t="s">
        <v>752</v>
      </c>
      <c r="BZK67" s="503" t="s">
        <v>307</v>
      </c>
      <c r="BZL67" s="503" t="s">
        <v>307</v>
      </c>
      <c r="BZM67" s="503" t="s">
        <v>307</v>
      </c>
      <c r="BZN67" s="503" t="s">
        <v>307</v>
      </c>
      <c r="BZO67" s="503" t="s">
        <v>307</v>
      </c>
      <c r="BZP67" s="503" t="s">
        <v>307</v>
      </c>
      <c r="BZQ67" s="212" t="s">
        <v>308</v>
      </c>
      <c r="BZR67" s="212" t="s">
        <v>308</v>
      </c>
      <c r="BZS67" s="212" t="s">
        <v>310</v>
      </c>
      <c r="BZT67" s="212" t="s">
        <v>310</v>
      </c>
      <c r="BZU67" s="212" t="s">
        <v>312</v>
      </c>
      <c r="BZV67" s="212" t="s">
        <v>312</v>
      </c>
      <c r="BZW67" s="212" t="s">
        <v>323</v>
      </c>
      <c r="BZX67" s="212" t="s">
        <v>323</v>
      </c>
      <c r="BZY67" s="212" t="s">
        <v>771</v>
      </c>
      <c r="BZZ67" s="212" t="s">
        <v>771</v>
      </c>
      <c r="CAA67" s="212" t="s">
        <v>322</v>
      </c>
      <c r="CAB67" s="212" t="s">
        <v>322</v>
      </c>
      <c r="CAC67" s="503" t="s">
        <v>304</v>
      </c>
      <c r="CAD67" s="503" t="s">
        <v>304</v>
      </c>
      <c r="CAE67" s="212" t="s">
        <v>684</v>
      </c>
      <c r="CAF67" s="212" t="s">
        <v>684</v>
      </c>
      <c r="CAG67" s="212" t="s">
        <v>753</v>
      </c>
      <c r="CAH67" s="212" t="s">
        <v>753</v>
      </c>
      <c r="CAI67" s="503" t="s">
        <v>308</v>
      </c>
      <c r="CAJ67" s="503" t="s">
        <v>308</v>
      </c>
      <c r="CAK67" s="212" t="s">
        <v>602</v>
      </c>
      <c r="CAL67" s="212" t="s">
        <v>602</v>
      </c>
      <c r="CAM67" s="212" t="s">
        <v>705</v>
      </c>
      <c r="CAN67" s="212" t="s">
        <v>705</v>
      </c>
      <c r="CAO67" s="503" t="s">
        <v>310</v>
      </c>
      <c r="CAP67" s="503" t="s">
        <v>310</v>
      </c>
      <c r="CAQ67" s="212" t="s">
        <v>754</v>
      </c>
      <c r="CAR67" s="212" t="s">
        <v>754</v>
      </c>
      <c r="CAS67" s="212" t="s">
        <v>755</v>
      </c>
      <c r="CAT67" s="212" t="s">
        <v>755</v>
      </c>
      <c r="CAU67" s="503" t="s">
        <v>314</v>
      </c>
      <c r="CAV67" s="503" t="s">
        <v>314</v>
      </c>
      <c r="CAW67" s="503" t="s">
        <v>314</v>
      </c>
      <c r="CAX67" s="503" t="s">
        <v>314</v>
      </c>
      <c r="CAY67" s="503" t="s">
        <v>314</v>
      </c>
      <c r="CAZ67" s="503" t="s">
        <v>314</v>
      </c>
      <c r="CBA67" s="212" t="s">
        <v>644</v>
      </c>
      <c r="CBB67" s="212" t="s">
        <v>644</v>
      </c>
      <c r="CBC67" s="212" t="s">
        <v>652</v>
      </c>
      <c r="CBD67" s="212" t="s">
        <v>652</v>
      </c>
      <c r="CBE67" s="212" t="s">
        <v>756</v>
      </c>
      <c r="CBF67" s="212" t="s">
        <v>756</v>
      </c>
      <c r="CBG67" s="212" t="s">
        <v>704</v>
      </c>
      <c r="CBH67" s="212" t="s">
        <v>704</v>
      </c>
      <c r="CBI67" s="212" t="s">
        <v>729</v>
      </c>
      <c r="CBJ67" s="212" t="s">
        <v>729</v>
      </c>
      <c r="CBK67" s="507" t="s">
        <v>772</v>
      </c>
      <c r="CBL67" s="507" t="s">
        <v>772</v>
      </c>
      <c r="CBM67" s="503" t="s">
        <v>315</v>
      </c>
      <c r="CBN67" s="503" t="s">
        <v>315</v>
      </c>
      <c r="CBO67" s="212" t="s">
        <v>689</v>
      </c>
      <c r="CBP67" s="212" t="s">
        <v>689</v>
      </c>
      <c r="CBQ67" s="212" t="s">
        <v>706</v>
      </c>
      <c r="CBR67" s="212" t="s">
        <v>706</v>
      </c>
      <c r="CBS67" s="503" t="s">
        <v>318</v>
      </c>
      <c r="CBT67" s="503" t="s">
        <v>318</v>
      </c>
      <c r="CBU67" s="212" t="s">
        <v>691</v>
      </c>
      <c r="CBV67" s="212" t="s">
        <v>691</v>
      </c>
      <c r="CBW67" s="212" t="s">
        <v>757</v>
      </c>
      <c r="CBX67" s="212" t="s">
        <v>757</v>
      </c>
      <c r="CBY67" s="503" t="s">
        <v>322</v>
      </c>
      <c r="CBZ67" s="503" t="s">
        <v>322</v>
      </c>
      <c r="CCA67" s="212" t="s">
        <v>758</v>
      </c>
      <c r="CCB67" s="212" t="s">
        <v>758</v>
      </c>
      <c r="CCC67" s="212" t="s">
        <v>707</v>
      </c>
      <c r="CCD67" s="212" t="s">
        <v>707</v>
      </c>
      <c r="CCE67" s="503" t="s">
        <v>301</v>
      </c>
      <c r="CCF67" s="503" t="s">
        <v>301</v>
      </c>
      <c r="CCG67" s="503" t="s">
        <v>301</v>
      </c>
      <c r="CCH67" s="503" t="s">
        <v>301</v>
      </c>
      <c r="CCI67" s="503" t="s">
        <v>301</v>
      </c>
      <c r="CCJ67" s="503" t="s">
        <v>301</v>
      </c>
      <c r="CCK67" s="503" t="s">
        <v>303</v>
      </c>
      <c r="CCL67" s="503" t="s">
        <v>303</v>
      </c>
      <c r="CCM67" s="503" t="s">
        <v>303</v>
      </c>
      <c r="CCN67" s="503" t="s">
        <v>303</v>
      </c>
      <c r="CCO67" s="503" t="s">
        <v>303</v>
      </c>
      <c r="CCP67" s="503" t="s">
        <v>303</v>
      </c>
      <c r="CCQ67" s="503" t="s">
        <v>307</v>
      </c>
      <c r="CCR67" s="503" t="s">
        <v>307</v>
      </c>
      <c r="CCS67" s="503" t="s">
        <v>307</v>
      </c>
      <c r="CCT67" s="503" t="s">
        <v>307</v>
      </c>
      <c r="CCU67" s="503" t="s">
        <v>307</v>
      </c>
      <c r="CCV67" s="503" t="s">
        <v>307</v>
      </c>
      <c r="CCW67" s="503" t="s">
        <v>305</v>
      </c>
      <c r="CCX67" s="503" t="s">
        <v>305</v>
      </c>
      <c r="CCY67" s="503" t="s">
        <v>309</v>
      </c>
      <c r="CCZ67" s="503" t="s">
        <v>309</v>
      </c>
      <c r="CDA67" s="503" t="s">
        <v>310</v>
      </c>
      <c r="CDB67" s="503" t="s">
        <v>310</v>
      </c>
      <c r="CDC67" s="503" t="s">
        <v>314</v>
      </c>
      <c r="CDD67" s="503" t="s">
        <v>314</v>
      </c>
      <c r="CDE67" s="503" t="s">
        <v>314</v>
      </c>
      <c r="CDF67" s="503" t="s">
        <v>314</v>
      </c>
      <c r="CDG67" s="503" t="s">
        <v>314</v>
      </c>
      <c r="CDH67" s="503" t="s">
        <v>314</v>
      </c>
      <c r="CDI67" s="503" t="s">
        <v>316</v>
      </c>
      <c r="CDJ67" s="503" t="s">
        <v>316</v>
      </c>
      <c r="CDK67" s="503" t="s">
        <v>318</v>
      </c>
      <c r="CDL67" s="503" t="s">
        <v>318</v>
      </c>
      <c r="CDM67" s="503" t="s">
        <v>322</v>
      </c>
      <c r="CDN67" s="503" t="s">
        <v>322</v>
      </c>
      <c r="CDO67" s="503" t="s">
        <v>301</v>
      </c>
      <c r="CDP67" s="503" t="s">
        <v>301</v>
      </c>
      <c r="CDQ67" s="503" t="s">
        <v>301</v>
      </c>
      <c r="CDR67" s="503" t="s">
        <v>301</v>
      </c>
      <c r="CDS67" s="503" t="s">
        <v>301</v>
      </c>
      <c r="CDT67" s="503" t="s">
        <v>301</v>
      </c>
      <c r="CDU67" s="212" t="s">
        <v>554</v>
      </c>
      <c r="CDV67" s="212" t="s">
        <v>554</v>
      </c>
      <c r="CDW67" s="212" t="s">
        <v>773</v>
      </c>
      <c r="CDX67" s="212" t="s">
        <v>773</v>
      </c>
      <c r="CDY67" s="212" t="s">
        <v>650</v>
      </c>
      <c r="CDZ67" s="212" t="s">
        <v>650</v>
      </c>
      <c r="CEA67" s="212" t="s">
        <v>358</v>
      </c>
      <c r="CEB67" s="212" t="s">
        <v>358</v>
      </c>
      <c r="CEC67" s="212" t="s">
        <v>363</v>
      </c>
      <c r="CED67" s="212" t="s">
        <v>363</v>
      </c>
      <c r="CEE67" s="212" t="s">
        <v>774</v>
      </c>
      <c r="CEF67" s="212" t="s">
        <v>774</v>
      </c>
      <c r="CEG67" s="503" t="s">
        <v>303</v>
      </c>
      <c r="CEH67" s="503" t="s">
        <v>303</v>
      </c>
      <c r="CEI67" s="503" t="s">
        <v>303</v>
      </c>
      <c r="CEJ67" s="503" t="s">
        <v>303</v>
      </c>
      <c r="CEK67" s="503" t="s">
        <v>303</v>
      </c>
      <c r="CEL67" s="503" t="s">
        <v>303</v>
      </c>
      <c r="CEM67" s="212" t="s">
        <v>677</v>
      </c>
      <c r="CEN67" s="212" t="s">
        <v>677</v>
      </c>
      <c r="CEO67" s="212" t="s">
        <v>775</v>
      </c>
      <c r="CEP67" s="212" t="s">
        <v>775</v>
      </c>
      <c r="CEQ67" s="212" t="s">
        <v>577</v>
      </c>
      <c r="CER67" s="212" t="s">
        <v>577</v>
      </c>
      <c r="CES67" s="212" t="s">
        <v>776</v>
      </c>
      <c r="CET67" s="212" t="s">
        <v>776</v>
      </c>
      <c r="CEU67" s="212" t="s">
        <v>777</v>
      </c>
      <c r="CEV67" s="212" t="s">
        <v>777</v>
      </c>
      <c r="CEW67" s="212" t="s">
        <v>557</v>
      </c>
      <c r="CEX67" s="212" t="s">
        <v>557</v>
      </c>
      <c r="CEY67" s="503" t="s">
        <v>307</v>
      </c>
      <c r="CEZ67" s="503" t="s">
        <v>307</v>
      </c>
      <c r="CFA67" s="503" t="s">
        <v>307</v>
      </c>
      <c r="CFB67" s="503" t="s">
        <v>307</v>
      </c>
      <c r="CFC67" s="503" t="s">
        <v>307</v>
      </c>
      <c r="CFD67" s="503" t="s">
        <v>307</v>
      </c>
      <c r="CFE67" s="212" t="s">
        <v>567</v>
      </c>
      <c r="CFF67" s="212" t="s">
        <v>567</v>
      </c>
      <c r="CFG67" s="212" t="s">
        <v>778</v>
      </c>
      <c r="CFH67" s="212" t="s">
        <v>778</v>
      </c>
      <c r="CFI67" s="212" t="s">
        <v>411</v>
      </c>
      <c r="CFJ67" s="212" t="s">
        <v>411</v>
      </c>
      <c r="CFK67" s="212" t="s">
        <v>703</v>
      </c>
      <c r="CFL67" s="212" t="s">
        <v>703</v>
      </c>
      <c r="CFM67" s="212" t="s">
        <v>417</v>
      </c>
      <c r="CFN67" s="212" t="s">
        <v>417</v>
      </c>
      <c r="CFO67" s="212" t="s">
        <v>779</v>
      </c>
      <c r="CFP67" s="212" t="s">
        <v>779</v>
      </c>
      <c r="CFQ67" s="503" t="s">
        <v>305</v>
      </c>
      <c r="CFR67" s="503" t="s">
        <v>305</v>
      </c>
      <c r="CFS67" s="212" t="s">
        <v>653</v>
      </c>
      <c r="CFT67" s="212" t="s">
        <v>653</v>
      </c>
      <c r="CFU67" s="212" t="s">
        <v>780</v>
      </c>
      <c r="CFV67" s="212" t="s">
        <v>780</v>
      </c>
      <c r="CFW67" s="503" t="s">
        <v>309</v>
      </c>
      <c r="CFX67" s="503" t="s">
        <v>309</v>
      </c>
      <c r="CFY67" s="212" t="s">
        <v>781</v>
      </c>
      <c r="CFZ67" s="212" t="s">
        <v>781</v>
      </c>
      <c r="CGA67" s="212" t="s">
        <v>782</v>
      </c>
      <c r="CGB67" s="212" t="s">
        <v>782</v>
      </c>
      <c r="CGC67" s="503" t="s">
        <v>310</v>
      </c>
      <c r="CGD67" s="503" t="s">
        <v>310</v>
      </c>
      <c r="CGE67" s="212" t="s">
        <v>783</v>
      </c>
      <c r="CGF67" s="212" t="s">
        <v>783</v>
      </c>
      <c r="CGG67" s="212" t="s">
        <v>784</v>
      </c>
      <c r="CGH67" s="212" t="s">
        <v>784</v>
      </c>
      <c r="CGI67" s="503" t="s">
        <v>314</v>
      </c>
      <c r="CGJ67" s="503" t="s">
        <v>314</v>
      </c>
      <c r="CGK67" s="503" t="s">
        <v>314</v>
      </c>
      <c r="CGL67" s="503" t="s">
        <v>314</v>
      </c>
      <c r="CGM67" s="503" t="s">
        <v>314</v>
      </c>
      <c r="CGN67" s="503" t="s">
        <v>314</v>
      </c>
      <c r="CGO67" s="212" t="s">
        <v>704</v>
      </c>
      <c r="CGP67" s="212" t="s">
        <v>704</v>
      </c>
      <c r="CGQ67" s="212" t="s">
        <v>785</v>
      </c>
      <c r="CGR67" s="212" t="s">
        <v>785</v>
      </c>
      <c r="CGS67" s="212" t="s">
        <v>786</v>
      </c>
      <c r="CGT67" s="212" t="s">
        <v>786</v>
      </c>
      <c r="CGU67" s="212" t="s">
        <v>787</v>
      </c>
      <c r="CGV67" s="212" t="s">
        <v>787</v>
      </c>
      <c r="CGW67" s="212" t="s">
        <v>788</v>
      </c>
      <c r="CGX67" s="212" t="s">
        <v>788</v>
      </c>
      <c r="CGY67" s="212" t="s">
        <v>651</v>
      </c>
      <c r="CGZ67" s="212" t="s">
        <v>651</v>
      </c>
      <c r="CHA67" s="503" t="s">
        <v>316</v>
      </c>
      <c r="CHB67" s="503" t="s">
        <v>316</v>
      </c>
      <c r="CHC67" s="212" t="s">
        <v>789</v>
      </c>
      <c r="CHD67" s="212" t="s">
        <v>789</v>
      </c>
      <c r="CHE67" s="212" t="s">
        <v>690</v>
      </c>
      <c r="CHF67" s="212" t="s">
        <v>690</v>
      </c>
      <c r="CHG67" s="503" t="s">
        <v>318</v>
      </c>
      <c r="CHH67" s="503" t="s">
        <v>318</v>
      </c>
      <c r="CHI67" s="212" t="s">
        <v>659</v>
      </c>
      <c r="CHJ67" s="212" t="s">
        <v>659</v>
      </c>
      <c r="CHK67" s="212" t="s">
        <v>790</v>
      </c>
      <c r="CHL67" s="212" t="s">
        <v>790</v>
      </c>
      <c r="CHM67" s="503" t="s">
        <v>322</v>
      </c>
      <c r="CHN67" s="503" t="s">
        <v>322</v>
      </c>
      <c r="CHO67" s="212" t="s">
        <v>758</v>
      </c>
      <c r="CHP67" s="212" t="s">
        <v>758</v>
      </c>
      <c r="CHQ67" s="212" t="s">
        <v>713</v>
      </c>
      <c r="CHR67" s="212" t="s">
        <v>713</v>
      </c>
      <c r="CHS67" s="212" t="s">
        <v>641</v>
      </c>
      <c r="CHT67" s="212" t="s">
        <v>337</v>
      </c>
      <c r="CHU67" s="212" t="s">
        <v>338</v>
      </c>
      <c r="CHV67" s="212" t="s">
        <v>338</v>
      </c>
      <c r="CHW67" s="212" t="s">
        <v>340</v>
      </c>
      <c r="CHX67" s="212" t="s">
        <v>340</v>
      </c>
      <c r="CHY67" s="212" t="s">
        <v>718</v>
      </c>
      <c r="CHZ67" s="212" t="s">
        <v>718</v>
      </c>
      <c r="CIA67" s="212" t="s">
        <v>352</v>
      </c>
      <c r="CIB67" s="212" t="s">
        <v>352</v>
      </c>
      <c r="CIC67" s="212" t="s">
        <v>672</v>
      </c>
      <c r="CID67" s="212" t="s">
        <v>672</v>
      </c>
      <c r="CIE67" s="212" t="s">
        <v>680</v>
      </c>
      <c r="CIF67" s="212" t="s">
        <v>680</v>
      </c>
      <c r="CIG67" s="212" t="s">
        <v>681</v>
      </c>
      <c r="CIH67" s="212" t="s">
        <v>681</v>
      </c>
      <c r="CII67" s="212" t="s">
        <v>750</v>
      </c>
      <c r="CIJ67" s="212" t="s">
        <v>750</v>
      </c>
      <c r="CIK67" s="212" t="s">
        <v>597</v>
      </c>
      <c r="CIL67" s="212" t="s">
        <v>597</v>
      </c>
      <c r="CIM67" s="212" t="s">
        <v>722</v>
      </c>
      <c r="CIN67" s="212" t="s">
        <v>722</v>
      </c>
      <c r="CIO67" s="212" t="s">
        <v>819</v>
      </c>
      <c r="CIP67" s="212" t="s">
        <v>819</v>
      </c>
      <c r="CIQ67" s="212" t="s">
        <v>641</v>
      </c>
      <c r="CIR67" s="212" t="s">
        <v>641</v>
      </c>
      <c r="CIS67" s="212" t="s">
        <v>640</v>
      </c>
      <c r="CIT67" s="212" t="s">
        <v>640</v>
      </c>
      <c r="CIU67" s="212" t="s">
        <v>669</v>
      </c>
      <c r="CIV67" s="212" t="s">
        <v>669</v>
      </c>
      <c r="CIW67" s="212" t="s">
        <v>352</v>
      </c>
      <c r="CIX67" s="212" t="s">
        <v>352</v>
      </c>
      <c r="CIY67" s="212" t="s">
        <v>672</v>
      </c>
      <c r="CIZ67" s="212" t="s">
        <v>672</v>
      </c>
      <c r="CJA67" s="212" t="s">
        <v>674</v>
      </c>
      <c r="CJB67" s="212" t="s">
        <v>674</v>
      </c>
      <c r="CJC67" s="212" t="s">
        <v>681</v>
      </c>
      <c r="CJD67" s="212" t="s">
        <v>681</v>
      </c>
      <c r="CJE67" s="212" t="s">
        <v>680</v>
      </c>
      <c r="CJF67" s="212" t="s">
        <v>680</v>
      </c>
      <c r="CJG67" s="212" t="s">
        <v>677</v>
      </c>
      <c r="CJH67" s="212" t="s">
        <v>677</v>
      </c>
      <c r="CJI67" s="212" t="s">
        <v>644</v>
      </c>
      <c r="CJJ67" s="212" t="s">
        <v>644</v>
      </c>
      <c r="CJK67" s="212" t="s">
        <v>643</v>
      </c>
      <c r="CJL67" s="212" t="s">
        <v>643</v>
      </c>
      <c r="CJM67" s="212" t="s">
        <v>652</v>
      </c>
      <c r="CJN67" s="212" t="s">
        <v>652</v>
      </c>
      <c r="CJO67" s="212" t="s">
        <v>641</v>
      </c>
      <c r="CJP67" s="212" t="s">
        <v>641</v>
      </c>
      <c r="CJQ67" s="212" t="s">
        <v>702</v>
      </c>
      <c r="CJR67" s="212" t="s">
        <v>702</v>
      </c>
      <c r="CJS67" s="212" t="s">
        <v>640</v>
      </c>
      <c r="CJT67" s="212" t="s">
        <v>640</v>
      </c>
      <c r="CJU67" s="212" t="s">
        <v>352</v>
      </c>
      <c r="CJV67" s="212" t="s">
        <v>352</v>
      </c>
      <c r="CJW67" s="212" t="s">
        <v>674</v>
      </c>
      <c r="CJX67" s="212" t="s">
        <v>674</v>
      </c>
      <c r="CJY67" s="212" t="s">
        <v>718</v>
      </c>
      <c r="CJZ67" s="212" t="s">
        <v>718</v>
      </c>
      <c r="CKA67" s="212" t="s">
        <v>721</v>
      </c>
      <c r="CKB67" s="212" t="s">
        <v>721</v>
      </c>
      <c r="CKC67" s="212" t="s">
        <v>722</v>
      </c>
      <c r="CKD67" s="212" t="s">
        <v>722</v>
      </c>
      <c r="CKE67" s="212" t="s">
        <v>597</v>
      </c>
      <c r="CKF67" s="212" t="s">
        <v>597</v>
      </c>
      <c r="CKG67" s="212" t="s">
        <v>704</v>
      </c>
      <c r="CKH67" s="212" t="s">
        <v>704</v>
      </c>
      <c r="CKI67" s="212" t="s">
        <v>643</v>
      </c>
      <c r="CKJ67" s="212" t="s">
        <v>643</v>
      </c>
      <c r="CKK67" s="212" t="s">
        <v>644</v>
      </c>
      <c r="CKL67" s="212" t="s">
        <v>644</v>
      </c>
      <c r="CKM67" s="212" t="s">
        <v>640</v>
      </c>
      <c r="CKN67" s="212" t="s">
        <v>640</v>
      </c>
      <c r="CKO67" s="212" t="s">
        <v>669</v>
      </c>
      <c r="CKP67" s="212" t="s">
        <v>669</v>
      </c>
      <c r="CKQ67" s="212" t="s">
        <v>702</v>
      </c>
      <c r="CKR67" s="212" t="s">
        <v>702</v>
      </c>
      <c r="CKS67" s="212" t="s">
        <v>681</v>
      </c>
      <c r="CKT67" s="212" t="s">
        <v>681</v>
      </c>
      <c r="CKU67" s="212" t="s">
        <v>677</v>
      </c>
      <c r="CKV67" s="212" t="s">
        <v>677</v>
      </c>
      <c r="CKW67" s="212" t="s">
        <v>750</v>
      </c>
      <c r="CKX67" s="212" t="s">
        <v>750</v>
      </c>
      <c r="CKY67" s="212" t="s">
        <v>308</v>
      </c>
      <c r="CKZ67" s="212" t="s">
        <v>308</v>
      </c>
      <c r="CLA67" s="212" t="s">
        <v>310</v>
      </c>
      <c r="CLB67" s="212" t="s">
        <v>310</v>
      </c>
      <c r="CLC67" s="212" t="s">
        <v>322</v>
      </c>
      <c r="CLD67" s="212" t="s">
        <v>322</v>
      </c>
      <c r="CLE67" s="212" t="s">
        <v>644</v>
      </c>
      <c r="CLF67" s="212" t="s">
        <v>644</v>
      </c>
      <c r="CLG67" s="212" t="s">
        <v>652</v>
      </c>
      <c r="CLH67" s="212" t="s">
        <v>652</v>
      </c>
      <c r="CLI67" s="212" t="s">
        <v>704</v>
      </c>
      <c r="CLJ67" s="212" t="s">
        <v>704</v>
      </c>
      <c r="CLK67" s="212" t="s">
        <v>554</v>
      </c>
      <c r="CLL67" s="212" t="s">
        <v>554</v>
      </c>
      <c r="CLM67" s="212" t="s">
        <v>773</v>
      </c>
      <c r="CLN67" s="212" t="s">
        <v>773</v>
      </c>
      <c r="CLO67" s="212" t="s">
        <v>650</v>
      </c>
      <c r="CLP67" s="212" t="s">
        <v>650</v>
      </c>
      <c r="CLQ67" s="212" t="s">
        <v>677</v>
      </c>
      <c r="CLR67" s="212" t="s">
        <v>677</v>
      </c>
      <c r="CLS67" s="212" t="s">
        <v>577</v>
      </c>
      <c r="CLT67" s="212" t="s">
        <v>577</v>
      </c>
      <c r="CLU67" s="212" t="s">
        <v>557</v>
      </c>
      <c r="CLV67" s="212" t="s">
        <v>557</v>
      </c>
      <c r="CLW67" s="212" t="s">
        <v>567</v>
      </c>
      <c r="CLX67" s="212" t="s">
        <v>567</v>
      </c>
      <c r="CLY67" s="212" t="s">
        <v>411</v>
      </c>
      <c r="CLZ67" s="212" t="s">
        <v>411</v>
      </c>
      <c r="CMA67" s="212" t="s">
        <v>703</v>
      </c>
      <c r="CMB67" s="212" t="s">
        <v>703</v>
      </c>
      <c r="CMC67" s="212" t="s">
        <v>704</v>
      </c>
      <c r="CMD67" s="212" t="s">
        <v>704</v>
      </c>
      <c r="CME67" s="212" t="s">
        <v>785</v>
      </c>
      <c r="CMF67" s="212" t="s">
        <v>785</v>
      </c>
      <c r="CMG67" s="212" t="s">
        <v>651</v>
      </c>
      <c r="CMH67" s="212" t="s">
        <v>651</v>
      </c>
    </row>
    <row r="68" spans="1:2374" ht="15" hidden="1" customHeight="1" x14ac:dyDescent="0.2">
      <c r="A68" s="103"/>
      <c r="B68" s="103"/>
      <c r="C68" s="103"/>
      <c r="D68" s="1">
        <v>3</v>
      </c>
      <c r="E68" s="1">
        <v>3</v>
      </c>
      <c r="F68" s="1">
        <v>3</v>
      </c>
      <c r="G68" s="1">
        <v>3</v>
      </c>
      <c r="J68" s="2">
        <v>4</v>
      </c>
      <c r="K68" s="2">
        <v>4</v>
      </c>
      <c r="L68" s="2">
        <v>4</v>
      </c>
      <c r="M68" s="2"/>
      <c r="N68" s="2"/>
      <c r="O68" s="2">
        <v>5</v>
      </c>
      <c r="P68" s="2">
        <v>5</v>
      </c>
      <c r="Q68" s="2"/>
      <c r="R68" s="2"/>
      <c r="S68" s="2">
        <v>6</v>
      </c>
      <c r="T68" s="2"/>
      <c r="U68" s="2"/>
      <c r="V68" s="2"/>
      <c r="W68" s="2"/>
      <c r="X68" s="2"/>
      <c r="Y68" s="100"/>
      <c r="Z68" s="100"/>
      <c r="AA68" s="100"/>
      <c r="AB68" s="100"/>
      <c r="AC68" s="100"/>
      <c r="AD68" s="100"/>
      <c r="AE68" s="475"/>
      <c r="AF68" s="488"/>
      <c r="AG68" s="487"/>
      <c r="AH68" s="487"/>
      <c r="AS68" s="487"/>
      <c r="AT68" s="487"/>
      <c r="AU68" s="487"/>
      <c r="AV68" s="487"/>
      <c r="BD68" s="514"/>
      <c r="BE68" s="514"/>
      <c r="BF68" s="514"/>
      <c r="BG68" s="514"/>
      <c r="BH68" s="514"/>
      <c r="BI68" s="514"/>
      <c r="BJ68" s="514"/>
      <c r="BK68" s="514"/>
      <c r="BL68" s="514"/>
      <c r="BM68" s="514"/>
      <c r="BN68" s="514"/>
      <c r="BO68" s="514"/>
      <c r="BP68" s="514"/>
      <c r="BQ68" s="514"/>
      <c r="BR68" s="514"/>
      <c r="BS68" s="514"/>
      <c r="CB68" s="212">
        <v>3</v>
      </c>
      <c r="CC68" s="212">
        <f t="shared" ca="1" si="161"/>
        <v>0</v>
      </c>
      <c r="CD68" s="497">
        <f t="shared" ca="1" si="162"/>
        <v>100</v>
      </c>
      <c r="CE68" s="212">
        <f t="shared" ca="1" si="163"/>
        <v>0</v>
      </c>
      <c r="CF68" s="212">
        <f t="shared" ca="1" si="164"/>
        <v>0</v>
      </c>
      <c r="CG68" s="212">
        <f t="shared" ca="1" si="165"/>
        <v>0</v>
      </c>
      <c r="CI68" s="488"/>
      <c r="CL68" s="212">
        <v>123456</v>
      </c>
      <c r="CM68" s="212">
        <v>123456</v>
      </c>
      <c r="CN68" s="502">
        <v>123456</v>
      </c>
      <c r="CO68" s="212">
        <v>123456</v>
      </c>
      <c r="CP68" s="212">
        <v>123456</v>
      </c>
      <c r="CQ68" s="212">
        <v>123456</v>
      </c>
      <c r="CR68" s="212">
        <v>123456</v>
      </c>
      <c r="CS68" s="212">
        <v>123456</v>
      </c>
      <c r="CT68" s="212">
        <v>123456</v>
      </c>
      <c r="CU68" s="502">
        <v>123456</v>
      </c>
      <c r="CV68" s="212">
        <v>123456</v>
      </c>
      <c r="CW68" s="502">
        <v>123456</v>
      </c>
      <c r="CX68" s="212">
        <v>123456</v>
      </c>
      <c r="CY68" s="212">
        <v>123456</v>
      </c>
      <c r="CZ68" s="212">
        <v>123456</v>
      </c>
      <c r="DA68" s="212">
        <v>123456</v>
      </c>
      <c r="DB68" s="212">
        <v>123456</v>
      </c>
      <c r="DC68" s="502">
        <v>123456</v>
      </c>
      <c r="DD68" s="212">
        <v>123456</v>
      </c>
      <c r="DE68" s="212">
        <v>123456</v>
      </c>
      <c r="DF68" s="212">
        <v>123456</v>
      </c>
      <c r="DG68" s="212">
        <v>123456</v>
      </c>
      <c r="DH68" s="212">
        <v>123456</v>
      </c>
      <c r="DI68" s="212">
        <v>123456</v>
      </c>
      <c r="DJ68" s="502">
        <v>123456</v>
      </c>
      <c r="DK68" s="212">
        <v>123456</v>
      </c>
      <c r="DL68" s="212">
        <v>123456</v>
      </c>
      <c r="DM68" s="212">
        <v>123456</v>
      </c>
      <c r="DN68" s="212">
        <v>123456</v>
      </c>
      <c r="DO68" s="212">
        <v>123456</v>
      </c>
      <c r="DP68" s="212">
        <v>123456</v>
      </c>
      <c r="DQ68" s="502">
        <v>123456</v>
      </c>
      <c r="DR68" s="212" t="s">
        <v>300</v>
      </c>
      <c r="DS68" s="212" t="s">
        <v>301</v>
      </c>
      <c r="DT68" s="212" t="s">
        <v>302</v>
      </c>
      <c r="DU68" s="212" t="s">
        <v>303</v>
      </c>
      <c r="DV68" s="212" t="s">
        <v>304</v>
      </c>
      <c r="DW68" s="212" t="s">
        <v>305</v>
      </c>
      <c r="DX68" s="212" t="s">
        <v>306</v>
      </c>
      <c r="DY68" s="212" t="s">
        <v>307</v>
      </c>
      <c r="DZ68" s="212" t="s">
        <v>308</v>
      </c>
      <c r="EA68" s="212" t="s">
        <v>309</v>
      </c>
      <c r="EB68" s="212" t="s">
        <v>355</v>
      </c>
      <c r="EC68" s="212" t="s">
        <v>310</v>
      </c>
      <c r="ED68" s="212" t="s">
        <v>311</v>
      </c>
      <c r="EE68" s="212" t="s">
        <v>312</v>
      </c>
      <c r="EF68" s="212" t="s">
        <v>313</v>
      </c>
      <c r="EG68" s="212" t="s">
        <v>314</v>
      </c>
      <c r="EH68" s="212" t="s">
        <v>315</v>
      </c>
      <c r="EI68" s="212" t="s">
        <v>316</v>
      </c>
      <c r="EJ68" s="212" t="s">
        <v>317</v>
      </c>
      <c r="EK68" s="212" t="s">
        <v>318</v>
      </c>
      <c r="EL68" s="212" t="s">
        <v>320</v>
      </c>
      <c r="EM68" s="212" t="s">
        <v>319</v>
      </c>
      <c r="EN68" s="212" t="s">
        <v>321</v>
      </c>
      <c r="EO68" s="212" t="s">
        <v>322</v>
      </c>
      <c r="EP68" s="212" t="s">
        <v>323</v>
      </c>
      <c r="EQ68" s="212" t="s">
        <v>324</v>
      </c>
      <c r="ER68" s="212" t="s">
        <v>325</v>
      </c>
      <c r="ES68" s="212" t="s">
        <v>326</v>
      </c>
      <c r="ET68" s="212" t="s">
        <v>327</v>
      </c>
      <c r="EU68" s="212" t="s">
        <v>328</v>
      </c>
      <c r="EV68" s="212" t="s">
        <v>329</v>
      </c>
      <c r="EW68" s="212">
        <v>12345</v>
      </c>
      <c r="EX68" s="212" t="s">
        <v>331</v>
      </c>
      <c r="EY68" s="212">
        <v>1234</v>
      </c>
      <c r="EZ68" s="212" t="s">
        <v>330</v>
      </c>
      <c r="FA68" s="212" t="s">
        <v>396</v>
      </c>
      <c r="FB68" s="212" t="s">
        <v>533</v>
      </c>
      <c r="FC68" s="212">
        <v>123</v>
      </c>
      <c r="FD68" s="212" t="s">
        <v>332</v>
      </c>
      <c r="FE68" s="212" t="s">
        <v>422</v>
      </c>
      <c r="FF68" s="212" t="s">
        <v>333</v>
      </c>
      <c r="FG68" s="212" t="s">
        <v>534</v>
      </c>
      <c r="FH68" s="212" t="s">
        <v>535</v>
      </c>
      <c r="FI68" s="212" t="s">
        <v>536</v>
      </c>
      <c r="FJ68" s="212" t="s">
        <v>537</v>
      </c>
      <c r="FK68" s="212" t="s">
        <v>538</v>
      </c>
      <c r="FL68" s="212">
        <v>23456</v>
      </c>
      <c r="FM68" s="212">
        <v>2345</v>
      </c>
      <c r="FN68" s="212" t="s">
        <v>475</v>
      </c>
      <c r="FO68" s="212">
        <v>234</v>
      </c>
      <c r="FP68" s="212" t="s">
        <v>485</v>
      </c>
      <c r="FQ68" s="212" t="s">
        <v>539</v>
      </c>
      <c r="FR68" s="212" t="s">
        <v>540</v>
      </c>
      <c r="FS68" s="212">
        <v>23</v>
      </c>
      <c r="FT68" s="212">
        <v>3456</v>
      </c>
      <c r="FU68" s="212">
        <v>345</v>
      </c>
      <c r="FV68" s="212" t="s">
        <v>541</v>
      </c>
      <c r="FW68" s="212">
        <v>34</v>
      </c>
      <c r="FX68" s="212">
        <v>456</v>
      </c>
      <c r="FY68" s="212">
        <v>45</v>
      </c>
      <c r="FZ68" s="212">
        <v>56</v>
      </c>
      <c r="GA68" s="212" t="s">
        <v>813</v>
      </c>
      <c r="GB68" s="212">
        <v>12345</v>
      </c>
      <c r="GC68" s="212" t="s">
        <v>331</v>
      </c>
      <c r="GD68" s="212">
        <v>1234</v>
      </c>
      <c r="GE68" s="212" t="s">
        <v>330</v>
      </c>
      <c r="GF68" s="212" t="s">
        <v>396</v>
      </c>
      <c r="GG68" s="212" t="s">
        <v>533</v>
      </c>
      <c r="GH68" s="212">
        <v>123</v>
      </c>
      <c r="GI68" s="212" t="s">
        <v>332</v>
      </c>
      <c r="GJ68" s="212" t="s">
        <v>422</v>
      </c>
      <c r="GK68" s="212" t="s">
        <v>333</v>
      </c>
      <c r="GL68" s="212" t="s">
        <v>534</v>
      </c>
      <c r="GM68" s="212" t="s">
        <v>535</v>
      </c>
      <c r="GN68" s="212" t="s">
        <v>536</v>
      </c>
      <c r="GO68" s="212" t="s">
        <v>537</v>
      </c>
      <c r="GP68" s="212" t="s">
        <v>538</v>
      </c>
      <c r="GQ68" s="212">
        <v>23456</v>
      </c>
      <c r="GR68" s="212">
        <v>2345</v>
      </c>
      <c r="GS68" s="212" t="s">
        <v>475</v>
      </c>
      <c r="GT68" s="212">
        <v>234</v>
      </c>
      <c r="GU68" s="212" t="s">
        <v>485</v>
      </c>
      <c r="GV68" s="212" t="s">
        <v>539</v>
      </c>
      <c r="GW68" s="212" t="s">
        <v>540</v>
      </c>
      <c r="GX68" s="212">
        <v>23</v>
      </c>
      <c r="GY68" s="212">
        <v>3456</v>
      </c>
      <c r="GZ68" s="212">
        <v>345</v>
      </c>
      <c r="HA68" s="212" t="s">
        <v>541</v>
      </c>
      <c r="HB68" s="212">
        <v>34</v>
      </c>
      <c r="HC68" s="212">
        <v>456</v>
      </c>
      <c r="HD68" s="212">
        <v>45</v>
      </c>
      <c r="HE68" s="212">
        <v>56</v>
      </c>
      <c r="HF68" s="212" t="s">
        <v>813</v>
      </c>
      <c r="HG68" s="212" t="s">
        <v>300</v>
      </c>
      <c r="HH68" s="212" t="s">
        <v>300</v>
      </c>
      <c r="HI68" s="212" t="s">
        <v>300</v>
      </c>
      <c r="HJ68" s="212" t="s">
        <v>300</v>
      </c>
      <c r="HK68" s="212" t="s">
        <v>300</v>
      </c>
      <c r="HL68" s="212" t="s">
        <v>300</v>
      </c>
      <c r="HM68" s="212" t="s">
        <v>300</v>
      </c>
      <c r="HN68" s="212" t="s">
        <v>300</v>
      </c>
      <c r="HO68" s="212" t="s">
        <v>300</v>
      </c>
      <c r="HP68" s="212" t="s">
        <v>300</v>
      </c>
      <c r="HQ68" s="212" t="s">
        <v>300</v>
      </c>
      <c r="HR68" s="212" t="s">
        <v>300</v>
      </c>
      <c r="HS68" s="212" t="s">
        <v>300</v>
      </c>
      <c r="HT68" s="212" t="s">
        <v>300</v>
      </c>
      <c r="HU68" s="212" t="s">
        <v>300</v>
      </c>
      <c r="HV68" s="212" t="s">
        <v>301</v>
      </c>
      <c r="HW68" s="212" t="s">
        <v>301</v>
      </c>
      <c r="HX68" s="212" t="s">
        <v>301</v>
      </c>
      <c r="HY68" s="212" t="s">
        <v>301</v>
      </c>
      <c r="HZ68" s="212" t="s">
        <v>301</v>
      </c>
      <c r="IA68" s="212" t="s">
        <v>301</v>
      </c>
      <c r="IB68" s="212" t="s">
        <v>301</v>
      </c>
      <c r="IC68" s="212" t="s">
        <v>301</v>
      </c>
      <c r="ID68" s="212" t="s">
        <v>301</v>
      </c>
      <c r="IE68" s="212" t="s">
        <v>301</v>
      </c>
      <c r="IF68" s="212" t="s">
        <v>301</v>
      </c>
      <c r="IG68" s="212" t="s">
        <v>301</v>
      </c>
      <c r="IH68" s="212" t="s">
        <v>301</v>
      </c>
      <c r="II68" s="212" t="s">
        <v>301</v>
      </c>
      <c r="IJ68" s="212" t="s">
        <v>301</v>
      </c>
      <c r="IK68" s="212" t="s">
        <v>302</v>
      </c>
      <c r="IL68" s="212" t="s">
        <v>302</v>
      </c>
      <c r="IM68" s="212" t="s">
        <v>302</v>
      </c>
      <c r="IN68" s="212" t="s">
        <v>302</v>
      </c>
      <c r="IO68" s="212" t="s">
        <v>302</v>
      </c>
      <c r="IP68" s="212" t="s">
        <v>302</v>
      </c>
      <c r="IQ68" s="212" t="s">
        <v>302</v>
      </c>
      <c r="IR68" s="212" t="s">
        <v>303</v>
      </c>
      <c r="IS68" s="212" t="s">
        <v>303</v>
      </c>
      <c r="IT68" s="212" t="s">
        <v>303</v>
      </c>
      <c r="IU68" s="212" t="s">
        <v>303</v>
      </c>
      <c r="IV68" s="212" t="s">
        <v>303</v>
      </c>
      <c r="IW68" s="212" t="s">
        <v>303</v>
      </c>
      <c r="IX68" s="212" t="s">
        <v>303</v>
      </c>
      <c r="IY68" s="212" t="s">
        <v>303</v>
      </c>
      <c r="IZ68" s="212" t="s">
        <v>303</v>
      </c>
      <c r="JA68" s="212" t="s">
        <v>303</v>
      </c>
      <c r="JB68" s="212" t="s">
        <v>303</v>
      </c>
      <c r="JC68" s="212" t="s">
        <v>303</v>
      </c>
      <c r="JD68" s="212" t="s">
        <v>303</v>
      </c>
      <c r="JE68" s="212" t="s">
        <v>303</v>
      </c>
      <c r="JF68" s="212" t="s">
        <v>303</v>
      </c>
      <c r="JG68" s="212" t="s">
        <v>304</v>
      </c>
      <c r="JH68" s="212" t="s">
        <v>304</v>
      </c>
      <c r="JI68" s="212" t="s">
        <v>304</v>
      </c>
      <c r="JJ68" s="212" t="s">
        <v>304</v>
      </c>
      <c r="JK68" s="212" t="s">
        <v>304</v>
      </c>
      <c r="JL68" s="212" t="s">
        <v>304</v>
      </c>
      <c r="JM68" s="212" t="s">
        <v>304</v>
      </c>
      <c r="JN68" s="212" t="s">
        <v>305</v>
      </c>
      <c r="JO68" s="212" t="s">
        <v>305</v>
      </c>
      <c r="JP68" s="212" t="s">
        <v>305</v>
      </c>
      <c r="JQ68" s="212" t="s">
        <v>305</v>
      </c>
      <c r="JR68" s="212" t="s">
        <v>305</v>
      </c>
      <c r="JS68" s="212" t="s">
        <v>305</v>
      </c>
      <c r="JT68" s="212" t="s">
        <v>305</v>
      </c>
      <c r="JU68" s="212" t="s">
        <v>306</v>
      </c>
      <c r="JV68" s="212" t="s">
        <v>306</v>
      </c>
      <c r="JW68" s="212" t="s">
        <v>306</v>
      </c>
      <c r="JX68" s="212" t="s">
        <v>307</v>
      </c>
      <c r="JY68" s="212" t="s">
        <v>307</v>
      </c>
      <c r="JZ68" s="212" t="s">
        <v>307</v>
      </c>
      <c r="KA68" s="212" t="s">
        <v>307</v>
      </c>
      <c r="KB68" s="212" t="s">
        <v>307</v>
      </c>
      <c r="KC68" s="212" t="s">
        <v>307</v>
      </c>
      <c r="KD68" s="212" t="s">
        <v>307</v>
      </c>
      <c r="KE68" s="212" t="s">
        <v>307</v>
      </c>
      <c r="KF68" s="212" t="s">
        <v>307</v>
      </c>
      <c r="KG68" s="212" t="s">
        <v>307</v>
      </c>
      <c r="KH68" s="212" t="s">
        <v>307</v>
      </c>
      <c r="KI68" s="212" t="s">
        <v>307</v>
      </c>
      <c r="KJ68" s="212" t="s">
        <v>307</v>
      </c>
      <c r="KK68" s="212" t="s">
        <v>307</v>
      </c>
      <c r="KL68" s="212" t="s">
        <v>307</v>
      </c>
      <c r="KM68" s="212" t="s">
        <v>308</v>
      </c>
      <c r="KN68" s="212" t="s">
        <v>308</v>
      </c>
      <c r="KO68" s="212" t="s">
        <v>308</v>
      </c>
      <c r="KP68" s="212" t="s">
        <v>308</v>
      </c>
      <c r="KQ68" s="212" t="s">
        <v>308</v>
      </c>
      <c r="KR68" s="212" t="s">
        <v>308</v>
      </c>
      <c r="KS68" s="212" t="s">
        <v>308</v>
      </c>
      <c r="KT68" s="212" t="s">
        <v>309</v>
      </c>
      <c r="KU68" s="212" t="s">
        <v>309</v>
      </c>
      <c r="KV68" s="212" t="s">
        <v>309</v>
      </c>
      <c r="KW68" s="212" t="s">
        <v>309</v>
      </c>
      <c r="KX68" s="212" t="s">
        <v>309</v>
      </c>
      <c r="KY68" s="212" t="s">
        <v>309</v>
      </c>
      <c r="KZ68" s="212" t="s">
        <v>309</v>
      </c>
      <c r="LA68" s="212" t="s">
        <v>355</v>
      </c>
      <c r="LB68" s="212" t="s">
        <v>355</v>
      </c>
      <c r="LC68" s="212" t="s">
        <v>355</v>
      </c>
      <c r="LD68" s="212" t="s">
        <v>310</v>
      </c>
      <c r="LE68" s="212" t="s">
        <v>310</v>
      </c>
      <c r="LF68" s="212" t="s">
        <v>310</v>
      </c>
      <c r="LG68" s="212" t="s">
        <v>310</v>
      </c>
      <c r="LH68" s="212" t="s">
        <v>310</v>
      </c>
      <c r="LI68" s="212" t="s">
        <v>310</v>
      </c>
      <c r="LJ68" s="212" t="s">
        <v>310</v>
      </c>
      <c r="LK68" s="212" t="s">
        <v>311</v>
      </c>
      <c r="LL68" s="212" t="s">
        <v>311</v>
      </c>
      <c r="LM68" s="212" t="s">
        <v>311</v>
      </c>
      <c r="LN68" s="212" t="s">
        <v>312</v>
      </c>
      <c r="LO68" s="212" t="s">
        <v>312</v>
      </c>
      <c r="LP68" s="212" t="s">
        <v>312</v>
      </c>
      <c r="LQ68" s="212" t="s">
        <v>313</v>
      </c>
      <c r="LR68" s="212" t="s">
        <v>314</v>
      </c>
      <c r="LS68" s="212" t="s">
        <v>314</v>
      </c>
      <c r="LT68" s="212" t="s">
        <v>314</v>
      </c>
      <c r="LU68" s="212" t="s">
        <v>314</v>
      </c>
      <c r="LV68" s="212" t="s">
        <v>314</v>
      </c>
      <c r="LW68" s="212" t="s">
        <v>314</v>
      </c>
      <c r="LX68" s="212" t="s">
        <v>314</v>
      </c>
      <c r="LY68" s="212" t="s">
        <v>314</v>
      </c>
      <c r="LZ68" s="212" t="s">
        <v>314</v>
      </c>
      <c r="MA68" s="212" t="s">
        <v>314</v>
      </c>
      <c r="MB68" s="212" t="s">
        <v>314</v>
      </c>
      <c r="MC68" s="212" t="s">
        <v>314</v>
      </c>
      <c r="MD68" s="212" t="s">
        <v>314</v>
      </c>
      <c r="ME68" s="212" t="s">
        <v>314</v>
      </c>
      <c r="MF68" s="212" t="s">
        <v>314</v>
      </c>
      <c r="MG68" s="212" t="s">
        <v>315</v>
      </c>
      <c r="MH68" s="212" t="s">
        <v>315</v>
      </c>
      <c r="MI68" s="212" t="s">
        <v>315</v>
      </c>
      <c r="MJ68" s="212" t="s">
        <v>315</v>
      </c>
      <c r="MK68" s="212" t="s">
        <v>315</v>
      </c>
      <c r="ML68" s="212" t="s">
        <v>315</v>
      </c>
      <c r="MM68" s="212" t="s">
        <v>315</v>
      </c>
      <c r="MN68" s="212" t="s">
        <v>316</v>
      </c>
      <c r="MO68" s="212" t="s">
        <v>316</v>
      </c>
      <c r="MP68" s="212" t="s">
        <v>316</v>
      </c>
      <c r="MQ68" s="212" t="s">
        <v>316</v>
      </c>
      <c r="MR68" s="212" t="s">
        <v>316</v>
      </c>
      <c r="MS68" s="212" t="s">
        <v>316</v>
      </c>
      <c r="MT68" s="212" t="s">
        <v>316</v>
      </c>
      <c r="MU68" s="212" t="s">
        <v>317</v>
      </c>
      <c r="MV68" s="212" t="s">
        <v>317</v>
      </c>
      <c r="MW68" s="212" t="s">
        <v>317</v>
      </c>
      <c r="MX68" s="212" t="s">
        <v>318</v>
      </c>
      <c r="MY68" s="212" t="s">
        <v>318</v>
      </c>
      <c r="MZ68" s="212" t="s">
        <v>318</v>
      </c>
      <c r="NA68" s="212" t="s">
        <v>318</v>
      </c>
      <c r="NB68" s="212" t="s">
        <v>318</v>
      </c>
      <c r="NC68" s="212" t="s">
        <v>318</v>
      </c>
      <c r="ND68" s="212" t="s">
        <v>318</v>
      </c>
      <c r="NE68" s="212" t="s">
        <v>320</v>
      </c>
      <c r="NF68" s="212" t="s">
        <v>320</v>
      </c>
      <c r="NG68" s="212" t="s">
        <v>320</v>
      </c>
      <c r="NH68" s="212" t="s">
        <v>319</v>
      </c>
      <c r="NI68" s="212" t="s">
        <v>319</v>
      </c>
      <c r="NJ68" s="212" t="s">
        <v>319</v>
      </c>
      <c r="NK68" s="212" t="s">
        <v>321</v>
      </c>
      <c r="NL68" s="212" t="s">
        <v>322</v>
      </c>
      <c r="NM68" s="212" t="s">
        <v>322</v>
      </c>
      <c r="NN68" s="212" t="s">
        <v>322</v>
      </c>
      <c r="NO68" s="212" t="s">
        <v>322</v>
      </c>
      <c r="NP68" s="212" t="s">
        <v>322</v>
      </c>
      <c r="NQ68" s="212" t="s">
        <v>322</v>
      </c>
      <c r="NR68" s="212" t="s">
        <v>322</v>
      </c>
      <c r="NS68" s="212" t="s">
        <v>323</v>
      </c>
      <c r="NT68" s="212" t="s">
        <v>323</v>
      </c>
      <c r="NU68" s="212" t="s">
        <v>323</v>
      </c>
      <c r="NV68" s="212" t="s">
        <v>324</v>
      </c>
      <c r="NW68" s="212" t="s">
        <v>324</v>
      </c>
      <c r="NX68" s="212" t="s">
        <v>324</v>
      </c>
      <c r="NY68" s="212" t="s">
        <v>325</v>
      </c>
      <c r="NZ68" s="212" t="s">
        <v>326</v>
      </c>
      <c r="OA68" s="212" t="s">
        <v>326</v>
      </c>
      <c r="OB68" s="212" t="s">
        <v>326</v>
      </c>
      <c r="OC68" s="212" t="s">
        <v>327</v>
      </c>
      <c r="OD68" s="212" t="s">
        <v>328</v>
      </c>
      <c r="OE68" s="212" t="s">
        <v>337</v>
      </c>
      <c r="OF68" s="212" t="s">
        <v>338</v>
      </c>
      <c r="OG68" s="212" t="s">
        <v>339</v>
      </c>
      <c r="OH68" s="212" t="s">
        <v>340</v>
      </c>
      <c r="OI68" s="212" t="s">
        <v>351</v>
      </c>
      <c r="OJ68" s="212" t="s">
        <v>341</v>
      </c>
      <c r="OK68" s="212" t="s">
        <v>342</v>
      </c>
      <c r="OL68" s="212" t="s">
        <v>343</v>
      </c>
      <c r="OM68" s="212" t="s">
        <v>344</v>
      </c>
      <c r="ON68" s="212" t="s">
        <v>345</v>
      </c>
      <c r="OO68" s="212" t="s">
        <v>346</v>
      </c>
      <c r="OP68" s="212" t="s">
        <v>347</v>
      </c>
      <c r="OQ68" s="212" t="s">
        <v>348</v>
      </c>
      <c r="OR68" s="212" t="s">
        <v>349</v>
      </c>
      <c r="OS68" s="212" t="s">
        <v>350</v>
      </c>
      <c r="OT68" s="212" t="s">
        <v>352</v>
      </c>
      <c r="OU68" s="212" t="s">
        <v>353</v>
      </c>
      <c r="OV68" s="212" t="s">
        <v>354</v>
      </c>
      <c r="OW68" s="212" t="s">
        <v>356</v>
      </c>
      <c r="OX68" s="212" t="s">
        <v>357</v>
      </c>
      <c r="OY68" s="212" t="s">
        <v>358</v>
      </c>
      <c r="OZ68" s="212" t="s">
        <v>359</v>
      </c>
      <c r="PA68" s="212" t="s">
        <v>542</v>
      </c>
      <c r="PB68" s="212" t="s">
        <v>360</v>
      </c>
      <c r="PC68" s="212" t="s">
        <v>361</v>
      </c>
      <c r="PD68" s="212" t="s">
        <v>362</v>
      </c>
      <c r="PE68" s="212" t="s">
        <v>363</v>
      </c>
      <c r="PF68" s="212" t="s">
        <v>364</v>
      </c>
      <c r="PG68" s="212" t="s">
        <v>365</v>
      </c>
      <c r="PH68" s="212" t="s">
        <v>366</v>
      </c>
      <c r="PI68" s="212" t="s">
        <v>367</v>
      </c>
      <c r="PJ68" s="212" t="s">
        <v>368</v>
      </c>
      <c r="PK68" s="212" t="s">
        <v>369</v>
      </c>
      <c r="PL68" s="212" t="s">
        <v>370</v>
      </c>
      <c r="PM68" s="212" t="s">
        <v>371</v>
      </c>
      <c r="PN68" s="212" t="s">
        <v>372</v>
      </c>
      <c r="PO68" s="212" t="s">
        <v>373</v>
      </c>
      <c r="PP68" s="212" t="s">
        <v>374</v>
      </c>
      <c r="PQ68" s="212" t="s">
        <v>375</v>
      </c>
      <c r="PR68" s="212" t="s">
        <v>376</v>
      </c>
      <c r="PS68" s="212" t="s">
        <v>377</v>
      </c>
      <c r="PT68" s="212" t="s">
        <v>378</v>
      </c>
      <c r="PU68" s="212" t="s">
        <v>379</v>
      </c>
      <c r="PV68" s="212" t="s">
        <v>380</v>
      </c>
      <c r="PW68" s="212" t="s">
        <v>381</v>
      </c>
      <c r="PX68" s="212" t="s">
        <v>382</v>
      </c>
      <c r="PY68" s="212" t="s">
        <v>383</v>
      </c>
      <c r="PZ68" s="212" t="s">
        <v>384</v>
      </c>
      <c r="QA68" s="212" t="s">
        <v>385</v>
      </c>
      <c r="QB68" s="212" t="s">
        <v>386</v>
      </c>
      <c r="QC68" s="212" t="s">
        <v>387</v>
      </c>
      <c r="QD68" s="212" t="s">
        <v>388</v>
      </c>
      <c r="QE68" s="212" t="s">
        <v>395</v>
      </c>
      <c r="QF68" s="212" t="s">
        <v>393</v>
      </c>
      <c r="QG68" s="212" t="s">
        <v>394</v>
      </c>
      <c r="QH68" s="212" t="s">
        <v>392</v>
      </c>
      <c r="QI68" s="212" t="s">
        <v>391</v>
      </c>
      <c r="QJ68" s="212" t="s">
        <v>390</v>
      </c>
      <c r="QK68" s="212" t="s">
        <v>389</v>
      </c>
      <c r="QL68" s="212" t="s">
        <v>398</v>
      </c>
      <c r="QM68" s="212" t="s">
        <v>399</v>
      </c>
      <c r="QN68" s="212" t="s">
        <v>400</v>
      </c>
      <c r="QO68" s="212" t="s">
        <v>401</v>
      </c>
      <c r="QP68" s="212" t="s">
        <v>402</v>
      </c>
      <c r="QQ68" s="212" t="s">
        <v>403</v>
      </c>
      <c r="QR68" s="212" t="s">
        <v>404</v>
      </c>
      <c r="QS68" s="212" t="s">
        <v>405</v>
      </c>
      <c r="QT68" s="212" t="s">
        <v>406</v>
      </c>
      <c r="QU68" s="212" t="s">
        <v>407</v>
      </c>
      <c r="QV68" s="212" t="s">
        <v>408</v>
      </c>
      <c r="QW68" s="212" t="s">
        <v>409</v>
      </c>
      <c r="QX68" s="212" t="s">
        <v>410</v>
      </c>
      <c r="QY68" s="212" t="s">
        <v>411</v>
      </c>
      <c r="QZ68" s="212" t="s">
        <v>412</v>
      </c>
      <c r="RA68" s="212" t="s">
        <v>413</v>
      </c>
      <c r="RB68" s="212" t="s">
        <v>414</v>
      </c>
      <c r="RC68" s="212" t="s">
        <v>415</v>
      </c>
      <c r="RD68" s="212" t="s">
        <v>416</v>
      </c>
      <c r="RE68" s="212" t="s">
        <v>417</v>
      </c>
      <c r="RF68" s="212" t="s">
        <v>418</v>
      </c>
      <c r="RG68" s="212" t="s">
        <v>531</v>
      </c>
      <c r="RH68" s="212" t="s">
        <v>419</v>
      </c>
      <c r="RI68" s="212" t="s">
        <v>420</v>
      </c>
      <c r="RJ68" s="212" t="s">
        <v>421</v>
      </c>
      <c r="RK68" s="212" t="s">
        <v>423</v>
      </c>
      <c r="RL68" s="212" t="s">
        <v>424</v>
      </c>
      <c r="RM68" s="212" t="s">
        <v>425</v>
      </c>
      <c r="RN68" s="212" t="s">
        <v>426</v>
      </c>
      <c r="RO68" s="212" t="s">
        <v>427</v>
      </c>
      <c r="RP68" s="212" t="s">
        <v>428</v>
      </c>
      <c r="RQ68" s="212" t="s">
        <v>429</v>
      </c>
      <c r="RR68" s="212" t="s">
        <v>430</v>
      </c>
      <c r="RS68" s="212" t="s">
        <v>548</v>
      </c>
      <c r="RT68" s="212" t="s">
        <v>431</v>
      </c>
      <c r="RU68" s="212" t="s">
        <v>432</v>
      </c>
      <c r="RV68" s="212" t="s">
        <v>433</v>
      </c>
      <c r="RW68" s="212" t="s">
        <v>434</v>
      </c>
      <c r="RX68" s="212" t="s">
        <v>435</v>
      </c>
      <c r="RY68" s="212" t="s">
        <v>436</v>
      </c>
      <c r="RZ68" s="212" t="s">
        <v>437</v>
      </c>
      <c r="SA68" s="212" t="s">
        <v>438</v>
      </c>
      <c r="SB68" s="212" t="s">
        <v>544</v>
      </c>
      <c r="SC68" s="212" t="s">
        <v>440</v>
      </c>
      <c r="SD68" s="212" t="s">
        <v>441</v>
      </c>
      <c r="SE68" s="212" t="s">
        <v>442</v>
      </c>
      <c r="SF68" s="212" t="s">
        <v>443</v>
      </c>
      <c r="SG68" s="212" t="s">
        <v>444</v>
      </c>
      <c r="SH68" s="212" t="s">
        <v>445</v>
      </c>
      <c r="SI68" s="505" t="s">
        <v>446</v>
      </c>
      <c r="SJ68" s="212" t="s">
        <v>447</v>
      </c>
      <c r="SK68" s="212" t="s">
        <v>448</v>
      </c>
      <c r="SL68" s="212" t="s">
        <v>449</v>
      </c>
      <c r="SM68" s="212" t="s">
        <v>450</v>
      </c>
      <c r="SN68" s="212" t="s">
        <v>451</v>
      </c>
      <c r="SO68" s="212" t="s">
        <v>452</v>
      </c>
      <c r="SP68" s="212" t="s">
        <v>453</v>
      </c>
      <c r="SQ68" s="212" t="s">
        <v>454</v>
      </c>
      <c r="SR68" s="212" t="s">
        <v>455</v>
      </c>
      <c r="SS68" s="212" t="s">
        <v>456</v>
      </c>
      <c r="ST68" s="212" t="s">
        <v>457</v>
      </c>
      <c r="SU68" s="212" t="s">
        <v>458</v>
      </c>
      <c r="SV68" s="212" t="s">
        <v>459</v>
      </c>
      <c r="SW68" s="212" t="s">
        <v>460</v>
      </c>
      <c r="SX68" s="212" t="s">
        <v>461</v>
      </c>
      <c r="SY68" s="212" t="s">
        <v>462</v>
      </c>
      <c r="SZ68" s="212" t="s">
        <v>463</v>
      </c>
      <c r="TA68" s="212" t="s">
        <v>464</v>
      </c>
      <c r="TB68" s="212" t="s">
        <v>465</v>
      </c>
      <c r="TC68" s="212" t="s">
        <v>466</v>
      </c>
      <c r="TD68" s="212" t="s">
        <v>467</v>
      </c>
      <c r="TE68" s="212" t="s">
        <v>468</v>
      </c>
      <c r="TF68" s="212" t="s">
        <v>469</v>
      </c>
      <c r="TG68" s="212" t="s">
        <v>470</v>
      </c>
      <c r="TH68" s="212" t="s">
        <v>471</v>
      </c>
      <c r="TI68" s="212" t="s">
        <v>472</v>
      </c>
      <c r="TJ68" s="212" t="s">
        <v>473</v>
      </c>
      <c r="TK68" s="212" t="s">
        <v>474</v>
      </c>
      <c r="TL68" s="212" t="s">
        <v>476</v>
      </c>
      <c r="TM68" s="212" t="s">
        <v>477</v>
      </c>
      <c r="TN68" s="212" t="s">
        <v>478</v>
      </c>
      <c r="TO68" s="212" t="s">
        <v>479</v>
      </c>
      <c r="TP68" s="212" t="s">
        <v>480</v>
      </c>
      <c r="TQ68" s="212" t="s">
        <v>481</v>
      </c>
      <c r="TR68" s="212" t="s">
        <v>467</v>
      </c>
      <c r="TS68" s="212" t="s">
        <v>482</v>
      </c>
      <c r="TT68" s="212" t="s">
        <v>483</v>
      </c>
      <c r="TU68" s="212" t="s">
        <v>484</v>
      </c>
      <c r="TV68" s="212" t="s">
        <v>486</v>
      </c>
      <c r="TW68" s="212" t="s">
        <v>487</v>
      </c>
      <c r="TX68" s="212" t="s">
        <v>488</v>
      </c>
      <c r="TY68" s="212" t="s">
        <v>489</v>
      </c>
      <c r="TZ68" s="212" t="s">
        <v>490</v>
      </c>
      <c r="UA68" s="212" t="s">
        <v>491</v>
      </c>
      <c r="UB68" s="212" t="s">
        <v>467</v>
      </c>
      <c r="UC68" s="212" t="s">
        <v>492</v>
      </c>
      <c r="UD68" s="212" t="s">
        <v>493</v>
      </c>
      <c r="UE68" s="212" t="s">
        <v>494</v>
      </c>
      <c r="UF68" s="212" t="s">
        <v>495</v>
      </c>
      <c r="UG68" s="212" t="s">
        <v>545</v>
      </c>
      <c r="UH68" s="212" t="s">
        <v>546</v>
      </c>
      <c r="UI68" s="212" t="s">
        <v>497</v>
      </c>
      <c r="UJ68" s="212" t="s">
        <v>498</v>
      </c>
      <c r="UK68" s="212" t="s">
        <v>499</v>
      </c>
      <c r="UL68" s="212" t="s">
        <v>500</v>
      </c>
      <c r="UM68" s="212" t="s">
        <v>501</v>
      </c>
      <c r="UN68" s="212" t="s">
        <v>502</v>
      </c>
      <c r="UO68" s="212" t="s">
        <v>503</v>
      </c>
      <c r="UP68" s="212" t="s">
        <v>504</v>
      </c>
      <c r="UQ68" s="212" t="s">
        <v>505</v>
      </c>
      <c r="UR68" s="212" t="s">
        <v>506</v>
      </c>
      <c r="US68" s="212" t="s">
        <v>507</v>
      </c>
      <c r="UT68" s="212" t="s">
        <v>508</v>
      </c>
      <c r="UU68" s="212" t="s">
        <v>509</v>
      </c>
      <c r="UV68" s="212" t="s">
        <v>510</v>
      </c>
      <c r="UW68" s="212" t="s">
        <v>511</v>
      </c>
      <c r="UX68" s="212" t="s">
        <v>512</v>
      </c>
      <c r="UY68" s="212" t="s">
        <v>513</v>
      </c>
      <c r="UZ68" s="212" t="s">
        <v>514</v>
      </c>
      <c r="VA68" s="212" t="s">
        <v>515</v>
      </c>
      <c r="VB68" s="212" t="s">
        <v>516</v>
      </c>
      <c r="VC68" s="212">
        <v>1234</v>
      </c>
      <c r="VD68" s="212" t="s">
        <v>518</v>
      </c>
      <c r="VE68" s="212">
        <v>123</v>
      </c>
      <c r="VF68" s="212" t="s">
        <v>519</v>
      </c>
      <c r="VG68" s="505" t="s">
        <v>520</v>
      </c>
      <c r="VH68" s="212" t="s">
        <v>521</v>
      </c>
      <c r="VI68" s="212">
        <v>12</v>
      </c>
      <c r="VJ68" s="212">
        <v>2345</v>
      </c>
      <c r="VK68" s="212">
        <v>234</v>
      </c>
      <c r="VL68" s="212" t="s">
        <v>522</v>
      </c>
      <c r="VM68" s="212">
        <v>23</v>
      </c>
      <c r="VN68" s="212">
        <v>345</v>
      </c>
      <c r="VO68" s="212">
        <v>34</v>
      </c>
      <c r="VP68" s="212">
        <v>45</v>
      </c>
      <c r="VQ68" s="212" t="s">
        <v>813</v>
      </c>
      <c r="VR68" s="212">
        <v>1234</v>
      </c>
      <c r="VS68" s="212" t="s">
        <v>523</v>
      </c>
      <c r="VT68" s="212">
        <v>123</v>
      </c>
      <c r="VU68" s="212" t="s">
        <v>524</v>
      </c>
      <c r="VV68" s="505" t="s">
        <v>520</v>
      </c>
      <c r="VW68" s="505" t="s">
        <v>525</v>
      </c>
      <c r="VX68" s="212">
        <v>12</v>
      </c>
      <c r="VY68" s="212" t="s">
        <v>550</v>
      </c>
      <c r="VZ68" s="212">
        <v>234</v>
      </c>
      <c r="WA68" s="212" t="s">
        <v>526</v>
      </c>
      <c r="WB68" s="212">
        <v>23</v>
      </c>
      <c r="WC68" s="212" t="s">
        <v>527</v>
      </c>
      <c r="WD68" s="212">
        <v>34</v>
      </c>
      <c r="WE68" s="212">
        <v>56</v>
      </c>
      <c r="WF68" s="212" t="s">
        <v>813</v>
      </c>
      <c r="WG68" s="212">
        <v>123</v>
      </c>
      <c r="WH68" s="212" t="s">
        <v>528</v>
      </c>
      <c r="WI68" s="212">
        <v>12</v>
      </c>
      <c r="WJ68" s="212">
        <v>234</v>
      </c>
      <c r="WK68" s="212">
        <v>23</v>
      </c>
      <c r="WL68" s="212">
        <v>34</v>
      </c>
      <c r="WM68" s="212" t="s">
        <v>813</v>
      </c>
      <c r="WN68" s="212" t="s">
        <v>518</v>
      </c>
      <c r="WO68" s="212" t="s">
        <v>397</v>
      </c>
      <c r="WP68" s="212">
        <v>123</v>
      </c>
      <c r="WQ68" s="212" t="s">
        <v>439</v>
      </c>
      <c r="WR68" s="505" t="s">
        <v>525</v>
      </c>
      <c r="WS68" s="212" t="s">
        <v>521</v>
      </c>
      <c r="WT68" s="212">
        <v>12</v>
      </c>
      <c r="WU68" s="212" t="s">
        <v>529</v>
      </c>
      <c r="WV68" s="212" t="s">
        <v>526</v>
      </c>
      <c r="WW68" s="212" t="s">
        <v>530</v>
      </c>
      <c r="WX68" s="212">
        <v>23</v>
      </c>
      <c r="WY68" s="212">
        <v>456</v>
      </c>
      <c r="WZ68" s="212">
        <v>45</v>
      </c>
      <c r="XA68" s="212">
        <v>56</v>
      </c>
      <c r="XB68" s="212" t="s">
        <v>813</v>
      </c>
      <c r="XC68" s="212">
        <v>123</v>
      </c>
      <c r="XD68" s="212" t="s">
        <v>521</v>
      </c>
      <c r="XE68" s="212">
        <v>12</v>
      </c>
      <c r="XF68" s="212" t="s">
        <v>530</v>
      </c>
      <c r="XG68" s="212">
        <v>23</v>
      </c>
      <c r="XH68" s="212">
        <v>45</v>
      </c>
      <c r="XI68" s="212" t="s">
        <v>813</v>
      </c>
      <c r="XJ68" s="212">
        <v>123</v>
      </c>
      <c r="XK68" s="505" t="s">
        <v>525</v>
      </c>
      <c r="XL68" s="212">
        <v>12</v>
      </c>
      <c r="XM68" s="212" t="s">
        <v>526</v>
      </c>
      <c r="XN68" s="212">
        <v>23</v>
      </c>
      <c r="XO68" s="212">
        <v>56</v>
      </c>
      <c r="XP68" s="212" t="s">
        <v>813</v>
      </c>
      <c r="XQ68" s="212">
        <v>12</v>
      </c>
      <c r="XR68" s="212">
        <v>23</v>
      </c>
      <c r="XS68" s="212" t="s">
        <v>813</v>
      </c>
      <c r="XT68" s="212" t="s">
        <v>519</v>
      </c>
      <c r="XU68" s="212" t="s">
        <v>524</v>
      </c>
      <c r="XV68" s="212" t="s">
        <v>528</v>
      </c>
      <c r="XW68" s="212" t="s">
        <v>532</v>
      </c>
      <c r="XX68" s="505" t="s">
        <v>525</v>
      </c>
      <c r="XY68" s="212" t="s">
        <v>521</v>
      </c>
      <c r="XZ68" s="212">
        <v>12</v>
      </c>
      <c r="YA68" s="212">
        <v>3456</v>
      </c>
      <c r="YB68" s="212">
        <v>345</v>
      </c>
      <c r="YC68" s="212" t="s">
        <v>527</v>
      </c>
      <c r="YD68" s="212">
        <v>34</v>
      </c>
      <c r="YE68" s="212">
        <v>456</v>
      </c>
      <c r="YF68" s="212">
        <v>45</v>
      </c>
      <c r="YG68" s="212">
        <v>56</v>
      </c>
      <c r="YH68" s="212" t="s">
        <v>528</v>
      </c>
      <c r="YI68" s="212" t="s">
        <v>521</v>
      </c>
      <c r="YJ68" s="212">
        <v>12</v>
      </c>
      <c r="YK68" s="212">
        <v>345</v>
      </c>
      <c r="YL68" s="212">
        <v>34</v>
      </c>
      <c r="YM68" s="212">
        <v>45</v>
      </c>
      <c r="YN68" s="212" t="s">
        <v>813</v>
      </c>
      <c r="YO68" s="212" t="s">
        <v>528</v>
      </c>
      <c r="YP68" s="508" t="s">
        <v>525</v>
      </c>
      <c r="YQ68" s="212">
        <v>12</v>
      </c>
      <c r="YR68" s="212" t="s">
        <v>527</v>
      </c>
      <c r="YS68" s="212">
        <v>34</v>
      </c>
      <c r="YT68" s="212">
        <v>56</v>
      </c>
      <c r="YU68" s="212" t="s">
        <v>813</v>
      </c>
      <c r="YV68" s="212">
        <v>12</v>
      </c>
      <c r="YW68" s="212">
        <v>34</v>
      </c>
      <c r="YX68" s="212" t="s">
        <v>813</v>
      </c>
      <c r="YY68" s="505" t="s">
        <v>525</v>
      </c>
      <c r="YZ68" s="212" t="s">
        <v>521</v>
      </c>
      <c r="ZA68" s="212">
        <v>12</v>
      </c>
      <c r="ZB68" s="212">
        <v>456</v>
      </c>
      <c r="ZC68" s="212">
        <v>45</v>
      </c>
      <c r="ZD68" s="212">
        <v>56</v>
      </c>
      <c r="ZE68" s="212" t="s">
        <v>813</v>
      </c>
      <c r="ZF68" s="212">
        <v>12</v>
      </c>
      <c r="ZG68" s="212">
        <v>56</v>
      </c>
      <c r="ZH68" s="212" t="s">
        <v>813</v>
      </c>
      <c r="ZI68" s="212">
        <v>12</v>
      </c>
      <c r="ZJ68" s="212">
        <v>45</v>
      </c>
      <c r="ZK68" s="212" t="s">
        <v>813</v>
      </c>
      <c r="ZL68" s="212" t="s">
        <v>813</v>
      </c>
      <c r="ZM68" s="212">
        <v>2345</v>
      </c>
      <c r="ZN68" s="212" t="s">
        <v>550</v>
      </c>
      <c r="ZO68" s="212">
        <v>234</v>
      </c>
      <c r="ZP68" s="212" t="s">
        <v>529</v>
      </c>
      <c r="ZQ68" s="212" t="s">
        <v>526</v>
      </c>
      <c r="ZR68" s="212" t="s">
        <v>530</v>
      </c>
      <c r="ZS68" s="212">
        <v>23</v>
      </c>
      <c r="ZT68" s="212">
        <v>3456</v>
      </c>
      <c r="ZU68" s="212">
        <v>345</v>
      </c>
      <c r="ZV68" s="212" t="s">
        <v>527</v>
      </c>
      <c r="ZW68" s="212">
        <v>34</v>
      </c>
      <c r="ZX68" s="212">
        <v>456</v>
      </c>
      <c r="ZY68" s="212">
        <v>45</v>
      </c>
      <c r="ZZ68" s="212">
        <v>56</v>
      </c>
      <c r="AAA68" s="212" t="s">
        <v>813</v>
      </c>
      <c r="AAB68" s="212">
        <v>234</v>
      </c>
      <c r="AAC68" s="212" t="s">
        <v>530</v>
      </c>
      <c r="AAD68" s="212">
        <v>23</v>
      </c>
      <c r="AAE68" s="212">
        <v>345</v>
      </c>
      <c r="AAF68" s="212">
        <v>34</v>
      </c>
      <c r="AAG68" s="212">
        <v>45</v>
      </c>
      <c r="AAH68" s="212" t="s">
        <v>813</v>
      </c>
      <c r="AAI68" s="212">
        <v>234</v>
      </c>
      <c r="AAJ68" s="212" t="s">
        <v>526</v>
      </c>
      <c r="AAK68" s="212">
        <v>23</v>
      </c>
      <c r="AAL68" s="212" t="s">
        <v>527</v>
      </c>
      <c r="AAM68" s="212">
        <v>34</v>
      </c>
      <c r="AAN68" s="212">
        <v>56</v>
      </c>
      <c r="AAO68" s="212" t="s">
        <v>813</v>
      </c>
      <c r="AAP68" s="212">
        <v>23</v>
      </c>
      <c r="AAQ68" s="212">
        <v>34</v>
      </c>
      <c r="AAR68" s="212" t="s">
        <v>814</v>
      </c>
      <c r="AAS68" s="212" t="s">
        <v>526</v>
      </c>
      <c r="AAT68" s="212" t="s">
        <v>530</v>
      </c>
      <c r="AAU68" s="212">
        <v>23</v>
      </c>
      <c r="AAV68" s="212">
        <v>456</v>
      </c>
      <c r="AAW68" s="212">
        <v>45</v>
      </c>
      <c r="AAX68" s="212">
        <v>56</v>
      </c>
      <c r="AAY68" s="212" t="s">
        <v>813</v>
      </c>
      <c r="AAZ68" s="212">
        <v>23</v>
      </c>
      <c r="ABA68" s="212">
        <v>56</v>
      </c>
      <c r="ABB68" s="212" t="s">
        <v>813</v>
      </c>
      <c r="ABC68" s="212">
        <v>23</v>
      </c>
      <c r="ABD68" s="212">
        <v>45</v>
      </c>
      <c r="ABE68" s="212" t="s">
        <v>813</v>
      </c>
      <c r="ABF68" s="212" t="s">
        <v>813</v>
      </c>
      <c r="ABG68" s="212">
        <v>345</v>
      </c>
      <c r="ABH68" s="212" t="s">
        <v>527</v>
      </c>
      <c r="ABI68" s="212">
        <v>34</v>
      </c>
      <c r="ABJ68" s="212">
        <v>456</v>
      </c>
      <c r="ABK68" s="212">
        <v>45</v>
      </c>
      <c r="ABL68" s="212">
        <v>56</v>
      </c>
      <c r="ABM68" s="212" t="s">
        <v>813</v>
      </c>
      <c r="ABN68" s="212">
        <v>34</v>
      </c>
      <c r="ABO68" s="212">
        <v>45</v>
      </c>
      <c r="ABP68" s="212" t="s">
        <v>813</v>
      </c>
      <c r="ABQ68" s="212">
        <v>34</v>
      </c>
      <c r="ABR68" s="212">
        <v>56</v>
      </c>
      <c r="ABS68" s="212" t="s">
        <v>813</v>
      </c>
      <c r="ABT68" s="212" t="s">
        <v>813</v>
      </c>
      <c r="ABU68" s="212">
        <v>45</v>
      </c>
      <c r="ABV68" s="212">
        <v>56</v>
      </c>
      <c r="ABW68" s="212" t="s">
        <v>813</v>
      </c>
      <c r="ABX68" s="212" t="s">
        <v>813</v>
      </c>
      <c r="ABY68" s="212" t="s">
        <v>813</v>
      </c>
      <c r="ABZ68" s="212" t="s">
        <v>813</v>
      </c>
      <c r="ACA68" s="212" t="s">
        <v>337</v>
      </c>
      <c r="ACB68" s="212" t="s">
        <v>338</v>
      </c>
      <c r="ACC68" s="212" t="s">
        <v>339</v>
      </c>
      <c r="ACD68" s="212" t="s">
        <v>340</v>
      </c>
      <c r="ACE68" s="212" t="s">
        <v>351</v>
      </c>
      <c r="ACF68" s="212" t="s">
        <v>341</v>
      </c>
      <c r="ACG68" s="212" t="s">
        <v>342</v>
      </c>
      <c r="ACH68" s="212" t="s">
        <v>343</v>
      </c>
      <c r="ACI68" s="212" t="s">
        <v>344</v>
      </c>
      <c r="ACJ68" s="212" t="s">
        <v>345</v>
      </c>
      <c r="ACK68" s="212" t="s">
        <v>346</v>
      </c>
      <c r="ACL68" s="212" t="s">
        <v>347</v>
      </c>
      <c r="ACM68" s="212" t="s">
        <v>348</v>
      </c>
      <c r="ACN68" s="212" t="s">
        <v>349</v>
      </c>
      <c r="ACO68" s="212" t="s">
        <v>350</v>
      </c>
      <c r="ACP68" s="212" t="s">
        <v>352</v>
      </c>
      <c r="ACQ68" s="212" t="s">
        <v>353</v>
      </c>
      <c r="ACR68" s="212" t="s">
        <v>354</v>
      </c>
      <c r="ACS68" s="212" t="s">
        <v>356</v>
      </c>
      <c r="ACT68" s="212" t="s">
        <v>357</v>
      </c>
      <c r="ACU68" s="212" t="s">
        <v>358</v>
      </c>
      <c r="ACV68" s="212" t="s">
        <v>359</v>
      </c>
      <c r="ACW68" s="212" t="s">
        <v>542</v>
      </c>
      <c r="ACX68" s="212" t="s">
        <v>360</v>
      </c>
      <c r="ACY68" s="212" t="s">
        <v>361</v>
      </c>
      <c r="ACZ68" s="212" t="s">
        <v>362</v>
      </c>
      <c r="ADA68" s="212" t="s">
        <v>363</v>
      </c>
      <c r="ADB68" s="212" t="s">
        <v>364</v>
      </c>
      <c r="ADC68" s="212" t="s">
        <v>365</v>
      </c>
      <c r="ADD68" s="212" t="s">
        <v>366</v>
      </c>
      <c r="ADE68" s="212" t="s">
        <v>367</v>
      </c>
      <c r="ADF68" s="212" t="s">
        <v>368</v>
      </c>
      <c r="ADG68" s="212" t="s">
        <v>369</v>
      </c>
      <c r="ADH68" s="212" t="s">
        <v>370</v>
      </c>
      <c r="ADI68" s="212" t="s">
        <v>371</v>
      </c>
      <c r="ADJ68" s="212" t="s">
        <v>372</v>
      </c>
      <c r="ADK68" s="212" t="s">
        <v>373</v>
      </c>
      <c r="ADL68" s="212" t="s">
        <v>374</v>
      </c>
      <c r="ADM68" s="212" t="s">
        <v>375</v>
      </c>
      <c r="ADN68" s="212" t="s">
        <v>376</v>
      </c>
      <c r="ADO68" s="212" t="s">
        <v>377</v>
      </c>
      <c r="ADP68" s="212" t="s">
        <v>378</v>
      </c>
      <c r="ADQ68" s="212" t="s">
        <v>379</v>
      </c>
      <c r="ADR68" s="212" t="s">
        <v>380</v>
      </c>
      <c r="ADS68" s="212" t="s">
        <v>381</v>
      </c>
      <c r="ADT68" s="212" t="s">
        <v>382</v>
      </c>
      <c r="ADU68" s="212" t="s">
        <v>383</v>
      </c>
      <c r="ADV68" s="212" t="s">
        <v>384</v>
      </c>
      <c r="ADW68" s="212" t="s">
        <v>385</v>
      </c>
      <c r="ADX68" s="212" t="s">
        <v>386</v>
      </c>
      <c r="ADY68" s="212" t="s">
        <v>387</v>
      </c>
      <c r="ADZ68" s="212" t="s">
        <v>388</v>
      </c>
      <c r="AEA68" s="212" t="s">
        <v>395</v>
      </c>
      <c r="AEB68" s="212" t="s">
        <v>393</v>
      </c>
      <c r="AEC68" s="212" t="s">
        <v>394</v>
      </c>
      <c r="AED68" s="212" t="s">
        <v>392</v>
      </c>
      <c r="AEE68" s="212" t="s">
        <v>391</v>
      </c>
      <c r="AEF68" s="212" t="s">
        <v>390</v>
      </c>
      <c r="AEG68" s="212" t="s">
        <v>389</v>
      </c>
      <c r="AEH68" s="212" t="s">
        <v>398</v>
      </c>
      <c r="AEI68" s="212" t="s">
        <v>399</v>
      </c>
      <c r="AEJ68" s="212" t="s">
        <v>400</v>
      </c>
      <c r="AEK68" s="212" t="s">
        <v>401</v>
      </c>
      <c r="AEL68" s="212" t="s">
        <v>402</v>
      </c>
      <c r="AEM68" s="212" t="s">
        <v>403</v>
      </c>
      <c r="AEN68" s="212" t="s">
        <v>404</v>
      </c>
      <c r="AEO68" s="212" t="s">
        <v>405</v>
      </c>
      <c r="AEP68" s="212" t="s">
        <v>406</v>
      </c>
      <c r="AEQ68" s="212" t="s">
        <v>407</v>
      </c>
      <c r="AER68" s="212" t="s">
        <v>408</v>
      </c>
      <c r="AES68" s="212" t="s">
        <v>409</v>
      </c>
      <c r="AET68" s="212" t="s">
        <v>410</v>
      </c>
      <c r="AEU68" s="212" t="s">
        <v>411</v>
      </c>
      <c r="AEV68" s="212" t="s">
        <v>412</v>
      </c>
      <c r="AEW68" s="212" t="s">
        <v>413</v>
      </c>
      <c r="AEX68" s="212" t="s">
        <v>414</v>
      </c>
      <c r="AEY68" s="212" t="s">
        <v>415</v>
      </c>
      <c r="AEZ68" s="212" t="s">
        <v>416</v>
      </c>
      <c r="AFA68" s="212" t="s">
        <v>417</v>
      </c>
      <c r="AFB68" s="212" t="s">
        <v>418</v>
      </c>
      <c r="AFC68" s="212" t="s">
        <v>531</v>
      </c>
      <c r="AFD68" s="212" t="s">
        <v>419</v>
      </c>
      <c r="AFE68" s="212" t="s">
        <v>420</v>
      </c>
      <c r="AFF68" s="212" t="s">
        <v>421</v>
      </c>
      <c r="AFG68" s="212" t="s">
        <v>423</v>
      </c>
      <c r="AFH68" s="212" t="s">
        <v>424</v>
      </c>
      <c r="AFI68" s="212" t="s">
        <v>425</v>
      </c>
      <c r="AFJ68" s="212" t="s">
        <v>426</v>
      </c>
      <c r="AFK68" s="212" t="s">
        <v>543</v>
      </c>
      <c r="AFL68" s="212" t="s">
        <v>428</v>
      </c>
      <c r="AFM68" s="212" t="s">
        <v>429</v>
      </c>
      <c r="AFN68" s="212" t="s">
        <v>430</v>
      </c>
      <c r="AFO68" s="212" t="s">
        <v>548</v>
      </c>
      <c r="AFP68" s="212" t="s">
        <v>431</v>
      </c>
      <c r="AFQ68" s="212" t="s">
        <v>432</v>
      </c>
      <c r="AFR68" s="212" t="s">
        <v>433</v>
      </c>
      <c r="AFS68" s="212" t="s">
        <v>434</v>
      </c>
      <c r="AFT68" s="212" t="s">
        <v>435</v>
      </c>
      <c r="AFU68" s="212" t="s">
        <v>436</v>
      </c>
      <c r="AFV68" s="212" t="s">
        <v>437</v>
      </c>
      <c r="AFW68" s="212" t="s">
        <v>438</v>
      </c>
      <c r="AFX68" s="212" t="s">
        <v>551</v>
      </c>
      <c r="AFY68" s="212" t="s">
        <v>440</v>
      </c>
      <c r="AFZ68" s="212" t="s">
        <v>441</v>
      </c>
      <c r="AGA68" s="212" t="s">
        <v>442</v>
      </c>
      <c r="AGB68" s="212" t="s">
        <v>443</v>
      </c>
      <c r="AGC68" s="212" t="s">
        <v>444</v>
      </c>
      <c r="AGD68" s="212" t="s">
        <v>445</v>
      </c>
      <c r="AGE68" s="505" t="s">
        <v>446</v>
      </c>
      <c r="AGF68" s="212" t="s">
        <v>447</v>
      </c>
      <c r="AGG68" s="212" t="s">
        <v>448</v>
      </c>
      <c r="AGH68" s="212" t="s">
        <v>449</v>
      </c>
      <c r="AGI68" s="212" t="s">
        <v>450</v>
      </c>
      <c r="AGJ68" s="212" t="s">
        <v>451</v>
      </c>
      <c r="AGK68" s="212" t="s">
        <v>452</v>
      </c>
      <c r="AGL68" s="212" t="s">
        <v>453</v>
      </c>
      <c r="AGM68" s="212" t="s">
        <v>454</v>
      </c>
      <c r="AGN68" s="212" t="s">
        <v>455</v>
      </c>
      <c r="AGO68" s="212" t="s">
        <v>456</v>
      </c>
      <c r="AGP68" s="212" t="s">
        <v>457</v>
      </c>
      <c r="AGQ68" s="212" t="s">
        <v>458</v>
      </c>
      <c r="AGR68" s="212" t="s">
        <v>459</v>
      </c>
      <c r="AGS68" s="212" t="s">
        <v>460</v>
      </c>
      <c r="AGT68" s="212" t="s">
        <v>461</v>
      </c>
      <c r="AGU68" s="212" t="s">
        <v>462</v>
      </c>
      <c r="AGV68" s="212" t="s">
        <v>463</v>
      </c>
      <c r="AGW68" s="212" t="s">
        <v>464</v>
      </c>
      <c r="AGX68" s="212" t="s">
        <v>465</v>
      </c>
      <c r="AGY68" s="212" t="s">
        <v>466</v>
      </c>
      <c r="AGZ68" s="212" t="s">
        <v>467</v>
      </c>
      <c r="AHA68" s="212" t="s">
        <v>468</v>
      </c>
      <c r="AHB68" s="212" t="s">
        <v>469</v>
      </c>
      <c r="AHC68" s="212" t="s">
        <v>470</v>
      </c>
      <c r="AHD68" s="212" t="s">
        <v>471</v>
      </c>
      <c r="AHE68" s="212" t="s">
        <v>472</v>
      </c>
      <c r="AHF68" s="212" t="s">
        <v>473</v>
      </c>
      <c r="AHG68" s="212" t="s">
        <v>474</v>
      </c>
      <c r="AHH68" s="212" t="s">
        <v>476</v>
      </c>
      <c r="AHI68" s="212" t="s">
        <v>477</v>
      </c>
      <c r="AHJ68" s="212" t="s">
        <v>478</v>
      </c>
      <c r="AHK68" s="212" t="s">
        <v>479</v>
      </c>
      <c r="AHL68" s="212" t="s">
        <v>480</v>
      </c>
      <c r="AHM68" s="212" t="s">
        <v>481</v>
      </c>
      <c r="AHN68" s="212" t="s">
        <v>467</v>
      </c>
      <c r="AHO68" s="212" t="s">
        <v>482</v>
      </c>
      <c r="AHP68" s="212" t="s">
        <v>483</v>
      </c>
      <c r="AHQ68" s="212" t="s">
        <v>484</v>
      </c>
      <c r="AHR68" s="212" t="s">
        <v>486</v>
      </c>
      <c r="AHS68" s="212" t="s">
        <v>487</v>
      </c>
      <c r="AHT68" s="212" t="s">
        <v>488</v>
      </c>
      <c r="AHU68" s="212" t="s">
        <v>489</v>
      </c>
      <c r="AHV68" s="212" t="s">
        <v>490</v>
      </c>
      <c r="AHW68" s="212" t="s">
        <v>491</v>
      </c>
      <c r="AHX68" s="212" t="s">
        <v>467</v>
      </c>
      <c r="AHY68" s="212" t="s">
        <v>492</v>
      </c>
      <c r="AHZ68" s="212" t="s">
        <v>493</v>
      </c>
      <c r="AIA68" s="212" t="s">
        <v>494</v>
      </c>
      <c r="AIB68" s="212" t="s">
        <v>495</v>
      </c>
      <c r="AIC68" s="212" t="s">
        <v>545</v>
      </c>
      <c r="AID68" s="212" t="s">
        <v>546</v>
      </c>
      <c r="AIE68" s="212" t="s">
        <v>497</v>
      </c>
      <c r="AIF68" s="212" t="s">
        <v>498</v>
      </c>
      <c r="AIG68" s="212" t="s">
        <v>499</v>
      </c>
      <c r="AIH68" s="212" t="s">
        <v>500</v>
      </c>
      <c r="AII68" s="212" t="s">
        <v>501</v>
      </c>
      <c r="AIJ68" s="212" t="s">
        <v>502</v>
      </c>
      <c r="AIK68" s="212" t="s">
        <v>503</v>
      </c>
      <c r="AIL68" s="212" t="s">
        <v>504</v>
      </c>
      <c r="AIM68" s="212" t="s">
        <v>505</v>
      </c>
      <c r="AIN68" s="212" t="s">
        <v>506</v>
      </c>
      <c r="AIO68" s="212" t="s">
        <v>507</v>
      </c>
      <c r="AIP68" s="212" t="s">
        <v>508</v>
      </c>
      <c r="AIQ68" s="212" t="s">
        <v>509</v>
      </c>
      <c r="AIR68" s="212" t="s">
        <v>510</v>
      </c>
      <c r="AIS68" s="212" t="s">
        <v>511</v>
      </c>
      <c r="AIT68" s="212" t="s">
        <v>512</v>
      </c>
      <c r="AIU68" s="212" t="s">
        <v>513</v>
      </c>
      <c r="AIV68" s="212" t="s">
        <v>514</v>
      </c>
      <c r="AIW68" s="212" t="s">
        <v>515</v>
      </c>
      <c r="AIX68" s="212" t="s">
        <v>516</v>
      </c>
      <c r="AIY68" s="212" t="s">
        <v>300</v>
      </c>
      <c r="AIZ68" s="212" t="s">
        <v>300</v>
      </c>
      <c r="AJA68" s="212" t="s">
        <v>300</v>
      </c>
      <c r="AJB68" s="212" t="s">
        <v>300</v>
      </c>
      <c r="AJC68" s="212" t="s">
        <v>300</v>
      </c>
      <c r="AJD68" s="212" t="s">
        <v>300</v>
      </c>
      <c r="AJE68" s="212" t="s">
        <v>300</v>
      </c>
      <c r="AJF68" s="212" t="s">
        <v>300</v>
      </c>
      <c r="AJG68" s="212" t="s">
        <v>300</v>
      </c>
      <c r="AJH68" s="212" t="s">
        <v>300</v>
      </c>
      <c r="AJI68" s="212" t="s">
        <v>300</v>
      </c>
      <c r="AJJ68" s="212" t="s">
        <v>300</v>
      </c>
      <c r="AJK68" s="212" t="s">
        <v>300</v>
      </c>
      <c r="AJL68" s="212" t="s">
        <v>300</v>
      </c>
      <c r="AJM68" s="212" t="s">
        <v>300</v>
      </c>
      <c r="AJN68" s="212" t="s">
        <v>301</v>
      </c>
      <c r="AJO68" s="212" t="s">
        <v>301</v>
      </c>
      <c r="AJP68" s="212" t="s">
        <v>301</v>
      </c>
      <c r="AJQ68" s="212" t="s">
        <v>301</v>
      </c>
      <c r="AJR68" s="212" t="s">
        <v>301</v>
      </c>
      <c r="AJS68" s="212" t="s">
        <v>301</v>
      </c>
      <c r="AJT68" s="212" t="s">
        <v>301</v>
      </c>
      <c r="AJU68" s="212" t="s">
        <v>301</v>
      </c>
      <c r="AJV68" s="212" t="s">
        <v>301</v>
      </c>
      <c r="AJW68" s="212" t="s">
        <v>301</v>
      </c>
      <c r="AJX68" s="212" t="s">
        <v>301</v>
      </c>
      <c r="AJY68" s="212" t="s">
        <v>301</v>
      </c>
      <c r="AJZ68" s="212" t="s">
        <v>301</v>
      </c>
      <c r="AKA68" s="212" t="s">
        <v>301</v>
      </c>
      <c r="AKB68" s="212" t="s">
        <v>301</v>
      </c>
      <c r="AKC68" s="212" t="s">
        <v>302</v>
      </c>
      <c r="AKD68" s="212" t="s">
        <v>302</v>
      </c>
      <c r="AKE68" s="212" t="s">
        <v>302</v>
      </c>
      <c r="AKF68" s="212" t="s">
        <v>302</v>
      </c>
      <c r="AKG68" s="212" t="s">
        <v>302</v>
      </c>
      <c r="AKH68" s="212" t="s">
        <v>302</v>
      </c>
      <c r="AKI68" s="212" t="s">
        <v>302</v>
      </c>
      <c r="AKJ68" s="212" t="s">
        <v>303</v>
      </c>
      <c r="AKK68" s="212" t="s">
        <v>303</v>
      </c>
      <c r="AKL68" s="212" t="s">
        <v>303</v>
      </c>
      <c r="AKM68" s="212" t="s">
        <v>303</v>
      </c>
      <c r="AKN68" s="212" t="s">
        <v>303</v>
      </c>
      <c r="AKO68" s="212" t="s">
        <v>303</v>
      </c>
      <c r="AKP68" s="212" t="s">
        <v>303</v>
      </c>
      <c r="AKQ68" s="212" t="s">
        <v>303</v>
      </c>
      <c r="AKR68" s="212" t="s">
        <v>303</v>
      </c>
      <c r="AKS68" s="212" t="s">
        <v>303</v>
      </c>
      <c r="AKT68" s="212" t="s">
        <v>303</v>
      </c>
      <c r="AKU68" s="212" t="s">
        <v>303</v>
      </c>
      <c r="AKV68" s="212" t="s">
        <v>303</v>
      </c>
      <c r="AKW68" s="212" t="s">
        <v>303</v>
      </c>
      <c r="AKX68" s="212" t="s">
        <v>303</v>
      </c>
      <c r="AKY68" s="212" t="s">
        <v>304</v>
      </c>
      <c r="AKZ68" s="212" t="s">
        <v>304</v>
      </c>
      <c r="ALA68" s="212" t="s">
        <v>304</v>
      </c>
      <c r="ALB68" s="212" t="s">
        <v>304</v>
      </c>
      <c r="ALC68" s="212" t="s">
        <v>304</v>
      </c>
      <c r="ALD68" s="212" t="s">
        <v>304</v>
      </c>
      <c r="ALE68" s="212" t="s">
        <v>304</v>
      </c>
      <c r="ALF68" s="212" t="s">
        <v>305</v>
      </c>
      <c r="ALG68" s="212" t="s">
        <v>305</v>
      </c>
      <c r="ALH68" s="212" t="s">
        <v>305</v>
      </c>
      <c r="ALI68" s="212" t="s">
        <v>305</v>
      </c>
      <c r="ALJ68" s="212" t="s">
        <v>305</v>
      </c>
      <c r="ALK68" s="212" t="s">
        <v>305</v>
      </c>
      <c r="ALL68" s="212" t="s">
        <v>305</v>
      </c>
      <c r="ALM68" s="212" t="s">
        <v>306</v>
      </c>
      <c r="ALN68" s="212" t="s">
        <v>306</v>
      </c>
      <c r="ALO68" s="212" t="s">
        <v>306</v>
      </c>
      <c r="ALP68" s="212" t="s">
        <v>307</v>
      </c>
      <c r="ALQ68" s="212" t="s">
        <v>307</v>
      </c>
      <c r="ALR68" s="212" t="s">
        <v>307</v>
      </c>
      <c r="ALS68" s="212" t="s">
        <v>307</v>
      </c>
      <c r="ALT68" s="212" t="s">
        <v>307</v>
      </c>
      <c r="ALU68" s="212" t="s">
        <v>307</v>
      </c>
      <c r="ALV68" s="212" t="s">
        <v>307</v>
      </c>
      <c r="ALW68" s="212" t="s">
        <v>307</v>
      </c>
      <c r="ALX68" s="212" t="s">
        <v>307</v>
      </c>
      <c r="ALY68" s="212" t="s">
        <v>307</v>
      </c>
      <c r="ALZ68" s="212" t="s">
        <v>307</v>
      </c>
      <c r="AMA68" s="212" t="s">
        <v>307</v>
      </c>
      <c r="AMB68" s="212" t="s">
        <v>307</v>
      </c>
      <c r="AMC68" s="212" t="s">
        <v>307</v>
      </c>
      <c r="AMD68" s="212" t="s">
        <v>307</v>
      </c>
      <c r="AME68" s="212" t="s">
        <v>308</v>
      </c>
      <c r="AMF68" s="212" t="s">
        <v>308</v>
      </c>
      <c r="AMG68" s="212" t="s">
        <v>308</v>
      </c>
      <c r="AMH68" s="212" t="s">
        <v>308</v>
      </c>
      <c r="AMI68" s="212" t="s">
        <v>308</v>
      </c>
      <c r="AMJ68" s="212" t="s">
        <v>308</v>
      </c>
      <c r="AMK68" s="212" t="s">
        <v>308</v>
      </c>
      <c r="AML68" s="212" t="s">
        <v>309</v>
      </c>
      <c r="AMM68" s="212" t="s">
        <v>309</v>
      </c>
      <c r="AMN68" s="212" t="s">
        <v>309</v>
      </c>
      <c r="AMO68" s="212" t="s">
        <v>309</v>
      </c>
      <c r="AMP68" s="212" t="s">
        <v>309</v>
      </c>
      <c r="AMQ68" s="212" t="s">
        <v>309</v>
      </c>
      <c r="AMR68" s="212" t="s">
        <v>309</v>
      </c>
      <c r="AMS68" s="212" t="s">
        <v>355</v>
      </c>
      <c r="AMT68" s="212" t="s">
        <v>355</v>
      </c>
      <c r="AMU68" s="212" t="s">
        <v>355</v>
      </c>
      <c r="AMV68" s="212" t="s">
        <v>310</v>
      </c>
      <c r="AMW68" s="212" t="s">
        <v>310</v>
      </c>
      <c r="AMX68" s="212" t="s">
        <v>310</v>
      </c>
      <c r="AMY68" s="212" t="s">
        <v>310</v>
      </c>
      <c r="AMZ68" s="212" t="s">
        <v>310</v>
      </c>
      <c r="ANA68" s="212" t="s">
        <v>310</v>
      </c>
      <c r="ANB68" s="212" t="s">
        <v>310</v>
      </c>
      <c r="ANC68" s="212" t="s">
        <v>311</v>
      </c>
      <c r="AND68" s="212" t="s">
        <v>311</v>
      </c>
      <c r="ANE68" s="212" t="s">
        <v>311</v>
      </c>
      <c r="ANF68" s="212" t="s">
        <v>312</v>
      </c>
      <c r="ANG68" s="212" t="s">
        <v>312</v>
      </c>
      <c r="ANH68" s="212" t="s">
        <v>312</v>
      </c>
      <c r="ANI68" s="212" t="s">
        <v>313</v>
      </c>
      <c r="ANJ68" s="212" t="s">
        <v>314</v>
      </c>
      <c r="ANK68" s="212" t="s">
        <v>314</v>
      </c>
      <c r="ANL68" s="212" t="s">
        <v>314</v>
      </c>
      <c r="ANM68" s="212" t="s">
        <v>314</v>
      </c>
      <c r="ANN68" s="212" t="s">
        <v>314</v>
      </c>
      <c r="ANO68" s="212" t="s">
        <v>314</v>
      </c>
      <c r="ANP68" s="212" t="s">
        <v>314</v>
      </c>
      <c r="ANQ68" s="212" t="s">
        <v>314</v>
      </c>
      <c r="ANR68" s="212" t="s">
        <v>314</v>
      </c>
      <c r="ANS68" s="212" t="s">
        <v>314</v>
      </c>
      <c r="ANT68" s="212" t="s">
        <v>314</v>
      </c>
      <c r="ANU68" s="212" t="s">
        <v>314</v>
      </c>
      <c r="ANV68" s="212" t="s">
        <v>314</v>
      </c>
      <c r="ANW68" s="212" t="s">
        <v>314</v>
      </c>
      <c r="ANX68" s="212" t="s">
        <v>314</v>
      </c>
      <c r="ANY68" s="212" t="s">
        <v>315</v>
      </c>
      <c r="ANZ68" s="212" t="s">
        <v>315</v>
      </c>
      <c r="AOA68" s="212" t="s">
        <v>315</v>
      </c>
      <c r="AOB68" s="212" t="s">
        <v>315</v>
      </c>
      <c r="AOC68" s="212" t="s">
        <v>315</v>
      </c>
      <c r="AOD68" s="212" t="s">
        <v>315</v>
      </c>
      <c r="AOE68" s="212" t="s">
        <v>315</v>
      </c>
      <c r="AOF68" s="212" t="s">
        <v>316</v>
      </c>
      <c r="AOG68" s="212" t="s">
        <v>316</v>
      </c>
      <c r="AOH68" s="212" t="s">
        <v>316</v>
      </c>
      <c r="AOI68" s="212" t="s">
        <v>316</v>
      </c>
      <c r="AOJ68" s="212" t="s">
        <v>316</v>
      </c>
      <c r="AOK68" s="212" t="s">
        <v>316</v>
      </c>
      <c r="AOL68" s="212" t="s">
        <v>316</v>
      </c>
      <c r="AOM68" s="212" t="s">
        <v>317</v>
      </c>
      <c r="AON68" s="212" t="s">
        <v>317</v>
      </c>
      <c r="AOO68" s="212" t="s">
        <v>317</v>
      </c>
      <c r="AOP68" s="212" t="s">
        <v>318</v>
      </c>
      <c r="AOQ68" s="212" t="s">
        <v>318</v>
      </c>
      <c r="AOR68" s="212" t="s">
        <v>318</v>
      </c>
      <c r="AOS68" s="212" t="s">
        <v>318</v>
      </c>
      <c r="AOT68" s="212" t="s">
        <v>318</v>
      </c>
      <c r="AOU68" s="212" t="s">
        <v>318</v>
      </c>
      <c r="AOV68" s="212" t="s">
        <v>318</v>
      </c>
      <c r="AOW68" s="212" t="s">
        <v>320</v>
      </c>
      <c r="AOX68" s="212" t="s">
        <v>320</v>
      </c>
      <c r="AOY68" s="212" t="s">
        <v>320</v>
      </c>
      <c r="AOZ68" s="212" t="s">
        <v>319</v>
      </c>
      <c r="APA68" s="212" t="s">
        <v>319</v>
      </c>
      <c r="APB68" s="212" t="s">
        <v>319</v>
      </c>
      <c r="APC68" s="212" t="s">
        <v>321</v>
      </c>
      <c r="APD68" s="212" t="s">
        <v>322</v>
      </c>
      <c r="APE68" s="212" t="s">
        <v>322</v>
      </c>
      <c r="APF68" s="212" t="s">
        <v>322</v>
      </c>
      <c r="APG68" s="212" t="s">
        <v>322</v>
      </c>
      <c r="APH68" s="212" t="s">
        <v>322</v>
      </c>
      <c r="API68" s="212" t="s">
        <v>322</v>
      </c>
      <c r="APJ68" s="212" t="s">
        <v>322</v>
      </c>
      <c r="APK68" s="212" t="s">
        <v>323</v>
      </c>
      <c r="APL68" s="212" t="s">
        <v>323</v>
      </c>
      <c r="APM68" s="212" t="s">
        <v>323</v>
      </c>
      <c r="APN68" s="212" t="s">
        <v>324</v>
      </c>
      <c r="APO68" s="212" t="s">
        <v>324</v>
      </c>
      <c r="APP68" s="212" t="s">
        <v>324</v>
      </c>
      <c r="APQ68" s="212" t="s">
        <v>325</v>
      </c>
      <c r="APR68" s="212" t="s">
        <v>326</v>
      </c>
      <c r="APS68" s="212" t="s">
        <v>326</v>
      </c>
      <c r="APT68" s="212" t="s">
        <v>326</v>
      </c>
      <c r="APU68" s="212" t="s">
        <v>327</v>
      </c>
      <c r="APV68" s="212" t="s">
        <v>328</v>
      </c>
      <c r="APW68" s="212" t="s">
        <v>517</v>
      </c>
      <c r="APX68" s="212" t="s">
        <v>517</v>
      </c>
      <c r="APY68" s="212" t="s">
        <v>517</v>
      </c>
      <c r="APZ68" s="212" t="s">
        <v>517</v>
      </c>
      <c r="AQA68" s="212" t="s">
        <v>517</v>
      </c>
      <c r="AQB68" s="212" t="s">
        <v>517</v>
      </c>
      <c r="AQC68" s="212" t="s">
        <v>517</v>
      </c>
      <c r="AQD68" s="212" t="s">
        <v>517</v>
      </c>
      <c r="AQE68" s="212" t="s">
        <v>517</v>
      </c>
      <c r="AQF68" s="212" t="s">
        <v>517</v>
      </c>
      <c r="AQG68" s="212" t="s">
        <v>517</v>
      </c>
      <c r="AQH68" s="212" t="s">
        <v>517</v>
      </c>
      <c r="AQI68" s="212" t="s">
        <v>517</v>
      </c>
      <c r="AQJ68" s="212" t="s">
        <v>517</v>
      </c>
      <c r="AQK68" s="212" t="s">
        <v>517</v>
      </c>
      <c r="AQL68" s="212" t="s">
        <v>301</v>
      </c>
      <c r="AQM68" s="212" t="s">
        <v>301</v>
      </c>
      <c r="AQN68" s="212" t="s">
        <v>301</v>
      </c>
      <c r="AQO68" s="212" t="s">
        <v>301</v>
      </c>
      <c r="AQP68" s="212" t="s">
        <v>301</v>
      </c>
      <c r="AQQ68" s="212" t="s">
        <v>301</v>
      </c>
      <c r="AQR68" s="212" t="s">
        <v>301</v>
      </c>
      <c r="AQS68" s="212" t="s">
        <v>301</v>
      </c>
      <c r="AQT68" s="212" t="s">
        <v>301</v>
      </c>
      <c r="AQU68" s="212" t="s">
        <v>301</v>
      </c>
      <c r="AQV68" s="212" t="s">
        <v>301</v>
      </c>
      <c r="AQW68" s="212" t="s">
        <v>301</v>
      </c>
      <c r="AQX68" s="212" t="s">
        <v>301</v>
      </c>
      <c r="AQY68" s="212" t="s">
        <v>301</v>
      </c>
      <c r="AQZ68" s="212" t="s">
        <v>301</v>
      </c>
      <c r="ARA68" s="212" t="s">
        <v>302</v>
      </c>
      <c r="ARB68" s="212" t="s">
        <v>302</v>
      </c>
      <c r="ARC68" s="212" t="s">
        <v>302</v>
      </c>
      <c r="ARD68" s="212" t="s">
        <v>302</v>
      </c>
      <c r="ARE68" s="212" t="s">
        <v>302</v>
      </c>
      <c r="ARF68" s="212" t="s">
        <v>302</v>
      </c>
      <c r="ARG68" s="212" t="s">
        <v>302</v>
      </c>
      <c r="ARH68" s="212" t="s">
        <v>303</v>
      </c>
      <c r="ARI68" s="212" t="s">
        <v>303</v>
      </c>
      <c r="ARJ68" s="212" t="s">
        <v>303</v>
      </c>
      <c r="ARK68" s="212" t="s">
        <v>303</v>
      </c>
      <c r="ARL68" s="212" t="s">
        <v>303</v>
      </c>
      <c r="ARM68" s="212" t="s">
        <v>303</v>
      </c>
      <c r="ARN68" s="212" t="s">
        <v>303</v>
      </c>
      <c r="ARO68" s="212" t="s">
        <v>303</v>
      </c>
      <c r="ARP68" s="212" t="s">
        <v>303</v>
      </c>
      <c r="ARQ68" s="212" t="s">
        <v>303</v>
      </c>
      <c r="ARR68" s="212" t="s">
        <v>303</v>
      </c>
      <c r="ARS68" s="212" t="s">
        <v>303</v>
      </c>
      <c r="ART68" s="212" t="s">
        <v>303</v>
      </c>
      <c r="ARU68" s="212" t="s">
        <v>303</v>
      </c>
      <c r="ARV68" s="212" t="s">
        <v>303</v>
      </c>
      <c r="ARW68" s="212" t="s">
        <v>304</v>
      </c>
      <c r="ARX68" s="212" t="s">
        <v>304</v>
      </c>
      <c r="ARY68" s="212" t="s">
        <v>304</v>
      </c>
      <c r="ARZ68" s="212" t="s">
        <v>304</v>
      </c>
      <c r="ASA68" s="212" t="s">
        <v>304</v>
      </c>
      <c r="ASB68" s="212" t="s">
        <v>304</v>
      </c>
      <c r="ASC68" s="212" t="s">
        <v>304</v>
      </c>
      <c r="ASD68" s="212" t="s">
        <v>305</v>
      </c>
      <c r="ASE68" s="212" t="s">
        <v>305</v>
      </c>
      <c r="ASF68" s="212" t="s">
        <v>305</v>
      </c>
      <c r="ASG68" s="212" t="s">
        <v>305</v>
      </c>
      <c r="ASH68" s="212" t="s">
        <v>305</v>
      </c>
      <c r="ASI68" s="212" t="s">
        <v>305</v>
      </c>
      <c r="ASJ68" s="212" t="s">
        <v>305</v>
      </c>
      <c r="ASK68" s="212" t="s">
        <v>306</v>
      </c>
      <c r="ASL68" s="212" t="s">
        <v>306</v>
      </c>
      <c r="ASM68" s="212" t="s">
        <v>306</v>
      </c>
      <c r="ASN68" s="212" t="s">
        <v>307</v>
      </c>
      <c r="ASO68" s="212" t="s">
        <v>307</v>
      </c>
      <c r="ASP68" s="212" t="s">
        <v>307</v>
      </c>
      <c r="ASQ68" s="212" t="s">
        <v>307</v>
      </c>
      <c r="ASR68" s="212" t="s">
        <v>307</v>
      </c>
      <c r="ASS68" s="212" t="s">
        <v>307</v>
      </c>
      <c r="AST68" s="212" t="s">
        <v>307</v>
      </c>
      <c r="ASU68" s="212" t="s">
        <v>307</v>
      </c>
      <c r="ASV68" s="212" t="s">
        <v>307</v>
      </c>
      <c r="ASW68" s="212" t="s">
        <v>307</v>
      </c>
      <c r="ASX68" s="212" t="s">
        <v>307</v>
      </c>
      <c r="ASY68" s="212" t="s">
        <v>307</v>
      </c>
      <c r="ASZ68" s="212" t="s">
        <v>307</v>
      </c>
      <c r="ATA68" s="212" t="s">
        <v>307</v>
      </c>
      <c r="ATB68" s="212" t="s">
        <v>307</v>
      </c>
      <c r="ATC68" s="212" t="s">
        <v>308</v>
      </c>
      <c r="ATD68" s="212" t="s">
        <v>308</v>
      </c>
      <c r="ATE68" s="212" t="s">
        <v>308</v>
      </c>
      <c r="ATF68" s="212" t="s">
        <v>308</v>
      </c>
      <c r="ATG68" s="212" t="s">
        <v>308</v>
      </c>
      <c r="ATH68" s="212" t="s">
        <v>308</v>
      </c>
      <c r="ATI68" s="212" t="s">
        <v>308</v>
      </c>
      <c r="ATJ68" s="212" t="s">
        <v>309</v>
      </c>
      <c r="ATK68" s="212">
        <v>123456</v>
      </c>
      <c r="ATL68" s="212" t="s">
        <v>309</v>
      </c>
      <c r="ATM68" s="212" t="s">
        <v>309</v>
      </c>
      <c r="ATN68" s="212" t="s">
        <v>309</v>
      </c>
      <c r="ATO68" s="212" t="s">
        <v>309</v>
      </c>
      <c r="ATP68" s="212" t="s">
        <v>309</v>
      </c>
      <c r="ATQ68" s="212" t="s">
        <v>355</v>
      </c>
      <c r="ATR68" s="212" t="s">
        <v>355</v>
      </c>
      <c r="ATS68" s="212" t="s">
        <v>355</v>
      </c>
      <c r="ATT68" s="212" t="s">
        <v>310</v>
      </c>
      <c r="ATU68" s="212" t="s">
        <v>310</v>
      </c>
      <c r="ATV68" s="212" t="s">
        <v>310</v>
      </c>
      <c r="ATW68" s="212" t="s">
        <v>310</v>
      </c>
      <c r="ATX68" s="212" t="s">
        <v>310</v>
      </c>
      <c r="ATY68" s="212" t="s">
        <v>310</v>
      </c>
      <c r="ATZ68" s="212" t="s">
        <v>310</v>
      </c>
      <c r="AUA68" s="212" t="s">
        <v>311</v>
      </c>
      <c r="AUB68" s="212" t="s">
        <v>311</v>
      </c>
      <c r="AUC68" s="212" t="s">
        <v>311</v>
      </c>
      <c r="AUD68" s="212" t="s">
        <v>312</v>
      </c>
      <c r="AUE68" s="212" t="s">
        <v>312</v>
      </c>
      <c r="AUF68" s="212" t="s">
        <v>312</v>
      </c>
      <c r="AUG68" s="212" t="s">
        <v>313</v>
      </c>
      <c r="AUH68" s="212" t="s">
        <v>314</v>
      </c>
      <c r="AUI68" s="212" t="s">
        <v>314</v>
      </c>
      <c r="AUJ68" s="212" t="s">
        <v>314</v>
      </c>
      <c r="AUK68" s="212" t="s">
        <v>314</v>
      </c>
      <c r="AUL68" s="212" t="s">
        <v>314</v>
      </c>
      <c r="AUM68" s="212" t="s">
        <v>314</v>
      </c>
      <c r="AUN68" s="212" t="s">
        <v>314</v>
      </c>
      <c r="AUO68" s="212" t="s">
        <v>314</v>
      </c>
      <c r="AUP68" s="212" t="s">
        <v>314</v>
      </c>
      <c r="AUQ68" s="212" t="s">
        <v>314</v>
      </c>
      <c r="AUR68" s="212" t="s">
        <v>314</v>
      </c>
      <c r="AUS68" s="212" t="s">
        <v>314</v>
      </c>
      <c r="AUT68" s="212" t="s">
        <v>314</v>
      </c>
      <c r="AUU68" s="212" t="s">
        <v>314</v>
      </c>
      <c r="AUV68" s="212" t="s">
        <v>314</v>
      </c>
      <c r="AUW68" s="212" t="s">
        <v>315</v>
      </c>
      <c r="AUX68" s="212" t="s">
        <v>315</v>
      </c>
      <c r="AUY68" s="212" t="s">
        <v>315</v>
      </c>
      <c r="AUZ68" s="212" t="s">
        <v>315</v>
      </c>
      <c r="AVA68" s="212" t="s">
        <v>315</v>
      </c>
      <c r="AVB68" s="212" t="s">
        <v>315</v>
      </c>
      <c r="AVC68" s="212" t="s">
        <v>315</v>
      </c>
      <c r="AVD68" s="212" t="s">
        <v>316</v>
      </c>
      <c r="AVE68" s="212" t="s">
        <v>316</v>
      </c>
      <c r="AVF68" s="212" t="s">
        <v>316</v>
      </c>
      <c r="AVG68" s="212" t="s">
        <v>316</v>
      </c>
      <c r="AVH68" s="212" t="s">
        <v>316</v>
      </c>
      <c r="AVI68" s="212" t="s">
        <v>316</v>
      </c>
      <c r="AVJ68" s="212" t="s">
        <v>316</v>
      </c>
      <c r="AVK68" s="212" t="s">
        <v>317</v>
      </c>
      <c r="AVL68" s="212" t="s">
        <v>317</v>
      </c>
      <c r="AVM68" s="212" t="s">
        <v>317</v>
      </c>
      <c r="AVN68" s="212" t="s">
        <v>318</v>
      </c>
      <c r="AVO68" s="212" t="s">
        <v>318</v>
      </c>
      <c r="AVP68" s="212" t="s">
        <v>318</v>
      </c>
      <c r="AVQ68" s="212" t="s">
        <v>318</v>
      </c>
      <c r="AVR68" s="212" t="s">
        <v>318</v>
      </c>
      <c r="AVS68" s="212" t="s">
        <v>318</v>
      </c>
      <c r="AVT68" s="212" t="s">
        <v>318</v>
      </c>
      <c r="AVU68" s="212" t="s">
        <v>320</v>
      </c>
      <c r="AVV68" s="212" t="s">
        <v>320</v>
      </c>
      <c r="AVW68" s="212" t="s">
        <v>320</v>
      </c>
      <c r="AVX68" s="212" t="s">
        <v>319</v>
      </c>
      <c r="AVY68" s="212" t="s">
        <v>319</v>
      </c>
      <c r="AVZ68" s="212" t="s">
        <v>319</v>
      </c>
      <c r="AWA68" s="212" t="s">
        <v>321</v>
      </c>
      <c r="AWB68" s="212" t="s">
        <v>322</v>
      </c>
      <c r="AWC68" s="212" t="s">
        <v>322</v>
      </c>
      <c r="AWD68" s="212" t="s">
        <v>322</v>
      </c>
      <c r="AWE68" s="212" t="s">
        <v>322</v>
      </c>
      <c r="AWF68" s="212" t="s">
        <v>322</v>
      </c>
      <c r="AWG68" s="212" t="s">
        <v>322</v>
      </c>
      <c r="AWH68" s="212" t="s">
        <v>322</v>
      </c>
      <c r="AWI68" s="212" t="s">
        <v>323</v>
      </c>
      <c r="AWJ68" s="212" t="s">
        <v>323</v>
      </c>
      <c r="AWK68" s="212" t="s">
        <v>323</v>
      </c>
      <c r="AWL68" s="212" t="s">
        <v>324</v>
      </c>
      <c r="AWM68" s="212" t="s">
        <v>324</v>
      </c>
      <c r="AWN68" s="212" t="s">
        <v>324</v>
      </c>
      <c r="AWO68" s="212" t="s">
        <v>325</v>
      </c>
      <c r="AWP68" s="212" t="s">
        <v>326</v>
      </c>
      <c r="AWQ68" s="212" t="s">
        <v>326</v>
      </c>
      <c r="AWR68" s="212" t="s">
        <v>326</v>
      </c>
      <c r="AWS68" s="212" t="s">
        <v>327</v>
      </c>
      <c r="AWT68" s="212" t="s">
        <v>328</v>
      </c>
      <c r="AWU68" s="212" t="s">
        <v>552</v>
      </c>
      <c r="AWV68" s="212" t="s">
        <v>553</v>
      </c>
      <c r="AWW68" s="212" t="s">
        <v>554</v>
      </c>
      <c r="AWX68" s="212" t="s">
        <v>555</v>
      </c>
      <c r="AWY68" s="212" t="s">
        <v>556</v>
      </c>
      <c r="AWZ68" s="212" t="s">
        <v>557</v>
      </c>
      <c r="AXA68" s="212" t="s">
        <v>558</v>
      </c>
      <c r="AXB68" s="212" t="s">
        <v>552</v>
      </c>
      <c r="AXC68" s="212" t="s">
        <v>552</v>
      </c>
      <c r="AXD68" s="212" t="s">
        <v>559</v>
      </c>
      <c r="AXE68" s="212" t="s">
        <v>553</v>
      </c>
      <c r="AXF68" s="212" t="s">
        <v>553</v>
      </c>
      <c r="AXG68" s="212" t="s">
        <v>560</v>
      </c>
      <c r="AXH68" s="212" t="s">
        <v>554</v>
      </c>
      <c r="AXI68" s="212" t="s">
        <v>554</v>
      </c>
      <c r="AXJ68" s="212" t="s">
        <v>559</v>
      </c>
      <c r="AXK68" s="212" t="s">
        <v>555</v>
      </c>
      <c r="AXL68" s="212" t="s">
        <v>555</v>
      </c>
      <c r="AXM68" s="212" t="s">
        <v>561</v>
      </c>
      <c r="AXN68" s="212" t="s">
        <v>556</v>
      </c>
      <c r="AXO68" s="212" t="s">
        <v>556</v>
      </c>
      <c r="AXP68" s="212" t="s">
        <v>560</v>
      </c>
      <c r="AXQ68" s="212" t="s">
        <v>557</v>
      </c>
      <c r="AXR68" s="212" t="s">
        <v>557</v>
      </c>
      <c r="AXS68" s="212" t="s">
        <v>553</v>
      </c>
      <c r="AXT68" s="212" t="s">
        <v>566</v>
      </c>
      <c r="AXU68" s="212" t="s">
        <v>568</v>
      </c>
      <c r="AXV68" s="212" t="s">
        <v>356</v>
      </c>
      <c r="AXW68" s="212" t="s">
        <v>567</v>
      </c>
      <c r="AXX68" s="212" t="s">
        <v>408</v>
      </c>
      <c r="AXY68" s="212" t="s">
        <v>569</v>
      </c>
      <c r="AXZ68" s="212" t="s">
        <v>553</v>
      </c>
      <c r="AYA68" s="212" t="s">
        <v>553</v>
      </c>
      <c r="AYB68" s="212" t="s">
        <v>570</v>
      </c>
      <c r="AYC68" s="212" t="s">
        <v>566</v>
      </c>
      <c r="AYD68" s="212" t="s">
        <v>566</v>
      </c>
      <c r="AYE68" s="212" t="s">
        <v>571</v>
      </c>
      <c r="AYF68" s="212" t="s">
        <v>567</v>
      </c>
      <c r="AYG68" s="212" t="s">
        <v>567</v>
      </c>
      <c r="AYH68" s="212" t="s">
        <v>572</v>
      </c>
      <c r="AYI68" s="212" t="s">
        <v>408</v>
      </c>
      <c r="AYJ68" s="212" t="s">
        <v>408</v>
      </c>
      <c r="AYK68" s="212" t="s">
        <v>573</v>
      </c>
      <c r="AYL68" s="212" t="s">
        <v>568</v>
      </c>
      <c r="AYM68" s="212" t="s">
        <v>568</v>
      </c>
      <c r="AYN68" s="212" t="s">
        <v>574</v>
      </c>
      <c r="AYO68" s="212" t="s">
        <v>356</v>
      </c>
      <c r="AYP68" s="212" t="s">
        <v>356</v>
      </c>
      <c r="AYQ68" s="503" t="s">
        <v>672</v>
      </c>
      <c r="AYR68" s="212" t="s">
        <v>718</v>
      </c>
      <c r="AYS68" s="212" t="s">
        <v>575</v>
      </c>
      <c r="AYT68" s="212" t="s">
        <v>576</v>
      </c>
      <c r="AYU68" s="212" t="s">
        <v>577</v>
      </c>
      <c r="AYV68" s="212" t="s">
        <v>375</v>
      </c>
      <c r="AYW68" s="503" t="s">
        <v>578</v>
      </c>
      <c r="AYX68" s="503" t="s">
        <v>305</v>
      </c>
      <c r="AYY68" s="212" t="s">
        <v>604</v>
      </c>
      <c r="AYZ68" s="212" t="s">
        <v>718</v>
      </c>
      <c r="AZA68" s="503" t="s">
        <v>672</v>
      </c>
      <c r="AZB68" s="212" t="s">
        <v>718</v>
      </c>
      <c r="AZC68" s="212" t="s">
        <v>823</v>
      </c>
      <c r="AZD68" s="212" t="s">
        <v>575</v>
      </c>
      <c r="AZE68" s="212" t="s">
        <v>576</v>
      </c>
      <c r="AZF68" s="212" t="s">
        <v>579</v>
      </c>
      <c r="AZG68" s="212" t="s">
        <v>575</v>
      </c>
      <c r="AZH68" s="212" t="s">
        <v>576</v>
      </c>
      <c r="AZI68" s="212" t="s">
        <v>580</v>
      </c>
      <c r="AZJ68" s="212" t="s">
        <v>577</v>
      </c>
      <c r="AZK68" s="212" t="s">
        <v>581</v>
      </c>
      <c r="AZL68" s="212" t="s">
        <v>375</v>
      </c>
      <c r="AZM68" s="212" t="s">
        <v>577</v>
      </c>
      <c r="AZN68" s="212" t="s">
        <v>375</v>
      </c>
      <c r="AZO68" s="212" t="s">
        <v>501</v>
      </c>
      <c r="AZP68" s="212" t="s">
        <v>498</v>
      </c>
      <c r="AZQ68" s="212" t="s">
        <v>338</v>
      </c>
      <c r="AZR68" s="212" t="s">
        <v>340</v>
      </c>
      <c r="AZS68" s="212" t="s">
        <v>582</v>
      </c>
      <c r="AZT68" s="212" t="s">
        <v>583</v>
      </c>
      <c r="AZU68" s="212" t="s">
        <v>582</v>
      </c>
      <c r="AZV68" s="212" t="s">
        <v>583</v>
      </c>
      <c r="AZW68" s="212" t="s">
        <v>582</v>
      </c>
      <c r="AZX68" s="212" t="s">
        <v>583</v>
      </c>
      <c r="AZY68" s="212" t="s">
        <v>585</v>
      </c>
      <c r="AZZ68" s="212" t="s">
        <v>586</v>
      </c>
      <c r="BAA68" s="212" t="s">
        <v>498</v>
      </c>
      <c r="BAB68" s="212" t="s">
        <v>501</v>
      </c>
      <c r="BAC68" s="212" t="s">
        <v>512</v>
      </c>
      <c r="BAD68" s="212" t="s">
        <v>501</v>
      </c>
      <c r="BAE68" s="212" t="s">
        <v>506</v>
      </c>
      <c r="BAF68" s="212" t="s">
        <v>498</v>
      </c>
      <c r="BAG68" s="212" t="s">
        <v>584</v>
      </c>
      <c r="BAH68" s="212" t="s">
        <v>338</v>
      </c>
      <c r="BAI68" s="212" t="s">
        <v>506</v>
      </c>
      <c r="BAJ68" s="212" t="s">
        <v>340</v>
      </c>
      <c r="BAK68" s="212" t="s">
        <v>338</v>
      </c>
      <c r="BAL68" s="212" t="s">
        <v>340</v>
      </c>
      <c r="BAM68" s="212" t="s">
        <v>337</v>
      </c>
      <c r="BAN68" s="212" t="s">
        <v>338</v>
      </c>
      <c r="BAO68" s="212" t="s">
        <v>587</v>
      </c>
      <c r="BAP68" s="503" t="s">
        <v>340</v>
      </c>
      <c r="BAQ68" s="212" t="s">
        <v>341</v>
      </c>
      <c r="BAR68" s="212" t="s">
        <v>351</v>
      </c>
      <c r="BAS68" s="212" t="s">
        <v>554</v>
      </c>
      <c r="BAT68" s="212" t="s">
        <v>588</v>
      </c>
      <c r="BAU68" s="212" t="s">
        <v>356</v>
      </c>
      <c r="BAV68" s="212" t="s">
        <v>357</v>
      </c>
      <c r="BAW68" s="212" t="s">
        <v>358</v>
      </c>
      <c r="BAX68" s="212" t="s">
        <v>352</v>
      </c>
      <c r="BAY68" s="212" t="s">
        <v>377</v>
      </c>
      <c r="BAZ68" s="212" t="s">
        <v>379</v>
      </c>
      <c r="BBA68" s="212" t="s">
        <v>378</v>
      </c>
      <c r="BBB68" s="212" t="s">
        <v>374</v>
      </c>
      <c r="BBC68" s="212" t="s">
        <v>589</v>
      </c>
      <c r="BBD68" s="212" t="s">
        <v>590</v>
      </c>
      <c r="BBE68" s="212" t="s">
        <v>591</v>
      </c>
      <c r="BBF68" s="212" t="s">
        <v>592</v>
      </c>
      <c r="BBG68" s="212" t="s">
        <v>593</v>
      </c>
      <c r="BBH68" s="212" t="s">
        <v>635</v>
      </c>
      <c r="BBI68" s="212" t="s">
        <v>594</v>
      </c>
      <c r="BBJ68" s="212" t="s">
        <v>595</v>
      </c>
      <c r="BBK68" s="212" t="s">
        <v>596</v>
      </c>
      <c r="BBL68" s="212" t="s">
        <v>597</v>
      </c>
      <c r="BBM68" s="212" t="s">
        <v>598</v>
      </c>
      <c r="BBN68" s="212" t="s">
        <v>599</v>
      </c>
      <c r="BBO68" s="212" t="s">
        <v>600</v>
      </c>
      <c r="BBP68" s="212" t="s">
        <v>601</v>
      </c>
      <c r="BBQ68" s="212" t="s">
        <v>602</v>
      </c>
      <c r="BBR68" s="212" t="s">
        <v>603</v>
      </c>
      <c r="BBS68" s="212" t="s">
        <v>604</v>
      </c>
      <c r="BBT68" s="212" t="s">
        <v>605</v>
      </c>
      <c r="BBU68" s="212" t="s">
        <v>606</v>
      </c>
      <c r="BBV68" s="212" t="s">
        <v>607</v>
      </c>
      <c r="BBW68" s="212" t="s">
        <v>337</v>
      </c>
      <c r="BBX68" s="212" t="s">
        <v>338</v>
      </c>
      <c r="BBY68" s="212" t="s">
        <v>587</v>
      </c>
      <c r="BBZ68" s="503" t="s">
        <v>340</v>
      </c>
      <c r="BCA68" s="212" t="s">
        <v>341</v>
      </c>
      <c r="BCB68" s="212" t="s">
        <v>351</v>
      </c>
      <c r="BCC68" s="212" t="s">
        <v>608</v>
      </c>
      <c r="BCD68" s="212" t="s">
        <v>337</v>
      </c>
      <c r="BCE68" s="212" t="s">
        <v>394</v>
      </c>
      <c r="BCF68" s="212" t="s">
        <v>338</v>
      </c>
      <c r="BCG68" s="212" t="s">
        <v>609</v>
      </c>
      <c r="BCH68" s="506" t="s">
        <v>587</v>
      </c>
      <c r="BCI68" s="503" t="s">
        <v>610</v>
      </c>
      <c r="BCJ68" s="503" t="s">
        <v>340</v>
      </c>
      <c r="BCK68" s="212" t="s">
        <v>611</v>
      </c>
      <c r="BCL68" s="212" t="s">
        <v>341</v>
      </c>
      <c r="BCM68" s="212" t="s">
        <v>612</v>
      </c>
      <c r="BCN68" s="212" t="s">
        <v>351</v>
      </c>
      <c r="BCO68" s="212" t="s">
        <v>554</v>
      </c>
      <c r="BCP68" s="212" t="s">
        <v>588</v>
      </c>
      <c r="BCQ68" s="212" t="s">
        <v>356</v>
      </c>
      <c r="BCR68" s="212" t="s">
        <v>357</v>
      </c>
      <c r="BCS68" s="212" t="s">
        <v>358</v>
      </c>
      <c r="BCT68" s="212" t="s">
        <v>352</v>
      </c>
      <c r="BCU68" s="212" t="s">
        <v>613</v>
      </c>
      <c r="BCV68" s="212" t="s">
        <v>554</v>
      </c>
      <c r="BCW68" s="212" t="s">
        <v>614</v>
      </c>
      <c r="BCX68" s="212" t="s">
        <v>588</v>
      </c>
      <c r="BCY68" s="212" t="s">
        <v>615</v>
      </c>
      <c r="BCZ68" s="212" t="s">
        <v>356</v>
      </c>
      <c r="BDA68" s="212" t="s">
        <v>616</v>
      </c>
      <c r="BDB68" s="212" t="s">
        <v>357</v>
      </c>
      <c r="BDC68" s="212" t="s">
        <v>617</v>
      </c>
      <c r="BDD68" s="212" t="s">
        <v>358</v>
      </c>
      <c r="BDE68" s="212" t="s">
        <v>618</v>
      </c>
      <c r="BDF68" s="212" t="s">
        <v>352</v>
      </c>
      <c r="BDG68" s="212" t="s">
        <v>377</v>
      </c>
      <c r="BDH68" s="212" t="s">
        <v>379</v>
      </c>
      <c r="BDI68" s="212" t="s">
        <v>378</v>
      </c>
      <c r="BDJ68" s="212" t="s">
        <v>374</v>
      </c>
      <c r="BDK68" s="212" t="s">
        <v>589</v>
      </c>
      <c r="BDL68" s="212" t="s">
        <v>590</v>
      </c>
      <c r="BDM68" s="212" t="s">
        <v>619</v>
      </c>
      <c r="BDN68" s="212" t="s">
        <v>377</v>
      </c>
      <c r="BDO68" s="212" t="s">
        <v>620</v>
      </c>
      <c r="BDP68" s="212" t="s">
        <v>379</v>
      </c>
      <c r="BDQ68" s="212" t="s">
        <v>621</v>
      </c>
      <c r="BDR68" s="212" t="s">
        <v>378</v>
      </c>
      <c r="BDS68" s="212" t="s">
        <v>622</v>
      </c>
      <c r="BDT68" s="212" t="s">
        <v>374</v>
      </c>
      <c r="BDU68" s="212" t="s">
        <v>623</v>
      </c>
      <c r="BDV68" s="212" t="s">
        <v>589</v>
      </c>
      <c r="BDW68" s="212" t="s">
        <v>624</v>
      </c>
      <c r="BDX68" s="212" t="s">
        <v>590</v>
      </c>
      <c r="BDY68" s="212" t="s">
        <v>591</v>
      </c>
      <c r="BDZ68" s="212" t="s">
        <v>592</v>
      </c>
      <c r="BEA68" s="212" t="s">
        <v>625</v>
      </c>
      <c r="BEB68" s="212" t="s">
        <v>591</v>
      </c>
      <c r="BEC68" s="212" t="s">
        <v>626</v>
      </c>
      <c r="BED68" s="212" t="s">
        <v>592</v>
      </c>
      <c r="BEE68" s="212" t="s">
        <v>593</v>
      </c>
      <c r="BEF68" s="212" t="s">
        <v>635</v>
      </c>
      <c r="BEG68" s="212" t="s">
        <v>609</v>
      </c>
      <c r="BEH68" s="212" t="s">
        <v>593</v>
      </c>
      <c r="BEI68" s="212" t="s">
        <v>627</v>
      </c>
      <c r="BEJ68" s="212" t="s">
        <v>635</v>
      </c>
      <c r="BEK68" s="212" t="s">
        <v>594</v>
      </c>
      <c r="BEL68" s="212" t="s">
        <v>595</v>
      </c>
      <c r="BEM68" s="212" t="s">
        <v>609</v>
      </c>
      <c r="BEN68" s="212" t="s">
        <v>594</v>
      </c>
      <c r="BEO68" s="212" t="s">
        <v>621</v>
      </c>
      <c r="BEP68" s="212" t="s">
        <v>595</v>
      </c>
      <c r="BEQ68" s="212" t="s">
        <v>596</v>
      </c>
      <c r="BER68" s="212" t="s">
        <v>597</v>
      </c>
      <c r="BES68" s="212" t="s">
        <v>598</v>
      </c>
      <c r="BET68" s="212" t="s">
        <v>599</v>
      </c>
      <c r="BEU68" s="212" t="s">
        <v>600</v>
      </c>
      <c r="BEV68" s="212" t="s">
        <v>601</v>
      </c>
      <c r="BEW68" s="212" t="s">
        <v>619</v>
      </c>
      <c r="BEX68" s="212" t="s">
        <v>596</v>
      </c>
      <c r="BEY68" s="212" t="s">
        <v>628</v>
      </c>
      <c r="BEZ68" s="212" t="s">
        <v>597</v>
      </c>
      <c r="BFA68" s="212" t="s">
        <v>629</v>
      </c>
      <c r="BFB68" s="212" t="s">
        <v>598</v>
      </c>
      <c r="BFC68" s="212" t="s">
        <v>630</v>
      </c>
      <c r="BFD68" s="212" t="s">
        <v>599</v>
      </c>
      <c r="BFE68" s="212" t="s">
        <v>634</v>
      </c>
      <c r="BFF68" s="212" t="s">
        <v>600</v>
      </c>
      <c r="BFG68" s="212" t="s">
        <v>632</v>
      </c>
      <c r="BFH68" s="212" t="s">
        <v>601</v>
      </c>
      <c r="BFI68" s="212" t="s">
        <v>602</v>
      </c>
      <c r="BFJ68" s="212" t="s">
        <v>603</v>
      </c>
      <c r="BFK68" s="212" t="s">
        <v>633</v>
      </c>
      <c r="BFL68" s="212" t="s">
        <v>602</v>
      </c>
      <c r="BFM68" s="212" t="s">
        <v>630</v>
      </c>
      <c r="BFN68" s="212" t="s">
        <v>603</v>
      </c>
      <c r="BFO68" s="212" t="s">
        <v>604</v>
      </c>
      <c r="BFP68" s="212" t="s">
        <v>605</v>
      </c>
      <c r="BFQ68" s="212" t="s">
        <v>621</v>
      </c>
      <c r="BFR68" s="212" t="s">
        <v>604</v>
      </c>
      <c r="BFS68" s="212" t="s">
        <v>630</v>
      </c>
      <c r="BFT68" s="212" t="s">
        <v>605</v>
      </c>
      <c r="BFU68" s="212" t="s">
        <v>606</v>
      </c>
      <c r="BFV68" s="212" t="s">
        <v>607</v>
      </c>
      <c r="BFW68" s="212" t="s">
        <v>634</v>
      </c>
      <c r="BFX68" s="212" t="s">
        <v>606</v>
      </c>
      <c r="BFY68" s="212" t="s">
        <v>627</v>
      </c>
      <c r="BFZ68" s="212" t="s">
        <v>607</v>
      </c>
      <c r="BGA68" s="212" t="s">
        <v>640</v>
      </c>
      <c r="BGB68" s="212" t="s">
        <v>641</v>
      </c>
      <c r="BGC68" s="212" t="s">
        <v>642</v>
      </c>
      <c r="BGD68" s="212" t="s">
        <v>352</v>
      </c>
      <c r="BGE68" s="212" t="s">
        <v>643</v>
      </c>
      <c r="BGF68" s="212" t="s">
        <v>644</v>
      </c>
      <c r="BGG68" s="212" t="s">
        <v>640</v>
      </c>
      <c r="BGH68" s="212" t="s">
        <v>641</v>
      </c>
      <c r="BGI68" s="212" t="s">
        <v>640</v>
      </c>
      <c r="BGJ68" s="212" t="s">
        <v>645</v>
      </c>
      <c r="BGK68" s="212" t="s">
        <v>641</v>
      </c>
      <c r="BGL68" s="212" t="s">
        <v>646</v>
      </c>
      <c r="BGM68" s="212" t="s">
        <v>642</v>
      </c>
      <c r="BGN68" s="212" t="s">
        <v>352</v>
      </c>
      <c r="BGO68" s="212" t="s">
        <v>642</v>
      </c>
      <c r="BGP68" s="212" t="s">
        <v>647</v>
      </c>
      <c r="BGQ68" s="212" t="s">
        <v>352</v>
      </c>
      <c r="BGR68" s="212" t="s">
        <v>648</v>
      </c>
      <c r="BGS68" s="212" t="s">
        <v>643</v>
      </c>
      <c r="BGT68" s="212" t="s">
        <v>644</v>
      </c>
      <c r="BGU68" s="212" t="s">
        <v>643</v>
      </c>
      <c r="BGV68" s="212" t="s">
        <v>649</v>
      </c>
      <c r="BGW68" s="212" t="s">
        <v>644</v>
      </c>
      <c r="BGX68" s="212" t="s">
        <v>645</v>
      </c>
      <c r="BGY68" s="212" t="s">
        <v>554</v>
      </c>
      <c r="BGZ68" s="212" t="s">
        <v>650</v>
      </c>
      <c r="BHA68" s="212" t="s">
        <v>375</v>
      </c>
      <c r="BHB68" s="212" t="s">
        <v>381</v>
      </c>
      <c r="BHC68" s="212" t="s">
        <v>651</v>
      </c>
      <c r="BHD68" s="212" t="s">
        <v>652</v>
      </c>
      <c r="BHE68" s="212" t="s">
        <v>554</v>
      </c>
      <c r="BHF68" s="212" t="s">
        <v>650</v>
      </c>
      <c r="BHG68" s="212" t="s">
        <v>554</v>
      </c>
      <c r="BHH68" s="212" t="s">
        <v>653</v>
      </c>
      <c r="BHI68" s="212" t="s">
        <v>650</v>
      </c>
      <c r="BHJ68" s="212" t="s">
        <v>654</v>
      </c>
      <c r="BHK68" s="212" t="s">
        <v>375</v>
      </c>
      <c r="BHL68" s="212" t="s">
        <v>381</v>
      </c>
      <c r="BHM68" s="212" t="s">
        <v>375</v>
      </c>
      <c r="BHN68" s="212" t="s">
        <v>655</v>
      </c>
      <c r="BHO68" s="212" t="s">
        <v>381</v>
      </c>
      <c r="BHP68" s="212" t="s">
        <v>659</v>
      </c>
      <c r="BHQ68" s="212" t="s">
        <v>651</v>
      </c>
      <c r="BHR68" s="212" t="s">
        <v>652</v>
      </c>
      <c r="BHS68" s="212" t="s">
        <v>651</v>
      </c>
      <c r="BHT68" s="212" t="s">
        <v>656</v>
      </c>
      <c r="BHU68" s="212" t="s">
        <v>652</v>
      </c>
      <c r="BHV68" s="212" t="s">
        <v>657</v>
      </c>
      <c r="BHW68" s="212" t="s">
        <v>343</v>
      </c>
      <c r="BHX68" s="212" t="s">
        <v>660</v>
      </c>
      <c r="BHY68" s="212" t="s">
        <v>374</v>
      </c>
      <c r="BHZ68" s="212" t="s">
        <v>661</v>
      </c>
      <c r="BIA68" s="212" t="s">
        <v>453</v>
      </c>
      <c r="BIB68" s="212" t="s">
        <v>456</v>
      </c>
      <c r="BIC68" s="212" t="s">
        <v>343</v>
      </c>
      <c r="BID68" s="212" t="s">
        <v>660</v>
      </c>
      <c r="BIE68" s="212" t="s">
        <v>662</v>
      </c>
      <c r="BIF68" s="212" t="s">
        <v>343</v>
      </c>
      <c r="BIG68" s="212" t="s">
        <v>663</v>
      </c>
      <c r="BIH68" s="212" t="s">
        <v>660</v>
      </c>
      <c r="BII68" s="212" t="s">
        <v>374</v>
      </c>
      <c r="BIJ68" s="212" t="s">
        <v>661</v>
      </c>
      <c r="BIK68" s="212" t="s">
        <v>664</v>
      </c>
      <c r="BIL68" s="212" t="s">
        <v>374</v>
      </c>
      <c r="BIM68" s="212" t="s">
        <v>665</v>
      </c>
      <c r="BIN68" s="212" t="s">
        <v>661</v>
      </c>
      <c r="BIO68" s="212" t="s">
        <v>453</v>
      </c>
      <c r="BIP68" s="212" t="s">
        <v>456</v>
      </c>
      <c r="BIQ68" s="212" t="s">
        <v>666</v>
      </c>
      <c r="BIR68" s="212" t="s">
        <v>453</v>
      </c>
      <c r="BIS68" s="212" t="s">
        <v>667</v>
      </c>
      <c r="BIT68" s="212" t="s">
        <v>456</v>
      </c>
      <c r="BIU68" s="212" t="s">
        <v>641</v>
      </c>
      <c r="BIV68" s="212" t="s">
        <v>669</v>
      </c>
      <c r="BIW68" s="212" t="s">
        <v>587</v>
      </c>
      <c r="BIX68" s="212" t="s">
        <v>640</v>
      </c>
      <c r="BIY68" s="212" t="s">
        <v>670</v>
      </c>
      <c r="BIZ68" s="212" t="s">
        <v>671</v>
      </c>
      <c r="BJA68" s="212" t="s">
        <v>352</v>
      </c>
      <c r="BJB68" s="212" t="s">
        <v>672</v>
      </c>
      <c r="BJC68" s="212" t="s">
        <v>673</v>
      </c>
      <c r="BJD68" s="212" t="s">
        <v>674</v>
      </c>
      <c r="BJE68" s="212" t="s">
        <v>675</v>
      </c>
      <c r="BJF68" s="212" t="s">
        <v>676</v>
      </c>
      <c r="BJG68" s="212" t="s">
        <v>677</v>
      </c>
      <c r="BJH68" s="212" t="s">
        <v>678</v>
      </c>
      <c r="BJI68" s="212" t="s">
        <v>679</v>
      </c>
      <c r="BJJ68" s="212" t="s">
        <v>680</v>
      </c>
      <c r="BJK68" s="212" t="s">
        <v>681</v>
      </c>
      <c r="BJL68" s="212" t="s">
        <v>682</v>
      </c>
      <c r="BJM68" s="212" t="s">
        <v>646</v>
      </c>
      <c r="BJN68" s="212" t="s">
        <v>683</v>
      </c>
      <c r="BJO68" s="212" t="s">
        <v>561</v>
      </c>
      <c r="BJP68" s="212" t="s">
        <v>684</v>
      </c>
      <c r="BJQ68" s="212" t="s">
        <v>685</v>
      </c>
      <c r="BJR68" s="212" t="s">
        <v>686</v>
      </c>
      <c r="BJS68" s="212" t="s">
        <v>644</v>
      </c>
      <c r="BJT68" s="212" t="s">
        <v>643</v>
      </c>
      <c r="BJU68" s="212" t="s">
        <v>825</v>
      </c>
      <c r="BJV68" s="212" t="s">
        <v>652</v>
      </c>
      <c r="BJW68" s="212" t="s">
        <v>687</v>
      </c>
      <c r="BJX68" s="212" t="s">
        <v>688</v>
      </c>
      <c r="BJY68" s="212" t="s">
        <v>689</v>
      </c>
      <c r="BJZ68" s="212" t="s">
        <v>645</v>
      </c>
      <c r="BKA68" s="212" t="s">
        <v>690</v>
      </c>
      <c r="BKB68" s="212" t="s">
        <v>649</v>
      </c>
      <c r="BKC68" s="212" t="s">
        <v>657</v>
      </c>
      <c r="BKD68" s="212" t="s">
        <v>691</v>
      </c>
      <c r="BKE68" s="212" t="s">
        <v>641</v>
      </c>
      <c r="BKF68" s="212" t="s">
        <v>669</v>
      </c>
      <c r="BKG68" s="212" t="s">
        <v>587</v>
      </c>
      <c r="BKH68" s="212" t="s">
        <v>640</v>
      </c>
      <c r="BKI68" s="212" t="s">
        <v>670</v>
      </c>
      <c r="BKJ68" s="212" t="s">
        <v>671</v>
      </c>
      <c r="BKK68" s="212" t="s">
        <v>641</v>
      </c>
      <c r="BKL68" s="212" t="s">
        <v>692</v>
      </c>
      <c r="BKM68" s="212" t="s">
        <v>669</v>
      </c>
      <c r="BKN68" s="212" t="s">
        <v>693</v>
      </c>
      <c r="BKO68" s="212" t="s">
        <v>587</v>
      </c>
      <c r="BKP68" s="212" t="s">
        <v>694</v>
      </c>
      <c r="BKQ68" s="212" t="s">
        <v>640</v>
      </c>
      <c r="BKR68" s="212" t="s">
        <v>695</v>
      </c>
      <c r="BKS68" s="212" t="s">
        <v>670</v>
      </c>
      <c r="BKT68" s="212" t="s">
        <v>696</v>
      </c>
      <c r="BKU68" s="212" t="s">
        <v>671</v>
      </c>
      <c r="BKV68" s="212" t="s">
        <v>701</v>
      </c>
      <c r="BKW68" s="212" t="s">
        <v>352</v>
      </c>
      <c r="BKX68" s="212" t="s">
        <v>672</v>
      </c>
      <c r="BKY68" s="212" t="s">
        <v>673</v>
      </c>
      <c r="BKZ68" s="212" t="s">
        <v>674</v>
      </c>
      <c r="BLA68" s="212" t="s">
        <v>675</v>
      </c>
      <c r="BLB68" s="212" t="s">
        <v>676</v>
      </c>
      <c r="BLC68" s="212" t="s">
        <v>352</v>
      </c>
      <c r="BLD68" s="212" t="s">
        <v>692</v>
      </c>
      <c r="BLE68" s="212" t="s">
        <v>672</v>
      </c>
      <c r="BLF68" s="212" t="s">
        <v>697</v>
      </c>
      <c r="BLG68" s="212" t="s">
        <v>673</v>
      </c>
      <c r="BLH68" s="212" t="s">
        <v>694</v>
      </c>
      <c r="BLI68" s="212" t="s">
        <v>674</v>
      </c>
      <c r="BLJ68" s="212" t="s">
        <v>698</v>
      </c>
      <c r="BLK68" s="212" t="s">
        <v>675</v>
      </c>
      <c r="BLL68" s="212" t="s">
        <v>696</v>
      </c>
      <c r="BLM68" s="212" t="s">
        <v>676</v>
      </c>
      <c r="BLN68" s="212" t="s">
        <v>699</v>
      </c>
      <c r="BLO68" s="212" t="s">
        <v>677</v>
      </c>
      <c r="BLP68" s="212" t="s">
        <v>678</v>
      </c>
      <c r="BLQ68" s="212" t="s">
        <v>679</v>
      </c>
      <c r="BLR68" s="212" t="s">
        <v>680</v>
      </c>
      <c r="BLS68" s="212" t="s">
        <v>681</v>
      </c>
      <c r="BLT68" s="212" t="s">
        <v>682</v>
      </c>
      <c r="BLU68" s="212" t="s">
        <v>677</v>
      </c>
      <c r="BLV68" s="212" t="s">
        <v>700</v>
      </c>
      <c r="BLW68" s="212" t="s">
        <v>678</v>
      </c>
      <c r="BLX68" s="212" t="s">
        <v>699</v>
      </c>
      <c r="BLY68" s="212" t="s">
        <v>679</v>
      </c>
      <c r="BLZ68" s="212" t="s">
        <v>701</v>
      </c>
      <c r="BMA68" s="212" t="s">
        <v>680</v>
      </c>
      <c r="BMB68" s="212" t="s">
        <v>697</v>
      </c>
      <c r="BMC68" s="212" t="s">
        <v>681</v>
      </c>
      <c r="BMD68" s="212" t="s">
        <v>693</v>
      </c>
      <c r="BME68" s="212" t="s">
        <v>682</v>
      </c>
      <c r="BMF68" s="212" t="s">
        <v>694</v>
      </c>
      <c r="BMG68" s="212" t="s">
        <v>646</v>
      </c>
      <c r="BMH68" s="212" t="s">
        <v>683</v>
      </c>
      <c r="BMI68" s="212" t="s">
        <v>646</v>
      </c>
      <c r="BMJ68" s="212" t="s">
        <v>696</v>
      </c>
      <c r="BMK68" s="212" t="s">
        <v>683</v>
      </c>
      <c r="BML68" s="212" t="s">
        <v>694</v>
      </c>
      <c r="BMM68" s="212" t="s">
        <v>561</v>
      </c>
      <c r="BMN68" s="212" t="s">
        <v>684</v>
      </c>
      <c r="BMO68" s="212" t="s">
        <v>561</v>
      </c>
      <c r="BMP68" s="212" t="s">
        <v>694</v>
      </c>
      <c r="BMQ68" s="212" t="s">
        <v>684</v>
      </c>
      <c r="BMR68" s="212" t="s">
        <v>701</v>
      </c>
      <c r="BMS68" s="212" t="s">
        <v>685</v>
      </c>
      <c r="BMT68" s="212" t="s">
        <v>686</v>
      </c>
      <c r="BMU68" s="212" t="s">
        <v>685</v>
      </c>
      <c r="BMV68" s="212" t="s">
        <v>699</v>
      </c>
      <c r="BMW68" s="212" t="s">
        <v>686</v>
      </c>
      <c r="BMX68" s="212" t="s">
        <v>694</v>
      </c>
      <c r="BMY68" s="212" t="s">
        <v>644</v>
      </c>
      <c r="BMZ68" s="212" t="s">
        <v>643</v>
      </c>
      <c r="BNA68" s="212" t="s">
        <v>825</v>
      </c>
      <c r="BNB68" s="212" t="s">
        <v>652</v>
      </c>
      <c r="BNC68" s="212" t="s">
        <v>687</v>
      </c>
      <c r="BND68" s="212" t="s">
        <v>688</v>
      </c>
      <c r="BNE68" s="212" t="s">
        <v>644</v>
      </c>
      <c r="BNF68" s="212" t="s">
        <v>695</v>
      </c>
      <c r="BNG68" s="212" t="s">
        <v>643</v>
      </c>
      <c r="BNH68" s="212" t="s">
        <v>698</v>
      </c>
      <c r="BNI68" s="212" t="s">
        <v>825</v>
      </c>
      <c r="BNJ68" s="212" t="s">
        <v>696</v>
      </c>
      <c r="BNK68" s="212" t="s">
        <v>652</v>
      </c>
      <c r="BNL68" s="212" t="s">
        <v>700</v>
      </c>
      <c r="BNM68" s="212" t="s">
        <v>687</v>
      </c>
      <c r="BNN68" s="212" t="s">
        <v>699</v>
      </c>
      <c r="BNO68" s="212" t="s">
        <v>688</v>
      </c>
      <c r="BNP68" s="212" t="s">
        <v>701</v>
      </c>
      <c r="BNQ68" s="212" t="s">
        <v>689</v>
      </c>
      <c r="BNR68" s="212" t="s">
        <v>645</v>
      </c>
      <c r="BNS68" s="212" t="s">
        <v>689</v>
      </c>
      <c r="BNT68" s="212" t="s">
        <v>701</v>
      </c>
      <c r="BNU68" s="212" t="s">
        <v>645</v>
      </c>
      <c r="BNV68" s="212" t="s">
        <v>696</v>
      </c>
      <c r="BNW68" s="212" t="s">
        <v>690</v>
      </c>
      <c r="BNX68" s="212" t="s">
        <v>649</v>
      </c>
      <c r="BNY68" s="212" t="s">
        <v>690</v>
      </c>
      <c r="BNZ68" s="212" t="s">
        <v>699</v>
      </c>
      <c r="BOA68" s="212" t="s">
        <v>649</v>
      </c>
      <c r="BOB68" s="212" t="s">
        <v>696</v>
      </c>
      <c r="BOC68" s="212" t="s">
        <v>657</v>
      </c>
      <c r="BOD68" s="212" t="s">
        <v>691</v>
      </c>
      <c r="BOE68" s="212" t="s">
        <v>657</v>
      </c>
      <c r="BOF68" s="212" t="s">
        <v>699</v>
      </c>
      <c r="BOG68" s="212" t="s">
        <v>691</v>
      </c>
      <c r="BOH68" s="212" t="s">
        <v>701</v>
      </c>
      <c r="BOI68" s="212" t="s">
        <v>702</v>
      </c>
      <c r="BOJ68" s="212" t="s">
        <v>640</v>
      </c>
      <c r="BOK68" s="212" t="s">
        <v>703</v>
      </c>
      <c r="BOL68" s="212" t="s">
        <v>598</v>
      </c>
      <c r="BOM68" s="212" t="s">
        <v>644</v>
      </c>
      <c r="BON68" s="212" t="s">
        <v>704</v>
      </c>
      <c r="BOO68" s="212" t="s">
        <v>702</v>
      </c>
      <c r="BOP68" s="212" t="s">
        <v>640</v>
      </c>
      <c r="BOQ68" s="212" t="s">
        <v>702</v>
      </c>
      <c r="BOR68" s="212" t="s">
        <v>705</v>
      </c>
      <c r="BOS68" s="212" t="s">
        <v>640</v>
      </c>
      <c r="BOT68" s="212" t="s">
        <v>706</v>
      </c>
      <c r="BOU68" s="212" t="s">
        <v>703</v>
      </c>
      <c r="BOV68" s="212" t="s">
        <v>598</v>
      </c>
      <c r="BOW68" s="212" t="s">
        <v>703</v>
      </c>
      <c r="BOX68" s="212" t="s">
        <v>707</v>
      </c>
      <c r="BOY68" s="212" t="s">
        <v>598</v>
      </c>
      <c r="BOZ68" s="212" t="s">
        <v>705</v>
      </c>
      <c r="BPA68" s="212" t="s">
        <v>644</v>
      </c>
      <c r="BPB68" s="212" t="s">
        <v>704</v>
      </c>
      <c r="BPC68" s="212" t="s">
        <v>644</v>
      </c>
      <c r="BPD68" s="212" t="s">
        <v>706</v>
      </c>
      <c r="BPE68" s="212" t="s">
        <v>704</v>
      </c>
      <c r="BPF68" s="212" t="s">
        <v>707</v>
      </c>
      <c r="BPG68" s="212" t="s">
        <v>650</v>
      </c>
      <c r="BPH68" s="212" t="s">
        <v>708</v>
      </c>
      <c r="BPI68" s="212" t="s">
        <v>415</v>
      </c>
      <c r="BPJ68" s="212" t="s">
        <v>409</v>
      </c>
      <c r="BPK68" s="212" t="s">
        <v>460</v>
      </c>
      <c r="BPL68" s="212" t="s">
        <v>454</v>
      </c>
      <c r="BPM68" s="212" t="s">
        <v>650</v>
      </c>
      <c r="BPN68" s="212" t="s">
        <v>708</v>
      </c>
      <c r="BPO68" s="212" t="s">
        <v>650</v>
      </c>
      <c r="BPP68" s="212" t="s">
        <v>709</v>
      </c>
      <c r="BPQ68" s="212" t="s">
        <v>708</v>
      </c>
      <c r="BPR68" s="212" t="s">
        <v>710</v>
      </c>
      <c r="BPS68" s="212" t="s">
        <v>415</v>
      </c>
      <c r="BPT68" s="212" t="s">
        <v>409</v>
      </c>
      <c r="BPU68" s="212" t="s">
        <v>415</v>
      </c>
      <c r="BPV68" s="212" t="s">
        <v>711</v>
      </c>
      <c r="BPW68" s="212" t="s">
        <v>409</v>
      </c>
      <c r="BPX68" s="212" t="s">
        <v>712</v>
      </c>
      <c r="BPY68" s="212" t="s">
        <v>460</v>
      </c>
      <c r="BPZ68" s="212" t="s">
        <v>454</v>
      </c>
      <c r="BQA68" s="212" t="s">
        <v>460</v>
      </c>
      <c r="BQB68" s="212" t="s">
        <v>713</v>
      </c>
      <c r="BQC68" s="212" t="s">
        <v>454</v>
      </c>
      <c r="BQD68" s="212" t="s">
        <v>714</v>
      </c>
      <c r="BQE68" s="212" t="s">
        <v>641</v>
      </c>
      <c r="BQF68" s="212" t="s">
        <v>702</v>
      </c>
      <c r="BQG68" s="212" t="s">
        <v>716</v>
      </c>
      <c r="BQH68" s="212" t="s">
        <v>640</v>
      </c>
      <c r="BQI68" s="212" t="s">
        <v>670</v>
      </c>
      <c r="BQJ68" s="212" t="s">
        <v>717</v>
      </c>
      <c r="BQK68" s="212" t="s">
        <v>352</v>
      </c>
      <c r="BQL68" s="212" t="s">
        <v>674</v>
      </c>
      <c r="BQM68" s="212" t="s">
        <v>675</v>
      </c>
      <c r="BQN68" s="212" t="s">
        <v>718</v>
      </c>
      <c r="BQO68" s="212" t="s">
        <v>719</v>
      </c>
      <c r="BQP68" s="212" t="s">
        <v>720</v>
      </c>
      <c r="BQQ68" s="212" t="s">
        <v>721</v>
      </c>
      <c r="BQR68" s="212" t="s">
        <v>722</v>
      </c>
      <c r="BQS68" s="212" t="s">
        <v>723</v>
      </c>
      <c r="BQT68" s="212" t="s">
        <v>597</v>
      </c>
      <c r="BQU68" s="212" t="s">
        <v>724</v>
      </c>
      <c r="BQV68" s="212" t="s">
        <v>742</v>
      </c>
      <c r="BQW68" s="212" t="s">
        <v>725</v>
      </c>
      <c r="BQX68" s="212" t="s">
        <v>646</v>
      </c>
      <c r="BQY68" s="212" t="s">
        <v>705</v>
      </c>
      <c r="BQZ68" s="212" t="s">
        <v>726</v>
      </c>
      <c r="BRA68" s="212" t="s">
        <v>727</v>
      </c>
      <c r="BRB68" s="212" t="s">
        <v>605</v>
      </c>
      <c r="BRC68" s="212" t="s">
        <v>704</v>
      </c>
      <c r="BRD68" s="212" t="s">
        <v>643</v>
      </c>
      <c r="BRE68" s="212" t="s">
        <v>644</v>
      </c>
      <c r="BRF68" s="212" t="s">
        <v>728</v>
      </c>
      <c r="BRG68" s="212" t="s">
        <v>729</v>
      </c>
      <c r="BRH68" s="212" t="s">
        <v>649</v>
      </c>
      <c r="BRI68" s="212" t="s">
        <v>645</v>
      </c>
      <c r="BRJ68" s="212" t="s">
        <v>706</v>
      </c>
      <c r="BRK68" s="212" t="s">
        <v>730</v>
      </c>
      <c r="BRL68" s="212" t="s">
        <v>649</v>
      </c>
      <c r="BRM68" s="212" t="s">
        <v>713</v>
      </c>
      <c r="BRN68" s="212" t="s">
        <v>707</v>
      </c>
      <c r="BRO68" s="212" t="s">
        <v>641</v>
      </c>
      <c r="BRP68" s="212" t="s">
        <v>702</v>
      </c>
      <c r="BRQ68" s="212" t="s">
        <v>716</v>
      </c>
      <c r="BRR68" s="212" t="s">
        <v>640</v>
      </c>
      <c r="BRS68" s="212" t="s">
        <v>670</v>
      </c>
      <c r="BRT68" s="212" t="s">
        <v>717</v>
      </c>
      <c r="BRU68" s="212" t="s">
        <v>641</v>
      </c>
      <c r="BRV68" s="212" t="s">
        <v>736</v>
      </c>
      <c r="BRW68" s="212" t="s">
        <v>702</v>
      </c>
      <c r="BRX68" s="212" t="s">
        <v>732</v>
      </c>
      <c r="BRY68" s="212" t="s">
        <v>716</v>
      </c>
      <c r="BRZ68" s="212" t="s">
        <v>731</v>
      </c>
      <c r="BSA68" s="212" t="s">
        <v>640</v>
      </c>
      <c r="BSB68" s="212" t="s">
        <v>733</v>
      </c>
      <c r="BSC68" s="212" t="s">
        <v>670</v>
      </c>
      <c r="BSD68" s="212" t="s">
        <v>734</v>
      </c>
      <c r="BSE68" s="212" t="s">
        <v>717</v>
      </c>
      <c r="BSF68" s="212" t="s">
        <v>735</v>
      </c>
      <c r="BSG68" s="212" t="s">
        <v>352</v>
      </c>
      <c r="BSH68" s="212" t="s">
        <v>674</v>
      </c>
      <c r="BSI68" s="212" t="s">
        <v>675</v>
      </c>
      <c r="BSJ68" s="212" t="s">
        <v>718</v>
      </c>
      <c r="BSK68" s="212" t="s">
        <v>719</v>
      </c>
      <c r="BSL68" s="212" t="s">
        <v>720</v>
      </c>
      <c r="BSM68" s="212" t="s">
        <v>352</v>
      </c>
      <c r="BSN68" s="212" t="s">
        <v>736</v>
      </c>
      <c r="BSO68" s="212" t="s">
        <v>674</v>
      </c>
      <c r="BSP68" s="212" t="s">
        <v>737</v>
      </c>
      <c r="BSQ68" s="212" t="s">
        <v>675</v>
      </c>
      <c r="BSR68" s="212" t="s">
        <v>734</v>
      </c>
      <c r="BSS68" s="212" t="s">
        <v>718</v>
      </c>
      <c r="BST68" s="212" t="s">
        <v>740</v>
      </c>
      <c r="BSU68" s="212" t="s">
        <v>719</v>
      </c>
      <c r="BSV68" s="212" t="s">
        <v>727</v>
      </c>
      <c r="BSW68" s="212" t="s">
        <v>720</v>
      </c>
      <c r="BSX68" s="212" t="s">
        <v>739</v>
      </c>
      <c r="BSY68" s="212" t="s">
        <v>721</v>
      </c>
      <c r="BSZ68" s="212" t="s">
        <v>722</v>
      </c>
      <c r="BTA68" s="212" t="s">
        <v>723</v>
      </c>
      <c r="BTB68" s="212" t="s">
        <v>597</v>
      </c>
      <c r="BTC68" s="212" t="s">
        <v>724</v>
      </c>
      <c r="BTD68" s="212" t="s">
        <v>742</v>
      </c>
      <c r="BTE68" s="212" t="s">
        <v>721</v>
      </c>
      <c r="BTF68" s="212" t="s">
        <v>741</v>
      </c>
      <c r="BTG68" s="212" t="s">
        <v>722</v>
      </c>
      <c r="BTH68" s="212" t="s">
        <v>732</v>
      </c>
      <c r="BTI68" s="212" t="s">
        <v>723</v>
      </c>
      <c r="BTJ68" s="212" t="s">
        <v>735</v>
      </c>
      <c r="BTK68" s="212" t="s">
        <v>597</v>
      </c>
      <c r="BTL68" s="212" t="s">
        <v>740</v>
      </c>
      <c r="BTM68" s="212" t="s">
        <v>724</v>
      </c>
      <c r="BTN68" s="212" t="s">
        <v>739</v>
      </c>
      <c r="BTO68" s="212" t="s">
        <v>726</v>
      </c>
      <c r="BTP68" s="212" t="s">
        <v>740</v>
      </c>
      <c r="BTQ68" s="212" t="s">
        <v>725</v>
      </c>
      <c r="BTR68" s="212" t="s">
        <v>646</v>
      </c>
      <c r="BTS68" s="212" t="s">
        <v>725</v>
      </c>
      <c r="BTT68" s="212" t="s">
        <v>731</v>
      </c>
      <c r="BTU68" s="212" t="s">
        <v>646</v>
      </c>
      <c r="BTV68" s="212" t="s">
        <v>734</v>
      </c>
      <c r="BTW68" s="212" t="s">
        <v>705</v>
      </c>
      <c r="BTX68" s="212" t="s">
        <v>726</v>
      </c>
      <c r="BTY68" s="212" t="s">
        <v>705</v>
      </c>
      <c r="BTZ68" s="212" t="s">
        <v>735</v>
      </c>
      <c r="BUA68" s="212" t="s">
        <v>726</v>
      </c>
      <c r="BUB68" s="212" t="s">
        <v>731</v>
      </c>
      <c r="BUC68" s="212" t="s">
        <v>727</v>
      </c>
      <c r="BUD68" s="212" t="s">
        <v>605</v>
      </c>
      <c r="BUE68" s="212" t="s">
        <v>727</v>
      </c>
      <c r="BUF68" s="212" t="s">
        <v>739</v>
      </c>
      <c r="BUG68" s="212" t="s">
        <v>605</v>
      </c>
      <c r="BUH68" s="212" t="s">
        <v>731</v>
      </c>
      <c r="BUI68" s="212" t="s">
        <v>704</v>
      </c>
      <c r="BUJ68" s="212" t="s">
        <v>643</v>
      </c>
      <c r="BUK68" s="212" t="s">
        <v>644</v>
      </c>
      <c r="BUL68" s="212" t="s">
        <v>728</v>
      </c>
      <c r="BUM68" s="212" t="s">
        <v>729</v>
      </c>
      <c r="BUN68" s="212" t="s">
        <v>825</v>
      </c>
      <c r="BUO68" s="212" t="s">
        <v>704</v>
      </c>
      <c r="BUP68" s="212" t="s">
        <v>741</v>
      </c>
      <c r="BUQ68" s="212" t="s">
        <v>643</v>
      </c>
      <c r="BUR68" s="212" t="s">
        <v>737</v>
      </c>
      <c r="BUS68" s="212" t="s">
        <v>644</v>
      </c>
      <c r="BUT68" s="212" t="s">
        <v>733</v>
      </c>
      <c r="BUU68" s="212" t="s">
        <v>728</v>
      </c>
      <c r="BUV68" s="212" t="s">
        <v>739</v>
      </c>
      <c r="BUW68" s="212" t="s">
        <v>729</v>
      </c>
      <c r="BUX68" s="212" t="s">
        <v>735</v>
      </c>
      <c r="BUY68" s="212" t="s">
        <v>826</v>
      </c>
      <c r="BUZ68" s="212" t="s">
        <v>734</v>
      </c>
      <c r="BVA68" s="212" t="s">
        <v>645</v>
      </c>
      <c r="BVB68" s="212" t="s">
        <v>706</v>
      </c>
      <c r="BVC68" s="212" t="s">
        <v>645</v>
      </c>
      <c r="BVD68" s="212" t="s">
        <v>734</v>
      </c>
      <c r="BVE68" s="212" t="s">
        <v>706</v>
      </c>
      <c r="BVF68" s="212" t="s">
        <v>735</v>
      </c>
      <c r="BVG68" s="212" t="s">
        <v>730</v>
      </c>
      <c r="BVH68" s="212" t="s">
        <v>649</v>
      </c>
      <c r="BVI68" s="212" t="s">
        <v>730</v>
      </c>
      <c r="BVJ68" s="212" t="s">
        <v>739</v>
      </c>
      <c r="BVK68" s="212" t="s">
        <v>649</v>
      </c>
      <c r="BVL68" s="212" t="s">
        <v>734</v>
      </c>
      <c r="BVM68" s="212" t="s">
        <v>713</v>
      </c>
      <c r="BVN68" s="212" t="s">
        <v>707</v>
      </c>
      <c r="BVO68" s="212" t="s">
        <v>713</v>
      </c>
      <c r="BVP68" s="212" t="s">
        <v>739</v>
      </c>
      <c r="BVQ68" s="212" t="s">
        <v>707</v>
      </c>
      <c r="BVR68" s="212" t="s">
        <v>735</v>
      </c>
      <c r="BVS68" s="212" t="s">
        <v>377</v>
      </c>
      <c r="BVT68" s="212" t="s">
        <v>381</v>
      </c>
      <c r="BVU68" s="212" t="s">
        <v>411</v>
      </c>
      <c r="BVV68" s="212" t="s">
        <v>743</v>
      </c>
      <c r="BVW68" s="212" t="s">
        <v>456</v>
      </c>
      <c r="BVX68" s="212" t="s">
        <v>460</v>
      </c>
      <c r="BVY68" s="212" t="s">
        <v>377</v>
      </c>
      <c r="BVZ68" s="212" t="s">
        <v>381</v>
      </c>
      <c r="BWA68" s="212" t="s">
        <v>377</v>
      </c>
      <c r="BWB68" s="212" t="s">
        <v>744</v>
      </c>
      <c r="BWC68" s="212" t="s">
        <v>381</v>
      </c>
      <c r="BWD68" s="212" t="s">
        <v>745</v>
      </c>
      <c r="BWE68" s="212" t="s">
        <v>411</v>
      </c>
      <c r="BWF68" s="212" t="s">
        <v>743</v>
      </c>
      <c r="BWG68" s="212" t="s">
        <v>411</v>
      </c>
      <c r="BWH68" s="212" t="s">
        <v>746</v>
      </c>
      <c r="BWI68" s="212" t="s">
        <v>743</v>
      </c>
      <c r="BWJ68" s="212" t="s">
        <v>747</v>
      </c>
      <c r="BWK68" s="212" t="s">
        <v>456</v>
      </c>
      <c r="BWL68" s="212" t="s">
        <v>460</v>
      </c>
      <c r="BWM68" s="212" t="s">
        <v>456</v>
      </c>
      <c r="BWN68" s="212" t="s">
        <v>489</v>
      </c>
      <c r="BWO68" s="212" t="s">
        <v>460</v>
      </c>
      <c r="BWP68" s="212" t="s">
        <v>748</v>
      </c>
      <c r="BWQ68" s="212" t="s">
        <v>640</v>
      </c>
      <c r="BWR68" s="212" t="s">
        <v>671</v>
      </c>
      <c r="BWS68" s="212" t="s">
        <v>669</v>
      </c>
      <c r="BWT68" s="212" t="s">
        <v>717</v>
      </c>
      <c r="BWU68" s="212" t="s">
        <v>702</v>
      </c>
      <c r="BWV68" s="212" t="s">
        <v>749</v>
      </c>
      <c r="BWW68" s="212" t="s">
        <v>681</v>
      </c>
      <c r="BWX68" s="212" t="s">
        <v>677</v>
      </c>
      <c r="BWY68" s="212" t="s">
        <v>679</v>
      </c>
      <c r="BWZ68" s="212" t="s">
        <v>750</v>
      </c>
      <c r="BXA68" s="212" t="s">
        <v>751</v>
      </c>
      <c r="BXB68" s="212" t="s">
        <v>752</v>
      </c>
      <c r="BXC68" s="212" t="s">
        <v>308</v>
      </c>
      <c r="BXD68" s="212" t="s">
        <v>312</v>
      </c>
      <c r="BXE68" s="212" t="s">
        <v>310</v>
      </c>
      <c r="BXF68" s="212" t="s">
        <v>323</v>
      </c>
      <c r="BXG68" s="212" t="s">
        <v>771</v>
      </c>
      <c r="BXH68" s="212" t="s">
        <v>322</v>
      </c>
      <c r="BXI68" s="212" t="s">
        <v>684</v>
      </c>
      <c r="BXJ68" s="212" t="s">
        <v>753</v>
      </c>
      <c r="BXK68" s="212" t="s">
        <v>602</v>
      </c>
      <c r="BXL68" s="212" t="s">
        <v>705</v>
      </c>
      <c r="BXM68" s="212" t="s">
        <v>754</v>
      </c>
      <c r="BXN68" s="212" t="s">
        <v>755</v>
      </c>
      <c r="BXO68" s="212" t="s">
        <v>644</v>
      </c>
      <c r="BXP68" s="212" t="s">
        <v>652</v>
      </c>
      <c r="BXQ68" s="212" t="s">
        <v>756</v>
      </c>
      <c r="BXR68" s="212" t="s">
        <v>704</v>
      </c>
      <c r="BXS68" s="212" t="s">
        <v>729</v>
      </c>
      <c r="BXT68" s="212" t="s">
        <v>772</v>
      </c>
      <c r="BXU68" s="212" t="s">
        <v>689</v>
      </c>
      <c r="BXV68" s="212" t="s">
        <v>706</v>
      </c>
      <c r="BXW68" s="212" t="s">
        <v>691</v>
      </c>
      <c r="BXX68" s="212" t="s">
        <v>757</v>
      </c>
      <c r="BXY68" s="212" t="s">
        <v>758</v>
      </c>
      <c r="BXZ68" s="212" t="s">
        <v>707</v>
      </c>
      <c r="BYA68" s="212" t="s">
        <v>640</v>
      </c>
      <c r="BYB68" s="212" t="s">
        <v>671</v>
      </c>
      <c r="BYC68" s="212" t="s">
        <v>669</v>
      </c>
      <c r="BYD68" s="212" t="s">
        <v>717</v>
      </c>
      <c r="BYE68" s="212" t="s">
        <v>702</v>
      </c>
      <c r="BYF68" s="212" t="s">
        <v>749</v>
      </c>
      <c r="BYG68" s="212" t="s">
        <v>640</v>
      </c>
      <c r="BYH68" s="212" t="s">
        <v>759</v>
      </c>
      <c r="BYI68" s="212" t="s">
        <v>671</v>
      </c>
      <c r="BYJ68" s="212" t="s">
        <v>760</v>
      </c>
      <c r="BYK68" s="212" t="s">
        <v>669</v>
      </c>
      <c r="BYL68" s="212" t="s">
        <v>761</v>
      </c>
      <c r="BYM68" s="212" t="s">
        <v>717</v>
      </c>
      <c r="BYN68" s="212" t="s">
        <v>762</v>
      </c>
      <c r="BYO68" s="212" t="s">
        <v>702</v>
      </c>
      <c r="BYP68" s="212" t="s">
        <v>763</v>
      </c>
      <c r="BYQ68" s="212" t="s">
        <v>749</v>
      </c>
      <c r="BYR68" s="212" t="s">
        <v>764</v>
      </c>
      <c r="BYS68" s="212" t="s">
        <v>681</v>
      </c>
      <c r="BYT68" s="212" t="s">
        <v>677</v>
      </c>
      <c r="BYU68" s="212" t="s">
        <v>679</v>
      </c>
      <c r="BYV68" s="212" t="s">
        <v>750</v>
      </c>
      <c r="BYW68" s="212" t="s">
        <v>751</v>
      </c>
      <c r="BYX68" s="212" t="s">
        <v>752</v>
      </c>
      <c r="BYY68" s="212" t="s">
        <v>681</v>
      </c>
      <c r="BYZ68" s="212" t="s">
        <v>765</v>
      </c>
      <c r="BZA68" s="212" t="s">
        <v>677</v>
      </c>
      <c r="BZB68" s="212" t="s">
        <v>766</v>
      </c>
      <c r="BZC68" s="212" t="s">
        <v>679</v>
      </c>
      <c r="BZD68" s="212" t="s">
        <v>760</v>
      </c>
      <c r="BZE68" s="212" t="s">
        <v>750</v>
      </c>
      <c r="BZF68" s="212" t="s">
        <v>767</v>
      </c>
      <c r="BZG68" s="212" t="s">
        <v>751</v>
      </c>
      <c r="BZH68" s="212" t="s">
        <v>764</v>
      </c>
      <c r="BZI68" s="212" t="s">
        <v>752</v>
      </c>
      <c r="BZJ68" s="212" t="s">
        <v>768</v>
      </c>
      <c r="BZK68" s="212" t="s">
        <v>308</v>
      </c>
      <c r="BZL68" s="212" t="s">
        <v>310</v>
      </c>
      <c r="BZM68" s="212" t="s">
        <v>312</v>
      </c>
      <c r="BZN68" s="212" t="s">
        <v>323</v>
      </c>
      <c r="BZO68" s="212" t="s">
        <v>771</v>
      </c>
      <c r="BZP68" s="212" t="s">
        <v>322</v>
      </c>
      <c r="BZQ68" s="212" t="s">
        <v>308</v>
      </c>
      <c r="BZR68" s="212" t="s">
        <v>763</v>
      </c>
      <c r="BZS68" s="212" t="s">
        <v>310</v>
      </c>
      <c r="BZT68" s="212" t="s">
        <v>767</v>
      </c>
      <c r="BZU68" s="212" t="s">
        <v>312</v>
      </c>
      <c r="BZV68" s="212" t="s">
        <v>764</v>
      </c>
      <c r="BZW68" s="212" t="s">
        <v>323</v>
      </c>
      <c r="BZX68" s="212" t="s">
        <v>762</v>
      </c>
      <c r="BZY68" s="212" t="s">
        <v>771</v>
      </c>
      <c r="BZZ68" s="212" t="s">
        <v>768</v>
      </c>
      <c r="CAA68" s="212" t="s">
        <v>322</v>
      </c>
      <c r="CAB68" s="212" t="s">
        <v>769</v>
      </c>
      <c r="CAC68" s="212" t="s">
        <v>684</v>
      </c>
      <c r="CAD68" s="212" t="s">
        <v>753</v>
      </c>
      <c r="CAE68" s="212" t="s">
        <v>684</v>
      </c>
      <c r="CAF68" s="212" t="s">
        <v>760</v>
      </c>
      <c r="CAG68" s="212" t="s">
        <v>753</v>
      </c>
      <c r="CAH68" s="212" t="s">
        <v>764</v>
      </c>
      <c r="CAI68" s="212" t="s">
        <v>602</v>
      </c>
      <c r="CAJ68" s="212" t="s">
        <v>705</v>
      </c>
      <c r="CAK68" s="212" t="s">
        <v>602</v>
      </c>
      <c r="CAL68" s="212" t="s">
        <v>764</v>
      </c>
      <c r="CAM68" s="212" t="s">
        <v>705</v>
      </c>
      <c r="CAN68" s="212" t="s">
        <v>762</v>
      </c>
      <c r="CAO68" s="212" t="s">
        <v>754</v>
      </c>
      <c r="CAP68" s="212" t="s">
        <v>755</v>
      </c>
      <c r="CAQ68" s="212" t="s">
        <v>754</v>
      </c>
      <c r="CAR68" s="212" t="s">
        <v>764</v>
      </c>
      <c r="CAS68" s="212" t="s">
        <v>755</v>
      </c>
      <c r="CAT68" s="212" t="s">
        <v>768</v>
      </c>
      <c r="CAU68" s="212" t="s">
        <v>644</v>
      </c>
      <c r="CAV68" s="212" t="s">
        <v>652</v>
      </c>
      <c r="CAW68" s="212" t="s">
        <v>756</v>
      </c>
      <c r="CAX68" s="212" t="s">
        <v>704</v>
      </c>
      <c r="CAY68" s="212" t="s">
        <v>729</v>
      </c>
      <c r="CAZ68" s="507" t="s">
        <v>772</v>
      </c>
      <c r="CBA68" s="212" t="s">
        <v>644</v>
      </c>
      <c r="CBB68" s="212" t="s">
        <v>759</v>
      </c>
      <c r="CBC68" s="212" t="s">
        <v>652</v>
      </c>
      <c r="CBD68" s="212" t="s">
        <v>766</v>
      </c>
      <c r="CBE68" s="212" t="s">
        <v>756</v>
      </c>
      <c r="CBF68" s="212" t="s">
        <v>760</v>
      </c>
      <c r="CBG68" s="212" t="s">
        <v>704</v>
      </c>
      <c r="CBH68" s="212" t="s">
        <v>770</v>
      </c>
      <c r="CBI68" s="212" t="s">
        <v>729</v>
      </c>
      <c r="CBJ68" s="212" t="s">
        <v>762</v>
      </c>
      <c r="CBK68" s="507" t="s">
        <v>772</v>
      </c>
      <c r="CBL68" s="212" t="s">
        <v>768</v>
      </c>
      <c r="CBM68" s="212" t="s">
        <v>689</v>
      </c>
      <c r="CBN68" s="212" t="s">
        <v>706</v>
      </c>
      <c r="CBO68" s="212" t="s">
        <v>689</v>
      </c>
      <c r="CBP68" s="212" t="s">
        <v>760</v>
      </c>
      <c r="CBQ68" s="212" t="s">
        <v>706</v>
      </c>
      <c r="CBR68" s="212" t="s">
        <v>762</v>
      </c>
      <c r="CBS68" s="212" t="s">
        <v>691</v>
      </c>
      <c r="CBT68" s="212" t="s">
        <v>757</v>
      </c>
      <c r="CBU68" s="212" t="s">
        <v>691</v>
      </c>
      <c r="CBV68" s="212" t="s">
        <v>760</v>
      </c>
      <c r="CBW68" s="212" t="s">
        <v>757</v>
      </c>
      <c r="CBX68" s="212" t="s">
        <v>768</v>
      </c>
      <c r="CBY68" s="212" t="s">
        <v>758</v>
      </c>
      <c r="CBZ68" s="212" t="s">
        <v>707</v>
      </c>
      <c r="CCA68" s="212" t="s">
        <v>758</v>
      </c>
      <c r="CCB68" s="212" t="s">
        <v>768</v>
      </c>
      <c r="CCC68" s="212" t="s">
        <v>707</v>
      </c>
      <c r="CCD68" s="212" t="s">
        <v>762</v>
      </c>
      <c r="CCE68" s="212" t="s">
        <v>554</v>
      </c>
      <c r="CCF68" s="212" t="s">
        <v>773</v>
      </c>
      <c r="CCG68" s="212" t="s">
        <v>650</v>
      </c>
      <c r="CCH68" s="212" t="s">
        <v>358</v>
      </c>
      <c r="CCI68" s="212" t="s">
        <v>791</v>
      </c>
      <c r="CCJ68" s="212" t="s">
        <v>774</v>
      </c>
      <c r="CCK68" s="212" t="s">
        <v>677</v>
      </c>
      <c r="CCL68" s="212" t="s">
        <v>775</v>
      </c>
      <c r="CCM68" s="212" t="s">
        <v>577</v>
      </c>
      <c r="CCN68" s="212" t="s">
        <v>776</v>
      </c>
      <c r="CCO68" s="212" t="s">
        <v>777</v>
      </c>
      <c r="CCP68" s="212" t="s">
        <v>557</v>
      </c>
      <c r="CCQ68" s="212" t="s">
        <v>567</v>
      </c>
      <c r="CCR68" s="212" t="s">
        <v>778</v>
      </c>
      <c r="CCS68" s="212" t="s">
        <v>411</v>
      </c>
      <c r="CCT68" s="212" t="s">
        <v>703</v>
      </c>
      <c r="CCU68" s="212" t="s">
        <v>417</v>
      </c>
      <c r="CCV68" s="212" t="s">
        <v>779</v>
      </c>
      <c r="CCW68" s="212" t="s">
        <v>653</v>
      </c>
      <c r="CCX68" s="212" t="s">
        <v>780</v>
      </c>
      <c r="CCY68" s="212" t="s">
        <v>781</v>
      </c>
      <c r="CCZ68" s="212" t="s">
        <v>782</v>
      </c>
      <c r="CDA68" s="212" t="s">
        <v>783</v>
      </c>
      <c r="CDB68" s="212" t="s">
        <v>784</v>
      </c>
      <c r="CDC68" s="212" t="s">
        <v>704</v>
      </c>
      <c r="CDD68" s="212" t="s">
        <v>785</v>
      </c>
      <c r="CDE68" s="212" t="s">
        <v>786</v>
      </c>
      <c r="CDF68" s="212" t="s">
        <v>787</v>
      </c>
      <c r="CDG68" s="212" t="s">
        <v>788</v>
      </c>
      <c r="CDH68" s="212" t="s">
        <v>651</v>
      </c>
      <c r="CDI68" s="212" t="s">
        <v>789</v>
      </c>
      <c r="CDJ68" s="212" t="s">
        <v>690</v>
      </c>
      <c r="CDK68" s="212" t="s">
        <v>659</v>
      </c>
      <c r="CDL68" s="212" t="s">
        <v>790</v>
      </c>
      <c r="CDM68" s="212" t="s">
        <v>758</v>
      </c>
      <c r="CDN68" s="212" t="s">
        <v>713</v>
      </c>
      <c r="CDO68" s="212" t="s">
        <v>554</v>
      </c>
      <c r="CDP68" s="212" t="s">
        <v>773</v>
      </c>
      <c r="CDQ68" s="212" t="s">
        <v>650</v>
      </c>
      <c r="CDR68" s="212" t="s">
        <v>358</v>
      </c>
      <c r="CDS68" s="212" t="s">
        <v>363</v>
      </c>
      <c r="CDT68" s="212" t="s">
        <v>774</v>
      </c>
      <c r="CDU68" s="212" t="s">
        <v>554</v>
      </c>
      <c r="CDV68" s="212" t="s">
        <v>792</v>
      </c>
      <c r="CDW68" s="212" t="s">
        <v>773</v>
      </c>
      <c r="CDX68" s="212" t="s">
        <v>793</v>
      </c>
      <c r="CDY68" s="212" t="s">
        <v>650</v>
      </c>
      <c r="CDZ68" s="212" t="s">
        <v>794</v>
      </c>
      <c r="CEA68" s="212" t="s">
        <v>358</v>
      </c>
      <c r="CEB68" s="212" t="s">
        <v>795</v>
      </c>
      <c r="CEC68" s="212" t="s">
        <v>363</v>
      </c>
      <c r="CED68" s="212" t="s">
        <v>793</v>
      </c>
      <c r="CEE68" s="212" t="s">
        <v>774</v>
      </c>
      <c r="CEF68" s="212" t="s">
        <v>796</v>
      </c>
      <c r="CEG68" s="212" t="s">
        <v>677</v>
      </c>
      <c r="CEH68" s="212" t="s">
        <v>775</v>
      </c>
      <c r="CEI68" s="212" t="s">
        <v>577</v>
      </c>
      <c r="CEJ68" s="212" t="s">
        <v>776</v>
      </c>
      <c r="CEK68" s="212" t="s">
        <v>777</v>
      </c>
      <c r="CEL68" s="212" t="s">
        <v>557</v>
      </c>
      <c r="CEM68" s="212" t="s">
        <v>677</v>
      </c>
      <c r="CEN68" s="212" t="s">
        <v>797</v>
      </c>
      <c r="CEO68" s="212" t="s">
        <v>775</v>
      </c>
      <c r="CEP68" s="212" t="s">
        <v>796</v>
      </c>
      <c r="CEQ68" s="212" t="s">
        <v>577</v>
      </c>
      <c r="CER68" s="212" t="s">
        <v>798</v>
      </c>
      <c r="CES68" s="212" t="s">
        <v>776</v>
      </c>
      <c r="CET68" s="212" t="s">
        <v>795</v>
      </c>
      <c r="CEU68" s="212" t="s">
        <v>777</v>
      </c>
      <c r="CEV68" s="212" t="s">
        <v>810</v>
      </c>
      <c r="CEW68" s="212" t="s">
        <v>557</v>
      </c>
      <c r="CEX68" s="212" t="s">
        <v>799</v>
      </c>
      <c r="CEY68" s="212" t="s">
        <v>567</v>
      </c>
      <c r="CEZ68" s="212" t="s">
        <v>778</v>
      </c>
      <c r="CFA68" s="212" t="s">
        <v>411</v>
      </c>
      <c r="CFB68" s="212" t="s">
        <v>703</v>
      </c>
      <c r="CFC68" s="212" t="s">
        <v>417</v>
      </c>
      <c r="CFD68" s="212" t="s">
        <v>779</v>
      </c>
      <c r="CFE68" s="212" t="s">
        <v>567</v>
      </c>
      <c r="CFF68" s="212" t="s">
        <v>800</v>
      </c>
      <c r="CFG68" s="212" t="s">
        <v>778</v>
      </c>
      <c r="CFH68" s="212" t="s">
        <v>795</v>
      </c>
      <c r="CFI68" s="212" t="s">
        <v>411</v>
      </c>
      <c r="CFJ68" s="212" t="s">
        <v>798</v>
      </c>
      <c r="CFK68" s="212" t="s">
        <v>703</v>
      </c>
      <c r="CFL68" s="212" t="s">
        <v>801</v>
      </c>
      <c r="CFM68" s="212" t="s">
        <v>417</v>
      </c>
      <c r="CFN68" s="212" t="s">
        <v>802</v>
      </c>
      <c r="CFO68" s="212" t="s">
        <v>779</v>
      </c>
      <c r="CFP68" s="212" t="s">
        <v>803</v>
      </c>
      <c r="CFQ68" s="212" t="s">
        <v>653</v>
      </c>
      <c r="CFR68" s="212" t="s">
        <v>780</v>
      </c>
      <c r="CFS68" s="212" t="s">
        <v>653</v>
      </c>
      <c r="CFT68" s="212" t="s">
        <v>796</v>
      </c>
      <c r="CFU68" s="212" t="s">
        <v>780</v>
      </c>
      <c r="CFV68" s="212" t="s">
        <v>795</v>
      </c>
      <c r="CFW68" s="212" t="s">
        <v>781</v>
      </c>
      <c r="CFX68" s="212" t="s">
        <v>782</v>
      </c>
      <c r="CFY68" s="212" t="s">
        <v>781</v>
      </c>
      <c r="CFZ68" s="212" t="s">
        <v>804</v>
      </c>
      <c r="CGA68" s="212" t="s">
        <v>782</v>
      </c>
      <c r="CGB68" s="212" t="s">
        <v>795</v>
      </c>
      <c r="CGC68" s="212" t="s">
        <v>783</v>
      </c>
      <c r="CGD68" s="212" t="s">
        <v>784</v>
      </c>
      <c r="CGE68" s="212" t="s">
        <v>783</v>
      </c>
      <c r="CGF68" s="212" t="s">
        <v>803</v>
      </c>
      <c r="CGG68" s="212" t="s">
        <v>784</v>
      </c>
      <c r="CGH68" s="212" t="s">
        <v>805</v>
      </c>
      <c r="CGI68" s="212" t="s">
        <v>704</v>
      </c>
      <c r="CGJ68" s="212" t="s">
        <v>785</v>
      </c>
      <c r="CGK68" s="212" t="s">
        <v>786</v>
      </c>
      <c r="CGL68" s="212" t="s">
        <v>787</v>
      </c>
      <c r="CGM68" s="212" t="s">
        <v>788</v>
      </c>
      <c r="CGN68" s="212" t="s">
        <v>651</v>
      </c>
      <c r="CGO68" s="212" t="s">
        <v>704</v>
      </c>
      <c r="CGP68" s="212" t="s">
        <v>806</v>
      </c>
      <c r="CGQ68" s="212" t="s">
        <v>785</v>
      </c>
      <c r="CGR68" s="212" t="s">
        <v>807</v>
      </c>
      <c r="CGS68" s="212" t="s">
        <v>786</v>
      </c>
      <c r="CGT68" s="212" t="s">
        <v>808</v>
      </c>
      <c r="CGU68" s="212" t="s">
        <v>787</v>
      </c>
      <c r="CGV68" s="212" t="s">
        <v>809</v>
      </c>
      <c r="CGW68" s="212" t="s">
        <v>788</v>
      </c>
      <c r="CGX68" s="212" t="s">
        <v>810</v>
      </c>
      <c r="CGY68" s="212" t="s">
        <v>651</v>
      </c>
      <c r="CGZ68" s="212" t="s">
        <v>794</v>
      </c>
      <c r="CHA68" s="212" t="s">
        <v>789</v>
      </c>
      <c r="CHB68" s="212" t="s">
        <v>690</v>
      </c>
      <c r="CHC68" s="212" t="s">
        <v>789</v>
      </c>
      <c r="CHD68" s="212" t="s">
        <v>809</v>
      </c>
      <c r="CHE68" s="212" t="s">
        <v>690</v>
      </c>
      <c r="CHF68" s="212" t="s">
        <v>796</v>
      </c>
      <c r="CHG68" s="212" t="s">
        <v>659</v>
      </c>
      <c r="CHH68" s="212" t="s">
        <v>790</v>
      </c>
      <c r="CHI68" s="212" t="s">
        <v>659</v>
      </c>
      <c r="CHJ68" s="212" t="s">
        <v>796</v>
      </c>
      <c r="CHK68" s="212" t="s">
        <v>790</v>
      </c>
      <c r="CHL68" s="212" t="s">
        <v>803</v>
      </c>
      <c r="CHM68" s="212" t="s">
        <v>758</v>
      </c>
      <c r="CHN68" s="212" t="s">
        <v>713</v>
      </c>
      <c r="CHO68" s="212" t="s">
        <v>758</v>
      </c>
      <c r="CHP68" s="212" t="s">
        <v>803</v>
      </c>
      <c r="CHQ68" s="212" t="s">
        <v>713</v>
      </c>
      <c r="CHR68" s="212" t="s">
        <v>806</v>
      </c>
      <c r="CHS68" s="212" t="s">
        <v>683</v>
      </c>
      <c r="CHT68" s="212" t="s">
        <v>725</v>
      </c>
      <c r="CHU68" s="212" t="s">
        <v>753</v>
      </c>
      <c r="CHV68" s="212" t="s">
        <v>561</v>
      </c>
      <c r="CHW68" s="212" t="s">
        <v>602</v>
      </c>
      <c r="CHX68" s="212" t="s">
        <v>726</v>
      </c>
      <c r="CHY68" s="212" t="s">
        <v>605</v>
      </c>
      <c r="CHZ68" s="212" t="s">
        <v>816</v>
      </c>
      <c r="CIA68" s="212" t="s">
        <v>683</v>
      </c>
      <c r="CIB68" s="212" t="s">
        <v>725</v>
      </c>
      <c r="CIC68" s="212" t="s">
        <v>817</v>
      </c>
      <c r="CID68" s="212" t="s">
        <v>818</v>
      </c>
      <c r="CIE68" s="212" t="s">
        <v>686</v>
      </c>
      <c r="CIF68" s="212" t="s">
        <v>817</v>
      </c>
      <c r="CIG68" s="212" t="s">
        <v>561</v>
      </c>
      <c r="CIH68" s="212" t="s">
        <v>753</v>
      </c>
      <c r="CII68" s="212" t="s">
        <v>606</v>
      </c>
      <c r="CIJ68" s="212" t="s">
        <v>754</v>
      </c>
      <c r="CIK68" s="212" t="s">
        <v>605</v>
      </c>
      <c r="CIL68" s="212" t="s">
        <v>604</v>
      </c>
      <c r="CIM68" s="212" t="s">
        <v>602</v>
      </c>
      <c r="CIN68" s="212" t="s">
        <v>726</v>
      </c>
      <c r="CIO68" s="212" t="s">
        <v>606</v>
      </c>
      <c r="CIP68" s="212" t="s">
        <v>754</v>
      </c>
      <c r="CIQ68" s="212" t="s">
        <v>820</v>
      </c>
      <c r="CIR68" s="212" t="s">
        <v>683</v>
      </c>
      <c r="CIS68" s="212" t="s">
        <v>645</v>
      </c>
      <c r="CIT68" s="212" t="s">
        <v>689</v>
      </c>
      <c r="CIU68" s="212" t="s">
        <v>561</v>
      </c>
      <c r="CIV68" s="212" t="s">
        <v>684</v>
      </c>
      <c r="CIW68" s="212" t="s">
        <v>683</v>
      </c>
      <c r="CIX68" s="212" t="s">
        <v>646</v>
      </c>
      <c r="CIY68" s="212" t="s">
        <v>685</v>
      </c>
      <c r="CIZ68" s="212" t="s">
        <v>673</v>
      </c>
      <c r="CJA68" s="212" t="s">
        <v>649</v>
      </c>
      <c r="CJB68" s="212" t="s">
        <v>690</v>
      </c>
      <c r="CJC68" s="212" t="s">
        <v>684</v>
      </c>
      <c r="CJD68" s="212" t="s">
        <v>561</v>
      </c>
      <c r="CJE68" s="212" t="s">
        <v>685</v>
      </c>
      <c r="CJF68" s="212" t="s">
        <v>686</v>
      </c>
      <c r="CJG68" s="212" t="s">
        <v>657</v>
      </c>
      <c r="CJH68" s="212" t="s">
        <v>691</v>
      </c>
      <c r="CJI68" s="212" t="s">
        <v>689</v>
      </c>
      <c r="CJJ68" s="212" t="s">
        <v>645</v>
      </c>
      <c r="CJK68" s="212" t="s">
        <v>690</v>
      </c>
      <c r="CJL68" s="212" t="s">
        <v>649</v>
      </c>
      <c r="CJM68" s="212" t="s">
        <v>657</v>
      </c>
      <c r="CJN68" s="212" t="s">
        <v>691</v>
      </c>
      <c r="CJO68" s="212" t="s">
        <v>646</v>
      </c>
      <c r="CJP68" s="212" t="s">
        <v>725</v>
      </c>
      <c r="CJQ68" s="212" t="s">
        <v>705</v>
      </c>
      <c r="CJR68" s="212" t="s">
        <v>726</v>
      </c>
      <c r="CJS68" s="212" t="s">
        <v>645</v>
      </c>
      <c r="CJT68" s="212" t="s">
        <v>706</v>
      </c>
      <c r="CJU68" s="212" t="s">
        <v>646</v>
      </c>
      <c r="CJV68" s="212" t="s">
        <v>725</v>
      </c>
      <c r="CJW68" s="212" t="s">
        <v>649</v>
      </c>
      <c r="CJX68" s="212" t="s">
        <v>730</v>
      </c>
      <c r="CJY68" s="212" t="s">
        <v>727</v>
      </c>
      <c r="CJZ68" s="212" t="s">
        <v>605</v>
      </c>
      <c r="CKA68" s="212" t="s">
        <v>713</v>
      </c>
      <c r="CKB68" s="212" t="s">
        <v>707</v>
      </c>
      <c r="CKC68" s="212" t="s">
        <v>705</v>
      </c>
      <c r="CKD68" s="212" t="s">
        <v>726</v>
      </c>
      <c r="CKE68" s="212" t="s">
        <v>727</v>
      </c>
      <c r="CKF68" s="212" t="s">
        <v>605</v>
      </c>
      <c r="CKG68" s="212" t="s">
        <v>713</v>
      </c>
      <c r="CKH68" s="212" t="s">
        <v>707</v>
      </c>
      <c r="CKI68" s="212" t="s">
        <v>730</v>
      </c>
      <c r="CKJ68" s="212" t="s">
        <v>649</v>
      </c>
      <c r="CKK68" s="212" t="s">
        <v>706</v>
      </c>
      <c r="CKL68" s="212" t="s">
        <v>645</v>
      </c>
      <c r="CKM68" s="212" t="s">
        <v>689</v>
      </c>
      <c r="CKN68" s="212" t="s">
        <v>706</v>
      </c>
      <c r="CKO68" s="212" t="s">
        <v>684</v>
      </c>
      <c r="CKP68" s="212" t="s">
        <v>753</v>
      </c>
      <c r="CKQ68" s="212" t="s">
        <v>705</v>
      </c>
      <c r="CKR68" s="212" t="s">
        <v>602</v>
      </c>
      <c r="CKS68" s="212" t="s">
        <v>684</v>
      </c>
      <c r="CKT68" s="212" t="s">
        <v>753</v>
      </c>
      <c r="CKU68" s="212" t="s">
        <v>757</v>
      </c>
      <c r="CKV68" s="212" t="s">
        <v>691</v>
      </c>
      <c r="CKW68" s="212" t="s">
        <v>755</v>
      </c>
      <c r="CKX68" s="212" t="s">
        <v>754</v>
      </c>
      <c r="CKY68" s="212" t="s">
        <v>705</v>
      </c>
      <c r="CKZ68" s="212" t="s">
        <v>602</v>
      </c>
      <c r="CLA68" s="212" t="s">
        <v>754</v>
      </c>
      <c r="CLB68" s="212" t="s">
        <v>755</v>
      </c>
      <c r="CLC68" s="212" t="s">
        <v>758</v>
      </c>
      <c r="CLD68" s="212" t="s">
        <v>707</v>
      </c>
      <c r="CLE68" s="212" t="s">
        <v>689</v>
      </c>
      <c r="CLF68" s="212" t="s">
        <v>706</v>
      </c>
      <c r="CLG68" s="212" t="s">
        <v>691</v>
      </c>
      <c r="CLH68" s="212" t="s">
        <v>757</v>
      </c>
      <c r="CLI68" s="212" t="s">
        <v>758</v>
      </c>
      <c r="CLJ68" s="212" t="s">
        <v>707</v>
      </c>
      <c r="CLK68" s="212" t="s">
        <v>685</v>
      </c>
      <c r="CLL68" s="212" t="s">
        <v>817</v>
      </c>
      <c r="CLM68" s="212" t="s">
        <v>727</v>
      </c>
      <c r="CLN68" s="212" t="s">
        <v>604</v>
      </c>
      <c r="CLO68" s="212" t="s">
        <v>690</v>
      </c>
      <c r="CLP68" s="212" t="s">
        <v>730</v>
      </c>
      <c r="CLQ68" s="212" t="s">
        <v>657</v>
      </c>
      <c r="CLR68" s="212" t="s">
        <v>757</v>
      </c>
      <c r="CLS68" s="212" t="s">
        <v>606</v>
      </c>
      <c r="CLT68" s="212" t="s">
        <v>755</v>
      </c>
      <c r="CLU68" s="212" t="s">
        <v>817</v>
      </c>
      <c r="CLV68" s="212" t="s">
        <v>685</v>
      </c>
      <c r="CLW68" s="212" t="s">
        <v>727</v>
      </c>
      <c r="CLX68" s="212" t="s">
        <v>604</v>
      </c>
      <c r="CLY68" s="212" t="s">
        <v>606</v>
      </c>
      <c r="CLZ68" s="212" t="s">
        <v>755</v>
      </c>
      <c r="CMA68" s="212" t="s">
        <v>713</v>
      </c>
      <c r="CMB68" s="212" t="s">
        <v>758</v>
      </c>
      <c r="CMC68" s="212" t="s">
        <v>713</v>
      </c>
      <c r="CMD68" s="212" t="s">
        <v>758</v>
      </c>
      <c r="CME68" s="212" t="s">
        <v>657</v>
      </c>
      <c r="CMF68" s="212" t="s">
        <v>757</v>
      </c>
      <c r="CMG68" s="212" t="s">
        <v>690</v>
      </c>
      <c r="CMH68" s="212" t="s">
        <v>730</v>
      </c>
    </row>
    <row r="69" spans="1:2374" ht="15" hidden="1" customHeight="1" x14ac:dyDescent="0.2">
      <c r="A69" s="103"/>
      <c r="B69" s="103"/>
      <c r="C69" s="103"/>
      <c r="D69" s="2">
        <v>4</v>
      </c>
      <c r="E69" s="2">
        <v>4</v>
      </c>
      <c r="F69" s="2">
        <v>4</v>
      </c>
      <c r="G69" s="2"/>
      <c r="H69" s="2"/>
      <c r="I69" s="2"/>
      <c r="J69" s="2">
        <v>5</v>
      </c>
      <c r="K69" s="2">
        <v>5</v>
      </c>
      <c r="L69" s="2"/>
      <c r="M69" s="2"/>
      <c r="N69" s="2"/>
      <c r="O69" s="2">
        <v>6</v>
      </c>
      <c r="P69" s="2"/>
      <c r="Q69" s="2"/>
      <c r="R69" s="2"/>
      <c r="S69" s="2"/>
      <c r="T69" s="2"/>
      <c r="U69" s="2"/>
      <c r="V69" s="2"/>
      <c r="W69" s="2"/>
      <c r="X69" s="2"/>
      <c r="Y69" s="100"/>
      <c r="Z69" s="100"/>
      <c r="AA69" s="100"/>
      <c r="AB69" s="100"/>
      <c r="AC69" s="100"/>
      <c r="AD69" s="100"/>
      <c r="AE69" s="475"/>
      <c r="AF69" s="488"/>
      <c r="AG69" s="487"/>
      <c r="AH69" s="487"/>
      <c r="AS69" s="487"/>
      <c r="AT69" s="487"/>
      <c r="AU69" s="487"/>
      <c r="AV69" s="487"/>
      <c r="BD69" s="514"/>
      <c r="BE69" s="514"/>
      <c r="BF69" s="514"/>
      <c r="BG69" s="514"/>
      <c r="BH69" s="514"/>
      <c r="BI69" s="514"/>
      <c r="BJ69" s="514"/>
      <c r="BK69" s="514"/>
      <c r="BL69" s="514"/>
      <c r="BM69" s="514"/>
      <c r="BN69" s="514"/>
      <c r="BO69" s="514"/>
      <c r="BP69" s="514"/>
      <c r="BQ69" s="514"/>
      <c r="BR69" s="514"/>
      <c r="BS69" s="514"/>
      <c r="CB69" s="212">
        <v>4</v>
      </c>
      <c r="CC69" s="212">
        <f t="shared" ca="1" si="161"/>
        <v>0</v>
      </c>
      <c r="CD69" s="497">
        <f t="shared" ca="1" si="162"/>
        <v>100</v>
      </c>
      <c r="CE69" s="212">
        <f t="shared" ca="1" si="163"/>
        <v>0</v>
      </c>
      <c r="CF69" s="212">
        <f t="shared" ca="1" si="164"/>
        <v>0</v>
      </c>
      <c r="CG69" s="212">
        <f t="shared" ca="1" si="165"/>
        <v>0</v>
      </c>
      <c r="CI69" s="212"/>
      <c r="CL69" s="212">
        <v>123456</v>
      </c>
      <c r="CM69" s="212" t="s">
        <v>300</v>
      </c>
      <c r="CN69" s="212" t="s">
        <v>301</v>
      </c>
      <c r="CO69" s="212" t="s">
        <v>302</v>
      </c>
      <c r="CP69" s="212" t="s">
        <v>303</v>
      </c>
      <c r="CQ69" s="212" t="s">
        <v>304</v>
      </c>
      <c r="CR69" s="212" t="s">
        <v>305</v>
      </c>
      <c r="CS69" s="212" t="s">
        <v>306</v>
      </c>
      <c r="CT69" s="212" t="s">
        <v>307</v>
      </c>
      <c r="CU69" s="212" t="s">
        <v>308</v>
      </c>
      <c r="CV69" s="212" t="s">
        <v>309</v>
      </c>
      <c r="CW69" s="212" t="s">
        <v>355</v>
      </c>
      <c r="CX69" s="212" t="s">
        <v>310</v>
      </c>
      <c r="CY69" s="212" t="s">
        <v>311</v>
      </c>
      <c r="CZ69" s="212" t="s">
        <v>312</v>
      </c>
      <c r="DA69" s="212" t="s">
        <v>313</v>
      </c>
      <c r="DB69" s="212" t="s">
        <v>314</v>
      </c>
      <c r="DC69" s="212" t="s">
        <v>315</v>
      </c>
      <c r="DD69" s="212" t="s">
        <v>316</v>
      </c>
      <c r="DE69" s="212" t="s">
        <v>317</v>
      </c>
      <c r="DF69" s="212" t="s">
        <v>318</v>
      </c>
      <c r="DG69" s="212" t="s">
        <v>320</v>
      </c>
      <c r="DH69" s="212" t="s">
        <v>319</v>
      </c>
      <c r="DI69" s="212" t="s">
        <v>321</v>
      </c>
      <c r="DJ69" s="212" t="s">
        <v>322</v>
      </c>
      <c r="DK69" s="212" t="s">
        <v>323</v>
      </c>
      <c r="DL69" s="212" t="s">
        <v>324</v>
      </c>
      <c r="DM69" s="212" t="s">
        <v>325</v>
      </c>
      <c r="DN69" s="212" t="s">
        <v>326</v>
      </c>
      <c r="DO69" s="212" t="s">
        <v>327</v>
      </c>
      <c r="DP69" s="212" t="s">
        <v>328</v>
      </c>
      <c r="DQ69" s="212" t="s">
        <v>329</v>
      </c>
      <c r="DR69" s="212">
        <v>12345</v>
      </c>
      <c r="DS69" s="212" t="s">
        <v>331</v>
      </c>
      <c r="DT69" s="212">
        <v>1234</v>
      </c>
      <c r="DU69" s="212" t="s">
        <v>330</v>
      </c>
      <c r="DV69" s="212" t="s">
        <v>396</v>
      </c>
      <c r="DW69" s="212" t="s">
        <v>533</v>
      </c>
      <c r="DX69" s="212">
        <v>123</v>
      </c>
      <c r="DY69" s="212" t="s">
        <v>332</v>
      </c>
      <c r="DZ69" s="212" t="s">
        <v>422</v>
      </c>
      <c r="EA69" s="212" t="s">
        <v>333</v>
      </c>
      <c r="EB69" s="212" t="s">
        <v>534</v>
      </c>
      <c r="EC69" s="212" t="s">
        <v>535</v>
      </c>
      <c r="ED69" s="212" t="s">
        <v>536</v>
      </c>
      <c r="EE69" s="212" t="s">
        <v>537</v>
      </c>
      <c r="EF69" s="212" t="s">
        <v>538</v>
      </c>
      <c r="EG69" s="212">
        <v>23456</v>
      </c>
      <c r="EH69" s="212">
        <v>2345</v>
      </c>
      <c r="EI69" s="212" t="s">
        <v>475</v>
      </c>
      <c r="EJ69" s="212">
        <v>234</v>
      </c>
      <c r="EK69" s="212" t="s">
        <v>485</v>
      </c>
      <c r="EL69" s="212" t="s">
        <v>539</v>
      </c>
      <c r="EM69" s="212" t="s">
        <v>540</v>
      </c>
      <c r="EN69" s="212">
        <v>23</v>
      </c>
      <c r="EO69" s="212">
        <v>3456</v>
      </c>
      <c r="EP69" s="212">
        <v>345</v>
      </c>
      <c r="EQ69" s="212" t="s">
        <v>541</v>
      </c>
      <c r="ER69" s="212">
        <v>34</v>
      </c>
      <c r="ES69" s="212">
        <v>456</v>
      </c>
      <c r="ET69" s="212">
        <v>45</v>
      </c>
      <c r="EU69" s="212">
        <v>56</v>
      </c>
      <c r="EV69" s="212" t="s">
        <v>813</v>
      </c>
      <c r="EW69" s="212">
        <v>12345</v>
      </c>
      <c r="EX69" s="212" t="s">
        <v>331</v>
      </c>
      <c r="EY69" s="212">
        <v>1234</v>
      </c>
      <c r="EZ69" s="212" t="s">
        <v>330</v>
      </c>
      <c r="FA69" s="212" t="s">
        <v>396</v>
      </c>
      <c r="FB69" s="212" t="s">
        <v>533</v>
      </c>
      <c r="FC69" s="212">
        <v>123</v>
      </c>
      <c r="FD69" s="212" t="s">
        <v>332</v>
      </c>
      <c r="FE69" s="212" t="s">
        <v>422</v>
      </c>
      <c r="FF69" s="212" t="s">
        <v>333</v>
      </c>
      <c r="FG69" s="212" t="s">
        <v>534</v>
      </c>
      <c r="FH69" s="212" t="s">
        <v>535</v>
      </c>
      <c r="FI69" s="212" t="s">
        <v>536</v>
      </c>
      <c r="FJ69" s="212" t="s">
        <v>537</v>
      </c>
      <c r="FK69" s="212" t="s">
        <v>538</v>
      </c>
      <c r="FL69" s="212">
        <v>23456</v>
      </c>
      <c r="FM69" s="212">
        <v>2345</v>
      </c>
      <c r="FN69" s="212" t="s">
        <v>475</v>
      </c>
      <c r="FO69" s="212">
        <v>234</v>
      </c>
      <c r="FP69" s="212" t="s">
        <v>485</v>
      </c>
      <c r="FQ69" s="212" t="s">
        <v>539</v>
      </c>
      <c r="FR69" s="212" t="s">
        <v>540</v>
      </c>
      <c r="FS69" s="212">
        <v>23</v>
      </c>
      <c r="FT69" s="212">
        <v>3456</v>
      </c>
      <c r="FU69" s="212">
        <v>345</v>
      </c>
      <c r="FV69" s="212" t="s">
        <v>541</v>
      </c>
      <c r="FW69" s="212">
        <v>34</v>
      </c>
      <c r="FX69" s="212">
        <v>456</v>
      </c>
      <c r="FY69" s="212">
        <v>45</v>
      </c>
      <c r="FZ69" s="212">
        <v>56</v>
      </c>
      <c r="GA69" s="212" t="s">
        <v>813</v>
      </c>
      <c r="GB69" s="212">
        <v>12345</v>
      </c>
      <c r="GC69" s="212" t="s">
        <v>331</v>
      </c>
      <c r="GD69" s="212">
        <v>1234</v>
      </c>
      <c r="GE69" s="212" t="s">
        <v>330</v>
      </c>
      <c r="GF69" s="212" t="s">
        <v>396</v>
      </c>
      <c r="GG69" s="212" t="s">
        <v>533</v>
      </c>
      <c r="GH69" s="212">
        <v>123</v>
      </c>
      <c r="GI69" s="212" t="s">
        <v>332</v>
      </c>
      <c r="GJ69" s="212" t="s">
        <v>422</v>
      </c>
      <c r="GK69" s="212" t="s">
        <v>333</v>
      </c>
      <c r="GL69" s="212" t="s">
        <v>534</v>
      </c>
      <c r="GM69" s="212" t="s">
        <v>535</v>
      </c>
      <c r="GN69" s="212" t="s">
        <v>536</v>
      </c>
      <c r="GO69" s="212" t="s">
        <v>537</v>
      </c>
      <c r="GP69" s="212" t="s">
        <v>538</v>
      </c>
      <c r="GQ69" s="212">
        <v>23456</v>
      </c>
      <c r="GR69" s="212">
        <v>2345</v>
      </c>
      <c r="GS69" s="212" t="s">
        <v>475</v>
      </c>
      <c r="GT69" s="212">
        <v>234</v>
      </c>
      <c r="GU69" s="212" t="s">
        <v>485</v>
      </c>
      <c r="GV69" s="212" t="s">
        <v>539</v>
      </c>
      <c r="GW69" s="212" t="s">
        <v>540</v>
      </c>
      <c r="GX69" s="212">
        <v>23</v>
      </c>
      <c r="GY69" s="212">
        <v>3456</v>
      </c>
      <c r="GZ69" s="212">
        <v>345</v>
      </c>
      <c r="HA69" s="212" t="s">
        <v>541</v>
      </c>
      <c r="HB69" s="212">
        <v>34</v>
      </c>
      <c r="HC69" s="212">
        <v>456</v>
      </c>
      <c r="HD69" s="212">
        <v>45</v>
      </c>
      <c r="HE69" s="212">
        <v>56</v>
      </c>
      <c r="HF69" s="212" t="s">
        <v>813</v>
      </c>
      <c r="HG69" s="212" t="s">
        <v>337</v>
      </c>
      <c r="HH69" s="212" t="s">
        <v>338</v>
      </c>
      <c r="HI69" s="212" t="s">
        <v>339</v>
      </c>
      <c r="HJ69" s="212" t="s">
        <v>340</v>
      </c>
      <c r="HK69" s="212" t="s">
        <v>351</v>
      </c>
      <c r="HL69" s="212" t="s">
        <v>341</v>
      </c>
      <c r="HM69" s="212" t="s">
        <v>342</v>
      </c>
      <c r="HN69" s="212" t="s">
        <v>343</v>
      </c>
      <c r="HO69" s="212" t="s">
        <v>344</v>
      </c>
      <c r="HP69" s="212" t="s">
        <v>345</v>
      </c>
      <c r="HQ69" s="212" t="s">
        <v>346</v>
      </c>
      <c r="HR69" s="212" t="s">
        <v>347</v>
      </c>
      <c r="HS69" s="212" t="s">
        <v>348</v>
      </c>
      <c r="HT69" s="212" t="s">
        <v>349</v>
      </c>
      <c r="HU69" s="212" t="s">
        <v>350</v>
      </c>
      <c r="HV69" s="212" t="s">
        <v>352</v>
      </c>
      <c r="HW69" s="212" t="s">
        <v>353</v>
      </c>
      <c r="HX69" s="212" t="s">
        <v>354</v>
      </c>
      <c r="HY69" s="212" t="s">
        <v>356</v>
      </c>
      <c r="HZ69" s="212" t="s">
        <v>357</v>
      </c>
      <c r="IA69" s="212" t="s">
        <v>358</v>
      </c>
      <c r="IB69" s="212" t="s">
        <v>359</v>
      </c>
      <c r="IC69" s="212" t="s">
        <v>542</v>
      </c>
      <c r="ID69" s="212" t="s">
        <v>360</v>
      </c>
      <c r="IE69" s="212" t="s">
        <v>361</v>
      </c>
      <c r="IF69" s="212" t="s">
        <v>362</v>
      </c>
      <c r="IG69" s="212" t="s">
        <v>363</v>
      </c>
      <c r="IH69" s="212" t="s">
        <v>364</v>
      </c>
      <c r="II69" s="212" t="s">
        <v>365</v>
      </c>
      <c r="IJ69" s="212" t="s">
        <v>366</v>
      </c>
      <c r="IK69" s="212" t="s">
        <v>367</v>
      </c>
      <c r="IL69" s="212" t="s">
        <v>368</v>
      </c>
      <c r="IM69" s="212" t="s">
        <v>369</v>
      </c>
      <c r="IN69" s="212" t="s">
        <v>370</v>
      </c>
      <c r="IO69" s="212" t="s">
        <v>371</v>
      </c>
      <c r="IP69" s="212" t="s">
        <v>372</v>
      </c>
      <c r="IQ69" s="212" t="s">
        <v>373</v>
      </c>
      <c r="IR69" s="212" t="s">
        <v>374</v>
      </c>
      <c r="IS69" s="212" t="s">
        <v>375</v>
      </c>
      <c r="IT69" s="212" t="s">
        <v>376</v>
      </c>
      <c r="IU69" s="212" t="s">
        <v>377</v>
      </c>
      <c r="IV69" s="212" t="s">
        <v>378</v>
      </c>
      <c r="IW69" s="212" t="s">
        <v>379</v>
      </c>
      <c r="IX69" s="212" t="s">
        <v>380</v>
      </c>
      <c r="IY69" s="212" t="s">
        <v>381</v>
      </c>
      <c r="IZ69" s="212" t="s">
        <v>382</v>
      </c>
      <c r="JA69" s="212" t="s">
        <v>383</v>
      </c>
      <c r="JB69" s="212" t="s">
        <v>384</v>
      </c>
      <c r="JC69" s="212" t="s">
        <v>385</v>
      </c>
      <c r="JD69" s="212" t="s">
        <v>386</v>
      </c>
      <c r="JE69" s="212" t="s">
        <v>387</v>
      </c>
      <c r="JF69" s="212" t="s">
        <v>388</v>
      </c>
      <c r="JG69" s="212" t="s">
        <v>395</v>
      </c>
      <c r="JH69" s="212" t="s">
        <v>393</v>
      </c>
      <c r="JI69" s="212" t="s">
        <v>394</v>
      </c>
      <c r="JJ69" s="212" t="s">
        <v>392</v>
      </c>
      <c r="JK69" s="212" t="s">
        <v>391</v>
      </c>
      <c r="JL69" s="212" t="s">
        <v>390</v>
      </c>
      <c r="JM69" s="212" t="s">
        <v>389</v>
      </c>
      <c r="JN69" s="212" t="s">
        <v>398</v>
      </c>
      <c r="JO69" s="212" t="s">
        <v>399</v>
      </c>
      <c r="JP69" s="212" t="s">
        <v>400</v>
      </c>
      <c r="JQ69" s="212" t="s">
        <v>401</v>
      </c>
      <c r="JR69" s="212" t="s">
        <v>402</v>
      </c>
      <c r="JS69" s="212" t="s">
        <v>403</v>
      </c>
      <c r="JT69" s="212" t="s">
        <v>404</v>
      </c>
      <c r="JU69" s="212" t="s">
        <v>405</v>
      </c>
      <c r="JV69" s="212" t="s">
        <v>406</v>
      </c>
      <c r="JW69" s="212" t="s">
        <v>407</v>
      </c>
      <c r="JX69" s="212" t="s">
        <v>408</v>
      </c>
      <c r="JY69" s="212" t="s">
        <v>409</v>
      </c>
      <c r="JZ69" s="212" t="s">
        <v>410</v>
      </c>
      <c r="KA69" s="212" t="s">
        <v>411</v>
      </c>
      <c r="KB69" s="212" t="s">
        <v>412</v>
      </c>
      <c r="KC69" s="212" t="s">
        <v>413</v>
      </c>
      <c r="KD69" s="212" t="s">
        <v>414</v>
      </c>
      <c r="KE69" s="212" t="s">
        <v>415</v>
      </c>
      <c r="KF69" s="212" t="s">
        <v>416</v>
      </c>
      <c r="KG69" s="212" t="s">
        <v>417</v>
      </c>
      <c r="KH69" s="212" t="s">
        <v>418</v>
      </c>
      <c r="KI69" s="212" t="s">
        <v>531</v>
      </c>
      <c r="KJ69" s="212" t="s">
        <v>419</v>
      </c>
      <c r="KK69" s="212" t="s">
        <v>420</v>
      </c>
      <c r="KL69" s="212" t="s">
        <v>421</v>
      </c>
      <c r="KM69" s="212" t="s">
        <v>423</v>
      </c>
      <c r="KN69" s="212" t="s">
        <v>424</v>
      </c>
      <c r="KO69" s="212" t="s">
        <v>425</v>
      </c>
      <c r="KP69" s="212" t="s">
        <v>426</v>
      </c>
      <c r="KQ69" s="212" t="s">
        <v>543</v>
      </c>
      <c r="KR69" s="212" t="s">
        <v>428</v>
      </c>
      <c r="KS69" s="212" t="s">
        <v>429</v>
      </c>
      <c r="KT69" s="212" t="s">
        <v>430</v>
      </c>
      <c r="KU69" s="212" t="s">
        <v>412</v>
      </c>
      <c r="KV69" s="212" t="s">
        <v>431</v>
      </c>
      <c r="KW69" s="212" t="s">
        <v>432</v>
      </c>
      <c r="KX69" s="212" t="s">
        <v>433</v>
      </c>
      <c r="KY69" s="212" t="s">
        <v>434</v>
      </c>
      <c r="KZ69" s="212" t="s">
        <v>435</v>
      </c>
      <c r="LA69" s="212" t="s">
        <v>436</v>
      </c>
      <c r="LB69" s="212" t="s">
        <v>437</v>
      </c>
      <c r="LC69" s="212" t="s">
        <v>438</v>
      </c>
      <c r="LD69" s="212" t="s">
        <v>544</v>
      </c>
      <c r="LE69" s="212" t="s">
        <v>440</v>
      </c>
      <c r="LF69" s="212" t="s">
        <v>441</v>
      </c>
      <c r="LG69" s="212" t="s">
        <v>442</v>
      </c>
      <c r="LH69" s="212" t="s">
        <v>443</v>
      </c>
      <c r="LI69" s="212" t="s">
        <v>444</v>
      </c>
      <c r="LJ69" s="212" t="s">
        <v>445</v>
      </c>
      <c r="LK69" s="505" t="s">
        <v>446</v>
      </c>
      <c r="LL69" s="212" t="s">
        <v>447</v>
      </c>
      <c r="LM69" s="212" t="s">
        <v>448</v>
      </c>
      <c r="LN69" s="212" t="s">
        <v>449</v>
      </c>
      <c r="LO69" s="212" t="s">
        <v>450</v>
      </c>
      <c r="LP69" s="212" t="s">
        <v>451</v>
      </c>
      <c r="LQ69" s="212" t="s">
        <v>452</v>
      </c>
      <c r="LR69" s="212" t="s">
        <v>453</v>
      </c>
      <c r="LS69" s="212" t="s">
        <v>454</v>
      </c>
      <c r="LT69" s="212" t="s">
        <v>455</v>
      </c>
      <c r="LU69" s="212" t="s">
        <v>456</v>
      </c>
      <c r="LV69" s="212" t="s">
        <v>457</v>
      </c>
      <c r="LW69" s="212" t="s">
        <v>458</v>
      </c>
      <c r="LX69" s="212" t="s">
        <v>459</v>
      </c>
      <c r="LY69" s="212" t="s">
        <v>460</v>
      </c>
      <c r="LZ69" s="212" t="s">
        <v>461</v>
      </c>
      <c r="MA69" s="212" t="s">
        <v>462</v>
      </c>
      <c r="MB69" s="212" t="s">
        <v>463</v>
      </c>
      <c r="MC69" s="212" t="s">
        <v>464</v>
      </c>
      <c r="MD69" s="212" t="s">
        <v>465</v>
      </c>
      <c r="ME69" s="212" t="s">
        <v>466</v>
      </c>
      <c r="MF69" s="212" t="s">
        <v>467</v>
      </c>
      <c r="MG69" s="212" t="s">
        <v>468</v>
      </c>
      <c r="MH69" s="212" t="s">
        <v>469</v>
      </c>
      <c r="MI69" s="212" t="s">
        <v>470</v>
      </c>
      <c r="MJ69" s="212" t="s">
        <v>471</v>
      </c>
      <c r="MK69" s="212" t="s">
        <v>472</v>
      </c>
      <c r="ML69" s="212" t="s">
        <v>473</v>
      </c>
      <c r="MM69" s="212" t="s">
        <v>474</v>
      </c>
      <c r="MN69" s="212" t="s">
        <v>476</v>
      </c>
      <c r="MO69" s="212" t="s">
        <v>477</v>
      </c>
      <c r="MP69" s="212" t="s">
        <v>478</v>
      </c>
      <c r="MQ69" s="212" t="s">
        <v>479</v>
      </c>
      <c r="MR69" s="212" t="s">
        <v>480</v>
      </c>
      <c r="MS69" s="212" t="s">
        <v>481</v>
      </c>
      <c r="MT69" s="212" t="s">
        <v>467</v>
      </c>
      <c r="MU69" s="212" t="s">
        <v>482</v>
      </c>
      <c r="MV69" s="212" t="s">
        <v>483</v>
      </c>
      <c r="MW69" s="212" t="s">
        <v>484</v>
      </c>
      <c r="MX69" s="212" t="s">
        <v>486</v>
      </c>
      <c r="MY69" s="212" t="s">
        <v>487</v>
      </c>
      <c r="MZ69" s="212" t="s">
        <v>488</v>
      </c>
      <c r="NA69" s="212" t="s">
        <v>489</v>
      </c>
      <c r="NB69" s="212" t="s">
        <v>490</v>
      </c>
      <c r="NC69" s="212" t="s">
        <v>491</v>
      </c>
      <c r="ND69" s="212" t="s">
        <v>467</v>
      </c>
      <c r="NE69" s="212" t="s">
        <v>492</v>
      </c>
      <c r="NF69" s="212" t="s">
        <v>493</v>
      </c>
      <c r="NG69" s="212" t="s">
        <v>494</v>
      </c>
      <c r="NH69" s="212" t="s">
        <v>495</v>
      </c>
      <c r="NI69" s="212" t="s">
        <v>545</v>
      </c>
      <c r="NJ69" s="212" t="s">
        <v>546</v>
      </c>
      <c r="NK69" s="212" t="s">
        <v>497</v>
      </c>
      <c r="NL69" s="212" t="s">
        <v>498</v>
      </c>
      <c r="NM69" s="212" t="s">
        <v>499</v>
      </c>
      <c r="NN69" s="212" t="s">
        <v>500</v>
      </c>
      <c r="NO69" s="212" t="s">
        <v>501</v>
      </c>
      <c r="NP69" s="212" t="s">
        <v>502</v>
      </c>
      <c r="NQ69" s="212" t="s">
        <v>503</v>
      </c>
      <c r="NR69" s="212" t="s">
        <v>504</v>
      </c>
      <c r="NS69" s="212" t="s">
        <v>505</v>
      </c>
      <c r="NT69" s="212" t="s">
        <v>506</v>
      </c>
      <c r="NU69" s="212" t="s">
        <v>507</v>
      </c>
      <c r="NV69" s="212" t="s">
        <v>508</v>
      </c>
      <c r="NW69" s="212" t="s">
        <v>509</v>
      </c>
      <c r="NX69" s="212" t="s">
        <v>510</v>
      </c>
      <c r="NY69" s="212" t="s">
        <v>511</v>
      </c>
      <c r="NZ69" s="212" t="s">
        <v>512</v>
      </c>
      <c r="OA69" s="212" t="s">
        <v>513</v>
      </c>
      <c r="OB69" s="212" t="s">
        <v>514</v>
      </c>
      <c r="OC69" s="212" t="s">
        <v>515</v>
      </c>
      <c r="OD69" s="212" t="s">
        <v>516</v>
      </c>
      <c r="OE69" s="212">
        <v>1234</v>
      </c>
      <c r="OF69" s="212" t="s">
        <v>518</v>
      </c>
      <c r="OG69" s="212">
        <v>123</v>
      </c>
      <c r="OH69" s="212" t="s">
        <v>519</v>
      </c>
      <c r="OI69" s="505" t="s">
        <v>520</v>
      </c>
      <c r="OJ69" s="212" t="s">
        <v>521</v>
      </c>
      <c r="OK69" s="212">
        <v>12</v>
      </c>
      <c r="OL69" s="212">
        <v>2345</v>
      </c>
      <c r="OM69" s="212">
        <v>234</v>
      </c>
      <c r="ON69" s="212" t="s">
        <v>522</v>
      </c>
      <c r="OO69" s="212">
        <v>23</v>
      </c>
      <c r="OP69" s="212">
        <v>345</v>
      </c>
      <c r="OQ69" s="212">
        <v>34</v>
      </c>
      <c r="OR69" s="212">
        <v>45</v>
      </c>
      <c r="OS69" s="212" t="s">
        <v>813</v>
      </c>
      <c r="OT69" s="212">
        <v>1234</v>
      </c>
      <c r="OU69" s="212" t="s">
        <v>523</v>
      </c>
      <c r="OV69" s="212">
        <v>123</v>
      </c>
      <c r="OW69" s="212" t="s">
        <v>524</v>
      </c>
      <c r="OX69" s="505" t="s">
        <v>520</v>
      </c>
      <c r="OY69" s="505" t="s">
        <v>525</v>
      </c>
      <c r="OZ69" s="212">
        <v>12</v>
      </c>
      <c r="PA69" s="212" t="s">
        <v>547</v>
      </c>
      <c r="PB69" s="212">
        <v>234</v>
      </c>
      <c r="PC69" s="212" t="s">
        <v>526</v>
      </c>
      <c r="PD69" s="212">
        <v>23</v>
      </c>
      <c r="PE69" s="212" t="s">
        <v>527</v>
      </c>
      <c r="PF69" s="212">
        <v>34</v>
      </c>
      <c r="PG69" s="212">
        <v>56</v>
      </c>
      <c r="PH69" s="212" t="s">
        <v>813</v>
      </c>
      <c r="PI69" s="212">
        <v>123</v>
      </c>
      <c r="PJ69" s="212" t="s">
        <v>528</v>
      </c>
      <c r="PK69" s="212">
        <v>12</v>
      </c>
      <c r="PL69" s="212">
        <v>234</v>
      </c>
      <c r="PM69" s="212">
        <v>23</v>
      </c>
      <c r="PN69" s="212">
        <v>34</v>
      </c>
      <c r="PO69" s="212" t="s">
        <v>813</v>
      </c>
      <c r="PP69" s="212" t="s">
        <v>518</v>
      </c>
      <c r="PQ69" s="212" t="s">
        <v>397</v>
      </c>
      <c r="PR69" s="212">
        <v>123</v>
      </c>
      <c r="PS69" s="212" t="s">
        <v>439</v>
      </c>
      <c r="PT69" s="505" t="s">
        <v>525</v>
      </c>
      <c r="PU69" s="212" t="s">
        <v>521</v>
      </c>
      <c r="PV69" s="212">
        <v>12</v>
      </c>
      <c r="PW69" s="212" t="s">
        <v>529</v>
      </c>
      <c r="PX69" s="212" t="s">
        <v>526</v>
      </c>
      <c r="PY69" s="212" t="s">
        <v>530</v>
      </c>
      <c r="PZ69" s="212">
        <v>23</v>
      </c>
      <c r="QA69" s="212">
        <v>456</v>
      </c>
      <c r="QB69" s="212">
        <v>45</v>
      </c>
      <c r="QC69" s="212">
        <v>56</v>
      </c>
      <c r="QD69" s="212" t="s">
        <v>813</v>
      </c>
      <c r="QE69" s="212">
        <v>123</v>
      </c>
      <c r="QF69" s="212" t="s">
        <v>521</v>
      </c>
      <c r="QG69" s="212">
        <v>12</v>
      </c>
      <c r="QH69" s="212" t="s">
        <v>530</v>
      </c>
      <c r="QI69" s="212">
        <v>23</v>
      </c>
      <c r="QJ69" s="212">
        <v>45</v>
      </c>
      <c r="QK69" s="212" t="s">
        <v>813</v>
      </c>
      <c r="QL69" s="212">
        <v>123</v>
      </c>
      <c r="QM69" s="505" t="s">
        <v>525</v>
      </c>
      <c r="QN69" s="212">
        <v>12</v>
      </c>
      <c r="QO69" s="212" t="s">
        <v>526</v>
      </c>
      <c r="QP69" s="212">
        <v>23</v>
      </c>
      <c r="QQ69" s="212">
        <v>56</v>
      </c>
      <c r="QR69" s="212" t="s">
        <v>813</v>
      </c>
      <c r="QS69" s="212">
        <v>12</v>
      </c>
      <c r="QT69" s="212">
        <v>23</v>
      </c>
      <c r="QU69" s="212" t="s">
        <v>813</v>
      </c>
      <c r="QV69" s="212" t="s">
        <v>519</v>
      </c>
      <c r="QW69" s="212" t="s">
        <v>524</v>
      </c>
      <c r="QX69" s="212" t="s">
        <v>528</v>
      </c>
      <c r="QY69" s="212" t="s">
        <v>532</v>
      </c>
      <c r="QZ69" s="505" t="s">
        <v>525</v>
      </c>
      <c r="RA69" s="212" t="s">
        <v>521</v>
      </c>
      <c r="RB69" s="212">
        <v>12</v>
      </c>
      <c r="RC69" s="212">
        <v>3456</v>
      </c>
      <c r="RD69" s="212">
        <v>345</v>
      </c>
      <c r="RE69" s="212" t="s">
        <v>527</v>
      </c>
      <c r="RF69" s="212">
        <v>34</v>
      </c>
      <c r="RG69" s="212">
        <v>456</v>
      </c>
      <c r="RH69" s="212">
        <v>45</v>
      </c>
      <c r="RI69" s="212">
        <v>56</v>
      </c>
      <c r="RJ69" s="212" t="s">
        <v>813</v>
      </c>
      <c r="RK69" s="212" t="s">
        <v>528</v>
      </c>
      <c r="RL69" s="212" t="s">
        <v>521</v>
      </c>
      <c r="RM69" s="212">
        <v>12</v>
      </c>
      <c r="RN69" s="212">
        <v>345</v>
      </c>
      <c r="RO69" s="212">
        <v>34</v>
      </c>
      <c r="RP69" s="212">
        <v>45</v>
      </c>
      <c r="RQ69" s="212" t="s">
        <v>813</v>
      </c>
      <c r="RR69" s="212" t="s">
        <v>528</v>
      </c>
      <c r="RS69" s="212">
        <v>56</v>
      </c>
      <c r="RT69" s="212">
        <v>12</v>
      </c>
      <c r="RU69" s="212" t="s">
        <v>527</v>
      </c>
      <c r="RV69" s="212">
        <v>34</v>
      </c>
      <c r="RW69" s="212">
        <v>56</v>
      </c>
      <c r="RX69" s="212" t="s">
        <v>813</v>
      </c>
      <c r="RY69" s="212">
        <v>12</v>
      </c>
      <c r="RZ69" s="212">
        <v>34</v>
      </c>
      <c r="SA69" s="212" t="s">
        <v>813</v>
      </c>
      <c r="SB69" s="505" t="s">
        <v>525</v>
      </c>
      <c r="SC69" s="212" t="s">
        <v>521</v>
      </c>
      <c r="SD69" s="212">
        <v>12</v>
      </c>
      <c r="SE69" s="212">
        <v>456</v>
      </c>
      <c r="SF69" s="212">
        <v>45</v>
      </c>
      <c r="SG69" s="212">
        <v>56</v>
      </c>
      <c r="SH69" s="212" t="s">
        <v>813</v>
      </c>
      <c r="SI69" s="212">
        <v>12</v>
      </c>
      <c r="SJ69" s="212">
        <v>56</v>
      </c>
      <c r="SK69" s="212" t="s">
        <v>813</v>
      </c>
      <c r="SL69" s="212">
        <v>12</v>
      </c>
      <c r="SM69" s="212">
        <v>45</v>
      </c>
      <c r="SN69" s="212" t="s">
        <v>813</v>
      </c>
      <c r="SO69" s="212" t="s">
        <v>813</v>
      </c>
      <c r="SP69" s="212">
        <v>2345</v>
      </c>
      <c r="SQ69" s="212" t="s">
        <v>549</v>
      </c>
      <c r="SR69" s="212">
        <v>234</v>
      </c>
      <c r="SS69" s="212" t="s">
        <v>529</v>
      </c>
      <c r="ST69" s="212" t="s">
        <v>526</v>
      </c>
      <c r="SU69" s="212" t="s">
        <v>530</v>
      </c>
      <c r="SV69" s="212">
        <v>23</v>
      </c>
      <c r="SW69" s="212">
        <v>3456</v>
      </c>
      <c r="SX69" s="212">
        <v>345</v>
      </c>
      <c r="SY69" s="212" t="s">
        <v>527</v>
      </c>
      <c r="SZ69" s="212">
        <v>34</v>
      </c>
      <c r="TA69" s="212">
        <v>456</v>
      </c>
      <c r="TB69" s="212">
        <v>45</v>
      </c>
      <c r="TC69" s="212">
        <v>56</v>
      </c>
      <c r="TD69" s="212" t="s">
        <v>813</v>
      </c>
      <c r="TE69" s="212">
        <v>234</v>
      </c>
      <c r="TF69" s="212" t="s">
        <v>530</v>
      </c>
      <c r="TG69" s="212">
        <v>23</v>
      </c>
      <c r="TH69" s="212">
        <v>345</v>
      </c>
      <c r="TI69" s="212">
        <v>34</v>
      </c>
      <c r="TJ69" s="212">
        <v>45</v>
      </c>
      <c r="TK69" s="212" t="s">
        <v>813</v>
      </c>
      <c r="TL69" s="212">
        <v>234</v>
      </c>
      <c r="TM69" s="212" t="s">
        <v>526</v>
      </c>
      <c r="TN69" s="212">
        <v>23</v>
      </c>
      <c r="TO69" s="212" t="s">
        <v>527</v>
      </c>
      <c r="TP69" s="212">
        <v>34</v>
      </c>
      <c r="TQ69" s="212">
        <v>56</v>
      </c>
      <c r="TR69" s="212" t="s">
        <v>813</v>
      </c>
      <c r="TS69" s="212">
        <v>23</v>
      </c>
      <c r="TT69" s="212">
        <v>34</v>
      </c>
      <c r="TU69" s="212" t="s">
        <v>813</v>
      </c>
      <c r="TV69" s="212" t="s">
        <v>526</v>
      </c>
      <c r="TW69" s="212" t="s">
        <v>530</v>
      </c>
      <c r="TX69" s="212">
        <v>23</v>
      </c>
      <c r="TY69" s="212">
        <v>456</v>
      </c>
      <c r="TZ69" s="212">
        <v>45</v>
      </c>
      <c r="UA69" s="212">
        <v>56</v>
      </c>
      <c r="UB69" s="212" t="s">
        <v>813</v>
      </c>
      <c r="UC69" s="212">
        <v>23</v>
      </c>
      <c r="UD69" s="212">
        <v>56</v>
      </c>
      <c r="UE69" s="212" t="s">
        <v>813</v>
      </c>
      <c r="UF69" s="212">
        <v>23</v>
      </c>
      <c r="UG69" s="212">
        <v>45</v>
      </c>
      <c r="UH69" s="212" t="s">
        <v>813</v>
      </c>
      <c r="UI69" s="212" t="s">
        <v>813</v>
      </c>
      <c r="UJ69" s="212">
        <v>345</v>
      </c>
      <c r="UK69" s="212" t="s">
        <v>527</v>
      </c>
      <c r="UL69" s="212">
        <v>34</v>
      </c>
      <c r="UM69" s="212">
        <v>456</v>
      </c>
      <c r="UN69" s="212">
        <v>45</v>
      </c>
      <c r="UO69" s="212">
        <v>56</v>
      </c>
      <c r="UP69" s="212" t="s">
        <v>813</v>
      </c>
      <c r="UQ69" s="212">
        <v>34</v>
      </c>
      <c r="UR69" s="212">
        <v>45</v>
      </c>
      <c r="US69" s="212" t="s">
        <v>813</v>
      </c>
      <c r="UT69" s="212">
        <v>34</v>
      </c>
      <c r="UU69" s="212">
        <v>56</v>
      </c>
      <c r="UV69" s="212" t="s">
        <v>813</v>
      </c>
      <c r="UW69" s="212" t="s">
        <v>813</v>
      </c>
      <c r="UX69" s="212">
        <v>45</v>
      </c>
      <c r="UY69" s="212">
        <v>56</v>
      </c>
      <c r="UZ69" s="212" t="s">
        <v>813</v>
      </c>
      <c r="VA69" s="212" t="s">
        <v>813</v>
      </c>
      <c r="VB69" s="212" t="s">
        <v>813</v>
      </c>
      <c r="VC69" s="212">
        <v>1234</v>
      </c>
      <c r="VD69" s="212" t="s">
        <v>518</v>
      </c>
      <c r="VE69" s="212">
        <v>123</v>
      </c>
      <c r="VF69" s="212" t="s">
        <v>519</v>
      </c>
      <c r="VG69" s="505" t="s">
        <v>520</v>
      </c>
      <c r="VH69" s="212" t="s">
        <v>521</v>
      </c>
      <c r="VI69" s="212">
        <v>12</v>
      </c>
      <c r="VJ69" s="212">
        <v>2345</v>
      </c>
      <c r="VK69" s="212">
        <v>234</v>
      </c>
      <c r="VL69" s="212" t="s">
        <v>522</v>
      </c>
      <c r="VM69" s="212">
        <v>23</v>
      </c>
      <c r="VN69" s="212">
        <v>345</v>
      </c>
      <c r="VO69" s="212">
        <v>34</v>
      </c>
      <c r="VP69" s="212">
        <v>45</v>
      </c>
      <c r="VQ69" s="212" t="s">
        <v>813</v>
      </c>
      <c r="VR69" s="212">
        <v>1234</v>
      </c>
      <c r="VS69" s="212" t="s">
        <v>523</v>
      </c>
      <c r="VT69" s="212">
        <v>123</v>
      </c>
      <c r="VU69" s="212" t="s">
        <v>524</v>
      </c>
      <c r="VV69" s="505" t="s">
        <v>520</v>
      </c>
      <c r="VW69" s="505" t="s">
        <v>525</v>
      </c>
      <c r="VX69" s="212">
        <v>12</v>
      </c>
      <c r="VY69" s="212" t="s">
        <v>550</v>
      </c>
      <c r="VZ69" s="212">
        <v>234</v>
      </c>
      <c r="WA69" s="212" t="s">
        <v>526</v>
      </c>
      <c r="WB69" s="212">
        <v>23</v>
      </c>
      <c r="WC69" s="212" t="s">
        <v>527</v>
      </c>
      <c r="WD69" s="212">
        <v>34</v>
      </c>
      <c r="WE69" s="212">
        <v>56</v>
      </c>
      <c r="WF69" s="212" t="s">
        <v>813</v>
      </c>
      <c r="WG69" s="212">
        <v>123</v>
      </c>
      <c r="WH69" s="212" t="s">
        <v>528</v>
      </c>
      <c r="WI69" s="212">
        <v>12</v>
      </c>
      <c r="WJ69" s="212">
        <v>234</v>
      </c>
      <c r="WK69" s="212">
        <v>23</v>
      </c>
      <c r="WL69" s="212">
        <v>34</v>
      </c>
      <c r="WM69" s="212" t="s">
        <v>813</v>
      </c>
      <c r="WN69" s="212" t="s">
        <v>518</v>
      </c>
      <c r="WO69" s="212" t="s">
        <v>397</v>
      </c>
      <c r="WP69" s="212">
        <v>123</v>
      </c>
      <c r="WQ69" s="212" t="s">
        <v>439</v>
      </c>
      <c r="WR69" s="505" t="s">
        <v>525</v>
      </c>
      <c r="WS69" s="212" t="s">
        <v>521</v>
      </c>
      <c r="WT69" s="212">
        <v>12</v>
      </c>
      <c r="WU69" s="212" t="s">
        <v>529</v>
      </c>
      <c r="WV69" s="212" t="s">
        <v>526</v>
      </c>
      <c r="WW69" s="212" t="s">
        <v>530</v>
      </c>
      <c r="WX69" s="212">
        <v>23</v>
      </c>
      <c r="WY69" s="212">
        <v>456</v>
      </c>
      <c r="WZ69" s="212">
        <v>45</v>
      </c>
      <c r="XA69" s="212">
        <v>56</v>
      </c>
      <c r="XB69" s="212" t="s">
        <v>813</v>
      </c>
      <c r="XC69" s="212">
        <v>123</v>
      </c>
      <c r="XD69" s="212" t="s">
        <v>521</v>
      </c>
      <c r="XE69" s="212">
        <v>12</v>
      </c>
      <c r="XF69" s="212" t="s">
        <v>530</v>
      </c>
      <c r="XG69" s="212">
        <v>23</v>
      </c>
      <c r="XH69" s="212">
        <v>45</v>
      </c>
      <c r="XI69" s="212" t="s">
        <v>813</v>
      </c>
      <c r="XJ69" s="212">
        <v>123</v>
      </c>
      <c r="XK69" s="505" t="s">
        <v>525</v>
      </c>
      <c r="XL69" s="212">
        <v>12</v>
      </c>
      <c r="XM69" s="212" t="s">
        <v>526</v>
      </c>
      <c r="XN69" s="212">
        <v>23</v>
      </c>
      <c r="XO69" s="212">
        <v>56</v>
      </c>
      <c r="XP69" s="212" t="s">
        <v>813</v>
      </c>
      <c r="XQ69" s="212">
        <v>12</v>
      </c>
      <c r="XR69" s="212">
        <v>23</v>
      </c>
      <c r="XS69" s="212" t="s">
        <v>813</v>
      </c>
      <c r="XT69" s="212" t="s">
        <v>519</v>
      </c>
      <c r="XU69" s="212" t="s">
        <v>524</v>
      </c>
      <c r="XV69" s="212" t="s">
        <v>528</v>
      </c>
      <c r="XW69" s="212" t="s">
        <v>532</v>
      </c>
      <c r="XX69" s="505" t="s">
        <v>525</v>
      </c>
      <c r="XY69" s="212" t="s">
        <v>521</v>
      </c>
      <c r="XZ69" s="212">
        <v>12</v>
      </c>
      <c r="YA69" s="212">
        <v>3456</v>
      </c>
      <c r="YB69" s="212">
        <v>345</v>
      </c>
      <c r="YC69" s="212" t="s">
        <v>527</v>
      </c>
      <c r="YD69" s="212">
        <v>34</v>
      </c>
      <c r="YE69" s="212">
        <v>456</v>
      </c>
      <c r="YF69" s="212">
        <v>45</v>
      </c>
      <c r="YG69" s="212">
        <v>56</v>
      </c>
      <c r="YH69" s="212" t="s">
        <v>528</v>
      </c>
      <c r="YI69" s="212" t="s">
        <v>521</v>
      </c>
      <c r="YJ69" s="212">
        <v>12</v>
      </c>
      <c r="YK69" s="212">
        <v>345</v>
      </c>
      <c r="YL69" s="212">
        <v>34</v>
      </c>
      <c r="YM69" s="212">
        <v>45</v>
      </c>
      <c r="YN69" s="212" t="s">
        <v>813</v>
      </c>
      <c r="YO69" s="212" t="s">
        <v>528</v>
      </c>
      <c r="YP69" s="508" t="s">
        <v>525</v>
      </c>
      <c r="YQ69" s="212">
        <v>12</v>
      </c>
      <c r="YR69" s="212" t="s">
        <v>527</v>
      </c>
      <c r="YS69" s="212">
        <v>34</v>
      </c>
      <c r="YT69" s="212">
        <v>56</v>
      </c>
      <c r="YU69" s="212" t="s">
        <v>813</v>
      </c>
      <c r="YV69" s="212">
        <v>12</v>
      </c>
      <c r="YW69" s="212">
        <v>34</v>
      </c>
      <c r="YX69" s="212" t="s">
        <v>813</v>
      </c>
      <c r="YY69" s="505" t="s">
        <v>525</v>
      </c>
      <c r="YZ69" s="212" t="s">
        <v>521</v>
      </c>
      <c r="ZA69" s="212">
        <v>12</v>
      </c>
      <c r="ZB69" s="212">
        <v>456</v>
      </c>
      <c r="ZC69" s="212">
        <v>45</v>
      </c>
      <c r="ZD69" s="212">
        <v>56</v>
      </c>
      <c r="ZE69" s="212" t="s">
        <v>813</v>
      </c>
      <c r="ZF69" s="212">
        <v>12</v>
      </c>
      <c r="ZG69" s="212">
        <v>56</v>
      </c>
      <c r="ZH69" s="212" t="s">
        <v>813</v>
      </c>
      <c r="ZI69" s="212">
        <v>12</v>
      </c>
      <c r="ZJ69" s="212">
        <v>45</v>
      </c>
      <c r="ZK69" s="212" t="s">
        <v>813</v>
      </c>
      <c r="ZL69" s="212" t="s">
        <v>813</v>
      </c>
      <c r="ZM69" s="212">
        <v>2345</v>
      </c>
      <c r="ZN69" s="212" t="s">
        <v>550</v>
      </c>
      <c r="ZO69" s="212">
        <v>234</v>
      </c>
      <c r="ZP69" s="212" t="s">
        <v>529</v>
      </c>
      <c r="ZQ69" s="212" t="s">
        <v>526</v>
      </c>
      <c r="ZR69" s="212" t="s">
        <v>530</v>
      </c>
      <c r="ZS69" s="212">
        <v>23</v>
      </c>
      <c r="ZT69" s="212">
        <v>3456</v>
      </c>
      <c r="ZU69" s="212">
        <v>345</v>
      </c>
      <c r="ZV69" s="212" t="s">
        <v>527</v>
      </c>
      <c r="ZW69" s="212">
        <v>34</v>
      </c>
      <c r="ZX69" s="212">
        <v>456</v>
      </c>
      <c r="ZY69" s="212">
        <v>45</v>
      </c>
      <c r="ZZ69" s="212">
        <v>56</v>
      </c>
      <c r="AAA69" s="212" t="s">
        <v>813</v>
      </c>
      <c r="AAB69" s="212">
        <v>234</v>
      </c>
      <c r="AAC69" s="212" t="s">
        <v>530</v>
      </c>
      <c r="AAD69" s="212">
        <v>23</v>
      </c>
      <c r="AAE69" s="212">
        <v>345</v>
      </c>
      <c r="AAF69" s="212">
        <v>34</v>
      </c>
      <c r="AAG69" s="212">
        <v>45</v>
      </c>
      <c r="AAH69" s="212" t="s">
        <v>813</v>
      </c>
      <c r="AAI69" s="212">
        <v>234</v>
      </c>
      <c r="AAJ69" s="212" t="s">
        <v>526</v>
      </c>
      <c r="AAK69" s="212">
        <v>23</v>
      </c>
      <c r="AAL69" s="212" t="s">
        <v>527</v>
      </c>
      <c r="AAM69" s="212">
        <v>34</v>
      </c>
      <c r="AAN69" s="212">
        <v>56</v>
      </c>
      <c r="AAO69" s="212" t="s">
        <v>813</v>
      </c>
      <c r="AAP69" s="212">
        <v>23</v>
      </c>
      <c r="AAQ69" s="212">
        <v>34</v>
      </c>
      <c r="AAR69" s="212" t="s">
        <v>813</v>
      </c>
      <c r="AAS69" s="212" t="s">
        <v>526</v>
      </c>
      <c r="AAT69" s="212" t="s">
        <v>530</v>
      </c>
      <c r="AAU69" s="212">
        <v>23</v>
      </c>
      <c r="AAV69" s="212">
        <v>456</v>
      </c>
      <c r="AAW69" s="212">
        <v>45</v>
      </c>
      <c r="AAX69" s="212">
        <v>56</v>
      </c>
      <c r="AAY69" s="212" t="s">
        <v>813</v>
      </c>
      <c r="AAZ69" s="212">
        <v>23</v>
      </c>
      <c r="ABA69" s="212">
        <v>56</v>
      </c>
      <c r="ABB69" s="212" t="s">
        <v>813</v>
      </c>
      <c r="ABC69" s="212">
        <v>23</v>
      </c>
      <c r="ABD69" s="212">
        <v>45</v>
      </c>
      <c r="ABE69" s="212" t="s">
        <v>813</v>
      </c>
      <c r="ABF69" s="212" t="s">
        <v>813</v>
      </c>
      <c r="ABG69" s="212">
        <v>345</v>
      </c>
      <c r="ABH69" s="212" t="s">
        <v>527</v>
      </c>
      <c r="ABI69" s="212">
        <v>34</v>
      </c>
      <c r="ABJ69" s="212">
        <v>456</v>
      </c>
      <c r="ABK69" s="212">
        <v>45</v>
      </c>
      <c r="ABL69" s="212">
        <v>56</v>
      </c>
      <c r="ABM69" s="212" t="s">
        <v>813</v>
      </c>
      <c r="ABN69" s="212">
        <v>34</v>
      </c>
      <c r="ABO69" s="212">
        <v>45</v>
      </c>
      <c r="ABP69" s="212" t="s">
        <v>813</v>
      </c>
      <c r="ABQ69" s="212">
        <v>34</v>
      </c>
      <c r="ABR69" s="212">
        <v>56</v>
      </c>
      <c r="ABS69" s="212" t="s">
        <v>813</v>
      </c>
      <c r="ABT69" s="212" t="s">
        <v>813</v>
      </c>
      <c r="ABU69" s="212">
        <v>45</v>
      </c>
      <c r="ABV69" s="212">
        <v>56</v>
      </c>
      <c r="ABW69" s="212" t="s">
        <v>813</v>
      </c>
      <c r="ABX69" s="212" t="s">
        <v>813</v>
      </c>
      <c r="ABY69" s="212" t="s">
        <v>813</v>
      </c>
      <c r="ABZ69" s="212" t="s">
        <v>813</v>
      </c>
      <c r="ACA69" s="212">
        <v>1234</v>
      </c>
      <c r="ACB69" s="212" t="s">
        <v>518</v>
      </c>
      <c r="ACC69" s="212">
        <v>123</v>
      </c>
      <c r="ACD69" s="212" t="s">
        <v>519</v>
      </c>
      <c r="ACE69" s="505" t="s">
        <v>520</v>
      </c>
      <c r="ACF69" s="212" t="s">
        <v>521</v>
      </c>
      <c r="ACG69" s="212">
        <v>12</v>
      </c>
      <c r="ACH69" s="212">
        <v>2345</v>
      </c>
      <c r="ACI69" s="212">
        <v>234</v>
      </c>
      <c r="ACJ69" s="212" t="s">
        <v>522</v>
      </c>
      <c r="ACK69" s="212">
        <v>23</v>
      </c>
      <c r="ACL69" s="212">
        <v>345</v>
      </c>
      <c r="ACM69" s="212">
        <v>34</v>
      </c>
      <c r="ACN69" s="212">
        <v>45</v>
      </c>
      <c r="ACO69" s="212" t="s">
        <v>813</v>
      </c>
      <c r="ACP69" s="212">
        <v>1234</v>
      </c>
      <c r="ACQ69" s="212" t="s">
        <v>523</v>
      </c>
      <c r="ACR69" s="212">
        <v>123</v>
      </c>
      <c r="ACS69" s="212" t="s">
        <v>524</v>
      </c>
      <c r="ACT69" s="505" t="s">
        <v>520</v>
      </c>
      <c r="ACU69" s="505" t="s">
        <v>525</v>
      </c>
      <c r="ACV69" s="212">
        <v>12</v>
      </c>
      <c r="ACW69" s="212" t="s">
        <v>550</v>
      </c>
      <c r="ACX69" s="212">
        <v>234</v>
      </c>
      <c r="ACY69" s="212" t="s">
        <v>526</v>
      </c>
      <c r="ACZ69" s="212">
        <v>23</v>
      </c>
      <c r="ADA69" s="212" t="s">
        <v>527</v>
      </c>
      <c r="ADB69" s="212">
        <v>34</v>
      </c>
      <c r="ADC69" s="212">
        <v>56</v>
      </c>
      <c r="ADD69" s="212" t="s">
        <v>813</v>
      </c>
      <c r="ADE69" s="212">
        <v>123</v>
      </c>
      <c r="ADF69" s="212" t="s">
        <v>528</v>
      </c>
      <c r="ADG69" s="212">
        <v>12</v>
      </c>
      <c r="ADH69" s="212">
        <v>234</v>
      </c>
      <c r="ADI69" s="212">
        <v>23</v>
      </c>
      <c r="ADJ69" s="212">
        <v>34</v>
      </c>
      <c r="ADK69" s="212" t="s">
        <v>813</v>
      </c>
      <c r="ADL69" s="212" t="s">
        <v>518</v>
      </c>
      <c r="ADM69" s="212" t="s">
        <v>397</v>
      </c>
      <c r="ADN69" s="212">
        <v>123</v>
      </c>
      <c r="ADO69" s="212" t="s">
        <v>439</v>
      </c>
      <c r="ADP69" s="505" t="s">
        <v>525</v>
      </c>
      <c r="ADQ69" s="212" t="s">
        <v>521</v>
      </c>
      <c r="ADR69" s="212">
        <v>12</v>
      </c>
      <c r="ADS69" s="212" t="s">
        <v>529</v>
      </c>
      <c r="ADT69" s="212" t="s">
        <v>526</v>
      </c>
      <c r="ADU69" s="212" t="s">
        <v>530</v>
      </c>
      <c r="ADV69" s="212">
        <v>23</v>
      </c>
      <c r="ADW69" s="212">
        <v>456</v>
      </c>
      <c r="ADX69" s="212">
        <v>45</v>
      </c>
      <c r="ADY69" s="212">
        <v>56</v>
      </c>
      <c r="ADZ69" s="212" t="s">
        <v>813</v>
      </c>
      <c r="AEA69" s="212">
        <v>123</v>
      </c>
      <c r="AEB69" s="212" t="s">
        <v>521</v>
      </c>
      <c r="AEC69" s="212">
        <v>12</v>
      </c>
      <c r="AED69" s="212" t="s">
        <v>530</v>
      </c>
      <c r="AEE69" s="212">
        <v>23</v>
      </c>
      <c r="AEF69" s="212">
        <v>45</v>
      </c>
      <c r="AEG69" s="212" t="s">
        <v>813</v>
      </c>
      <c r="AEH69" s="212">
        <v>123</v>
      </c>
      <c r="AEI69" s="505" t="s">
        <v>525</v>
      </c>
      <c r="AEJ69" s="212">
        <v>12</v>
      </c>
      <c r="AEK69" s="212" t="s">
        <v>526</v>
      </c>
      <c r="AEL69" s="212">
        <v>23</v>
      </c>
      <c r="AEM69" s="212">
        <v>56</v>
      </c>
      <c r="AEN69" s="212" t="s">
        <v>813</v>
      </c>
      <c r="AEO69" s="212">
        <v>12</v>
      </c>
      <c r="AEP69" s="212">
        <v>23</v>
      </c>
      <c r="AEQ69" s="212" t="s">
        <v>813</v>
      </c>
      <c r="AER69" s="212" t="s">
        <v>519</v>
      </c>
      <c r="AES69" s="212" t="s">
        <v>524</v>
      </c>
      <c r="AET69" s="212" t="s">
        <v>528</v>
      </c>
      <c r="AEU69" s="212" t="s">
        <v>532</v>
      </c>
      <c r="AEV69" s="505" t="s">
        <v>525</v>
      </c>
      <c r="AEW69" s="212" t="s">
        <v>521</v>
      </c>
      <c r="AEX69" s="212">
        <v>12</v>
      </c>
      <c r="AEY69" s="212">
        <v>3456</v>
      </c>
      <c r="AEZ69" s="212">
        <v>345</v>
      </c>
      <c r="AFA69" s="212" t="s">
        <v>527</v>
      </c>
      <c r="AFB69" s="212">
        <v>34</v>
      </c>
      <c r="AFC69" s="212">
        <v>456</v>
      </c>
      <c r="AFD69" s="212">
        <v>45</v>
      </c>
      <c r="AFE69" s="212">
        <v>56</v>
      </c>
      <c r="AFF69" s="212" t="s">
        <v>813</v>
      </c>
      <c r="AFG69" s="212" t="s">
        <v>528</v>
      </c>
      <c r="AFH69" s="212" t="s">
        <v>521</v>
      </c>
      <c r="AFI69" s="212">
        <v>12</v>
      </c>
      <c r="AFJ69" s="212">
        <v>345</v>
      </c>
      <c r="AFK69" s="212">
        <v>34</v>
      </c>
      <c r="AFL69" s="212">
        <v>45</v>
      </c>
      <c r="AFM69" s="212" t="s">
        <v>813</v>
      </c>
      <c r="AFN69" s="212" t="s">
        <v>528</v>
      </c>
      <c r="AFO69" s="505" t="s">
        <v>525</v>
      </c>
      <c r="AFP69" s="212">
        <v>12</v>
      </c>
      <c r="AFQ69" s="212" t="s">
        <v>527</v>
      </c>
      <c r="AFR69" s="212">
        <v>34</v>
      </c>
      <c r="AFS69" s="212">
        <v>56</v>
      </c>
      <c r="AFT69" s="212" t="s">
        <v>813</v>
      </c>
      <c r="AFU69" s="212">
        <v>12</v>
      </c>
      <c r="AFV69" s="212">
        <v>34</v>
      </c>
      <c r="AFW69" s="212" t="s">
        <v>813</v>
      </c>
      <c r="AFX69" s="505" t="s">
        <v>525</v>
      </c>
      <c r="AFY69" s="212" t="s">
        <v>521</v>
      </c>
      <c r="AFZ69" s="212">
        <v>12</v>
      </c>
      <c r="AGA69" s="212">
        <v>456</v>
      </c>
      <c r="AGB69" s="212">
        <v>45</v>
      </c>
      <c r="AGC69" s="212">
        <v>56</v>
      </c>
      <c r="AGD69" s="212" t="s">
        <v>813</v>
      </c>
      <c r="AGE69" s="212">
        <v>12</v>
      </c>
      <c r="AGF69" s="212">
        <v>56</v>
      </c>
      <c r="AGG69" s="212" t="s">
        <v>813</v>
      </c>
      <c r="AGH69" s="212">
        <v>12</v>
      </c>
      <c r="AGI69" s="212">
        <v>45</v>
      </c>
      <c r="AGJ69" s="212" t="s">
        <v>813</v>
      </c>
      <c r="AGK69" s="212" t="s">
        <v>813</v>
      </c>
      <c r="AGL69" s="212">
        <v>2345</v>
      </c>
      <c r="AGM69" s="212" t="s">
        <v>550</v>
      </c>
      <c r="AGN69" s="212">
        <v>234</v>
      </c>
      <c r="AGO69" s="212" t="s">
        <v>529</v>
      </c>
      <c r="AGP69" s="212" t="s">
        <v>526</v>
      </c>
      <c r="AGQ69" s="212" t="s">
        <v>530</v>
      </c>
      <c r="AGR69" s="212">
        <v>23</v>
      </c>
      <c r="AGS69" s="212">
        <v>3456</v>
      </c>
      <c r="AGT69" s="212">
        <v>345</v>
      </c>
      <c r="AGU69" s="212" t="s">
        <v>527</v>
      </c>
      <c r="AGV69" s="212">
        <v>34</v>
      </c>
      <c r="AGW69" s="212">
        <v>456</v>
      </c>
      <c r="AGX69" s="212">
        <v>45</v>
      </c>
      <c r="AGY69" s="212">
        <v>56</v>
      </c>
      <c r="AGZ69" s="212" t="s">
        <v>813</v>
      </c>
      <c r="AHA69" s="212">
        <v>234</v>
      </c>
      <c r="AHB69" s="212" t="s">
        <v>530</v>
      </c>
      <c r="AHC69" s="212">
        <v>23</v>
      </c>
      <c r="AHD69" s="212">
        <v>345</v>
      </c>
      <c r="AHE69" s="212">
        <v>34</v>
      </c>
      <c r="AHF69" s="212">
        <v>45</v>
      </c>
      <c r="AHG69" s="212" t="s">
        <v>813</v>
      </c>
      <c r="AHH69" s="212">
        <v>234</v>
      </c>
      <c r="AHI69" s="212" t="s">
        <v>526</v>
      </c>
      <c r="AHJ69" s="212">
        <v>23</v>
      </c>
      <c r="AHK69" s="212" t="s">
        <v>527</v>
      </c>
      <c r="AHL69" s="212">
        <v>34</v>
      </c>
      <c r="AHM69" s="212">
        <v>56</v>
      </c>
      <c r="AHN69" s="212" t="s">
        <v>813</v>
      </c>
      <c r="AHO69" s="212">
        <v>23</v>
      </c>
      <c r="AHP69" s="212">
        <v>34</v>
      </c>
      <c r="AHQ69" s="212" t="s">
        <v>813</v>
      </c>
      <c r="AHR69" s="212" t="s">
        <v>526</v>
      </c>
      <c r="AHS69" s="212" t="s">
        <v>530</v>
      </c>
      <c r="AHT69" s="212">
        <v>23</v>
      </c>
      <c r="AHU69" s="212">
        <v>456</v>
      </c>
      <c r="AHV69" s="212">
        <v>45</v>
      </c>
      <c r="AHW69" s="212">
        <v>56</v>
      </c>
      <c r="AHX69" s="212" t="s">
        <v>813</v>
      </c>
      <c r="AHY69" s="212">
        <v>23</v>
      </c>
      <c r="AHZ69" s="212">
        <v>56</v>
      </c>
      <c r="AIA69" s="212" t="s">
        <v>813</v>
      </c>
      <c r="AIB69" s="212">
        <v>23</v>
      </c>
      <c r="AIC69" s="212">
        <v>45</v>
      </c>
      <c r="AID69" s="212" t="s">
        <v>813</v>
      </c>
      <c r="AIE69" s="212" t="s">
        <v>813</v>
      </c>
      <c r="AIF69" s="212">
        <v>345</v>
      </c>
      <c r="AIG69" s="212" t="s">
        <v>527</v>
      </c>
      <c r="AIH69" s="212">
        <v>34</v>
      </c>
      <c r="AII69" s="212">
        <v>456</v>
      </c>
      <c r="AIJ69" s="212">
        <v>45</v>
      </c>
      <c r="AIK69" s="212">
        <v>56</v>
      </c>
      <c r="AIL69" s="212" t="s">
        <v>813</v>
      </c>
      <c r="AIM69" s="212">
        <v>34</v>
      </c>
      <c r="AIN69" s="212">
        <v>45</v>
      </c>
      <c r="AIO69" s="212" t="s">
        <v>813</v>
      </c>
      <c r="AIP69" s="212">
        <v>34</v>
      </c>
      <c r="AIQ69" s="212">
        <v>56</v>
      </c>
      <c r="AIR69" s="212" t="s">
        <v>813</v>
      </c>
      <c r="AIS69" s="212" t="s">
        <v>813</v>
      </c>
      <c r="AIT69" s="212">
        <v>45</v>
      </c>
      <c r="AIU69" s="212">
        <v>56</v>
      </c>
      <c r="AIV69" s="212" t="s">
        <v>813</v>
      </c>
      <c r="AIW69" s="212" t="s">
        <v>813</v>
      </c>
      <c r="AIX69" s="212" t="s">
        <v>813</v>
      </c>
      <c r="AIY69" s="212" t="s">
        <v>337</v>
      </c>
      <c r="AIZ69" s="212" t="s">
        <v>338</v>
      </c>
      <c r="AJA69" s="212" t="s">
        <v>339</v>
      </c>
      <c r="AJB69" s="212" t="s">
        <v>340</v>
      </c>
      <c r="AJC69" s="212" t="s">
        <v>351</v>
      </c>
      <c r="AJD69" s="212" t="s">
        <v>341</v>
      </c>
      <c r="AJE69" s="212" t="s">
        <v>342</v>
      </c>
      <c r="AJF69" s="212" t="s">
        <v>343</v>
      </c>
      <c r="AJG69" s="212" t="s">
        <v>344</v>
      </c>
      <c r="AJH69" s="212" t="s">
        <v>345</v>
      </c>
      <c r="AJI69" s="212" t="s">
        <v>346</v>
      </c>
      <c r="AJJ69" s="212" t="s">
        <v>347</v>
      </c>
      <c r="AJK69" s="212" t="s">
        <v>348</v>
      </c>
      <c r="AJL69" s="212" t="s">
        <v>349</v>
      </c>
      <c r="AJM69" s="212" t="s">
        <v>350</v>
      </c>
      <c r="AJN69" s="212" t="s">
        <v>352</v>
      </c>
      <c r="AJO69" s="212" t="s">
        <v>353</v>
      </c>
      <c r="AJP69" s="212" t="s">
        <v>354</v>
      </c>
      <c r="AJQ69" s="212" t="s">
        <v>356</v>
      </c>
      <c r="AJR69" s="212" t="s">
        <v>357</v>
      </c>
      <c r="AJS69" s="212" t="s">
        <v>358</v>
      </c>
      <c r="AJT69" s="212" t="s">
        <v>359</v>
      </c>
      <c r="AJU69" s="212" t="s">
        <v>542</v>
      </c>
      <c r="AJV69" s="212" t="s">
        <v>360</v>
      </c>
      <c r="AJW69" s="212" t="s">
        <v>361</v>
      </c>
      <c r="AJX69" s="212" t="s">
        <v>362</v>
      </c>
      <c r="AJY69" s="212" t="s">
        <v>363</v>
      </c>
      <c r="AJZ69" s="212" t="s">
        <v>364</v>
      </c>
      <c r="AKA69" s="212" t="s">
        <v>365</v>
      </c>
      <c r="AKB69" s="212" t="s">
        <v>366</v>
      </c>
      <c r="AKC69" s="212" t="s">
        <v>367</v>
      </c>
      <c r="AKD69" s="212" t="s">
        <v>368</v>
      </c>
      <c r="AKE69" s="212" t="s">
        <v>369</v>
      </c>
      <c r="AKF69" s="212" t="s">
        <v>370</v>
      </c>
      <c r="AKG69" s="212" t="s">
        <v>371</v>
      </c>
      <c r="AKH69" s="212" t="s">
        <v>372</v>
      </c>
      <c r="AKI69" s="212" t="s">
        <v>373</v>
      </c>
      <c r="AKJ69" s="212" t="s">
        <v>374</v>
      </c>
      <c r="AKK69" s="212" t="s">
        <v>375</v>
      </c>
      <c r="AKL69" s="212" t="s">
        <v>376</v>
      </c>
      <c r="AKM69" s="212" t="s">
        <v>377</v>
      </c>
      <c r="AKN69" s="212" t="s">
        <v>378</v>
      </c>
      <c r="AKO69" s="212" t="s">
        <v>379</v>
      </c>
      <c r="AKP69" s="212" t="s">
        <v>380</v>
      </c>
      <c r="AKQ69" s="212" t="s">
        <v>381</v>
      </c>
      <c r="AKR69" s="212" t="s">
        <v>382</v>
      </c>
      <c r="AKS69" s="212" t="s">
        <v>383</v>
      </c>
      <c r="AKT69" s="212" t="s">
        <v>384</v>
      </c>
      <c r="AKU69" s="212" t="s">
        <v>385</v>
      </c>
      <c r="AKV69" s="212" t="s">
        <v>386</v>
      </c>
      <c r="AKW69" s="212" t="s">
        <v>387</v>
      </c>
      <c r="AKX69" s="212" t="s">
        <v>388</v>
      </c>
      <c r="AKY69" s="212" t="s">
        <v>395</v>
      </c>
      <c r="AKZ69" s="212" t="s">
        <v>393</v>
      </c>
      <c r="ALA69" s="212" t="s">
        <v>394</v>
      </c>
      <c r="ALB69" s="212" t="s">
        <v>392</v>
      </c>
      <c r="ALC69" s="212" t="s">
        <v>391</v>
      </c>
      <c r="ALD69" s="212" t="s">
        <v>390</v>
      </c>
      <c r="ALE69" s="212" t="s">
        <v>389</v>
      </c>
      <c r="ALF69" s="212" t="s">
        <v>398</v>
      </c>
      <c r="ALG69" s="212" t="s">
        <v>399</v>
      </c>
      <c r="ALH69" s="212" t="s">
        <v>400</v>
      </c>
      <c r="ALI69" s="212" t="s">
        <v>401</v>
      </c>
      <c r="ALJ69" s="212" t="s">
        <v>402</v>
      </c>
      <c r="ALK69" s="212" t="s">
        <v>403</v>
      </c>
      <c r="ALL69" s="212" t="s">
        <v>404</v>
      </c>
      <c r="ALM69" s="212" t="s">
        <v>405</v>
      </c>
      <c r="ALN69" s="212" t="s">
        <v>406</v>
      </c>
      <c r="ALO69" s="212" t="s">
        <v>407</v>
      </c>
      <c r="ALP69" s="212" t="s">
        <v>408</v>
      </c>
      <c r="ALQ69" s="212" t="s">
        <v>409</v>
      </c>
      <c r="ALR69" s="212" t="s">
        <v>410</v>
      </c>
      <c r="ALS69" s="212" t="s">
        <v>411</v>
      </c>
      <c r="ALT69" s="212" t="s">
        <v>412</v>
      </c>
      <c r="ALU69" s="212" t="s">
        <v>413</v>
      </c>
      <c r="ALV69" s="212" t="s">
        <v>414</v>
      </c>
      <c r="ALW69" s="212" t="s">
        <v>415</v>
      </c>
      <c r="ALX69" s="212" t="s">
        <v>416</v>
      </c>
      <c r="ALY69" s="212" t="s">
        <v>417</v>
      </c>
      <c r="ALZ69" s="212" t="s">
        <v>418</v>
      </c>
      <c r="AMA69" s="212" t="s">
        <v>531</v>
      </c>
      <c r="AMB69" s="212" t="s">
        <v>419</v>
      </c>
      <c r="AMC69" s="212" t="s">
        <v>420</v>
      </c>
      <c r="AMD69" s="212" t="s">
        <v>421</v>
      </c>
      <c r="AME69" s="212" t="s">
        <v>423</v>
      </c>
      <c r="AMF69" s="212" t="s">
        <v>424</v>
      </c>
      <c r="AMG69" s="212" t="s">
        <v>425</v>
      </c>
      <c r="AMH69" s="212" t="s">
        <v>426</v>
      </c>
      <c r="AMI69" s="212" t="s">
        <v>543</v>
      </c>
      <c r="AMJ69" s="212" t="s">
        <v>428</v>
      </c>
      <c r="AMK69" s="212" t="s">
        <v>429</v>
      </c>
      <c r="AML69" s="212" t="s">
        <v>430</v>
      </c>
      <c r="AMM69" s="212" t="s">
        <v>548</v>
      </c>
      <c r="AMN69" s="212" t="s">
        <v>431</v>
      </c>
      <c r="AMO69" s="212" t="s">
        <v>432</v>
      </c>
      <c r="AMP69" s="212" t="s">
        <v>433</v>
      </c>
      <c r="AMQ69" s="212" t="s">
        <v>434</v>
      </c>
      <c r="AMR69" s="212" t="s">
        <v>435</v>
      </c>
      <c r="AMS69" s="212" t="s">
        <v>436</v>
      </c>
      <c r="AMT69" s="212" t="s">
        <v>437</v>
      </c>
      <c r="AMU69" s="212" t="s">
        <v>438</v>
      </c>
      <c r="AMV69" s="212" t="s">
        <v>544</v>
      </c>
      <c r="AMW69" s="212" t="s">
        <v>440</v>
      </c>
      <c r="AMX69" s="212" t="s">
        <v>441</v>
      </c>
      <c r="AMY69" s="212" t="s">
        <v>442</v>
      </c>
      <c r="AMZ69" s="212" t="s">
        <v>443</v>
      </c>
      <c r="ANA69" s="212" t="s">
        <v>444</v>
      </c>
      <c r="ANB69" s="212" t="s">
        <v>445</v>
      </c>
      <c r="ANC69" s="505" t="s">
        <v>446</v>
      </c>
      <c r="AND69" s="212" t="s">
        <v>447</v>
      </c>
      <c r="ANE69" s="212" t="s">
        <v>448</v>
      </c>
      <c r="ANF69" s="212" t="s">
        <v>449</v>
      </c>
      <c r="ANG69" s="212" t="s">
        <v>450</v>
      </c>
      <c r="ANH69" s="212" t="s">
        <v>451</v>
      </c>
      <c r="ANI69" s="212" t="s">
        <v>452</v>
      </c>
      <c r="ANJ69" s="212" t="s">
        <v>453</v>
      </c>
      <c r="ANK69" s="212" t="s">
        <v>454</v>
      </c>
      <c r="ANL69" s="212" t="s">
        <v>455</v>
      </c>
      <c r="ANM69" s="212" t="s">
        <v>456</v>
      </c>
      <c r="ANN69" s="212" t="s">
        <v>457</v>
      </c>
      <c r="ANO69" s="212" t="s">
        <v>458</v>
      </c>
      <c r="ANP69" s="212" t="s">
        <v>459</v>
      </c>
      <c r="ANQ69" s="212" t="s">
        <v>460</v>
      </c>
      <c r="ANR69" s="212" t="s">
        <v>461</v>
      </c>
      <c r="ANS69" s="212" t="s">
        <v>462</v>
      </c>
      <c r="ANT69" s="212" t="s">
        <v>463</v>
      </c>
      <c r="ANU69" s="212" t="s">
        <v>464</v>
      </c>
      <c r="ANV69" s="212" t="s">
        <v>465</v>
      </c>
      <c r="ANW69" s="212" t="s">
        <v>466</v>
      </c>
      <c r="ANX69" s="212" t="s">
        <v>467</v>
      </c>
      <c r="ANY69" s="212" t="s">
        <v>468</v>
      </c>
      <c r="ANZ69" s="212" t="s">
        <v>469</v>
      </c>
      <c r="AOA69" s="212" t="s">
        <v>470</v>
      </c>
      <c r="AOB69" s="212" t="s">
        <v>471</v>
      </c>
      <c r="AOC69" s="212" t="s">
        <v>472</v>
      </c>
      <c r="AOD69" s="212" t="s">
        <v>473</v>
      </c>
      <c r="AOE69" s="212" t="s">
        <v>474</v>
      </c>
      <c r="AOF69" s="212" t="s">
        <v>476</v>
      </c>
      <c r="AOG69" s="212" t="s">
        <v>477</v>
      </c>
      <c r="AOH69" s="212" t="s">
        <v>478</v>
      </c>
      <c r="AOI69" s="212" t="s">
        <v>479</v>
      </c>
      <c r="AOJ69" s="212" t="s">
        <v>480</v>
      </c>
      <c r="AOK69" s="212" t="s">
        <v>481</v>
      </c>
      <c r="AOL69" s="212" t="s">
        <v>467</v>
      </c>
      <c r="AOM69" s="212" t="s">
        <v>482</v>
      </c>
      <c r="AON69" s="212" t="s">
        <v>483</v>
      </c>
      <c r="AOO69" s="212" t="s">
        <v>484</v>
      </c>
      <c r="AOP69" s="212" t="s">
        <v>486</v>
      </c>
      <c r="AOQ69" s="212" t="s">
        <v>487</v>
      </c>
      <c r="AOR69" s="212" t="s">
        <v>488</v>
      </c>
      <c r="AOS69" s="212" t="s">
        <v>489</v>
      </c>
      <c r="AOT69" s="212" t="s">
        <v>490</v>
      </c>
      <c r="AOU69" s="212" t="s">
        <v>491</v>
      </c>
      <c r="AOV69" s="212" t="s">
        <v>467</v>
      </c>
      <c r="AOW69" s="212" t="s">
        <v>492</v>
      </c>
      <c r="AOX69" s="212" t="s">
        <v>493</v>
      </c>
      <c r="AOY69" s="212" t="s">
        <v>494</v>
      </c>
      <c r="AOZ69" s="212" t="s">
        <v>495</v>
      </c>
      <c r="APA69" s="212" t="s">
        <v>545</v>
      </c>
      <c r="APB69" s="212" t="s">
        <v>546</v>
      </c>
      <c r="APC69" s="212" t="s">
        <v>497</v>
      </c>
      <c r="APD69" s="212" t="s">
        <v>498</v>
      </c>
      <c r="APE69" s="212" t="s">
        <v>499</v>
      </c>
      <c r="APF69" s="212" t="s">
        <v>500</v>
      </c>
      <c r="APG69" s="212" t="s">
        <v>501</v>
      </c>
      <c r="APH69" s="212" t="s">
        <v>502</v>
      </c>
      <c r="API69" s="212" t="s">
        <v>503</v>
      </c>
      <c r="APJ69" s="212" t="s">
        <v>504</v>
      </c>
      <c r="APK69" s="212" t="s">
        <v>505</v>
      </c>
      <c r="APL69" s="212" t="s">
        <v>506</v>
      </c>
      <c r="APM69" s="212" t="s">
        <v>507</v>
      </c>
      <c r="APN69" s="212" t="s">
        <v>508</v>
      </c>
      <c r="APO69" s="212" t="s">
        <v>509</v>
      </c>
      <c r="APP69" s="212" t="s">
        <v>510</v>
      </c>
      <c r="APQ69" s="212" t="s">
        <v>511</v>
      </c>
      <c r="APR69" s="212" t="s">
        <v>512</v>
      </c>
      <c r="APS69" s="212" t="s">
        <v>513</v>
      </c>
      <c r="APT69" s="212" t="s">
        <v>514</v>
      </c>
      <c r="APU69" s="212" t="s">
        <v>515</v>
      </c>
      <c r="APV69" s="212" t="s">
        <v>516</v>
      </c>
      <c r="APW69" s="212" t="s">
        <v>337</v>
      </c>
      <c r="APX69" s="212" t="s">
        <v>338</v>
      </c>
      <c r="APY69" s="212" t="s">
        <v>339</v>
      </c>
      <c r="APZ69" s="212" t="s">
        <v>340</v>
      </c>
      <c r="AQA69" s="212" t="s">
        <v>351</v>
      </c>
      <c r="AQB69" s="212" t="s">
        <v>341</v>
      </c>
      <c r="AQC69" s="212" t="s">
        <v>342</v>
      </c>
      <c r="AQD69" s="212" t="s">
        <v>343</v>
      </c>
      <c r="AQE69" s="212" t="s">
        <v>344</v>
      </c>
      <c r="AQF69" s="212" t="s">
        <v>345</v>
      </c>
      <c r="AQG69" s="212" t="s">
        <v>346</v>
      </c>
      <c r="AQH69" s="212" t="s">
        <v>347</v>
      </c>
      <c r="AQI69" s="212" t="s">
        <v>348</v>
      </c>
      <c r="AQJ69" s="212" t="s">
        <v>349</v>
      </c>
      <c r="AQK69" s="212" t="s">
        <v>350</v>
      </c>
      <c r="AQL69" s="212" t="s">
        <v>352</v>
      </c>
      <c r="AQM69" s="212" t="s">
        <v>353</v>
      </c>
      <c r="AQN69" s="212" t="s">
        <v>354</v>
      </c>
      <c r="AQO69" s="212" t="s">
        <v>356</v>
      </c>
      <c r="AQP69" s="212" t="s">
        <v>357</v>
      </c>
      <c r="AQQ69" s="212" t="s">
        <v>358</v>
      </c>
      <c r="AQR69" s="212" t="s">
        <v>359</v>
      </c>
      <c r="AQS69" s="212" t="s">
        <v>542</v>
      </c>
      <c r="AQT69" s="212" t="s">
        <v>360</v>
      </c>
      <c r="AQU69" s="212" t="s">
        <v>361</v>
      </c>
      <c r="AQV69" s="212" t="s">
        <v>362</v>
      </c>
      <c r="AQW69" s="212" t="s">
        <v>363</v>
      </c>
      <c r="AQX69" s="212" t="s">
        <v>364</v>
      </c>
      <c r="AQY69" s="212" t="s">
        <v>365</v>
      </c>
      <c r="AQZ69" s="212" t="s">
        <v>366</v>
      </c>
      <c r="ARA69" s="212" t="s">
        <v>367</v>
      </c>
      <c r="ARB69" s="212" t="s">
        <v>368</v>
      </c>
      <c r="ARC69" s="212" t="s">
        <v>369</v>
      </c>
      <c r="ARD69" s="212" t="s">
        <v>370</v>
      </c>
      <c r="ARE69" s="212" t="s">
        <v>371</v>
      </c>
      <c r="ARF69" s="212" t="s">
        <v>372</v>
      </c>
      <c r="ARG69" s="212" t="s">
        <v>373</v>
      </c>
      <c r="ARH69" s="212" t="s">
        <v>374</v>
      </c>
      <c r="ARI69" s="212" t="s">
        <v>375</v>
      </c>
      <c r="ARJ69" s="212" t="s">
        <v>376</v>
      </c>
      <c r="ARK69" s="212" t="s">
        <v>377</v>
      </c>
      <c r="ARL69" s="212" t="s">
        <v>378</v>
      </c>
      <c r="ARM69" s="212" t="s">
        <v>379</v>
      </c>
      <c r="ARN69" s="212" t="s">
        <v>380</v>
      </c>
      <c r="ARO69" s="212" t="s">
        <v>381</v>
      </c>
      <c r="ARP69" s="212" t="s">
        <v>382</v>
      </c>
      <c r="ARQ69" s="212" t="s">
        <v>383</v>
      </c>
      <c r="ARR69" s="212" t="s">
        <v>384</v>
      </c>
      <c r="ARS69" s="212" t="s">
        <v>385</v>
      </c>
      <c r="ART69" s="212" t="s">
        <v>386</v>
      </c>
      <c r="ARU69" s="212" t="s">
        <v>387</v>
      </c>
      <c r="ARV69" s="212" t="s">
        <v>388</v>
      </c>
      <c r="ARW69" s="212" t="s">
        <v>395</v>
      </c>
      <c r="ARX69" s="212" t="s">
        <v>393</v>
      </c>
      <c r="ARY69" s="212" t="s">
        <v>394</v>
      </c>
      <c r="ARZ69" s="212" t="s">
        <v>392</v>
      </c>
      <c r="ASA69" s="212" t="s">
        <v>391</v>
      </c>
      <c r="ASB69" s="212" t="s">
        <v>390</v>
      </c>
      <c r="ASC69" s="212" t="s">
        <v>389</v>
      </c>
      <c r="ASD69" s="212" t="s">
        <v>398</v>
      </c>
      <c r="ASE69" s="212" t="s">
        <v>399</v>
      </c>
      <c r="ASF69" s="212" t="s">
        <v>400</v>
      </c>
      <c r="ASG69" s="212" t="s">
        <v>401</v>
      </c>
      <c r="ASH69" s="212" t="s">
        <v>402</v>
      </c>
      <c r="ASI69" s="212" t="s">
        <v>403</v>
      </c>
      <c r="ASJ69" s="212" t="s">
        <v>404</v>
      </c>
      <c r="ASK69" s="212" t="s">
        <v>405</v>
      </c>
      <c r="ASL69" s="212" t="s">
        <v>406</v>
      </c>
      <c r="ASM69" s="212" t="s">
        <v>407</v>
      </c>
      <c r="ASN69" s="212" t="s">
        <v>408</v>
      </c>
      <c r="ASO69" s="212" t="s">
        <v>409</v>
      </c>
      <c r="ASP69" s="212" t="s">
        <v>410</v>
      </c>
      <c r="ASQ69" s="212" t="s">
        <v>411</v>
      </c>
      <c r="ASR69" s="212" t="s">
        <v>412</v>
      </c>
      <c r="ASS69" s="212" t="s">
        <v>413</v>
      </c>
      <c r="AST69" s="212" t="s">
        <v>414</v>
      </c>
      <c r="ASU69" s="212" t="s">
        <v>415</v>
      </c>
      <c r="ASV69" s="212" t="s">
        <v>416</v>
      </c>
      <c r="ASW69" s="212" t="s">
        <v>417</v>
      </c>
      <c r="ASX69" s="212" t="s">
        <v>418</v>
      </c>
      <c r="ASY69" s="212" t="s">
        <v>531</v>
      </c>
      <c r="ASZ69" s="212" t="s">
        <v>419</v>
      </c>
      <c r="ATA69" s="212" t="s">
        <v>420</v>
      </c>
      <c r="ATB69" s="212" t="s">
        <v>421</v>
      </c>
      <c r="ATC69" s="212" t="s">
        <v>423</v>
      </c>
      <c r="ATD69" s="212" t="s">
        <v>424</v>
      </c>
      <c r="ATE69" s="212" t="s">
        <v>425</v>
      </c>
      <c r="ATF69" s="212" t="s">
        <v>426</v>
      </c>
      <c r="ATG69" s="212" t="s">
        <v>543</v>
      </c>
      <c r="ATH69" s="212" t="s">
        <v>428</v>
      </c>
      <c r="ATI69" s="212" t="s">
        <v>429</v>
      </c>
      <c r="ATJ69" s="212" t="s">
        <v>430</v>
      </c>
      <c r="ATK69" s="212" t="s">
        <v>548</v>
      </c>
      <c r="ATL69" s="212" t="s">
        <v>431</v>
      </c>
      <c r="ATM69" s="212" t="s">
        <v>432</v>
      </c>
      <c r="ATN69" s="212" t="s">
        <v>433</v>
      </c>
      <c r="ATO69" s="212" t="s">
        <v>434</v>
      </c>
      <c r="ATP69" s="212" t="s">
        <v>435</v>
      </c>
      <c r="ATQ69" s="212" t="s">
        <v>436</v>
      </c>
      <c r="ATR69" s="212" t="s">
        <v>437</v>
      </c>
      <c r="ATS69" s="212" t="s">
        <v>438</v>
      </c>
      <c r="ATT69" s="212" t="s">
        <v>551</v>
      </c>
      <c r="ATU69" s="212" t="s">
        <v>440</v>
      </c>
      <c r="ATV69" s="212" t="s">
        <v>441</v>
      </c>
      <c r="ATW69" s="212" t="s">
        <v>442</v>
      </c>
      <c r="ATX69" s="212" t="s">
        <v>443</v>
      </c>
      <c r="ATY69" s="212" t="s">
        <v>444</v>
      </c>
      <c r="ATZ69" s="212" t="s">
        <v>445</v>
      </c>
      <c r="AUA69" s="505" t="s">
        <v>446</v>
      </c>
      <c r="AUB69" s="212" t="s">
        <v>447</v>
      </c>
      <c r="AUC69" s="212" t="s">
        <v>448</v>
      </c>
      <c r="AUD69" s="212" t="s">
        <v>449</v>
      </c>
      <c r="AUE69" s="212" t="s">
        <v>450</v>
      </c>
      <c r="AUF69" s="212" t="s">
        <v>451</v>
      </c>
      <c r="AUG69" s="212" t="s">
        <v>452</v>
      </c>
      <c r="AUH69" s="212" t="s">
        <v>453</v>
      </c>
      <c r="AUI69" s="212" t="s">
        <v>454</v>
      </c>
      <c r="AUJ69" s="212" t="s">
        <v>455</v>
      </c>
      <c r="AUK69" s="212" t="s">
        <v>456</v>
      </c>
      <c r="AUL69" s="212" t="s">
        <v>457</v>
      </c>
      <c r="AUM69" s="212" t="s">
        <v>458</v>
      </c>
      <c r="AUN69" s="212" t="s">
        <v>459</v>
      </c>
      <c r="AUO69" s="212" t="s">
        <v>460</v>
      </c>
      <c r="AUP69" s="212" t="s">
        <v>461</v>
      </c>
      <c r="AUQ69" s="212" t="s">
        <v>462</v>
      </c>
      <c r="AUR69" s="212" t="s">
        <v>463</v>
      </c>
      <c r="AUS69" s="212" t="s">
        <v>464</v>
      </c>
      <c r="AUT69" s="212" t="s">
        <v>465</v>
      </c>
      <c r="AUU69" s="212" t="s">
        <v>466</v>
      </c>
      <c r="AUV69" s="212" t="s">
        <v>467</v>
      </c>
      <c r="AUW69" s="212" t="s">
        <v>468</v>
      </c>
      <c r="AUX69" s="212" t="s">
        <v>469</v>
      </c>
      <c r="AUY69" s="212" t="s">
        <v>470</v>
      </c>
      <c r="AUZ69" s="212" t="s">
        <v>471</v>
      </c>
      <c r="AVA69" s="212" t="s">
        <v>472</v>
      </c>
      <c r="AVB69" s="212" t="s">
        <v>473</v>
      </c>
      <c r="AVC69" s="212" t="s">
        <v>474</v>
      </c>
      <c r="AVD69" s="212" t="s">
        <v>476</v>
      </c>
      <c r="AVE69" s="212" t="s">
        <v>477</v>
      </c>
      <c r="AVF69" s="212" t="s">
        <v>478</v>
      </c>
      <c r="AVG69" s="212" t="s">
        <v>479</v>
      </c>
      <c r="AVH69" s="212" t="s">
        <v>480</v>
      </c>
      <c r="AVI69" s="212" t="s">
        <v>481</v>
      </c>
      <c r="AVJ69" s="212" t="s">
        <v>467</v>
      </c>
      <c r="AVK69" s="212" t="s">
        <v>482</v>
      </c>
      <c r="AVL69" s="212" t="s">
        <v>483</v>
      </c>
      <c r="AVM69" s="212" t="s">
        <v>484</v>
      </c>
      <c r="AVN69" s="212" t="s">
        <v>486</v>
      </c>
      <c r="AVO69" s="212" t="s">
        <v>487</v>
      </c>
      <c r="AVP69" s="212" t="s">
        <v>488</v>
      </c>
      <c r="AVQ69" s="212" t="s">
        <v>489</v>
      </c>
      <c r="AVR69" s="212" t="s">
        <v>490</v>
      </c>
      <c r="AVS69" s="212" t="s">
        <v>491</v>
      </c>
      <c r="AVT69" s="212" t="s">
        <v>467</v>
      </c>
      <c r="AVU69" s="212" t="s">
        <v>492</v>
      </c>
      <c r="AVV69" s="212" t="s">
        <v>493</v>
      </c>
      <c r="AVW69" s="212" t="s">
        <v>494</v>
      </c>
      <c r="AVX69" s="212" t="s">
        <v>495</v>
      </c>
      <c r="AVY69" s="212" t="s">
        <v>545</v>
      </c>
      <c r="AVZ69" s="212" t="s">
        <v>546</v>
      </c>
      <c r="AWA69" s="212" t="s">
        <v>497</v>
      </c>
      <c r="AWB69" s="212" t="s">
        <v>498</v>
      </c>
      <c r="AWC69" s="212" t="s">
        <v>499</v>
      </c>
      <c r="AWD69" s="212" t="s">
        <v>500</v>
      </c>
      <c r="AWE69" s="212" t="s">
        <v>501</v>
      </c>
      <c r="AWF69" s="212" t="s">
        <v>502</v>
      </c>
      <c r="AWG69" s="212" t="s">
        <v>503</v>
      </c>
      <c r="AWH69" s="212" t="s">
        <v>504</v>
      </c>
      <c r="AWI69" s="212" t="s">
        <v>505</v>
      </c>
      <c r="AWJ69" s="212" t="s">
        <v>506</v>
      </c>
      <c r="AWK69" s="212" t="s">
        <v>507</v>
      </c>
      <c r="AWL69" s="212" t="s">
        <v>508</v>
      </c>
      <c r="AWM69" s="212" t="s">
        <v>509</v>
      </c>
      <c r="AWN69" s="212" t="s">
        <v>510</v>
      </c>
      <c r="AWO69" s="212" t="s">
        <v>511</v>
      </c>
      <c r="AWP69" s="212" t="s">
        <v>512</v>
      </c>
      <c r="AWQ69" s="212" t="s">
        <v>513</v>
      </c>
      <c r="AWR69" s="212" t="s">
        <v>514</v>
      </c>
      <c r="AWS69" s="212" t="s">
        <v>515</v>
      </c>
      <c r="AWT69" s="212" t="s">
        <v>516</v>
      </c>
      <c r="AWU69" s="212" t="s">
        <v>558</v>
      </c>
      <c r="AWV69" s="212" t="s">
        <v>559</v>
      </c>
      <c r="AWW69" s="212" t="s">
        <v>560</v>
      </c>
      <c r="AWX69" s="212" t="s">
        <v>559</v>
      </c>
      <c r="AWY69" s="212" t="s">
        <v>561</v>
      </c>
      <c r="AWZ69" s="212" t="s">
        <v>560</v>
      </c>
      <c r="AXA69" s="212">
        <v>123</v>
      </c>
      <c r="AXB69" s="212" t="s">
        <v>558</v>
      </c>
      <c r="AXC69" s="212" t="s">
        <v>558</v>
      </c>
      <c r="AXD69" s="212">
        <v>123</v>
      </c>
      <c r="AXE69" s="212" t="s">
        <v>559</v>
      </c>
      <c r="AXF69" s="212" t="s">
        <v>559</v>
      </c>
      <c r="AXG69" s="212">
        <v>123</v>
      </c>
      <c r="AXH69" s="212" t="s">
        <v>560</v>
      </c>
      <c r="AXI69" s="212" t="s">
        <v>560</v>
      </c>
      <c r="AXJ69" s="212">
        <v>123</v>
      </c>
      <c r="AXK69" s="212" t="s">
        <v>559</v>
      </c>
      <c r="AXL69" s="212" t="s">
        <v>559</v>
      </c>
      <c r="AXM69" s="212">
        <v>123</v>
      </c>
      <c r="AXN69" s="212" t="s">
        <v>561</v>
      </c>
      <c r="AXO69" s="212" t="s">
        <v>561</v>
      </c>
      <c r="AXP69" s="212">
        <v>123</v>
      </c>
      <c r="AXQ69" s="212" t="s">
        <v>560</v>
      </c>
      <c r="AXR69" s="212" t="s">
        <v>560</v>
      </c>
      <c r="AXS69" s="212" t="s">
        <v>569</v>
      </c>
      <c r="AXT69" s="212" t="s">
        <v>570</v>
      </c>
      <c r="AXU69" s="212" t="s">
        <v>573</v>
      </c>
      <c r="AXV69" s="212" t="s">
        <v>574</v>
      </c>
      <c r="AXW69" s="212" t="s">
        <v>571</v>
      </c>
      <c r="AXX69" s="212" t="s">
        <v>572</v>
      </c>
      <c r="AXY69" s="212" t="s">
        <v>637</v>
      </c>
      <c r="AXZ69" s="212" t="s">
        <v>569</v>
      </c>
      <c r="AYA69" s="212" t="s">
        <v>569</v>
      </c>
      <c r="AYB69" s="212" t="s">
        <v>637</v>
      </c>
      <c r="AYC69" s="212" t="s">
        <v>570</v>
      </c>
      <c r="AYD69" s="212" t="s">
        <v>570</v>
      </c>
      <c r="AYE69" s="212" t="s">
        <v>637</v>
      </c>
      <c r="AYF69" s="212" t="s">
        <v>571</v>
      </c>
      <c r="AYG69" s="212" t="s">
        <v>571</v>
      </c>
      <c r="AYH69" s="212" t="s">
        <v>637</v>
      </c>
      <c r="AYI69" s="212" t="s">
        <v>572</v>
      </c>
      <c r="AYJ69" s="212" t="s">
        <v>572</v>
      </c>
      <c r="AYK69" s="212" t="s">
        <v>637</v>
      </c>
      <c r="AYL69" s="212" t="s">
        <v>573</v>
      </c>
      <c r="AYM69" s="212" t="s">
        <v>573</v>
      </c>
      <c r="AYN69" s="212" t="s">
        <v>637</v>
      </c>
      <c r="AYO69" s="212" t="s">
        <v>574</v>
      </c>
      <c r="AYP69" s="212" t="s">
        <v>574</v>
      </c>
      <c r="AYQ69" s="503" t="s">
        <v>578</v>
      </c>
      <c r="AYR69" s="212" t="s">
        <v>311</v>
      </c>
      <c r="AYS69" s="212" t="s">
        <v>412</v>
      </c>
      <c r="AYT69" s="212" t="s">
        <v>579</v>
      </c>
      <c r="AYU69" s="212" t="s">
        <v>580</v>
      </c>
      <c r="AYV69" s="212" t="s">
        <v>581</v>
      </c>
      <c r="AYW69" s="212" t="s">
        <v>638</v>
      </c>
      <c r="AYX69" s="503" t="s">
        <v>578</v>
      </c>
      <c r="AYY69" s="212" t="s">
        <v>638</v>
      </c>
      <c r="AYZ69" s="212" t="s">
        <v>600</v>
      </c>
      <c r="AZA69" s="503" t="s">
        <v>578</v>
      </c>
      <c r="AZB69" s="212" t="s">
        <v>604</v>
      </c>
      <c r="AZC69" s="212" t="s">
        <v>638</v>
      </c>
      <c r="AZD69" s="212" t="s">
        <v>412</v>
      </c>
      <c r="AZE69" s="212" t="s">
        <v>579</v>
      </c>
      <c r="AZF69" s="212" t="s">
        <v>638</v>
      </c>
      <c r="AZG69" s="212" t="s">
        <v>412</v>
      </c>
      <c r="AZH69" s="212" t="s">
        <v>579</v>
      </c>
      <c r="AZI69" s="212" t="s">
        <v>638</v>
      </c>
      <c r="AZJ69" s="212" t="s">
        <v>580</v>
      </c>
      <c r="AZK69" s="212" t="s">
        <v>638</v>
      </c>
      <c r="AZL69" s="212" t="s">
        <v>581</v>
      </c>
      <c r="AZM69" s="212" t="s">
        <v>580</v>
      </c>
      <c r="AZN69" s="212" t="s">
        <v>581</v>
      </c>
      <c r="AZO69" s="212" t="s">
        <v>512</v>
      </c>
      <c r="AZP69" s="212" t="s">
        <v>506</v>
      </c>
      <c r="AZQ69" s="212" t="s">
        <v>584</v>
      </c>
      <c r="AZR69" s="212" t="s">
        <v>506</v>
      </c>
      <c r="AZS69" s="212" t="s">
        <v>585</v>
      </c>
      <c r="AZT69" s="212" t="s">
        <v>586</v>
      </c>
      <c r="AZU69" s="212" t="s">
        <v>585</v>
      </c>
      <c r="AZV69" s="212" t="s">
        <v>586</v>
      </c>
      <c r="AZW69" s="212" t="s">
        <v>585</v>
      </c>
      <c r="AZX69" s="212" t="s">
        <v>586</v>
      </c>
      <c r="AZY69" s="212" t="s">
        <v>639</v>
      </c>
      <c r="AZZ69" s="212" t="s">
        <v>639</v>
      </c>
      <c r="BAA69" s="212" t="s">
        <v>506</v>
      </c>
      <c r="BAB69" s="212" t="s">
        <v>512</v>
      </c>
      <c r="BAC69" s="212" t="s">
        <v>639</v>
      </c>
      <c r="BAD69" s="212" t="s">
        <v>512</v>
      </c>
      <c r="BAE69" s="212" t="s">
        <v>639</v>
      </c>
      <c r="BAF69" s="212" t="s">
        <v>506</v>
      </c>
      <c r="BAG69" s="212" t="s">
        <v>639</v>
      </c>
      <c r="BAH69" s="212" t="s">
        <v>584</v>
      </c>
      <c r="BAI69" s="212" t="s">
        <v>639</v>
      </c>
      <c r="BAJ69" s="212" t="s">
        <v>506</v>
      </c>
      <c r="BAK69" s="212" t="s">
        <v>584</v>
      </c>
      <c r="BAL69" s="212" t="s">
        <v>506</v>
      </c>
      <c r="BAM69" s="212" t="s">
        <v>608</v>
      </c>
      <c r="BAN69" s="212" t="s">
        <v>394</v>
      </c>
      <c r="BAO69" s="212" t="s">
        <v>609</v>
      </c>
      <c r="BAP69" s="503" t="s">
        <v>610</v>
      </c>
      <c r="BAQ69" s="212" t="s">
        <v>611</v>
      </c>
      <c r="BAR69" s="212" t="s">
        <v>612</v>
      </c>
      <c r="BAS69" s="212" t="s">
        <v>613</v>
      </c>
      <c r="BAT69" s="212" t="s">
        <v>614</v>
      </c>
      <c r="BAU69" s="212" t="s">
        <v>615</v>
      </c>
      <c r="BAV69" s="212" t="s">
        <v>616</v>
      </c>
      <c r="BAW69" s="212" t="s">
        <v>617</v>
      </c>
      <c r="BAX69" s="212" t="s">
        <v>618</v>
      </c>
      <c r="BAY69" s="212" t="s">
        <v>619</v>
      </c>
      <c r="BAZ69" s="212" t="s">
        <v>620</v>
      </c>
      <c r="BBA69" s="212" t="s">
        <v>621</v>
      </c>
      <c r="BBB69" s="212" t="s">
        <v>622</v>
      </c>
      <c r="BBC69" s="212" t="s">
        <v>623</v>
      </c>
      <c r="BBD69" s="212" t="s">
        <v>624</v>
      </c>
      <c r="BBE69" s="212" t="s">
        <v>625</v>
      </c>
      <c r="BBF69" s="212" t="s">
        <v>626</v>
      </c>
      <c r="BBG69" s="212" t="s">
        <v>609</v>
      </c>
      <c r="BBH69" s="212" t="s">
        <v>627</v>
      </c>
      <c r="BBI69" s="212" t="s">
        <v>609</v>
      </c>
      <c r="BBJ69" s="212" t="s">
        <v>621</v>
      </c>
      <c r="BBK69" s="212" t="s">
        <v>619</v>
      </c>
      <c r="BBL69" s="212" t="s">
        <v>628</v>
      </c>
      <c r="BBM69" s="212" t="s">
        <v>629</v>
      </c>
      <c r="BBN69" s="212" t="s">
        <v>630</v>
      </c>
      <c r="BBO69" s="212" t="s">
        <v>631</v>
      </c>
      <c r="BBP69" s="212" t="s">
        <v>632</v>
      </c>
      <c r="BBQ69" s="212" t="s">
        <v>633</v>
      </c>
      <c r="BBR69" s="212" t="s">
        <v>630</v>
      </c>
      <c r="BBS69" s="212" t="s">
        <v>621</v>
      </c>
      <c r="BBT69" s="212" t="s">
        <v>630</v>
      </c>
      <c r="BBU69" s="212" t="s">
        <v>634</v>
      </c>
      <c r="BBV69" s="212" t="s">
        <v>627</v>
      </c>
      <c r="BBW69" s="212" t="s">
        <v>608</v>
      </c>
      <c r="BBX69" s="212" t="s">
        <v>394</v>
      </c>
      <c r="BBY69" s="212" t="s">
        <v>609</v>
      </c>
      <c r="BBZ69" s="503" t="s">
        <v>610</v>
      </c>
      <c r="BCA69" s="212" t="s">
        <v>611</v>
      </c>
      <c r="BCB69" s="212" t="s">
        <v>612</v>
      </c>
      <c r="BCC69" s="212">
        <v>12</v>
      </c>
      <c r="BCD69" s="212" t="s">
        <v>608</v>
      </c>
      <c r="BCE69" s="212">
        <v>12</v>
      </c>
      <c r="BCF69" s="212" t="s">
        <v>394</v>
      </c>
      <c r="BCG69" s="212">
        <v>12</v>
      </c>
      <c r="BCH69" s="506" t="s">
        <v>609</v>
      </c>
      <c r="BCI69" s="212">
        <v>12</v>
      </c>
      <c r="BCJ69" s="503" t="s">
        <v>610</v>
      </c>
      <c r="BCK69" s="212">
        <v>12</v>
      </c>
      <c r="BCL69" s="212" t="s">
        <v>611</v>
      </c>
      <c r="BCM69" s="212">
        <v>12</v>
      </c>
      <c r="BCN69" s="212" t="s">
        <v>612</v>
      </c>
      <c r="BCO69" s="212" t="s">
        <v>613</v>
      </c>
      <c r="BCP69" s="212" t="s">
        <v>614</v>
      </c>
      <c r="BCQ69" s="212" t="s">
        <v>615</v>
      </c>
      <c r="BCR69" s="212" t="s">
        <v>616</v>
      </c>
      <c r="BCS69" s="212" t="s">
        <v>617</v>
      </c>
      <c r="BCT69" s="212" t="s">
        <v>618</v>
      </c>
      <c r="BCU69" s="212">
        <v>12</v>
      </c>
      <c r="BCV69" s="212" t="s">
        <v>613</v>
      </c>
      <c r="BCW69" s="212">
        <v>12</v>
      </c>
      <c r="BCX69" s="212" t="s">
        <v>614</v>
      </c>
      <c r="BCY69" s="212">
        <v>12</v>
      </c>
      <c r="BCZ69" s="212" t="s">
        <v>615</v>
      </c>
      <c r="BDA69" s="212">
        <v>12</v>
      </c>
      <c r="BDB69" s="212" t="s">
        <v>616</v>
      </c>
      <c r="BDC69" s="212">
        <v>12</v>
      </c>
      <c r="BDD69" s="212" t="s">
        <v>617</v>
      </c>
      <c r="BDE69" s="212">
        <v>12</v>
      </c>
      <c r="BDF69" s="212" t="s">
        <v>618</v>
      </c>
      <c r="BDG69" s="212" t="s">
        <v>619</v>
      </c>
      <c r="BDH69" s="212" t="s">
        <v>620</v>
      </c>
      <c r="BDI69" s="212" t="s">
        <v>621</v>
      </c>
      <c r="BDJ69" s="212" t="s">
        <v>622</v>
      </c>
      <c r="BDK69" s="212" t="s">
        <v>623</v>
      </c>
      <c r="BDL69" s="212" t="s">
        <v>624</v>
      </c>
      <c r="BDM69" s="212">
        <v>12</v>
      </c>
      <c r="BDN69" s="212" t="s">
        <v>619</v>
      </c>
      <c r="BDO69" s="212">
        <v>12</v>
      </c>
      <c r="BDP69" s="212" t="s">
        <v>620</v>
      </c>
      <c r="BDQ69" s="212">
        <v>12</v>
      </c>
      <c r="BDR69" s="212" t="s">
        <v>621</v>
      </c>
      <c r="BDS69" s="212">
        <v>12</v>
      </c>
      <c r="BDT69" s="212" t="s">
        <v>622</v>
      </c>
      <c r="BDU69" s="212">
        <v>12</v>
      </c>
      <c r="BDV69" s="212" t="s">
        <v>623</v>
      </c>
      <c r="BDW69" s="212">
        <v>12</v>
      </c>
      <c r="BDX69" s="212" t="s">
        <v>624</v>
      </c>
      <c r="BDY69" s="212" t="s">
        <v>625</v>
      </c>
      <c r="BDZ69" s="212" t="s">
        <v>626</v>
      </c>
      <c r="BEA69" s="212">
        <v>12</v>
      </c>
      <c r="BEB69" s="212" t="s">
        <v>625</v>
      </c>
      <c r="BEC69" s="212">
        <v>12</v>
      </c>
      <c r="BED69" s="212" t="s">
        <v>626</v>
      </c>
      <c r="BEE69" s="212" t="s">
        <v>609</v>
      </c>
      <c r="BEF69" s="212" t="s">
        <v>627</v>
      </c>
      <c r="BEG69" s="212">
        <v>12</v>
      </c>
      <c r="BEH69" s="212" t="s">
        <v>609</v>
      </c>
      <c r="BEI69" s="212">
        <v>12</v>
      </c>
      <c r="BEJ69" s="212" t="s">
        <v>627</v>
      </c>
      <c r="BEK69" s="212" t="s">
        <v>609</v>
      </c>
      <c r="BEL69" s="212" t="s">
        <v>621</v>
      </c>
      <c r="BEM69" s="212">
        <v>12</v>
      </c>
      <c r="BEN69" s="212" t="s">
        <v>609</v>
      </c>
      <c r="BEO69" s="212">
        <v>12</v>
      </c>
      <c r="BEP69" s="212" t="s">
        <v>621</v>
      </c>
      <c r="BEQ69" s="212" t="s">
        <v>619</v>
      </c>
      <c r="BER69" s="212" t="s">
        <v>628</v>
      </c>
      <c r="BES69" s="212" t="s">
        <v>629</v>
      </c>
      <c r="BET69" s="212" t="s">
        <v>630</v>
      </c>
      <c r="BEU69" s="212" t="s">
        <v>636</v>
      </c>
      <c r="BEV69" s="212" t="s">
        <v>632</v>
      </c>
      <c r="BEW69" s="212">
        <v>12</v>
      </c>
      <c r="BEX69" s="212" t="s">
        <v>619</v>
      </c>
      <c r="BEY69" s="212">
        <v>12</v>
      </c>
      <c r="BEZ69" s="212" t="s">
        <v>628</v>
      </c>
      <c r="BFA69" s="212">
        <v>12</v>
      </c>
      <c r="BFB69" s="212" t="s">
        <v>629</v>
      </c>
      <c r="BFC69" s="212">
        <v>12</v>
      </c>
      <c r="BFD69" s="212" t="s">
        <v>630</v>
      </c>
      <c r="BFE69" s="212">
        <v>12</v>
      </c>
      <c r="BFF69" s="212" t="s">
        <v>634</v>
      </c>
      <c r="BFG69" s="212">
        <v>12</v>
      </c>
      <c r="BFH69" s="212" t="s">
        <v>632</v>
      </c>
      <c r="BFI69" s="212" t="s">
        <v>633</v>
      </c>
      <c r="BFJ69" s="212" t="s">
        <v>630</v>
      </c>
      <c r="BFK69" s="212">
        <v>12</v>
      </c>
      <c r="BFL69" s="212" t="s">
        <v>633</v>
      </c>
      <c r="BFM69" s="212">
        <v>12</v>
      </c>
      <c r="BFN69" s="212" t="s">
        <v>630</v>
      </c>
      <c r="BFO69" s="212" t="s">
        <v>621</v>
      </c>
      <c r="BFP69" s="212" t="s">
        <v>630</v>
      </c>
      <c r="BFQ69" s="212">
        <v>12</v>
      </c>
      <c r="BFR69" s="212" t="s">
        <v>621</v>
      </c>
      <c r="BFS69" s="212">
        <v>12</v>
      </c>
      <c r="BFT69" s="212" t="s">
        <v>630</v>
      </c>
      <c r="BFU69" s="212" t="s">
        <v>634</v>
      </c>
      <c r="BFV69" s="212" t="s">
        <v>627</v>
      </c>
      <c r="BFW69" s="212">
        <v>12</v>
      </c>
      <c r="BFX69" s="212" t="s">
        <v>634</v>
      </c>
      <c r="BFY69" s="212">
        <v>12</v>
      </c>
      <c r="BFZ69" s="212" t="s">
        <v>627</v>
      </c>
      <c r="BGA69" s="212" t="s">
        <v>645</v>
      </c>
      <c r="BGB69" s="212" t="s">
        <v>646</v>
      </c>
      <c r="BGC69" s="212" t="s">
        <v>647</v>
      </c>
      <c r="BGD69" s="212" t="s">
        <v>648</v>
      </c>
      <c r="BGE69" s="212" t="s">
        <v>649</v>
      </c>
      <c r="BGF69" s="212" t="s">
        <v>645</v>
      </c>
      <c r="BGG69" s="212" t="s">
        <v>645</v>
      </c>
      <c r="BGH69" s="212" t="s">
        <v>646</v>
      </c>
      <c r="BGI69" s="212" t="s">
        <v>645</v>
      </c>
      <c r="BGJ69" s="212">
        <v>234</v>
      </c>
      <c r="BGK69" s="212" t="s">
        <v>646</v>
      </c>
      <c r="BGL69" s="212">
        <v>234</v>
      </c>
      <c r="BGM69" s="212" t="s">
        <v>647</v>
      </c>
      <c r="BGN69" s="212" t="s">
        <v>648</v>
      </c>
      <c r="BGO69" s="212" t="s">
        <v>647</v>
      </c>
      <c r="BGP69" s="212">
        <v>234</v>
      </c>
      <c r="BGQ69" s="212" t="s">
        <v>648</v>
      </c>
      <c r="BGR69" s="212">
        <v>234</v>
      </c>
      <c r="BGS69" s="212" t="s">
        <v>649</v>
      </c>
      <c r="BGT69" s="212" t="s">
        <v>645</v>
      </c>
      <c r="BGU69" s="212" t="s">
        <v>649</v>
      </c>
      <c r="BGV69" s="212">
        <v>234</v>
      </c>
      <c r="BGW69" s="212" t="s">
        <v>645</v>
      </c>
      <c r="BGX69" s="212">
        <v>234</v>
      </c>
      <c r="BGY69" s="212" t="s">
        <v>653</v>
      </c>
      <c r="BGZ69" s="212" t="s">
        <v>654</v>
      </c>
      <c r="BHA69" s="212" t="s">
        <v>655</v>
      </c>
      <c r="BHB69" s="212" t="s">
        <v>657</v>
      </c>
      <c r="BHC69" s="212" t="s">
        <v>656</v>
      </c>
      <c r="BHD69" s="212" t="s">
        <v>657</v>
      </c>
      <c r="BHE69" s="212" t="s">
        <v>653</v>
      </c>
      <c r="BHF69" s="212" t="s">
        <v>654</v>
      </c>
      <c r="BHG69" s="212" t="s">
        <v>653</v>
      </c>
      <c r="BHH69" s="212" t="s">
        <v>658</v>
      </c>
      <c r="BHI69" s="212" t="s">
        <v>654</v>
      </c>
      <c r="BHJ69" s="212" t="s">
        <v>658</v>
      </c>
      <c r="BHK69" s="212" t="s">
        <v>655</v>
      </c>
      <c r="BHL69" s="212" t="s">
        <v>657</v>
      </c>
      <c r="BHM69" s="212" t="s">
        <v>655</v>
      </c>
      <c r="BHN69" s="212" t="s">
        <v>658</v>
      </c>
      <c r="BHO69" s="212" t="s">
        <v>301</v>
      </c>
      <c r="BHP69" s="212" t="s">
        <v>658</v>
      </c>
      <c r="BHQ69" s="212" t="s">
        <v>656</v>
      </c>
      <c r="BHR69" s="212" t="s">
        <v>657</v>
      </c>
      <c r="BHS69" s="212" t="s">
        <v>656</v>
      </c>
      <c r="BHT69" s="212" t="s">
        <v>658</v>
      </c>
      <c r="BHU69" s="212" t="s">
        <v>657</v>
      </c>
      <c r="BHV69" s="212" t="s">
        <v>658</v>
      </c>
      <c r="BHW69" s="212" t="s">
        <v>662</v>
      </c>
      <c r="BHX69" s="212" t="s">
        <v>663</v>
      </c>
      <c r="BHY69" s="212" t="s">
        <v>664</v>
      </c>
      <c r="BHZ69" s="212" t="s">
        <v>665</v>
      </c>
      <c r="BIA69" s="212" t="s">
        <v>666</v>
      </c>
      <c r="BIB69" s="212" t="s">
        <v>667</v>
      </c>
      <c r="BIC69" s="212" t="s">
        <v>662</v>
      </c>
      <c r="BID69" s="212" t="s">
        <v>663</v>
      </c>
      <c r="BIE69" s="212" t="s">
        <v>668</v>
      </c>
      <c r="BIF69" s="212" t="s">
        <v>662</v>
      </c>
      <c r="BIG69" s="212" t="s">
        <v>668</v>
      </c>
      <c r="BIH69" s="212" t="s">
        <v>663</v>
      </c>
      <c r="BII69" s="212" t="s">
        <v>664</v>
      </c>
      <c r="BIJ69" s="212" t="s">
        <v>665</v>
      </c>
      <c r="BIK69" s="212" t="s">
        <v>668</v>
      </c>
      <c r="BIL69" s="212" t="s">
        <v>664</v>
      </c>
      <c r="BIM69" s="212" t="s">
        <v>668</v>
      </c>
      <c r="BIN69" s="212" t="s">
        <v>665</v>
      </c>
      <c r="BIO69" s="212" t="s">
        <v>666</v>
      </c>
      <c r="BIP69" s="212" t="s">
        <v>667</v>
      </c>
      <c r="BIQ69" s="212" t="s">
        <v>668</v>
      </c>
      <c r="BIR69" s="212" t="s">
        <v>666</v>
      </c>
      <c r="BIS69" s="212" t="s">
        <v>668</v>
      </c>
      <c r="BIT69" s="212" t="s">
        <v>667</v>
      </c>
      <c r="BIU69" s="212" t="s">
        <v>692</v>
      </c>
      <c r="BIV69" s="212" t="s">
        <v>693</v>
      </c>
      <c r="BIW69" s="212" t="s">
        <v>694</v>
      </c>
      <c r="BIX69" s="212" t="s">
        <v>695</v>
      </c>
      <c r="BIY69" s="212" t="s">
        <v>696</v>
      </c>
      <c r="BIZ69" s="212" t="s">
        <v>701</v>
      </c>
      <c r="BJA69" s="212" t="s">
        <v>692</v>
      </c>
      <c r="BJB69" s="212" t="s">
        <v>697</v>
      </c>
      <c r="BJC69" s="212" t="s">
        <v>694</v>
      </c>
      <c r="BJD69" s="212" t="s">
        <v>698</v>
      </c>
      <c r="BJE69" s="212" t="s">
        <v>696</v>
      </c>
      <c r="BJF69" s="212" t="s">
        <v>699</v>
      </c>
      <c r="BJG69" s="212" t="s">
        <v>700</v>
      </c>
      <c r="BJH69" s="212" t="s">
        <v>699</v>
      </c>
      <c r="BJI69" s="212" t="s">
        <v>701</v>
      </c>
      <c r="BJJ69" s="212" t="s">
        <v>697</v>
      </c>
      <c r="BJK69" s="212" t="s">
        <v>693</v>
      </c>
      <c r="BJL69" s="212" t="s">
        <v>694</v>
      </c>
      <c r="BJM69" s="212" t="s">
        <v>696</v>
      </c>
      <c r="BJN69" s="212" t="s">
        <v>694</v>
      </c>
      <c r="BJO69" s="212" t="s">
        <v>694</v>
      </c>
      <c r="BJP69" s="212" t="s">
        <v>701</v>
      </c>
      <c r="BJQ69" s="212" t="s">
        <v>699</v>
      </c>
      <c r="BJR69" s="212" t="s">
        <v>694</v>
      </c>
      <c r="BJS69" s="212" t="s">
        <v>695</v>
      </c>
      <c r="BJT69" s="212" t="s">
        <v>698</v>
      </c>
      <c r="BJU69" s="212" t="s">
        <v>696</v>
      </c>
      <c r="BJV69" s="212" t="s">
        <v>700</v>
      </c>
      <c r="BJW69" s="212" t="s">
        <v>699</v>
      </c>
      <c r="BJX69" s="212" t="s">
        <v>701</v>
      </c>
      <c r="BJY69" s="212" t="s">
        <v>701</v>
      </c>
      <c r="BJZ69" s="212" t="s">
        <v>696</v>
      </c>
      <c r="BKA69" s="212" t="s">
        <v>699</v>
      </c>
      <c r="BKB69" s="212" t="s">
        <v>696</v>
      </c>
      <c r="BKC69" s="212" t="s">
        <v>699</v>
      </c>
      <c r="BKD69" s="212" t="s">
        <v>701</v>
      </c>
      <c r="BKE69" s="212" t="s">
        <v>692</v>
      </c>
      <c r="BKF69" s="212" t="s">
        <v>693</v>
      </c>
      <c r="BKG69" s="212" t="s">
        <v>694</v>
      </c>
      <c r="BKH69" s="212" t="s">
        <v>695</v>
      </c>
      <c r="BKI69" s="212" t="s">
        <v>696</v>
      </c>
      <c r="BKJ69" s="212" t="s">
        <v>701</v>
      </c>
      <c r="BKK69" s="212" t="s">
        <v>692</v>
      </c>
      <c r="BKL69" s="212">
        <v>23</v>
      </c>
      <c r="BKM69" s="212" t="s">
        <v>693</v>
      </c>
      <c r="BKN69" s="212">
        <v>23</v>
      </c>
      <c r="BKO69" s="212" t="s">
        <v>694</v>
      </c>
      <c r="BKP69" s="212">
        <v>23</v>
      </c>
      <c r="BKQ69" s="212" t="s">
        <v>695</v>
      </c>
      <c r="BKR69" s="212">
        <v>23</v>
      </c>
      <c r="BKS69" s="212" t="s">
        <v>696</v>
      </c>
      <c r="BKT69" s="212">
        <v>23</v>
      </c>
      <c r="BKU69" s="212" t="s">
        <v>701</v>
      </c>
      <c r="BKV69" s="212">
        <v>23</v>
      </c>
      <c r="BKW69" s="212" t="s">
        <v>692</v>
      </c>
      <c r="BKX69" s="212" t="s">
        <v>697</v>
      </c>
      <c r="BKY69" s="212" t="s">
        <v>694</v>
      </c>
      <c r="BKZ69" s="212" t="s">
        <v>698</v>
      </c>
      <c r="BLA69" s="212" t="s">
        <v>696</v>
      </c>
      <c r="BLB69" s="212" t="s">
        <v>699</v>
      </c>
      <c r="BLC69" s="212" t="s">
        <v>692</v>
      </c>
      <c r="BLD69" s="212">
        <v>23</v>
      </c>
      <c r="BLE69" s="212" t="s">
        <v>697</v>
      </c>
      <c r="BLF69" s="212">
        <v>23</v>
      </c>
      <c r="BLG69" s="212" t="s">
        <v>694</v>
      </c>
      <c r="BLH69" s="212">
        <v>23</v>
      </c>
      <c r="BLI69" s="212" t="s">
        <v>698</v>
      </c>
      <c r="BLJ69" s="212">
        <v>23</v>
      </c>
      <c r="BLK69" s="212" t="s">
        <v>696</v>
      </c>
      <c r="BLL69" s="212">
        <v>23</v>
      </c>
      <c r="BLM69" s="212" t="s">
        <v>699</v>
      </c>
      <c r="BLN69" s="212">
        <v>23</v>
      </c>
      <c r="BLO69" s="212" t="s">
        <v>700</v>
      </c>
      <c r="BLP69" s="212" t="s">
        <v>699</v>
      </c>
      <c r="BLQ69" s="212" t="s">
        <v>701</v>
      </c>
      <c r="BLR69" s="212" t="s">
        <v>697</v>
      </c>
      <c r="BLS69" s="212" t="s">
        <v>693</v>
      </c>
      <c r="BLT69" s="212" t="s">
        <v>694</v>
      </c>
      <c r="BLU69" s="212" t="s">
        <v>700</v>
      </c>
      <c r="BLV69" s="212">
        <v>23</v>
      </c>
      <c r="BLW69" s="212" t="s">
        <v>699</v>
      </c>
      <c r="BLX69" s="212">
        <v>23</v>
      </c>
      <c r="BLY69" s="212" t="s">
        <v>701</v>
      </c>
      <c r="BLZ69" s="212">
        <v>23</v>
      </c>
      <c r="BMA69" s="212" t="s">
        <v>697</v>
      </c>
      <c r="BMB69" s="212">
        <v>23</v>
      </c>
      <c r="BMC69" s="212" t="s">
        <v>693</v>
      </c>
      <c r="BMD69" s="212">
        <v>23</v>
      </c>
      <c r="BME69" s="212" t="s">
        <v>694</v>
      </c>
      <c r="BMF69" s="212">
        <v>23</v>
      </c>
      <c r="BMG69" s="212" t="s">
        <v>696</v>
      </c>
      <c r="BMH69" s="212" t="s">
        <v>694</v>
      </c>
      <c r="BMI69" s="212" t="s">
        <v>696</v>
      </c>
      <c r="BMJ69" s="212">
        <v>23</v>
      </c>
      <c r="BMK69" s="212" t="s">
        <v>694</v>
      </c>
      <c r="BML69" s="212">
        <v>23</v>
      </c>
      <c r="BMM69" s="212" t="s">
        <v>694</v>
      </c>
      <c r="BMN69" s="212" t="s">
        <v>701</v>
      </c>
      <c r="BMO69" s="212" t="s">
        <v>694</v>
      </c>
      <c r="BMP69" s="212">
        <v>23</v>
      </c>
      <c r="BMQ69" s="212" t="s">
        <v>701</v>
      </c>
      <c r="BMR69" s="212">
        <v>23</v>
      </c>
      <c r="BMS69" s="212" t="s">
        <v>699</v>
      </c>
      <c r="BMT69" s="212" t="s">
        <v>694</v>
      </c>
      <c r="BMU69" s="212" t="s">
        <v>699</v>
      </c>
      <c r="BMV69" s="212">
        <v>23</v>
      </c>
      <c r="BMW69" s="212" t="s">
        <v>694</v>
      </c>
      <c r="BMX69" s="212">
        <v>23</v>
      </c>
      <c r="BMY69" s="212" t="s">
        <v>695</v>
      </c>
      <c r="BMZ69" s="212" t="s">
        <v>698</v>
      </c>
      <c r="BNA69" s="212" t="s">
        <v>696</v>
      </c>
      <c r="BNB69" s="212" t="s">
        <v>700</v>
      </c>
      <c r="BNC69" s="212" t="s">
        <v>699</v>
      </c>
      <c r="BND69" s="212" t="s">
        <v>701</v>
      </c>
      <c r="BNE69" s="212" t="s">
        <v>695</v>
      </c>
      <c r="BNF69" s="212">
        <v>23</v>
      </c>
      <c r="BNG69" s="212" t="s">
        <v>698</v>
      </c>
      <c r="BNH69" s="212">
        <v>23</v>
      </c>
      <c r="BNI69" s="212" t="s">
        <v>696</v>
      </c>
      <c r="BNJ69" s="212">
        <v>23</v>
      </c>
      <c r="BNK69" s="212" t="s">
        <v>700</v>
      </c>
      <c r="BNL69" s="212">
        <v>23</v>
      </c>
      <c r="BNM69" s="212" t="s">
        <v>699</v>
      </c>
      <c r="BNN69" s="212">
        <v>23</v>
      </c>
      <c r="BNO69" s="212" t="s">
        <v>701</v>
      </c>
      <c r="BNP69" s="212">
        <v>23</v>
      </c>
      <c r="BNQ69" s="212" t="s">
        <v>701</v>
      </c>
      <c r="BNR69" s="212" t="s">
        <v>696</v>
      </c>
      <c r="BNS69" s="212" t="s">
        <v>701</v>
      </c>
      <c r="BNT69" s="212">
        <v>23</v>
      </c>
      <c r="BNU69" s="212" t="s">
        <v>696</v>
      </c>
      <c r="BNV69" s="212">
        <v>23</v>
      </c>
      <c r="BNW69" s="212" t="s">
        <v>699</v>
      </c>
      <c r="BNX69" s="212" t="s">
        <v>696</v>
      </c>
      <c r="BNY69" s="212" t="s">
        <v>699</v>
      </c>
      <c r="BNZ69" s="212">
        <v>23</v>
      </c>
      <c r="BOA69" s="212" t="s">
        <v>696</v>
      </c>
      <c r="BOB69" s="212">
        <v>23</v>
      </c>
      <c r="BOC69" s="212" t="s">
        <v>699</v>
      </c>
      <c r="BOD69" s="212" t="s">
        <v>701</v>
      </c>
      <c r="BOE69" s="212" t="s">
        <v>699</v>
      </c>
      <c r="BOF69" s="212">
        <v>23</v>
      </c>
      <c r="BOG69" s="212" t="s">
        <v>701</v>
      </c>
      <c r="BOH69" s="212">
        <v>23</v>
      </c>
      <c r="BOI69" s="212" t="s">
        <v>705</v>
      </c>
      <c r="BOJ69" s="212" t="s">
        <v>706</v>
      </c>
      <c r="BOK69" s="212" t="s">
        <v>707</v>
      </c>
      <c r="BOL69" s="212" t="s">
        <v>705</v>
      </c>
      <c r="BOM69" s="212" t="s">
        <v>706</v>
      </c>
      <c r="BON69" s="212" t="s">
        <v>707</v>
      </c>
      <c r="BOO69" s="212" t="s">
        <v>705</v>
      </c>
      <c r="BOP69" s="212" t="s">
        <v>706</v>
      </c>
      <c r="BOQ69" s="212" t="s">
        <v>705</v>
      </c>
      <c r="BOR69" s="212">
        <v>345</v>
      </c>
      <c r="BOS69" s="212" t="s">
        <v>706</v>
      </c>
      <c r="BOT69" s="212">
        <v>345</v>
      </c>
      <c r="BOU69" s="212" t="s">
        <v>707</v>
      </c>
      <c r="BOV69" s="212" t="s">
        <v>705</v>
      </c>
      <c r="BOW69" s="212" t="s">
        <v>707</v>
      </c>
      <c r="BOX69" s="212">
        <v>345</v>
      </c>
      <c r="BOY69" s="212" t="s">
        <v>705</v>
      </c>
      <c r="BOZ69" s="212">
        <v>345</v>
      </c>
      <c r="BPA69" s="212" t="s">
        <v>706</v>
      </c>
      <c r="BPB69" s="212" t="s">
        <v>707</v>
      </c>
      <c r="BPC69" s="212" t="s">
        <v>706</v>
      </c>
      <c r="BPD69" s="212">
        <v>345</v>
      </c>
      <c r="BPE69" s="212" t="s">
        <v>707</v>
      </c>
      <c r="BPF69" s="212">
        <v>345</v>
      </c>
      <c r="BPG69" s="212" t="s">
        <v>709</v>
      </c>
      <c r="BPH69" s="212" t="s">
        <v>710</v>
      </c>
      <c r="BPI69" s="212" t="s">
        <v>711</v>
      </c>
      <c r="BPJ69" s="212" t="s">
        <v>712</v>
      </c>
      <c r="BPK69" s="212" t="s">
        <v>713</v>
      </c>
      <c r="BPL69" s="212" t="s">
        <v>714</v>
      </c>
      <c r="BPM69" s="212" t="s">
        <v>709</v>
      </c>
      <c r="BPN69" s="212" t="s">
        <v>710</v>
      </c>
      <c r="BPO69" s="212" t="s">
        <v>709</v>
      </c>
      <c r="BPP69" s="212" t="s">
        <v>715</v>
      </c>
      <c r="BPQ69" s="212" t="s">
        <v>710</v>
      </c>
      <c r="BPR69" s="212" t="s">
        <v>715</v>
      </c>
      <c r="BPS69" s="212" t="s">
        <v>711</v>
      </c>
      <c r="BPT69" s="212" t="s">
        <v>712</v>
      </c>
      <c r="BPU69" s="212" t="s">
        <v>711</v>
      </c>
      <c r="BPV69" s="212" t="s">
        <v>715</v>
      </c>
      <c r="BPW69" s="212" t="s">
        <v>712</v>
      </c>
      <c r="BPX69" s="212" t="s">
        <v>715</v>
      </c>
      <c r="BPY69" s="212" t="s">
        <v>713</v>
      </c>
      <c r="BPZ69" s="212" t="s">
        <v>714</v>
      </c>
      <c r="BQA69" s="212" t="s">
        <v>713</v>
      </c>
      <c r="BQB69" s="212" t="s">
        <v>715</v>
      </c>
      <c r="BQC69" s="212" t="s">
        <v>714</v>
      </c>
      <c r="BQD69" s="212" t="s">
        <v>715</v>
      </c>
      <c r="BQE69" s="212" t="s">
        <v>736</v>
      </c>
      <c r="BQF69" s="212" t="s">
        <v>732</v>
      </c>
      <c r="BQG69" s="212" t="s">
        <v>731</v>
      </c>
      <c r="BQH69" s="212" t="s">
        <v>733</v>
      </c>
      <c r="BQI69" s="212" t="s">
        <v>734</v>
      </c>
      <c r="BQJ69" s="212" t="s">
        <v>735</v>
      </c>
      <c r="BQK69" s="212" t="s">
        <v>736</v>
      </c>
      <c r="BQL69" s="212" t="s">
        <v>737</v>
      </c>
      <c r="BQM69" s="212" t="s">
        <v>734</v>
      </c>
      <c r="BQN69" s="212" t="s">
        <v>738</v>
      </c>
      <c r="BQO69" s="212" t="s">
        <v>727</v>
      </c>
      <c r="BQP69" s="212" t="s">
        <v>739</v>
      </c>
      <c r="BQQ69" s="212" t="s">
        <v>741</v>
      </c>
      <c r="BQR69" s="212" t="s">
        <v>732</v>
      </c>
      <c r="BQS69" s="212" t="s">
        <v>735</v>
      </c>
      <c r="BQT69" s="212" t="s">
        <v>740</v>
      </c>
      <c r="BQU69" s="212" t="s">
        <v>739</v>
      </c>
      <c r="BQV69" s="212" t="s">
        <v>731</v>
      </c>
      <c r="BQW69" s="212" t="s">
        <v>731</v>
      </c>
      <c r="BQX69" s="212" t="s">
        <v>734</v>
      </c>
      <c r="BQY69" s="212" t="s">
        <v>735</v>
      </c>
      <c r="BQZ69" s="212" t="s">
        <v>731</v>
      </c>
      <c r="BRA69" s="212" t="s">
        <v>739</v>
      </c>
      <c r="BRB69" s="212" t="s">
        <v>731</v>
      </c>
      <c r="BRC69" s="212" t="s">
        <v>741</v>
      </c>
      <c r="BRD69" s="212" t="s">
        <v>737</v>
      </c>
      <c r="BRE69" s="212" t="s">
        <v>733</v>
      </c>
      <c r="BRF69" s="212" t="s">
        <v>739</v>
      </c>
      <c r="BRG69" s="212" t="s">
        <v>735</v>
      </c>
      <c r="BRH69" s="212" t="s">
        <v>734</v>
      </c>
      <c r="BRI69" s="212" t="s">
        <v>734</v>
      </c>
      <c r="BRJ69" s="212" t="s">
        <v>735</v>
      </c>
      <c r="BRK69" s="212" t="s">
        <v>739</v>
      </c>
      <c r="BRL69" s="212" t="s">
        <v>734</v>
      </c>
      <c r="BRM69" s="212" t="s">
        <v>739</v>
      </c>
      <c r="BRN69" s="212" t="s">
        <v>735</v>
      </c>
      <c r="BRO69" s="212" t="s">
        <v>736</v>
      </c>
      <c r="BRP69" s="212" t="s">
        <v>732</v>
      </c>
      <c r="BRQ69" s="212" t="s">
        <v>731</v>
      </c>
      <c r="BRR69" s="212" t="s">
        <v>733</v>
      </c>
      <c r="BRS69" s="212" t="s">
        <v>734</v>
      </c>
      <c r="BRT69" s="212" t="s">
        <v>735</v>
      </c>
      <c r="BRU69" s="212" t="s">
        <v>736</v>
      </c>
      <c r="BRV69" s="212">
        <v>34</v>
      </c>
      <c r="BRW69" s="212" t="s">
        <v>732</v>
      </c>
      <c r="BRX69" s="212">
        <v>34</v>
      </c>
      <c r="BRY69" s="212" t="s">
        <v>731</v>
      </c>
      <c r="BRZ69" s="212">
        <v>34</v>
      </c>
      <c r="BSA69" s="212" t="s">
        <v>733</v>
      </c>
      <c r="BSB69" s="212">
        <v>34</v>
      </c>
      <c r="BSC69" s="212" t="s">
        <v>734</v>
      </c>
      <c r="BSD69" s="212">
        <v>34</v>
      </c>
      <c r="BSE69" s="212" t="s">
        <v>735</v>
      </c>
      <c r="BSF69" s="212">
        <v>34</v>
      </c>
      <c r="BSG69" s="212" t="s">
        <v>736</v>
      </c>
      <c r="BSH69" s="212" t="s">
        <v>737</v>
      </c>
      <c r="BSI69" s="212" t="s">
        <v>734</v>
      </c>
      <c r="BSJ69" s="212" t="s">
        <v>738</v>
      </c>
      <c r="BSK69" s="212" t="s">
        <v>727</v>
      </c>
      <c r="BSL69" s="212" t="s">
        <v>739</v>
      </c>
      <c r="BSM69" s="212" t="s">
        <v>736</v>
      </c>
      <c r="BSN69" s="212">
        <v>34</v>
      </c>
      <c r="BSO69" s="212" t="s">
        <v>737</v>
      </c>
      <c r="BSP69" s="212">
        <v>34</v>
      </c>
      <c r="BSQ69" s="212" t="s">
        <v>734</v>
      </c>
      <c r="BSR69" s="212">
        <v>34</v>
      </c>
      <c r="BSS69" s="212" t="s">
        <v>740</v>
      </c>
      <c r="BST69" s="212">
        <v>34</v>
      </c>
      <c r="BSU69" s="212" t="s">
        <v>727</v>
      </c>
      <c r="BSV69" s="212">
        <v>34</v>
      </c>
      <c r="BSW69" s="212" t="s">
        <v>739</v>
      </c>
      <c r="BSX69" s="212">
        <v>34</v>
      </c>
      <c r="BSY69" s="212" t="s">
        <v>739</v>
      </c>
      <c r="BSZ69" s="212" t="s">
        <v>732</v>
      </c>
      <c r="BTA69" s="212" t="s">
        <v>735</v>
      </c>
      <c r="BTB69" s="212" t="s">
        <v>740</v>
      </c>
      <c r="BTC69" s="212" t="s">
        <v>739</v>
      </c>
      <c r="BTD69" s="212" t="s">
        <v>731</v>
      </c>
      <c r="BTE69" s="212" t="s">
        <v>741</v>
      </c>
      <c r="BTF69" s="212">
        <v>34</v>
      </c>
      <c r="BTG69" s="212" t="s">
        <v>732</v>
      </c>
      <c r="BTH69" s="212">
        <v>34</v>
      </c>
      <c r="BTI69" s="212" t="s">
        <v>735</v>
      </c>
      <c r="BTJ69" s="212">
        <v>34</v>
      </c>
      <c r="BTK69" s="212" t="s">
        <v>740</v>
      </c>
      <c r="BTL69" s="212">
        <v>34</v>
      </c>
      <c r="BTM69" s="212" t="s">
        <v>739</v>
      </c>
      <c r="BTN69" s="212">
        <v>34</v>
      </c>
      <c r="BTO69" s="212" t="s">
        <v>731</v>
      </c>
      <c r="BTP69" s="212">
        <v>34</v>
      </c>
      <c r="BTQ69" s="212" t="s">
        <v>731</v>
      </c>
      <c r="BTR69" s="212" t="s">
        <v>734</v>
      </c>
      <c r="BTS69" s="212" t="s">
        <v>731</v>
      </c>
      <c r="BTT69" s="212">
        <v>34</v>
      </c>
      <c r="BTU69" s="212" t="s">
        <v>734</v>
      </c>
      <c r="BTV69" s="212">
        <v>34</v>
      </c>
      <c r="BTW69" s="212" t="s">
        <v>735</v>
      </c>
      <c r="BTX69" s="212" t="s">
        <v>731</v>
      </c>
      <c r="BTY69" s="212" t="s">
        <v>735</v>
      </c>
      <c r="BTZ69" s="212">
        <v>34</v>
      </c>
      <c r="BUA69" s="212" t="s">
        <v>731</v>
      </c>
      <c r="BUB69" s="212">
        <v>34</v>
      </c>
      <c r="BUC69" s="212" t="s">
        <v>739</v>
      </c>
      <c r="BUD69" s="212" t="s">
        <v>731</v>
      </c>
      <c r="BUE69" s="212" t="s">
        <v>739</v>
      </c>
      <c r="BUF69" s="212">
        <v>34</v>
      </c>
      <c r="BUG69" s="212" t="s">
        <v>731</v>
      </c>
      <c r="BUH69" s="212">
        <v>34</v>
      </c>
      <c r="BUI69" s="212" t="s">
        <v>741</v>
      </c>
      <c r="BUJ69" s="212" t="s">
        <v>737</v>
      </c>
      <c r="BUK69" s="212" t="s">
        <v>733</v>
      </c>
      <c r="BUL69" s="212" t="s">
        <v>739</v>
      </c>
      <c r="BUM69" s="212" t="s">
        <v>735</v>
      </c>
      <c r="BUN69" s="212" t="s">
        <v>734</v>
      </c>
      <c r="BUO69" s="212" t="s">
        <v>741</v>
      </c>
      <c r="BUP69" s="212">
        <v>34</v>
      </c>
      <c r="BUQ69" s="212" t="s">
        <v>737</v>
      </c>
      <c r="BUR69" s="212">
        <v>34</v>
      </c>
      <c r="BUS69" s="212" t="s">
        <v>733</v>
      </c>
      <c r="BUT69" s="212">
        <v>34</v>
      </c>
      <c r="BUU69" s="212" t="s">
        <v>739</v>
      </c>
      <c r="BUV69" s="212">
        <v>34</v>
      </c>
      <c r="BUW69" s="212" t="s">
        <v>735</v>
      </c>
      <c r="BUX69" s="212">
        <v>34</v>
      </c>
      <c r="BUY69" s="212" t="s">
        <v>734</v>
      </c>
      <c r="BUZ69" s="212">
        <v>34</v>
      </c>
      <c r="BVA69" s="212" t="s">
        <v>734</v>
      </c>
      <c r="BVB69" s="212" t="s">
        <v>735</v>
      </c>
      <c r="BVC69" s="212" t="s">
        <v>734</v>
      </c>
      <c r="BVD69" s="212">
        <v>34</v>
      </c>
      <c r="BVE69" s="212" t="s">
        <v>735</v>
      </c>
      <c r="BVF69" s="212">
        <v>34</v>
      </c>
      <c r="BVG69" s="212" t="s">
        <v>739</v>
      </c>
      <c r="BVH69" s="212" t="s">
        <v>734</v>
      </c>
      <c r="BVI69" s="212" t="s">
        <v>739</v>
      </c>
      <c r="BVJ69" s="212">
        <v>34</v>
      </c>
      <c r="BVK69" s="212" t="s">
        <v>734</v>
      </c>
      <c r="BVL69" s="212">
        <v>34</v>
      </c>
      <c r="BVM69" s="212" t="s">
        <v>739</v>
      </c>
      <c r="BVN69" s="212" t="s">
        <v>735</v>
      </c>
      <c r="BVO69" s="212" t="s">
        <v>739</v>
      </c>
      <c r="BVP69" s="212">
        <v>34</v>
      </c>
      <c r="BVQ69" s="212" t="s">
        <v>735</v>
      </c>
      <c r="BVR69" s="212">
        <v>34</v>
      </c>
      <c r="BVS69" s="212" t="s">
        <v>744</v>
      </c>
      <c r="BVT69" s="212" t="s">
        <v>745</v>
      </c>
      <c r="BVU69" s="212" t="s">
        <v>746</v>
      </c>
      <c r="BVV69" s="212" t="s">
        <v>747</v>
      </c>
      <c r="BVW69" s="212" t="s">
        <v>489</v>
      </c>
      <c r="BVX69" s="212" t="s">
        <v>748</v>
      </c>
      <c r="BVY69" s="212" t="s">
        <v>744</v>
      </c>
      <c r="BVZ69" s="212" t="s">
        <v>745</v>
      </c>
      <c r="BWA69" s="212" t="s">
        <v>744</v>
      </c>
      <c r="BWB69" s="212">
        <v>456</v>
      </c>
      <c r="BWC69" s="212" t="s">
        <v>745</v>
      </c>
      <c r="BWD69" s="212">
        <v>456</v>
      </c>
      <c r="BWE69" s="212" t="s">
        <v>746</v>
      </c>
      <c r="BWF69" s="212" t="s">
        <v>747</v>
      </c>
      <c r="BWG69" s="212" t="s">
        <v>746</v>
      </c>
      <c r="BWH69" s="212">
        <v>456</v>
      </c>
      <c r="BWI69" s="212" t="s">
        <v>747</v>
      </c>
      <c r="BWJ69" s="212">
        <v>456</v>
      </c>
      <c r="BWK69" s="212" t="s">
        <v>489</v>
      </c>
      <c r="BWL69" s="212" t="s">
        <v>748</v>
      </c>
      <c r="BWM69" s="212" t="s">
        <v>489</v>
      </c>
      <c r="BWN69" s="212">
        <v>456</v>
      </c>
      <c r="BWO69" s="212" t="s">
        <v>748</v>
      </c>
      <c r="BWP69" s="212">
        <v>456</v>
      </c>
      <c r="BWQ69" s="212" t="s">
        <v>759</v>
      </c>
      <c r="BWR69" s="212" t="s">
        <v>760</v>
      </c>
      <c r="BWS69" s="212" t="s">
        <v>761</v>
      </c>
      <c r="BWT69" s="212" t="s">
        <v>762</v>
      </c>
      <c r="BWU69" s="212" t="s">
        <v>763</v>
      </c>
      <c r="BWV69" s="212" t="s">
        <v>764</v>
      </c>
      <c r="BWW69" s="212" t="s">
        <v>765</v>
      </c>
      <c r="BWX69" s="212" t="s">
        <v>766</v>
      </c>
      <c r="BWY69" s="212" t="s">
        <v>760</v>
      </c>
      <c r="BWZ69" s="212" t="s">
        <v>767</v>
      </c>
      <c r="BXA69" s="212" t="s">
        <v>764</v>
      </c>
      <c r="BXB69" s="212" t="s">
        <v>768</v>
      </c>
      <c r="BXC69" s="212" t="s">
        <v>763</v>
      </c>
      <c r="BXD69" s="212" t="s">
        <v>764</v>
      </c>
      <c r="BXE69" s="212" t="s">
        <v>767</v>
      </c>
      <c r="BXF69" s="212" t="s">
        <v>762</v>
      </c>
      <c r="BXG69" s="212" t="s">
        <v>768</v>
      </c>
      <c r="BXH69" s="212" t="s">
        <v>769</v>
      </c>
      <c r="BXI69" s="212" t="s">
        <v>760</v>
      </c>
      <c r="BXJ69" s="212" t="s">
        <v>764</v>
      </c>
      <c r="BXK69" s="212" t="s">
        <v>764</v>
      </c>
      <c r="BXL69" s="212" t="s">
        <v>762</v>
      </c>
      <c r="BXM69" s="212" t="s">
        <v>764</v>
      </c>
      <c r="BXN69" s="212" t="s">
        <v>768</v>
      </c>
      <c r="BXO69" s="212" t="s">
        <v>759</v>
      </c>
      <c r="BXP69" s="212" t="s">
        <v>766</v>
      </c>
      <c r="BXQ69" s="212" t="s">
        <v>760</v>
      </c>
      <c r="BXR69" s="212" t="s">
        <v>770</v>
      </c>
      <c r="BXS69" s="212" t="s">
        <v>762</v>
      </c>
      <c r="BXT69" s="212" t="s">
        <v>768</v>
      </c>
      <c r="BXU69" s="212" t="s">
        <v>760</v>
      </c>
      <c r="BXV69" s="212" t="s">
        <v>762</v>
      </c>
      <c r="BXW69" s="212" t="s">
        <v>760</v>
      </c>
      <c r="BXX69" s="212" t="s">
        <v>768</v>
      </c>
      <c r="BXY69" s="212" t="s">
        <v>768</v>
      </c>
      <c r="BXZ69" s="212" t="s">
        <v>762</v>
      </c>
      <c r="BYA69" s="212" t="s">
        <v>759</v>
      </c>
      <c r="BYB69" s="212" t="s">
        <v>760</v>
      </c>
      <c r="BYC69" s="212" t="s">
        <v>761</v>
      </c>
      <c r="BYD69" s="212" t="s">
        <v>762</v>
      </c>
      <c r="BYE69" s="212" t="s">
        <v>763</v>
      </c>
      <c r="BYF69" s="212" t="s">
        <v>764</v>
      </c>
      <c r="BYG69" s="212" t="s">
        <v>759</v>
      </c>
      <c r="BYH69" s="212">
        <v>45</v>
      </c>
      <c r="BYI69" s="212" t="s">
        <v>760</v>
      </c>
      <c r="BYJ69" s="212">
        <v>45</v>
      </c>
      <c r="BYK69" s="212" t="s">
        <v>761</v>
      </c>
      <c r="BYL69" s="212">
        <v>45</v>
      </c>
      <c r="BYM69" s="212" t="s">
        <v>762</v>
      </c>
      <c r="BYN69" s="212">
        <v>45</v>
      </c>
      <c r="BYO69" s="212" t="s">
        <v>763</v>
      </c>
      <c r="BYP69" s="212">
        <v>45</v>
      </c>
      <c r="BYQ69" s="212" t="s">
        <v>764</v>
      </c>
      <c r="BYR69" s="212">
        <v>45</v>
      </c>
      <c r="BYS69" s="212" t="s">
        <v>765</v>
      </c>
      <c r="BYT69" s="212" t="s">
        <v>766</v>
      </c>
      <c r="BYU69" s="212" t="s">
        <v>760</v>
      </c>
      <c r="BYV69" s="212" t="s">
        <v>767</v>
      </c>
      <c r="BYW69" s="212" t="s">
        <v>764</v>
      </c>
      <c r="BYX69" s="212" t="s">
        <v>768</v>
      </c>
      <c r="BYY69" s="212" t="s">
        <v>765</v>
      </c>
      <c r="BYZ69" s="212">
        <v>45</v>
      </c>
      <c r="BZA69" s="212" t="s">
        <v>766</v>
      </c>
      <c r="BZB69" s="212">
        <v>45</v>
      </c>
      <c r="BZC69" s="212" t="s">
        <v>760</v>
      </c>
      <c r="BZD69" s="212">
        <v>45</v>
      </c>
      <c r="BZE69" s="212" t="s">
        <v>767</v>
      </c>
      <c r="BZF69" s="212">
        <v>45</v>
      </c>
      <c r="BZG69" s="212" t="s">
        <v>764</v>
      </c>
      <c r="BZH69" s="212">
        <v>45</v>
      </c>
      <c r="BZI69" s="212" t="s">
        <v>768</v>
      </c>
      <c r="BZJ69" s="212">
        <v>45</v>
      </c>
      <c r="BZK69" s="212" t="s">
        <v>763</v>
      </c>
      <c r="BZL69" s="212" t="s">
        <v>767</v>
      </c>
      <c r="BZM69" s="212" t="s">
        <v>764</v>
      </c>
      <c r="BZN69" s="212" t="s">
        <v>762</v>
      </c>
      <c r="BZO69" s="212" t="s">
        <v>768</v>
      </c>
      <c r="BZP69" s="212" t="s">
        <v>769</v>
      </c>
      <c r="BZQ69" s="212" t="s">
        <v>763</v>
      </c>
      <c r="BZR69" s="212">
        <v>45</v>
      </c>
      <c r="BZS69" s="212" t="s">
        <v>767</v>
      </c>
      <c r="BZT69" s="212">
        <v>45</v>
      </c>
      <c r="BZU69" s="212" t="s">
        <v>764</v>
      </c>
      <c r="BZV69" s="212">
        <v>45</v>
      </c>
      <c r="BZW69" s="212" t="s">
        <v>762</v>
      </c>
      <c r="BZX69" s="212">
        <v>45</v>
      </c>
      <c r="BZY69" s="212" t="s">
        <v>768</v>
      </c>
      <c r="BZZ69" s="212">
        <v>45</v>
      </c>
      <c r="CAA69" s="212" t="s">
        <v>769</v>
      </c>
      <c r="CAB69" s="212">
        <v>45</v>
      </c>
      <c r="CAC69" s="212" t="s">
        <v>760</v>
      </c>
      <c r="CAD69" s="212" t="s">
        <v>764</v>
      </c>
      <c r="CAE69" s="212" t="s">
        <v>760</v>
      </c>
      <c r="CAF69" s="212">
        <v>45</v>
      </c>
      <c r="CAG69" s="212" t="s">
        <v>764</v>
      </c>
      <c r="CAH69" s="212">
        <v>45</v>
      </c>
      <c r="CAI69" s="212" t="s">
        <v>764</v>
      </c>
      <c r="CAJ69" s="212" t="s">
        <v>762</v>
      </c>
      <c r="CAK69" s="212" t="s">
        <v>764</v>
      </c>
      <c r="CAL69" s="212">
        <v>45</v>
      </c>
      <c r="CAM69" s="212" t="s">
        <v>762</v>
      </c>
      <c r="CAN69" s="212">
        <v>45</v>
      </c>
      <c r="CAO69" s="212" t="s">
        <v>764</v>
      </c>
      <c r="CAP69" s="212" t="s">
        <v>768</v>
      </c>
      <c r="CAQ69" s="212" t="s">
        <v>764</v>
      </c>
      <c r="CAR69" s="212">
        <v>45</v>
      </c>
      <c r="CAS69" s="212" t="s">
        <v>768</v>
      </c>
      <c r="CAT69" s="212">
        <v>45</v>
      </c>
      <c r="CAU69" s="212" t="s">
        <v>759</v>
      </c>
      <c r="CAV69" s="212" t="s">
        <v>766</v>
      </c>
      <c r="CAW69" s="212" t="s">
        <v>760</v>
      </c>
      <c r="CAX69" s="212" t="s">
        <v>770</v>
      </c>
      <c r="CAY69" s="212" t="s">
        <v>762</v>
      </c>
      <c r="CAZ69" s="212" t="s">
        <v>768</v>
      </c>
      <c r="CBA69" s="212" t="s">
        <v>759</v>
      </c>
      <c r="CBB69" s="212">
        <v>45</v>
      </c>
      <c r="CBC69" s="212" t="s">
        <v>766</v>
      </c>
      <c r="CBD69" s="212">
        <v>45</v>
      </c>
      <c r="CBE69" s="212" t="s">
        <v>760</v>
      </c>
      <c r="CBF69" s="212">
        <v>45</v>
      </c>
      <c r="CBG69" s="212" t="s">
        <v>770</v>
      </c>
      <c r="CBH69" s="212">
        <v>45</v>
      </c>
      <c r="CBI69" s="212" t="s">
        <v>762</v>
      </c>
      <c r="CBJ69" s="212">
        <v>45</v>
      </c>
      <c r="CBK69" s="212" t="s">
        <v>768</v>
      </c>
      <c r="CBL69" s="212">
        <v>45</v>
      </c>
      <c r="CBM69" s="212" t="s">
        <v>760</v>
      </c>
      <c r="CBN69" s="212" t="s">
        <v>762</v>
      </c>
      <c r="CBO69" s="212" t="s">
        <v>760</v>
      </c>
      <c r="CBP69" s="212">
        <v>45</v>
      </c>
      <c r="CBQ69" s="212" t="s">
        <v>762</v>
      </c>
      <c r="CBR69" s="212">
        <v>45</v>
      </c>
      <c r="CBS69" s="212" t="s">
        <v>760</v>
      </c>
      <c r="CBT69" s="212" t="s">
        <v>768</v>
      </c>
      <c r="CBU69" s="212" t="s">
        <v>760</v>
      </c>
      <c r="CBV69" s="212">
        <v>45</v>
      </c>
      <c r="CBW69" s="212" t="s">
        <v>768</v>
      </c>
      <c r="CBX69" s="212">
        <v>45</v>
      </c>
      <c r="CBY69" s="212" t="s">
        <v>768</v>
      </c>
      <c r="CBZ69" s="212" t="s">
        <v>762</v>
      </c>
      <c r="CCA69" s="212" t="s">
        <v>768</v>
      </c>
      <c r="CCB69" s="212">
        <v>45</v>
      </c>
      <c r="CCC69" s="212" t="s">
        <v>762</v>
      </c>
      <c r="CCD69" s="212">
        <v>45</v>
      </c>
      <c r="CCE69" s="212" t="s">
        <v>792</v>
      </c>
      <c r="CCF69" s="212" t="s">
        <v>793</v>
      </c>
      <c r="CCG69" s="212" t="s">
        <v>794</v>
      </c>
      <c r="CCH69" s="212" t="s">
        <v>795</v>
      </c>
      <c r="CCI69" s="212" t="s">
        <v>809</v>
      </c>
      <c r="CCJ69" s="212" t="s">
        <v>796</v>
      </c>
      <c r="CCK69" s="212" t="s">
        <v>797</v>
      </c>
      <c r="CCL69" s="212" t="s">
        <v>796</v>
      </c>
      <c r="CCM69" s="212" t="s">
        <v>798</v>
      </c>
      <c r="CCN69" s="212" t="s">
        <v>795</v>
      </c>
      <c r="CCO69" s="212" t="s">
        <v>713</v>
      </c>
      <c r="CCP69" s="212" t="s">
        <v>799</v>
      </c>
      <c r="CCQ69" s="212" t="s">
        <v>800</v>
      </c>
      <c r="CCR69" s="212" t="s">
        <v>795</v>
      </c>
      <c r="CCS69" s="212" t="s">
        <v>798</v>
      </c>
      <c r="CCT69" s="212" t="s">
        <v>801</v>
      </c>
      <c r="CCU69" s="212" t="s">
        <v>802</v>
      </c>
      <c r="CCV69" s="212" t="s">
        <v>803</v>
      </c>
      <c r="CCW69" s="212" t="s">
        <v>796</v>
      </c>
      <c r="CCX69" s="212" t="s">
        <v>795</v>
      </c>
      <c r="CCY69" s="212" t="s">
        <v>804</v>
      </c>
      <c r="CCZ69" s="212" t="s">
        <v>795</v>
      </c>
      <c r="CDA69" s="212" t="s">
        <v>803</v>
      </c>
      <c r="CDB69" s="212" t="s">
        <v>805</v>
      </c>
      <c r="CDC69" s="212" t="s">
        <v>806</v>
      </c>
      <c r="CDD69" s="212" t="s">
        <v>807</v>
      </c>
      <c r="CDE69" s="212" t="s">
        <v>808</v>
      </c>
      <c r="CDF69" s="212" t="s">
        <v>809</v>
      </c>
      <c r="CDG69" s="212" t="s">
        <v>810</v>
      </c>
      <c r="CDH69" s="212" t="s">
        <v>794</v>
      </c>
      <c r="CDI69" s="212" t="s">
        <v>809</v>
      </c>
      <c r="CDJ69" s="212" t="s">
        <v>796</v>
      </c>
      <c r="CDK69" s="212" t="s">
        <v>796</v>
      </c>
      <c r="CDL69" s="212" t="s">
        <v>803</v>
      </c>
      <c r="CDM69" s="212" t="s">
        <v>803</v>
      </c>
      <c r="CDN69" s="212" t="s">
        <v>806</v>
      </c>
      <c r="CDO69" s="212" t="s">
        <v>792</v>
      </c>
      <c r="CDP69" s="212" t="s">
        <v>793</v>
      </c>
      <c r="CDQ69" s="212" t="s">
        <v>794</v>
      </c>
      <c r="CDR69" s="212" t="s">
        <v>795</v>
      </c>
      <c r="CDS69" s="212" t="s">
        <v>793</v>
      </c>
      <c r="CDT69" s="212" t="s">
        <v>796</v>
      </c>
      <c r="CDU69" s="212" t="s">
        <v>792</v>
      </c>
      <c r="CDV69" s="212">
        <v>56</v>
      </c>
      <c r="CDW69" s="212" t="s">
        <v>793</v>
      </c>
      <c r="CDX69" s="212">
        <v>56</v>
      </c>
      <c r="CDY69" s="212" t="s">
        <v>794</v>
      </c>
      <c r="CDZ69" s="212">
        <v>56</v>
      </c>
      <c r="CEA69" s="212" t="s">
        <v>795</v>
      </c>
      <c r="CEB69" s="212">
        <v>56</v>
      </c>
      <c r="CEC69" s="212" t="s">
        <v>809</v>
      </c>
      <c r="CED69" s="212">
        <v>56</v>
      </c>
      <c r="CEE69" s="212" t="s">
        <v>796</v>
      </c>
      <c r="CEF69" s="212">
        <v>56</v>
      </c>
      <c r="CEG69" s="212" t="s">
        <v>797</v>
      </c>
      <c r="CEH69" s="212" t="s">
        <v>796</v>
      </c>
      <c r="CEI69" s="212" t="s">
        <v>798</v>
      </c>
      <c r="CEJ69" s="212" t="s">
        <v>795</v>
      </c>
      <c r="CEK69" s="212" t="s">
        <v>713</v>
      </c>
      <c r="CEL69" s="212" t="s">
        <v>799</v>
      </c>
      <c r="CEM69" s="212" t="s">
        <v>797</v>
      </c>
      <c r="CEN69" s="212">
        <v>56</v>
      </c>
      <c r="CEO69" s="212" t="s">
        <v>796</v>
      </c>
      <c r="CEP69" s="212">
        <v>56</v>
      </c>
      <c r="CEQ69" s="212" t="s">
        <v>798</v>
      </c>
      <c r="CER69" s="212">
        <v>56</v>
      </c>
      <c r="CES69" s="212" t="s">
        <v>795</v>
      </c>
      <c r="CET69" s="212">
        <v>56</v>
      </c>
      <c r="CEU69" s="212" t="s">
        <v>713</v>
      </c>
      <c r="CEV69" s="212">
        <v>56</v>
      </c>
      <c r="CEW69" s="212" t="s">
        <v>799</v>
      </c>
      <c r="CEX69" s="212">
        <v>56</v>
      </c>
      <c r="CEY69" s="212" t="s">
        <v>800</v>
      </c>
      <c r="CEZ69" s="212" t="s">
        <v>795</v>
      </c>
      <c r="CFA69" s="212" t="s">
        <v>798</v>
      </c>
      <c r="CFB69" s="212" t="s">
        <v>801</v>
      </c>
      <c r="CFC69" s="212" t="s">
        <v>802</v>
      </c>
      <c r="CFD69" s="212" t="s">
        <v>803</v>
      </c>
      <c r="CFE69" s="212" t="s">
        <v>800</v>
      </c>
      <c r="CFF69" s="212">
        <v>56</v>
      </c>
      <c r="CFG69" s="212" t="s">
        <v>795</v>
      </c>
      <c r="CFH69" s="212">
        <v>56</v>
      </c>
      <c r="CFI69" s="212" t="s">
        <v>798</v>
      </c>
      <c r="CFJ69" s="212">
        <v>56</v>
      </c>
      <c r="CFK69" s="212" t="s">
        <v>801</v>
      </c>
      <c r="CFL69" s="212">
        <v>56</v>
      </c>
      <c r="CFM69" s="212" t="s">
        <v>802</v>
      </c>
      <c r="CFN69" s="212">
        <v>56</v>
      </c>
      <c r="CFO69" s="212" t="s">
        <v>803</v>
      </c>
      <c r="CFP69" s="212">
        <v>56</v>
      </c>
      <c r="CFQ69" s="212" t="s">
        <v>796</v>
      </c>
      <c r="CFR69" s="212" t="s">
        <v>795</v>
      </c>
      <c r="CFS69" s="212" t="s">
        <v>796</v>
      </c>
      <c r="CFT69" s="212">
        <v>56</v>
      </c>
      <c r="CFU69" s="212" t="s">
        <v>795</v>
      </c>
      <c r="CFV69" s="212">
        <v>56</v>
      </c>
      <c r="CFW69" s="212" t="s">
        <v>804</v>
      </c>
      <c r="CFX69" s="212" t="s">
        <v>795</v>
      </c>
      <c r="CFY69" s="212" t="s">
        <v>804</v>
      </c>
      <c r="CFZ69" s="212">
        <v>56</v>
      </c>
      <c r="CGA69" s="212" t="s">
        <v>795</v>
      </c>
      <c r="CGB69" s="212">
        <v>56</v>
      </c>
      <c r="CGC69" s="212" t="s">
        <v>803</v>
      </c>
      <c r="CGD69" s="212" t="s">
        <v>805</v>
      </c>
      <c r="CGE69" s="212" t="s">
        <v>803</v>
      </c>
      <c r="CGF69" s="212">
        <v>56</v>
      </c>
      <c r="CGG69" s="212" t="s">
        <v>805</v>
      </c>
      <c r="CGH69" s="212">
        <v>56</v>
      </c>
      <c r="CGI69" s="212" t="s">
        <v>806</v>
      </c>
      <c r="CGJ69" s="212" t="s">
        <v>807</v>
      </c>
      <c r="CGK69" s="212" t="s">
        <v>808</v>
      </c>
      <c r="CGL69" s="212" t="s">
        <v>809</v>
      </c>
      <c r="CGM69" s="212" t="s">
        <v>810</v>
      </c>
      <c r="CGN69" s="212" t="s">
        <v>794</v>
      </c>
      <c r="CGO69" s="212" t="s">
        <v>806</v>
      </c>
      <c r="CGP69" s="212">
        <v>56</v>
      </c>
      <c r="CGQ69" s="212" t="s">
        <v>807</v>
      </c>
      <c r="CGR69" s="212">
        <v>56</v>
      </c>
      <c r="CGS69" s="212" t="s">
        <v>808</v>
      </c>
      <c r="CGT69" s="212">
        <v>56</v>
      </c>
      <c r="CGU69" s="212" t="s">
        <v>809</v>
      </c>
      <c r="CGV69" s="212">
        <v>56</v>
      </c>
      <c r="CGW69" s="212" t="s">
        <v>810</v>
      </c>
      <c r="CGX69" s="212">
        <v>56</v>
      </c>
      <c r="CGY69" s="212" t="s">
        <v>794</v>
      </c>
      <c r="CGZ69" s="212">
        <v>56</v>
      </c>
      <c r="CHA69" s="212" t="s">
        <v>809</v>
      </c>
      <c r="CHB69" s="212" t="s">
        <v>796</v>
      </c>
      <c r="CHC69" s="212" t="s">
        <v>809</v>
      </c>
      <c r="CHD69" s="212">
        <v>56</v>
      </c>
      <c r="CHE69" s="212" t="s">
        <v>796</v>
      </c>
      <c r="CHF69" s="212">
        <v>56</v>
      </c>
      <c r="CHG69" s="212" t="s">
        <v>796</v>
      </c>
      <c r="CHH69" s="212" t="s">
        <v>803</v>
      </c>
      <c r="CHI69" s="212" t="s">
        <v>796</v>
      </c>
      <c r="CHJ69" s="212">
        <v>56</v>
      </c>
      <c r="CHK69" s="212" t="s">
        <v>803</v>
      </c>
      <c r="CHL69" s="212">
        <v>56</v>
      </c>
      <c r="CHM69" s="212" t="s">
        <v>803</v>
      </c>
      <c r="CHN69" s="212" t="s">
        <v>806</v>
      </c>
      <c r="CHO69" s="212" t="s">
        <v>803</v>
      </c>
      <c r="CHP69" s="212">
        <v>56</v>
      </c>
      <c r="CHQ69" s="212" t="s">
        <v>809</v>
      </c>
      <c r="CHR69" s="212">
        <v>56</v>
      </c>
      <c r="CHS69" s="212" t="s">
        <v>609</v>
      </c>
      <c r="CHT69" s="212" t="s">
        <v>630</v>
      </c>
      <c r="CHU69" s="212" t="s">
        <v>633</v>
      </c>
      <c r="CHV69" s="212" t="s">
        <v>609</v>
      </c>
      <c r="CHW69" s="212" t="s">
        <v>633</v>
      </c>
      <c r="CHX69" s="212" t="s">
        <v>630</v>
      </c>
      <c r="CHY69" s="212" t="s">
        <v>630</v>
      </c>
      <c r="CHZ69" s="212" t="s">
        <v>634</v>
      </c>
      <c r="CIA69" s="212" t="s">
        <v>609</v>
      </c>
      <c r="CIB69" s="212" t="s">
        <v>630</v>
      </c>
      <c r="CIC69" s="212" t="s">
        <v>634</v>
      </c>
      <c r="CID69" s="212" t="s">
        <v>609</v>
      </c>
      <c r="CIE69" s="212" t="s">
        <v>609</v>
      </c>
      <c r="CIF69" s="212" t="s">
        <v>634</v>
      </c>
      <c r="CIG69" s="212" t="s">
        <v>609</v>
      </c>
      <c r="CIH69" s="212" t="s">
        <v>633</v>
      </c>
      <c r="CII69" s="212" t="s">
        <v>634</v>
      </c>
      <c r="CIJ69" s="212" t="s">
        <v>633</v>
      </c>
      <c r="CIK69" s="212" t="s">
        <v>604</v>
      </c>
      <c r="CIL69" s="212" t="s">
        <v>634</v>
      </c>
      <c r="CIM69" s="212" t="s">
        <v>633</v>
      </c>
      <c r="CIN69" s="212" t="s">
        <v>630</v>
      </c>
      <c r="CIO69" s="212" t="s">
        <v>634</v>
      </c>
      <c r="CIP69" s="212" t="s">
        <v>633</v>
      </c>
      <c r="CIQ69" s="212" t="s">
        <v>696</v>
      </c>
      <c r="CIR69" s="212" t="s">
        <v>694</v>
      </c>
      <c r="CIS69" s="212" t="s">
        <v>696</v>
      </c>
      <c r="CIT69" s="212" t="s">
        <v>701</v>
      </c>
      <c r="CIU69" s="212" t="s">
        <v>694</v>
      </c>
      <c r="CIV69" s="212" t="s">
        <v>701</v>
      </c>
      <c r="CIW69" s="212" t="s">
        <v>694</v>
      </c>
      <c r="CIX69" s="212" t="s">
        <v>696</v>
      </c>
      <c r="CIY69" s="212" t="s">
        <v>699</v>
      </c>
      <c r="CIZ69" s="212" t="s">
        <v>694</v>
      </c>
      <c r="CJA69" s="212" t="s">
        <v>690</v>
      </c>
      <c r="CJB69" s="212" t="s">
        <v>699</v>
      </c>
      <c r="CJC69" s="212" t="s">
        <v>701</v>
      </c>
      <c r="CJD69" s="212" t="s">
        <v>694</v>
      </c>
      <c r="CJE69" s="212" t="s">
        <v>699</v>
      </c>
      <c r="CJF69" s="212" t="s">
        <v>694</v>
      </c>
      <c r="CJG69" s="212" t="s">
        <v>699</v>
      </c>
      <c r="CJH69" s="212" t="s">
        <v>701</v>
      </c>
      <c r="CJI69" s="212" t="s">
        <v>701</v>
      </c>
      <c r="CJJ69" s="212" t="s">
        <v>696</v>
      </c>
      <c r="CJK69" s="212" t="s">
        <v>699</v>
      </c>
      <c r="CJL69" s="212" t="s">
        <v>696</v>
      </c>
      <c r="CJM69" s="212" t="s">
        <v>699</v>
      </c>
      <c r="CJN69" s="212" t="s">
        <v>701</v>
      </c>
      <c r="CJO69" s="212" t="s">
        <v>734</v>
      </c>
      <c r="CJP69" s="212" t="s">
        <v>731</v>
      </c>
      <c r="CJQ69" s="212" t="s">
        <v>735</v>
      </c>
      <c r="CJR69" s="212" t="s">
        <v>731</v>
      </c>
      <c r="CJS69" s="212" t="s">
        <v>734</v>
      </c>
      <c r="CJT69" s="212" t="s">
        <v>735</v>
      </c>
      <c r="CJU69" s="212" t="s">
        <v>734</v>
      </c>
      <c r="CJV69" s="212" t="s">
        <v>731</v>
      </c>
      <c r="CJW69" s="212" t="s">
        <v>734</v>
      </c>
      <c r="CJX69" s="212" t="s">
        <v>739</v>
      </c>
      <c r="CJY69" s="212" t="s">
        <v>739</v>
      </c>
      <c r="CJZ69" s="212" t="s">
        <v>731</v>
      </c>
      <c r="CKA69" s="212" t="s">
        <v>739</v>
      </c>
      <c r="CKB69" s="212" t="s">
        <v>735</v>
      </c>
      <c r="CKC69" s="212" t="s">
        <v>735</v>
      </c>
      <c r="CKD69" s="212" t="s">
        <v>731</v>
      </c>
      <c r="CKE69" s="212" t="s">
        <v>739</v>
      </c>
      <c r="CKF69" s="212" t="s">
        <v>731</v>
      </c>
      <c r="CKG69" s="212" t="s">
        <v>739</v>
      </c>
      <c r="CKH69" s="212" t="s">
        <v>735</v>
      </c>
      <c r="CKI69" s="212" t="s">
        <v>739</v>
      </c>
      <c r="CKJ69" s="212" t="s">
        <v>734</v>
      </c>
      <c r="CKK69" s="212" t="s">
        <v>735</v>
      </c>
      <c r="CKL69" s="212" t="s">
        <v>734</v>
      </c>
      <c r="CKM69" s="212" t="s">
        <v>760</v>
      </c>
      <c r="CKN69" s="212" t="s">
        <v>762</v>
      </c>
      <c r="CKO69" s="212" t="s">
        <v>760</v>
      </c>
      <c r="CKP69" s="212" t="s">
        <v>764</v>
      </c>
      <c r="CKQ69" s="212" t="s">
        <v>762</v>
      </c>
      <c r="CKR69" s="212" t="s">
        <v>764</v>
      </c>
      <c r="CKS69" s="212" t="s">
        <v>760</v>
      </c>
      <c r="CKT69" s="212" t="s">
        <v>764</v>
      </c>
      <c r="CKU69" s="212" t="s">
        <v>768</v>
      </c>
      <c r="CKV69" s="212" t="s">
        <v>760</v>
      </c>
      <c r="CKW69" s="212" t="s">
        <v>768</v>
      </c>
      <c r="CKX69" s="212" t="s">
        <v>764</v>
      </c>
      <c r="CKY69" s="212" t="s">
        <v>762</v>
      </c>
      <c r="CKZ69" s="212" t="s">
        <v>764</v>
      </c>
      <c r="CLA69" s="212" t="s">
        <v>764</v>
      </c>
      <c r="CLB69" s="212" t="s">
        <v>768</v>
      </c>
      <c r="CLC69" s="212" t="s">
        <v>768</v>
      </c>
      <c r="CLD69" s="212" t="s">
        <v>762</v>
      </c>
      <c r="CLE69" s="212" t="s">
        <v>760</v>
      </c>
      <c r="CLF69" s="212" t="s">
        <v>762</v>
      </c>
      <c r="CLG69" s="212" t="s">
        <v>760</v>
      </c>
      <c r="CLH69" s="212" t="s">
        <v>768</v>
      </c>
      <c r="CLI69" s="212" t="s">
        <v>768</v>
      </c>
      <c r="CLJ69" s="212" t="s">
        <v>762</v>
      </c>
      <c r="CLK69" s="212" t="s">
        <v>796</v>
      </c>
      <c r="CLL69" s="212" t="s">
        <v>795</v>
      </c>
      <c r="CLM69" s="212" t="s">
        <v>809</v>
      </c>
      <c r="CLN69" s="212" t="s">
        <v>795</v>
      </c>
      <c r="CLO69" s="212" t="s">
        <v>796</v>
      </c>
      <c r="CLP69" s="212" t="s">
        <v>809</v>
      </c>
      <c r="CLQ69" s="212" t="s">
        <v>796</v>
      </c>
      <c r="CLR69" s="212" t="s">
        <v>810</v>
      </c>
      <c r="CLS69" s="212" t="s">
        <v>795</v>
      </c>
      <c r="CLT69" s="212" t="s">
        <v>810</v>
      </c>
      <c r="CLU69" s="212" t="s">
        <v>795</v>
      </c>
      <c r="CLV69" s="212" t="s">
        <v>796</v>
      </c>
      <c r="CLW69" s="212" t="s">
        <v>809</v>
      </c>
      <c r="CLX69" s="212" t="s">
        <v>795</v>
      </c>
      <c r="CLY69" s="212" t="s">
        <v>795</v>
      </c>
      <c r="CLZ69" s="212" t="s">
        <v>810</v>
      </c>
      <c r="CMA69" s="212" t="s">
        <v>809</v>
      </c>
      <c r="CMB69" s="212" t="s">
        <v>810</v>
      </c>
      <c r="CMC69" s="212" t="s">
        <v>809</v>
      </c>
      <c r="CMD69" s="212" t="s">
        <v>810</v>
      </c>
      <c r="CME69" s="212" t="s">
        <v>796</v>
      </c>
      <c r="CMF69" s="212" t="s">
        <v>810</v>
      </c>
      <c r="CMG69" s="212" t="s">
        <v>796</v>
      </c>
      <c r="CMH69" s="212" t="s">
        <v>809</v>
      </c>
    </row>
    <row r="70" spans="1:2374" ht="15" hidden="1" customHeight="1" x14ac:dyDescent="0.2">
      <c r="A70" s="103"/>
      <c r="B70" s="103"/>
      <c r="C70" s="103"/>
      <c r="D70" s="2">
        <v>5</v>
      </c>
      <c r="E70" s="2">
        <v>5</v>
      </c>
      <c r="F70" s="2"/>
      <c r="G70" s="2"/>
      <c r="H70" s="2"/>
      <c r="I70" s="2"/>
      <c r="J70" s="2">
        <v>6</v>
      </c>
      <c r="K70" s="2"/>
      <c r="L70" s="2"/>
      <c r="M70" s="2"/>
      <c r="N70" s="2"/>
      <c r="O70" s="2"/>
      <c r="P70" s="2"/>
      <c r="Q70" s="2"/>
      <c r="R70" s="2"/>
      <c r="S70" s="2"/>
      <c r="T70" s="2"/>
      <c r="U70" s="2"/>
      <c r="V70" s="2"/>
      <c r="W70" s="2"/>
      <c r="X70" s="2"/>
      <c r="Y70" s="100"/>
      <c r="Z70" s="100"/>
      <c r="AA70" s="100"/>
      <c r="AB70" s="100"/>
      <c r="AC70" s="100"/>
      <c r="AD70" s="100"/>
      <c r="AE70" s="475"/>
      <c r="AF70" s="488"/>
      <c r="AG70" s="487"/>
      <c r="AH70" s="487"/>
      <c r="AS70" s="487"/>
      <c r="AT70" s="487"/>
      <c r="AU70" s="487"/>
      <c r="AV70" s="487"/>
      <c r="BD70" s="514"/>
      <c r="BE70" s="514"/>
      <c r="BF70" s="514"/>
      <c r="BG70" s="514"/>
      <c r="BH70" s="514"/>
      <c r="BI70" s="514"/>
      <c r="BJ70" s="514"/>
      <c r="BK70" s="514"/>
      <c r="BL70" s="514"/>
      <c r="BM70" s="514"/>
      <c r="BN70" s="514"/>
      <c r="BO70" s="514"/>
      <c r="BP70" s="514"/>
      <c r="BQ70" s="514"/>
      <c r="BR70" s="514"/>
      <c r="BS70" s="514"/>
      <c r="CB70" s="212">
        <v>5</v>
      </c>
      <c r="CC70" s="212">
        <f t="shared" ca="1" si="161"/>
        <v>0</v>
      </c>
      <c r="CD70" s="497">
        <f t="shared" ca="1" si="162"/>
        <v>100</v>
      </c>
      <c r="CE70" s="212">
        <f t="shared" ca="1" si="163"/>
        <v>0</v>
      </c>
      <c r="CF70" s="212">
        <f t="shared" ca="1" si="164"/>
        <v>0</v>
      </c>
      <c r="CG70" s="212">
        <f t="shared" ca="1" si="165"/>
        <v>0</v>
      </c>
    </row>
    <row r="71" spans="1:2374" ht="15" hidden="1" customHeight="1" x14ac:dyDescent="0.2">
      <c r="A71" s="103"/>
      <c r="B71" s="103"/>
      <c r="C71" s="103"/>
      <c r="D71" s="2">
        <v>6</v>
      </c>
      <c r="E71" s="2"/>
      <c r="F71" s="2"/>
      <c r="G71" s="2"/>
      <c r="H71" s="2"/>
      <c r="I71" s="2"/>
      <c r="J71" s="2"/>
      <c r="K71" s="2"/>
      <c r="L71" s="2"/>
      <c r="M71" s="2"/>
      <c r="N71" s="2"/>
      <c r="O71" s="2"/>
      <c r="P71" s="2"/>
      <c r="Q71" s="2"/>
      <c r="R71" s="2"/>
      <c r="S71" s="2"/>
      <c r="T71" s="2"/>
      <c r="U71" s="2"/>
      <c r="V71" s="2"/>
      <c r="W71" s="2"/>
      <c r="X71" s="2"/>
      <c r="Y71" s="100"/>
      <c r="Z71" s="100"/>
      <c r="AA71" s="100"/>
      <c r="AB71" s="100"/>
      <c r="AC71" s="100"/>
      <c r="AD71" s="100"/>
      <c r="AE71" s="475"/>
      <c r="AF71" s="488"/>
      <c r="AG71" s="487"/>
      <c r="AH71" s="487"/>
      <c r="AS71" s="487"/>
      <c r="AT71" s="487"/>
      <c r="AU71" s="487"/>
      <c r="AV71" s="487"/>
      <c r="BD71" s="514"/>
      <c r="BE71" s="514"/>
      <c r="BF71" s="514"/>
      <c r="BG71" s="514"/>
      <c r="BH71" s="514"/>
      <c r="BI71" s="514"/>
      <c r="BJ71" s="514"/>
      <c r="BK71" s="514"/>
      <c r="BL71" s="514"/>
      <c r="BM71" s="514"/>
      <c r="BN71" s="514"/>
      <c r="BO71" s="514"/>
      <c r="BP71" s="514"/>
      <c r="BQ71" s="514"/>
      <c r="BR71" s="514"/>
      <c r="BS71" s="514"/>
      <c r="CB71" s="212">
        <v>6</v>
      </c>
      <c r="CC71" s="212">
        <f t="shared" ca="1" si="161"/>
        <v>0</v>
      </c>
      <c r="CD71" s="497">
        <f t="shared" ca="1" si="162"/>
        <v>100</v>
      </c>
      <c r="CE71" s="212">
        <f t="shared" ca="1" si="163"/>
        <v>0</v>
      </c>
      <c r="CF71" s="212">
        <f t="shared" ca="1" si="164"/>
        <v>0</v>
      </c>
      <c r="CG71" s="212">
        <f t="shared" ca="1" si="165"/>
        <v>0</v>
      </c>
      <c r="BQQ71" s="488"/>
      <c r="CDY71" s="488"/>
    </row>
    <row r="72" spans="1:2374" ht="15" hidden="1" customHeight="1" x14ac:dyDescent="0.2">
      <c r="A72" s="103"/>
      <c r="B72" s="103"/>
      <c r="C72" s="103"/>
      <c r="D72" s="103"/>
      <c r="E72" s="103"/>
      <c r="F72" s="103"/>
      <c r="G72" s="103"/>
      <c r="H72" s="103"/>
      <c r="I72" s="103"/>
      <c r="J72" s="103"/>
      <c r="K72" s="103"/>
      <c r="L72" s="103"/>
      <c r="M72" s="103"/>
      <c r="N72" s="103"/>
      <c r="O72" s="103"/>
      <c r="P72" s="103"/>
      <c r="Q72" s="103"/>
      <c r="R72" s="103"/>
      <c r="S72" s="103"/>
      <c r="T72" s="103"/>
      <c r="U72" s="103"/>
      <c r="V72" s="103"/>
      <c r="W72" s="103"/>
      <c r="X72" s="103"/>
      <c r="Y72" s="100"/>
      <c r="Z72" s="100"/>
      <c r="AA72" s="100"/>
      <c r="AB72" s="100"/>
      <c r="AC72" s="100"/>
      <c r="AD72" s="100"/>
      <c r="AE72" s="475"/>
      <c r="AF72" s="488"/>
      <c r="AG72" s="487"/>
      <c r="AH72" s="487"/>
      <c r="AS72" s="487"/>
      <c r="AT72" s="487"/>
      <c r="AU72" s="487"/>
      <c r="AV72" s="487"/>
      <c r="BD72" s="514"/>
      <c r="BE72" s="514"/>
      <c r="BF72" s="514"/>
      <c r="BG72" s="514"/>
      <c r="BH72" s="514"/>
      <c r="BI72" s="514"/>
      <c r="BJ72" s="514"/>
      <c r="BK72" s="514"/>
      <c r="BL72" s="514"/>
      <c r="BM72" s="514"/>
      <c r="BN72" s="514"/>
      <c r="BO72" s="514"/>
      <c r="BP72" s="514"/>
      <c r="BQ72" s="514"/>
      <c r="BR72" s="514"/>
      <c r="BS72" s="514"/>
      <c r="CD72" s="497"/>
      <c r="CI72" s="212"/>
      <c r="CJ72" s="212"/>
      <c r="CK72" s="212"/>
      <c r="CM72" s="212"/>
      <c r="CN72" s="212"/>
      <c r="BQQ72" s="503"/>
      <c r="CDY72" s="503"/>
    </row>
    <row r="73" spans="1:2374" ht="15" hidden="1" customHeight="1" x14ac:dyDescent="0.2">
      <c r="A73" s="103"/>
      <c r="B73" s="103"/>
      <c r="C73" s="103"/>
      <c r="D73" s="124"/>
      <c r="E73" s="124"/>
      <c r="F73" s="124"/>
      <c r="G73" s="124"/>
      <c r="H73" s="124"/>
      <c r="I73" s="124"/>
      <c r="J73" s="124"/>
      <c r="K73" s="124"/>
      <c r="L73" s="124"/>
      <c r="M73" s="124"/>
      <c r="N73" s="124"/>
      <c r="O73" s="96"/>
      <c r="P73" s="94"/>
      <c r="Q73" s="93"/>
      <c r="R73" s="93"/>
      <c r="S73" s="100"/>
      <c r="T73" s="100"/>
      <c r="U73" s="100"/>
      <c r="V73" s="100"/>
      <c r="W73" s="100"/>
      <c r="X73" s="100"/>
      <c r="Y73" s="100"/>
      <c r="Z73" s="100"/>
      <c r="AA73" s="100"/>
      <c r="AB73" s="100"/>
      <c r="AC73" s="100"/>
      <c r="AD73" s="100"/>
      <c r="AE73" s="475"/>
      <c r="AF73" s="488"/>
      <c r="AG73" s="487"/>
      <c r="AH73" s="487"/>
      <c r="AS73" s="487"/>
      <c r="AT73" s="487"/>
      <c r="AU73" s="487"/>
      <c r="AV73" s="487"/>
      <c r="BD73" s="514"/>
      <c r="BE73" s="514"/>
      <c r="BF73" s="514"/>
      <c r="BG73" s="514"/>
      <c r="BH73" s="514"/>
      <c r="BI73" s="514"/>
      <c r="BJ73" s="514"/>
      <c r="BK73" s="514"/>
      <c r="BL73" s="514"/>
      <c r="BM73" s="514"/>
      <c r="BN73" s="514"/>
      <c r="BO73" s="514"/>
      <c r="BP73" s="514"/>
      <c r="BQ73" s="514"/>
      <c r="BR73" s="514"/>
      <c r="BS73" s="514"/>
      <c r="CD73" s="497"/>
      <c r="CI73" s="212"/>
      <c r="CJ73" s="212"/>
      <c r="CK73" s="212"/>
      <c r="CM73" s="212"/>
      <c r="CN73" s="212"/>
      <c r="BQQ73" s="503"/>
      <c r="CDY73" s="212"/>
    </row>
    <row r="74" spans="1:2374" ht="15" customHeight="1" x14ac:dyDescent="0.2">
      <c r="A74" s="103"/>
      <c r="B74" s="103"/>
      <c r="C74" s="103"/>
      <c r="D74" s="124"/>
      <c r="E74" s="118" t="s">
        <v>166</v>
      </c>
      <c r="F74" s="190"/>
      <c r="G74" s="118"/>
      <c r="H74" s="118"/>
      <c r="I74" s="118"/>
      <c r="J74" s="118"/>
      <c r="K74" s="118"/>
      <c r="L74" s="118"/>
      <c r="M74" s="118"/>
      <c r="N74" s="118"/>
      <c r="O74" s="96"/>
      <c r="P74" s="94"/>
      <c r="Q74" s="93"/>
      <c r="R74" s="93"/>
      <c r="S74" s="100"/>
      <c r="T74" s="100"/>
      <c r="U74" s="100"/>
      <c r="V74" s="100"/>
      <c r="W74" s="100"/>
      <c r="X74" s="100"/>
      <c r="Y74" s="100"/>
      <c r="Z74" s="100"/>
      <c r="AA74" s="100"/>
      <c r="AB74" s="100"/>
      <c r="AC74" s="100"/>
      <c r="AD74" s="100"/>
      <c r="AE74" s="475"/>
      <c r="AF74" s="488"/>
      <c r="AG74" s="487"/>
      <c r="AH74" s="487"/>
      <c r="AS74" s="487"/>
      <c r="AT74" s="487"/>
      <c r="AU74" s="487"/>
      <c r="AV74" s="487"/>
      <c r="BD74" s="514"/>
      <c r="BE74" s="514"/>
      <c r="BF74" s="514"/>
      <c r="BG74" s="514"/>
      <c r="BH74" s="514"/>
      <c r="BI74" s="514"/>
      <c r="BJ74" s="514"/>
      <c r="BK74" s="514"/>
      <c r="BL74" s="514"/>
      <c r="BM74" s="514"/>
      <c r="BN74" s="514"/>
      <c r="BO74" s="514"/>
      <c r="BP74" s="514"/>
      <c r="BQ74" s="514"/>
      <c r="BR74" s="514"/>
      <c r="BS74" s="514"/>
      <c r="CB74" s="502"/>
      <c r="CI74" s="212"/>
      <c r="CJ74" s="212"/>
      <c r="CK74" s="212"/>
      <c r="CL74" s="212"/>
      <c r="CM74" s="212"/>
      <c r="CN74" s="212"/>
      <c r="BQQ74" s="212"/>
      <c r="CDY74" s="212"/>
      <c r="CJI74" s="488"/>
    </row>
    <row r="75" spans="1:2374" ht="15" customHeight="1" thickBot="1" x14ac:dyDescent="0.25">
      <c r="A75" s="103"/>
      <c r="B75" s="103"/>
      <c r="C75" s="103"/>
      <c r="D75" s="124"/>
      <c r="E75" s="112"/>
      <c r="F75" s="108" t="str">
        <f>F3</f>
        <v>Fecha</v>
      </c>
      <c r="G75" s="108" t="str">
        <f>G3</f>
        <v>Hora</v>
      </c>
      <c r="H75" s="113"/>
      <c r="I75" s="114" t="s">
        <v>2</v>
      </c>
      <c r="J75" s="191" t="s">
        <v>17</v>
      </c>
      <c r="K75" s="115" t="str">
        <f>K3</f>
        <v>Gol</v>
      </c>
      <c r="L75" s="115" t="str">
        <f>L3</f>
        <v>Gol</v>
      </c>
      <c r="M75" s="192" t="s">
        <v>17</v>
      </c>
      <c r="N75" s="116" t="s">
        <v>4</v>
      </c>
      <c r="O75" s="96"/>
      <c r="P75" s="94"/>
      <c r="Q75" s="93"/>
      <c r="R75" s="93"/>
      <c r="S75" s="100"/>
      <c r="T75" s="100"/>
      <c r="U75" s="100"/>
      <c r="V75" s="100"/>
      <c r="W75" s="100"/>
      <c r="X75" s="100"/>
      <c r="Y75" s="100"/>
      <c r="Z75" s="100"/>
      <c r="AA75" s="100"/>
      <c r="AB75" s="100"/>
      <c r="AC75" s="100"/>
      <c r="AD75" s="100"/>
      <c r="AE75" s="475"/>
      <c r="AF75" s="488"/>
      <c r="AG75" s="487"/>
      <c r="AH75" s="487"/>
      <c r="AS75" s="487"/>
      <c r="AT75" s="487"/>
      <c r="AU75" s="487"/>
      <c r="AV75" s="487"/>
      <c r="BD75" s="514"/>
      <c r="BE75" s="514"/>
      <c r="BF75" s="514"/>
      <c r="BG75" s="514"/>
      <c r="BH75" s="514"/>
      <c r="BI75" s="514"/>
      <c r="BJ75" s="514"/>
      <c r="BK75" s="514"/>
      <c r="BL75" s="514"/>
      <c r="BM75" s="514"/>
      <c r="BN75" s="514"/>
      <c r="BO75" s="514"/>
      <c r="BP75" s="514"/>
      <c r="BQ75" s="514"/>
      <c r="BR75" s="514"/>
      <c r="BS75" s="514"/>
      <c r="CC75" s="494"/>
      <c r="CD75" s="494"/>
      <c r="CE75" s="494"/>
      <c r="CF75" s="494"/>
      <c r="CG75" s="494"/>
      <c r="CI75" s="212"/>
      <c r="CJ75" s="212"/>
      <c r="CK75" s="212"/>
      <c r="CL75" s="212"/>
      <c r="CM75" s="212"/>
      <c r="CN75" s="212"/>
      <c r="BQQ75" s="212"/>
      <c r="CDY75" s="212"/>
    </row>
    <row r="76" spans="1:2374" ht="15" customHeight="1" x14ac:dyDescent="0.2">
      <c r="A76" s="103"/>
      <c r="B76" s="103"/>
      <c r="C76" s="103"/>
      <c r="D76" s="124"/>
      <c r="E76" s="560" t="s">
        <v>167</v>
      </c>
      <c r="F76" s="227">
        <f>Horarios!A66</f>
        <v>44373.75</v>
      </c>
      <c r="G76" s="228">
        <f>Horarios!A66+VLOOKUP($G$2,Horarios!$K$4:$O$27,4,0)*VLOOKUP($G$2,Horarios!$K$4:$O$27,5,0)</f>
        <v>44373.75</v>
      </c>
      <c r="H76" s="229"/>
      <c r="I76" s="230" t="str">
        <f t="array" aca="1" ref="I76" ca="1">IF(SUM(AK6:AK9)=12,VLOOKUP(2,AG6:AI9,3,FALSE),"2A")</f>
        <v>2A</v>
      </c>
      <c r="J76" s="231"/>
      <c r="K76" s="232"/>
      <c r="L76" s="232"/>
      <c r="M76" s="233"/>
      <c r="N76" s="234" t="str">
        <f t="array" aca="1" ref="N76" ca="1">IF(SUM(AK14:AK17)=12,VLOOKUP(2,AG14:AI17,3,FALSE),"2B")</f>
        <v>2B</v>
      </c>
      <c r="O76" s="449">
        <f>IF(N89="W38",0,1)</f>
        <v>0</v>
      </c>
      <c r="P76" s="417">
        <v>38</v>
      </c>
      <c r="Q76" s="93"/>
      <c r="R76" s="93"/>
      <c r="S76" s="100"/>
      <c r="T76" s="100"/>
      <c r="U76" s="100"/>
      <c r="V76" s="100"/>
      <c r="W76" s="100"/>
      <c r="X76" s="100"/>
      <c r="Y76" s="100"/>
      <c r="Z76" s="100"/>
      <c r="AA76" s="100"/>
      <c r="AB76" s="100"/>
      <c r="AC76" s="100"/>
      <c r="AD76" s="100"/>
      <c r="AE76" s="475"/>
      <c r="AF76" s="488"/>
      <c r="AG76" s="509" t="s">
        <v>18</v>
      </c>
      <c r="AH76" s="509">
        <f ca="1">SUM(AK6:AK9,AK14:AK17,AK22:AK25,AK30:AK33,AK38:AK41,AK46:AK49)</f>
        <v>0</v>
      </c>
      <c r="AI76" s="510" t="s">
        <v>5</v>
      </c>
      <c r="AJ76" s="509" t="s">
        <v>14</v>
      </c>
      <c r="AK76" s="509" t="s">
        <v>6</v>
      </c>
      <c r="AL76" s="509" t="s">
        <v>7</v>
      </c>
      <c r="AM76" s="509" t="s">
        <v>3</v>
      </c>
      <c r="AN76" s="509" t="s">
        <v>8</v>
      </c>
      <c r="AO76" s="509" t="s">
        <v>9</v>
      </c>
      <c r="AP76" s="509" t="s">
        <v>10</v>
      </c>
      <c r="AQ76" s="509" t="s">
        <v>11</v>
      </c>
      <c r="AR76" s="509" t="s">
        <v>15</v>
      </c>
      <c r="AS76" s="509" t="s">
        <v>13</v>
      </c>
      <c r="AU76" s="487"/>
      <c r="AV76" s="509" t="s">
        <v>146</v>
      </c>
      <c r="AW76" s="509" t="s">
        <v>162</v>
      </c>
      <c r="AX76" s="509" t="s">
        <v>1</v>
      </c>
      <c r="AY76" s="509" t="s">
        <v>2</v>
      </c>
      <c r="AZ76" s="509" t="s">
        <v>3</v>
      </c>
      <c r="BA76" s="509" t="s">
        <v>4</v>
      </c>
      <c r="BD76" s="514"/>
      <c r="BE76" s="514"/>
      <c r="BF76" s="514"/>
      <c r="BG76" s="514"/>
      <c r="BH76" s="514"/>
      <c r="BI76" s="514"/>
      <c r="BJ76" s="514"/>
      <c r="BK76" s="514"/>
      <c r="BL76" s="514"/>
      <c r="BM76" s="514"/>
      <c r="BN76" s="514"/>
      <c r="BO76" s="514"/>
      <c r="BP76" s="514"/>
      <c r="BQ76" s="514"/>
      <c r="BR76" s="514"/>
      <c r="BS76" s="514"/>
      <c r="CD76" s="497"/>
    </row>
    <row r="77" spans="1:2374" ht="15" customHeight="1" x14ac:dyDescent="0.2">
      <c r="A77" s="103"/>
      <c r="B77" s="103"/>
      <c r="C77" s="103"/>
      <c r="D77" s="124"/>
      <c r="E77" s="563"/>
      <c r="F77" s="214">
        <f>Horarios!A67</f>
        <v>44373.875</v>
      </c>
      <c r="G77" s="215">
        <f>Horarios!A67+VLOOKUP($G$2,Horarios!$K$4:$O$27,4,0)*VLOOKUP($G$2,Horarios!$K$4:$O$27,5,0)</f>
        <v>44373.875</v>
      </c>
      <c r="H77" s="216"/>
      <c r="I77" s="217" t="str">
        <f ca="1">IF(SUM(AK6:AK9)=12,VLOOKUP(1,AG6:AI9,3,FALSE),"1A")</f>
        <v>1A</v>
      </c>
      <c r="J77" s="218"/>
      <c r="K77" s="257"/>
      <c r="L77" s="257"/>
      <c r="M77" s="218"/>
      <c r="N77" s="235" t="str">
        <f ca="1">IF(SUM(AK22:AK25)=12,VLOOKUP(2,AG22:AI25,3,FALSE),"2C")</f>
        <v>2C</v>
      </c>
      <c r="O77" s="449">
        <f>IF(N88="W37",0,1)</f>
        <v>0</v>
      </c>
      <c r="P77" s="417">
        <v>37</v>
      </c>
      <c r="Q77" s="93"/>
      <c r="R77" s="93"/>
      <c r="S77" s="100"/>
      <c r="T77" s="100"/>
      <c r="U77" s="100"/>
      <c r="V77" s="100"/>
      <c r="W77" s="100"/>
      <c r="X77" s="100"/>
      <c r="Y77" s="100"/>
      <c r="Z77" s="100"/>
      <c r="AA77" s="100"/>
      <c r="AB77" s="100"/>
      <c r="AC77" s="100"/>
      <c r="AD77" s="100"/>
      <c r="AE77" s="475"/>
      <c r="AF77" s="488"/>
      <c r="AG77" s="487" t="str">
        <f t="shared" ref="AG77:AG82" ca="1" si="166">IFERROR(RANK(AR77,$AR$77:$AR$82),"pos")</f>
        <v>pos</v>
      </c>
      <c r="AH77" s="212" t="s">
        <v>0</v>
      </c>
      <c r="AI77" s="487" t="str">
        <f ca="1">IF($AH$76=72,VLOOKUP(3,$AG$6:$AR$9,3,FALSE),"3A")</f>
        <v>3A</v>
      </c>
      <c r="AJ77" s="487" t="str">
        <f ca="1">IF($AH$76=72,VLOOKUP(3,$AG$6:$AR$9,4,FALSE),"3A")</f>
        <v>3A</v>
      </c>
      <c r="AK77" s="487" t="str">
        <f ca="1">IF($AH$76=72,VLOOKUP(3,$AG$6:$AR$9,5,FALSE),"3A")</f>
        <v>3A</v>
      </c>
      <c r="AL77" s="487" t="str">
        <f ca="1">IF($AH$76=72,VLOOKUP(3,$AG$6:$AR$9,6,FALSE),"3A")</f>
        <v>3A</v>
      </c>
      <c r="AM77" s="487" t="str">
        <f ca="1">IF($AH$76=72,VLOOKUP(3,$AG$6:$AR$9,7,FALSE),"3A")</f>
        <v>3A</v>
      </c>
      <c r="AN77" s="487" t="str">
        <f ca="1">IF($AH$76=72,VLOOKUP(3,$AG$6:$AR$9,8,FALSE),"3A")</f>
        <v>3A</v>
      </c>
      <c r="AO77" s="487" t="str">
        <f ca="1">IF($AH$76=72,VLOOKUP(3,$AG$6:$AR$9,9,FALSE),"3A")</f>
        <v>3A</v>
      </c>
      <c r="AP77" s="487" t="str">
        <f ca="1">IF($AH$76=72,VLOOKUP(3,$AG$6:$AR$9,10,FALSE),"3A")</f>
        <v>3A</v>
      </c>
      <c r="AQ77" s="487" t="str">
        <f ca="1">IF($AH$76=72,VLOOKUP(3,$AG$6:$AR$9,11,FALSE),"3A")</f>
        <v>3A</v>
      </c>
      <c r="AR77" s="487" t="str">
        <f ca="1">IF($AH$76=72,VLOOKUP(AI77,$AI$57:$AU$62,13,FALSE),"3A")</f>
        <v>3A</v>
      </c>
      <c r="AS77" s="487" t="str">
        <f t="shared" ref="AS77:AS82" ca="1" si="167">IFERROR(RANK(AR77,$AR$77:$AR$82),"pos")</f>
        <v>pos</v>
      </c>
      <c r="AU77" s="487"/>
      <c r="AV77" s="487" t="s">
        <v>147</v>
      </c>
      <c r="AW77" s="487">
        <f t="shared" ref="AW77:AW91" ca="1" si="168">IF(AV77=$AG$94,1,0)</f>
        <v>0</v>
      </c>
      <c r="AX77" s="487" t="str">
        <f ca="1">AI77</f>
        <v>3A</v>
      </c>
      <c r="AY77" s="487" t="str">
        <f ca="1">AI80</f>
        <v>3D</v>
      </c>
      <c r="AZ77" s="487" t="str">
        <f ca="1">AI78</f>
        <v>3B</v>
      </c>
      <c r="BA77" s="487" t="str">
        <f ca="1">AI79</f>
        <v>3C</v>
      </c>
      <c r="BC77" s="487"/>
      <c r="BD77" s="487"/>
      <c r="BE77" s="487"/>
      <c r="BF77" s="487"/>
      <c r="BG77" s="487"/>
      <c r="BH77" s="487"/>
      <c r="BI77" s="487"/>
      <c r="BJ77" s="487"/>
      <c r="BK77" s="487"/>
      <c r="BL77" s="487"/>
      <c r="BM77" s="487"/>
      <c r="BN77" s="487"/>
      <c r="BO77" s="487"/>
      <c r="BP77" s="487"/>
      <c r="BQ77" s="487"/>
      <c r="BR77" s="487"/>
      <c r="BS77" s="487"/>
      <c r="BT77" s="487"/>
      <c r="BU77" s="487"/>
      <c r="BV77" s="487"/>
      <c r="BW77" s="487"/>
      <c r="CD77" s="497"/>
      <c r="CH77" s="487"/>
    </row>
    <row r="78" spans="1:2374" ht="15" customHeight="1" x14ac:dyDescent="0.2">
      <c r="A78" s="103"/>
      <c r="B78" s="103"/>
      <c r="C78" s="103"/>
      <c r="D78" s="124"/>
      <c r="E78" s="563"/>
      <c r="F78" s="214">
        <f>Horarios!A68</f>
        <v>44374.75</v>
      </c>
      <c r="G78" s="215">
        <f>Horarios!A68+VLOOKUP($G$2,Horarios!$K$4:$O$27,4,0)*VLOOKUP($G$2,Horarios!$K$4:$O$27,5,0)</f>
        <v>44374.75</v>
      </c>
      <c r="H78" s="220"/>
      <c r="I78" s="217" t="str">
        <f t="array" aca="1" ref="I78" ca="1">IF(SUM(AK22:AK25)=12,VLOOKUP(1,AG22:AI25,3,FALSE),"1C")</f>
        <v>1C</v>
      </c>
      <c r="J78" s="218"/>
      <c r="K78" s="257"/>
      <c r="L78" s="257"/>
      <c r="M78" s="218"/>
      <c r="N78" s="235" t="str">
        <f t="array" aca="1" ref="N78" ca="1">IF(SUM(AK77:AK82)=18,VLOOKUP(1,AW77:BA91,3,FALSE),"3D/E/F")</f>
        <v>3D/E/F</v>
      </c>
      <c r="O78" s="449">
        <f>IF(I89="W40",0,1)</f>
        <v>0</v>
      </c>
      <c r="P78" s="417">
        <v>40</v>
      </c>
      <c r="Q78" s="93"/>
      <c r="R78" s="93"/>
      <c r="S78" s="100"/>
      <c r="T78" s="100"/>
      <c r="U78" s="100"/>
      <c r="V78" s="100"/>
      <c r="W78" s="100"/>
      <c r="X78" s="100"/>
      <c r="Y78" s="100"/>
      <c r="Z78" s="100"/>
      <c r="AA78" s="100"/>
      <c r="AB78" s="100"/>
      <c r="AC78" s="100"/>
      <c r="AD78" s="100"/>
      <c r="AE78" s="475"/>
      <c r="AF78" s="488"/>
      <c r="AG78" s="487" t="str">
        <f t="shared" ca="1" si="166"/>
        <v>pos</v>
      </c>
      <c r="AH78" s="212" t="s">
        <v>1</v>
      </c>
      <c r="AI78" s="487" t="str">
        <f ca="1">IF($AH$76=72,VLOOKUP(3,$AG$14:$AR$17,3,FALSE),"3B")</f>
        <v>3B</v>
      </c>
      <c r="AJ78" s="487" t="str">
        <f ca="1">IF($AH$76=72,VLOOKUP(3,$AG$14:$AR$17,4,FALSE),"3B")</f>
        <v>3B</v>
      </c>
      <c r="AK78" s="487" t="str">
        <f ca="1">IF($AH$76=72,VLOOKUP(3,$AG$14:$AR$17,5,FALSE),"3B")</f>
        <v>3B</v>
      </c>
      <c r="AL78" s="487" t="str">
        <f ca="1">IF($AH$76=72,VLOOKUP(3,$AG$14:$AR$17,6,FALSE),"3B")</f>
        <v>3B</v>
      </c>
      <c r="AM78" s="487" t="str">
        <f ca="1">IF($AH$76=72,VLOOKUP(3,$AG$14:$AR$17,7,FALSE),"3B")</f>
        <v>3B</v>
      </c>
      <c r="AN78" s="487" t="str">
        <f ca="1">IF($AH$76=72,VLOOKUP(3,$AG$14:$AR$17,8,FALSE),"3B")</f>
        <v>3B</v>
      </c>
      <c r="AO78" s="487" t="str">
        <f ca="1">IF($AH$76=72,VLOOKUP(3,$AG$14:$AR$17,9,FALSE),"3B")</f>
        <v>3B</v>
      </c>
      <c r="AP78" s="487" t="str">
        <f ca="1">IF($AH$76=72,VLOOKUP(3,$AG$14:$AR$17,10,FALSE),"3B")</f>
        <v>3B</v>
      </c>
      <c r="AQ78" s="487" t="str">
        <f ca="1">IF($AH$76=72,VLOOKUP(3,$AG$14:$AR$17,11,FALSE),"3B")</f>
        <v>3B</v>
      </c>
      <c r="AR78" s="487" t="str">
        <f ca="1">IF($AH$76=72,VLOOKUP(AI78,$AI$57:$AU$62,13,FALSE),"3B")</f>
        <v>3B</v>
      </c>
      <c r="AS78" s="487" t="str">
        <f t="shared" ca="1" si="167"/>
        <v>pos</v>
      </c>
      <c r="AU78" s="487"/>
      <c r="AV78" s="487" t="s">
        <v>148</v>
      </c>
      <c r="AW78" s="487">
        <f t="shared" ca="1" si="168"/>
        <v>0</v>
      </c>
      <c r="AX78" s="487" t="str">
        <f ca="1">AI77</f>
        <v>3A</v>
      </c>
      <c r="AY78" s="487" t="str">
        <f ca="1">AI81</f>
        <v>3E</v>
      </c>
      <c r="AZ78" s="487" t="str">
        <f ca="1">AI78</f>
        <v>3B</v>
      </c>
      <c r="BA78" s="487" t="str">
        <f ca="1">AI79</f>
        <v>3C</v>
      </c>
      <c r="BC78" s="487"/>
      <c r="BD78" s="487"/>
      <c r="BE78" s="487"/>
      <c r="BF78" s="487"/>
      <c r="BG78" s="487"/>
      <c r="BH78" s="487"/>
      <c r="BI78" s="487"/>
      <c r="BJ78" s="487"/>
      <c r="BK78" s="487"/>
      <c r="BL78" s="487"/>
      <c r="BM78" s="487"/>
      <c r="BN78" s="487"/>
      <c r="BO78" s="487"/>
      <c r="BP78" s="487"/>
      <c r="BQ78" s="487"/>
      <c r="BR78" s="487"/>
      <c r="BS78" s="487"/>
      <c r="BT78" s="487"/>
      <c r="BU78" s="487"/>
      <c r="BV78" s="487"/>
      <c r="BW78" s="487"/>
      <c r="CD78" s="497"/>
    </row>
    <row r="79" spans="1:2374" ht="15" customHeight="1" x14ac:dyDescent="0.2">
      <c r="A79" s="103"/>
      <c r="B79" s="103"/>
      <c r="C79" s="103"/>
      <c r="D79" s="124"/>
      <c r="E79" s="563"/>
      <c r="F79" s="214">
        <f>Horarios!A69</f>
        <v>44374.875</v>
      </c>
      <c r="G79" s="215">
        <f>Horarios!A69+VLOOKUP($G$2,Horarios!$K$4:$O$27,4,0)*VLOOKUP($G$2,Horarios!$K$4:$O$27,5,0)</f>
        <v>44374.875</v>
      </c>
      <c r="H79" s="220"/>
      <c r="I79" s="260" t="str">
        <f ca="1">IF(SUM(AK14:AK17)=12,VLOOKUP(1,AG14:AI17,3,FALSE),"1B")</f>
        <v>1B</v>
      </c>
      <c r="J79" s="218"/>
      <c r="K79" s="257"/>
      <c r="L79" s="257"/>
      <c r="M79" s="218"/>
      <c r="N79" s="256" t="str">
        <f ca="1">IF(SUM(AK77:AK82)=18,VLOOKUP(1,AW77:BA91,2,FALSE),"3A/D/E/F")</f>
        <v>3A/D/E/F</v>
      </c>
      <c r="O79" s="449">
        <f>IF(I88="W39",0,1)</f>
        <v>0</v>
      </c>
      <c r="P79" s="417">
        <v>39</v>
      </c>
      <c r="Q79" s="93"/>
      <c r="R79" s="93"/>
      <c r="S79" s="100"/>
      <c r="T79" s="100"/>
      <c r="U79" s="100"/>
      <c r="V79" s="100"/>
      <c r="W79" s="100"/>
      <c r="X79" s="100"/>
      <c r="Y79" s="100"/>
      <c r="Z79" s="100"/>
      <c r="AA79" s="100"/>
      <c r="AB79" s="100"/>
      <c r="AC79" s="100"/>
      <c r="AD79" s="100"/>
      <c r="AE79" s="475"/>
      <c r="AF79" s="488"/>
      <c r="AG79" s="487" t="str">
        <f t="shared" ca="1" si="166"/>
        <v>pos</v>
      </c>
      <c r="AH79" s="212" t="s">
        <v>2</v>
      </c>
      <c r="AI79" s="487" t="str">
        <f ca="1">IF($AH$76=72,VLOOKUP(3,$AG$22:$AR$25,3,FALSE),"3C")</f>
        <v>3C</v>
      </c>
      <c r="AJ79" s="487" t="str">
        <f ca="1">IF($AH$76=72,VLOOKUP(3,$AG$22:$AR$25,4,FALSE),"3C")</f>
        <v>3C</v>
      </c>
      <c r="AK79" s="487" t="str">
        <f ca="1">IF($AH$76=72,VLOOKUP(3,$AG$22:$AR$25,5,FALSE),"3C")</f>
        <v>3C</v>
      </c>
      <c r="AL79" s="487" t="str">
        <f ca="1">IF($AH$76=72,VLOOKUP(3,$AG$22:$AR$25,6,FALSE),"3C")</f>
        <v>3C</v>
      </c>
      <c r="AM79" s="487" t="str">
        <f ca="1">IF($AH$76=72,VLOOKUP(3,$AG$22:$AR$25,7,FALSE),"3C")</f>
        <v>3C</v>
      </c>
      <c r="AN79" s="487" t="str">
        <f ca="1">IF($AH$76=72,VLOOKUP(3,$AG$22:$AR$25,8,FALSE),"3C")</f>
        <v>3C</v>
      </c>
      <c r="AO79" s="487" t="str">
        <f ca="1">IF($AH$76=72,VLOOKUP(3,$AG$22:$AR$25,9,FALSE),"3C")</f>
        <v>3C</v>
      </c>
      <c r="AP79" s="487" t="str">
        <f ca="1">IF($AH$76=72,VLOOKUP(3,$AG$22:$AR$25,10,FALSE),"3C")</f>
        <v>3C</v>
      </c>
      <c r="AQ79" s="487" t="str">
        <f ca="1">IF($AH$76=72,VLOOKUP(3,$AG$22:$AR$25,11,FALSE),"3C")</f>
        <v>3C</v>
      </c>
      <c r="AR79" s="487" t="str">
        <f ca="1">IF($AH$76=72,VLOOKUP(AI79,$AI$57:$AU$62,13,FALSE),"3C")</f>
        <v>3C</v>
      </c>
      <c r="AS79" s="487" t="str">
        <f t="shared" ca="1" si="167"/>
        <v>pos</v>
      </c>
      <c r="AU79" s="487"/>
      <c r="AV79" s="487" t="s">
        <v>149</v>
      </c>
      <c r="AW79" s="487">
        <f t="shared" ca="1" si="168"/>
        <v>0</v>
      </c>
      <c r="AX79" s="487" t="str">
        <f ca="1">AI77</f>
        <v>3A</v>
      </c>
      <c r="AY79" s="487" t="str">
        <f ca="1">AI82</f>
        <v>3F</v>
      </c>
      <c r="AZ79" s="487" t="str">
        <f ca="1">AI78</f>
        <v>3B</v>
      </c>
      <c r="BA79" s="487" t="str">
        <f ca="1">AI79</f>
        <v>3C</v>
      </c>
      <c r="BC79" s="487"/>
      <c r="BD79" s="487"/>
      <c r="BE79" s="487"/>
      <c r="BF79" s="487"/>
      <c r="BG79" s="487"/>
      <c r="BH79" s="487"/>
      <c r="BI79" s="487"/>
      <c r="BJ79" s="487"/>
      <c r="BK79" s="487"/>
      <c r="BL79" s="487"/>
      <c r="BM79" s="487"/>
      <c r="BN79" s="487"/>
      <c r="BO79" s="487"/>
      <c r="BP79" s="487"/>
      <c r="BQ79" s="487"/>
      <c r="BR79" s="487"/>
      <c r="BS79" s="487"/>
      <c r="BT79" s="487"/>
      <c r="BU79" s="487"/>
      <c r="BV79" s="487"/>
      <c r="BW79" s="487"/>
      <c r="CD79" s="497"/>
    </row>
    <row r="80" spans="1:2374" ht="15" customHeight="1" x14ac:dyDescent="0.2">
      <c r="A80" s="103"/>
      <c r="B80" s="103"/>
      <c r="C80" s="103"/>
      <c r="D80" s="124"/>
      <c r="E80" s="563"/>
      <c r="F80" s="214">
        <f>Horarios!A70</f>
        <v>44375.75</v>
      </c>
      <c r="G80" s="261">
        <f>Horarios!A70+VLOOKUP($G$2,Horarios!$K$4:$O$27,4,0)*VLOOKUP($G$2,Horarios!$K$4:$O$27,5,0)</f>
        <v>44375.75</v>
      </c>
      <c r="H80" s="216"/>
      <c r="I80" s="217" t="str">
        <f ca="1">IF(SUM(AK30:AK33)=12,VLOOKUP(2,AG30:AI33,3,FALSE),"2D")</f>
        <v>2D</v>
      </c>
      <c r="J80" s="259"/>
      <c r="K80" s="257"/>
      <c r="L80" s="257"/>
      <c r="M80" s="258"/>
      <c r="N80" s="235" t="str">
        <f ca="1">IF(SUM(AK38:AK41)=12,VLOOKUP(2,AG38:AI41,3,FALSE),"2E")</f>
        <v>2E</v>
      </c>
      <c r="O80" s="449">
        <f>IF(N87="W42",0,1)</f>
        <v>0</v>
      </c>
      <c r="P80" s="417">
        <v>42</v>
      </c>
      <c r="Q80" s="93"/>
      <c r="R80" s="93"/>
      <c r="S80" s="100"/>
      <c r="T80" s="100"/>
      <c r="U80" s="100"/>
      <c r="V80" s="100"/>
      <c r="W80" s="100"/>
      <c r="X80" s="100"/>
      <c r="Y80" s="100"/>
      <c r="Z80" s="100"/>
      <c r="AA80" s="100"/>
      <c r="AB80" s="100"/>
      <c r="AC80" s="100"/>
      <c r="AD80" s="100"/>
      <c r="AE80" s="475"/>
      <c r="AF80" s="488"/>
      <c r="AG80" s="487" t="str">
        <f t="shared" ca="1" si="166"/>
        <v>pos</v>
      </c>
      <c r="AH80" s="212" t="s">
        <v>128</v>
      </c>
      <c r="AI80" s="487" t="str">
        <f ca="1">IF($AH$76=72,VLOOKUP(3,$AG$30:$AR$33,3,FALSE),"3D")</f>
        <v>3D</v>
      </c>
      <c r="AJ80" s="487" t="str">
        <f ca="1">IF($AH$76=72,VLOOKUP(3,$AG$30:$AR$33,4,FALSE),"3D")</f>
        <v>3D</v>
      </c>
      <c r="AK80" s="487" t="str">
        <f ca="1">IF($AH$76=72,VLOOKUP(3,$AG$30:$AR$33,5,FALSE),"3D")</f>
        <v>3D</v>
      </c>
      <c r="AL80" s="487" t="str">
        <f ca="1">IF($AH$76=72,VLOOKUP(3,$AG$30:$AR$33,6,FALSE),"3D")</f>
        <v>3D</v>
      </c>
      <c r="AM80" s="487" t="str">
        <f ca="1">IF($AH$76=72,VLOOKUP(3,$AG$30:$AR$33,7,FALSE),"3D")</f>
        <v>3D</v>
      </c>
      <c r="AN80" s="487" t="str">
        <f ca="1">IF($AH$76=72,VLOOKUP(3,$AG$30:$AR$33,8,FALSE),"3D")</f>
        <v>3D</v>
      </c>
      <c r="AO80" s="487" t="str">
        <f ca="1">IF($AH$76=72,VLOOKUP(3,$AG$30:$AR$33,9,FALSE),"3D")</f>
        <v>3D</v>
      </c>
      <c r="AP80" s="487" t="str">
        <f ca="1">IF($AH$76=72,VLOOKUP(3,$AG$30:$AR$33,10,FALSE),"3D")</f>
        <v>3D</v>
      </c>
      <c r="AQ80" s="487" t="str">
        <f ca="1">IF($AH$76=72,VLOOKUP(3,$AG$30:$AR$33,11,FALSE),"3D")</f>
        <v>3D</v>
      </c>
      <c r="AR80" s="487" t="str">
        <f ca="1">IF($AH$76=72,VLOOKUP(AI80,$AI$57:$AU$62,13,FALSE),"3D")</f>
        <v>3D</v>
      </c>
      <c r="AS80" s="487" t="str">
        <f t="shared" ca="1" si="167"/>
        <v>pos</v>
      </c>
      <c r="AU80" s="487"/>
      <c r="AV80" s="487" t="s">
        <v>150</v>
      </c>
      <c r="AW80" s="487">
        <f t="shared" ca="1" si="168"/>
        <v>0</v>
      </c>
      <c r="AX80" s="487" t="str">
        <f ca="1">AI80</f>
        <v>3D</v>
      </c>
      <c r="AY80" s="487" t="str">
        <f ca="1">AI81</f>
        <v>3E</v>
      </c>
      <c r="AZ80" s="487" t="str">
        <f ca="1">AI77</f>
        <v>3A</v>
      </c>
      <c r="BA80" s="487" t="str">
        <f ca="1">AI78</f>
        <v>3B</v>
      </c>
      <c r="BC80" s="487"/>
      <c r="BD80" s="487"/>
      <c r="BE80" s="487"/>
      <c r="BF80" s="487"/>
      <c r="BG80" s="487"/>
      <c r="BH80" s="487"/>
      <c r="BI80" s="487"/>
      <c r="BJ80" s="487"/>
      <c r="BK80" s="487"/>
      <c r="BL80" s="487"/>
      <c r="BM80" s="487"/>
      <c r="BN80" s="487"/>
      <c r="BO80" s="487"/>
      <c r="BP80" s="487"/>
      <c r="BQ80" s="487"/>
      <c r="BR80" s="487"/>
      <c r="BS80" s="487"/>
      <c r="BT80" s="487"/>
      <c r="BU80" s="487"/>
      <c r="BV80" s="487"/>
      <c r="BW80" s="487"/>
      <c r="CD80" s="497"/>
      <c r="XL80" s="212" t="s">
        <v>305</v>
      </c>
      <c r="AHO80" s="212"/>
      <c r="AHP80" s="212"/>
      <c r="AHQ80" s="212"/>
      <c r="CJI80" s="488"/>
    </row>
    <row r="81" spans="1:901 1115:1402 2297:2297 4575:4575" ht="15" customHeight="1" x14ac:dyDescent="0.2">
      <c r="A81" s="103"/>
      <c r="B81" s="103"/>
      <c r="C81" s="103"/>
      <c r="D81" s="124"/>
      <c r="E81" s="563"/>
      <c r="F81" s="214">
        <f>Horarios!A71</f>
        <v>44375.875</v>
      </c>
      <c r="G81" s="215">
        <f>Horarios!A71+VLOOKUP($G$2,Horarios!$K$4:$O$27,4,0)*VLOOKUP($G$2,Horarios!$K$4:$O$27,5,0)</f>
        <v>44375.875</v>
      </c>
      <c r="H81" s="216"/>
      <c r="I81" s="217" t="str">
        <f ca="1">IF(SUM(AK46:AK49)=12,VLOOKUP(1,AG46:AI49,3,FALSE),"1F")</f>
        <v>1F</v>
      </c>
      <c r="J81" s="218"/>
      <c r="K81" s="219"/>
      <c r="L81" s="219"/>
      <c r="M81" s="218"/>
      <c r="N81" s="235" t="str">
        <f ca="1">IF(SUM(AK77:AK82)=18,VLOOKUP(1,AW77:BA91,5,FALSE),"3A/B/C")</f>
        <v>3A/B/C</v>
      </c>
      <c r="O81" s="449">
        <f>IF(I87="W41",0,1)</f>
        <v>0</v>
      </c>
      <c r="P81" s="417">
        <v>41</v>
      </c>
      <c r="Q81" s="93"/>
      <c r="R81" s="93"/>
      <c r="S81" s="100"/>
      <c r="T81" s="100"/>
      <c r="U81" s="100"/>
      <c r="V81" s="100"/>
      <c r="W81" s="100"/>
      <c r="X81" s="100"/>
      <c r="Y81" s="100"/>
      <c r="Z81" s="100"/>
      <c r="AA81" s="100"/>
      <c r="AB81" s="100"/>
      <c r="AC81" s="100"/>
      <c r="AD81" s="100"/>
      <c r="AE81" s="475"/>
      <c r="AF81" s="488"/>
      <c r="AG81" s="487" t="str">
        <f t="shared" ca="1" si="166"/>
        <v>pos</v>
      </c>
      <c r="AH81" s="212" t="s">
        <v>3</v>
      </c>
      <c r="AI81" s="487" t="str">
        <f ca="1">IF($AH$76=72,VLOOKUP(3,$AG$38:$AR$41,3,FALSE),"3E")</f>
        <v>3E</v>
      </c>
      <c r="AJ81" s="487" t="str">
        <f ca="1">IF($AH$76=72,VLOOKUP(3,$AG$38:$AR$41,4,FALSE),"3E")</f>
        <v>3E</v>
      </c>
      <c r="AK81" s="487" t="str">
        <f ca="1">IF($AH$76=72,VLOOKUP(3,$AG$38:$AR$41,5,FALSE),"3E")</f>
        <v>3E</v>
      </c>
      <c r="AL81" s="487" t="str">
        <f ca="1">IF($AH$76=72,VLOOKUP(3,$AG$38:$AR$41,6,FALSE),"3E")</f>
        <v>3E</v>
      </c>
      <c r="AM81" s="487" t="str">
        <f ca="1">IF($AH$76=72,VLOOKUP(3,$AG$38:$AR$41,7,FALSE),"3E")</f>
        <v>3E</v>
      </c>
      <c r="AN81" s="487" t="str">
        <f ca="1">IF($AH$76=72,VLOOKUP(3,$AG$38:$AR$41,8,FALSE),"3E")</f>
        <v>3E</v>
      </c>
      <c r="AO81" s="487" t="str">
        <f ca="1">IF($AH$76=72,VLOOKUP(3,$AG$38:$AR$41,9,FALSE),"3E")</f>
        <v>3E</v>
      </c>
      <c r="AP81" s="487" t="str">
        <f ca="1">IF($AH$76=72,VLOOKUP(3,$AG$38:$AR$41,10,FALSE),"3E")</f>
        <v>3E</v>
      </c>
      <c r="AQ81" s="487" t="str">
        <f ca="1">IF($AH$76=72,VLOOKUP(3,$AG$38:$AR$41,11,FALSE),"3E")</f>
        <v>3E</v>
      </c>
      <c r="AR81" s="487" t="str">
        <f ca="1">IF($AH$76=72,VLOOKUP(AI81,$AI$57:$AU$62,13,FALSE),"3E")</f>
        <v>3E</v>
      </c>
      <c r="AS81" s="487" t="str">
        <f t="shared" ca="1" si="167"/>
        <v>pos</v>
      </c>
      <c r="AU81" s="487"/>
      <c r="AV81" s="487" t="s">
        <v>151</v>
      </c>
      <c r="AW81" s="487">
        <f t="shared" ca="1" si="168"/>
        <v>0</v>
      </c>
      <c r="AX81" s="487" t="str">
        <f ca="1">AI80</f>
        <v>3D</v>
      </c>
      <c r="AY81" s="487" t="str">
        <f ca="1">AI82</f>
        <v>3F</v>
      </c>
      <c r="AZ81" s="487" t="str">
        <f ca="1">AI77</f>
        <v>3A</v>
      </c>
      <c r="BA81" s="487" t="str">
        <f ca="1">AI78</f>
        <v>3B</v>
      </c>
      <c r="BC81" s="487"/>
      <c r="BD81" s="487"/>
      <c r="BE81" s="487"/>
      <c r="BF81" s="487"/>
      <c r="BG81" s="487"/>
      <c r="BH81" s="487"/>
      <c r="BI81" s="487"/>
      <c r="BJ81" s="487"/>
      <c r="BK81" s="487"/>
      <c r="BL81" s="487"/>
      <c r="BM81" s="487"/>
      <c r="BN81" s="487"/>
      <c r="BO81" s="487"/>
      <c r="BP81" s="487"/>
      <c r="BQ81" s="487"/>
      <c r="BR81" s="487"/>
      <c r="BS81" s="487"/>
      <c r="BT81" s="487"/>
      <c r="BU81" s="487"/>
      <c r="BV81" s="487"/>
      <c r="BW81" s="487"/>
      <c r="BX81" s="487"/>
      <c r="BY81" s="487"/>
      <c r="CD81" s="497"/>
      <c r="OE81" s="212"/>
      <c r="OF81" s="212"/>
      <c r="OG81" s="212"/>
      <c r="OH81" s="212"/>
      <c r="OI81" s="212"/>
      <c r="OJ81" s="212"/>
      <c r="OK81" s="212"/>
      <c r="OL81" s="212"/>
      <c r="OM81" s="212"/>
      <c r="ON81" s="212"/>
      <c r="OO81" s="212"/>
      <c r="OP81" s="212"/>
      <c r="OQ81" s="212"/>
      <c r="OR81" s="212"/>
      <c r="OS81" s="212"/>
      <c r="OT81" s="212"/>
      <c r="OU81" s="212"/>
      <c r="OV81" s="212"/>
      <c r="OW81" s="212"/>
      <c r="OX81" s="212"/>
      <c r="OY81" s="212"/>
      <c r="OZ81" s="212"/>
      <c r="PA81" s="212"/>
      <c r="PB81" s="212"/>
      <c r="PC81" s="212"/>
      <c r="PD81" s="212"/>
      <c r="PE81" s="212"/>
      <c r="PF81" s="212"/>
      <c r="PG81" s="212"/>
      <c r="PH81" s="212"/>
      <c r="PI81" s="212"/>
      <c r="PJ81" s="212"/>
      <c r="PK81" s="212"/>
      <c r="PL81" s="212"/>
      <c r="PM81" s="212"/>
      <c r="PN81" s="212"/>
      <c r="PO81" s="212"/>
      <c r="PP81" s="212"/>
      <c r="PQ81" s="212"/>
      <c r="PR81" s="212"/>
      <c r="PS81" s="212"/>
      <c r="PT81" s="212"/>
      <c r="PU81" s="212"/>
      <c r="PV81" s="212"/>
      <c r="PW81" s="212"/>
      <c r="PX81" s="212"/>
      <c r="PY81" s="212"/>
      <c r="PZ81" s="212"/>
      <c r="QA81" s="212"/>
      <c r="QB81" s="212"/>
      <c r="QC81" s="212"/>
      <c r="QD81" s="212"/>
      <c r="QE81" s="212"/>
      <c r="QF81" s="212"/>
      <c r="QG81" s="212"/>
      <c r="QH81" s="212"/>
      <c r="QI81" s="212"/>
      <c r="QJ81" s="212"/>
      <c r="QK81" s="212"/>
      <c r="QL81" s="212"/>
      <c r="QM81" s="212"/>
      <c r="QN81" s="212"/>
      <c r="QO81" s="212"/>
      <c r="QP81" s="212"/>
      <c r="QQ81" s="212"/>
      <c r="QR81" s="212"/>
      <c r="QS81" s="212"/>
      <c r="QT81" s="212"/>
      <c r="QU81" s="212"/>
      <c r="QV81" s="212"/>
      <c r="QW81" s="212"/>
      <c r="QX81" s="212"/>
      <c r="QY81" s="212"/>
      <c r="QZ81" s="212"/>
      <c r="RA81" s="212"/>
      <c r="RB81" s="212"/>
      <c r="RC81" s="212"/>
      <c r="RD81" s="212"/>
      <c r="RE81" s="212"/>
      <c r="RF81" s="212"/>
      <c r="RG81" s="212"/>
      <c r="RH81" s="212"/>
      <c r="RI81" s="212"/>
      <c r="RJ81" s="212"/>
      <c r="RK81" s="212"/>
      <c r="RL81" s="212"/>
      <c r="RM81" s="212"/>
      <c r="RN81" s="212"/>
      <c r="RO81" s="212"/>
      <c r="RP81" s="212"/>
      <c r="RQ81" s="212"/>
      <c r="RR81" s="212"/>
      <c r="RS81" s="212"/>
      <c r="RT81" s="212"/>
      <c r="RU81" s="212"/>
      <c r="RV81" s="212"/>
      <c r="RW81" s="212"/>
      <c r="RX81" s="212"/>
      <c r="RY81" s="212"/>
      <c r="RZ81" s="212"/>
      <c r="SA81" s="212"/>
      <c r="SB81" s="212"/>
      <c r="SC81" s="212"/>
      <c r="SD81" s="212"/>
      <c r="SE81" s="212"/>
      <c r="SF81" s="212"/>
      <c r="SG81" s="212"/>
      <c r="SH81" s="212"/>
      <c r="SI81" s="212"/>
      <c r="SJ81" s="212"/>
      <c r="SK81" s="212"/>
      <c r="SL81" s="212"/>
      <c r="SM81" s="212"/>
      <c r="SN81" s="212"/>
      <c r="SO81" s="212"/>
      <c r="SP81" s="212"/>
      <c r="SQ81" s="212"/>
      <c r="SR81" s="212"/>
      <c r="SS81" s="212"/>
      <c r="ST81" s="212"/>
      <c r="SU81" s="212"/>
      <c r="SV81" s="212"/>
      <c r="SW81" s="212"/>
      <c r="SX81" s="212"/>
      <c r="SY81" s="212"/>
      <c r="SZ81" s="212"/>
      <c r="TA81" s="212"/>
      <c r="TB81" s="212"/>
      <c r="TC81" s="212"/>
      <c r="TD81" s="212"/>
      <c r="TE81" s="212"/>
      <c r="TF81" s="212"/>
      <c r="TG81" s="212"/>
      <c r="TH81" s="212"/>
      <c r="TI81" s="212"/>
      <c r="TJ81" s="212"/>
      <c r="TK81" s="212"/>
      <c r="TL81" s="212"/>
      <c r="TM81" s="212"/>
      <c r="TN81" s="212"/>
      <c r="TO81" s="212"/>
      <c r="TP81" s="212"/>
      <c r="TQ81" s="212"/>
      <c r="TR81" s="212"/>
      <c r="TS81" s="212"/>
      <c r="TT81" s="212"/>
      <c r="TU81" s="212"/>
      <c r="TV81" s="212"/>
      <c r="TW81" s="212"/>
      <c r="TX81" s="212"/>
      <c r="TY81" s="212"/>
      <c r="TZ81" s="212"/>
      <c r="UA81" s="212"/>
      <c r="UB81" s="212"/>
      <c r="UC81" s="212"/>
      <c r="UD81" s="212"/>
      <c r="UE81" s="212"/>
      <c r="UF81" s="212"/>
      <c r="UG81" s="212"/>
      <c r="UH81" s="212"/>
      <c r="UI81" s="212"/>
      <c r="UJ81" s="212"/>
      <c r="UK81" s="212"/>
      <c r="UL81" s="212"/>
      <c r="UM81" s="212"/>
      <c r="UN81" s="212"/>
      <c r="UO81" s="212"/>
      <c r="UP81" s="212"/>
      <c r="UQ81" s="212"/>
      <c r="UR81" s="212"/>
      <c r="US81" s="212"/>
      <c r="UT81" s="212"/>
      <c r="UU81" s="212"/>
      <c r="UV81" s="212"/>
      <c r="UW81" s="212"/>
      <c r="UX81" s="212"/>
      <c r="UY81" s="212"/>
      <c r="UZ81" s="212"/>
      <c r="VA81" s="212"/>
      <c r="VB81" s="212"/>
      <c r="XL81" s="212" t="s">
        <v>400</v>
      </c>
      <c r="AFG81" s="212"/>
      <c r="AFN81" s="212"/>
      <c r="AFU81" s="212" t="s">
        <v>309</v>
      </c>
      <c r="AHA81" s="212"/>
      <c r="AHB81" s="212"/>
      <c r="AHC81" s="212"/>
      <c r="AHD81" s="212"/>
      <c r="AHE81" s="212"/>
      <c r="AHF81" s="212"/>
      <c r="AHG81" s="212"/>
      <c r="AHO81" s="212"/>
      <c r="AHP81" s="212"/>
      <c r="AHQ81" s="212"/>
      <c r="APW81" s="212">
        <v>123456</v>
      </c>
      <c r="AXB81" s="212"/>
      <c r="AYT81" s="212">
        <v>123456</v>
      </c>
      <c r="CJI81" s="488"/>
    </row>
    <row r="82" spans="1:901 1115:1402 2297:2297 4575:4575" ht="15" customHeight="1" x14ac:dyDescent="0.2">
      <c r="A82" s="103"/>
      <c r="B82" s="103"/>
      <c r="C82" s="103"/>
      <c r="D82" s="124"/>
      <c r="E82" s="563"/>
      <c r="F82" s="214">
        <f>Horarios!A72</f>
        <v>44376.75</v>
      </c>
      <c r="G82" s="215">
        <f>Horarios!A72+VLOOKUP($G$2,Horarios!$K$4:$O$27,4,0)*VLOOKUP($G$2,Horarios!$K$4:$O$27,5,0)</f>
        <v>44376.75</v>
      </c>
      <c r="H82" s="220"/>
      <c r="I82" s="217" t="str">
        <f ca="1">IF(SUM(AK30:AK33)=12,VLOOKUP(1,AG30:AI33,3,FALSE),"1D")</f>
        <v>1D</v>
      </c>
      <c r="J82" s="218"/>
      <c r="K82" s="219"/>
      <c r="L82" s="219"/>
      <c r="M82" s="218"/>
      <c r="N82" s="235" t="str">
        <f ca="1">IF(SUM(AK46:AK49)=12,VLOOKUP(2,AG46:AI49,3,FALSE),"2F")</f>
        <v>2F</v>
      </c>
      <c r="O82" s="449">
        <f>IF(N90="W44",0,1)</f>
        <v>0</v>
      </c>
      <c r="P82" s="417">
        <v>44</v>
      </c>
      <c r="Q82" s="93"/>
      <c r="R82" s="93"/>
      <c r="S82" s="100"/>
      <c r="T82" s="100"/>
      <c r="U82" s="100"/>
      <c r="V82" s="100"/>
      <c r="W82" s="100"/>
      <c r="X82" s="100"/>
      <c r="Y82" s="100"/>
      <c r="Z82" s="100"/>
      <c r="AA82" s="100"/>
      <c r="AB82" s="100"/>
      <c r="AC82" s="100"/>
      <c r="AD82" s="100"/>
      <c r="AE82" s="475"/>
      <c r="AF82" s="488"/>
      <c r="AG82" s="487" t="str">
        <f t="shared" ca="1" si="166"/>
        <v>pos</v>
      </c>
      <c r="AH82" s="212" t="s">
        <v>4</v>
      </c>
      <c r="AI82" s="487" t="str">
        <f ca="1">IF($AH$76=72,VLOOKUP(3,$AG$46:$AR$49,3,FALSE),"3F")</f>
        <v>3F</v>
      </c>
      <c r="AJ82" s="487" t="str">
        <f ca="1">IF($AH$76=72,VLOOKUP(3,$AG$46:$AR$49,4,FALSE),"3F")</f>
        <v>3F</v>
      </c>
      <c r="AK82" s="487" t="str">
        <f ca="1">IF($AH$76=72,VLOOKUP(3,$AG$46:$AR$49,5,FALSE),"3F")</f>
        <v>3F</v>
      </c>
      <c r="AL82" s="487" t="str">
        <f ca="1">IF($AH$76=72,VLOOKUP(3,$AG$46:$AR$49,6,FALSE),"3F")</f>
        <v>3F</v>
      </c>
      <c r="AM82" s="487" t="str">
        <f ca="1">IF($AH$76=72,VLOOKUP(3,$AG$46:$AR$49,7,FALSE),"3F")</f>
        <v>3F</v>
      </c>
      <c r="AN82" s="487" t="str">
        <f ca="1">IF($AH$76=72,VLOOKUP(3,$AG$46:$AR$49,8,FALSE),"3F")</f>
        <v>3F</v>
      </c>
      <c r="AO82" s="487" t="str">
        <f ca="1">IF($AH$76=72,VLOOKUP(3,$AG$46:$AR$49,9,FALSE),"3F")</f>
        <v>3F</v>
      </c>
      <c r="AP82" s="487" t="str">
        <f ca="1">IF($AH$76=72,VLOOKUP(3,$AG$46:$AR$49,10,FALSE),"3F")</f>
        <v>3F</v>
      </c>
      <c r="AQ82" s="487" t="str">
        <f ca="1">IF($AH$76=72,VLOOKUP(3,$AG$46:$AR$49,11,FALSE),"3F")</f>
        <v>3F</v>
      </c>
      <c r="AR82" s="487" t="str">
        <f ca="1">IF($AH$76=72,VLOOKUP(AI82,$AI$57:$AU$62,13,FALSE),"3F")</f>
        <v>3F</v>
      </c>
      <c r="AS82" s="487" t="str">
        <f t="shared" ca="1" si="167"/>
        <v>pos</v>
      </c>
      <c r="AU82" s="487"/>
      <c r="AV82" s="487" t="s">
        <v>152</v>
      </c>
      <c r="AW82" s="487">
        <f t="shared" ca="1" si="168"/>
        <v>0</v>
      </c>
      <c r="AX82" s="487" t="str">
        <f ca="1">AI81</f>
        <v>3E</v>
      </c>
      <c r="AY82" s="487" t="str">
        <f ca="1">AI82</f>
        <v>3F</v>
      </c>
      <c r="AZ82" s="487" t="str">
        <f ca="1">AI78</f>
        <v>3B</v>
      </c>
      <c r="BA82" s="487" t="str">
        <f ca="1">AI77</f>
        <v>3A</v>
      </c>
      <c r="BC82" s="487"/>
      <c r="BD82" s="487"/>
      <c r="BE82" s="487"/>
      <c r="BF82" s="487"/>
      <c r="BG82" s="487"/>
      <c r="BH82" s="487"/>
      <c r="BI82" s="487"/>
      <c r="BJ82" s="487"/>
      <c r="BK82" s="487"/>
      <c r="BL82" s="487"/>
      <c r="BM82" s="487"/>
      <c r="BN82" s="487"/>
      <c r="BO82" s="487"/>
      <c r="BP82" s="487"/>
      <c r="BQ82" s="487"/>
      <c r="BR82" s="487"/>
      <c r="BS82" s="487"/>
      <c r="BT82" s="487"/>
      <c r="BU82" s="487"/>
      <c r="BV82" s="487"/>
      <c r="BW82" s="487"/>
      <c r="BX82" s="487"/>
      <c r="BY82" s="487"/>
      <c r="CC82" s="487"/>
      <c r="CE82" s="487"/>
      <c r="CF82" s="487"/>
      <c r="CG82" s="487"/>
      <c r="OE82" s="212"/>
      <c r="OF82" s="212"/>
      <c r="OG82" s="212"/>
      <c r="OH82" s="212"/>
      <c r="OI82" s="212"/>
      <c r="OJ82" s="212"/>
      <c r="OK82" s="212"/>
      <c r="OL82" s="212"/>
      <c r="OM82" s="212"/>
      <c r="ON82" s="212"/>
      <c r="OO82" s="212"/>
      <c r="OP82" s="212"/>
      <c r="OQ82" s="212"/>
      <c r="OR82" s="212"/>
      <c r="OS82" s="212"/>
      <c r="OT82" s="502"/>
      <c r="OU82" s="502"/>
      <c r="OV82" s="502"/>
      <c r="OW82" s="502"/>
      <c r="OX82" s="502"/>
      <c r="OY82" s="502"/>
      <c r="OZ82" s="502"/>
      <c r="PA82" s="502"/>
      <c r="PB82" s="502"/>
      <c r="PC82" s="502"/>
      <c r="PD82" s="502"/>
      <c r="PE82" s="502"/>
      <c r="PF82" s="502"/>
      <c r="PG82" s="502"/>
      <c r="PH82" s="502"/>
      <c r="PI82" s="212"/>
      <c r="PJ82" s="212"/>
      <c r="PK82" s="212"/>
      <c r="PL82" s="212"/>
      <c r="PM82" s="212"/>
      <c r="PN82" s="212"/>
      <c r="PO82" s="212"/>
      <c r="PP82" s="212"/>
      <c r="PQ82" s="212"/>
      <c r="PR82" s="212"/>
      <c r="PS82" s="212"/>
      <c r="PT82" s="212"/>
      <c r="PU82" s="212"/>
      <c r="PV82" s="212"/>
      <c r="PW82" s="212"/>
      <c r="PX82" s="212"/>
      <c r="PY82" s="212"/>
      <c r="PZ82" s="212"/>
      <c r="QA82" s="212"/>
      <c r="QB82" s="212"/>
      <c r="QC82" s="212"/>
      <c r="QD82" s="212"/>
      <c r="QE82" s="212"/>
      <c r="QF82" s="212"/>
      <c r="QG82" s="212"/>
      <c r="QH82" s="212"/>
      <c r="QI82" s="212"/>
      <c r="QJ82" s="212"/>
      <c r="QK82" s="212"/>
      <c r="QL82" s="212"/>
      <c r="QM82" s="212"/>
      <c r="QN82" s="212"/>
      <c r="QO82" s="212"/>
      <c r="QP82" s="212"/>
      <c r="QQ82" s="212"/>
      <c r="QR82" s="212"/>
      <c r="QS82" s="212"/>
      <c r="QT82" s="212"/>
      <c r="QU82" s="212"/>
      <c r="QV82" s="212"/>
      <c r="QW82" s="212"/>
      <c r="QX82" s="212"/>
      <c r="QY82" s="212"/>
      <c r="QZ82" s="212"/>
      <c r="RA82" s="212"/>
      <c r="RB82" s="212"/>
      <c r="RC82" s="212"/>
      <c r="RD82" s="212"/>
      <c r="RE82" s="212"/>
      <c r="RF82" s="212"/>
      <c r="RG82" s="212"/>
      <c r="RH82" s="212"/>
      <c r="RI82" s="212"/>
      <c r="RJ82" s="212"/>
      <c r="RK82" s="502"/>
      <c r="RL82" s="502"/>
      <c r="RM82" s="502"/>
      <c r="RN82" s="502"/>
      <c r="RO82" s="502"/>
      <c r="RP82" s="502"/>
      <c r="RQ82" s="502"/>
      <c r="RR82" s="212"/>
      <c r="RS82" s="212"/>
      <c r="RT82" s="212"/>
      <c r="RU82" s="212"/>
      <c r="RV82" s="212"/>
      <c r="RW82" s="212"/>
      <c r="RX82" s="212"/>
      <c r="RY82" s="212"/>
      <c r="RZ82" s="212"/>
      <c r="SA82" s="212"/>
      <c r="SB82" s="212"/>
      <c r="SC82" s="212"/>
      <c r="SD82" s="212"/>
      <c r="SE82" s="212"/>
      <c r="SF82" s="212"/>
      <c r="SG82" s="212"/>
      <c r="SH82" s="212"/>
      <c r="SI82" s="212"/>
      <c r="SJ82" s="212"/>
      <c r="SK82" s="212"/>
      <c r="SL82" s="212"/>
      <c r="SM82" s="212"/>
      <c r="SN82" s="212"/>
      <c r="SO82" s="212"/>
      <c r="SP82" s="212"/>
      <c r="SQ82" s="212"/>
      <c r="SR82" s="212"/>
      <c r="SS82" s="212"/>
      <c r="ST82" s="212"/>
      <c r="SU82" s="212"/>
      <c r="SV82" s="212"/>
      <c r="SW82" s="212"/>
      <c r="SX82" s="212"/>
      <c r="SY82" s="212"/>
      <c r="SZ82" s="212"/>
      <c r="TA82" s="212"/>
      <c r="TB82" s="212"/>
      <c r="TC82" s="212"/>
      <c r="TD82" s="212"/>
      <c r="TE82" s="502"/>
      <c r="TF82" s="502"/>
      <c r="TG82" s="502"/>
      <c r="TH82" s="502"/>
      <c r="TI82" s="502"/>
      <c r="TJ82" s="502"/>
      <c r="TK82" s="502"/>
      <c r="TL82" s="212"/>
      <c r="TM82" s="212"/>
      <c r="TN82" s="212"/>
      <c r="TO82" s="212"/>
      <c r="TP82" s="212"/>
      <c r="TQ82" s="212"/>
      <c r="TR82" s="212"/>
      <c r="TS82" s="212"/>
      <c r="TT82" s="212"/>
      <c r="TU82" s="212"/>
      <c r="TV82" s="212"/>
      <c r="TW82" s="212"/>
      <c r="TX82" s="212"/>
      <c r="TY82" s="212"/>
      <c r="TZ82" s="212"/>
      <c r="UA82" s="212"/>
      <c r="UB82" s="212"/>
      <c r="UC82" s="212"/>
      <c r="UD82" s="212"/>
      <c r="UE82" s="212"/>
      <c r="UF82" s="212"/>
      <c r="UG82" s="212"/>
      <c r="UH82" s="212"/>
      <c r="UI82" s="212"/>
      <c r="UJ82" s="502"/>
      <c r="UK82" s="502"/>
      <c r="UL82" s="502"/>
      <c r="UM82" s="502"/>
      <c r="UN82" s="502"/>
      <c r="UO82" s="502"/>
      <c r="UP82" s="502"/>
      <c r="UQ82" s="212"/>
      <c r="UR82" s="212"/>
      <c r="US82" s="212"/>
      <c r="UT82" s="212"/>
      <c r="UU82" s="212"/>
      <c r="UV82" s="212"/>
      <c r="UW82" s="212"/>
      <c r="UX82" s="212"/>
      <c r="UY82" s="212"/>
      <c r="UZ82" s="212"/>
      <c r="VA82" s="212"/>
      <c r="VB82" s="212"/>
      <c r="XL82" s="212">
        <v>12</v>
      </c>
      <c r="AFG82" s="212"/>
      <c r="AFN82" s="212"/>
      <c r="AFU82" s="212" t="s">
        <v>309</v>
      </c>
      <c r="AHA82" s="212"/>
      <c r="AHB82" s="212"/>
      <c r="AHC82" s="212"/>
      <c r="AHD82" s="212"/>
      <c r="AHE82" s="212"/>
      <c r="AHF82" s="212"/>
      <c r="AHG82" s="212"/>
      <c r="AHO82" s="212"/>
      <c r="AHP82" s="212"/>
      <c r="AHQ82" s="212"/>
      <c r="APW82" s="212" t="s">
        <v>300</v>
      </c>
      <c r="AXB82" s="212"/>
      <c r="AYT82" s="212" t="s">
        <v>307</v>
      </c>
      <c r="BAX82" s="487">
        <v>123456</v>
      </c>
      <c r="CJI82" s="488"/>
    </row>
    <row r="83" spans="1:901 1115:1402 2297:2297 4575:4575" ht="15" customHeight="1" thickBot="1" x14ac:dyDescent="0.25">
      <c r="A83" s="103"/>
      <c r="B83" s="103"/>
      <c r="C83" s="103"/>
      <c r="D83" s="124"/>
      <c r="E83" s="564"/>
      <c r="F83" s="236">
        <f>Horarios!A73</f>
        <v>44376.875</v>
      </c>
      <c r="G83" s="237">
        <f>Horarios!A73+VLOOKUP($G$2,Horarios!$K$4:$O$27,4,0)*VLOOKUP($G$2,Horarios!$K$4:$O$27,5,0)</f>
        <v>44376.875</v>
      </c>
      <c r="H83" s="238"/>
      <c r="I83" s="239" t="str">
        <f ca="1">IF(SUM(AK38:AK41)=12,VLOOKUP(1,AG38:AI41,3,FALSE),"1E")</f>
        <v>1E</v>
      </c>
      <c r="J83" s="240"/>
      <c r="K83" s="241"/>
      <c r="L83" s="241"/>
      <c r="M83" s="240"/>
      <c r="N83" s="242" t="str">
        <f ca="1">IF(SUM(AK77:AK82)=18,VLOOKUP(1,AW77:BA91,4,FALSE),"3A/B/C/D")</f>
        <v>3A/B/C/D</v>
      </c>
      <c r="O83" s="449">
        <f>IF(I90="W43",0,1)</f>
        <v>0</v>
      </c>
      <c r="P83" s="417">
        <v>43</v>
      </c>
      <c r="Q83" s="93"/>
      <c r="R83" s="93"/>
      <c r="S83" s="100"/>
      <c r="T83" s="100"/>
      <c r="U83" s="100"/>
      <c r="V83" s="100"/>
      <c r="W83" s="100"/>
      <c r="X83" s="100"/>
      <c r="Y83" s="100"/>
      <c r="Z83" s="100"/>
      <c r="AA83" s="100"/>
      <c r="AB83" s="100"/>
      <c r="AC83" s="100"/>
      <c r="AD83" s="100"/>
      <c r="AE83" s="475"/>
      <c r="AF83" s="488"/>
      <c r="AG83" s="212" t="s">
        <v>163</v>
      </c>
      <c r="AV83" s="487" t="s">
        <v>153</v>
      </c>
      <c r="AW83" s="487">
        <f t="shared" ca="1" si="168"/>
        <v>0</v>
      </c>
      <c r="AX83" s="212" t="str">
        <f ca="1">AI81</f>
        <v>3E</v>
      </c>
      <c r="AY83" s="212" t="str">
        <f ca="1">AI80</f>
        <v>3D</v>
      </c>
      <c r="AZ83" s="212" t="str">
        <f ca="1">AI79</f>
        <v>3C</v>
      </c>
      <c r="BA83" s="212" t="str">
        <f ca="1">AI77</f>
        <v>3A</v>
      </c>
      <c r="BC83" s="487"/>
      <c r="BD83" s="487"/>
      <c r="BE83" s="487"/>
      <c r="BF83" s="487"/>
      <c r="BG83" s="487"/>
      <c r="BH83" s="487"/>
      <c r="BI83" s="487"/>
      <c r="BJ83" s="487"/>
      <c r="BK83" s="487"/>
      <c r="BL83" s="487"/>
      <c r="BM83" s="487"/>
      <c r="BN83" s="487"/>
      <c r="BO83" s="487"/>
      <c r="BP83" s="487"/>
      <c r="BQ83" s="487"/>
      <c r="BR83" s="487"/>
      <c r="BS83" s="487"/>
      <c r="BT83" s="487"/>
      <c r="BU83" s="487"/>
      <c r="BV83" s="487"/>
      <c r="BW83" s="487"/>
      <c r="BX83" s="487"/>
      <c r="BY83" s="487"/>
      <c r="CC83" s="494"/>
      <c r="CD83" s="494"/>
      <c r="CE83" s="494"/>
      <c r="CF83" s="494"/>
      <c r="CG83" s="494"/>
      <c r="OE83" s="212"/>
      <c r="OF83" s="212"/>
      <c r="OG83" s="212"/>
      <c r="OH83" s="212"/>
      <c r="OI83" s="212"/>
      <c r="OJ83" s="212"/>
      <c r="OK83" s="212"/>
      <c r="OL83" s="212"/>
      <c r="OM83" s="212"/>
      <c r="ON83" s="212"/>
      <c r="OO83" s="212"/>
      <c r="OP83" s="212"/>
      <c r="OQ83" s="212"/>
      <c r="OR83" s="212"/>
      <c r="OS83" s="212"/>
      <c r="OT83" s="212"/>
      <c r="OU83" s="212"/>
      <c r="OV83" s="212"/>
      <c r="OW83" s="212"/>
      <c r="OX83" s="212"/>
      <c r="OY83" s="212"/>
      <c r="OZ83" s="212"/>
      <c r="PA83" s="212"/>
      <c r="PB83" s="212"/>
      <c r="PC83" s="212"/>
      <c r="PD83" s="212"/>
      <c r="PE83" s="212"/>
      <c r="PF83" s="212"/>
      <c r="PG83" s="212"/>
      <c r="PH83" s="212"/>
      <c r="PI83" s="212"/>
      <c r="PJ83" s="212"/>
      <c r="PK83" s="212"/>
      <c r="PL83" s="212"/>
      <c r="PM83" s="212"/>
      <c r="PN83" s="212"/>
      <c r="PO83" s="212"/>
      <c r="PP83" s="212"/>
      <c r="PQ83" s="212"/>
      <c r="PR83" s="212"/>
      <c r="PS83" s="212"/>
      <c r="PT83" s="212"/>
      <c r="PU83" s="212"/>
      <c r="PV83" s="212"/>
      <c r="PW83" s="212"/>
      <c r="PX83" s="212"/>
      <c r="PY83" s="212"/>
      <c r="PZ83" s="212"/>
      <c r="QA83" s="212"/>
      <c r="QB83" s="212"/>
      <c r="QC83" s="212"/>
      <c r="QD83" s="212"/>
      <c r="QE83" s="212"/>
      <c r="QF83" s="212"/>
      <c r="QG83" s="212"/>
      <c r="QH83" s="212"/>
      <c r="QI83" s="212"/>
      <c r="QJ83" s="212"/>
      <c r="QK83" s="212"/>
      <c r="QL83" s="212"/>
      <c r="QM83" s="212"/>
      <c r="QN83" s="212"/>
      <c r="QO83" s="212"/>
      <c r="QP83" s="212"/>
      <c r="QQ83" s="212"/>
      <c r="QR83" s="212"/>
      <c r="QS83" s="212"/>
      <c r="QT83" s="212"/>
      <c r="QU83" s="212"/>
      <c r="QV83" s="212"/>
      <c r="QW83" s="212"/>
      <c r="QX83" s="212"/>
      <c r="QY83" s="212"/>
      <c r="QZ83" s="212"/>
      <c r="RA83" s="212"/>
      <c r="RB83" s="212"/>
      <c r="RC83" s="212"/>
      <c r="RD83" s="212"/>
      <c r="RE83" s="212"/>
      <c r="RF83" s="212"/>
      <c r="RG83" s="212"/>
      <c r="RH83" s="212"/>
      <c r="RI83" s="212"/>
      <c r="RJ83" s="212"/>
      <c r="RK83" s="212"/>
      <c r="RL83" s="212"/>
      <c r="RM83" s="212"/>
      <c r="RN83" s="212"/>
      <c r="RO83" s="212"/>
      <c r="RP83" s="212"/>
      <c r="RQ83" s="212"/>
      <c r="RR83" s="212"/>
      <c r="RS83" s="212"/>
      <c r="RT83" s="212"/>
      <c r="RU83" s="212"/>
      <c r="RV83" s="212"/>
      <c r="RW83" s="212"/>
      <c r="RX83" s="212"/>
      <c r="RY83" s="212"/>
      <c r="RZ83" s="212"/>
      <c r="SA83" s="212"/>
      <c r="SB83" s="212"/>
      <c r="SC83" s="212"/>
      <c r="SD83" s="212"/>
      <c r="SE83" s="212"/>
      <c r="SF83" s="212"/>
      <c r="SG83" s="212"/>
      <c r="SH83" s="212"/>
      <c r="SI83" s="212"/>
      <c r="SJ83" s="212"/>
      <c r="SK83" s="212"/>
      <c r="SL83" s="212"/>
      <c r="SM83" s="212"/>
      <c r="SN83" s="212"/>
      <c r="SO83" s="212"/>
      <c r="SP83" s="212"/>
      <c r="SQ83" s="212"/>
      <c r="SR83" s="212"/>
      <c r="SS83" s="212"/>
      <c r="ST83" s="212"/>
      <c r="SU83" s="212"/>
      <c r="SV83" s="212"/>
      <c r="SW83" s="212"/>
      <c r="SX83" s="212"/>
      <c r="SY83" s="212"/>
      <c r="SZ83" s="212"/>
      <c r="TA83" s="212"/>
      <c r="TB83" s="212"/>
      <c r="TC83" s="212"/>
      <c r="TD83" s="212"/>
      <c r="TE83" s="212"/>
      <c r="TF83" s="212"/>
      <c r="TG83" s="212"/>
      <c r="TH83" s="212"/>
      <c r="TI83" s="212"/>
      <c r="TJ83" s="212"/>
      <c r="TK83" s="212"/>
      <c r="TL83" s="212"/>
      <c r="TM83" s="212"/>
      <c r="TN83" s="212"/>
      <c r="TO83" s="212"/>
      <c r="TP83" s="212"/>
      <c r="TQ83" s="212"/>
      <c r="TR83" s="212"/>
      <c r="TS83" s="212"/>
      <c r="TT83" s="212"/>
      <c r="TU83" s="212"/>
      <c r="TV83" s="212"/>
      <c r="TW83" s="212"/>
      <c r="TX83" s="212"/>
      <c r="TY83" s="212"/>
      <c r="TZ83" s="212"/>
      <c r="UA83" s="212"/>
      <c r="UB83" s="212"/>
      <c r="UC83" s="212"/>
      <c r="UD83" s="212"/>
      <c r="UE83" s="212"/>
      <c r="UF83" s="212"/>
      <c r="UG83" s="212"/>
      <c r="UH83" s="212"/>
      <c r="UI83" s="212"/>
      <c r="UJ83" s="212"/>
      <c r="UK83" s="212"/>
      <c r="UL83" s="212"/>
      <c r="UM83" s="212"/>
      <c r="UN83" s="212"/>
      <c r="UO83" s="212"/>
      <c r="UP83" s="212"/>
      <c r="UQ83" s="212"/>
      <c r="UR83" s="212"/>
      <c r="US83" s="212"/>
      <c r="UT83" s="212"/>
      <c r="UU83" s="212"/>
      <c r="UV83" s="212"/>
      <c r="UW83" s="212"/>
      <c r="UX83" s="212"/>
      <c r="UY83" s="212"/>
      <c r="UZ83" s="212"/>
      <c r="VA83" s="212"/>
      <c r="VB83" s="212"/>
      <c r="XL83" s="212">
        <v>12</v>
      </c>
      <c r="YJ83" s="212"/>
      <c r="YK83" s="212"/>
      <c r="YL83" s="212"/>
      <c r="YM83" s="212"/>
      <c r="YN83" s="212"/>
      <c r="YO83" s="212"/>
      <c r="YP83" s="212"/>
      <c r="YQ83" s="212"/>
      <c r="YR83" s="212"/>
      <c r="AFG83" s="212"/>
      <c r="AFN83" s="212"/>
      <c r="AFU83" s="212" t="s">
        <v>431</v>
      </c>
      <c r="AHA83" s="212"/>
      <c r="AHB83" s="212"/>
      <c r="AHC83" s="212"/>
      <c r="AHD83" s="212"/>
      <c r="AHE83" s="212"/>
      <c r="AHF83" s="212"/>
      <c r="AHG83" s="212"/>
      <c r="AHO83" s="212"/>
      <c r="AHP83" s="212"/>
      <c r="AHQ83" s="212"/>
      <c r="APW83" s="212" t="s">
        <v>300</v>
      </c>
      <c r="AXB83" s="212"/>
      <c r="AYT83" s="212" t="s">
        <v>412</v>
      </c>
      <c r="BAX83" s="487" t="s">
        <v>301</v>
      </c>
      <c r="CJI83" s="488"/>
    </row>
    <row r="84" spans="1:901 1115:1402 2297:2297 4575:4575" ht="15" customHeight="1" x14ac:dyDescent="0.2">
      <c r="A84" s="103"/>
      <c r="B84" s="103"/>
      <c r="C84" s="103"/>
      <c r="D84" s="124"/>
      <c r="E84" s="124"/>
      <c r="F84" s="124"/>
      <c r="G84" s="124"/>
      <c r="H84" s="124"/>
      <c r="I84" s="124"/>
      <c r="J84" s="124"/>
      <c r="K84" s="124"/>
      <c r="L84" s="124"/>
      <c r="M84" s="124"/>
      <c r="N84" s="124"/>
      <c r="O84" s="98"/>
      <c r="P84" s="417"/>
      <c r="Q84" s="93"/>
      <c r="R84" s="93"/>
      <c r="S84" s="100"/>
      <c r="T84" s="100"/>
      <c r="U84" s="100"/>
      <c r="V84" s="100"/>
      <c r="W84" s="100"/>
      <c r="X84" s="100"/>
      <c r="Y84" s="100"/>
      <c r="Z84" s="100"/>
      <c r="AA84" s="100"/>
      <c r="AB84" s="100"/>
      <c r="AC84" s="100"/>
      <c r="AD84" s="100"/>
      <c r="AE84" s="475"/>
      <c r="AF84" s="488"/>
      <c r="AG84" s="212">
        <v>1</v>
      </c>
      <c r="AH84" s="212" t="str">
        <f ca="1">IFERROR(VLOOKUP(AG84,$AG$77:$AI$82,3,),"1ºMejor3")</f>
        <v>1ºMejor3</v>
      </c>
      <c r="AI84" s="212" t="str">
        <f ca="1">IFERROR(VLOOKUP(AG84,$AG$77:$AI$82,2,),"Grupo")</f>
        <v>Grupo</v>
      </c>
      <c r="AJ84" s="212">
        <f ca="1">COUNTIF($AI$84:$AI$87,"&lt;="&amp;AI84)</f>
        <v>4</v>
      </c>
      <c r="AV84" s="487" t="s">
        <v>154</v>
      </c>
      <c r="AW84" s="487">
        <f t="shared" ca="1" si="168"/>
        <v>0</v>
      </c>
      <c r="AX84" s="212" t="str">
        <f ca="1">AI82</f>
        <v>3F</v>
      </c>
      <c r="AY84" s="212" t="str">
        <f ca="1">AI80</f>
        <v>3D</v>
      </c>
      <c r="AZ84" s="212" t="str">
        <f ca="1">AI79</f>
        <v>3C</v>
      </c>
      <c r="BA84" s="212" t="str">
        <f ca="1">AI77</f>
        <v>3A</v>
      </c>
      <c r="BC84" s="487"/>
      <c r="BD84" s="487"/>
      <c r="BE84" s="487"/>
      <c r="BF84" s="487"/>
      <c r="BG84" s="487"/>
      <c r="BH84" s="487"/>
      <c r="BI84" s="487"/>
      <c r="BJ84" s="487"/>
      <c r="BK84" s="487"/>
      <c r="BL84" s="487"/>
      <c r="BM84" s="487"/>
      <c r="BN84" s="487"/>
      <c r="BO84" s="487"/>
      <c r="BP84" s="487"/>
      <c r="BQ84" s="487"/>
      <c r="BR84" s="487"/>
      <c r="BS84" s="487"/>
      <c r="BT84" s="487"/>
      <c r="BU84" s="487"/>
      <c r="BV84" s="487"/>
      <c r="BW84" s="487"/>
      <c r="BX84" s="487"/>
      <c r="BY84" s="487"/>
      <c r="CC84" s="494"/>
      <c r="CD84" s="494"/>
      <c r="CE84" s="494"/>
      <c r="CF84" s="494"/>
      <c r="CG84" s="494"/>
      <c r="OE84" s="212"/>
      <c r="OF84" s="212"/>
      <c r="OG84" s="212"/>
      <c r="OH84" s="212"/>
      <c r="OI84" s="212"/>
      <c r="OJ84" s="212"/>
      <c r="OK84" s="212"/>
      <c r="OL84" s="212"/>
      <c r="OM84" s="212"/>
      <c r="ON84" s="212"/>
      <c r="OO84" s="212"/>
      <c r="OP84" s="212"/>
      <c r="OQ84" s="212"/>
      <c r="OR84" s="212"/>
      <c r="OS84" s="212"/>
      <c r="OT84" s="212"/>
      <c r="OU84" s="212"/>
      <c r="OV84" s="212"/>
      <c r="OW84" s="212"/>
      <c r="OX84" s="212"/>
      <c r="OY84" s="212"/>
      <c r="OZ84" s="212"/>
      <c r="PA84" s="212"/>
      <c r="PB84" s="212"/>
      <c r="PC84" s="212"/>
      <c r="PD84" s="212"/>
      <c r="PE84" s="212"/>
      <c r="PF84" s="212"/>
      <c r="PG84" s="212"/>
      <c r="PH84" s="212"/>
      <c r="PI84" s="212"/>
      <c r="PJ84" s="212"/>
      <c r="PK84" s="212"/>
      <c r="PL84" s="212"/>
      <c r="PM84" s="212"/>
      <c r="PN84" s="212"/>
      <c r="PO84" s="212"/>
      <c r="PP84" s="212"/>
      <c r="PQ84" s="212"/>
      <c r="PR84" s="212"/>
      <c r="PS84" s="212"/>
      <c r="PT84" s="212"/>
      <c r="PU84" s="212"/>
      <c r="PV84" s="212"/>
      <c r="PW84" s="212"/>
      <c r="PX84" s="212"/>
      <c r="PY84" s="212"/>
      <c r="PZ84" s="212"/>
      <c r="QA84" s="212"/>
      <c r="QB84" s="212"/>
      <c r="QC84" s="212"/>
      <c r="QD84" s="212"/>
      <c r="QE84" s="212"/>
      <c r="QF84" s="212"/>
      <c r="QG84" s="212"/>
      <c r="QH84" s="212"/>
      <c r="QI84" s="212"/>
      <c r="QJ84" s="212"/>
      <c r="QK84" s="212"/>
      <c r="QL84" s="212"/>
      <c r="QM84" s="212"/>
      <c r="QN84" s="212"/>
      <c r="QO84" s="212"/>
      <c r="QP84" s="212"/>
      <c r="QQ84" s="212"/>
      <c r="QR84" s="212"/>
      <c r="QS84" s="212"/>
      <c r="QT84" s="212"/>
      <c r="QU84" s="212"/>
      <c r="QV84" s="212"/>
      <c r="QW84" s="212"/>
      <c r="QX84" s="212"/>
      <c r="QY84" s="212"/>
      <c r="QZ84" s="212"/>
      <c r="RA84" s="212"/>
      <c r="RB84" s="212"/>
      <c r="RC84" s="212"/>
      <c r="RD84" s="212"/>
      <c r="RE84" s="212"/>
      <c r="RF84" s="212"/>
      <c r="RG84" s="212"/>
      <c r="RH84" s="212"/>
      <c r="RI84" s="212"/>
      <c r="RJ84" s="212"/>
      <c r="RK84" s="212"/>
      <c r="RL84" s="212"/>
      <c r="RM84" s="212"/>
      <c r="RN84" s="212"/>
      <c r="RO84" s="212"/>
      <c r="RP84" s="212"/>
      <c r="RQ84" s="212"/>
      <c r="RR84" s="212"/>
      <c r="RS84" s="212"/>
      <c r="RT84" s="212"/>
      <c r="RU84" s="212"/>
      <c r="RV84" s="212"/>
      <c r="RW84" s="212"/>
      <c r="RX84" s="212"/>
      <c r="RY84" s="212"/>
      <c r="RZ84" s="212"/>
      <c r="SA84" s="212"/>
      <c r="SB84" s="212"/>
      <c r="SC84" s="212"/>
      <c r="SD84" s="212"/>
      <c r="SE84" s="212"/>
      <c r="SF84" s="212"/>
      <c r="SG84" s="212"/>
      <c r="SH84" s="212"/>
      <c r="SI84" s="505"/>
      <c r="SJ84" s="212"/>
      <c r="SK84" s="212"/>
      <c r="SL84" s="212"/>
      <c r="SM84" s="212"/>
      <c r="SN84" s="212"/>
      <c r="SO84" s="212"/>
      <c r="SP84" s="212"/>
      <c r="SQ84" s="212"/>
      <c r="SR84" s="212"/>
      <c r="SS84" s="212"/>
      <c r="ST84" s="212"/>
      <c r="SU84" s="212"/>
      <c r="SV84" s="212"/>
      <c r="SW84" s="212"/>
      <c r="SX84" s="212"/>
      <c r="SY84" s="212"/>
      <c r="SZ84" s="212"/>
      <c r="TA84" s="212"/>
      <c r="TB84" s="212"/>
      <c r="TC84" s="212"/>
      <c r="TD84" s="212"/>
      <c r="TE84" s="212"/>
      <c r="TF84" s="212"/>
      <c r="TG84" s="212"/>
      <c r="TH84" s="212"/>
      <c r="TI84" s="212"/>
      <c r="TJ84" s="212"/>
      <c r="TK84" s="212"/>
      <c r="TL84" s="212"/>
      <c r="TM84" s="212"/>
      <c r="TN84" s="212"/>
      <c r="TO84" s="212"/>
      <c r="TP84" s="212"/>
      <c r="TQ84" s="212"/>
      <c r="TR84" s="212"/>
      <c r="TS84" s="212"/>
      <c r="TT84" s="212"/>
      <c r="TU84" s="212"/>
      <c r="TV84" s="212"/>
      <c r="TW84" s="212"/>
      <c r="TX84" s="212"/>
      <c r="TY84" s="212"/>
      <c r="TZ84" s="212"/>
      <c r="UA84" s="212"/>
      <c r="UB84" s="212"/>
      <c r="UC84" s="212"/>
      <c r="UD84" s="212"/>
      <c r="UE84" s="212"/>
      <c r="UF84" s="212"/>
      <c r="UG84" s="212"/>
      <c r="UH84" s="212"/>
      <c r="UI84" s="212"/>
      <c r="UJ84" s="212"/>
      <c r="UK84" s="212"/>
      <c r="UL84" s="212"/>
      <c r="UM84" s="212"/>
      <c r="UN84" s="212"/>
      <c r="UO84" s="212"/>
      <c r="UP84" s="212"/>
      <c r="UQ84" s="212"/>
      <c r="UR84" s="212"/>
      <c r="US84" s="212"/>
      <c r="UT84" s="212"/>
      <c r="UU84" s="212"/>
      <c r="UV84" s="212"/>
      <c r="UW84" s="212"/>
      <c r="UX84" s="212"/>
      <c r="UY84" s="212"/>
      <c r="UZ84" s="212"/>
      <c r="VA84" s="212"/>
      <c r="VB84" s="212"/>
      <c r="AFG84" s="212"/>
      <c r="AFN84" s="212"/>
      <c r="AFU84" s="212">
        <v>12</v>
      </c>
      <c r="AHA84" s="212"/>
      <c r="AHB84" s="212"/>
      <c r="AHC84" s="212"/>
      <c r="AHD84" s="212"/>
      <c r="AHE84" s="212"/>
      <c r="AHF84" s="212"/>
      <c r="AHG84" s="212"/>
      <c r="APW84" s="212" t="s">
        <v>337</v>
      </c>
      <c r="AXB84" s="212"/>
      <c r="AYT84" s="212">
        <v>456</v>
      </c>
      <c r="BAX84" s="487" t="s">
        <v>815</v>
      </c>
    </row>
    <row r="85" spans="1:901 1115:1402 2297:2297 4575:4575" x14ac:dyDescent="0.2">
      <c r="A85" s="103"/>
      <c r="B85" s="103"/>
      <c r="C85" s="103"/>
      <c r="D85" s="124"/>
      <c r="E85" s="118" t="s">
        <v>122</v>
      </c>
      <c r="F85" s="190"/>
      <c r="G85" s="118"/>
      <c r="H85" s="118"/>
      <c r="I85" s="118"/>
      <c r="J85" s="118"/>
      <c r="K85" s="118"/>
      <c r="L85" s="118"/>
      <c r="M85" s="118"/>
      <c r="N85" s="118"/>
      <c r="O85" s="183"/>
      <c r="P85" s="415"/>
      <c r="Q85" s="89"/>
      <c r="R85" s="89"/>
      <c r="S85" s="100"/>
      <c r="T85" s="100"/>
      <c r="U85" s="100"/>
      <c r="V85" s="100"/>
      <c r="W85" s="100"/>
      <c r="X85" s="100"/>
      <c r="Y85" s="100"/>
      <c r="Z85" s="100"/>
      <c r="AA85" s="100"/>
      <c r="AB85" s="100"/>
      <c r="AC85" s="100"/>
      <c r="AD85" s="100"/>
      <c r="AE85" s="474"/>
      <c r="AF85" s="488"/>
      <c r="AG85" s="212">
        <v>2</v>
      </c>
      <c r="AH85" s="212" t="str">
        <f ca="1">IFERROR(VLOOKUP(AG85,$AG$77:$AI$82,3,),"2ºMejor3")</f>
        <v>2ºMejor3</v>
      </c>
      <c r="AI85" s="212" t="str">
        <f ca="1">IFERROR(VLOOKUP(AG85,$AG$77:$AI$82,2,),"Grupo")</f>
        <v>Grupo</v>
      </c>
      <c r="AJ85" s="212">
        <f ca="1">COUNTIF($AI$84:$AI$87,"&lt;="&amp;AI85)</f>
        <v>4</v>
      </c>
      <c r="AV85" s="487" t="s">
        <v>155</v>
      </c>
      <c r="AW85" s="487">
        <f t="shared" ca="1" si="168"/>
        <v>0</v>
      </c>
      <c r="AX85" s="212" t="str">
        <f ca="1">AI81</f>
        <v>3E</v>
      </c>
      <c r="AY85" s="212" t="str">
        <f ca="1">AI82</f>
        <v>3F</v>
      </c>
      <c r="AZ85" s="212" t="str">
        <f ca="1">AI79</f>
        <v>3C</v>
      </c>
      <c r="BA85" s="212" t="str">
        <f ca="1">AI77</f>
        <v>3A</v>
      </c>
      <c r="BC85" s="487"/>
      <c r="BD85" s="487"/>
      <c r="BE85" s="487"/>
      <c r="BF85" s="487"/>
      <c r="BG85" s="487"/>
      <c r="BH85" s="487"/>
      <c r="BI85" s="487"/>
      <c r="BJ85" s="487"/>
      <c r="BK85" s="487"/>
      <c r="BL85" s="487"/>
      <c r="BM85" s="487"/>
      <c r="BN85" s="487"/>
      <c r="BO85" s="487"/>
      <c r="BP85" s="487"/>
      <c r="BQ85" s="487"/>
      <c r="BR85" s="487"/>
      <c r="BS85" s="487"/>
      <c r="BT85" s="487"/>
      <c r="BU85" s="487"/>
      <c r="BV85" s="487"/>
      <c r="BW85" s="487"/>
      <c r="BX85" s="487"/>
      <c r="BY85" s="487"/>
      <c r="BZ85" s="487"/>
      <c r="CA85" s="487"/>
      <c r="CB85" s="487"/>
      <c r="CD85" s="497"/>
      <c r="CH85" s="487"/>
      <c r="OE85" s="212"/>
      <c r="OF85" s="212"/>
      <c r="OG85" s="212"/>
      <c r="OH85" s="212"/>
      <c r="OI85" s="505"/>
      <c r="OJ85" s="212"/>
      <c r="OK85" s="212"/>
      <c r="OL85" s="212"/>
      <c r="OM85" s="212"/>
      <c r="ON85" s="212"/>
      <c r="OO85" s="212"/>
      <c r="OP85" s="212"/>
      <c r="OQ85" s="212"/>
      <c r="OR85" s="212"/>
      <c r="OS85" s="212"/>
      <c r="OT85" s="212"/>
      <c r="OU85" s="212"/>
      <c r="OV85" s="212"/>
      <c r="OW85" s="212"/>
      <c r="OX85" s="505"/>
      <c r="OY85" s="505"/>
      <c r="OZ85" s="212"/>
      <c r="PA85" s="212"/>
      <c r="PB85" s="212"/>
      <c r="PC85" s="212"/>
      <c r="PD85" s="212"/>
      <c r="PE85" s="212"/>
      <c r="PF85" s="212"/>
      <c r="PG85" s="212"/>
      <c r="PH85" s="212"/>
      <c r="PI85" s="212"/>
      <c r="PJ85" s="212"/>
      <c r="PK85" s="212"/>
      <c r="PL85" s="212"/>
      <c r="PM85" s="212"/>
      <c r="PN85" s="212"/>
      <c r="PO85" s="212"/>
      <c r="PP85" s="212"/>
      <c r="PQ85" s="212"/>
      <c r="PR85" s="212"/>
      <c r="PS85" s="212"/>
      <c r="PT85" s="505"/>
      <c r="PU85" s="212"/>
      <c r="PV85" s="212"/>
      <c r="PW85" s="212"/>
      <c r="PX85" s="212"/>
      <c r="PY85" s="212"/>
      <c r="PZ85" s="212"/>
      <c r="QA85" s="212"/>
      <c r="QB85" s="212"/>
      <c r="QC85" s="212"/>
      <c r="QD85" s="212"/>
      <c r="QE85" s="212"/>
      <c r="QF85" s="212"/>
      <c r="QG85" s="212"/>
      <c r="QH85" s="212"/>
      <c r="QI85" s="212"/>
      <c r="QJ85" s="212"/>
      <c r="QK85" s="212"/>
      <c r="QL85" s="212"/>
      <c r="QM85" s="505"/>
      <c r="QN85" s="212"/>
      <c r="QO85" s="212"/>
      <c r="QP85" s="212"/>
      <c r="QQ85" s="212"/>
      <c r="QR85" s="212"/>
      <c r="QS85" s="212"/>
      <c r="QT85" s="212"/>
      <c r="QU85" s="212"/>
      <c r="QV85" s="212"/>
      <c r="QW85" s="212"/>
      <c r="QX85" s="212"/>
      <c r="QY85" s="212"/>
      <c r="QZ85" s="505"/>
      <c r="RA85" s="212"/>
      <c r="RB85" s="212"/>
      <c r="RC85" s="212"/>
      <c r="RD85" s="212"/>
      <c r="RE85" s="212"/>
      <c r="RF85" s="212"/>
      <c r="RG85" s="212"/>
      <c r="RH85" s="212"/>
      <c r="RI85" s="212"/>
      <c r="RJ85" s="212"/>
      <c r="RK85" s="212"/>
      <c r="RL85" s="212"/>
      <c r="RM85" s="212"/>
      <c r="RN85" s="212"/>
      <c r="RO85" s="212"/>
      <c r="RP85" s="212"/>
      <c r="RQ85" s="212"/>
      <c r="RR85" s="212"/>
      <c r="RS85" s="212"/>
      <c r="RT85" s="212"/>
      <c r="RU85" s="212"/>
      <c r="RV85" s="212"/>
      <c r="RW85" s="212"/>
      <c r="RX85" s="212"/>
      <c r="RY85" s="212"/>
      <c r="RZ85" s="212"/>
      <c r="SA85" s="212"/>
      <c r="SB85" s="505"/>
      <c r="SC85" s="212"/>
      <c r="SD85" s="212"/>
      <c r="SE85" s="212"/>
      <c r="SF85" s="212"/>
      <c r="SG85" s="212"/>
      <c r="SH85" s="212"/>
      <c r="SI85" s="212"/>
      <c r="SJ85" s="212"/>
      <c r="SK85" s="212"/>
      <c r="SL85" s="212"/>
      <c r="SM85" s="212"/>
      <c r="SN85" s="212"/>
      <c r="SO85" s="212"/>
      <c r="SP85" s="212"/>
      <c r="SQ85" s="212"/>
      <c r="SR85" s="212"/>
      <c r="SS85" s="212"/>
      <c r="ST85" s="212"/>
      <c r="SU85" s="212"/>
      <c r="SV85" s="212"/>
      <c r="SW85" s="212"/>
      <c r="SX85" s="212"/>
      <c r="SY85" s="212"/>
      <c r="SZ85" s="212"/>
      <c r="TA85" s="212"/>
      <c r="TB85" s="212"/>
      <c r="TC85" s="212"/>
      <c r="TD85" s="212"/>
      <c r="TE85" s="212"/>
      <c r="TF85" s="212"/>
      <c r="TG85" s="212"/>
      <c r="TH85" s="212"/>
      <c r="TI85" s="212"/>
      <c r="TJ85" s="212"/>
      <c r="TK85" s="212"/>
      <c r="TL85" s="212"/>
      <c r="TM85" s="212"/>
      <c r="TN85" s="212"/>
      <c r="TO85" s="212"/>
      <c r="TP85" s="212"/>
      <c r="TQ85" s="212"/>
      <c r="TR85" s="212"/>
      <c r="TS85" s="212"/>
      <c r="TT85" s="212"/>
      <c r="TU85" s="212"/>
      <c r="TV85" s="212"/>
      <c r="TW85" s="212"/>
      <c r="TX85" s="212"/>
      <c r="TY85" s="212"/>
      <c r="TZ85" s="212"/>
      <c r="UA85" s="212"/>
      <c r="UB85" s="212"/>
      <c r="UC85" s="212"/>
      <c r="UD85" s="212"/>
      <c r="UE85" s="212"/>
      <c r="UF85" s="212"/>
      <c r="UG85" s="212"/>
      <c r="UH85" s="212"/>
      <c r="UI85" s="212"/>
      <c r="UJ85" s="212"/>
      <c r="UK85" s="212"/>
      <c r="UL85" s="212"/>
      <c r="UM85" s="212"/>
      <c r="UN85" s="212"/>
      <c r="UO85" s="212"/>
      <c r="UP85" s="212"/>
      <c r="UQ85" s="212"/>
      <c r="UR85" s="212"/>
      <c r="US85" s="212"/>
      <c r="UT85" s="212"/>
      <c r="UU85" s="212"/>
      <c r="UV85" s="212"/>
      <c r="UW85" s="212"/>
      <c r="UX85" s="212"/>
      <c r="UY85" s="212"/>
      <c r="UZ85" s="212"/>
      <c r="VA85" s="212"/>
      <c r="VB85" s="212"/>
      <c r="BAX85" s="487">
        <v>12</v>
      </c>
    </row>
    <row r="86" spans="1:901 1115:1402 2297:2297 4575:4575" ht="15" customHeight="1" thickBot="1" x14ac:dyDescent="0.25">
      <c r="A86" s="103"/>
      <c r="B86" s="103"/>
      <c r="C86" s="103"/>
      <c r="D86" s="124"/>
      <c r="E86" s="112"/>
      <c r="F86" s="108" t="str">
        <f>F3</f>
        <v>Fecha</v>
      </c>
      <c r="G86" s="108" t="str">
        <f>G3</f>
        <v>Hora</v>
      </c>
      <c r="H86" s="113"/>
      <c r="I86" s="114" t="s">
        <v>2</v>
      </c>
      <c r="J86" s="191" t="s">
        <v>17</v>
      </c>
      <c r="K86" s="115" t="str">
        <f>K3</f>
        <v>Gol</v>
      </c>
      <c r="L86" s="115" t="str">
        <f>L3</f>
        <v>Gol</v>
      </c>
      <c r="M86" s="192" t="s">
        <v>17</v>
      </c>
      <c r="N86" s="116" t="s">
        <v>4</v>
      </c>
      <c r="O86" s="183"/>
      <c r="P86" s="418"/>
      <c r="Q86" s="89"/>
      <c r="R86" s="89"/>
      <c r="S86" s="89"/>
      <c r="T86" s="89"/>
      <c r="U86" s="89"/>
      <c r="V86" s="88"/>
      <c r="W86" s="88"/>
      <c r="X86" s="88"/>
      <c r="Y86" s="88"/>
      <c r="Z86" s="88"/>
      <c r="AA86" s="91"/>
      <c r="AB86" s="91"/>
      <c r="AC86" s="91"/>
      <c r="AD86" s="91"/>
      <c r="AE86" s="474"/>
      <c r="AF86" s="488"/>
      <c r="AG86" s="212">
        <v>3</v>
      </c>
      <c r="AH86" s="212" t="str">
        <f ca="1">IFERROR(VLOOKUP(AG86,$AG$77:$AI$82,3,),"2ºMejor3")</f>
        <v>2ºMejor3</v>
      </c>
      <c r="AI86" s="212" t="str">
        <f ca="1">IFERROR(VLOOKUP(AG86,$AG$77:$AI$82,2,),"Grupo")</f>
        <v>Grupo</v>
      </c>
      <c r="AJ86" s="212">
        <f ca="1">COUNTIF($AI$84:$AI$87,"&lt;="&amp;AI86)</f>
        <v>4</v>
      </c>
      <c r="AV86" s="487" t="s">
        <v>156</v>
      </c>
      <c r="AW86" s="487">
        <f t="shared" ca="1" si="168"/>
        <v>0</v>
      </c>
      <c r="AX86" s="212" t="str">
        <f ca="1">AI81</f>
        <v>3E</v>
      </c>
      <c r="AY86" s="212" t="str">
        <f ca="1">AI82</f>
        <v>3F</v>
      </c>
      <c r="AZ86" s="212" t="str">
        <f ca="1">AI80</f>
        <v>3D</v>
      </c>
      <c r="BA86" s="212" t="str">
        <f ca="1">AI77</f>
        <v>3A</v>
      </c>
      <c r="BB86" s="487"/>
      <c r="BD86" s="487"/>
      <c r="BE86" s="487"/>
      <c r="BF86" s="487"/>
      <c r="BG86" s="487"/>
      <c r="BH86" s="487"/>
      <c r="BI86" s="487"/>
      <c r="BJ86" s="487"/>
      <c r="BK86" s="487"/>
      <c r="BL86" s="487"/>
      <c r="BM86" s="487"/>
      <c r="BN86" s="487"/>
      <c r="BO86" s="487"/>
      <c r="BP86" s="487"/>
      <c r="BQ86" s="487"/>
      <c r="BR86" s="487"/>
      <c r="BS86" s="487"/>
      <c r="BZ86" s="487"/>
      <c r="CA86" s="487"/>
      <c r="CD86" s="497"/>
      <c r="CH86" s="487"/>
      <c r="AXA86" s="487" t="s">
        <v>562</v>
      </c>
      <c r="AXB86" s="487" t="s">
        <v>563</v>
      </c>
    </row>
    <row r="87" spans="1:901 1115:1402 2297:2297 4575:4575" ht="15" customHeight="1" x14ac:dyDescent="0.2">
      <c r="A87" s="103"/>
      <c r="B87" s="103"/>
      <c r="C87" s="103"/>
      <c r="D87" s="124"/>
      <c r="E87" s="560" t="s">
        <v>83</v>
      </c>
      <c r="F87" s="227">
        <f>Horarios!A78</f>
        <v>44379.75</v>
      </c>
      <c r="G87" s="228">
        <f>Horarios!A78+VLOOKUP($G$2,Horarios!$K$4:$O$27,4,0)*VLOOKUP($G$2,Horarios!$K$4:$O$27,5,0)</f>
        <v>44379.75</v>
      </c>
      <c r="H87" s="229"/>
      <c r="I87" s="230" t="str">
        <f>IF(AND(OR(K81="",L81="")),"W41",IF(K81&gt;L81,I81,IF(K81&lt;L81,N81,IF(AND(K81=L81,J81=M81),"W41",IF(AND(K81=L81,OR(J81="",M81="")),"W41",IF(AND(K81=L81,J81&gt;M81),I81,N81))))))</f>
        <v>W41</v>
      </c>
      <c r="J87" s="231"/>
      <c r="K87" s="232"/>
      <c r="L87" s="232"/>
      <c r="M87" s="233"/>
      <c r="N87" s="234" t="str">
        <f>IF(AND(OR(K80="",L80="")),"W42",IF(K80&gt;L80,I80,IF(K80&lt;L80,N80,IF(AND(K80=L80,J80=M80),"W42",IF(AND(K80=L80,OR(J80="",M80="")),"W42",IF(AND(K80=L80,J80&gt;M80),I80,N80))))))</f>
        <v>W42</v>
      </c>
      <c r="O87" s="449">
        <f>IF(N93="W45",0,1)</f>
        <v>0</v>
      </c>
      <c r="P87" s="419">
        <v>45</v>
      </c>
      <c r="Q87" s="186"/>
      <c r="R87" s="186"/>
      <c r="S87" s="186"/>
      <c r="T87" s="186"/>
      <c r="U87" s="186"/>
      <c r="V87" s="186"/>
      <c r="W87" s="186"/>
      <c r="X87" s="186"/>
      <c r="Y87" s="186"/>
      <c r="Z87" s="186"/>
      <c r="AA87" s="91"/>
      <c r="AB87" s="91"/>
      <c r="AC87" s="91"/>
      <c r="AD87" s="91"/>
      <c r="AE87" s="474"/>
      <c r="AF87" s="488"/>
      <c r="AG87" s="212">
        <v>4</v>
      </c>
      <c r="AH87" s="212" t="str">
        <f ca="1">IFERROR(VLOOKUP(AG87,$AG$77:$AI$82,3,),"3ºMejor3")</f>
        <v>3ºMejor3</v>
      </c>
      <c r="AI87" s="212" t="str">
        <f ca="1">IFERROR(VLOOKUP(AG87,$AG$77:$AI$82,2,),"Grupo")</f>
        <v>Grupo</v>
      </c>
      <c r="AJ87" s="212">
        <f ca="1">COUNTIF($AI$84:$AI$87,"&lt;="&amp;AI87)</f>
        <v>4</v>
      </c>
      <c r="AV87" s="487" t="s">
        <v>157</v>
      </c>
      <c r="AW87" s="487">
        <f t="shared" ca="1" si="168"/>
        <v>0</v>
      </c>
      <c r="AX87" s="212" t="str">
        <f ca="1">AI81</f>
        <v>3E</v>
      </c>
      <c r="AY87" s="212" t="str">
        <f ca="1">AI80</f>
        <v>3D</v>
      </c>
      <c r="AZ87" s="212" t="str">
        <f ca="1">AI78</f>
        <v>3B</v>
      </c>
      <c r="BA87" s="212" t="str">
        <f ca="1">AI79</f>
        <v>3C</v>
      </c>
      <c r="BB87" s="487"/>
      <c r="BC87" s="487"/>
      <c r="BD87" s="487"/>
      <c r="BE87" s="487"/>
      <c r="BF87" s="487"/>
      <c r="BG87" s="487"/>
      <c r="BH87" s="487"/>
      <c r="BI87" s="487"/>
      <c r="BJ87" s="487"/>
      <c r="BK87" s="487"/>
      <c r="BM87" s="487"/>
      <c r="BN87" s="487"/>
      <c r="BO87" s="487"/>
      <c r="BP87" s="487"/>
      <c r="BQ87" s="487"/>
      <c r="BR87" s="487"/>
      <c r="BS87" s="487"/>
      <c r="BZ87" s="487"/>
      <c r="CA87" s="487"/>
      <c r="CD87" s="497"/>
      <c r="CH87" s="487"/>
      <c r="AXA87" s="487" t="s">
        <v>564</v>
      </c>
      <c r="AXB87" s="487" t="s">
        <v>562</v>
      </c>
    </row>
    <row r="88" spans="1:901 1115:1402 2297:2297 4575:4575" ht="15" customHeight="1" x14ac:dyDescent="0.2">
      <c r="A88" s="103"/>
      <c r="B88" s="103"/>
      <c r="C88" s="103"/>
      <c r="D88" s="124"/>
      <c r="E88" s="561"/>
      <c r="F88" s="214">
        <f>Horarios!A79</f>
        <v>44379.875</v>
      </c>
      <c r="G88" s="215">
        <f>Horarios!A79+VLOOKUP($G$2,Horarios!$K$4:$O$27,4,0)*VLOOKUP($G$2,Horarios!$K$4:$O$27,5,0)</f>
        <v>44379.875</v>
      </c>
      <c r="H88" s="216"/>
      <c r="I88" s="217" t="str">
        <f>IF(AND(OR(K79="",L79="")),"W39",IF(K79&gt;L79,I79,IF(K79&lt;L79,N79,IF(AND(K79=L79,J79=M79),"W39",IF(AND(K79=L79,OR(J79="",M79="")),"W39",IF(AND(K79=L79,J79&gt;M79),I79,N79))))))</f>
        <v>W39</v>
      </c>
      <c r="J88" s="218"/>
      <c r="K88" s="219"/>
      <c r="L88" s="219"/>
      <c r="M88" s="218"/>
      <c r="N88" s="235" t="str">
        <f>IF(AND(OR(K77="",L77="")),"W37",IF(K77&gt;L77,I77,IF(K77&lt;L77,N77,IF(AND(K77=L77,J77=M77),"W37",IF(AND(K77=L77,OR(J77="",M77="")),"W37",IF(AND(K77=L77,J77&gt;M77),I77,N77))))))</f>
        <v>W37</v>
      </c>
      <c r="O88" s="449">
        <f>IF(I93="W46",0,1)</f>
        <v>0</v>
      </c>
      <c r="P88" s="419">
        <v>46</v>
      </c>
      <c r="Q88" s="186"/>
      <c r="R88" s="186"/>
      <c r="S88" s="186"/>
      <c r="T88" s="186"/>
      <c r="U88" s="186"/>
      <c r="V88" s="186"/>
      <c r="W88" s="186"/>
      <c r="X88" s="186"/>
      <c r="Y88" s="186"/>
      <c r="Z88" s="186"/>
      <c r="AA88" s="91"/>
      <c r="AB88" s="91"/>
      <c r="AC88" s="91"/>
      <c r="AD88" s="91"/>
      <c r="AE88" s="474"/>
      <c r="AF88" s="488"/>
      <c r="AG88" s="212" t="s">
        <v>164</v>
      </c>
      <c r="AV88" s="487" t="s">
        <v>158</v>
      </c>
      <c r="AW88" s="487">
        <f t="shared" ca="1" si="168"/>
        <v>0</v>
      </c>
      <c r="AX88" s="212" t="str">
        <f ca="1">AI82</f>
        <v>3F</v>
      </c>
      <c r="AY88" s="212" t="str">
        <f ca="1">AI80</f>
        <v>3D</v>
      </c>
      <c r="AZ88" s="212" t="str">
        <f ca="1">AI79</f>
        <v>3C</v>
      </c>
      <c r="BA88" s="212" t="str">
        <f ca="1">AI78</f>
        <v>3B</v>
      </c>
      <c r="BB88" s="487"/>
      <c r="BC88" s="487"/>
      <c r="BD88" s="487"/>
      <c r="BE88" s="487"/>
      <c r="BF88" s="487"/>
      <c r="BG88" s="487"/>
      <c r="BH88" s="487"/>
      <c r="BI88" s="487"/>
      <c r="BJ88" s="487"/>
      <c r="BK88" s="487"/>
      <c r="BL88" s="487"/>
      <c r="BM88" s="487"/>
      <c r="BN88" s="487"/>
      <c r="BO88" s="487"/>
      <c r="BP88" s="487"/>
      <c r="BQ88" s="487"/>
      <c r="BR88" s="487"/>
      <c r="BS88" s="487"/>
      <c r="BZ88" s="487"/>
      <c r="CA88" s="487"/>
      <c r="CD88" s="497"/>
      <c r="CH88" s="487"/>
      <c r="AXA88" s="487" t="s">
        <v>565</v>
      </c>
      <c r="AXB88" s="487" t="s">
        <v>564</v>
      </c>
    </row>
    <row r="89" spans="1:901 1115:1402 2297:2297 4575:4575" ht="15" customHeight="1" x14ac:dyDescent="0.2">
      <c r="A89" s="103"/>
      <c r="B89" s="103"/>
      <c r="C89" s="103"/>
      <c r="D89" s="124"/>
      <c r="E89" s="561"/>
      <c r="F89" s="214">
        <f>Horarios!A80</f>
        <v>44380.75</v>
      </c>
      <c r="G89" s="215">
        <f>Horarios!A80+VLOOKUP($G$2,Horarios!$K$4:$O$27,4,0)*VLOOKUP($G$2,Horarios!$K$4:$O$27,5,0)</f>
        <v>44380.75</v>
      </c>
      <c r="H89" s="220"/>
      <c r="I89" s="217" t="str">
        <f>IF(AND(OR(K78="",L78="")),"W40",IF(K78&gt;L78,I78,IF(K78&lt;L78,N78,IF(AND(K78=L78,J78=M78),"W40",IF(AND(K78=L78,OR(J78="",M78="")),"W40",IF(AND(K78=L78,J78&gt;M78),I78,N78))))))</f>
        <v>W40</v>
      </c>
      <c r="J89" s="218"/>
      <c r="K89" s="219"/>
      <c r="L89" s="219"/>
      <c r="M89" s="218"/>
      <c r="N89" s="235" t="str">
        <f>IF(AND(OR(K76="",L76="")),"W38",IF(K76&gt;L76,I76,IF(K76&lt;L76,N76,IF(AND(K76=L76,J76=M76),"W38",IF(AND(K76=L76,OR(J76="",M76="")),"W38",IF(AND(K76=L76,J76&gt;M76),I76,N76))))))</f>
        <v>W38</v>
      </c>
      <c r="O89" s="449">
        <f>IF(N94="W47",0,1)</f>
        <v>0</v>
      </c>
      <c r="P89" s="419">
        <v>47</v>
      </c>
      <c r="Q89" s="186"/>
      <c r="R89" s="186"/>
      <c r="S89" s="186"/>
      <c r="T89" s="186"/>
      <c r="U89" s="186"/>
      <c r="V89" s="186"/>
      <c r="W89" s="186"/>
      <c r="X89" s="186"/>
      <c r="Y89" s="186"/>
      <c r="Z89" s="186"/>
      <c r="AA89" s="91"/>
      <c r="AB89" s="91"/>
      <c r="AC89" s="91"/>
      <c r="AD89" s="91"/>
      <c r="AE89" s="474"/>
      <c r="AF89" s="488"/>
      <c r="AG89" s="487">
        <v>1</v>
      </c>
      <c r="AH89" s="212" t="str">
        <f ca="1">IFERROR(INDEX($AI$84:$AI$87,MATCH(AG89,$AJ$84:$AJ$87,0)),"Grupo")</f>
        <v>Grupo</v>
      </c>
      <c r="AV89" s="487" t="s">
        <v>159</v>
      </c>
      <c r="AW89" s="487">
        <f t="shared" ca="1" si="168"/>
        <v>0</v>
      </c>
      <c r="AX89" s="212" t="str">
        <f ca="1">AI82</f>
        <v>3F</v>
      </c>
      <c r="AY89" s="212" t="str">
        <f ca="1">AI81</f>
        <v>3E</v>
      </c>
      <c r="AZ89" s="212" t="str">
        <f ca="1">AI79</f>
        <v>3C</v>
      </c>
      <c r="BA89" s="212" t="str">
        <f ca="1">AI78</f>
        <v>3B</v>
      </c>
      <c r="BB89" s="487"/>
      <c r="BC89" s="487"/>
      <c r="BD89" s="487"/>
      <c r="BE89" s="487"/>
      <c r="BF89" s="487"/>
      <c r="BG89" s="487"/>
      <c r="BH89" s="487"/>
      <c r="BI89" s="487"/>
      <c r="BJ89" s="487"/>
      <c r="BK89" s="487"/>
      <c r="BL89" s="487"/>
      <c r="BM89" s="487"/>
      <c r="BN89" s="487"/>
      <c r="BO89" s="487"/>
      <c r="BP89" s="487"/>
      <c r="BQ89" s="487"/>
      <c r="BR89" s="487"/>
      <c r="BS89" s="487"/>
      <c r="BZ89" s="487"/>
      <c r="CA89" s="487"/>
      <c r="CD89" s="497"/>
      <c r="CH89" s="487"/>
    </row>
    <row r="90" spans="1:901 1115:1402 2297:2297 4575:4575" ht="15" customHeight="1" thickBot="1" x14ac:dyDescent="0.25">
      <c r="A90" s="103"/>
      <c r="B90" s="103"/>
      <c r="C90" s="103"/>
      <c r="D90" s="124"/>
      <c r="E90" s="562"/>
      <c r="F90" s="236">
        <f>Horarios!A81</f>
        <v>44380.875</v>
      </c>
      <c r="G90" s="237">
        <f>Horarios!A81+VLOOKUP($G$2,Horarios!$K$4:$O$27,4,0)*VLOOKUP($G$2,Horarios!$K$4:$O$27,5,0)</f>
        <v>44380.875</v>
      </c>
      <c r="H90" s="238"/>
      <c r="I90" s="239" t="str">
        <f>IF(AND(OR(K83="",L83="")),"W43",IF(K83&gt;L83,I83,IF(K83&lt;L83,N83,IF(AND(K83=L83,J83=M83),"W43",IF(AND(K83=L83,OR(J83="",M83="")),"W43",IF(AND(K83=L83,J83&gt;M83),I83,N83))))))</f>
        <v>W43</v>
      </c>
      <c r="J90" s="240"/>
      <c r="K90" s="241"/>
      <c r="L90" s="241"/>
      <c r="M90" s="240"/>
      <c r="N90" s="242" t="str">
        <f>IF(AND(OR(K82="",L82="")),"W44",IF(K82&gt;L82,I82,IF(K82&lt;L82,N82,IF(AND(K82=L82,J82=M82),"W44",IF(AND(K82=L82,OR(J82="",M82="")),"W44",IF(AND(K82=L82,J82&gt;M82),I82,N82))))))</f>
        <v>W44</v>
      </c>
      <c r="O90" s="449">
        <f>IF(I94="W48",0,1)</f>
        <v>0</v>
      </c>
      <c r="P90" s="419">
        <v>48</v>
      </c>
      <c r="Q90" s="186"/>
      <c r="R90" s="186"/>
      <c r="S90" s="186"/>
      <c r="T90" s="186"/>
      <c r="U90" s="186"/>
      <c r="V90" s="186"/>
      <c r="W90" s="186"/>
      <c r="X90" s="186"/>
      <c r="Y90" s="186"/>
      <c r="Z90" s="186"/>
      <c r="AA90" s="187"/>
      <c r="AB90" s="187"/>
      <c r="AC90" s="187"/>
      <c r="AD90" s="187"/>
      <c r="AE90" s="475"/>
      <c r="AF90" s="488"/>
      <c r="AG90" s="487">
        <v>2</v>
      </c>
      <c r="AH90" s="212" t="str">
        <f ca="1">IFERROR(INDEX($AI$84:$AI$87,MATCH(AG90,$AJ$84:$AJ$87,0)),"Grupo")</f>
        <v>Grupo</v>
      </c>
      <c r="AV90" s="487" t="s">
        <v>160</v>
      </c>
      <c r="AW90" s="487">
        <f t="shared" ca="1" si="168"/>
        <v>0</v>
      </c>
      <c r="AX90" s="212" t="str">
        <f ca="1">AI82</f>
        <v>3F</v>
      </c>
      <c r="AY90" s="212" t="str">
        <f ca="1">AI81</f>
        <v>3E</v>
      </c>
      <c r="AZ90" s="212" t="str">
        <f ca="1">AI80</f>
        <v>3D</v>
      </c>
      <c r="BA90" s="212" t="str">
        <f ca="1">AI78</f>
        <v>3B</v>
      </c>
      <c r="BB90" s="487"/>
      <c r="BC90" s="487"/>
      <c r="BD90" s="487"/>
      <c r="BE90" s="487"/>
      <c r="BF90" s="487"/>
      <c r="BG90" s="487"/>
      <c r="BH90" s="487"/>
      <c r="BI90" s="487"/>
      <c r="BJ90" s="487"/>
      <c r="BK90" s="487"/>
      <c r="BL90" s="487"/>
      <c r="BM90" s="487"/>
      <c r="BN90" s="487"/>
      <c r="BO90" s="487"/>
      <c r="BP90" s="487"/>
      <c r="BQ90" s="487"/>
      <c r="BR90" s="487"/>
      <c r="BS90" s="487"/>
      <c r="BZ90" s="487"/>
      <c r="CA90" s="487"/>
      <c r="CD90" s="497"/>
      <c r="CH90" s="487"/>
    </row>
    <row r="91" spans="1:901 1115:1402 2297:2297 4575:4575" x14ac:dyDescent="0.2">
      <c r="A91" s="103"/>
      <c r="B91" s="103"/>
      <c r="C91" s="103"/>
      <c r="D91" s="124"/>
      <c r="E91" s="118" t="s">
        <v>85</v>
      </c>
      <c r="F91" s="190"/>
      <c r="G91" s="118"/>
      <c r="H91" s="118"/>
      <c r="I91" s="118"/>
      <c r="J91" s="119"/>
      <c r="K91" s="119"/>
      <c r="L91" s="119"/>
      <c r="M91" s="119"/>
      <c r="N91" s="119"/>
      <c r="O91" s="185"/>
      <c r="P91" s="416"/>
      <c r="Q91" s="186"/>
      <c r="R91" s="186"/>
      <c r="S91" s="186"/>
      <c r="T91" s="186"/>
      <c r="U91" s="186"/>
      <c r="V91" s="186"/>
      <c r="W91" s="186"/>
      <c r="X91" s="186"/>
      <c r="Y91" s="186"/>
      <c r="Z91" s="186"/>
      <c r="AA91" s="186"/>
      <c r="AB91" s="186"/>
      <c r="AC91" s="186"/>
      <c r="AD91" s="91"/>
      <c r="AE91" s="474"/>
      <c r="AF91" s="488"/>
      <c r="AG91" s="487">
        <v>3</v>
      </c>
      <c r="AH91" s="212" t="str">
        <f ca="1">IFERROR(INDEX($AI$84:$AI$87,MATCH(AG91,$AJ$84:$AJ$87,0)),"Grupo")</f>
        <v>Grupo</v>
      </c>
      <c r="AV91" s="487" t="s">
        <v>161</v>
      </c>
      <c r="AW91" s="487">
        <f t="shared" ca="1" si="168"/>
        <v>0</v>
      </c>
      <c r="AX91" s="212" t="str">
        <f ca="1">AI82</f>
        <v>3F</v>
      </c>
      <c r="AY91" s="212" t="str">
        <f ca="1">AI81</f>
        <v>3E</v>
      </c>
      <c r="AZ91" s="212" t="str">
        <f ca="1">AI80</f>
        <v>3D</v>
      </c>
      <c r="BA91" s="212" t="str">
        <f ca="1">AI79</f>
        <v>3C</v>
      </c>
      <c r="BB91" s="487"/>
      <c r="BC91" s="487"/>
      <c r="BD91" s="487"/>
      <c r="BE91" s="487"/>
      <c r="BF91" s="487"/>
      <c r="BG91" s="487"/>
      <c r="BH91" s="487"/>
      <c r="BI91" s="487"/>
      <c r="BJ91" s="487"/>
      <c r="BK91" s="487"/>
      <c r="BL91" s="487"/>
      <c r="BM91" s="487"/>
      <c r="BN91" s="487"/>
      <c r="BO91" s="487"/>
      <c r="BP91" s="487"/>
      <c r="BQ91" s="487"/>
      <c r="BR91" s="487"/>
      <c r="BS91" s="487"/>
      <c r="BZ91" s="487"/>
      <c r="CA91" s="487"/>
      <c r="CH91" s="487"/>
    </row>
    <row r="92" spans="1:901 1115:1402 2297:2297 4575:4575" ht="16" thickBot="1" x14ac:dyDescent="0.25">
      <c r="A92" s="103"/>
      <c r="B92" s="103"/>
      <c r="C92" s="103"/>
      <c r="D92" s="124"/>
      <c r="E92" s="112"/>
      <c r="F92" s="108" t="str">
        <f>F3</f>
        <v>Fecha</v>
      </c>
      <c r="G92" s="108" t="str">
        <f>G3</f>
        <v>Hora</v>
      </c>
      <c r="H92" s="113"/>
      <c r="I92" s="193" t="s">
        <v>2</v>
      </c>
      <c r="J92" s="194" t="s">
        <v>17</v>
      </c>
      <c r="K92" s="195" t="s">
        <v>23</v>
      </c>
      <c r="L92" s="195" t="s">
        <v>23</v>
      </c>
      <c r="M92" s="194" t="s">
        <v>17</v>
      </c>
      <c r="N92" s="196" t="s">
        <v>4</v>
      </c>
      <c r="O92" s="185"/>
      <c r="P92" s="416"/>
      <c r="Q92" s="186"/>
      <c r="R92" s="186"/>
      <c r="S92" s="186"/>
      <c r="T92" s="186"/>
      <c r="U92" s="186"/>
      <c r="V92" s="186"/>
      <c r="W92" s="186"/>
      <c r="X92" s="186"/>
      <c r="Y92" s="186"/>
      <c r="Z92" s="186"/>
      <c r="AA92" s="186"/>
      <c r="AB92" s="186"/>
      <c r="AC92" s="186"/>
      <c r="AD92" s="91"/>
      <c r="AE92" s="474"/>
      <c r="AF92" s="488"/>
      <c r="AG92" s="487">
        <v>4</v>
      </c>
      <c r="AH92" s="212" t="str">
        <f ca="1">IFERROR(INDEX($AI$84:$AI$87,MATCH(AG92,$AJ$84:$AJ$87,0)),"Grupo")</f>
        <v>Grupo</v>
      </c>
      <c r="AX92" s="487"/>
      <c r="AY92" s="487"/>
      <c r="AZ92" s="487"/>
      <c r="BA92" s="487"/>
      <c r="BC92" s="487"/>
      <c r="BD92" s="487"/>
      <c r="BE92" s="487"/>
      <c r="BF92" s="487"/>
      <c r="BG92" s="487"/>
      <c r="BH92" s="487"/>
      <c r="BI92" s="487"/>
      <c r="BJ92" s="487"/>
      <c r="BK92" s="487"/>
      <c r="BL92" s="487"/>
      <c r="BM92" s="487"/>
      <c r="BN92" s="487"/>
      <c r="BO92" s="487"/>
      <c r="BP92" s="487"/>
      <c r="BQ92" s="487"/>
      <c r="BR92" s="487"/>
      <c r="BS92" s="487"/>
      <c r="BZ92" s="487"/>
      <c r="CA92" s="487"/>
      <c r="CC92" s="494"/>
      <c r="CD92" s="494"/>
      <c r="CE92" s="494"/>
      <c r="CF92" s="494"/>
      <c r="CG92" s="494"/>
      <c r="CH92" s="511"/>
    </row>
    <row r="93" spans="1:901 1115:1402 2297:2297 4575:4575" ht="15" customHeight="1" x14ac:dyDescent="0.2">
      <c r="A93" s="103"/>
      <c r="B93" s="103"/>
      <c r="C93" s="103"/>
      <c r="D93" s="124"/>
      <c r="E93" s="558" t="s">
        <v>84</v>
      </c>
      <c r="F93" s="227">
        <f>Horarios!A84</f>
        <v>44383.875</v>
      </c>
      <c r="G93" s="228">
        <f>Horarios!A84+VLOOKUP($G$2,Horarios!$K$4:$O$27,4,0)*VLOOKUP($G$2,Horarios!$K$4:$O$27,5,0)</f>
        <v>44383.875</v>
      </c>
      <c r="H93" s="243"/>
      <c r="I93" s="230" t="str">
        <f>IF(AND(OR(K88="",L88="")),"W46",IF(K88&gt;L88,I88,IF(K88&lt;L88,N88,IF(AND(K88=L88,J88=M88),"W46",IF(AND(K88=L88,OR(J88="",M88="")),"WC46",IF(AND(K88=L88,J88&gt;M88),I88,N88))))))</f>
        <v>W46</v>
      </c>
      <c r="J93" s="244"/>
      <c r="K93" s="245"/>
      <c r="L93" s="245"/>
      <c r="M93" s="244"/>
      <c r="N93" s="246" t="str">
        <f>IF(AND(OR(K87="",L87="")),"W45",IF(K87&gt;L87,I87,IF(K87&lt;L87,N87,IF(AND(K87=L87,J87=M87),"W45",IF(AND(K87=L87,OR(J87="",M87="")),"W45",IF(AND(K87=L87,J87&gt;M87),I87,N87))))))</f>
        <v>W45</v>
      </c>
      <c r="O93" s="449">
        <f>IF(I97="W49",0,1)</f>
        <v>0</v>
      </c>
      <c r="P93" s="419">
        <v>49</v>
      </c>
      <c r="Q93" s="186"/>
      <c r="R93" s="186"/>
      <c r="S93" s="186"/>
      <c r="T93" s="186"/>
      <c r="U93" s="186"/>
      <c r="V93" s="186"/>
      <c r="W93" s="186"/>
      <c r="X93" s="186"/>
      <c r="Y93" s="186"/>
      <c r="Z93" s="186"/>
      <c r="AA93" s="186"/>
      <c r="AB93" s="186"/>
      <c r="AC93" s="186"/>
      <c r="AD93" s="188"/>
      <c r="AE93" s="478"/>
      <c r="AF93" s="512"/>
      <c r="AG93" s="212" t="s">
        <v>165</v>
      </c>
      <c r="AX93" s="487"/>
      <c r="AY93" s="487"/>
      <c r="AZ93" s="487"/>
      <c r="BA93" s="487"/>
      <c r="BC93" s="487"/>
      <c r="BD93" s="487"/>
      <c r="BE93" s="487"/>
      <c r="BF93" s="487"/>
      <c r="BG93" s="487"/>
      <c r="BH93" s="487"/>
      <c r="BI93" s="487"/>
      <c r="BJ93" s="487"/>
      <c r="BK93" s="487"/>
      <c r="BL93" s="487"/>
      <c r="BM93" s="487"/>
      <c r="BN93" s="487"/>
      <c r="BO93" s="487"/>
      <c r="BP93" s="487"/>
      <c r="BQ93" s="487"/>
      <c r="BR93" s="487"/>
      <c r="BS93" s="487"/>
      <c r="BZ93" s="487"/>
      <c r="CA93" s="487"/>
      <c r="CD93" s="497"/>
      <c r="CH93" s="487"/>
    </row>
    <row r="94" spans="1:901 1115:1402 2297:2297 4575:4575" ht="16" thickBot="1" x14ac:dyDescent="0.25">
      <c r="A94" s="103"/>
      <c r="B94" s="103"/>
      <c r="C94" s="103"/>
      <c r="D94" s="124"/>
      <c r="E94" s="559"/>
      <c r="F94" s="247">
        <f>Horarios!A85</f>
        <v>44384.875</v>
      </c>
      <c r="G94" s="248">
        <f>Horarios!A85+VLOOKUP($G$2,Horarios!$K$4:$O$27,4,0)*VLOOKUP($G$2,Horarios!$K$4:$O$27,5,0)</f>
        <v>44384.875</v>
      </c>
      <c r="H94" s="236"/>
      <c r="I94" s="239" t="str">
        <f>IF(AND(OR(K90="",L90="")),"W48",IF(K90&gt;L90,I90,IF(K90&lt;L90,N90,IF(AND(K90=L90,J90=M90),"W48",IF(AND(K90=L90,OR(J90="",M90="")),"W48",IF(AND(K90=L90,J90&gt;M90),I90,N90))))))</f>
        <v>W48</v>
      </c>
      <c r="J94" s="249"/>
      <c r="K94" s="250"/>
      <c r="L94" s="250"/>
      <c r="M94" s="249"/>
      <c r="N94" s="251" t="str">
        <f>IF(AND(OR(K89="",L89="")),"W47",IF(K89&gt;L89,I89,IF(K89&lt;L89,N89,IF(AND(K89=L89,J89=M89),"W47",IF(AND(K89=L89,OR(J89="",M89="")),"W47",IF(AND(K89=L89,J89&gt;M89),I89,N89))))))</f>
        <v>W47</v>
      </c>
      <c r="O94" s="449">
        <f>IF(N97="W50",0,1)</f>
        <v>0</v>
      </c>
      <c r="P94" s="419">
        <v>50</v>
      </c>
      <c r="Q94" s="186"/>
      <c r="R94" s="186"/>
      <c r="S94" s="186"/>
      <c r="T94" s="186"/>
      <c r="U94" s="186"/>
      <c r="V94" s="186"/>
      <c r="W94" s="186"/>
      <c r="X94" s="186"/>
      <c r="Y94" s="186"/>
      <c r="Z94" s="186"/>
      <c r="AA94" s="186"/>
      <c r="AB94" s="186"/>
      <c r="AC94" s="186"/>
      <c r="AD94" s="189"/>
      <c r="AE94" s="479"/>
      <c r="AF94" s="512"/>
      <c r="AG94" s="212" t="str">
        <f ca="1">IFERROR(CONCATENATE(AH89,AH90,AH91,AH92),"¿A/B/C/D/E/F?")</f>
        <v>GrupoGrupoGrupoGrupo</v>
      </c>
      <c r="BC94" s="487"/>
      <c r="BD94" s="487"/>
      <c r="BE94" s="487"/>
      <c r="BF94" s="487"/>
      <c r="BG94" s="487"/>
      <c r="BH94" s="487"/>
      <c r="BI94" s="457"/>
      <c r="BJ94" s="487"/>
      <c r="BK94" s="487"/>
      <c r="BL94" s="487"/>
      <c r="BM94" s="487"/>
      <c r="BN94" s="487"/>
      <c r="BO94" s="487"/>
      <c r="BP94" s="487"/>
      <c r="BQ94" s="487"/>
      <c r="BR94" s="487"/>
      <c r="BS94" s="487"/>
      <c r="BZ94" s="487"/>
      <c r="CA94" s="487"/>
      <c r="CD94" s="497"/>
      <c r="CH94" s="487"/>
      <c r="CI94" s="212"/>
    </row>
    <row r="95" spans="1:901 1115:1402 2297:2297 4575:4575" x14ac:dyDescent="0.2">
      <c r="A95" s="103"/>
      <c r="B95" s="103"/>
      <c r="C95" s="103"/>
      <c r="D95" s="124"/>
      <c r="E95" s="118" t="s">
        <v>86</v>
      </c>
      <c r="F95" s="190"/>
      <c r="G95" s="118"/>
      <c r="H95" s="118"/>
      <c r="I95" s="118"/>
      <c r="J95" s="119"/>
      <c r="K95" s="119"/>
      <c r="L95" s="119"/>
      <c r="M95" s="119"/>
      <c r="N95" s="119"/>
      <c r="O95" s="185"/>
      <c r="P95" s="450"/>
      <c r="Q95" s="186"/>
      <c r="R95" s="186"/>
      <c r="S95" s="186"/>
      <c r="T95" s="186"/>
      <c r="U95" s="186"/>
      <c r="V95" s="186"/>
      <c r="W95" s="186"/>
      <c r="X95" s="186"/>
      <c r="Y95" s="186"/>
      <c r="Z95" s="186"/>
      <c r="AA95" s="186"/>
      <c r="AB95" s="186"/>
      <c r="AC95" s="186"/>
      <c r="AD95" s="189"/>
      <c r="AE95" s="479"/>
      <c r="AF95" s="512"/>
      <c r="AV95" s="487"/>
      <c r="AW95" s="487"/>
      <c r="BC95" s="487"/>
      <c r="BD95" s="487"/>
      <c r="BE95" s="487"/>
      <c r="BF95" s="487"/>
      <c r="BG95" s="487"/>
      <c r="BH95" s="487"/>
      <c r="BI95" s="457"/>
      <c r="BJ95" s="487"/>
      <c r="BK95" s="487"/>
      <c r="BL95" s="487"/>
      <c r="BM95" s="487"/>
      <c r="BN95" s="487"/>
      <c r="BO95" s="487"/>
      <c r="BP95" s="487"/>
      <c r="BQ95" s="487"/>
      <c r="BR95" s="487"/>
      <c r="BS95" s="487"/>
      <c r="BZ95" s="487"/>
      <c r="CA95" s="487"/>
      <c r="CD95" s="497"/>
      <c r="CH95" s="487"/>
      <c r="CI95" s="212"/>
    </row>
    <row r="96" spans="1:901 1115:1402 2297:2297 4575:4575" ht="16" thickBot="1" x14ac:dyDescent="0.25">
      <c r="A96" s="103"/>
      <c r="B96" s="103"/>
      <c r="C96" s="103"/>
      <c r="D96" s="124"/>
      <c r="E96" s="112"/>
      <c r="F96" s="108" t="str">
        <f>F3</f>
        <v>Fecha</v>
      </c>
      <c r="G96" s="108" t="str">
        <f>G3</f>
        <v>Hora</v>
      </c>
      <c r="H96" s="113"/>
      <c r="I96" s="193" t="s">
        <v>2</v>
      </c>
      <c r="J96" s="194" t="s">
        <v>17</v>
      </c>
      <c r="K96" s="195" t="s">
        <v>23</v>
      </c>
      <c r="L96" s="195" t="s">
        <v>23</v>
      </c>
      <c r="M96" s="194" t="s">
        <v>17</v>
      </c>
      <c r="N96" s="196" t="s">
        <v>4</v>
      </c>
      <c r="O96" s="185"/>
      <c r="P96" s="450"/>
      <c r="Q96" s="189"/>
      <c r="R96" s="189"/>
      <c r="S96" s="189"/>
      <c r="T96" s="189"/>
      <c r="U96" s="189"/>
      <c r="V96" s="189"/>
      <c r="W96" s="189"/>
      <c r="X96" s="189"/>
      <c r="Y96" s="189"/>
      <c r="Z96" s="189"/>
      <c r="AA96" s="189"/>
      <c r="AB96" s="189"/>
      <c r="AC96" s="189"/>
      <c r="AD96" s="189"/>
      <c r="AE96" s="479"/>
      <c r="AF96" s="512"/>
      <c r="AV96" s="487"/>
      <c r="AW96" s="487"/>
      <c r="BC96" s="487"/>
      <c r="BD96" s="487"/>
      <c r="BE96" s="487"/>
      <c r="BF96" s="487"/>
      <c r="BG96" s="487"/>
      <c r="BH96" s="487"/>
      <c r="BI96" s="457"/>
      <c r="BJ96" s="487"/>
      <c r="BK96" s="487"/>
      <c r="BL96" s="487"/>
      <c r="BM96" s="487"/>
      <c r="BN96" s="487"/>
      <c r="BO96" s="487"/>
      <c r="BP96" s="487"/>
      <c r="BQ96" s="487"/>
      <c r="BR96" s="487"/>
      <c r="BS96" s="487"/>
      <c r="BZ96" s="487"/>
      <c r="CA96" s="487"/>
      <c r="CD96" s="497"/>
      <c r="CH96" s="487"/>
      <c r="FSY96" s="487" t="s">
        <v>19</v>
      </c>
    </row>
    <row r="97" spans="1:88" ht="22" thickBot="1" x14ac:dyDescent="0.25">
      <c r="A97" s="103"/>
      <c r="B97" s="103"/>
      <c r="C97" s="103"/>
      <c r="D97" s="124"/>
      <c r="E97" s="211" t="s">
        <v>4</v>
      </c>
      <c r="F97" s="203">
        <f>Horarios!A88</f>
        <v>44388.875</v>
      </c>
      <c r="G97" s="204">
        <f>Horarios!A88+VLOOKUP($G$2,Horarios!$K$4:$O$27,4,0)*VLOOKUP($G$2,Horarios!$K$4:$O$27,5,0)</f>
        <v>44388.875</v>
      </c>
      <c r="H97" s="205"/>
      <c r="I97" s="206" t="str">
        <f>IF(AND(OR(K93="",L93="")),"W49",IF(K93&gt;L93,I93,IF(K93&lt;L93,N93,IF(AND(K93=L93,J93=M93),"W49",IF(AND(K93=L93,OR(J93="",M93="")),"W49",IF(AND(K93=L93,J93&gt;M93),I93,N93))))))</f>
        <v>W49</v>
      </c>
      <c r="J97" s="207"/>
      <c r="K97" s="208"/>
      <c r="L97" s="208"/>
      <c r="M97" s="207"/>
      <c r="N97" s="209" t="str">
        <f>IF(AND(OR(K94="",L94="")),"W50",IF(K94&gt;L94,I94,IF(K94&lt;L94,N94,IF(AND(K94=L94,J94=M94),"W50",IF(AND(K94=L94,OR(J94="",M94="")),"W50",IF(AND(K94=L94,J94&gt;M94),I94,N94))))))</f>
        <v>W50</v>
      </c>
      <c r="O97" s="184">
        <f>IF(I100="WF",0,1)</f>
        <v>0</v>
      </c>
      <c r="P97" s="450"/>
      <c r="Q97" s="189"/>
      <c r="R97" s="189"/>
      <c r="S97" s="189"/>
      <c r="T97" s="189"/>
      <c r="U97" s="189"/>
      <c r="V97" s="189"/>
      <c r="W97" s="189"/>
      <c r="X97" s="189"/>
      <c r="Y97" s="189"/>
      <c r="Z97" s="189"/>
      <c r="AA97" s="189"/>
      <c r="AB97" s="189"/>
      <c r="AC97" s="189"/>
      <c r="AD97" s="189"/>
      <c r="AE97" s="479"/>
      <c r="AF97" s="488"/>
      <c r="BC97" s="487"/>
      <c r="BD97" s="487"/>
      <c r="BE97" s="487"/>
      <c r="BF97" s="487"/>
      <c r="BG97" s="487"/>
      <c r="BH97" s="487"/>
      <c r="BI97" s="457"/>
      <c r="BJ97" s="487"/>
      <c r="BK97" s="487"/>
      <c r="BL97" s="487"/>
      <c r="BM97" s="487"/>
      <c r="BN97" s="487"/>
      <c r="BO97" s="487"/>
      <c r="BP97" s="487"/>
      <c r="BQ97" s="487"/>
      <c r="BR97" s="487"/>
      <c r="BS97" s="487"/>
      <c r="BZ97" s="487"/>
      <c r="CA97" s="487"/>
      <c r="CD97" s="497"/>
      <c r="CH97" s="487"/>
    </row>
    <row r="98" spans="1:88" ht="30" customHeight="1" x14ac:dyDescent="0.2">
      <c r="A98" s="103"/>
      <c r="B98" s="103"/>
      <c r="C98" s="103"/>
      <c r="D98" s="124"/>
      <c r="E98" s="118"/>
      <c r="F98" s="190"/>
      <c r="G98" s="118"/>
      <c r="H98" s="118"/>
      <c r="I98" s="118"/>
      <c r="J98" s="119"/>
      <c r="K98" s="119"/>
      <c r="L98" s="119"/>
      <c r="M98" s="119"/>
      <c r="N98" s="119"/>
      <c r="O98" s="197"/>
      <c r="P98" s="185"/>
      <c r="Q98" s="189"/>
      <c r="R98" s="189"/>
      <c r="S98" s="189"/>
      <c r="T98" s="189"/>
      <c r="U98" s="189"/>
      <c r="V98" s="189"/>
      <c r="W98" s="189"/>
      <c r="X98" s="189"/>
      <c r="Y98" s="189"/>
      <c r="Z98" s="189"/>
      <c r="AA98" s="189"/>
      <c r="AB98" s="189"/>
      <c r="AC98" s="189"/>
      <c r="AD98" s="189"/>
      <c r="AE98" s="479"/>
      <c r="AF98" s="488"/>
      <c r="AG98" s="487"/>
      <c r="BC98" s="487"/>
      <c r="BD98" s="487"/>
      <c r="BE98" s="487"/>
      <c r="BF98" s="487"/>
      <c r="BG98" s="487"/>
      <c r="BH98" s="487"/>
      <c r="BI98" s="457"/>
      <c r="BJ98" s="487"/>
      <c r="BK98" s="487"/>
      <c r="BL98" s="487"/>
      <c r="BM98" s="487"/>
      <c r="BN98" s="487"/>
      <c r="BO98" s="487"/>
      <c r="BP98" s="487"/>
      <c r="BQ98" s="487"/>
      <c r="BR98" s="487"/>
      <c r="BS98" s="487"/>
      <c r="BZ98" s="487"/>
      <c r="CA98" s="487"/>
      <c r="CD98" s="497"/>
      <c r="CH98" s="487"/>
      <c r="CI98" s="212"/>
    </row>
    <row r="99" spans="1:88" ht="16" thickBot="1" x14ac:dyDescent="0.25">
      <c r="A99" s="103"/>
      <c r="B99" s="103"/>
      <c r="C99" s="103"/>
      <c r="D99" s="118"/>
      <c r="E99" s="198"/>
      <c r="F99" s="198"/>
      <c r="G99" s="198"/>
      <c r="H99" s="198"/>
      <c r="I99" s="127" t="s">
        <v>39</v>
      </c>
      <c r="J99" s="198"/>
      <c r="K99" s="198"/>
      <c r="L99" s="198"/>
      <c r="M99" s="198"/>
      <c r="N99" s="198"/>
      <c r="O99" s="198"/>
      <c r="P99" s="89"/>
      <c r="Q99" s="89"/>
      <c r="R99" s="89"/>
      <c r="S99" s="89"/>
      <c r="T99" s="89"/>
      <c r="U99" s="89"/>
      <c r="V99" s="89"/>
      <c r="W99" s="89"/>
      <c r="X99" s="89"/>
      <c r="Y99" s="89"/>
      <c r="Z99" s="89"/>
      <c r="AA99" s="89"/>
      <c r="AB99" s="89"/>
      <c r="AC99" s="89"/>
      <c r="AD99" s="89"/>
      <c r="AE99" s="89"/>
      <c r="BI99" s="457"/>
      <c r="CC99" s="494"/>
      <c r="CD99" s="494"/>
      <c r="CE99" s="494"/>
      <c r="CF99" s="494"/>
      <c r="CG99" s="494"/>
      <c r="CH99" s="487"/>
      <c r="CJ99" s="212"/>
    </row>
    <row r="100" spans="1:88" ht="19" x14ac:dyDescent="0.2">
      <c r="A100" s="103"/>
      <c r="B100" s="103"/>
      <c r="C100" s="103"/>
      <c r="D100" s="89"/>
      <c r="E100" s="451" t="s">
        <v>36</v>
      </c>
      <c r="F100" s="223"/>
      <c r="G100" s="223"/>
      <c r="H100" s="224"/>
      <c r="I100" s="543" t="str">
        <f>IF(AND(OR(K97="",L97="")),"WF",IF(K97&gt;L97,I97,IF(K97&lt;L97,N97,IF(AND(K97=L97,J97=M97),"WF",IF(AND(K97=L97,OR(J97="",M97="")),"WF",IF(AND(K97=L97,J97&gt;M97),I97,N97))))))</f>
        <v>WF</v>
      </c>
      <c r="J100" s="544"/>
      <c r="K100" s="544"/>
      <c r="L100" s="544"/>
      <c r="M100" s="544"/>
      <c r="N100" s="545"/>
      <c r="O100" s="184">
        <f>IF(I100="WF",0,1)</f>
        <v>0</v>
      </c>
      <c r="P100" s="89"/>
      <c r="Q100" s="528" t="str">
        <f>IF(SUM(COUNTIF(O4:O49,0),COUNTIF(O76:O108,0)&gt;0),"PORRA INCOMPLETA:","PORRA COMPLETA:")</f>
        <v>PORRA INCOMPLETA:</v>
      </c>
      <c r="R100" s="529"/>
      <c r="S100" s="529"/>
      <c r="T100" s="529"/>
      <c r="U100" s="529"/>
      <c r="V100" s="529"/>
      <c r="W100" s="529"/>
      <c r="X100" s="529"/>
      <c r="Y100" s="529"/>
      <c r="Z100" s="529"/>
      <c r="AA100" s="530"/>
      <c r="AB100" s="89"/>
      <c r="AC100" s="89"/>
      <c r="AD100" s="89"/>
      <c r="AE100" s="89"/>
      <c r="BI100" s="457"/>
      <c r="CD100" s="497"/>
      <c r="CH100" s="504"/>
      <c r="CI100" s="504"/>
    </row>
    <row r="101" spans="1:88" ht="17" thickBot="1" x14ac:dyDescent="0.25">
      <c r="A101" s="103"/>
      <c r="B101" s="103"/>
      <c r="C101" s="103"/>
      <c r="D101" s="89"/>
      <c r="E101" s="452" t="s">
        <v>37</v>
      </c>
      <c r="F101" s="225"/>
      <c r="G101" s="225"/>
      <c r="H101" s="226"/>
      <c r="I101" s="546" t="str">
        <f>IF(AND(OR(K97="",L97="")),"LF",IF(K97&gt;L97,N97,IF(K97&lt;L97,I97,IF(AND(K97=L97,J97=M97),"LF",IF(AND(K97=L97,OR(J97="",M97="")),"LF",IF(AND(K97=L97,J97&gt;M97),N97,I97))))))</f>
        <v>LF</v>
      </c>
      <c r="J101" s="547"/>
      <c r="K101" s="547"/>
      <c r="L101" s="547"/>
      <c r="M101" s="547"/>
      <c r="N101" s="548"/>
      <c r="O101" s="184">
        <f>IF(I101="LF",0,1)</f>
        <v>0</v>
      </c>
      <c r="P101" s="89"/>
      <c r="Q101" s="531"/>
      <c r="R101" s="532"/>
      <c r="S101" s="532"/>
      <c r="T101" s="532"/>
      <c r="U101" s="532"/>
      <c r="V101" s="532"/>
      <c r="W101" s="532"/>
      <c r="X101" s="532"/>
      <c r="Y101" s="532"/>
      <c r="Z101" s="532"/>
      <c r="AA101" s="533"/>
      <c r="AB101" s="89"/>
      <c r="AC101" s="89"/>
      <c r="AD101" s="89"/>
      <c r="AE101" s="89"/>
      <c r="AH101" s="487"/>
      <c r="AI101" s="487"/>
      <c r="AJ101" s="487"/>
      <c r="AK101" s="487"/>
      <c r="AL101" s="487"/>
      <c r="AM101" s="487"/>
      <c r="AN101" s="487"/>
      <c r="AO101" s="487"/>
      <c r="AP101" s="487"/>
      <c r="AQ101" s="487"/>
      <c r="AR101" s="487"/>
      <c r="AS101" s="487"/>
      <c r="AT101" s="487"/>
      <c r="AU101" s="487"/>
      <c r="AX101" s="487"/>
      <c r="AY101" s="487"/>
      <c r="AZ101" s="487"/>
      <c r="BA101" s="487"/>
      <c r="BB101" s="487"/>
      <c r="BI101" s="457"/>
      <c r="BT101" s="487"/>
      <c r="BU101" s="487"/>
      <c r="BV101" s="487"/>
      <c r="BW101" s="487"/>
      <c r="BX101" s="487"/>
      <c r="BY101" s="487"/>
      <c r="CB101" s="487"/>
      <c r="CD101" s="497"/>
      <c r="CH101" s="503"/>
    </row>
    <row r="102" spans="1:88" x14ac:dyDescent="0.2">
      <c r="A102" s="103"/>
      <c r="B102" s="103"/>
      <c r="C102" s="103"/>
      <c r="D102" s="89"/>
      <c r="E102" s="103"/>
      <c r="F102" s="103"/>
      <c r="G102" s="103"/>
      <c r="H102" s="103"/>
      <c r="I102" s="103"/>
      <c r="J102" s="103"/>
      <c r="K102" s="103"/>
      <c r="L102" s="103"/>
      <c r="M102" s="103"/>
      <c r="N102" s="103"/>
      <c r="O102" s="103"/>
      <c r="P102" s="89"/>
      <c r="Q102" s="531"/>
      <c r="R102" s="532"/>
      <c r="S102" s="532"/>
      <c r="T102" s="532"/>
      <c r="U102" s="532"/>
      <c r="V102" s="532"/>
      <c r="W102" s="532"/>
      <c r="X102" s="532"/>
      <c r="Y102" s="532"/>
      <c r="Z102" s="532"/>
      <c r="AA102" s="533"/>
      <c r="AB102" s="89"/>
      <c r="AC102" s="89"/>
      <c r="AD102" s="89"/>
      <c r="AE102" s="89"/>
      <c r="AF102" s="487"/>
      <c r="AG102" s="487"/>
      <c r="AH102" s="487"/>
      <c r="AI102" s="487"/>
      <c r="AJ102" s="487"/>
      <c r="AK102" s="487"/>
      <c r="AL102" s="487"/>
      <c r="AM102" s="487"/>
      <c r="AN102" s="487"/>
      <c r="AO102" s="487"/>
      <c r="AP102" s="487"/>
      <c r="AQ102" s="487"/>
      <c r="AR102" s="487"/>
      <c r="AS102" s="487"/>
      <c r="AT102" s="487"/>
      <c r="AU102" s="487"/>
      <c r="AX102" s="487"/>
      <c r="AY102" s="487"/>
      <c r="AZ102" s="487"/>
      <c r="BA102" s="487"/>
      <c r="BB102" s="487"/>
      <c r="BI102" s="457"/>
      <c r="BT102" s="487"/>
      <c r="BU102" s="487"/>
      <c r="BV102" s="487"/>
      <c r="BW102" s="487"/>
      <c r="BX102" s="487"/>
      <c r="BY102" s="487"/>
      <c r="CB102" s="487"/>
      <c r="CD102" s="497"/>
      <c r="CH102" s="487"/>
    </row>
    <row r="103" spans="1:88" ht="16" thickBot="1" x14ac:dyDescent="0.25">
      <c r="A103" s="103"/>
      <c r="B103" s="103"/>
      <c r="C103" s="103"/>
      <c r="D103" s="89"/>
      <c r="E103" s="202"/>
      <c r="F103" s="202"/>
      <c r="G103" s="202"/>
      <c r="H103" s="202"/>
      <c r="I103" s="202"/>
      <c r="J103" s="87"/>
      <c r="K103" s="87"/>
      <c r="L103" s="87"/>
      <c r="M103" s="87"/>
      <c r="N103" s="87"/>
      <c r="O103" s="87"/>
      <c r="P103" s="89"/>
      <c r="Q103" s="534" t="str">
        <f>IF(SUM(COUNTIF(O4:O49,0),COUNTIF(O76:O108,0)&gt;0),"Aún falta alguna apuesta","Guarda el archivo y reenvíanoslo por email")</f>
        <v>Aún falta alguna apuesta</v>
      </c>
      <c r="R103" s="535"/>
      <c r="S103" s="535"/>
      <c r="T103" s="535"/>
      <c r="U103" s="535"/>
      <c r="V103" s="535"/>
      <c r="W103" s="535"/>
      <c r="X103" s="535"/>
      <c r="Y103" s="535"/>
      <c r="Z103" s="535"/>
      <c r="AA103" s="536"/>
      <c r="AB103" s="89"/>
      <c r="AC103" s="89"/>
      <c r="AD103" s="89"/>
      <c r="AE103" s="89"/>
      <c r="AF103" s="487"/>
      <c r="AG103" s="487"/>
      <c r="AH103" s="487"/>
      <c r="AI103" s="487"/>
      <c r="AJ103" s="487"/>
      <c r="AK103" s="487"/>
      <c r="AL103" s="487"/>
      <c r="AM103" s="487"/>
      <c r="AN103" s="487"/>
      <c r="AO103" s="487"/>
      <c r="AP103" s="487"/>
      <c r="AQ103" s="487"/>
      <c r="AR103" s="487"/>
      <c r="AS103" s="487"/>
      <c r="AT103" s="487"/>
      <c r="AU103" s="487"/>
      <c r="AX103" s="487"/>
      <c r="AY103" s="487"/>
      <c r="AZ103" s="487"/>
      <c r="BA103" s="487"/>
      <c r="BB103" s="487"/>
      <c r="BT103" s="487"/>
      <c r="BU103" s="487"/>
      <c r="BV103" s="487"/>
      <c r="BW103" s="487"/>
      <c r="BX103" s="487"/>
      <c r="BY103" s="487"/>
      <c r="CB103" s="487"/>
      <c r="CD103" s="497"/>
      <c r="CH103" s="487"/>
    </row>
    <row r="104" spans="1:88" ht="19" x14ac:dyDescent="0.2">
      <c r="A104" s="103"/>
      <c r="B104" s="103"/>
      <c r="C104" s="103"/>
      <c r="D104" s="89"/>
      <c r="E104" s="451" t="s">
        <v>92</v>
      </c>
      <c r="F104" s="223"/>
      <c r="G104" s="223"/>
      <c r="H104" s="224"/>
      <c r="I104" s="552" t="s">
        <v>40</v>
      </c>
      <c r="J104" s="553"/>
      <c r="K104" s="553"/>
      <c r="L104" s="553"/>
      <c r="M104" s="553"/>
      <c r="N104" s="554"/>
      <c r="O104" s="184">
        <f>IF(I104="Escribe un Jugador",0,IF(I104="",0,1))</f>
        <v>0</v>
      </c>
      <c r="P104" s="89"/>
      <c r="Q104" s="534"/>
      <c r="R104" s="535"/>
      <c r="S104" s="535"/>
      <c r="T104" s="535"/>
      <c r="U104" s="535"/>
      <c r="V104" s="535"/>
      <c r="W104" s="535"/>
      <c r="X104" s="535"/>
      <c r="Y104" s="535"/>
      <c r="Z104" s="535"/>
      <c r="AA104" s="536"/>
      <c r="AB104" s="89"/>
      <c r="AC104" s="89"/>
      <c r="AD104" s="89"/>
      <c r="AE104" s="89"/>
      <c r="AF104" s="487"/>
      <c r="AG104" s="487"/>
      <c r="AH104" s="487"/>
      <c r="AI104" s="487"/>
      <c r="AJ104" s="487"/>
      <c r="AK104" s="487"/>
      <c r="AL104" s="487"/>
      <c r="AM104" s="487"/>
      <c r="AN104" s="487"/>
      <c r="AO104" s="487"/>
      <c r="AP104" s="487"/>
      <c r="AQ104" s="487"/>
      <c r="AR104" s="487"/>
      <c r="AS104" s="487"/>
      <c r="AT104" s="487"/>
      <c r="AU104" s="487"/>
      <c r="AV104" s="487"/>
      <c r="AW104" s="487"/>
      <c r="AX104" s="487"/>
      <c r="AY104" s="487"/>
      <c r="AZ104" s="487"/>
      <c r="BA104" s="487"/>
      <c r="BB104" s="487"/>
      <c r="BT104" s="487"/>
      <c r="BU104" s="487"/>
      <c r="BV104" s="487"/>
      <c r="BW104" s="487"/>
      <c r="BX104" s="487"/>
      <c r="BY104" s="487"/>
      <c r="CB104" s="487"/>
      <c r="CD104" s="497"/>
      <c r="CH104" s="487"/>
    </row>
    <row r="105" spans="1:88" ht="17" thickBot="1" x14ac:dyDescent="0.25">
      <c r="A105" s="103"/>
      <c r="B105" s="103"/>
      <c r="C105" s="103"/>
      <c r="D105" s="89"/>
      <c r="E105" s="453" t="s">
        <v>94</v>
      </c>
      <c r="F105" s="221"/>
      <c r="G105" s="221"/>
      <c r="H105" s="222"/>
      <c r="I105" s="549" t="s">
        <v>40</v>
      </c>
      <c r="J105" s="550"/>
      <c r="K105" s="550"/>
      <c r="L105" s="550"/>
      <c r="M105" s="550"/>
      <c r="N105" s="551"/>
      <c r="O105" s="184">
        <f t="shared" ref="O105:O106" si="169">IF(I105="Escribe un Jugador",0,IF(I105="",0,1))</f>
        <v>0</v>
      </c>
      <c r="P105" s="89"/>
      <c r="Q105" s="537"/>
      <c r="R105" s="538"/>
      <c r="S105" s="538"/>
      <c r="T105" s="538"/>
      <c r="U105" s="538"/>
      <c r="V105" s="538"/>
      <c r="W105" s="538"/>
      <c r="X105" s="538"/>
      <c r="Y105" s="538"/>
      <c r="Z105" s="538"/>
      <c r="AA105" s="539"/>
      <c r="AB105" s="89"/>
      <c r="AC105" s="89"/>
      <c r="AD105" s="89"/>
      <c r="AE105" s="89"/>
      <c r="AF105" s="487"/>
      <c r="AG105" s="487"/>
      <c r="AH105" s="487"/>
      <c r="AI105" s="487"/>
      <c r="AJ105" s="487"/>
      <c r="AK105" s="487"/>
      <c r="AL105" s="487"/>
      <c r="AM105" s="487"/>
      <c r="AN105" s="487"/>
      <c r="AO105" s="487"/>
      <c r="AP105" s="487"/>
      <c r="AQ105" s="487"/>
      <c r="AR105" s="487"/>
      <c r="AS105" s="487"/>
      <c r="AT105" s="487"/>
      <c r="AU105" s="487"/>
      <c r="AV105" s="487"/>
      <c r="AW105" s="487"/>
      <c r="AX105" s="487"/>
      <c r="AY105" s="487"/>
      <c r="AZ105" s="487"/>
      <c r="BA105" s="487"/>
      <c r="BB105" s="487"/>
      <c r="BT105" s="487"/>
      <c r="BU105" s="487"/>
      <c r="BV105" s="487"/>
      <c r="BW105" s="487"/>
      <c r="BX105" s="487"/>
      <c r="BY105" s="487"/>
      <c r="CB105" s="487"/>
      <c r="CD105" s="497"/>
      <c r="CH105" s="487"/>
    </row>
    <row r="106" spans="1:88" ht="17" thickBot="1" x14ac:dyDescent="0.25">
      <c r="A106" s="103"/>
      <c r="B106" s="103"/>
      <c r="C106" s="103"/>
      <c r="D106" s="89"/>
      <c r="E106" s="452" t="s">
        <v>93</v>
      </c>
      <c r="F106" s="225"/>
      <c r="G106" s="225"/>
      <c r="H106" s="226"/>
      <c r="I106" s="555" t="s">
        <v>40</v>
      </c>
      <c r="J106" s="556"/>
      <c r="K106" s="556"/>
      <c r="L106" s="556"/>
      <c r="M106" s="556"/>
      <c r="N106" s="557"/>
      <c r="O106" s="184">
        <f t="shared" si="169"/>
        <v>0</v>
      </c>
      <c r="P106" s="89"/>
      <c r="Q106" s="89"/>
      <c r="R106" s="89"/>
      <c r="S106" s="89"/>
      <c r="T106" s="89"/>
      <c r="U106" s="89"/>
      <c r="V106" s="89"/>
      <c r="W106" s="89"/>
      <c r="X106" s="89"/>
      <c r="Y106" s="89"/>
      <c r="Z106" s="89"/>
      <c r="AA106" s="89"/>
      <c r="AB106" s="89"/>
      <c r="AC106" s="89"/>
      <c r="AD106" s="89"/>
      <c r="AE106" s="89"/>
      <c r="AF106" s="487"/>
      <c r="AG106" s="487"/>
      <c r="AH106" s="487"/>
      <c r="AI106" s="487"/>
      <c r="AJ106" s="487"/>
      <c r="AK106" s="487"/>
      <c r="AL106" s="487"/>
      <c r="AM106" s="487"/>
      <c r="AN106" s="487"/>
      <c r="AO106" s="487"/>
      <c r="AP106" s="487"/>
      <c r="AQ106" s="487"/>
      <c r="AR106" s="487"/>
      <c r="AS106" s="487"/>
      <c r="AT106" s="487"/>
      <c r="AU106" s="487"/>
      <c r="AV106" s="487"/>
      <c r="AW106" s="487"/>
      <c r="AX106" s="487"/>
      <c r="AY106" s="487"/>
      <c r="AZ106" s="487"/>
      <c r="BA106" s="487"/>
      <c r="BB106" s="487"/>
      <c r="BT106" s="487"/>
      <c r="BU106" s="487"/>
      <c r="BV106" s="487"/>
      <c r="BW106" s="487"/>
      <c r="BX106" s="487"/>
      <c r="BY106" s="487"/>
      <c r="CB106" s="487"/>
      <c r="CC106" s="494"/>
      <c r="CD106" s="494"/>
      <c r="CE106" s="494"/>
      <c r="CF106" s="494"/>
      <c r="CG106" s="494"/>
    </row>
    <row r="107" spans="1:88" ht="17" thickBot="1" x14ac:dyDescent="0.25">
      <c r="A107" s="103"/>
      <c r="B107" s="103"/>
      <c r="C107" s="103"/>
      <c r="D107" s="89"/>
      <c r="E107" s="201"/>
      <c r="F107" s="201"/>
      <c r="G107" s="201"/>
      <c r="H107" s="201"/>
      <c r="I107" s="454"/>
      <c r="J107" s="454"/>
      <c r="K107" s="454"/>
      <c r="L107" s="454"/>
      <c r="M107" s="454"/>
      <c r="N107" s="454"/>
      <c r="O107" s="199"/>
      <c r="P107" s="89"/>
      <c r="Q107" s="89"/>
      <c r="R107" s="89"/>
      <c r="S107" s="89"/>
      <c r="T107" s="89"/>
      <c r="U107" s="89"/>
      <c r="V107" s="89"/>
      <c r="W107" s="89"/>
      <c r="X107" s="89"/>
      <c r="Y107" s="89"/>
      <c r="Z107" s="89"/>
      <c r="AA107" s="89"/>
      <c r="AB107" s="89"/>
      <c r="AC107" s="89"/>
      <c r="AD107" s="89"/>
      <c r="AE107" s="89"/>
      <c r="AF107" s="487"/>
      <c r="AG107" s="487"/>
      <c r="AH107" s="487"/>
      <c r="AI107" s="487"/>
      <c r="AJ107" s="487"/>
      <c r="AK107" s="487"/>
      <c r="AL107" s="487"/>
      <c r="AM107" s="487"/>
      <c r="AN107" s="487"/>
      <c r="AO107" s="487"/>
      <c r="AP107" s="487"/>
      <c r="AQ107" s="487"/>
      <c r="AR107" s="487"/>
      <c r="AS107" s="487"/>
      <c r="AT107" s="487"/>
      <c r="AU107" s="487"/>
      <c r="AV107" s="487"/>
      <c r="AW107" s="487"/>
      <c r="AX107" s="487"/>
      <c r="AY107" s="487"/>
      <c r="AZ107" s="487"/>
      <c r="BA107" s="487"/>
      <c r="BB107" s="487"/>
      <c r="BT107" s="487"/>
      <c r="BU107" s="487"/>
      <c r="BV107" s="487"/>
      <c r="BW107" s="487"/>
      <c r="BX107" s="487"/>
      <c r="BY107" s="487"/>
      <c r="CB107" s="487"/>
      <c r="CD107" s="497"/>
    </row>
    <row r="108" spans="1:88" ht="18" thickBot="1" x14ac:dyDescent="0.25">
      <c r="A108" s="103"/>
      <c r="B108" s="103"/>
      <c r="C108" s="103"/>
      <c r="D108" s="89"/>
      <c r="E108" s="252" t="s">
        <v>35</v>
      </c>
      <c r="F108" s="253"/>
      <c r="G108" s="253"/>
      <c r="H108" s="254"/>
      <c r="I108" s="540" t="s">
        <v>69</v>
      </c>
      <c r="J108" s="541"/>
      <c r="K108" s="541"/>
      <c r="L108" s="541"/>
      <c r="M108" s="541"/>
      <c r="N108" s="542"/>
      <c r="O108" s="184">
        <f>IF(I108="Escribe tu nombre",0,IF(I108="",0,1))</f>
        <v>0</v>
      </c>
      <c r="P108" s="89"/>
      <c r="Q108" s="89"/>
      <c r="R108" s="89"/>
      <c r="S108" s="89"/>
      <c r="T108" s="89"/>
      <c r="U108" s="89"/>
      <c r="V108" s="89"/>
      <c r="W108" s="89"/>
      <c r="X108" s="89"/>
      <c r="Y108" s="89"/>
      <c r="Z108" s="89"/>
      <c r="AA108" s="89"/>
      <c r="AB108" s="89"/>
      <c r="AC108" s="89"/>
      <c r="AD108" s="89"/>
      <c r="AE108" s="89"/>
      <c r="AF108" s="487"/>
      <c r="AG108" s="487"/>
      <c r="AH108" s="487"/>
      <c r="AI108" s="487"/>
      <c r="AJ108" s="487"/>
      <c r="AK108" s="487"/>
      <c r="AL108" s="487"/>
      <c r="AM108" s="487"/>
      <c r="AN108" s="487"/>
      <c r="AO108" s="487"/>
      <c r="AP108" s="487"/>
      <c r="AQ108" s="487"/>
      <c r="AR108" s="487"/>
      <c r="AS108" s="487"/>
      <c r="AT108" s="487"/>
      <c r="AU108" s="487"/>
      <c r="AV108" s="487"/>
      <c r="AW108" s="487"/>
      <c r="AX108" s="487"/>
      <c r="AY108" s="487"/>
      <c r="AZ108" s="487"/>
      <c r="BA108" s="487"/>
      <c r="BB108" s="487"/>
      <c r="CB108" s="487"/>
      <c r="CD108" s="497"/>
    </row>
    <row r="109" spans="1:88" x14ac:dyDescent="0.2">
      <c r="A109" s="103"/>
      <c r="B109" s="103"/>
      <c r="C109" s="103"/>
      <c r="D109" s="89"/>
      <c r="E109" s="184"/>
      <c r="F109" s="184"/>
      <c r="G109" s="184"/>
      <c r="H109" s="184"/>
      <c r="I109" s="184"/>
      <c r="J109" s="184"/>
      <c r="K109" s="184"/>
      <c r="L109" s="184"/>
      <c r="M109" s="184"/>
      <c r="N109" s="184"/>
      <c r="O109" s="184"/>
      <c r="P109" s="89"/>
      <c r="Q109" s="89"/>
      <c r="R109" s="89"/>
      <c r="S109" s="89"/>
      <c r="T109" s="89"/>
      <c r="U109" s="89"/>
      <c r="V109" s="89"/>
      <c r="W109" s="89"/>
      <c r="X109" s="89"/>
      <c r="Y109" s="89"/>
      <c r="Z109" s="89"/>
      <c r="AA109" s="89"/>
      <c r="AB109" s="89"/>
      <c r="AC109" s="89"/>
      <c r="AD109" s="89"/>
      <c r="AE109" s="89"/>
      <c r="AF109" s="487"/>
      <c r="AG109" s="487"/>
      <c r="AH109" s="487"/>
      <c r="AI109" s="487"/>
      <c r="AJ109" s="487"/>
      <c r="AK109" s="487"/>
      <c r="AL109" s="487"/>
      <c r="AM109" s="487"/>
      <c r="AN109" s="487"/>
      <c r="AO109" s="487"/>
      <c r="AP109" s="487"/>
      <c r="AQ109" s="487"/>
      <c r="AR109" s="487"/>
      <c r="AS109" s="487"/>
      <c r="AT109" s="487"/>
      <c r="AU109" s="487"/>
      <c r="AV109" s="487"/>
      <c r="AW109" s="487"/>
      <c r="AX109" s="487"/>
      <c r="AY109" s="487"/>
      <c r="AZ109" s="487"/>
      <c r="BA109" s="487"/>
      <c r="BB109" s="487"/>
      <c r="CB109" s="487"/>
      <c r="CD109" s="497"/>
    </row>
    <row r="110" spans="1:88" x14ac:dyDescent="0.2">
      <c r="A110" s="103"/>
      <c r="B110" s="103"/>
      <c r="C110" s="103"/>
      <c r="D110" s="89"/>
      <c r="E110" s="184"/>
      <c r="F110" s="184"/>
      <c r="G110" s="184"/>
      <c r="H110" s="184"/>
      <c r="I110" s="184"/>
      <c r="J110" s="184"/>
      <c r="K110" s="184"/>
      <c r="L110" s="184"/>
      <c r="M110" s="184"/>
      <c r="N110" s="184"/>
      <c r="O110" s="184"/>
      <c r="P110" s="89"/>
      <c r="Q110" s="89"/>
      <c r="R110" s="89"/>
      <c r="S110" s="89"/>
      <c r="T110" s="89"/>
      <c r="U110" s="89"/>
      <c r="V110" s="89"/>
      <c r="W110" s="89"/>
      <c r="X110" s="89"/>
      <c r="Y110" s="89"/>
      <c r="Z110" s="89"/>
      <c r="AA110" s="89"/>
      <c r="AB110" s="89"/>
      <c r="AC110" s="89"/>
      <c r="AD110" s="89"/>
      <c r="AE110" s="89"/>
      <c r="AF110" s="487"/>
      <c r="AG110" s="487"/>
      <c r="AH110" s="487"/>
      <c r="AI110" s="487"/>
      <c r="AJ110" s="487"/>
      <c r="AK110" s="487"/>
      <c r="AL110" s="487"/>
      <c r="AM110" s="487"/>
      <c r="AN110" s="487"/>
      <c r="AO110" s="487"/>
      <c r="AP110" s="487"/>
      <c r="AQ110" s="487"/>
      <c r="AR110" s="487"/>
      <c r="AS110" s="487"/>
      <c r="AT110" s="487"/>
      <c r="AU110" s="487"/>
      <c r="AV110" s="487"/>
      <c r="AW110" s="487"/>
      <c r="AX110" s="487"/>
      <c r="AY110" s="487"/>
      <c r="AZ110" s="487"/>
      <c r="BA110" s="487"/>
      <c r="BB110" s="487"/>
      <c r="CB110" s="487"/>
      <c r="CD110" s="497"/>
    </row>
    <row r="111" spans="1:88" x14ac:dyDescent="0.2">
      <c r="A111" s="103"/>
      <c r="B111" s="103"/>
      <c r="C111" s="103"/>
      <c r="D111" s="89"/>
      <c r="E111" s="200"/>
      <c r="F111" s="200"/>
      <c r="G111" s="200"/>
      <c r="H111" s="200"/>
      <c r="I111" s="200"/>
      <c r="J111" s="200"/>
      <c r="K111" s="200"/>
      <c r="L111" s="200"/>
      <c r="M111" s="200"/>
      <c r="N111" s="200"/>
      <c r="O111" s="200"/>
      <c r="P111" s="89"/>
      <c r="Q111" s="89"/>
      <c r="R111" s="89"/>
      <c r="S111" s="89"/>
      <c r="T111" s="89"/>
      <c r="U111" s="89"/>
      <c r="V111" s="89"/>
      <c r="W111" s="89"/>
      <c r="X111" s="89"/>
      <c r="Y111" s="89"/>
      <c r="Z111" s="89"/>
      <c r="AA111" s="89"/>
      <c r="AB111" s="89"/>
      <c r="AC111" s="89"/>
      <c r="AD111" s="89"/>
      <c r="AE111" s="89"/>
      <c r="AF111" s="487"/>
      <c r="AG111" s="487"/>
      <c r="AH111" s="487"/>
      <c r="AI111" s="487"/>
      <c r="AJ111" s="487"/>
      <c r="AK111" s="487"/>
      <c r="AL111" s="487"/>
      <c r="AM111" s="487"/>
      <c r="AN111" s="487"/>
      <c r="AO111" s="487"/>
      <c r="AP111" s="487"/>
      <c r="AQ111" s="487"/>
      <c r="AR111" s="487"/>
      <c r="AS111" s="487"/>
      <c r="AT111" s="487"/>
      <c r="AU111" s="487"/>
      <c r="AV111" s="487"/>
      <c r="AW111" s="487"/>
      <c r="AX111" s="487"/>
      <c r="AY111" s="487"/>
      <c r="AZ111" s="487"/>
      <c r="BA111" s="487"/>
      <c r="BB111" s="487"/>
      <c r="CB111" s="487"/>
      <c r="CD111" s="497"/>
    </row>
    <row r="112" spans="1:88" x14ac:dyDescent="0.2">
      <c r="A112" s="103"/>
      <c r="B112" s="103"/>
      <c r="C112" s="103"/>
      <c r="D112" s="89"/>
      <c r="E112" s="200"/>
      <c r="F112" s="200"/>
      <c r="G112" s="200"/>
      <c r="H112" s="200"/>
      <c r="I112" s="200"/>
      <c r="J112" s="200"/>
      <c r="K112" s="200"/>
      <c r="L112" s="200"/>
      <c r="M112" s="200"/>
      <c r="N112" s="200"/>
      <c r="O112" s="200"/>
      <c r="P112" s="89"/>
      <c r="Q112" s="89"/>
      <c r="R112" s="89"/>
      <c r="S112" s="89"/>
      <c r="T112" s="89"/>
      <c r="U112" s="89"/>
      <c r="V112" s="89"/>
      <c r="W112" s="89"/>
      <c r="X112" s="89"/>
      <c r="Y112" s="89"/>
      <c r="Z112" s="89"/>
      <c r="AA112" s="89"/>
      <c r="AB112" s="89"/>
      <c r="AC112" s="89"/>
      <c r="AD112" s="89"/>
      <c r="AE112" s="89"/>
      <c r="AF112" s="487"/>
      <c r="AG112" s="487"/>
      <c r="AH112" s="487"/>
      <c r="AI112" s="487"/>
      <c r="AJ112" s="487"/>
      <c r="AK112" s="487"/>
      <c r="AL112" s="487"/>
      <c r="AM112" s="487"/>
      <c r="AN112" s="487"/>
      <c r="AO112" s="487"/>
      <c r="AP112" s="487"/>
      <c r="AQ112" s="487"/>
      <c r="AR112" s="487"/>
      <c r="AS112" s="487"/>
      <c r="AT112" s="487"/>
      <c r="AU112" s="487"/>
      <c r="AV112" s="487"/>
      <c r="AW112" s="487"/>
      <c r="AX112" s="487"/>
      <c r="AY112" s="487"/>
      <c r="AZ112" s="487"/>
      <c r="BA112" s="487"/>
      <c r="BB112" s="487"/>
      <c r="CB112" s="487"/>
      <c r="CD112" s="497"/>
    </row>
    <row r="113" spans="1:86" x14ac:dyDescent="0.2">
      <c r="A113" s="103"/>
      <c r="B113" s="103"/>
      <c r="C113" s="103"/>
      <c r="D113" s="89"/>
      <c r="E113" s="89"/>
      <c r="F113" s="89"/>
      <c r="G113" s="89"/>
      <c r="H113" s="89"/>
      <c r="I113" s="89"/>
      <c r="J113" s="89"/>
      <c r="K113" s="89"/>
      <c r="L113" s="89"/>
      <c r="M113" s="89"/>
      <c r="N113" s="89"/>
      <c r="O113" s="89"/>
      <c r="P113" s="89"/>
      <c r="Q113" s="89"/>
      <c r="R113" s="89"/>
      <c r="S113" s="89"/>
      <c r="T113" s="89"/>
      <c r="U113" s="89"/>
      <c r="V113" s="89"/>
      <c r="W113" s="89"/>
      <c r="X113" s="89"/>
      <c r="Y113" s="89"/>
      <c r="Z113" s="89"/>
      <c r="AA113" s="89"/>
      <c r="AB113" s="89"/>
      <c r="AC113" s="89"/>
      <c r="AD113" s="89"/>
      <c r="AE113" s="89"/>
      <c r="AF113" s="487"/>
      <c r="AG113" s="487"/>
      <c r="AH113" s="487"/>
      <c r="AI113" s="487"/>
      <c r="AJ113" s="487"/>
      <c r="AK113" s="487"/>
      <c r="AL113" s="487"/>
      <c r="AM113" s="487"/>
      <c r="AN113" s="487"/>
      <c r="AO113" s="487"/>
      <c r="AP113" s="487"/>
      <c r="AQ113" s="487"/>
      <c r="AR113" s="487"/>
      <c r="AS113" s="487"/>
      <c r="AT113" s="487"/>
      <c r="AU113" s="487"/>
      <c r="AV113" s="487"/>
      <c r="AW113" s="487"/>
      <c r="AX113" s="487"/>
      <c r="AY113" s="487"/>
      <c r="AZ113" s="487"/>
      <c r="BA113" s="487"/>
      <c r="BB113" s="487"/>
      <c r="CB113" s="487"/>
      <c r="CC113" s="487">
        <v>6</v>
      </c>
      <c r="CD113" s="487">
        <v>1</v>
      </c>
      <c r="CE113" s="487">
        <v>6</v>
      </c>
      <c r="CF113" s="487">
        <v>3</v>
      </c>
      <c r="CG113" s="487"/>
      <c r="CH113" s="487"/>
    </row>
    <row r="114" spans="1:86" x14ac:dyDescent="0.2">
      <c r="A114" s="10"/>
      <c r="B114" s="10"/>
      <c r="C114" s="9"/>
      <c r="D114" s="9"/>
      <c r="E114" s="9"/>
      <c r="F114" s="9"/>
      <c r="G114" s="9"/>
      <c r="H114" s="9"/>
      <c r="I114" s="9"/>
      <c r="J114" s="9"/>
      <c r="K114" s="9"/>
      <c r="L114" s="9"/>
      <c r="M114" s="9"/>
      <c r="N114" s="9"/>
      <c r="O114" s="9"/>
      <c r="P114" s="9"/>
      <c r="Q114" s="9"/>
      <c r="R114" s="9"/>
      <c r="S114" s="9"/>
      <c r="T114" s="9"/>
      <c r="U114" s="9"/>
      <c r="V114" s="9"/>
      <c r="W114" s="9"/>
      <c r="X114" s="9"/>
      <c r="Y114" s="9"/>
      <c r="Z114" s="9"/>
      <c r="AA114" s="11"/>
      <c r="AB114" s="12"/>
      <c r="AC114" s="11"/>
      <c r="AD114" s="11"/>
      <c r="AE114" s="480"/>
      <c r="AF114" s="487"/>
      <c r="AG114" s="487"/>
      <c r="AH114" s="487"/>
      <c r="AI114" s="487"/>
      <c r="AJ114" s="487"/>
      <c r="AK114" s="487"/>
      <c r="AL114" s="487"/>
      <c r="AM114" s="487"/>
      <c r="AN114" s="487"/>
      <c r="AO114" s="487"/>
      <c r="AP114" s="487"/>
      <c r="AQ114" s="487"/>
      <c r="AR114" s="487"/>
      <c r="AS114" s="487"/>
      <c r="AT114" s="487"/>
      <c r="AU114" s="487"/>
      <c r="AV114" s="487"/>
      <c r="AW114" s="487"/>
      <c r="AX114" s="487"/>
      <c r="AY114" s="487"/>
      <c r="AZ114" s="487"/>
      <c r="BA114" s="487"/>
      <c r="BB114" s="487"/>
      <c r="CB114" s="487"/>
      <c r="CC114" s="487">
        <v>6</v>
      </c>
      <c r="CD114" s="487">
        <v>1</v>
      </c>
      <c r="CE114" s="487">
        <v>5</v>
      </c>
      <c r="CF114" s="487">
        <v>3</v>
      </c>
      <c r="CG114" s="487"/>
      <c r="CH114" s="487"/>
    </row>
    <row r="115" spans="1:86" x14ac:dyDescent="0.2">
      <c r="A115" s="10"/>
      <c r="B115" s="10"/>
      <c r="C115" s="9"/>
      <c r="D115" s="9"/>
      <c r="E115" s="9"/>
      <c r="F115" s="9"/>
      <c r="G115" s="9"/>
      <c r="H115" s="9"/>
      <c r="I115" s="9"/>
      <c r="J115" s="9"/>
      <c r="K115" s="9"/>
      <c r="L115" s="9"/>
      <c r="M115" s="9"/>
      <c r="N115" s="9"/>
      <c r="O115" s="9"/>
      <c r="P115" s="9"/>
      <c r="Q115" s="9"/>
      <c r="R115" s="9"/>
      <c r="S115" s="9"/>
      <c r="T115" s="9"/>
      <c r="U115" s="9"/>
      <c r="V115" s="9"/>
      <c r="W115" s="9"/>
      <c r="X115" s="9"/>
      <c r="Y115" s="9"/>
      <c r="Z115" s="9"/>
      <c r="AA115" s="11"/>
      <c r="AB115" s="12"/>
      <c r="AC115" s="11"/>
      <c r="AD115" s="11"/>
      <c r="AE115" s="480"/>
      <c r="AF115" s="487"/>
      <c r="AG115" s="487"/>
      <c r="AH115" s="487"/>
      <c r="AI115" s="487"/>
      <c r="AJ115" s="487"/>
      <c r="AK115" s="487"/>
      <c r="AL115" s="487"/>
      <c r="AM115" s="487"/>
      <c r="AN115" s="487"/>
      <c r="AO115" s="487"/>
      <c r="AP115" s="487"/>
      <c r="AQ115" s="487"/>
      <c r="AR115" s="487"/>
      <c r="AS115" s="487"/>
      <c r="AT115" s="487"/>
      <c r="AU115" s="487"/>
      <c r="AV115" s="487"/>
      <c r="AW115" s="487"/>
      <c r="AX115" s="487"/>
      <c r="AY115" s="487"/>
      <c r="AZ115" s="487"/>
      <c r="BA115" s="487"/>
      <c r="BB115" s="487"/>
      <c r="CB115" s="487"/>
      <c r="CC115" s="487">
        <v>6</v>
      </c>
      <c r="CD115" s="487">
        <v>1</v>
      </c>
      <c r="CE115" s="487">
        <v>5</v>
      </c>
      <c r="CF115" s="487">
        <v>2</v>
      </c>
      <c r="CG115" s="487"/>
      <c r="CH115" s="487"/>
    </row>
    <row r="116" spans="1:86" x14ac:dyDescent="0.2">
      <c r="A116" s="10"/>
      <c r="B116" s="10"/>
      <c r="C116" s="9"/>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1"/>
      <c r="AB116" s="12"/>
      <c r="AC116" s="11"/>
      <c r="AD116" s="11"/>
      <c r="AE116" s="480"/>
      <c r="AF116" s="487"/>
      <c r="AG116" s="487"/>
      <c r="AH116" s="487"/>
      <c r="AI116" s="487"/>
      <c r="AJ116" s="487"/>
      <c r="AK116" s="487"/>
      <c r="AL116" s="487"/>
      <c r="AM116" s="487"/>
      <c r="AN116" s="487"/>
      <c r="AO116" s="487"/>
      <c r="AP116" s="487"/>
      <c r="AQ116" s="487"/>
      <c r="AR116" s="487"/>
      <c r="AS116" s="487"/>
      <c r="AT116" s="487"/>
      <c r="AU116" s="487"/>
      <c r="AV116" s="487"/>
      <c r="AW116" s="487"/>
      <c r="AX116" s="487"/>
      <c r="AY116" s="487"/>
      <c r="AZ116" s="487"/>
      <c r="BA116" s="487"/>
      <c r="BB116" s="487"/>
      <c r="CB116" s="487"/>
      <c r="CC116" s="494"/>
      <c r="CD116" s="494"/>
      <c r="CE116" s="494"/>
      <c r="CF116" s="494"/>
      <c r="CG116" s="494"/>
    </row>
    <row r="117" spans="1:86" x14ac:dyDescent="0.2">
      <c r="A117" s="10"/>
      <c r="B117" s="10"/>
      <c r="C117" s="9"/>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1"/>
      <c r="AB117" s="12"/>
      <c r="AC117" s="11"/>
      <c r="AD117" s="11"/>
      <c r="AE117" s="480"/>
      <c r="AF117" s="487"/>
      <c r="AG117" s="487"/>
      <c r="AH117" s="487"/>
      <c r="AI117" s="487"/>
      <c r="AJ117" s="487"/>
      <c r="AK117" s="487"/>
      <c r="AL117" s="487"/>
      <c r="AM117" s="487"/>
      <c r="AN117" s="487"/>
      <c r="AO117" s="487"/>
      <c r="AP117" s="487"/>
      <c r="AQ117" s="487"/>
      <c r="AR117" s="487"/>
      <c r="AS117" s="487"/>
      <c r="AT117" s="487"/>
      <c r="AU117" s="487"/>
      <c r="AV117" s="487"/>
      <c r="AW117" s="487"/>
      <c r="AX117" s="487"/>
      <c r="AY117" s="487"/>
      <c r="AZ117" s="487"/>
      <c r="BA117" s="487"/>
      <c r="BB117" s="487"/>
      <c r="CB117" s="487"/>
      <c r="CC117" s="487"/>
      <c r="CD117" s="487"/>
      <c r="CE117" s="487"/>
      <c r="CF117" s="487"/>
      <c r="CG117" s="487"/>
      <c r="CH117" s="487"/>
    </row>
    <row r="118" spans="1:86" x14ac:dyDescent="0.2">
      <c r="A118" s="10"/>
      <c r="B118" s="10"/>
      <c r="C118" s="9"/>
      <c r="D118" s="10"/>
      <c r="E118" s="10"/>
      <c r="F118" s="10"/>
      <c r="G118" s="10"/>
      <c r="H118" s="10"/>
      <c r="I118" s="10"/>
      <c r="J118" s="10"/>
      <c r="K118" s="10"/>
      <c r="L118" s="10"/>
      <c r="M118" s="10"/>
      <c r="N118" s="10"/>
      <c r="O118" s="10"/>
      <c r="P118" s="10"/>
      <c r="Q118" s="10"/>
      <c r="R118" s="10"/>
      <c r="S118" s="10"/>
      <c r="T118" s="10"/>
      <c r="U118" s="10"/>
      <c r="V118" s="10"/>
      <c r="W118" s="10"/>
      <c r="X118" s="10"/>
      <c r="Y118" s="10"/>
      <c r="Z118" s="10"/>
      <c r="AA118" s="11"/>
      <c r="AB118" s="12"/>
      <c r="AC118" s="11"/>
      <c r="AD118" s="11"/>
      <c r="AE118" s="480"/>
      <c r="AF118" s="487"/>
      <c r="AG118" s="487"/>
      <c r="AH118" s="487"/>
      <c r="AI118" s="487"/>
      <c r="AJ118" s="487"/>
      <c r="AK118" s="487"/>
      <c r="AL118" s="487"/>
      <c r="AM118" s="487"/>
      <c r="AN118" s="487"/>
      <c r="AO118" s="487"/>
      <c r="AP118" s="487"/>
      <c r="AQ118" s="487"/>
      <c r="AR118" s="487"/>
      <c r="AS118" s="487"/>
      <c r="AT118" s="487"/>
      <c r="AU118" s="487"/>
      <c r="AV118" s="487"/>
      <c r="AW118" s="487"/>
      <c r="AX118" s="487"/>
      <c r="AY118" s="487"/>
      <c r="AZ118" s="487"/>
      <c r="BA118" s="487"/>
      <c r="BB118" s="487"/>
      <c r="CB118" s="487"/>
      <c r="CC118" s="487"/>
      <c r="CD118" s="487"/>
      <c r="CE118" s="487"/>
      <c r="CF118" s="487"/>
      <c r="CG118" s="487"/>
      <c r="CH118" s="487"/>
    </row>
    <row r="119" spans="1:86" x14ac:dyDescent="0.2">
      <c r="A119" s="10"/>
      <c r="B119" s="10"/>
      <c r="C119" s="9"/>
      <c r="D119" s="10"/>
      <c r="E119" s="10"/>
      <c r="F119" s="10"/>
      <c r="G119" s="10"/>
      <c r="H119" s="10"/>
      <c r="I119" s="10"/>
      <c r="J119" s="10"/>
      <c r="K119" s="10"/>
      <c r="L119" s="10"/>
      <c r="M119" s="10"/>
      <c r="N119" s="10"/>
      <c r="O119" s="10"/>
      <c r="P119" s="10"/>
      <c r="Q119" s="10"/>
      <c r="R119" s="10"/>
      <c r="S119" s="10"/>
      <c r="T119" s="10"/>
      <c r="U119" s="10"/>
      <c r="V119" s="10"/>
      <c r="W119" s="10"/>
      <c r="X119" s="10"/>
      <c r="Y119" s="10"/>
      <c r="Z119" s="10"/>
      <c r="AA119" s="11"/>
      <c r="AB119" s="12"/>
      <c r="AC119" s="11"/>
      <c r="AD119" s="11"/>
      <c r="AE119" s="480"/>
      <c r="AF119" s="487"/>
      <c r="AG119" s="487"/>
      <c r="AH119" s="487"/>
      <c r="AI119" s="487"/>
      <c r="AJ119" s="487"/>
      <c r="AK119" s="487"/>
      <c r="AL119" s="487"/>
      <c r="AM119" s="487"/>
      <c r="AN119" s="487"/>
      <c r="AO119" s="487"/>
      <c r="AP119" s="487"/>
      <c r="AQ119" s="487"/>
      <c r="AR119" s="487"/>
      <c r="AS119" s="487"/>
      <c r="AT119" s="487"/>
      <c r="AU119" s="487"/>
      <c r="AV119" s="487"/>
      <c r="AW119" s="487"/>
      <c r="AX119" s="487"/>
      <c r="AY119" s="487"/>
      <c r="AZ119" s="487"/>
      <c r="BA119" s="487"/>
      <c r="BB119" s="487"/>
      <c r="CB119" s="487"/>
      <c r="CC119" s="487"/>
      <c r="CD119" s="487"/>
      <c r="CE119" s="487"/>
      <c r="CF119" s="487"/>
      <c r="CG119" s="487"/>
      <c r="CH119" s="487"/>
    </row>
    <row r="120" spans="1:86" x14ac:dyDescent="0.2">
      <c r="A120" s="10"/>
      <c r="B120" s="10"/>
      <c r="C120" s="9"/>
      <c r="D120" s="10"/>
      <c r="E120" s="10"/>
      <c r="F120" s="10"/>
      <c r="G120" s="10"/>
      <c r="H120" s="10"/>
      <c r="I120" s="10"/>
      <c r="J120" s="10"/>
      <c r="K120" s="10"/>
      <c r="L120" s="10"/>
      <c r="M120" s="10"/>
      <c r="N120" s="10"/>
      <c r="O120" s="10"/>
      <c r="P120" s="10"/>
      <c r="Q120" s="10"/>
      <c r="R120" s="10"/>
      <c r="S120" s="10"/>
      <c r="T120" s="10"/>
      <c r="U120" s="10"/>
      <c r="V120" s="10"/>
      <c r="W120" s="10"/>
      <c r="X120" s="10"/>
      <c r="Y120" s="10"/>
      <c r="Z120" s="10"/>
      <c r="AA120" s="11"/>
      <c r="AB120" s="12"/>
      <c r="AC120" s="11"/>
      <c r="AD120" s="11"/>
      <c r="AE120" s="480"/>
      <c r="AF120" s="487"/>
      <c r="AG120" s="487"/>
      <c r="AH120" s="487"/>
      <c r="AI120" s="487"/>
      <c r="AJ120" s="487"/>
      <c r="AK120" s="487"/>
      <c r="AL120" s="487"/>
      <c r="AM120" s="487"/>
      <c r="AN120" s="487"/>
      <c r="AO120" s="487"/>
      <c r="AP120" s="487"/>
      <c r="AQ120" s="487"/>
      <c r="AR120" s="487"/>
      <c r="AS120" s="487"/>
      <c r="AT120" s="487"/>
      <c r="AU120" s="487"/>
      <c r="AV120" s="487"/>
      <c r="AW120" s="487"/>
      <c r="AX120" s="487"/>
      <c r="AY120" s="487"/>
      <c r="AZ120" s="487"/>
      <c r="BA120" s="487"/>
      <c r="BB120" s="487"/>
      <c r="CB120" s="487"/>
      <c r="CC120" s="487"/>
      <c r="CD120" s="487"/>
      <c r="CE120" s="487"/>
      <c r="CF120" s="487"/>
      <c r="CG120" s="487"/>
      <c r="CH120" s="487"/>
    </row>
    <row r="121" spans="1:86" x14ac:dyDescent="0.2">
      <c r="A121" s="10"/>
      <c r="B121" s="10"/>
      <c r="C121" s="9"/>
      <c r="D121" s="10"/>
      <c r="E121" s="10"/>
      <c r="F121" s="10"/>
      <c r="G121" s="10"/>
      <c r="H121" s="10"/>
      <c r="I121" s="10"/>
      <c r="J121" s="10"/>
      <c r="K121" s="10"/>
      <c r="L121" s="10"/>
      <c r="M121" s="10"/>
      <c r="N121" s="10"/>
      <c r="O121" s="10"/>
      <c r="P121" s="10"/>
      <c r="Q121" s="10"/>
      <c r="R121" s="10"/>
      <c r="S121" s="10"/>
      <c r="T121" s="10"/>
      <c r="U121" s="10"/>
      <c r="V121" s="10"/>
      <c r="W121" s="10"/>
      <c r="X121" s="10"/>
      <c r="Y121" s="10"/>
      <c r="Z121" s="10"/>
      <c r="AA121" s="11"/>
      <c r="AB121" s="12"/>
      <c r="AC121" s="11"/>
      <c r="AD121" s="11"/>
      <c r="AE121" s="480"/>
      <c r="AF121" s="487"/>
      <c r="AG121" s="487"/>
      <c r="AH121" s="487"/>
      <c r="AI121" s="487"/>
      <c r="AJ121" s="487"/>
      <c r="AK121" s="487"/>
      <c r="AL121" s="487"/>
      <c r="AM121" s="487"/>
      <c r="AN121" s="487"/>
      <c r="AO121" s="487"/>
      <c r="AP121" s="487"/>
      <c r="AQ121" s="487"/>
      <c r="AR121" s="487"/>
      <c r="AS121" s="487"/>
      <c r="AT121" s="487"/>
      <c r="AU121" s="487"/>
      <c r="AV121" s="487"/>
      <c r="AW121" s="487"/>
      <c r="AX121" s="487"/>
      <c r="AY121" s="487"/>
      <c r="AZ121" s="487"/>
      <c r="BA121" s="487"/>
      <c r="BB121" s="487"/>
      <c r="CB121" s="487"/>
      <c r="CC121" s="487"/>
      <c r="CD121" s="487"/>
      <c r="CE121" s="487"/>
      <c r="CF121" s="487"/>
      <c r="CG121" s="487"/>
      <c r="CH121" s="487"/>
    </row>
    <row r="122" spans="1:86" x14ac:dyDescent="0.2">
      <c r="A122" s="10"/>
      <c r="B122" s="10"/>
      <c r="C122" s="9"/>
      <c r="D122" s="10"/>
      <c r="E122" s="10"/>
      <c r="F122" s="10"/>
      <c r="G122" s="10"/>
      <c r="H122" s="10"/>
      <c r="I122" s="10"/>
      <c r="J122" s="10"/>
      <c r="K122" s="10"/>
      <c r="L122" s="10"/>
      <c r="M122" s="10"/>
      <c r="N122" s="10"/>
      <c r="O122" s="10"/>
      <c r="P122" s="10"/>
      <c r="Q122" s="10"/>
      <c r="R122" s="10"/>
      <c r="S122" s="10"/>
      <c r="T122" s="10"/>
      <c r="U122" s="10"/>
      <c r="V122" s="10"/>
      <c r="W122" s="10"/>
      <c r="X122" s="10"/>
      <c r="Y122" s="10"/>
      <c r="Z122" s="10"/>
      <c r="AA122" s="11"/>
      <c r="AB122" s="12"/>
      <c r="AC122" s="11"/>
      <c r="AD122" s="11"/>
      <c r="AE122" s="480"/>
      <c r="AF122" s="487"/>
      <c r="AG122" s="487"/>
      <c r="AH122" s="487"/>
      <c r="AI122" s="487"/>
      <c r="AJ122" s="487"/>
      <c r="AK122" s="487"/>
      <c r="AL122" s="487"/>
      <c r="AM122" s="487"/>
      <c r="AN122" s="487"/>
      <c r="AO122" s="487"/>
      <c r="AP122" s="487"/>
      <c r="AQ122" s="487"/>
      <c r="AR122" s="487"/>
      <c r="AS122" s="487"/>
      <c r="AT122" s="487"/>
      <c r="AU122" s="487"/>
      <c r="AV122" s="487"/>
      <c r="AW122" s="487"/>
      <c r="AX122" s="487"/>
      <c r="AY122" s="487"/>
      <c r="AZ122" s="487"/>
      <c r="BA122" s="487"/>
      <c r="BB122" s="487"/>
      <c r="CB122" s="487"/>
      <c r="CC122" s="487"/>
      <c r="CD122" s="487"/>
      <c r="CE122" s="487"/>
      <c r="CF122" s="487"/>
      <c r="CG122" s="487"/>
      <c r="CH122" s="487"/>
    </row>
    <row r="123" spans="1:86" x14ac:dyDescent="0.2">
      <c r="A123" s="10"/>
      <c r="B123" s="10"/>
      <c r="C123" s="9"/>
      <c r="D123" s="10"/>
      <c r="E123" s="10"/>
      <c r="F123" s="10"/>
      <c r="G123" s="10"/>
      <c r="H123" s="10"/>
      <c r="I123" s="10"/>
      <c r="J123" s="10"/>
      <c r="K123" s="10"/>
      <c r="L123" s="10"/>
      <c r="M123" s="10"/>
      <c r="N123" s="10"/>
      <c r="O123" s="10"/>
      <c r="P123" s="10"/>
      <c r="Q123" s="10"/>
      <c r="R123" s="10"/>
      <c r="S123" s="10"/>
      <c r="T123" s="10"/>
      <c r="U123" s="10"/>
      <c r="V123" s="10"/>
      <c r="W123" s="10"/>
      <c r="X123" s="10"/>
      <c r="Y123" s="10"/>
      <c r="Z123" s="10"/>
      <c r="AA123" s="11"/>
      <c r="AB123" s="12"/>
      <c r="AC123" s="11"/>
      <c r="AD123" s="11"/>
      <c r="AE123" s="480"/>
      <c r="AF123" s="487"/>
      <c r="AG123" s="487"/>
      <c r="AH123" s="487"/>
      <c r="AI123" s="487"/>
      <c r="AJ123" s="487"/>
      <c r="AK123" s="487"/>
      <c r="AL123" s="487"/>
      <c r="AM123" s="487"/>
      <c r="AN123" s="487"/>
      <c r="AO123" s="487"/>
      <c r="AP123" s="487"/>
      <c r="AQ123" s="487"/>
      <c r="AR123" s="487"/>
      <c r="AS123" s="487"/>
      <c r="AT123" s="487"/>
      <c r="AU123" s="487"/>
      <c r="AV123" s="487"/>
      <c r="AW123" s="487"/>
      <c r="AX123" s="487"/>
      <c r="AY123" s="487"/>
      <c r="AZ123" s="487"/>
      <c r="BA123" s="487"/>
      <c r="BB123" s="487"/>
      <c r="CB123" s="487"/>
      <c r="CC123" s="487"/>
      <c r="CD123" s="487"/>
      <c r="CE123" s="487"/>
      <c r="CF123" s="487"/>
      <c r="CG123" s="487"/>
      <c r="CH123" s="487"/>
    </row>
    <row r="124" spans="1:86" x14ac:dyDescent="0.2">
      <c r="A124" s="10"/>
      <c r="B124" s="10"/>
      <c r="C124" s="9"/>
      <c r="D124" s="10"/>
      <c r="E124" s="10"/>
      <c r="F124" s="10"/>
      <c r="G124" s="10"/>
      <c r="H124" s="10"/>
      <c r="I124" s="10"/>
      <c r="J124" s="10"/>
      <c r="K124" s="10"/>
      <c r="L124" s="10"/>
      <c r="M124" s="10"/>
      <c r="N124" s="10"/>
      <c r="O124" s="10"/>
      <c r="P124" s="10"/>
      <c r="Q124" s="10"/>
      <c r="R124" s="10"/>
      <c r="S124" s="10"/>
      <c r="T124" s="10"/>
      <c r="U124" s="10"/>
      <c r="V124" s="10"/>
      <c r="W124" s="10"/>
      <c r="X124" s="10"/>
      <c r="Y124" s="10"/>
      <c r="Z124" s="10"/>
      <c r="AA124" s="11"/>
      <c r="AB124" s="12"/>
      <c r="AC124" s="11"/>
      <c r="AD124" s="11"/>
      <c r="AE124" s="480"/>
      <c r="AF124" s="487"/>
      <c r="AG124" s="487"/>
      <c r="AH124" s="487"/>
      <c r="AI124" s="487"/>
      <c r="AJ124" s="487"/>
      <c r="AK124" s="487"/>
      <c r="AL124" s="487"/>
      <c r="AM124" s="487"/>
      <c r="AN124" s="487"/>
      <c r="AO124" s="487"/>
      <c r="AP124" s="487"/>
      <c r="AQ124" s="487"/>
      <c r="AR124" s="487"/>
      <c r="AS124" s="487"/>
      <c r="AT124" s="487"/>
      <c r="AU124" s="487"/>
      <c r="AV124" s="487"/>
      <c r="AW124" s="487"/>
      <c r="AX124" s="487"/>
      <c r="AY124" s="487"/>
      <c r="AZ124" s="487"/>
      <c r="BA124" s="487"/>
      <c r="BB124" s="487"/>
      <c r="CB124" s="487"/>
      <c r="CD124" s="497"/>
    </row>
    <row r="125" spans="1:86" x14ac:dyDescent="0.2">
      <c r="A125" s="10"/>
      <c r="B125" s="10"/>
      <c r="C125" s="9"/>
      <c r="D125" s="9"/>
      <c r="E125" s="9"/>
      <c r="F125" s="9"/>
      <c r="G125" s="9"/>
      <c r="H125" s="9"/>
      <c r="I125" s="9"/>
      <c r="J125" s="9"/>
      <c r="K125" s="9"/>
      <c r="L125" s="9"/>
      <c r="M125" s="9"/>
      <c r="N125" s="9"/>
      <c r="O125" s="9"/>
      <c r="P125" s="9"/>
      <c r="Q125" s="9"/>
      <c r="R125" s="9"/>
      <c r="S125" s="9"/>
      <c r="T125" s="9"/>
      <c r="U125" s="9"/>
      <c r="V125" s="9"/>
      <c r="W125" s="9"/>
      <c r="X125" s="9"/>
      <c r="Y125" s="9"/>
      <c r="Z125" s="9"/>
      <c r="AA125" s="11"/>
      <c r="AB125" s="12"/>
      <c r="AC125" s="11"/>
      <c r="AD125" s="11"/>
      <c r="AE125" s="480"/>
      <c r="AV125" s="487"/>
      <c r="AW125" s="487"/>
      <c r="CB125" s="487"/>
      <c r="CD125" s="497"/>
    </row>
    <row r="126" spans="1:86" x14ac:dyDescent="0.2">
      <c r="A126" s="10"/>
      <c r="B126" s="10"/>
      <c r="C126" s="9"/>
      <c r="D126" s="9"/>
      <c r="E126" s="9"/>
      <c r="F126" s="9"/>
      <c r="G126" s="9"/>
      <c r="H126" s="9"/>
      <c r="I126" s="9"/>
      <c r="J126" s="9"/>
      <c r="K126" s="9"/>
      <c r="L126" s="9"/>
      <c r="M126" s="9"/>
      <c r="N126" s="9"/>
      <c r="O126" s="9"/>
      <c r="P126" s="9"/>
      <c r="Q126" s="9"/>
      <c r="R126" s="9"/>
      <c r="S126" s="9"/>
      <c r="T126" s="9"/>
      <c r="U126" s="9"/>
      <c r="V126" s="9"/>
      <c r="W126" s="9"/>
      <c r="X126" s="9"/>
      <c r="Y126" s="9"/>
      <c r="Z126" s="9"/>
      <c r="AA126" s="11"/>
      <c r="AB126" s="12"/>
      <c r="AC126" s="11"/>
      <c r="AD126" s="11"/>
      <c r="AE126" s="480"/>
      <c r="AV126" s="487"/>
      <c r="AW126" s="487"/>
      <c r="CB126" s="487"/>
    </row>
    <row r="127" spans="1:86" x14ac:dyDescent="0.2">
      <c r="A127" s="10"/>
      <c r="B127" s="10"/>
      <c r="C127" s="9"/>
      <c r="D127" s="9"/>
      <c r="E127" s="9"/>
      <c r="F127" s="9"/>
      <c r="G127" s="9"/>
      <c r="H127" s="9"/>
      <c r="I127" s="9"/>
      <c r="J127" s="9"/>
      <c r="K127" s="9"/>
      <c r="L127" s="9"/>
      <c r="M127" s="9"/>
      <c r="N127" s="9"/>
      <c r="O127" s="9"/>
      <c r="P127" s="9"/>
      <c r="Q127" s="9"/>
      <c r="R127" s="9"/>
      <c r="S127" s="9"/>
      <c r="T127" s="9"/>
      <c r="U127" s="9"/>
      <c r="V127" s="9"/>
      <c r="W127" s="9"/>
      <c r="X127" s="9"/>
      <c r="Y127" s="9"/>
      <c r="Z127" s="9"/>
      <c r="AA127" s="11"/>
      <c r="AB127" s="12"/>
      <c r="AC127" s="11"/>
      <c r="AD127" s="11"/>
      <c r="AE127" s="480"/>
      <c r="AV127" s="487"/>
      <c r="AW127" s="487"/>
      <c r="CB127" s="487"/>
    </row>
    <row r="128" spans="1:86" x14ac:dyDescent="0.2">
      <c r="A128" s="10"/>
      <c r="B128" s="10"/>
      <c r="C128" s="9"/>
      <c r="D128" s="9"/>
      <c r="E128" s="9"/>
      <c r="F128" s="9"/>
      <c r="G128" s="9"/>
      <c r="H128" s="9"/>
      <c r="I128" s="9"/>
      <c r="J128" s="9"/>
      <c r="K128" s="9"/>
      <c r="L128" s="9"/>
      <c r="M128" s="9"/>
      <c r="N128" s="9"/>
      <c r="O128" s="9"/>
      <c r="P128" s="9"/>
      <c r="Q128" s="9"/>
      <c r="R128" s="9"/>
      <c r="S128" s="9"/>
      <c r="T128" s="9"/>
      <c r="U128" s="9"/>
      <c r="V128" s="9"/>
      <c r="W128" s="9"/>
      <c r="X128" s="9"/>
      <c r="Y128" s="9"/>
      <c r="Z128" s="9"/>
      <c r="AA128" s="11"/>
      <c r="AB128" s="12"/>
      <c r="AC128" s="11"/>
      <c r="AD128" s="11"/>
      <c r="AE128" s="480"/>
      <c r="CB128" s="487"/>
      <c r="CC128" s="487"/>
      <c r="CD128" s="487"/>
      <c r="CE128" s="487"/>
      <c r="CF128" s="487"/>
      <c r="CG128" s="487"/>
      <c r="CH128" s="487"/>
    </row>
    <row r="129" spans="1:86 2969:2969 14727:14727" x14ac:dyDescent="0.2">
      <c r="A129" s="10"/>
      <c r="B129" s="10"/>
      <c r="C129" s="9"/>
      <c r="D129" s="9"/>
      <c r="E129" s="9"/>
      <c r="F129" s="9"/>
      <c r="G129" s="9"/>
      <c r="H129" s="9"/>
      <c r="I129" s="9"/>
      <c r="J129" s="9"/>
      <c r="K129" s="9"/>
      <c r="L129" s="9"/>
      <c r="M129" s="9"/>
      <c r="N129" s="9"/>
      <c r="O129" s="9"/>
      <c r="P129" s="9"/>
      <c r="Q129" s="9"/>
      <c r="R129" s="9"/>
      <c r="S129" s="9"/>
      <c r="T129" s="9"/>
      <c r="U129" s="9"/>
      <c r="V129" s="9"/>
      <c r="W129" s="9"/>
      <c r="X129" s="9"/>
      <c r="Y129" s="9"/>
      <c r="Z129" s="9"/>
      <c r="AA129" s="11"/>
      <c r="AB129" s="12"/>
      <c r="AC129" s="11"/>
      <c r="AD129" s="11"/>
      <c r="AE129" s="480"/>
      <c r="CB129" s="487"/>
      <c r="CC129" s="487"/>
      <c r="CD129" s="487"/>
      <c r="CE129" s="487"/>
      <c r="CF129" s="487"/>
      <c r="CG129" s="487"/>
      <c r="CH129" s="487"/>
    </row>
    <row r="130" spans="1:86 2969:2969 14727:14727" x14ac:dyDescent="0.2">
      <c r="A130" s="10"/>
      <c r="B130" s="10"/>
      <c r="C130" s="9"/>
      <c r="D130" s="9"/>
      <c r="E130" s="9"/>
      <c r="F130" s="9"/>
      <c r="G130" s="9"/>
      <c r="H130" s="9"/>
      <c r="I130" s="9"/>
      <c r="J130" s="9"/>
      <c r="K130" s="9"/>
      <c r="L130" s="9"/>
      <c r="M130" s="9"/>
      <c r="N130" s="9"/>
      <c r="O130" s="9"/>
      <c r="P130" s="9"/>
      <c r="Q130" s="9"/>
      <c r="R130" s="9"/>
      <c r="S130" s="9"/>
      <c r="T130" s="9"/>
      <c r="U130" s="9"/>
      <c r="V130" s="9"/>
      <c r="W130" s="9"/>
      <c r="X130" s="9"/>
      <c r="Y130" s="9"/>
      <c r="Z130" s="9"/>
      <c r="AA130" s="11"/>
      <c r="AB130" s="12"/>
      <c r="AC130" s="11"/>
      <c r="AD130" s="11"/>
      <c r="AE130" s="480"/>
      <c r="CB130" s="487"/>
      <c r="CC130" s="487"/>
      <c r="CD130" s="487"/>
      <c r="CE130" s="487"/>
      <c r="CF130" s="487"/>
      <c r="CG130" s="487"/>
      <c r="CH130" s="487"/>
    </row>
    <row r="131" spans="1:86 2969:2969 14727:14727" x14ac:dyDescent="0.2">
      <c r="A131" s="10"/>
      <c r="B131" s="10"/>
      <c r="C131" s="9"/>
      <c r="D131" s="9"/>
      <c r="E131" s="9"/>
      <c r="F131" s="9"/>
      <c r="G131" s="9"/>
      <c r="H131" s="9"/>
      <c r="I131" s="9"/>
      <c r="J131" s="9"/>
      <c r="K131" s="9"/>
      <c r="L131" s="9"/>
      <c r="M131" s="9"/>
      <c r="N131" s="9"/>
      <c r="O131" s="9"/>
      <c r="P131" s="9"/>
      <c r="Q131" s="9"/>
      <c r="R131" s="9"/>
      <c r="S131" s="9"/>
      <c r="T131" s="9"/>
      <c r="U131" s="9"/>
      <c r="V131" s="9"/>
      <c r="W131" s="9"/>
      <c r="X131" s="9"/>
      <c r="Y131" s="9"/>
      <c r="Z131" s="9"/>
      <c r="AA131" s="11"/>
      <c r="AB131" s="12"/>
      <c r="AC131" s="11"/>
      <c r="AD131" s="11"/>
      <c r="AE131" s="480"/>
      <c r="CB131" s="487"/>
      <c r="CC131" s="487"/>
      <c r="CD131" s="487"/>
      <c r="CE131" s="487"/>
      <c r="CF131" s="487"/>
      <c r="CG131" s="487"/>
      <c r="CH131" s="487"/>
    </row>
    <row r="132" spans="1:86 2969:2969 14727:14727" x14ac:dyDescent="0.2">
      <c r="A132" s="10"/>
      <c r="B132" s="10"/>
      <c r="C132" s="9"/>
      <c r="D132" s="9"/>
      <c r="E132" s="9"/>
      <c r="F132" s="9"/>
      <c r="G132" s="9"/>
      <c r="H132" s="9"/>
      <c r="I132" s="9"/>
      <c r="J132" s="9"/>
      <c r="K132" s="9"/>
      <c r="L132" s="9"/>
      <c r="M132" s="9"/>
      <c r="N132" s="9"/>
      <c r="O132" s="9"/>
      <c r="P132" s="9"/>
      <c r="Q132" s="9"/>
      <c r="R132" s="9"/>
      <c r="S132" s="9"/>
      <c r="T132" s="9"/>
      <c r="U132" s="9"/>
      <c r="V132" s="9"/>
      <c r="W132" s="9"/>
      <c r="X132" s="9"/>
      <c r="Y132" s="9"/>
      <c r="Z132" s="9"/>
      <c r="AA132" s="11"/>
      <c r="AB132" s="12"/>
      <c r="AC132" s="11"/>
      <c r="AD132" s="11"/>
      <c r="AE132" s="480"/>
      <c r="CB132" s="487"/>
      <c r="CC132" s="487"/>
      <c r="CD132" s="487"/>
      <c r="CE132" s="487"/>
      <c r="CF132" s="487"/>
      <c r="CG132" s="487"/>
      <c r="CH132" s="487"/>
    </row>
    <row r="133" spans="1:86 2969:2969 14727:14727" x14ac:dyDescent="0.2">
      <c r="A133" s="10"/>
      <c r="B133" s="10"/>
      <c r="C133" s="9"/>
      <c r="D133" s="9"/>
      <c r="E133" s="9"/>
      <c r="F133" s="9"/>
      <c r="G133" s="9"/>
      <c r="H133" s="9"/>
      <c r="I133" s="9"/>
      <c r="J133" s="9"/>
      <c r="K133" s="9"/>
      <c r="L133" s="9"/>
      <c r="M133" s="9"/>
      <c r="N133" s="9"/>
      <c r="O133" s="9"/>
      <c r="P133" s="9"/>
      <c r="Q133" s="9"/>
      <c r="R133" s="9"/>
      <c r="S133" s="9"/>
      <c r="T133" s="9"/>
      <c r="U133" s="9"/>
      <c r="V133" s="9"/>
      <c r="W133" s="9"/>
      <c r="X133" s="9"/>
      <c r="Y133" s="9"/>
      <c r="Z133" s="9"/>
      <c r="AA133" s="11"/>
      <c r="AB133" s="12"/>
      <c r="AC133" s="11"/>
      <c r="AD133" s="11"/>
      <c r="AE133" s="480"/>
      <c r="CB133" s="487"/>
      <c r="CC133" s="487"/>
      <c r="CD133" s="487"/>
      <c r="CE133" s="487"/>
      <c r="CF133" s="487"/>
      <c r="CG133" s="487"/>
      <c r="CH133" s="487"/>
    </row>
    <row r="134" spans="1:86 2969:2969 14727:14727" x14ac:dyDescent="0.2">
      <c r="A134" s="10"/>
      <c r="B134" s="10"/>
      <c r="C134" s="9"/>
      <c r="D134" s="9"/>
      <c r="E134" s="9"/>
      <c r="F134" s="9"/>
      <c r="G134" s="9"/>
      <c r="H134" s="9"/>
      <c r="I134" s="9"/>
      <c r="J134" s="9"/>
      <c r="K134" s="9"/>
      <c r="L134" s="9"/>
      <c r="M134" s="9"/>
      <c r="N134" s="9"/>
      <c r="O134" s="9"/>
      <c r="P134" s="9"/>
      <c r="Q134" s="9"/>
      <c r="R134" s="9"/>
      <c r="S134" s="9"/>
      <c r="T134" s="9"/>
      <c r="U134" s="9"/>
      <c r="V134" s="9"/>
      <c r="W134" s="9"/>
      <c r="X134" s="9"/>
      <c r="Y134" s="9"/>
      <c r="Z134" s="9"/>
      <c r="AA134" s="11"/>
      <c r="AB134" s="12"/>
      <c r="AC134" s="11"/>
      <c r="AD134" s="11"/>
      <c r="AE134" s="480"/>
      <c r="CB134" s="487"/>
      <c r="CC134" s="487"/>
      <c r="CD134" s="487"/>
      <c r="CE134" s="487"/>
      <c r="CF134" s="487"/>
      <c r="CG134" s="487"/>
      <c r="CH134" s="487"/>
    </row>
    <row r="135" spans="1:86 2969:2969 14727:14727" x14ac:dyDescent="0.2">
      <c r="A135" s="10"/>
      <c r="B135" s="10"/>
      <c r="C135" s="9"/>
      <c r="D135" s="9"/>
      <c r="E135" s="9"/>
      <c r="F135" s="9"/>
      <c r="G135" s="9"/>
      <c r="H135" s="9"/>
      <c r="I135" s="9"/>
      <c r="J135" s="9"/>
      <c r="K135" s="9"/>
      <c r="L135" s="9"/>
      <c r="M135" s="9"/>
      <c r="N135" s="9"/>
      <c r="O135" s="9"/>
      <c r="P135"/>
      <c r="Q135" s="9"/>
      <c r="R135" s="9"/>
      <c r="S135" s="9"/>
      <c r="T135" s="9"/>
      <c r="U135" s="9"/>
      <c r="V135" s="9"/>
      <c r="W135" s="9"/>
      <c r="X135" s="9"/>
      <c r="Y135" s="9"/>
      <c r="Z135" s="9"/>
      <c r="AA135" s="11"/>
      <c r="AB135" s="12"/>
      <c r="AC135" s="11"/>
      <c r="AD135" s="11"/>
      <c r="AE135" s="480"/>
      <c r="CB135" s="487"/>
      <c r="CC135" s="487"/>
      <c r="CD135" s="487"/>
      <c r="CE135" s="487"/>
      <c r="CF135" s="487"/>
      <c r="CG135" s="487"/>
      <c r="CH135" s="487"/>
    </row>
    <row r="136" spans="1:86 2969:2969 14727:14727" x14ac:dyDescent="0.2">
      <c r="A136" s="10"/>
      <c r="B136" s="10"/>
      <c r="C136" s="9"/>
      <c r="D136" s="9"/>
      <c r="E136" s="9"/>
      <c r="F136" s="9"/>
      <c r="G136" s="9"/>
      <c r="H136" s="9"/>
      <c r="I136" s="9"/>
      <c r="J136" s="9"/>
      <c r="K136" s="9"/>
      <c r="L136" s="9"/>
      <c r="M136" s="9"/>
      <c r="N136" s="9"/>
      <c r="O136" s="9"/>
      <c r="P136" s="9"/>
      <c r="Q136" s="9"/>
      <c r="R136" s="9"/>
      <c r="S136" s="9"/>
      <c r="T136" s="9"/>
      <c r="U136" s="9"/>
      <c r="V136" s="9"/>
      <c r="W136" s="9"/>
      <c r="X136" s="9"/>
      <c r="Y136" s="9"/>
      <c r="Z136" s="9"/>
      <c r="AA136" s="11"/>
      <c r="AB136" s="12"/>
      <c r="AC136" s="11"/>
      <c r="AD136" s="11"/>
      <c r="AE136" s="480"/>
      <c r="CB136" s="487"/>
    </row>
    <row r="137" spans="1:86 2969:2969 14727:14727" x14ac:dyDescent="0.2">
      <c r="A137" s="10"/>
      <c r="B137" s="10"/>
      <c r="C137" s="9"/>
      <c r="D137" s="9"/>
      <c r="E137" s="9"/>
      <c r="F137" s="9"/>
      <c r="G137" s="9"/>
      <c r="H137" s="9"/>
      <c r="I137" s="9"/>
      <c r="J137" s="9"/>
      <c r="K137" s="9"/>
      <c r="L137" s="9"/>
      <c r="M137" s="9"/>
      <c r="N137" s="9"/>
      <c r="O137" s="9"/>
      <c r="P137" s="9"/>
      <c r="Q137" s="9"/>
      <c r="R137" s="9"/>
      <c r="S137" s="9"/>
      <c r="T137" s="9"/>
      <c r="U137" s="9"/>
      <c r="V137" s="9"/>
      <c r="W137" s="9"/>
      <c r="X137" s="9"/>
      <c r="Y137" s="9"/>
      <c r="Z137" s="9"/>
      <c r="AA137" s="11"/>
      <c r="AB137" s="12"/>
      <c r="AC137" s="11"/>
      <c r="AD137" s="11"/>
      <c r="AE137" s="480"/>
      <c r="CB137" s="487"/>
      <c r="CD137" s="487"/>
    </row>
    <row r="138" spans="1:86 2969:2969 14727:14727" x14ac:dyDescent="0.2">
      <c r="A138" s="10"/>
      <c r="B138" s="10"/>
      <c r="C138" s="9"/>
      <c r="D138" s="9"/>
      <c r="E138" s="9"/>
      <c r="F138" s="9"/>
      <c r="G138" s="9"/>
      <c r="H138" s="9"/>
      <c r="I138" s="9"/>
      <c r="J138" s="9"/>
      <c r="K138" s="9"/>
      <c r="L138" s="9"/>
      <c r="M138" s="9"/>
      <c r="N138" s="9"/>
      <c r="O138" s="9"/>
      <c r="P138" s="9"/>
      <c r="Q138" s="9"/>
      <c r="R138" s="9"/>
      <c r="S138" s="9"/>
      <c r="T138" s="9"/>
      <c r="U138" s="9"/>
      <c r="V138" s="9"/>
      <c r="W138" s="9"/>
      <c r="X138" s="9"/>
      <c r="Y138" s="9"/>
      <c r="Z138" s="9"/>
      <c r="AA138" s="11"/>
      <c r="AB138" s="12"/>
      <c r="AC138" s="11"/>
      <c r="AD138" s="11"/>
      <c r="AE138" s="480"/>
      <c r="CB138" s="487"/>
      <c r="CD138" s="487"/>
      <c r="UTK138" s="487" t="s">
        <v>127</v>
      </c>
    </row>
    <row r="139" spans="1:86 2969:2969 14727:14727" x14ac:dyDescent="0.2">
      <c r="A139" s="10"/>
      <c r="B139" s="10"/>
      <c r="C139" s="9"/>
      <c r="D139" s="9"/>
      <c r="E139" s="9"/>
      <c r="F139" s="9"/>
      <c r="G139" s="9"/>
      <c r="H139" s="9"/>
      <c r="I139" s="9"/>
      <c r="J139" s="9"/>
      <c r="K139" s="9"/>
      <c r="L139" s="9"/>
      <c r="M139" s="9"/>
      <c r="N139" s="9"/>
      <c r="O139" s="9"/>
      <c r="P139" s="9"/>
      <c r="Q139" s="9"/>
      <c r="R139" s="9"/>
      <c r="S139" s="9"/>
      <c r="T139" s="9"/>
      <c r="U139" s="9"/>
      <c r="V139" s="9"/>
      <c r="W139" s="9"/>
      <c r="X139" s="9"/>
      <c r="Y139" s="9"/>
      <c r="Z139" s="9"/>
      <c r="AA139" s="11"/>
      <c r="AB139" s="12"/>
      <c r="AC139" s="11"/>
      <c r="AD139" s="11"/>
      <c r="AE139" s="480"/>
      <c r="CB139" s="487"/>
      <c r="CD139" s="487"/>
    </row>
    <row r="140" spans="1:86 2969:2969 14727:14727" x14ac:dyDescent="0.2">
      <c r="A140" s="10"/>
      <c r="B140" s="10"/>
      <c r="C140" s="9"/>
      <c r="D140" s="9"/>
      <c r="E140" s="9"/>
      <c r="F140" s="9"/>
      <c r="G140" s="9"/>
      <c r="H140" s="9"/>
      <c r="I140" s="9"/>
      <c r="J140" s="9"/>
      <c r="K140" s="9"/>
      <c r="L140" s="9"/>
      <c r="M140" s="9"/>
      <c r="N140" s="9"/>
      <c r="O140" s="9"/>
      <c r="P140" s="9"/>
      <c r="Q140" s="9"/>
      <c r="R140" s="9"/>
      <c r="S140" s="9"/>
      <c r="T140" s="9"/>
      <c r="U140" s="9"/>
      <c r="V140" s="9"/>
      <c r="W140" s="9"/>
      <c r="X140" s="9"/>
      <c r="Y140" s="9"/>
      <c r="Z140" s="9"/>
      <c r="AA140" s="11"/>
      <c r="AB140" s="12"/>
      <c r="AC140" s="11"/>
      <c r="AD140" s="11"/>
      <c r="AE140" s="480"/>
      <c r="CB140" s="487"/>
      <c r="CD140" s="487"/>
      <c r="DJE140" s="487" t="s">
        <v>19</v>
      </c>
    </row>
    <row r="141" spans="1:86 2969:2969 14727:14727" x14ac:dyDescent="0.2">
      <c r="A141" s="10"/>
      <c r="B141" s="10"/>
      <c r="C141" s="9"/>
      <c r="D141" s="9"/>
      <c r="E141" s="9"/>
      <c r="F141" s="9"/>
      <c r="G141" s="9"/>
      <c r="H141" s="9"/>
      <c r="I141" s="9"/>
      <c r="J141" s="9"/>
      <c r="K141" s="9"/>
      <c r="L141" s="9"/>
      <c r="M141" s="9"/>
      <c r="N141" s="9"/>
      <c r="O141" s="9"/>
      <c r="P141" s="9"/>
      <c r="Q141" s="9"/>
      <c r="R141" s="9"/>
      <c r="S141" s="9"/>
      <c r="T141" s="9"/>
      <c r="U141" s="9"/>
      <c r="V141" s="9"/>
      <c r="W141" s="9"/>
      <c r="X141" s="9"/>
      <c r="Y141" s="9"/>
      <c r="Z141" s="9"/>
      <c r="AA141" s="11"/>
      <c r="AB141" s="12"/>
      <c r="AC141" s="11"/>
      <c r="AD141" s="11"/>
      <c r="AE141" s="480"/>
      <c r="CB141" s="487"/>
    </row>
    <row r="142" spans="1:86 2969:2969 14727:14727" x14ac:dyDescent="0.2">
      <c r="A142" s="10"/>
      <c r="B142" s="10"/>
      <c r="C142" s="9"/>
      <c r="D142" s="9"/>
      <c r="E142" s="9"/>
      <c r="F142" s="9"/>
      <c r="G142" s="9"/>
      <c r="H142" s="9"/>
      <c r="I142" s="9"/>
      <c r="J142" s="9"/>
      <c r="K142" s="9"/>
      <c r="L142" s="9"/>
      <c r="M142" s="9"/>
      <c r="N142" s="9"/>
      <c r="O142" s="9"/>
      <c r="P142" s="9"/>
      <c r="Q142" s="9"/>
      <c r="R142" s="9"/>
      <c r="S142" s="9"/>
      <c r="T142" s="9"/>
      <c r="U142" s="9"/>
      <c r="V142" s="9"/>
      <c r="W142" s="9"/>
      <c r="X142" s="9"/>
      <c r="Y142" s="9"/>
      <c r="Z142" s="9"/>
      <c r="AA142" s="11"/>
      <c r="AB142" s="12"/>
      <c r="AC142" s="11"/>
      <c r="AD142" s="11"/>
      <c r="AE142" s="480"/>
      <c r="CB142" s="487"/>
    </row>
    <row r="143" spans="1:86 2969:2969 14727:14727" x14ac:dyDescent="0.2">
      <c r="A143" s="10"/>
      <c r="B143" s="10"/>
      <c r="C143" s="9"/>
      <c r="D143" s="9"/>
      <c r="E143" s="9"/>
      <c r="F143" s="9"/>
      <c r="G143" s="9"/>
      <c r="H143" s="9"/>
      <c r="I143" s="9"/>
      <c r="J143" s="9"/>
      <c r="K143" s="9"/>
      <c r="L143" s="9"/>
      <c r="M143" s="9"/>
      <c r="N143" s="9"/>
      <c r="O143" s="9"/>
      <c r="P143" s="9"/>
      <c r="Q143" s="9"/>
      <c r="R143" s="9"/>
      <c r="S143" s="9"/>
      <c r="T143" s="9"/>
      <c r="U143" s="9"/>
      <c r="V143" s="9"/>
      <c r="W143" s="9"/>
      <c r="X143" s="9"/>
      <c r="Y143" s="9"/>
      <c r="Z143" s="9"/>
      <c r="AA143" s="11"/>
      <c r="AB143" s="12"/>
      <c r="AC143" s="11"/>
      <c r="AD143" s="11"/>
      <c r="AE143" s="480"/>
      <c r="CB143" s="487"/>
      <c r="CC143" s="494"/>
      <c r="CD143" s="494"/>
      <c r="CE143" s="494"/>
      <c r="CF143" s="494"/>
      <c r="CG143" s="494"/>
    </row>
    <row r="144" spans="1:86 2969:2969 14727:14727" x14ac:dyDescent="0.2">
      <c r="A144" s="10"/>
      <c r="B144" s="10"/>
      <c r="C144" s="9"/>
      <c r="D144" s="9"/>
      <c r="E144" s="9"/>
      <c r="F144" s="9"/>
      <c r="G144" s="9"/>
      <c r="H144" s="9"/>
      <c r="I144" s="9"/>
      <c r="J144" s="9"/>
      <c r="K144" s="9"/>
      <c r="L144" s="9"/>
      <c r="M144" s="9"/>
      <c r="N144" s="9"/>
      <c r="O144" s="9"/>
      <c r="P144" s="9"/>
      <c r="Q144" s="9"/>
      <c r="R144" s="9"/>
      <c r="S144" s="9"/>
      <c r="T144" s="9"/>
      <c r="U144" s="9"/>
      <c r="V144" s="9"/>
      <c r="W144" s="9"/>
      <c r="X144" s="9"/>
      <c r="Y144" s="9"/>
      <c r="Z144" s="9"/>
      <c r="AA144" s="11"/>
      <c r="AB144" s="12"/>
      <c r="AC144" s="11"/>
      <c r="AD144" s="11"/>
      <c r="AE144" s="480"/>
      <c r="CB144" s="513"/>
      <c r="CD144" s="497"/>
    </row>
    <row r="145" spans="1:85" x14ac:dyDescent="0.2">
      <c r="A145" s="10"/>
      <c r="B145" s="10"/>
      <c r="C145" s="9"/>
      <c r="D145" s="9"/>
      <c r="E145" s="9"/>
      <c r="F145" s="9"/>
      <c r="G145" s="9"/>
      <c r="H145" s="9"/>
      <c r="I145" s="9"/>
      <c r="J145" s="9"/>
      <c r="K145" s="9"/>
      <c r="L145" s="9"/>
      <c r="M145" s="9"/>
      <c r="N145" s="9"/>
      <c r="O145" s="9"/>
      <c r="P145" s="9"/>
      <c r="Q145" s="9"/>
      <c r="R145" s="9"/>
      <c r="S145" s="9"/>
      <c r="T145" s="9"/>
      <c r="U145" s="9"/>
      <c r="V145" s="9"/>
      <c r="W145" s="9"/>
      <c r="X145" s="9"/>
      <c r="Y145" s="9"/>
      <c r="Z145" s="9"/>
      <c r="AA145" s="11"/>
      <c r="AB145" s="12"/>
      <c r="AC145" s="11"/>
      <c r="AD145" s="11"/>
      <c r="AE145" s="480"/>
      <c r="CD145" s="497"/>
    </row>
    <row r="146" spans="1:85" x14ac:dyDescent="0.2">
      <c r="A146" s="10"/>
      <c r="B146" s="10"/>
      <c r="C146" s="9"/>
      <c r="D146" s="9"/>
      <c r="E146" s="9"/>
      <c r="F146" s="9"/>
      <c r="G146" s="9"/>
      <c r="H146" s="9"/>
      <c r="I146" s="9"/>
      <c r="J146" s="9"/>
      <c r="K146" s="9"/>
      <c r="L146" s="9"/>
      <c r="M146" s="9"/>
      <c r="N146" s="9"/>
      <c r="O146" s="9"/>
      <c r="P146" s="9"/>
      <c r="Q146" s="9"/>
      <c r="R146" s="9"/>
      <c r="S146" s="9"/>
      <c r="T146" s="9"/>
      <c r="U146" s="9"/>
      <c r="V146" s="9"/>
      <c r="W146" s="9"/>
      <c r="X146" s="9"/>
      <c r="Y146" s="9"/>
      <c r="Z146" s="9"/>
      <c r="AA146" s="11"/>
      <c r="AB146" s="12"/>
      <c r="AC146" s="11"/>
      <c r="AD146" s="11"/>
      <c r="AE146" s="480"/>
      <c r="CB146" s="487"/>
      <c r="CD146" s="497"/>
    </row>
    <row r="147" spans="1:85" x14ac:dyDescent="0.2">
      <c r="A147" s="10"/>
      <c r="B147" s="10"/>
      <c r="C147" s="9"/>
      <c r="D147" s="9"/>
      <c r="E147" s="9"/>
      <c r="F147" s="9"/>
      <c r="G147" s="9"/>
      <c r="H147" s="9"/>
      <c r="I147" s="9"/>
      <c r="J147" s="9"/>
      <c r="K147" s="9"/>
      <c r="L147" s="9"/>
      <c r="M147" s="9"/>
      <c r="N147" s="9"/>
      <c r="O147" s="9"/>
      <c r="P147" s="9"/>
      <c r="Q147" s="9"/>
      <c r="R147" s="9"/>
      <c r="S147" s="9"/>
      <c r="T147" s="9"/>
      <c r="U147" s="9"/>
      <c r="V147" s="9"/>
      <c r="W147" s="9"/>
      <c r="X147" s="9"/>
      <c r="Y147" s="9"/>
      <c r="Z147" s="9"/>
      <c r="AA147" s="11"/>
      <c r="AB147" s="12"/>
      <c r="AC147" s="11"/>
      <c r="AD147" s="11"/>
      <c r="AE147" s="480"/>
      <c r="CD147" s="497"/>
    </row>
    <row r="148" spans="1:85" x14ac:dyDescent="0.2">
      <c r="A148" s="10"/>
      <c r="B148" s="10"/>
      <c r="C148" s="9"/>
      <c r="D148" s="9"/>
      <c r="E148" s="9"/>
      <c r="F148" s="9"/>
      <c r="G148" s="9"/>
      <c r="H148" s="9"/>
      <c r="I148" s="9"/>
      <c r="J148" s="9"/>
      <c r="K148" s="9"/>
      <c r="L148" s="9"/>
      <c r="M148" s="9"/>
      <c r="N148" s="9"/>
      <c r="O148" s="9"/>
      <c r="P148" s="9"/>
      <c r="Q148" s="9"/>
      <c r="R148" s="9"/>
      <c r="S148" s="9"/>
      <c r="T148" s="9"/>
      <c r="U148" s="9"/>
      <c r="V148" s="9"/>
      <c r="W148" s="9"/>
      <c r="X148" s="9"/>
      <c r="Y148" s="9"/>
      <c r="Z148" s="9"/>
      <c r="AA148" s="11"/>
      <c r="AB148" s="12"/>
      <c r="AC148" s="11"/>
      <c r="AD148" s="11"/>
      <c r="AE148" s="480"/>
      <c r="CD148" s="497"/>
    </row>
    <row r="149" spans="1:85" x14ac:dyDescent="0.2">
      <c r="A149" s="10"/>
      <c r="B149" s="10"/>
      <c r="C149" s="9"/>
      <c r="D149" s="9"/>
      <c r="E149" s="9"/>
      <c r="F149" s="9"/>
      <c r="G149" s="9"/>
      <c r="H149" s="9"/>
      <c r="I149" s="9"/>
      <c r="J149" s="9"/>
      <c r="K149" s="9"/>
      <c r="L149" s="9"/>
      <c r="M149" s="9"/>
      <c r="N149" s="9"/>
      <c r="O149" s="9"/>
      <c r="P149" s="9"/>
      <c r="Q149" s="9"/>
      <c r="R149" s="9"/>
      <c r="S149" s="9"/>
      <c r="T149" s="9"/>
      <c r="U149" s="9"/>
      <c r="V149" s="9"/>
      <c r="W149" s="9"/>
      <c r="X149" s="9"/>
      <c r="Y149" s="9"/>
      <c r="Z149" s="9"/>
      <c r="AA149" s="11"/>
      <c r="AB149" s="12"/>
      <c r="AC149" s="11"/>
      <c r="AD149" s="11"/>
      <c r="AE149" s="480"/>
      <c r="CD149" s="497"/>
    </row>
    <row r="150" spans="1:85" x14ac:dyDescent="0.2">
      <c r="A150" s="10"/>
      <c r="B150" s="10"/>
      <c r="C150" s="9"/>
      <c r="D150" s="9"/>
      <c r="E150" s="9"/>
      <c r="F150" s="9"/>
      <c r="G150" s="9"/>
      <c r="H150" s="9"/>
      <c r="I150" s="9"/>
      <c r="J150" s="9"/>
      <c r="K150" s="9"/>
      <c r="L150" s="9"/>
      <c r="M150" s="9"/>
      <c r="N150" s="9"/>
      <c r="O150" s="9"/>
      <c r="P150" s="9"/>
      <c r="Q150" s="9"/>
      <c r="R150" s="9"/>
      <c r="S150" s="9"/>
      <c r="T150" s="9"/>
      <c r="U150" s="9"/>
      <c r="V150" s="9"/>
      <c r="W150" s="9"/>
      <c r="X150" s="9"/>
      <c r="Y150" s="9"/>
      <c r="Z150" s="9"/>
      <c r="AA150" s="11"/>
      <c r="AB150" s="12"/>
      <c r="AC150" s="11"/>
      <c r="AD150" s="11"/>
      <c r="AE150" s="480"/>
    </row>
    <row r="151" spans="1:85" x14ac:dyDescent="0.2">
      <c r="A151" s="10"/>
      <c r="B151" s="10"/>
      <c r="C151" s="9"/>
      <c r="D151" s="9"/>
      <c r="E151" s="9"/>
      <c r="F151" s="9"/>
      <c r="G151" s="9"/>
      <c r="H151" s="9"/>
      <c r="I151" s="9"/>
      <c r="J151" s="9"/>
      <c r="K151" s="9"/>
      <c r="L151" s="9"/>
      <c r="M151" s="9"/>
      <c r="N151" s="9"/>
      <c r="O151" s="9"/>
      <c r="P151" s="9"/>
      <c r="Q151" s="9"/>
      <c r="R151" s="9"/>
      <c r="S151" s="9"/>
      <c r="T151" s="9"/>
      <c r="U151" s="9"/>
      <c r="V151" s="9"/>
      <c r="W151" s="9"/>
      <c r="X151" s="9"/>
      <c r="Y151" s="9"/>
      <c r="Z151" s="9"/>
      <c r="AA151" s="11"/>
      <c r="AB151" s="12"/>
      <c r="AC151" s="11"/>
      <c r="AD151" s="11"/>
      <c r="AE151" s="480"/>
      <c r="CC151" s="494"/>
      <c r="CD151" s="494"/>
      <c r="CE151" s="494"/>
      <c r="CF151" s="494"/>
      <c r="CG151" s="494"/>
    </row>
    <row r="152" spans="1:85" x14ac:dyDescent="0.2">
      <c r="A152" s="10"/>
      <c r="B152" s="10"/>
      <c r="C152" s="9"/>
      <c r="D152" s="9"/>
      <c r="E152" s="9"/>
      <c r="F152" s="9"/>
      <c r="G152" s="9"/>
      <c r="H152" s="9"/>
      <c r="I152" s="9"/>
      <c r="J152" s="9"/>
      <c r="K152" s="9"/>
      <c r="L152" s="9"/>
      <c r="M152" s="9"/>
      <c r="N152" s="9"/>
      <c r="O152" s="9"/>
      <c r="P152" s="9"/>
      <c r="Q152" s="9"/>
      <c r="R152" s="9"/>
      <c r="S152" s="9"/>
      <c r="T152" s="9"/>
      <c r="U152" s="9"/>
      <c r="V152" s="9"/>
      <c r="W152" s="9"/>
      <c r="X152" s="9"/>
      <c r="Y152" s="9"/>
      <c r="Z152" s="9"/>
      <c r="AA152" s="11"/>
      <c r="AB152" s="12"/>
      <c r="AC152" s="11"/>
      <c r="AD152" s="11"/>
      <c r="AE152" s="480"/>
      <c r="CD152" s="497"/>
    </row>
    <row r="153" spans="1:85" x14ac:dyDescent="0.2">
      <c r="A153" s="10"/>
      <c r="B153" s="10"/>
      <c r="C153" s="9"/>
      <c r="D153" s="9"/>
      <c r="E153" s="9"/>
      <c r="F153" s="9"/>
      <c r="G153" s="9"/>
      <c r="H153" s="9"/>
      <c r="I153" s="9"/>
      <c r="J153" s="9"/>
      <c r="K153" s="9"/>
      <c r="L153" s="9"/>
      <c r="M153" s="9"/>
      <c r="N153" s="9"/>
      <c r="O153" s="9"/>
      <c r="P153" s="9"/>
      <c r="Q153" s="9"/>
      <c r="R153" s="9"/>
      <c r="S153" s="9"/>
      <c r="T153" s="9"/>
      <c r="U153" s="9"/>
      <c r="V153" s="9"/>
      <c r="W153" s="9"/>
      <c r="X153" s="9"/>
      <c r="Y153" s="9"/>
      <c r="Z153" s="9"/>
      <c r="AA153" s="11"/>
      <c r="AB153" s="12"/>
      <c r="AC153" s="11"/>
      <c r="AD153" s="11"/>
      <c r="AE153" s="480"/>
      <c r="CD153" s="497"/>
    </row>
    <row r="154" spans="1:85" x14ac:dyDescent="0.2">
      <c r="A154" s="10"/>
      <c r="B154" s="10"/>
      <c r="C154" s="9"/>
      <c r="D154" s="9"/>
      <c r="E154" s="9"/>
      <c r="F154" s="9"/>
      <c r="G154" s="9"/>
      <c r="H154" s="9"/>
      <c r="I154" s="9"/>
      <c r="J154" s="9"/>
      <c r="K154" s="9"/>
      <c r="L154" s="9"/>
      <c r="M154" s="9"/>
      <c r="N154" s="9"/>
      <c r="O154" s="9"/>
      <c r="P154" s="9"/>
      <c r="Q154" s="9"/>
      <c r="R154" s="9"/>
      <c r="S154" s="9"/>
      <c r="T154" s="9"/>
      <c r="U154" s="9"/>
      <c r="V154" s="9"/>
      <c r="W154" s="9"/>
      <c r="X154" s="9"/>
      <c r="Y154" s="9"/>
      <c r="Z154" s="9"/>
      <c r="AA154" s="11"/>
      <c r="AB154" s="12"/>
      <c r="AC154" s="11"/>
      <c r="AD154" s="11"/>
      <c r="AE154" s="480"/>
      <c r="CD154" s="497"/>
    </row>
    <row r="155" spans="1:85" x14ac:dyDescent="0.2">
      <c r="A155" s="10"/>
      <c r="B155" s="10"/>
      <c r="C155" s="9"/>
      <c r="D155" s="9"/>
      <c r="E155" s="9"/>
      <c r="F155" s="9"/>
      <c r="G155" s="9"/>
      <c r="H155" s="9"/>
      <c r="I155" s="9"/>
      <c r="J155" s="9"/>
      <c r="K155" s="9"/>
      <c r="L155" s="9"/>
      <c r="M155" s="9"/>
      <c r="N155" s="9"/>
      <c r="O155" s="9"/>
      <c r="P155" s="9"/>
      <c r="Q155" s="9"/>
      <c r="R155" s="9"/>
      <c r="S155" s="9"/>
      <c r="T155" s="9"/>
      <c r="U155" s="9"/>
      <c r="V155" s="9"/>
      <c r="W155" s="9"/>
      <c r="X155" s="9"/>
      <c r="Y155" s="9"/>
      <c r="Z155" s="9"/>
      <c r="AA155" s="11"/>
      <c r="AB155" s="12"/>
      <c r="AC155" s="11"/>
      <c r="AD155" s="11"/>
      <c r="AE155" s="480"/>
      <c r="CD155" s="497"/>
    </row>
    <row r="156" spans="1:85" x14ac:dyDescent="0.2">
      <c r="A156" s="10"/>
      <c r="B156" s="10"/>
      <c r="C156" s="9"/>
      <c r="D156" s="9"/>
      <c r="E156" s="9"/>
      <c r="F156" s="9"/>
      <c r="G156" s="9"/>
      <c r="H156" s="9"/>
      <c r="I156" s="9"/>
      <c r="J156" s="9"/>
      <c r="K156" s="9"/>
      <c r="L156" s="9"/>
      <c r="M156" s="9"/>
      <c r="N156" s="9"/>
      <c r="O156" s="9"/>
      <c r="P156" s="9"/>
      <c r="Q156" s="9"/>
      <c r="R156" s="9"/>
      <c r="S156" s="9"/>
      <c r="T156" s="9"/>
      <c r="U156" s="9"/>
      <c r="V156" s="9"/>
      <c r="W156" s="9"/>
      <c r="X156" s="9"/>
      <c r="Y156" s="9"/>
      <c r="Z156" s="9"/>
      <c r="AA156" s="11"/>
      <c r="AB156" s="12"/>
      <c r="AC156" s="11"/>
      <c r="AD156" s="11"/>
      <c r="AE156" s="480"/>
      <c r="CD156" s="497"/>
    </row>
    <row r="157" spans="1:85" x14ac:dyDescent="0.2">
      <c r="A157" s="10"/>
      <c r="B157" s="10"/>
      <c r="C157" s="9"/>
      <c r="D157" s="9"/>
      <c r="E157" s="9"/>
      <c r="F157" s="9"/>
      <c r="G157" s="9"/>
      <c r="H157" s="9"/>
      <c r="I157" s="9"/>
      <c r="J157" s="9"/>
      <c r="K157" s="9"/>
      <c r="L157" s="9"/>
      <c r="M157" s="9"/>
      <c r="N157" s="9"/>
      <c r="O157" s="9"/>
      <c r="P157" s="9"/>
      <c r="Q157" s="9"/>
      <c r="R157" s="9"/>
      <c r="S157" s="9"/>
      <c r="T157" s="9"/>
      <c r="U157" s="9"/>
      <c r="V157" s="9"/>
      <c r="W157" s="9"/>
      <c r="X157" s="9"/>
      <c r="Y157" s="9"/>
      <c r="Z157" s="9"/>
      <c r="AA157" s="11"/>
      <c r="AB157" s="12"/>
      <c r="AC157" s="11"/>
      <c r="AD157" s="11"/>
      <c r="AE157" s="480"/>
      <c r="CD157" s="497"/>
    </row>
    <row r="158" spans="1:85" x14ac:dyDescent="0.2">
      <c r="A158" s="10"/>
      <c r="B158" s="10"/>
      <c r="C158" s="9"/>
      <c r="D158" s="9"/>
      <c r="E158" s="9"/>
      <c r="F158" s="9"/>
      <c r="G158" s="9"/>
      <c r="H158" s="9"/>
      <c r="I158" s="9"/>
      <c r="J158" s="9"/>
      <c r="K158" s="9"/>
      <c r="L158" s="9"/>
      <c r="M158" s="9"/>
      <c r="N158" s="9"/>
      <c r="O158" s="9"/>
      <c r="P158" s="9"/>
      <c r="Q158" s="9"/>
      <c r="R158" s="9"/>
      <c r="S158" s="9"/>
      <c r="T158" s="9"/>
      <c r="U158" s="9"/>
      <c r="V158" s="9"/>
      <c r="W158" s="9"/>
      <c r="X158" s="9"/>
      <c r="Y158" s="9"/>
      <c r="Z158" s="9"/>
      <c r="AA158" s="11"/>
      <c r="AB158" s="12"/>
      <c r="AC158" s="11"/>
      <c r="AD158" s="11"/>
      <c r="AE158" s="480"/>
    </row>
    <row r="159" spans="1:85" x14ac:dyDescent="0.2">
      <c r="A159" s="10"/>
      <c r="B159" s="10"/>
      <c r="C159" s="9"/>
      <c r="D159" s="9"/>
      <c r="E159" s="9"/>
      <c r="F159" s="9"/>
      <c r="G159" s="9"/>
      <c r="H159" s="9"/>
      <c r="I159" s="9"/>
      <c r="J159" s="9"/>
      <c r="K159" s="9"/>
      <c r="L159" s="9"/>
      <c r="M159" s="9"/>
      <c r="N159" s="9"/>
      <c r="O159" s="9"/>
      <c r="P159" s="9"/>
      <c r="Q159" s="9"/>
      <c r="R159" s="9"/>
      <c r="S159" s="9"/>
      <c r="T159" s="9"/>
      <c r="U159" s="9"/>
      <c r="V159" s="9"/>
      <c r="W159" s="9"/>
      <c r="X159" s="9"/>
      <c r="Y159" s="9"/>
      <c r="Z159" s="9"/>
      <c r="AA159" s="11"/>
      <c r="AB159" s="12"/>
      <c r="AC159" s="11"/>
      <c r="AD159" s="11"/>
      <c r="AE159" s="480"/>
      <c r="CC159" s="494"/>
      <c r="CD159" s="494"/>
      <c r="CE159" s="494"/>
      <c r="CF159" s="494"/>
      <c r="CG159" s="494"/>
    </row>
    <row r="160" spans="1:85" x14ac:dyDescent="0.2">
      <c r="A160" s="10"/>
      <c r="B160" s="10"/>
      <c r="C160" s="9"/>
      <c r="D160" s="9"/>
      <c r="E160" s="9"/>
      <c r="F160" s="9"/>
      <c r="G160" s="9"/>
      <c r="H160" s="9"/>
      <c r="I160" s="9"/>
      <c r="J160" s="9"/>
      <c r="K160" s="9"/>
      <c r="L160" s="9"/>
      <c r="M160" s="9"/>
      <c r="N160" s="9"/>
      <c r="O160" s="9"/>
      <c r="P160" s="9"/>
      <c r="Q160" s="9"/>
      <c r="R160" s="9"/>
      <c r="S160" s="9"/>
      <c r="T160" s="9"/>
      <c r="U160" s="9"/>
      <c r="V160" s="9"/>
      <c r="W160" s="9"/>
      <c r="X160" s="9"/>
      <c r="Y160" s="9"/>
      <c r="Z160" s="9"/>
      <c r="AA160" s="11"/>
      <c r="AB160" s="12"/>
      <c r="AC160" s="11"/>
      <c r="AD160" s="11"/>
      <c r="AE160" s="480"/>
      <c r="CD160" s="497"/>
    </row>
    <row r="161" spans="1:85" x14ac:dyDescent="0.2">
      <c r="A161" s="10"/>
      <c r="B161" s="10"/>
      <c r="C161" s="9"/>
      <c r="D161" s="9"/>
      <c r="E161" s="9"/>
      <c r="F161" s="9"/>
      <c r="G161" s="9"/>
      <c r="H161" s="9"/>
      <c r="I161" s="9"/>
      <c r="J161" s="9"/>
      <c r="K161" s="9"/>
      <c r="L161" s="9"/>
      <c r="M161" s="9"/>
      <c r="N161" s="9"/>
      <c r="O161" s="9"/>
      <c r="P161" s="9"/>
      <c r="Q161" s="9"/>
      <c r="R161" s="9"/>
      <c r="S161" s="9"/>
      <c r="T161" s="9"/>
      <c r="U161" s="9"/>
      <c r="V161" s="9"/>
      <c r="W161" s="9"/>
      <c r="X161" s="9"/>
      <c r="Y161" s="9"/>
      <c r="Z161" s="9"/>
      <c r="AA161" s="11"/>
      <c r="AB161" s="12"/>
      <c r="AC161" s="11"/>
      <c r="AD161" s="11"/>
      <c r="AE161" s="480"/>
      <c r="CD161" s="497"/>
    </row>
    <row r="162" spans="1:85" x14ac:dyDescent="0.2">
      <c r="A162" s="10"/>
      <c r="B162" s="10"/>
      <c r="C162" s="9"/>
      <c r="D162" s="9"/>
      <c r="E162" s="9"/>
      <c r="F162" s="9"/>
      <c r="G162" s="9"/>
      <c r="H162" s="9"/>
      <c r="I162" s="9"/>
      <c r="J162" s="9"/>
      <c r="K162" s="9"/>
      <c r="L162" s="9"/>
      <c r="M162" s="9"/>
      <c r="N162" s="9"/>
      <c r="O162" s="9"/>
      <c r="P162" s="9"/>
      <c r="Q162" s="9"/>
      <c r="R162" s="9"/>
      <c r="S162" s="9"/>
      <c r="T162" s="9"/>
      <c r="U162" s="9"/>
      <c r="V162" s="9"/>
      <c r="W162" s="9"/>
      <c r="X162" s="9"/>
      <c r="Y162" s="9"/>
      <c r="Z162" s="9"/>
      <c r="AA162" s="11"/>
      <c r="AB162" s="12"/>
      <c r="AC162" s="11"/>
      <c r="AD162" s="11"/>
      <c r="AE162" s="480"/>
      <c r="CD162" s="497"/>
    </row>
    <row r="163" spans="1:85" x14ac:dyDescent="0.2">
      <c r="A163" s="10"/>
      <c r="B163" s="10"/>
      <c r="C163" s="9"/>
      <c r="D163" s="9"/>
      <c r="E163" s="9"/>
      <c r="F163" s="9"/>
      <c r="G163" s="9"/>
      <c r="H163" s="9"/>
      <c r="I163" s="9"/>
      <c r="J163" s="9"/>
      <c r="K163" s="9"/>
      <c r="L163" s="9"/>
      <c r="M163" s="9"/>
      <c r="N163" s="9"/>
      <c r="O163" s="9"/>
      <c r="P163" s="9"/>
      <c r="Q163" s="9"/>
      <c r="R163" s="9"/>
      <c r="S163" s="9"/>
      <c r="T163" s="9"/>
      <c r="U163" s="9"/>
      <c r="V163" s="9"/>
      <c r="W163" s="9"/>
      <c r="X163" s="9"/>
      <c r="Y163" s="9"/>
      <c r="Z163" s="9"/>
      <c r="AA163" s="11"/>
      <c r="AB163" s="12"/>
      <c r="AC163" s="11"/>
      <c r="AD163" s="11"/>
      <c r="AE163" s="480"/>
      <c r="CD163" s="497"/>
    </row>
    <row r="164" spans="1:85" x14ac:dyDescent="0.2">
      <c r="A164" s="10"/>
      <c r="B164" s="10"/>
      <c r="C164" s="9"/>
      <c r="D164" s="9"/>
      <c r="E164" s="9"/>
      <c r="F164" s="9"/>
      <c r="G164" s="9"/>
      <c r="H164" s="9"/>
      <c r="I164" s="9"/>
      <c r="J164" s="9"/>
      <c r="K164" s="9"/>
      <c r="L164" s="9"/>
      <c r="M164" s="9"/>
      <c r="N164" s="9"/>
      <c r="O164" s="9"/>
      <c r="P164" s="9"/>
      <c r="Q164" s="9"/>
      <c r="R164" s="9"/>
      <c r="S164" s="9"/>
      <c r="T164" s="9"/>
      <c r="U164" s="9"/>
      <c r="V164" s="9"/>
      <c r="W164" s="9"/>
      <c r="X164" s="9"/>
      <c r="Y164" s="9"/>
      <c r="Z164" s="9"/>
      <c r="AA164" s="11"/>
      <c r="AB164" s="12"/>
      <c r="AC164" s="11"/>
      <c r="AD164" s="11"/>
      <c r="AE164" s="480"/>
      <c r="CD164" s="497"/>
    </row>
    <row r="165" spans="1:85" x14ac:dyDescent="0.2">
      <c r="A165" s="10"/>
      <c r="B165" s="10"/>
      <c r="C165" s="9"/>
      <c r="D165" s="9"/>
      <c r="E165" s="9"/>
      <c r="F165" s="9"/>
      <c r="G165" s="9"/>
      <c r="H165" s="9"/>
      <c r="I165" s="9"/>
      <c r="J165" s="9"/>
      <c r="K165" s="9"/>
      <c r="L165" s="9"/>
      <c r="M165" s="9"/>
      <c r="N165" s="9"/>
      <c r="O165" s="9"/>
      <c r="P165" s="9"/>
      <c r="Q165" s="9"/>
      <c r="R165" s="9"/>
      <c r="S165" s="9"/>
      <c r="T165" s="9"/>
      <c r="U165" s="9"/>
      <c r="V165" s="9"/>
      <c r="W165" s="9"/>
      <c r="X165" s="9"/>
      <c r="Y165" s="9"/>
      <c r="Z165" s="9"/>
      <c r="AA165" s="11"/>
      <c r="AB165" s="12"/>
      <c r="AC165" s="11"/>
      <c r="AD165" s="11"/>
      <c r="AE165" s="480"/>
      <c r="CD165" s="497"/>
    </row>
    <row r="166" spans="1:85" x14ac:dyDescent="0.2">
      <c r="A166" s="10"/>
      <c r="B166" s="10"/>
      <c r="C166" s="9"/>
      <c r="D166" s="9"/>
      <c r="E166" s="9"/>
      <c r="F166" s="9"/>
      <c r="G166" s="9"/>
      <c r="H166" s="9"/>
      <c r="I166" s="9"/>
      <c r="J166" s="9"/>
      <c r="K166" s="9"/>
      <c r="L166" s="9"/>
      <c r="M166" s="9"/>
      <c r="N166" s="9"/>
      <c r="O166" s="9"/>
      <c r="P166" s="9"/>
      <c r="Q166" s="9"/>
      <c r="R166" s="9"/>
      <c r="S166" s="9"/>
      <c r="T166" s="9"/>
      <c r="U166" s="9"/>
      <c r="V166" s="9"/>
      <c r="W166" s="9"/>
      <c r="X166" s="9"/>
      <c r="Y166" s="9"/>
      <c r="Z166" s="9"/>
      <c r="AA166" s="11"/>
      <c r="AB166" s="12"/>
      <c r="AC166" s="11"/>
      <c r="AD166" s="11"/>
      <c r="AE166" s="480"/>
    </row>
    <row r="167" spans="1:85" x14ac:dyDescent="0.2">
      <c r="A167" s="10"/>
      <c r="B167" s="10"/>
      <c r="C167" s="9"/>
      <c r="D167" s="9"/>
      <c r="E167" s="9"/>
      <c r="F167" s="9"/>
      <c r="G167" s="9"/>
      <c r="H167" s="9"/>
      <c r="I167" s="9"/>
      <c r="J167" s="9"/>
      <c r="K167" s="9"/>
      <c r="L167" s="9"/>
      <c r="M167" s="9"/>
      <c r="N167" s="9"/>
      <c r="O167" s="9"/>
      <c r="P167" s="9"/>
      <c r="Q167" s="9"/>
      <c r="R167" s="9"/>
      <c r="S167" s="9"/>
      <c r="T167" s="9"/>
      <c r="U167" s="9"/>
      <c r="V167" s="9"/>
      <c r="W167" s="9"/>
      <c r="X167" s="9"/>
      <c r="Y167" s="9"/>
      <c r="Z167" s="9"/>
      <c r="AA167" s="11"/>
      <c r="AB167" s="12"/>
      <c r="AC167" s="11"/>
      <c r="AD167" s="11"/>
      <c r="AE167" s="480"/>
      <c r="BW167" s="494"/>
      <c r="BX167" s="494"/>
      <c r="BY167" s="494"/>
      <c r="BZ167" s="494"/>
      <c r="CA167" s="494"/>
      <c r="CC167" s="494"/>
      <c r="CD167" s="494"/>
      <c r="CE167" s="494"/>
      <c r="CF167" s="494"/>
      <c r="CG167" s="494"/>
    </row>
    <row r="168" spans="1:85" x14ac:dyDescent="0.2">
      <c r="A168" s="10"/>
      <c r="B168" s="10"/>
      <c r="C168" s="9"/>
      <c r="D168" s="9"/>
      <c r="E168" s="9"/>
      <c r="F168" s="9"/>
      <c r="G168" s="9"/>
      <c r="H168" s="9"/>
      <c r="I168" s="9"/>
      <c r="J168" s="9"/>
      <c r="K168" s="9"/>
      <c r="L168" s="9"/>
      <c r="M168" s="9"/>
      <c r="N168" s="9"/>
      <c r="O168" s="9"/>
      <c r="P168" s="9"/>
      <c r="Q168" s="9"/>
      <c r="R168" s="9"/>
      <c r="S168" s="9"/>
      <c r="T168" s="9"/>
      <c r="U168" s="9"/>
      <c r="V168" s="9"/>
      <c r="W168" s="9"/>
      <c r="X168" s="9"/>
      <c r="Y168" s="9"/>
      <c r="Z168" s="9"/>
      <c r="AA168" s="11"/>
      <c r="AB168" s="12"/>
      <c r="AC168" s="11"/>
      <c r="AD168" s="11"/>
      <c r="AE168" s="480"/>
      <c r="BX168" s="497"/>
      <c r="CD168" s="497"/>
    </row>
    <row r="169" spans="1:85" x14ac:dyDescent="0.2">
      <c r="A169" s="10"/>
      <c r="B169" s="10"/>
      <c r="C169" s="9"/>
      <c r="D169" s="9"/>
      <c r="E169" s="9"/>
      <c r="F169" s="9"/>
      <c r="G169" s="9"/>
      <c r="H169" s="9"/>
      <c r="I169" s="9"/>
      <c r="J169" s="9"/>
      <c r="K169" s="9"/>
      <c r="L169" s="9"/>
      <c r="M169" s="9"/>
      <c r="N169" s="9"/>
      <c r="O169" s="9"/>
      <c r="P169" s="9"/>
      <c r="Q169" s="9"/>
      <c r="R169" s="9"/>
      <c r="S169" s="9"/>
      <c r="T169" s="9"/>
      <c r="U169" s="9"/>
      <c r="V169" s="9"/>
      <c r="W169" s="9"/>
      <c r="X169" s="9"/>
      <c r="Y169" s="9"/>
      <c r="Z169" s="9"/>
      <c r="AA169" s="11"/>
      <c r="AB169" s="12"/>
      <c r="AC169" s="11"/>
      <c r="AD169" s="11"/>
      <c r="AE169" s="480"/>
      <c r="BX169" s="497"/>
      <c r="CD169" s="497"/>
    </row>
    <row r="170" spans="1:85" x14ac:dyDescent="0.2">
      <c r="A170" s="10"/>
      <c r="B170" s="10"/>
      <c r="C170" s="9"/>
      <c r="D170" s="9"/>
      <c r="E170" s="9"/>
      <c r="F170" s="9"/>
      <c r="G170" s="9"/>
      <c r="H170" s="9"/>
      <c r="I170" s="9"/>
      <c r="J170" s="9"/>
      <c r="K170" s="9"/>
      <c r="L170" s="9"/>
      <c r="M170" s="9"/>
      <c r="N170" s="9"/>
      <c r="O170" s="9"/>
      <c r="P170" s="9"/>
      <c r="Q170" s="9"/>
      <c r="R170" s="9"/>
      <c r="S170" s="9"/>
      <c r="T170" s="9"/>
      <c r="U170" s="9"/>
      <c r="V170" s="9"/>
      <c r="W170" s="9"/>
      <c r="X170" s="9"/>
      <c r="Y170" s="9"/>
      <c r="Z170" s="9"/>
      <c r="AA170" s="11"/>
      <c r="AB170" s="12"/>
      <c r="AC170" s="11"/>
      <c r="AD170" s="11"/>
      <c r="AE170" s="480"/>
      <c r="BX170" s="497"/>
      <c r="CD170" s="497"/>
    </row>
    <row r="171" spans="1:85" x14ac:dyDescent="0.2">
      <c r="A171" s="10"/>
      <c r="B171" s="10"/>
      <c r="C171" s="9"/>
      <c r="D171" s="9"/>
      <c r="E171" s="9"/>
      <c r="F171" s="9"/>
      <c r="G171" s="9"/>
      <c r="H171" s="9"/>
      <c r="I171" s="9"/>
      <c r="J171" s="9"/>
      <c r="K171" s="9"/>
      <c r="L171" s="9"/>
      <c r="M171" s="9"/>
      <c r="N171" s="9"/>
      <c r="O171" s="9"/>
      <c r="P171" s="9"/>
      <c r="Q171" s="9"/>
      <c r="R171" s="9"/>
      <c r="S171" s="9"/>
      <c r="T171" s="9"/>
      <c r="U171" s="9"/>
      <c r="V171" s="9"/>
      <c r="W171" s="9"/>
      <c r="X171" s="9"/>
      <c r="Y171" s="9"/>
      <c r="Z171" s="9"/>
      <c r="AA171" s="11"/>
      <c r="AB171" s="12"/>
      <c r="AC171" s="11"/>
      <c r="AD171" s="11"/>
      <c r="AE171" s="480"/>
      <c r="BX171" s="497"/>
      <c r="CD171" s="497"/>
    </row>
    <row r="172" spans="1:85" x14ac:dyDescent="0.2">
      <c r="A172" s="10"/>
      <c r="B172" s="10"/>
      <c r="C172" s="9"/>
      <c r="D172" s="9"/>
      <c r="E172" s="9"/>
      <c r="F172" s="9"/>
      <c r="G172" s="9"/>
      <c r="H172" s="9"/>
      <c r="I172" s="9"/>
      <c r="J172" s="9"/>
      <c r="K172" s="9"/>
      <c r="L172" s="9"/>
      <c r="M172" s="9"/>
      <c r="N172" s="9"/>
      <c r="O172" s="9"/>
      <c r="P172" s="9"/>
      <c r="Q172" s="9"/>
      <c r="R172" s="9"/>
      <c r="S172" s="9"/>
      <c r="T172" s="9"/>
      <c r="U172" s="9"/>
      <c r="V172" s="9"/>
      <c r="W172" s="9"/>
      <c r="X172" s="9"/>
      <c r="Y172" s="9"/>
      <c r="Z172" s="9"/>
      <c r="AA172" s="11"/>
      <c r="AB172" s="12"/>
      <c r="AC172" s="11"/>
      <c r="AD172" s="11"/>
      <c r="AE172" s="480"/>
      <c r="BX172" s="497"/>
      <c r="CD172" s="497"/>
    </row>
    <row r="173" spans="1:85" x14ac:dyDescent="0.2">
      <c r="A173" s="10"/>
      <c r="B173" s="10"/>
      <c r="C173" s="9"/>
      <c r="D173" s="9"/>
      <c r="E173" s="9"/>
      <c r="F173" s="9"/>
      <c r="G173" s="9"/>
      <c r="H173" s="9"/>
      <c r="I173" s="9"/>
      <c r="J173" s="9"/>
      <c r="K173" s="9"/>
      <c r="L173" s="9"/>
      <c r="M173" s="9"/>
      <c r="N173" s="9"/>
      <c r="O173" s="9"/>
      <c r="P173" s="9"/>
      <c r="Q173" s="9"/>
      <c r="R173" s="9"/>
      <c r="S173" s="9"/>
      <c r="T173" s="9"/>
      <c r="U173" s="9"/>
      <c r="V173" s="9"/>
      <c r="W173" s="9"/>
      <c r="X173" s="9"/>
      <c r="Y173" s="9"/>
      <c r="Z173" s="9"/>
      <c r="AA173" s="11"/>
      <c r="AB173" s="12"/>
      <c r="AC173" s="11"/>
      <c r="AD173" s="11"/>
      <c r="AE173" s="480"/>
      <c r="BX173" s="497"/>
      <c r="CD173" s="497"/>
    </row>
    <row r="174" spans="1:85" x14ac:dyDescent="0.2">
      <c r="A174" s="10"/>
      <c r="B174" s="10"/>
      <c r="C174" s="9"/>
      <c r="D174" s="9"/>
      <c r="E174" s="9"/>
      <c r="F174" s="9"/>
      <c r="G174" s="9"/>
      <c r="H174" s="9"/>
      <c r="I174" s="9"/>
      <c r="J174" s="9"/>
      <c r="K174" s="9"/>
      <c r="L174" s="9"/>
      <c r="M174" s="9"/>
      <c r="N174" s="9"/>
      <c r="O174" s="9"/>
      <c r="P174" s="9"/>
      <c r="Q174" s="9"/>
      <c r="R174" s="9"/>
      <c r="S174" s="9"/>
      <c r="T174" s="9"/>
      <c r="U174" s="9"/>
      <c r="V174" s="9"/>
      <c r="W174" s="9"/>
      <c r="X174" s="9"/>
      <c r="Y174" s="9"/>
      <c r="Z174" s="9"/>
      <c r="AA174" s="11"/>
      <c r="AB174" s="12"/>
      <c r="AC174" s="11"/>
      <c r="AD174" s="11"/>
      <c r="AE174" s="480"/>
    </row>
    <row r="175" spans="1:85" x14ac:dyDescent="0.2">
      <c r="A175" s="10"/>
      <c r="B175" s="10"/>
      <c r="C175" s="9"/>
      <c r="D175" s="9"/>
      <c r="E175" s="9"/>
      <c r="F175" s="9"/>
      <c r="G175" s="9"/>
      <c r="H175" s="9"/>
      <c r="I175" s="9"/>
      <c r="J175" s="9"/>
      <c r="K175" s="9"/>
      <c r="L175" s="9"/>
      <c r="M175" s="9"/>
      <c r="N175" s="9"/>
      <c r="O175" s="9"/>
      <c r="P175" s="9"/>
      <c r="Q175" s="9"/>
      <c r="R175" s="9"/>
      <c r="S175" s="9"/>
      <c r="T175" s="9"/>
      <c r="U175" s="9"/>
      <c r="V175" s="9"/>
      <c r="W175" s="9"/>
      <c r="X175" s="9"/>
      <c r="Y175" s="9"/>
      <c r="Z175" s="9"/>
      <c r="AA175" s="11"/>
      <c r="AB175" s="12"/>
      <c r="AC175" s="11"/>
      <c r="AD175" s="11"/>
      <c r="AE175" s="480"/>
      <c r="BW175" s="494"/>
      <c r="BX175" s="494"/>
      <c r="BY175" s="494"/>
      <c r="BZ175" s="494"/>
      <c r="CA175" s="494"/>
      <c r="CC175" s="494"/>
      <c r="CD175" s="494"/>
      <c r="CE175" s="494"/>
      <c r="CF175" s="494"/>
      <c r="CG175" s="494"/>
    </row>
    <row r="176" spans="1:85" x14ac:dyDescent="0.2">
      <c r="A176" s="10"/>
      <c r="B176" s="10"/>
      <c r="C176" s="9"/>
      <c r="D176" s="9"/>
      <c r="E176" s="9"/>
      <c r="F176" s="9"/>
      <c r="G176" s="9"/>
      <c r="H176" s="9"/>
      <c r="I176" s="9"/>
      <c r="J176" s="9"/>
      <c r="K176" s="9"/>
      <c r="L176" s="9"/>
      <c r="M176" s="9"/>
      <c r="N176" s="9"/>
      <c r="O176" s="9"/>
      <c r="P176" s="9"/>
      <c r="Q176" s="9"/>
      <c r="R176" s="9"/>
      <c r="S176" s="9"/>
      <c r="T176" s="9"/>
      <c r="U176" s="9"/>
      <c r="V176" s="9"/>
      <c r="W176" s="9"/>
      <c r="X176" s="9"/>
      <c r="Y176" s="9"/>
      <c r="Z176" s="9"/>
      <c r="AA176" s="11"/>
      <c r="AB176" s="12"/>
      <c r="AC176" s="11"/>
      <c r="AD176" s="11"/>
      <c r="AE176" s="480"/>
      <c r="BX176" s="497"/>
      <c r="CD176" s="497"/>
    </row>
    <row r="177" spans="1:85" x14ac:dyDescent="0.2">
      <c r="A177" s="10"/>
      <c r="B177" s="10"/>
      <c r="C177" s="9"/>
      <c r="D177" s="9"/>
      <c r="E177" s="9"/>
      <c r="F177" s="9"/>
      <c r="G177" s="9"/>
      <c r="H177" s="9"/>
      <c r="I177" s="9"/>
      <c r="J177" s="9"/>
      <c r="K177" s="9"/>
      <c r="L177" s="9"/>
      <c r="M177" s="9"/>
      <c r="N177" s="9"/>
      <c r="O177" s="9"/>
      <c r="P177" s="9"/>
      <c r="Q177" s="9"/>
      <c r="R177" s="9"/>
      <c r="S177" s="9"/>
      <c r="T177" s="9"/>
      <c r="U177" s="9"/>
      <c r="V177" s="9"/>
      <c r="W177" s="9"/>
      <c r="X177" s="9"/>
      <c r="Y177" s="9"/>
      <c r="Z177" s="9"/>
      <c r="AA177" s="11"/>
      <c r="AB177" s="12"/>
      <c r="AC177" s="11"/>
      <c r="AD177" s="11"/>
      <c r="AE177" s="480"/>
      <c r="BX177" s="497"/>
      <c r="CD177" s="497"/>
    </row>
    <row r="178" spans="1:85" x14ac:dyDescent="0.2">
      <c r="A178" s="10"/>
      <c r="B178" s="10"/>
      <c r="C178" s="9"/>
      <c r="D178" s="9"/>
      <c r="E178" s="9"/>
      <c r="F178" s="9"/>
      <c r="G178" s="9"/>
      <c r="H178" s="9"/>
      <c r="I178" s="9"/>
      <c r="J178" s="9"/>
      <c r="K178" s="9"/>
      <c r="L178" s="9"/>
      <c r="M178" s="9"/>
      <c r="N178" s="9"/>
      <c r="O178" s="9"/>
      <c r="P178" s="9"/>
      <c r="Q178" s="9"/>
      <c r="R178" s="9"/>
      <c r="S178" s="9"/>
      <c r="T178" s="9"/>
      <c r="U178" s="9"/>
      <c r="V178" s="9"/>
      <c r="W178" s="9"/>
      <c r="X178" s="9"/>
      <c r="Y178" s="9"/>
      <c r="Z178" s="9"/>
      <c r="AA178" s="11"/>
      <c r="AB178" s="12"/>
      <c r="AC178" s="11"/>
      <c r="AD178" s="11"/>
      <c r="AE178" s="480"/>
      <c r="BX178" s="497"/>
      <c r="CD178" s="497"/>
    </row>
    <row r="179" spans="1:85" x14ac:dyDescent="0.2">
      <c r="A179" s="10"/>
      <c r="B179" s="10"/>
      <c r="C179" s="9"/>
      <c r="D179" s="9"/>
      <c r="E179" s="9"/>
      <c r="F179" s="9"/>
      <c r="G179" s="9"/>
      <c r="H179" s="9"/>
      <c r="I179" s="9"/>
      <c r="J179" s="9"/>
      <c r="K179" s="9"/>
      <c r="L179" s="9"/>
      <c r="M179" s="9"/>
      <c r="N179" s="9"/>
      <c r="O179" s="9"/>
      <c r="P179" s="9"/>
      <c r="Q179" s="9"/>
      <c r="R179" s="9"/>
      <c r="S179" s="9"/>
      <c r="T179" s="9"/>
      <c r="U179" s="9"/>
      <c r="V179" s="9"/>
      <c r="W179" s="9"/>
      <c r="X179" s="9"/>
      <c r="Y179" s="9"/>
      <c r="Z179" s="9"/>
      <c r="AA179" s="11"/>
      <c r="AB179" s="12"/>
      <c r="AC179" s="11"/>
      <c r="AD179" s="11"/>
      <c r="AE179" s="480"/>
      <c r="BX179" s="497"/>
      <c r="CD179" s="497"/>
    </row>
    <row r="180" spans="1:85" x14ac:dyDescent="0.2">
      <c r="A180" s="10"/>
      <c r="B180" s="10"/>
      <c r="C180" s="9"/>
      <c r="D180" s="9"/>
      <c r="E180" s="9"/>
      <c r="F180" s="9"/>
      <c r="G180" s="9"/>
      <c r="H180" s="9"/>
      <c r="I180" s="9"/>
      <c r="J180" s="9"/>
      <c r="K180" s="9"/>
      <c r="L180" s="9"/>
      <c r="M180" s="9"/>
      <c r="N180" s="9"/>
      <c r="O180" s="9"/>
      <c r="P180" s="9"/>
      <c r="Q180" s="9"/>
      <c r="R180" s="9"/>
      <c r="S180" s="9"/>
      <c r="T180" s="9"/>
      <c r="U180" s="9"/>
      <c r="V180" s="9"/>
      <c r="W180" s="9"/>
      <c r="X180" s="9"/>
      <c r="Y180" s="9"/>
      <c r="Z180" s="9"/>
      <c r="AA180" s="11"/>
      <c r="AB180" s="12"/>
      <c r="AC180" s="11"/>
      <c r="AD180" s="11"/>
      <c r="AE180" s="480"/>
      <c r="BX180" s="497"/>
      <c r="CD180" s="497"/>
    </row>
    <row r="181" spans="1:85" x14ac:dyDescent="0.2">
      <c r="A181" s="10"/>
      <c r="B181" s="10"/>
      <c r="C181" s="9"/>
      <c r="D181" s="9"/>
      <c r="E181" s="9"/>
      <c r="F181" s="9"/>
      <c r="G181" s="9"/>
      <c r="H181" s="9"/>
      <c r="I181" s="9"/>
      <c r="J181" s="9"/>
      <c r="K181" s="9"/>
      <c r="L181" s="9"/>
      <c r="M181" s="9"/>
      <c r="N181" s="9"/>
      <c r="O181" s="9"/>
      <c r="P181" s="9"/>
      <c r="Q181" s="9"/>
      <c r="R181" s="9"/>
      <c r="S181" s="9"/>
      <c r="T181" s="9"/>
      <c r="U181" s="9"/>
      <c r="V181" s="9"/>
      <c r="W181" s="9"/>
      <c r="X181" s="9"/>
      <c r="Y181" s="9"/>
      <c r="Z181" s="9"/>
      <c r="AA181" s="11"/>
      <c r="AB181" s="12"/>
      <c r="AC181" s="11"/>
      <c r="AD181" s="11"/>
      <c r="AE181" s="480"/>
      <c r="BX181" s="497"/>
      <c r="CD181" s="497"/>
    </row>
    <row r="182" spans="1:85" x14ac:dyDescent="0.2">
      <c r="A182" s="10"/>
      <c r="B182" s="10"/>
      <c r="C182" s="9"/>
      <c r="D182" s="9"/>
      <c r="E182" s="9"/>
      <c r="F182" s="9"/>
      <c r="G182" s="9"/>
      <c r="H182" s="9"/>
      <c r="I182" s="9"/>
      <c r="J182" s="9"/>
      <c r="K182" s="9"/>
      <c r="L182" s="9"/>
      <c r="M182" s="9"/>
      <c r="N182" s="9"/>
      <c r="O182" s="9"/>
      <c r="P182" s="9"/>
      <c r="Q182" s="9"/>
      <c r="R182" s="9"/>
      <c r="S182" s="9"/>
      <c r="T182" s="9"/>
      <c r="U182" s="9"/>
      <c r="V182" s="9"/>
      <c r="W182" s="9"/>
      <c r="X182" s="9"/>
      <c r="Y182" s="9"/>
      <c r="Z182" s="9"/>
      <c r="AA182" s="11"/>
      <c r="AB182" s="12"/>
      <c r="AC182" s="11"/>
      <c r="AD182" s="11"/>
      <c r="AE182" s="480"/>
    </row>
    <row r="183" spans="1:85" x14ac:dyDescent="0.2">
      <c r="A183" s="10"/>
      <c r="B183" s="10"/>
      <c r="C183" s="9"/>
      <c r="D183" s="9"/>
      <c r="E183" s="9"/>
      <c r="F183" s="9"/>
      <c r="G183" s="9"/>
      <c r="H183" s="9"/>
      <c r="I183" s="9"/>
      <c r="J183" s="9"/>
      <c r="K183" s="9"/>
      <c r="L183" s="9"/>
      <c r="M183" s="9"/>
      <c r="N183" s="9"/>
      <c r="O183" s="9"/>
      <c r="P183" s="9"/>
      <c r="Q183" s="9"/>
      <c r="R183" s="9"/>
      <c r="S183" s="9"/>
      <c r="T183" s="9"/>
      <c r="U183" s="9"/>
      <c r="V183" s="9"/>
      <c r="W183" s="9"/>
      <c r="X183" s="9"/>
      <c r="Y183" s="9"/>
      <c r="Z183" s="9"/>
      <c r="AA183" s="11"/>
      <c r="AB183" s="12"/>
      <c r="AC183" s="11"/>
      <c r="AD183" s="11"/>
      <c r="AE183" s="480"/>
      <c r="BW183" s="494"/>
      <c r="BX183" s="494"/>
      <c r="BY183" s="494"/>
      <c r="BZ183" s="494"/>
      <c r="CA183" s="494"/>
      <c r="CC183" s="494"/>
      <c r="CD183" s="494"/>
      <c r="CE183" s="494"/>
      <c r="CF183" s="494"/>
      <c r="CG183" s="494"/>
    </row>
    <row r="184" spans="1:85" x14ac:dyDescent="0.2">
      <c r="A184" s="10"/>
      <c r="B184" s="10"/>
      <c r="C184" s="9"/>
      <c r="D184" s="9"/>
      <c r="E184" s="9"/>
      <c r="F184" s="9"/>
      <c r="G184" s="9"/>
      <c r="H184" s="9"/>
      <c r="I184" s="9"/>
      <c r="J184" s="9"/>
      <c r="K184" s="9"/>
      <c r="L184" s="9"/>
      <c r="M184" s="9"/>
      <c r="N184" s="9"/>
      <c r="O184" s="9"/>
      <c r="P184" s="9"/>
      <c r="Q184" s="9"/>
      <c r="R184" s="9"/>
      <c r="S184" s="9"/>
      <c r="T184" s="9"/>
      <c r="U184" s="9"/>
      <c r="V184" s="9"/>
      <c r="W184" s="9"/>
      <c r="X184" s="9"/>
      <c r="Y184" s="9"/>
      <c r="Z184" s="9"/>
      <c r="AA184" s="11"/>
      <c r="AB184" s="12"/>
      <c r="AC184" s="11"/>
      <c r="AD184" s="11"/>
      <c r="AE184" s="480"/>
      <c r="BX184" s="497"/>
      <c r="CD184" s="497"/>
    </row>
    <row r="185" spans="1:85" x14ac:dyDescent="0.2">
      <c r="A185" s="10"/>
      <c r="B185" s="10"/>
      <c r="C185" s="9"/>
      <c r="D185" s="9"/>
      <c r="E185" s="9"/>
      <c r="F185" s="9"/>
      <c r="G185" s="9"/>
      <c r="H185" s="9"/>
      <c r="I185" s="9"/>
      <c r="J185" s="9"/>
      <c r="K185" s="9"/>
      <c r="L185" s="9"/>
      <c r="M185" s="9"/>
      <c r="N185" s="9"/>
      <c r="O185" s="9"/>
      <c r="P185" s="9"/>
      <c r="Q185" s="9"/>
      <c r="R185" s="9"/>
      <c r="S185" s="9"/>
      <c r="T185" s="9"/>
      <c r="U185" s="9"/>
      <c r="V185" s="9"/>
      <c r="W185" s="9"/>
      <c r="X185" s="9"/>
      <c r="Y185" s="9"/>
      <c r="Z185" s="9"/>
      <c r="AA185" s="11"/>
      <c r="AB185" s="12"/>
      <c r="AC185" s="11"/>
      <c r="AD185" s="11"/>
      <c r="AE185" s="480"/>
      <c r="BX185" s="497"/>
      <c r="CD185" s="497"/>
    </row>
    <row r="186" spans="1:85" x14ac:dyDescent="0.2">
      <c r="BX186" s="497"/>
      <c r="CD186" s="497"/>
    </row>
    <row r="187" spans="1:85" x14ac:dyDescent="0.2">
      <c r="BX187" s="497"/>
      <c r="CD187" s="497"/>
    </row>
    <row r="188" spans="1:85" x14ac:dyDescent="0.2">
      <c r="BX188" s="497"/>
      <c r="CD188" s="497"/>
    </row>
    <row r="189" spans="1:85" x14ac:dyDescent="0.2">
      <c r="BX189" s="497"/>
      <c r="CD189" s="497"/>
    </row>
    <row r="190" spans="1:85" x14ac:dyDescent="0.2"/>
    <row r="191" spans="1:85" x14ac:dyDescent="0.2">
      <c r="BW191" s="494"/>
      <c r="BX191" s="494"/>
      <c r="BY191" s="494"/>
      <c r="BZ191" s="494"/>
      <c r="CA191" s="494"/>
      <c r="CC191" s="494"/>
      <c r="CD191" s="494"/>
      <c r="CE191" s="494"/>
      <c r="CF191" s="494"/>
      <c r="CG191" s="494"/>
    </row>
    <row r="192" spans="1:85" x14ac:dyDescent="0.2">
      <c r="BX192" s="497"/>
      <c r="CD192" s="497"/>
    </row>
    <row r="193" spans="75:85" x14ac:dyDescent="0.2">
      <c r="BX193" s="497"/>
      <c r="CD193" s="497"/>
    </row>
    <row r="194" spans="75:85" x14ac:dyDescent="0.2">
      <c r="BX194" s="497"/>
      <c r="CD194" s="497"/>
    </row>
    <row r="195" spans="75:85" x14ac:dyDescent="0.2">
      <c r="BX195" s="497"/>
      <c r="CD195" s="497"/>
    </row>
    <row r="196" spans="75:85" x14ac:dyDescent="0.2">
      <c r="BX196" s="497"/>
      <c r="CD196" s="497"/>
    </row>
    <row r="197" spans="75:85" x14ac:dyDescent="0.2">
      <c r="BX197" s="497"/>
      <c r="CD197" s="497"/>
    </row>
    <row r="198" spans="75:85" x14ac:dyDescent="0.2"/>
    <row r="199" spans="75:85" x14ac:dyDescent="0.2">
      <c r="BW199" s="494"/>
      <c r="BX199" s="494"/>
      <c r="BY199" s="494"/>
      <c r="BZ199" s="494"/>
      <c r="CA199" s="494"/>
      <c r="CC199" s="494"/>
      <c r="CD199" s="494"/>
      <c r="CE199" s="494"/>
      <c r="CF199" s="494"/>
      <c r="CG199" s="494"/>
    </row>
    <row r="200" spans="75:85" x14ac:dyDescent="0.2">
      <c r="BX200" s="497"/>
      <c r="CD200" s="497"/>
    </row>
    <row r="201" spans="75:85" x14ac:dyDescent="0.2">
      <c r="BX201" s="497"/>
      <c r="CD201" s="497"/>
    </row>
    <row r="202" spans="75:85" x14ac:dyDescent="0.2">
      <c r="BX202" s="497"/>
      <c r="CD202" s="497"/>
    </row>
    <row r="203" spans="75:85" x14ac:dyDescent="0.2">
      <c r="BX203" s="497"/>
      <c r="CD203" s="497"/>
    </row>
    <row r="204" spans="75:85" x14ac:dyDescent="0.2">
      <c r="BX204" s="497"/>
      <c r="CD204" s="497"/>
    </row>
    <row r="205" spans="75:85" x14ac:dyDescent="0.2">
      <c r="BX205" s="497"/>
      <c r="CD205" s="497"/>
    </row>
    <row r="206" spans="75:85" x14ac:dyDescent="0.2"/>
    <row r="207" spans="75:85" x14ac:dyDescent="0.2">
      <c r="BW207" s="494"/>
      <c r="BX207" s="494"/>
      <c r="BY207" s="494"/>
      <c r="BZ207" s="494"/>
      <c r="CA207" s="494"/>
      <c r="CC207" s="494"/>
      <c r="CD207" s="494"/>
      <c r="CE207" s="494"/>
      <c r="CF207" s="494"/>
      <c r="CG207" s="494"/>
    </row>
    <row r="208" spans="75:85" x14ac:dyDescent="0.2">
      <c r="BX208" s="497"/>
      <c r="CD208" s="497"/>
    </row>
    <row r="209" spans="76:82" x14ac:dyDescent="0.2">
      <c r="BX209" s="497"/>
      <c r="CD209" s="497"/>
    </row>
    <row r="210" spans="76:82" x14ac:dyDescent="0.2">
      <c r="BX210" s="497"/>
      <c r="CD210" s="497"/>
    </row>
    <row r="211" spans="76:82" x14ac:dyDescent="0.2">
      <c r="BX211" s="497"/>
      <c r="CD211" s="497"/>
    </row>
    <row r="212" spans="76:82" x14ac:dyDescent="0.2">
      <c r="BX212" s="497"/>
      <c r="CD212" s="497"/>
    </row>
    <row r="213" spans="76:82" x14ac:dyDescent="0.2">
      <c r="BX213" s="497"/>
      <c r="CD213" s="497"/>
    </row>
  </sheetData>
  <sheetProtection algorithmName="SHA-512" hashValue="bqmeoK70qyuokVVU8WACkBNyQUG1m1UouDpq8DSsD8uj2aJtWyhlANUFg/+t6Yt7NBfnn6KRqH8dEbuM6CxpyA==" saltValue="zpabW8bj6KP4j7QJhFUrmQ==" spinCount="100000" sheet="1" objects="1" scenarios="1" selectLockedCells="1"/>
  <mergeCells count="34">
    <mergeCell ref="E93:E94"/>
    <mergeCell ref="E87:E90"/>
    <mergeCell ref="P55:R56"/>
    <mergeCell ref="E76:E83"/>
    <mergeCell ref="G1:H1"/>
    <mergeCell ref="E20:E25"/>
    <mergeCell ref="F52:Z52"/>
    <mergeCell ref="F53:Z53"/>
    <mergeCell ref="E28:E33"/>
    <mergeCell ref="E36:E41"/>
    <mergeCell ref="Q100:AA102"/>
    <mergeCell ref="Q103:AA105"/>
    <mergeCell ref="I108:N108"/>
    <mergeCell ref="I100:N100"/>
    <mergeCell ref="I101:N101"/>
    <mergeCell ref="I105:N105"/>
    <mergeCell ref="I104:N104"/>
    <mergeCell ref="I106:N106"/>
    <mergeCell ref="BN4:BS4"/>
    <mergeCell ref="BH36:BM36"/>
    <mergeCell ref="E44:E49"/>
    <mergeCell ref="AB44:AD45"/>
    <mergeCell ref="BH44:BM44"/>
    <mergeCell ref="BH4:BM4"/>
    <mergeCell ref="AB4:AD5"/>
    <mergeCell ref="E4:E9"/>
    <mergeCell ref="E12:E17"/>
    <mergeCell ref="AB12:AD13"/>
    <mergeCell ref="BH12:BM12"/>
    <mergeCell ref="BH28:BM28"/>
    <mergeCell ref="BH20:BM20"/>
    <mergeCell ref="AB20:AD21"/>
    <mergeCell ref="AB28:AD29"/>
    <mergeCell ref="AB36:AD37"/>
  </mergeCells>
  <phoneticPr fontId="25" type="noConversion"/>
  <conditionalFormatting sqref="K93:L94">
    <cfRule type="expression" dxfId="113" priority="406">
      <formula>K93=""</formula>
    </cfRule>
  </conditionalFormatting>
  <conditionalFormatting sqref="K87:L87">
    <cfRule type="expression" dxfId="112" priority="363">
      <formula>K87=""</formula>
    </cfRule>
  </conditionalFormatting>
  <conditionalFormatting sqref="K88:L88">
    <cfRule type="expression" dxfId="111" priority="330">
      <formula>K88=""</formula>
    </cfRule>
  </conditionalFormatting>
  <conditionalFormatting sqref="K89:L89">
    <cfRule type="expression" dxfId="110" priority="327">
      <formula>K89=""</formula>
    </cfRule>
  </conditionalFormatting>
  <conditionalFormatting sqref="K90:L90">
    <cfRule type="expression" dxfId="109" priority="324">
      <formula>K90=""</formula>
    </cfRule>
  </conditionalFormatting>
  <conditionalFormatting sqref="J87 M87">
    <cfRule type="expression" dxfId="108" priority="303">
      <formula>IF(COUNT($K87:$L87)=2,IF(AND($J87&lt;&gt;$M87,$K87=$L87,$J87&lt;&gt;"",$M87&lt;&gt;""),1=2,IF(AND($J87&lt;&gt;"",$K87=$L87),1=1,IF(AND($J87="",$K87=$L87),1=1,1=2))),1=2)</formula>
    </cfRule>
  </conditionalFormatting>
  <conditionalFormatting sqref="F52:Z53">
    <cfRule type="expression" dxfId="107" priority="247">
      <formula>$E$52&gt;0</formula>
    </cfRule>
  </conditionalFormatting>
  <conditionalFormatting sqref="AC6:AC9">
    <cfRule type="expression" dxfId="106" priority="207">
      <formula>IF(AND(VLOOKUP(AB6,$R$6:$AA$9,10,0)&gt;=0,VLOOKUP(AB6,$R$6:$AA$9,10,0)&lt;90),1,0)</formula>
    </cfRule>
  </conditionalFormatting>
  <conditionalFormatting sqref="AB4:AD5">
    <cfRule type="expression" dxfId="105" priority="199">
      <formula>$AA$5&gt;0</formula>
    </cfRule>
  </conditionalFormatting>
  <conditionalFormatting sqref="Q9">
    <cfRule type="expression" dxfId="104" priority="186">
      <formula>SUM($T$6:$T$9)=12</formula>
    </cfRule>
  </conditionalFormatting>
  <conditionalFormatting sqref="Z9">
    <cfRule type="expression" dxfId="103" priority="185">
      <formula>SUM($T$6:$T$9)=12</formula>
    </cfRule>
  </conditionalFormatting>
  <conditionalFormatting sqref="R9:Y9">
    <cfRule type="expression" dxfId="102" priority="184">
      <formula>SUM($T$6:$T$9)=12</formula>
    </cfRule>
  </conditionalFormatting>
  <conditionalFormatting sqref="J93:J94 M93:M94">
    <cfRule type="expression" dxfId="101" priority="174">
      <formula>IF(COUNT($K93:$L93)=2,IF(AND($J93&lt;&gt;$M93,$K93=$L93,$J93&lt;&gt;"",$M93&lt;&gt;""),1=2,IF(AND($J93&lt;&gt;"",$K93=$L93),1=1,IF(AND($J93="",$K93=$L93),1=1,1=2))),1=2)</formula>
    </cfRule>
  </conditionalFormatting>
  <conditionalFormatting sqref="AA6:AA9">
    <cfRule type="iconSet" priority="518">
      <iconSet iconSet="3Symbols2" showValue="0">
        <cfvo type="percent" val="0"/>
        <cfvo type="num" val="0"/>
        <cfvo type="num" val="90"/>
      </iconSet>
    </cfRule>
  </conditionalFormatting>
  <conditionalFormatting sqref="O4:O9">
    <cfRule type="iconSet" priority="519">
      <iconSet iconSet="3Symbols2" showValue="0">
        <cfvo type="percent" val="0"/>
        <cfvo type="num" val="0.5"/>
        <cfvo type="num" val="1"/>
      </iconSet>
    </cfRule>
  </conditionalFormatting>
  <conditionalFormatting sqref="K12:L12">
    <cfRule type="expression" dxfId="100" priority="168">
      <formula>K12=""</formula>
    </cfRule>
  </conditionalFormatting>
  <conditionalFormatting sqref="K13:L17">
    <cfRule type="expression" dxfId="99" priority="167">
      <formula>K13=""</formula>
    </cfRule>
  </conditionalFormatting>
  <conditionalFormatting sqref="AC14:AC17">
    <cfRule type="expression" dxfId="98" priority="163">
      <formula>IF(AND(VLOOKUP(AB14,$R$14:$AA$17,10,0)&gt;=0,VLOOKUP(AB14,$R$14:$AA$17,10,0)&lt;90),1,0)</formula>
    </cfRule>
  </conditionalFormatting>
  <conditionalFormatting sqref="AB12:AD13">
    <cfRule type="expression" dxfId="97" priority="162">
      <formula>$AA$13&gt;0</formula>
    </cfRule>
  </conditionalFormatting>
  <conditionalFormatting sqref="Q17">
    <cfRule type="expression" dxfId="96" priority="156">
      <formula>SUM($T$14:$T$17)=12</formula>
    </cfRule>
  </conditionalFormatting>
  <conditionalFormatting sqref="Z17">
    <cfRule type="expression" dxfId="95" priority="155">
      <formula>SUM($T$14:$T$17)=12</formula>
    </cfRule>
  </conditionalFormatting>
  <conditionalFormatting sqref="R17:Y17">
    <cfRule type="expression" dxfId="94" priority="154">
      <formula>SUM($T$14:$T$17)=12</formula>
    </cfRule>
  </conditionalFormatting>
  <conditionalFormatting sqref="AA14:AA17">
    <cfRule type="iconSet" priority="170">
      <iconSet iconSet="3Symbols2" showValue="0">
        <cfvo type="percent" val="0"/>
        <cfvo type="num" val="0"/>
        <cfvo type="num" val="90"/>
      </iconSet>
    </cfRule>
  </conditionalFormatting>
  <conditionalFormatting sqref="O12:O17">
    <cfRule type="iconSet" priority="171">
      <iconSet iconSet="3Symbols2" showValue="0">
        <cfvo type="percent" val="0"/>
        <cfvo type="num" val="0.5"/>
        <cfvo type="num" val="1"/>
      </iconSet>
    </cfRule>
  </conditionalFormatting>
  <conditionalFormatting sqref="K20:L20">
    <cfRule type="expression" dxfId="93" priority="150">
      <formula>K20=""</formula>
    </cfRule>
  </conditionalFormatting>
  <conditionalFormatting sqref="K21:L25">
    <cfRule type="expression" dxfId="92" priority="149">
      <formula>K21=""</formula>
    </cfRule>
  </conditionalFormatting>
  <conditionalFormatting sqref="AC22:AC25">
    <cfRule type="expression" dxfId="91" priority="145">
      <formula>IF(AND(VLOOKUP(AB22,$R$22:$AA$25,10,0)&gt;=0,VLOOKUP(AB22,$R$22:$AA$25,10,0)&lt;90),1,0)</formula>
    </cfRule>
  </conditionalFormatting>
  <conditionalFormatting sqref="AB20:AD21">
    <cfRule type="expression" dxfId="90" priority="144">
      <formula>$AA$21&gt;0</formula>
    </cfRule>
  </conditionalFormatting>
  <conditionalFormatting sqref="Q25">
    <cfRule type="expression" dxfId="89" priority="138">
      <formula>SUM($T$22:$T$25)=12</formula>
    </cfRule>
  </conditionalFormatting>
  <conditionalFormatting sqref="Z25">
    <cfRule type="expression" dxfId="88" priority="137">
      <formula>SUM($T$22:$T$25)=12</formula>
    </cfRule>
  </conditionalFormatting>
  <conditionalFormatting sqref="R25:Y25">
    <cfRule type="expression" dxfId="87" priority="136">
      <formula>SUM($T$22:$T$25)=12</formula>
    </cfRule>
  </conditionalFormatting>
  <conditionalFormatting sqref="O20:O25">
    <cfRule type="iconSet" priority="153">
      <iconSet iconSet="3Symbols2" showValue="0">
        <cfvo type="percent" val="0"/>
        <cfvo type="num" val="0.5"/>
        <cfvo type="num" val="1"/>
      </iconSet>
    </cfRule>
  </conditionalFormatting>
  <conditionalFormatting sqref="P55:R56">
    <cfRule type="expression" dxfId="86" priority="124">
      <formula>$O$56&gt;0</formula>
    </cfRule>
  </conditionalFormatting>
  <conditionalFormatting sqref="J97 M97">
    <cfRule type="expression" dxfId="85" priority="121">
      <formula>IF(COUNT($K97:$L97)=2,IF(AND($J97&lt;&gt;$M97,$K97=$L97,$J97&lt;&gt;"",$M97&lt;&gt;""),1=2,IF(AND($J97&lt;&gt;"",$K97=$L97),1=1,IF(AND($J97="",$K97=$L97),1=1,1=2))),1=2)</formula>
    </cfRule>
  </conditionalFormatting>
  <conditionalFormatting sqref="K97:L97">
    <cfRule type="expression" dxfId="84" priority="119">
      <formula>K97=""</formula>
    </cfRule>
  </conditionalFormatting>
  <conditionalFormatting sqref="O97">
    <cfRule type="iconSet" priority="120">
      <iconSet iconSet="3Symbols2" showValue="0">
        <cfvo type="percent" val="0"/>
        <cfvo type="num" val="0.5"/>
        <cfvo type="num" val="1"/>
      </iconSet>
    </cfRule>
  </conditionalFormatting>
  <conditionalFormatting sqref="O100:O101">
    <cfRule type="iconSet" priority="116">
      <iconSet iconSet="3Symbols2" showValue="0">
        <cfvo type="percent" val="0"/>
        <cfvo type="num" val="0.5"/>
        <cfvo type="num" val="1"/>
      </iconSet>
    </cfRule>
  </conditionalFormatting>
  <conditionalFormatting sqref="O104:O106">
    <cfRule type="iconSet" priority="115">
      <iconSet iconSet="3Symbols2" showValue="0">
        <cfvo type="percent" val="0"/>
        <cfvo type="num" val="0.5"/>
        <cfvo type="num" val="1"/>
      </iconSet>
    </cfRule>
  </conditionalFormatting>
  <conditionalFormatting sqref="O108">
    <cfRule type="iconSet" priority="113">
      <iconSet iconSet="3Symbols2" showValue="0">
        <cfvo type="percent" val="0"/>
        <cfvo type="num" val="0.5"/>
        <cfvo type="num" val="1"/>
      </iconSet>
    </cfRule>
  </conditionalFormatting>
  <conditionalFormatting sqref="Q100:AA105">
    <cfRule type="expression" dxfId="83" priority="111">
      <formula>IF($Q$100="PORRA COMPLETA:",1,0)</formula>
    </cfRule>
  </conditionalFormatting>
  <conditionalFormatting sqref="J90">
    <cfRule type="expression" dxfId="82" priority="97">
      <formula>IF(COUNT($K90:$L90)=2,IF(AND($J90&lt;&gt;$M90,$K90=$L90,$J90&lt;&gt;"",$M90&lt;&gt;""),1=2,IF(AND($J90&lt;&gt;"",$K90=$L90),1=1,IF(AND($J90="",$K90=$L90),1=1,1=2))),1=2)</formula>
    </cfRule>
  </conditionalFormatting>
  <conditionalFormatting sqref="M90">
    <cfRule type="expression" dxfId="81" priority="96">
      <formula>IF(COUNT($K90:$L90)=2,IF(AND($J90&lt;&gt;$M90,$K90=$L90,$J90&lt;&gt;"",$M90&lt;&gt;""),1=2,IF(AND($J90&lt;&gt;"",$K90=$L90),1=1,IF(AND($J90="",$K90=$L90),1=1,1=2))),1=2)</formula>
    </cfRule>
  </conditionalFormatting>
  <conditionalFormatting sqref="J88">
    <cfRule type="expression" dxfId="80" priority="95">
      <formula>IF(COUNT($K88:$L88)=2,IF(AND($J88&lt;&gt;$M88,$K88=$L88,$J88&lt;&gt;"",$M88&lt;&gt;""),1=2,IF(AND($J88&lt;&gt;"",$K88=$L88),1=1,IF(AND($J88="",$K88=$L88),1=1,1=2))),1=2)</formula>
    </cfRule>
  </conditionalFormatting>
  <conditionalFormatting sqref="M88">
    <cfRule type="expression" dxfId="79" priority="94">
      <formula>IF(COUNT($K88:$L88)=2,IF(AND($J88&lt;&gt;$M88,$K88=$L88,$J88&lt;&gt;"",$M88&lt;&gt;""),1=2,IF(AND($J88&lt;&gt;"",$K88=$L88),1=1,IF(AND($J88="",$K88=$L88),1=1,1=2))),1=2)</formula>
    </cfRule>
  </conditionalFormatting>
  <conditionalFormatting sqref="J89">
    <cfRule type="expression" dxfId="78" priority="93">
      <formula>IF(COUNT($K89:$L89)=2,IF(AND($J89&lt;&gt;$M89,$K89=$L89,$J89&lt;&gt;"",$M89&lt;&gt;""),1=2,IF(AND($J89&lt;&gt;"",$K89=$L89),1=1,IF(AND($J89="",$K89=$L89),1=1,1=2))),1=2)</formula>
    </cfRule>
  </conditionalFormatting>
  <conditionalFormatting sqref="M89">
    <cfRule type="expression" dxfId="77" priority="92">
      <formula>IF(COUNT($K89:$L89)=2,IF(AND($J89&lt;&gt;$M89,$K89=$L89,$J89&lt;&gt;"",$M89&lt;&gt;""),1=2,IF(AND($J89&lt;&gt;"",$K89=$L89),1=1,IF(AND($J89="",$K89=$L89),1=1,1=2))),1=2)</formula>
    </cfRule>
  </conditionalFormatting>
  <conditionalFormatting sqref="AC30:AC33">
    <cfRule type="expression" dxfId="76" priority="87">
      <formula>IF(AND(VLOOKUP(AB30,$R$30:$AA$33,10,0)&gt;=0,VLOOKUP(AB30,$R$30:$AA$33,10,0)&lt;90),1,0)</formula>
    </cfRule>
  </conditionalFormatting>
  <conditionalFormatting sqref="AB28:AD29">
    <cfRule type="expression" dxfId="75" priority="86">
      <formula>$AA$29&gt;0</formula>
    </cfRule>
  </conditionalFormatting>
  <conditionalFormatting sqref="Q33">
    <cfRule type="expression" dxfId="74" priority="82">
      <formula>SUM($T$30:$T$33)=12</formula>
    </cfRule>
  </conditionalFormatting>
  <conditionalFormatting sqref="Z33">
    <cfRule type="expression" dxfId="73" priority="81">
      <formula>SUM($T$30:$T$33)=12</formula>
    </cfRule>
  </conditionalFormatting>
  <conditionalFormatting sqref="R33:Y33">
    <cfRule type="expression" dxfId="72" priority="80">
      <formula>SUM($T$30:$T$33)=12</formula>
    </cfRule>
  </conditionalFormatting>
  <conditionalFormatting sqref="AA30:AA33">
    <cfRule type="iconSet" priority="90">
      <iconSet iconSet="3Symbols2" showValue="0">
        <cfvo type="percent" val="0"/>
        <cfvo type="num" val="0"/>
        <cfvo type="num" val="90"/>
      </iconSet>
    </cfRule>
  </conditionalFormatting>
  <conditionalFormatting sqref="O28:O33">
    <cfRule type="iconSet" priority="91">
      <iconSet iconSet="3Symbols2" showValue="0">
        <cfvo type="percent" val="0"/>
        <cfvo type="num" val="0.5"/>
        <cfvo type="num" val="1"/>
      </iconSet>
    </cfRule>
  </conditionalFormatting>
  <conditionalFormatting sqref="AC38:AC41">
    <cfRule type="expression" dxfId="71" priority="75">
      <formula>IF(AND(VLOOKUP(AB38,$R$38:$AA$41,10,0)&gt;=0,VLOOKUP(AB38,$R$38:$AA$41,10,0)&lt;90),1,0)</formula>
    </cfRule>
  </conditionalFormatting>
  <conditionalFormatting sqref="AB36:AD37">
    <cfRule type="expression" dxfId="70" priority="74">
      <formula>$AA$37&gt;0</formula>
    </cfRule>
  </conditionalFormatting>
  <conditionalFormatting sqref="Q41">
    <cfRule type="expression" dxfId="69" priority="70">
      <formula>SUM($T$38:$T$41)=12</formula>
    </cfRule>
  </conditionalFormatting>
  <conditionalFormatting sqref="Z41">
    <cfRule type="expression" dxfId="68" priority="69">
      <formula>SUM($T$38:$T$41)=12</formula>
    </cfRule>
  </conditionalFormatting>
  <conditionalFormatting sqref="R41:Y41">
    <cfRule type="expression" dxfId="67" priority="68">
      <formula>SUM($T$38:$T$41)=12</formula>
    </cfRule>
  </conditionalFormatting>
  <conditionalFormatting sqref="AA38:AA41">
    <cfRule type="iconSet" priority="78">
      <iconSet iconSet="3Symbols2" showValue="0">
        <cfvo type="percent" val="0"/>
        <cfvo type="num" val="0"/>
        <cfvo type="num" val="90"/>
      </iconSet>
    </cfRule>
  </conditionalFormatting>
  <conditionalFormatting sqref="O36:O41">
    <cfRule type="iconSet" priority="79">
      <iconSet iconSet="3Symbols2" showValue="0">
        <cfvo type="percent" val="0"/>
        <cfvo type="num" val="0.5"/>
        <cfvo type="num" val="1"/>
      </iconSet>
    </cfRule>
  </conditionalFormatting>
  <conditionalFormatting sqref="AC46:AC49">
    <cfRule type="expression" dxfId="66" priority="63">
      <formula>IF(AND(VLOOKUP(AB46,$R$46:$AA$49,10,0)&gt;=0,VLOOKUP(AB46,$R$46:$AA$49,10,0)&lt;90),1,0)</formula>
    </cfRule>
  </conditionalFormatting>
  <conditionalFormatting sqref="AB44:AD45">
    <cfRule type="expression" dxfId="65" priority="62">
      <formula>$AA$45&gt;0</formula>
    </cfRule>
  </conditionalFormatting>
  <conditionalFormatting sqref="Q49">
    <cfRule type="expression" dxfId="64" priority="58">
      <formula>SUM($T$46:$T$49)=12</formula>
    </cfRule>
  </conditionalFormatting>
  <conditionalFormatting sqref="Z49">
    <cfRule type="expression" dxfId="63" priority="57">
      <formula>SUM($T$46:$T$49)=12</formula>
    </cfRule>
  </conditionalFormatting>
  <conditionalFormatting sqref="R49:Y49">
    <cfRule type="expression" dxfId="62" priority="56">
      <formula>SUM($T$46:$T$49)=12</formula>
    </cfRule>
  </conditionalFormatting>
  <conditionalFormatting sqref="AA46:AA49">
    <cfRule type="iconSet" priority="66">
      <iconSet iconSet="3Symbols2" showValue="0">
        <cfvo type="percent" val="0"/>
        <cfvo type="num" val="0"/>
        <cfvo type="num" val="90"/>
      </iconSet>
    </cfRule>
  </conditionalFormatting>
  <conditionalFormatting sqref="O44:O49">
    <cfRule type="iconSet" priority="67">
      <iconSet iconSet="3Symbols2" showValue="0">
        <cfvo type="percent" val="0"/>
        <cfvo type="num" val="0.5"/>
        <cfvo type="num" val="1"/>
      </iconSet>
    </cfRule>
  </conditionalFormatting>
  <conditionalFormatting sqref="Q8:Z8">
    <cfRule type="expression" dxfId="61" priority="525">
      <formula>AND(SUM($H$57:$H62)=18,OR($R$8=$F$61,$R$8=$F$62))</formula>
    </cfRule>
  </conditionalFormatting>
  <conditionalFormatting sqref="Q16:Z16">
    <cfRule type="expression" dxfId="60" priority="529">
      <formula>AND(SUM($H$57:$H62)=18,OR($R$16=$F$61,$R$16=$F$62))</formula>
    </cfRule>
  </conditionalFormatting>
  <conditionalFormatting sqref="Q24:Z24">
    <cfRule type="expression" dxfId="59" priority="531">
      <formula>AND(SUM($H$57:$H62)=18,OR($R$24=$F$61,$R$24=$F$62))</formula>
    </cfRule>
  </conditionalFormatting>
  <conditionalFormatting sqref="J76">
    <cfRule type="expression" dxfId="58" priority="55">
      <formula>IF(COUNT($K76:$L76)=2,IF(AND($J76&lt;&gt;$M76,$K76=$L76,$J76&lt;&gt;"",$M76&lt;&gt;""),1=2,IF(AND($J76&lt;&gt;"",$K76=$L76),1=1,IF(AND($J76="",$K76=$L76),1=1,1=2))),1=2)</formula>
    </cfRule>
  </conditionalFormatting>
  <conditionalFormatting sqref="J79">
    <cfRule type="expression" dxfId="57" priority="54">
      <formula>IF(COUNT($K79:$L79)=2,IF(AND($J79&lt;&gt;$M79,$K79=$L79,$J79&lt;&gt;"",$M79&lt;&gt;""),1=2,IF(AND($J79&lt;&gt;"",$K79=$L79),1=1,IF(AND($J79="",$K79=$L79),1=1,1=2))),1=2)</formula>
    </cfRule>
  </conditionalFormatting>
  <conditionalFormatting sqref="J77">
    <cfRule type="expression" dxfId="56" priority="53">
      <formula>IF(COUNT($K77:$L77)=2,IF(AND($J77&lt;&gt;$M77,$K77=$L77,$J77&lt;&gt;"",$M77&lt;&gt;""),1=2,IF(AND($J77&lt;&gt;"",$K77=$L77),1=1,IF(AND($J77="",$K77=$L77),1=1,1=2))),1=2)</formula>
    </cfRule>
  </conditionalFormatting>
  <conditionalFormatting sqref="J78">
    <cfRule type="expression" dxfId="55" priority="52">
      <formula>IF(COUNT($K78:$L78)=2,IF(AND($J78&lt;&gt;$M78,$K78=$L78,$J78&lt;&gt;"",$M78&lt;&gt;""),1=2,IF(AND($J78&lt;&gt;"",$K78=$L78),1=1,IF(AND($J78="",$K78=$L78),1=1,1=2))),1=2)</formula>
    </cfRule>
  </conditionalFormatting>
  <conditionalFormatting sqref="J80">
    <cfRule type="expression" dxfId="54" priority="51">
      <formula>IF(COUNT($K80:$L80)=2,IF(AND($J80&lt;&gt;$M80,$K80=$L80,$J80&lt;&gt;"",$M80&lt;&gt;""),1=2,IF(AND($J80&lt;&gt;"",$K80=$L80),1=1,IF(AND($J80="",$K80=$L80),1=1,1=2))),1=2)</formula>
    </cfRule>
  </conditionalFormatting>
  <conditionalFormatting sqref="J83">
    <cfRule type="expression" dxfId="53" priority="50">
      <formula>IF(COUNT($K83:$L83)=2,IF(AND($J83&lt;&gt;$M83,$K83=$L83,$J83&lt;&gt;"",$M83&lt;&gt;""),1=2,IF(AND($J83&lt;&gt;"",$K83=$L83),1=1,IF(AND($J83="",$K83=$L83),1=1,1=2))),1=2)</formula>
    </cfRule>
  </conditionalFormatting>
  <conditionalFormatting sqref="J81">
    <cfRule type="expression" dxfId="52" priority="49">
      <formula>IF(COUNT($K81:$L81)=2,IF(AND($J81&lt;&gt;$M81,$K81=$L81,$J81&lt;&gt;"",$M81&lt;&gt;""),1=2,IF(AND($J81&lt;&gt;"",$K81=$L81),1=1,IF(AND($J81="",$K81=$L81),1=1,1=2))),1=2)</formula>
    </cfRule>
  </conditionalFormatting>
  <conditionalFormatting sqref="J82">
    <cfRule type="expression" dxfId="51" priority="48">
      <formula>IF(COUNT($K82:$L82)=2,IF(AND($J82&lt;&gt;$M82,$K82=$L82,$J82&lt;&gt;"",$M82&lt;&gt;""),1=2,IF(AND($J82&lt;&gt;"",$K82=$L82),1=1,IF(AND($J82="",$K82=$L82),1=1,1=2))),1=2)</formula>
    </cfRule>
  </conditionalFormatting>
  <conditionalFormatting sqref="M76">
    <cfRule type="expression" dxfId="50" priority="47">
      <formula>IF(COUNT($K76:$L76)=2,IF(AND($J76&lt;&gt;$M76,$K76=$L76,$J76&lt;&gt;"",$M76&lt;&gt;""),1=2,IF(AND($J76&lt;&gt;"",$K76=$L76),1=1,IF(AND($J76="",$K76=$L76),1=1,1=2))),1=2)</formula>
    </cfRule>
  </conditionalFormatting>
  <conditionalFormatting sqref="M79">
    <cfRule type="expression" dxfId="49" priority="46">
      <formula>IF(COUNT($K79:$L79)=2,IF(AND($J79&lt;&gt;$M79,$K79=$L79,$J79&lt;&gt;"",$M79&lt;&gt;""),1=2,IF(AND($J79&lt;&gt;"",$K79=$L79),1=1,IF(AND($J79="",$K79=$L79),1=1,1=2))),1=2)</formula>
    </cfRule>
  </conditionalFormatting>
  <conditionalFormatting sqref="M77">
    <cfRule type="expression" dxfId="48" priority="45">
      <formula>IF(COUNT($K77:$L77)=2,IF(AND($J77&lt;&gt;$M77,$K77=$L77,$J77&lt;&gt;"",$M77&lt;&gt;""),1=2,IF(AND($J77&lt;&gt;"",$K77=$L77),1=1,IF(AND($J77="",$K77=$L77),1=1,1=2))),1=2)</formula>
    </cfRule>
  </conditionalFormatting>
  <conditionalFormatting sqref="M78">
    <cfRule type="expression" dxfId="47" priority="44">
      <formula>IF(COUNT($K78:$L78)=2,IF(AND($J78&lt;&gt;$M78,$K78=$L78,$J78&lt;&gt;"",$M78&lt;&gt;""),1=2,IF(AND($J78&lt;&gt;"",$K78=$L78),1=1,IF(AND($J78="",$K78=$L78),1=1,1=2))),1=2)</formula>
    </cfRule>
  </conditionalFormatting>
  <conditionalFormatting sqref="M80">
    <cfRule type="expression" dxfId="46" priority="43">
      <formula>IF(COUNT($K80:$L80)=2,IF(AND($J80&lt;&gt;$M80,$K80=$L80,$J80&lt;&gt;"",$M80&lt;&gt;""),1=2,IF(AND($J80&lt;&gt;"",$K80=$L80),1=1,IF(AND($J80="",$K80=$L80),1=1,1=2))),1=2)</formula>
    </cfRule>
  </conditionalFormatting>
  <conditionalFormatting sqref="M83">
    <cfRule type="expression" dxfId="45" priority="42">
      <formula>IF(COUNT($K83:$L83)=2,IF(AND($J83&lt;&gt;$M83,$K83=$L83,$J83&lt;&gt;"",$M83&lt;&gt;""),1=2,IF(AND($J83&lt;&gt;"",$K83=$L83),1=1,IF(AND($J83="",$K83=$L83),1=1,1=2))),1=2)</formula>
    </cfRule>
  </conditionalFormatting>
  <conditionalFormatting sqref="M81">
    <cfRule type="expression" dxfId="44" priority="41">
      <formula>IF(COUNT($K81:$L81)=2,IF(AND($J81&lt;&gt;$M81,$K81=$L81,$J81&lt;&gt;"",$M81&lt;&gt;""),1=2,IF(AND($J81&lt;&gt;"",$K81=$L81),1=1,IF(AND($J81="",$K81=$L81),1=1,1=2))),1=2)</formula>
    </cfRule>
  </conditionalFormatting>
  <conditionalFormatting sqref="M82">
    <cfRule type="expression" dxfId="43" priority="40">
      <formula>IF(COUNT($K82:$L82)=2,IF(AND($J82&lt;&gt;$M82,$K82=$L82,$J82&lt;&gt;"",$M82&lt;&gt;""),1=2,IF(AND($J82&lt;&gt;"",$K82=$L82),1=1,IF(AND($J82="",$K82=$L82),1=1,1=2))),1=2)</formula>
    </cfRule>
  </conditionalFormatting>
  <conditionalFormatting sqref="K76:L76">
    <cfRule type="expression" dxfId="42" priority="37">
      <formula>K76=""</formula>
    </cfRule>
  </conditionalFormatting>
  <conditionalFormatting sqref="K77:L77">
    <cfRule type="expression" dxfId="41" priority="36">
      <formula>K77=""</formula>
    </cfRule>
  </conditionalFormatting>
  <conditionalFormatting sqref="K81:L81">
    <cfRule type="expression" dxfId="40" priority="32">
      <formula>K81=""</formula>
    </cfRule>
  </conditionalFormatting>
  <conditionalFormatting sqref="K82:L82">
    <cfRule type="expression" dxfId="39" priority="31">
      <formula>K82=""</formula>
    </cfRule>
  </conditionalFormatting>
  <conditionalFormatting sqref="K83:L83">
    <cfRule type="expression" dxfId="38" priority="30">
      <formula>K83=""</formula>
    </cfRule>
  </conditionalFormatting>
  <conditionalFormatting sqref="K78">
    <cfRule type="expression" dxfId="37" priority="29">
      <formula>K78=""</formula>
    </cfRule>
  </conditionalFormatting>
  <conditionalFormatting sqref="K79">
    <cfRule type="expression" dxfId="36" priority="28">
      <formula>K79=""</formula>
    </cfRule>
  </conditionalFormatting>
  <conditionalFormatting sqref="K80">
    <cfRule type="expression" dxfId="35" priority="27">
      <formula>K80=""</formula>
    </cfRule>
  </conditionalFormatting>
  <conditionalFormatting sqref="L78">
    <cfRule type="expression" dxfId="34" priority="26">
      <formula>L78=""</formula>
    </cfRule>
  </conditionalFormatting>
  <conditionalFormatting sqref="L79">
    <cfRule type="expression" dxfId="33" priority="25">
      <formula>L79=""</formula>
    </cfRule>
  </conditionalFormatting>
  <conditionalFormatting sqref="L80">
    <cfRule type="expression" dxfId="32" priority="24">
      <formula>L80=""</formula>
    </cfRule>
  </conditionalFormatting>
  <conditionalFormatting sqref="Q57:Q62">
    <cfRule type="expression" dxfId="31" priority="21">
      <formula>IF(AND(VLOOKUP(P57,$F$57:$O$62,10,0)&gt;=0,VLOOKUP(P57,$F$57:$O$62,10,0)&lt;90),1,0)</formula>
    </cfRule>
  </conditionalFormatting>
  <conditionalFormatting sqref="K28:L28">
    <cfRule type="expression" dxfId="30" priority="20">
      <formula>K28=""</formula>
    </cfRule>
  </conditionalFormatting>
  <conditionalFormatting sqref="K29:L33">
    <cfRule type="expression" dxfId="29" priority="19">
      <formula>K29=""</formula>
    </cfRule>
  </conditionalFormatting>
  <conditionalFormatting sqref="K36:L36">
    <cfRule type="expression" dxfId="28" priority="18">
      <formula>K36=""</formula>
    </cfRule>
  </conditionalFormatting>
  <conditionalFormatting sqref="K37:L41">
    <cfRule type="expression" dxfId="27" priority="17">
      <formula>K37=""</formula>
    </cfRule>
  </conditionalFormatting>
  <conditionalFormatting sqref="K44:L44">
    <cfRule type="expression" dxfId="26" priority="16">
      <formula>K44=""</formula>
    </cfRule>
  </conditionalFormatting>
  <conditionalFormatting sqref="K45:L49">
    <cfRule type="expression" dxfId="25" priority="15">
      <formula>K45=""</formula>
    </cfRule>
  </conditionalFormatting>
  <conditionalFormatting sqref="E61:E62">
    <cfRule type="expression" dxfId="24" priority="14">
      <formula>SUM($AK$57:$AK$62)=18</formula>
    </cfRule>
  </conditionalFormatting>
  <conditionalFormatting sqref="N61:N62">
    <cfRule type="expression" dxfId="23" priority="13">
      <formula>SUM($AK$57:$AK$62)=18</formula>
    </cfRule>
  </conditionalFormatting>
  <conditionalFormatting sqref="F61:M62">
    <cfRule type="expression" dxfId="22" priority="12">
      <formula>SUM($AK$57:$AK$62)=18</formula>
    </cfRule>
  </conditionalFormatting>
  <conditionalFormatting sqref="O57:O62">
    <cfRule type="iconSet" priority="548">
      <iconSet iconSet="3Symbols2" showValue="0">
        <cfvo type="percent" val="0"/>
        <cfvo type="num" val="0"/>
        <cfvo type="num" val="90"/>
      </iconSet>
    </cfRule>
  </conditionalFormatting>
  <conditionalFormatting sqref="Q32:Z32">
    <cfRule type="expression" dxfId="21" priority="552">
      <formula>AND(SUM($H$57:$H62)=18,OR($R$32=$F$61,$R$32=$F$62))</formula>
    </cfRule>
  </conditionalFormatting>
  <conditionalFormatting sqref="Q48:Z48">
    <cfRule type="expression" dxfId="20" priority="556">
      <formula>AND(SUM($H$57:$H62)=18,OR($R$48=$F$61,$R$48=$F$62))</formula>
    </cfRule>
  </conditionalFormatting>
  <conditionalFormatting sqref="CL55:CMH55">
    <cfRule type="expression" dxfId="19" priority="11">
      <formula>IF(CL$55=6,1,0)</formula>
    </cfRule>
  </conditionalFormatting>
  <conditionalFormatting sqref="CI54">
    <cfRule type="cellIs" dxfId="18" priority="10" operator="greaterThan">
      <formula>1</formula>
    </cfRule>
  </conditionalFormatting>
  <conditionalFormatting sqref="Q40:Z40">
    <cfRule type="expression" dxfId="17" priority="9">
      <formula>AND(SUM($H$57:$H62)=18,OR($R$40=$F$61,$R$40=$F$62))</formula>
    </cfRule>
  </conditionalFormatting>
  <conditionalFormatting sqref="CJ53">
    <cfRule type="cellIs" dxfId="16" priority="8" operator="equal">
      <formula>1</formula>
    </cfRule>
  </conditionalFormatting>
  <conditionalFormatting sqref="O87:O90 O93:O94">
    <cfRule type="iconSet" priority="6">
      <iconSet iconSet="3Symbols2" showValue="0">
        <cfvo type="percent" val="0"/>
        <cfvo type="num" val="0.5"/>
        <cfvo type="num" val="1"/>
      </iconSet>
    </cfRule>
  </conditionalFormatting>
  <conditionalFormatting sqref="O76:O83">
    <cfRule type="iconSet" priority="4">
      <iconSet iconSet="3Symbols2" showValue="0">
        <cfvo type="percent" val="0"/>
        <cfvo type="num" val="0.5"/>
        <cfvo type="num" val="1"/>
      </iconSet>
    </cfRule>
  </conditionalFormatting>
  <conditionalFormatting sqref="O84">
    <cfRule type="iconSet" priority="7">
      <iconSet iconSet="3Symbols2" showValue="0">
        <cfvo type="percent" val="0"/>
        <cfvo type="num" val="0"/>
        <cfvo type="num" val="90"/>
      </iconSet>
    </cfRule>
  </conditionalFormatting>
  <conditionalFormatting sqref="AA22:AA25">
    <cfRule type="iconSet" priority="3">
      <iconSet iconSet="3Symbols2" showValue="0">
        <cfvo type="percent" val="0"/>
        <cfvo type="num" val="0"/>
        <cfvo type="num" val="90"/>
      </iconSet>
    </cfRule>
  </conditionalFormatting>
  <conditionalFormatting sqref="K4:L4">
    <cfRule type="expression" dxfId="15" priority="2">
      <formula>K4=""</formula>
    </cfRule>
  </conditionalFormatting>
  <conditionalFormatting sqref="K5:L9">
    <cfRule type="expression" dxfId="14" priority="1">
      <formula>K5=""</formula>
    </cfRule>
  </conditionalFormatting>
  <dataValidations count="32">
    <dataValidation type="whole" allowBlank="1" showInputMessage="1" showErrorMessage="1" error="Introduzca un número." sqref="J87:M90 J93:M94 J97:M97 J76:M83" xr:uid="{00000000-0002-0000-0100-000000000000}">
      <formula1>0</formula1>
      <formula2>100</formula2>
    </dataValidation>
    <dataValidation type="list" allowBlank="1" showInputMessage="1" showErrorMessage="1" error="Introduce un puesto que corresponda_x000a_" sqref="AC6" xr:uid="{00000000-0002-0000-0100-000001000000}">
      <formula1>IF($CI$6=$CL$5,$EC$5:$EC$8,IF($CI$6=$CM$5,$ED$5:$ED$7,IF(OR($CI$6=$CN$5,$CI$6=$CO$5),$EE$5:$EE$6,$EI$5)))</formula1>
    </dataValidation>
    <dataValidation type="list" allowBlank="1" showInputMessage="1" showErrorMessage="1" sqref="AC7" xr:uid="{00000000-0002-0000-0100-000002000000}">
      <formula1>IF($CI$6=$CL$5,$EC$5:$EC$8,IF($CI$6=$CM$5,$ED$5:$ED$7,IF(OR($CI$6=$CN$5,$CI$6=$CO$5),$EE$5:$EE$6,IF($CI$6=$CP$5,$EF$5:$EF$7,(IF($CI$6=$CQ$5,$EH$5:$EH$6,$EJ$5))))))</formula1>
    </dataValidation>
    <dataValidation type="list" allowBlank="1" showInputMessage="1" showErrorMessage="1" sqref="AC8" xr:uid="{00000000-0002-0000-0100-000003000000}">
      <formula1>IF($CI$6=$CL$5,$EC$5:$EC$8,IF($CI$6=$CM$5,$ED$5:$ED$7,IF(OR($CI$6=$CN$5,$CI$6=$CR$5),$EG$5:$EG$6,IF($CI$6=$CP$5,$EF$5:$EF$7,(IF($CI$6=$CQ$5,$EH$5:$EH$6,$EK$5))))))</formula1>
    </dataValidation>
    <dataValidation type="list" allowBlank="1" showInputMessage="1" showErrorMessage="1" sqref="AC9" xr:uid="{00000000-0002-0000-0100-000004000000}">
      <formula1>IF($CI$6=$CL$5,$EC$5:$EC$8,IF(OR($CI$6=$CN$5,$CI$6=$CR$5),$EG$5:$EG$6,IF($CI$6=$CP$5,$EF$5:$EF$7,$EL$5)))</formula1>
    </dataValidation>
    <dataValidation type="whole" allowBlank="1" showInputMessage="1" showErrorMessage="1" error="Introduzca un número" sqref="K12:L17 K20:L25 K28:L33 K44:L49 K36:L41 K4:L9" xr:uid="{00000000-0002-0000-0100-000005000000}">
      <formula1>0</formula1>
      <formula2>100</formula2>
    </dataValidation>
    <dataValidation type="list" allowBlank="1" showInputMessage="1" showErrorMessage="1" error="Introduce un puesto que corresponda_x000a_" sqref="AC14" xr:uid="{28B23099-564D-49AC-845D-3E75BC0CC1C5}">
      <formula1>IF($CI$14=$CL$13,$EC$13:$EC$16,IF($CI$14=$CM$13,$ED$13:$ED$15,IF(OR($CI$14=$CN$13,$CI$14=$CO$13),$EE$13:$EE$14,$EI$13)))</formula1>
    </dataValidation>
    <dataValidation type="list" allowBlank="1" showInputMessage="1" showErrorMessage="1" sqref="AC15" xr:uid="{65E30451-E170-4B05-8D21-CC8E96E84532}">
      <formula1>IF($CI$14=$CL$13,$EC$13:$EC$16,IF($CI$14=$CM$13,$ED$13:$ED$15,IF(OR($CI$14=$CN$13,$CI$14=$CO$13),$EE$13:$EE$14,IF($CI$14=$CP$13,$EF$13:$EF$15,(IF($CI$14=$CQ$13,$EH$13:$EH$14,$EJ$13))))))</formula1>
    </dataValidation>
    <dataValidation type="list" allowBlank="1" showInputMessage="1" showErrorMessage="1" sqref="AC16" xr:uid="{326F6951-2D67-4B8F-A26E-2262BE7267BC}">
      <formula1>IF($CI$14=$CL$13,$EC$13:$EC$16,IF($CI$14=$CM$13,$ED$13:$ED$15,IF(OR($CI$14=$CN$13,$CI$14=$CR$13),$EG$13:$EG$14,IF($CI$14=$CP$13,$EF$13:$EF$15,(IF($CI$14=$CQ$13,$EH$13:$EH$14,$EK$13))))))</formula1>
    </dataValidation>
    <dataValidation type="list" allowBlank="1" showInputMessage="1" showErrorMessage="1" sqref="AC17" xr:uid="{7D54C984-C012-464C-BC24-E2408BDB6ED6}">
      <formula1>IF($CI$14=$CL$13,$EC$13:$EC$16,IF(OR($CI$14=$CN$13,$CI$14=$CR$13),$EG$13:$EG$14,IF($CI$14=$CP$13,$EF$13:$EF$15,$EL$13)))</formula1>
    </dataValidation>
    <dataValidation type="list" allowBlank="1" showInputMessage="1" showErrorMessage="1" error="Introduce un puesto que corresponda_x000a_" sqref="AC22" xr:uid="{E9F3E46B-A682-524E-A784-FE53DF43B2D3}">
      <formula1>IF($CI$22=$CL$21,$EC$21:$EC$24,IF($CI$22=$CM$21,$ED$21:$ED$23,IF(OR($CI$22=$CN$21,$CI$22=$CO$21),$EE$21:$EE$22,$EI$21)))</formula1>
    </dataValidation>
    <dataValidation type="list" allowBlank="1" showInputMessage="1" showErrorMessage="1" sqref="AC23" xr:uid="{25A79145-3529-864E-810F-5CF69876379E}">
      <formula1>IF($CI$22=$CL$21,$EC$21:$EC$24,IF($CI$22=$CM$21,$ED$21:$ED$23,IF(OR($CI$22=$CN$21,$CI$22=$CO$21),$EE$21:$EE$22,IF($CI$22=$CP$21,$EF$21:$EF$23,(IF($CI$22=$CQ$21,$EH$21:$EH$22,$EJ$21))))))</formula1>
    </dataValidation>
    <dataValidation type="list" allowBlank="1" showInputMessage="1" showErrorMessage="1" sqref="AC24" xr:uid="{C688F586-2371-B446-AC3A-474197C6BE66}">
      <formula1>IF($CI$22=$CL$21,$EC$21:$EC$24,IF($CI$22=$CM$21,$ED$21:$ED$23,IF(OR($CI$22=$CN$21,$CI$22=$CR$21),$EG$21:$EG$22,IF($CI$22=$CP$21,$EF$21:$EF$23,(IF($CI$22=$CQ$21,$EH$21:$EH$22,$EK$21))))))</formula1>
    </dataValidation>
    <dataValidation type="list" allowBlank="1" showInputMessage="1" showErrorMessage="1" sqref="AC25" xr:uid="{9CB12D0B-8C22-3747-B86A-FF4B0943B350}">
      <formula1>IF($CI$22=$CL$21,$EC$21:$EC$24,IF(OR($CI$22=$CN$21,$CI$22=$CR$21),$EG$21:$EG$22,IF($CI$22=$CP$21,$EF$21:$EF$23,$EL$21)))</formula1>
    </dataValidation>
    <dataValidation type="list" allowBlank="1" showInputMessage="1" showErrorMessage="1" error="Introduce un puesto que corresponda_x000a_" sqref="AC30" xr:uid="{D6B663D7-806C-A944-A8AB-A757C7B3CC41}">
      <formula1>IF($CI$30=$CL$29,$EC$29:$EC$32,IF($CI$30=$CM$29,$ED$29:$ED$31,IF(OR($CI$30=$CN$29,$CI$30=$CO$29),$EE$29:$EE$30,$EI$29)))</formula1>
    </dataValidation>
    <dataValidation type="list" allowBlank="1" showInputMessage="1" showErrorMessage="1" sqref="AC31" xr:uid="{CCDBC516-E302-5141-A74F-FC4D2175539A}">
      <formula1>IF($CI$30=$CL$29,$EC$29:$EC$32,IF($CI$30=$CM$29,$ED$29:$ED$31,IF(OR($CI$30=$CN$29,$CI$30=$CO$29),$EE$29:$EE$30,IF($CI$30=$CP$29,$EF$29:$EF$31,(IF($CI$30=$CQ$29,$EH$29:$EH$30,$EJ$29))))))</formula1>
    </dataValidation>
    <dataValidation type="list" allowBlank="1" showInputMessage="1" showErrorMessage="1" sqref="AC32" xr:uid="{C419EEA7-83ED-0840-B1AA-FDAA03452479}">
      <formula1>IF($CI$30=$CL$29,$EC$29:$EC$32,IF($CI$30=$CM$29,$ED$29:$ED$31,IF(OR($CI$30=$CN$29,$CI$30=$CR$29),$EG$29:$EG$30,IF($CI$30=$CP$29,$EF$29:$EF$31,(IF($CI$30=$CQ$29,$EH$29:$EH$30,$EK$29))))))</formula1>
    </dataValidation>
    <dataValidation type="list" allowBlank="1" showInputMessage="1" showErrorMessage="1" sqref="AC33" xr:uid="{FD37C746-FEF7-DE42-B3DD-8232539FC827}">
      <formula1>IF($CI$30=$CL$29,$EC$29:$EC$32,IF(OR($CI$30=$CN$29,$CI$30=$CR$29),$EG$29:$EG$30,IF($CI$30=$CP$29,$EF$29:$EF$31,$EL$29)))</formula1>
    </dataValidation>
    <dataValidation type="list" allowBlank="1" showInputMessage="1" showErrorMessage="1" error="Introduce un puesto que corresponda_x000a_" sqref="AC38" xr:uid="{556DFD13-7398-FD42-876B-5340717B31A1}">
      <formula1>IF($CI$38=$CL$37,$EC$37:$EC$40,IF($CI$38=$CM$37,$ED$37:$ED$39,IF(OR($CI$38=$CN$37,$CI$38=$CO$37),$EE$37:$EE$38,$EI$37)))</formula1>
    </dataValidation>
    <dataValidation type="list" allowBlank="1" showInputMessage="1" showErrorMessage="1" sqref="AC39" xr:uid="{5D3EB5B3-5E9D-474E-94ED-67683BAADFBB}">
      <formula1>IF($CI$38=$CL$37,$EC$37:$EC$40,IF($CI$38=$CM$37,$ED$37:$ED$39,IF(OR($CI$38=$CN$37,$CI$38=$CO$37),$EE$37:$EE$38,IF($CI$38=$CP$37,$EF$37:$EF$39,(IF($CI$38=$CQ$37,$EH$37:$EH$38,$EJ$37))))))</formula1>
    </dataValidation>
    <dataValidation type="list" allowBlank="1" showInputMessage="1" showErrorMessage="1" sqref="AC40" xr:uid="{F814ED5E-4FBC-904A-AE3A-0651E1389FB7}">
      <formula1>IF($CI$38=$CL$37,$EC$37:$EC$40,IF($CI$38=$CM$37,$ED$37:$ED$39,IF(OR($CI$38=$CN$37,$CI$38=$CR$37),$EG$37:$EG$38,IF($CI$38=$CP$37,$EF$37:$EF$39,(IF($CI$38=$CQ$37,$EH$37:$EH$38,$EK$37))))))</formula1>
    </dataValidation>
    <dataValidation type="list" allowBlank="1" showInputMessage="1" showErrorMessage="1" sqref="AC41" xr:uid="{EE432B97-D798-7C4B-AF9B-95E75B909CC9}">
      <formula1>IF($CI$38=$CL$37,$EC$37:$EC$40,IF(OR($CI$38=$CN$37,$CI$38=$CR$37),$EG$37:$EG$38,IF($CI$38=$CP$37,$EF$37:$EF$39,$EL$37)))</formula1>
    </dataValidation>
    <dataValidation type="list" allowBlank="1" showInputMessage="1" showErrorMessage="1" error="Introduce un puesto que corresponda_x000a_" sqref="AC46" xr:uid="{CB3E8F91-3851-EA47-8844-98D675C19DB5}">
      <formula1>IF($CI$46=$CL$45,$EC$45:$EC$48,IF($CI$46=$CM$45,$ED$45:$ED$47,IF(OR($CI$46=$CN$45,$CI$46=$CO$45),$EE$45:$EE$46,$EI$45)))</formula1>
    </dataValidation>
    <dataValidation type="list" allowBlank="1" showInputMessage="1" showErrorMessage="1" sqref="AC47" xr:uid="{43182B64-F597-A045-8E19-8A16D3822E81}">
      <formula1>IF($CI$46=$CL$45,$EC$45:$EC$48,IF($CI$46=$CM$45,$ED$45:$ED$47,IF(OR($CI$46=$CN$45,$CI$46=$CO$45),$EE$45:$EE$46,IF($CI$46=$CP$45,$EF$45:$EF$47,(IF($CI$46=$CQ$45,$EH$45:$EH$46,$EJ$45))))))</formula1>
    </dataValidation>
    <dataValidation type="list" allowBlank="1" showInputMessage="1" showErrorMessage="1" sqref="AC48" xr:uid="{66B73129-D040-2148-8078-AADEF6E98974}">
      <formula1>IF($CI$46=$CL$45,$EC$45:$EC$48,IF($CI$46=$CM$45,$ED$45:$ED$47,IF(OR($CI$46=$CN$45,$CI$46=$CR$45),$EG$45:$EG$46,IF($CI$46=$CP$45,$EF$45:$EF$47,(IF($CI$46=$CQ$45,$EH$45:$EH$46,$EK$45))))))</formula1>
    </dataValidation>
    <dataValidation type="list" allowBlank="1" showInputMessage="1" showErrorMessage="1" sqref="AC49" xr:uid="{4EBE068A-5DB9-ED4B-80E0-6D2F5AF24F25}">
      <formula1>IF($CI$46=$CL$45,$EC$45:$EC$48,IF(OR($CI$46=$CN$45,$CI$46=$CR$45),$EG$45:$EG$46,IF($CI$46=$CP$45,$EF$45:$EF$47,$EL$45)))</formula1>
    </dataValidation>
    <dataValidation type="list" allowBlank="1" showInputMessage="1" showErrorMessage="1" sqref="Q62" xr:uid="{8D54714B-E032-6B44-95CB-CAE952A628A3}">
      <formula1>IF(CJ62=D64,D66:D71,IF(CJ62=J64,J66:J70,IF(CJ62=O64,O66:O69,IF(CJ62=S64,S66:S68,IF(CJ62=V64,V66:V67,X66)))))</formula1>
    </dataValidation>
    <dataValidation type="list" allowBlank="1" showInputMessage="1" showErrorMessage="1" sqref="Q57" xr:uid="{8278BFB8-F0CD-1641-8419-F7CE5FFA5322}">
      <formula1>IF(CJ57=D64,D66:D71,IF(CJ57=E64,E66:E70,IF(CJ57=F64,F66:F69,IF(CJ57=G64,G66:G68,IF(CJ57=H64,H66:H67,I66)))))</formula1>
    </dataValidation>
    <dataValidation type="list" allowBlank="1" showInputMessage="1" showErrorMessage="1" sqref="Q58" xr:uid="{56D00164-4901-3E46-8FAB-4CFDCFD8BFEA}">
      <formula1>IF(CJ58=D64,D66:D71,IF(CJ58=E64,E66:E70,IF(CJ58=F64,F66:F69,IF(CJ58=G64,G66:G68,IF(CJ58=H64,H66:H67,IF(CJ58=J64,J66:J70,IF(CJ58=K64,K66:K69,IF(CJ58=L64,L66:L68,IF(CJ58=M64,M66:M67,N66)))))))))</formula1>
    </dataValidation>
    <dataValidation type="list" allowBlank="1" showInputMessage="1" showErrorMessage="1" sqref="Q59" xr:uid="{F22F996A-4E4E-D44D-8926-474490A04FCC}">
      <formula1>IF(CJ59=D64,D66:D71,IF(CJ59=E64,E66:E70,IF(CJ59=F64,F66:F69,IF(CJ59=G64,G66:G68,IF(CJ59=J64,J66:J70,IF(CJ59=K64,K66:K69,IF(CJ59=L64,L66:L68,IF(CJ59=M64,M66:M67,IF(CJ59=O64,O66:O69,IF(CJ59=P64,P66:P68,IF(CJ59=Q64,Q66:Q67,R66)))))))))))</formula1>
    </dataValidation>
    <dataValidation type="list" allowBlank="1" showInputMessage="1" showErrorMessage="1" sqref="Q60" xr:uid="{71BA9FE5-A757-8140-82B4-9E079FDC8971}">
      <formula1>IF(CJ60=D64,D66:D71,IF(CJ60=E64,E66:E70,IF(CJ60=F64,F66:F69,IF(CJ60=J64,J66:J70,IF(CJ60=K64,K66:K69,IF(CJ60=L64,L66:L68,IF(CJ60=O64,O66:O69,IF(CJ60=P64,P66:P68,IF(CJ60=Q64,Q66:Q67,IF(CJ60=S64,S66:S68,IF(CJ60=T64,T66:T67,U66)))))))))))</formula1>
    </dataValidation>
    <dataValidation type="list" allowBlank="1" showInputMessage="1" showErrorMessage="1" sqref="Q61" xr:uid="{6F92FFEA-E789-C146-B566-B201CB621E26}">
      <formula1>IF(CJ61=D64,D66:D71,IF(CJ61=E64,E66:E70,IF(CJ61=J64,J66:J70,IF(CJ61=K64,K66:K69,IF(CJ61=O64,O66:O69,IF(CJ61=P64,P66:P68,IF(CJ61=S64,S66:S68,IF(CJ61=T64,T66:T67,IF(CJ61=V64,V66:V67,W66)))))))))</formula1>
    </dataValidation>
  </dataValidations>
  <pageMargins left="0.7" right="0.7" top="0.75" bottom="0.75" header="0.3" footer="0.3"/>
  <pageSetup paperSize="9" orientation="portrait" r:id="rId1"/>
  <ignoredErrors>
    <ignoredError sqref="I92:J92 M92:N92" unlockedFormula="1"/>
    <ignoredError sqref="AA51 O4:O10 AA10" emptyCellReference="1"/>
  </ignoredErrors>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A30762CB-875A-0544-BA22-4AB42BB4FB4D}">
          <x14:formula1>
            <xm:f>Equipos!$F$2:$F$7</xm:f>
          </x14:formula1>
          <xm:sqref>B4 B12 B20 B28 B36 B44</xm:sqref>
        </x14:dataValidation>
        <x14:dataValidation type="list" allowBlank="1" showInputMessage="1" showErrorMessage="1" xr:uid="{B4E4BD38-9DAB-48D6-821D-E7A473F4B1A8}">
          <x14:formula1>
            <xm:f>Horarios!$L$4:$L$27</xm:f>
          </x14:formula1>
          <xm:sqref>G1:H1</xm:sqref>
        </x14:dataValidation>
      </x14:dataValidations>
    </ex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95A2D-DC81-7D4F-B172-78A472C1A01C}">
  <sheetPr codeName="Hoja3"/>
  <dimension ref="A1:P139"/>
  <sheetViews>
    <sheetView workbookViewId="0">
      <selection activeCell="C6" sqref="C6"/>
    </sheetView>
  </sheetViews>
  <sheetFormatPr baseColWidth="10" defaultColWidth="0" defaultRowHeight="15" x14ac:dyDescent="0.2"/>
  <cols>
    <col min="1" max="1" width="10.83203125" customWidth="1"/>
    <col min="2" max="2" width="29.5" customWidth="1"/>
    <col min="3" max="3" width="35" customWidth="1"/>
    <col min="4" max="4" width="12.6640625" customWidth="1"/>
    <col min="5" max="8" width="10.83203125" customWidth="1"/>
    <col min="9" max="9" width="3.1640625" customWidth="1"/>
    <col min="10" max="12" width="10.83203125" customWidth="1"/>
    <col min="13" max="13" width="3.6640625" customWidth="1"/>
    <col min="14" max="14" width="4.6640625" customWidth="1"/>
    <col min="15" max="15" width="4" style="9" customWidth="1"/>
    <col min="16" max="16" width="4.83203125" style="9" customWidth="1"/>
    <col min="17" max="16384" width="10.83203125" style="1" hidden="1"/>
  </cols>
  <sheetData>
    <row r="1" spans="1:14" x14ac:dyDescent="0.2">
      <c r="B1" s="14"/>
      <c r="C1" s="13" t="s">
        <v>853</v>
      </c>
      <c r="D1" s="14"/>
      <c r="E1" s="597" t="s">
        <v>854</v>
      </c>
      <c r="F1" s="597"/>
      <c r="G1" s="597"/>
      <c r="H1" s="597"/>
      <c r="I1" s="597"/>
      <c r="J1" s="597"/>
      <c r="K1" s="597"/>
      <c r="L1" s="597"/>
      <c r="M1" s="597"/>
      <c r="N1" s="597"/>
    </row>
    <row r="2" spans="1:14" ht="20" thickBot="1" x14ac:dyDescent="0.3">
      <c r="B2" s="15" t="s">
        <v>123</v>
      </c>
      <c r="C2" s="14"/>
      <c r="D2" s="14"/>
      <c r="E2" s="597"/>
      <c r="F2" s="597"/>
      <c r="G2" s="597"/>
      <c r="H2" s="597"/>
      <c r="I2" s="597"/>
      <c r="J2" s="597"/>
      <c r="K2" s="597"/>
      <c r="L2" s="597"/>
      <c r="M2" s="597"/>
      <c r="N2" s="597"/>
    </row>
    <row r="3" spans="1:14" ht="26" customHeight="1" thickBot="1" x14ac:dyDescent="0.25">
      <c r="B3" s="14" t="s">
        <v>95</v>
      </c>
      <c r="C3" s="16" t="str">
        <f>EUROCOPA!I108</f>
        <v>ESCRIBE TU NOMBRE</v>
      </c>
      <c r="D3" s="14"/>
      <c r="E3" s="602" t="s">
        <v>849</v>
      </c>
      <c r="F3" s="602"/>
      <c r="G3" s="602"/>
      <c r="H3" s="602"/>
      <c r="I3" s="602"/>
      <c r="J3" s="602"/>
      <c r="K3" s="602"/>
      <c r="L3" s="602"/>
      <c r="M3" s="602"/>
      <c r="N3" s="603"/>
    </row>
    <row r="4" spans="1:14" ht="45" customHeight="1" x14ac:dyDescent="0.2">
      <c r="B4" s="14"/>
      <c r="C4" s="17" t="s">
        <v>96</v>
      </c>
      <c r="D4" s="14"/>
      <c r="E4" s="601" t="s">
        <v>855</v>
      </c>
      <c r="F4" s="601"/>
      <c r="G4" s="601"/>
      <c r="H4" s="601"/>
      <c r="I4" s="601"/>
      <c r="J4" s="601"/>
      <c r="K4" s="601"/>
      <c r="L4" s="601"/>
      <c r="M4" s="601"/>
      <c r="N4" s="447"/>
    </row>
    <row r="5" spans="1:14" ht="19" customHeight="1" x14ac:dyDescent="0.25">
      <c r="B5" s="15" t="s">
        <v>16</v>
      </c>
      <c r="E5" s="604" t="s">
        <v>856</v>
      </c>
      <c r="F5" s="604"/>
      <c r="G5" s="604"/>
      <c r="H5" s="604"/>
      <c r="I5" s="604"/>
      <c r="J5" s="438"/>
      <c r="K5" s="438"/>
      <c r="L5" s="438"/>
      <c r="M5" s="446"/>
      <c r="N5" s="447"/>
    </row>
    <row r="6" spans="1:14" ht="15" customHeight="1" x14ac:dyDescent="0.2">
      <c r="A6" s="421" t="s">
        <v>831</v>
      </c>
      <c r="B6" t="str">
        <f ca="1">CONCATENATE(EUROCOPA!I4,"-",EUROCOPA!N4)</f>
        <v>Turquia-Italia</v>
      </c>
      <c r="C6" s="18" t="str">
        <f>CONCATENATE(IF(EUROCOPA!K4&gt;EUROCOPA!L4,1,IF(EUROCOPA!K4&lt;EUROCOPA!L4,2,IF(AND(EUROCOPA!K4=EUROCOPA!L4,EUROCOPA!K4&lt;&gt;"",EUROCOPA!L4&lt;&gt;""),"X",0))),"|",EUROCOPA!K4,"-",EUROCOPA!L4)</f>
        <v>0|-</v>
      </c>
      <c r="D6" s="590" t="s">
        <v>73</v>
      </c>
      <c r="E6" s="599" t="s">
        <v>861</v>
      </c>
      <c r="F6" s="600"/>
      <c r="G6" s="600"/>
      <c r="H6" s="600"/>
      <c r="I6" s="439"/>
      <c r="J6" s="1"/>
      <c r="K6" s="1"/>
      <c r="L6" s="1"/>
      <c r="M6" s="446"/>
      <c r="N6" s="447"/>
    </row>
    <row r="7" spans="1:14" ht="15" customHeight="1" x14ac:dyDescent="0.2">
      <c r="A7" s="421" t="s">
        <v>831</v>
      </c>
      <c r="B7" t="str">
        <f ca="1">CONCATENATE(EUROCOPA!I5,"-",EUROCOPA!N5)</f>
        <v>Gales-Suiza</v>
      </c>
      <c r="C7" s="18" t="str">
        <f>CONCATENATE(IF(EUROCOPA!K5&gt;EUROCOPA!L5,1,IF(EUROCOPA!K5&lt;EUROCOPA!L5,2,IF(AND(EUROCOPA!K5=EUROCOPA!L5,EUROCOPA!K5&lt;&gt;"",EUROCOPA!L5&lt;&gt;""),"X",0))),"|",EUROCOPA!K5,"-",EUROCOPA!L5)</f>
        <v>0|-</v>
      </c>
      <c r="D7" s="590"/>
      <c r="E7" s="595"/>
      <c r="F7" s="596"/>
      <c r="G7" s="596"/>
      <c r="H7" s="596"/>
      <c r="I7" s="440"/>
      <c r="J7" s="1"/>
      <c r="K7" s="1"/>
      <c r="L7" s="1"/>
      <c r="M7" s="446"/>
      <c r="N7" s="447"/>
    </row>
    <row r="8" spans="1:14" ht="15" customHeight="1" x14ac:dyDescent="0.2">
      <c r="A8" s="422" t="s">
        <v>832</v>
      </c>
      <c r="B8" t="str">
        <f ca="1">CONCATENATE(EUROCOPA!I12,"-",EUROCOPA!N12)</f>
        <v>Dinamarca-Finlandia</v>
      </c>
      <c r="C8" s="18" t="str">
        <f>CONCATENATE(IF(EUROCOPA!K12&gt;EUROCOPA!L12,1,IF(EUROCOPA!K12&lt;EUROCOPA!L12,2,IF(AND(EUROCOPA!K12=EUROCOPA!L12,EUROCOPA!K12&lt;&gt;"",EUROCOPA!L12&lt;&gt;""),"X",0))),"|",EUROCOPA!K12,"-",EUROCOPA!L12)</f>
        <v>0|-</v>
      </c>
      <c r="D8" s="590"/>
      <c r="E8" s="595"/>
      <c r="F8" s="596"/>
      <c r="G8" s="596"/>
      <c r="H8" s="596"/>
      <c r="I8" s="440"/>
      <c r="J8" s="1"/>
      <c r="K8" s="1"/>
      <c r="L8" s="1"/>
      <c r="M8" s="446"/>
      <c r="N8" s="447"/>
    </row>
    <row r="9" spans="1:14" ht="15" customHeight="1" x14ac:dyDescent="0.2">
      <c r="A9" s="422" t="s">
        <v>832</v>
      </c>
      <c r="B9" t="str">
        <f ca="1">CONCATENATE(EUROCOPA!I13,"-",EUROCOPA!N13)</f>
        <v>Bélgica-Rusia</v>
      </c>
      <c r="C9" s="18" t="str">
        <f>CONCATENATE(IF(EUROCOPA!K13&gt;EUROCOPA!L13,1,IF(EUROCOPA!K13&lt;EUROCOPA!L13,2,IF(AND(EUROCOPA!K13=EUROCOPA!L13,EUROCOPA!K13&lt;&gt;"",EUROCOPA!L13&lt;&gt;""),"X",0))),"|",EUROCOPA!K13,"-",EUROCOPA!L13)</f>
        <v>0|-</v>
      </c>
      <c r="D9" s="590"/>
      <c r="E9" s="595"/>
      <c r="F9" s="596"/>
      <c r="G9" s="596"/>
      <c r="H9" s="596"/>
      <c r="I9" s="440"/>
      <c r="J9" s="1"/>
      <c r="K9" s="1"/>
      <c r="L9" s="1"/>
      <c r="M9" s="446"/>
      <c r="N9" s="447"/>
    </row>
    <row r="10" spans="1:14" ht="15" customHeight="1" x14ac:dyDescent="0.2">
      <c r="A10" s="423" t="s">
        <v>833</v>
      </c>
      <c r="B10" t="str">
        <f ca="1">CONCATENATE(EUROCOPA!I20,"-",EUROCOPA!N20)</f>
        <v>Austria-Macedonia del Norte</v>
      </c>
      <c r="C10" s="19" t="str">
        <f>CONCATENATE(IF(EUROCOPA!K20&gt;EUROCOPA!L20,1,IF(EUROCOPA!K20&lt;EUROCOPA!L20,2,IF(AND(EUROCOPA!K20=EUROCOPA!L20,EUROCOPA!K20&lt;&gt;"",EUROCOPA!L20&lt;&gt;""),"X",0))),"|",EUROCOPA!K20,"-",EUROCOPA!L20)</f>
        <v>0|-</v>
      </c>
      <c r="D10" s="590"/>
      <c r="E10" s="1"/>
      <c r="F10" s="1"/>
      <c r="G10" s="1"/>
      <c r="H10" s="1"/>
      <c r="I10" s="440"/>
      <c r="J10" s="1"/>
      <c r="K10" s="1"/>
      <c r="L10" s="1"/>
      <c r="M10" s="446"/>
      <c r="N10" s="447"/>
    </row>
    <row r="11" spans="1:14" ht="16" customHeight="1" x14ac:dyDescent="0.2">
      <c r="A11" s="423" t="s">
        <v>833</v>
      </c>
      <c r="B11" t="str">
        <f ca="1">CONCATENATE(EUROCOPA!I21,"-",EUROCOPA!N21)</f>
        <v>Países Bajos-Ucrania</v>
      </c>
      <c r="C11" s="19" t="str">
        <f>CONCATENATE(IF(EUROCOPA!K21&gt;EUROCOPA!L21,1,IF(EUROCOPA!K21&lt;EUROCOPA!L21,2,IF(AND(EUROCOPA!K21=EUROCOPA!L21,EUROCOPA!K21&lt;&gt;"",EUROCOPA!L21&lt;&gt;""),"X",0))),"|",EUROCOPA!K21,"-",EUROCOPA!L21)</f>
        <v>0|-</v>
      </c>
      <c r="D11" s="590"/>
      <c r="E11" s="1"/>
      <c r="F11" s="1"/>
      <c r="G11" s="1"/>
      <c r="H11" s="1"/>
      <c r="I11" s="440"/>
      <c r="J11" s="1"/>
      <c r="K11" s="1"/>
      <c r="L11" s="1"/>
      <c r="M11" s="446"/>
      <c r="N11" s="447"/>
    </row>
    <row r="12" spans="1:14" ht="15" customHeight="1" x14ac:dyDescent="0.2">
      <c r="A12" s="351" t="s">
        <v>834</v>
      </c>
      <c r="B12" t="str">
        <f ca="1">CONCATENATE(EUROCOPA!I28,"-",EUROCOPA!N28)</f>
        <v>Inglaterra-Croacia</v>
      </c>
      <c r="C12" s="19" t="str">
        <f>CONCATENATE(IF(EUROCOPA!K28&gt;EUROCOPA!L28,1,IF(EUROCOPA!K28&lt;EUROCOPA!L28,2,IF(AND(EUROCOPA!K28=EUROCOPA!L28,EUROCOPA!K28&lt;&gt;"",EUROCOPA!L28&lt;&gt;""),"X",0))),"|",EUROCOPA!K28,"-",EUROCOPA!L28)</f>
        <v>0|-</v>
      </c>
      <c r="D12" s="590"/>
      <c r="E12" s="1"/>
      <c r="F12" s="1"/>
      <c r="G12" s="1"/>
      <c r="H12" s="1"/>
      <c r="I12" s="440"/>
      <c r="J12" s="1"/>
      <c r="K12" s="1"/>
      <c r="L12" s="1"/>
      <c r="M12" s="446"/>
      <c r="N12" s="447"/>
    </row>
    <row r="13" spans="1:14" ht="15" customHeight="1" x14ac:dyDescent="0.2">
      <c r="A13" s="351" t="s">
        <v>834</v>
      </c>
      <c r="B13" t="str">
        <f ca="1">CONCATENATE(EUROCOPA!I29,"-",EUROCOPA!N29)</f>
        <v>Escocia-República Checa</v>
      </c>
      <c r="C13" s="19" t="str">
        <f>CONCATENATE(IF(EUROCOPA!K29&gt;EUROCOPA!L29,1,IF(EUROCOPA!K29&lt;EUROCOPA!L29,2,IF(AND(EUROCOPA!K29=EUROCOPA!L29,EUROCOPA!K29&lt;&gt;"",EUROCOPA!L29&lt;&gt;""),"X",0))),"|",EUROCOPA!K29,"-",EUROCOPA!L29)</f>
        <v>0|-</v>
      </c>
      <c r="D13" s="590"/>
      <c r="E13" s="1"/>
      <c r="F13" s="1"/>
      <c r="G13" s="1"/>
      <c r="H13" s="1"/>
      <c r="I13" s="440"/>
      <c r="J13" s="1"/>
      <c r="K13" s="1"/>
      <c r="L13" s="1"/>
      <c r="M13" s="446"/>
      <c r="N13" s="447"/>
    </row>
    <row r="14" spans="1:14" ht="15" customHeight="1" x14ac:dyDescent="0.2">
      <c r="A14" s="359" t="s">
        <v>835</v>
      </c>
      <c r="B14" t="str">
        <f ca="1">CONCATENATE(EUROCOPA!I36,"-",EUROCOPA!N36)</f>
        <v>Polonia-Eslovaquia</v>
      </c>
      <c r="C14" s="19" t="str">
        <f>CONCATENATE(IF(EUROCOPA!K36&gt;EUROCOPA!L36,1,IF(EUROCOPA!K36&lt;EUROCOPA!L36,2,IF(AND(EUROCOPA!K36=EUROCOPA!L36,EUROCOPA!K36&lt;&gt;"",EUROCOPA!L36&lt;&gt;""),"X",0))),"|",EUROCOPA!K36,"-",EUROCOPA!L36)</f>
        <v>0|-</v>
      </c>
      <c r="D14" s="590"/>
      <c r="E14" s="1"/>
      <c r="F14" s="1"/>
      <c r="G14" s="1"/>
      <c r="H14" s="1"/>
      <c r="I14" s="440"/>
      <c r="J14" s="1"/>
      <c r="K14" s="1"/>
      <c r="L14" s="1"/>
      <c r="M14" s="446"/>
      <c r="N14" s="447"/>
    </row>
    <row r="15" spans="1:14" ht="15" customHeight="1" x14ac:dyDescent="0.2">
      <c r="A15" s="359" t="s">
        <v>835</v>
      </c>
      <c r="B15" t="str">
        <f ca="1">CONCATENATE(EUROCOPA!I37,"-",EUROCOPA!N37)</f>
        <v>España-Suecia</v>
      </c>
      <c r="C15" s="19" t="str">
        <f>CONCATENATE(IF(EUROCOPA!K37&gt;EUROCOPA!L37,1,IF(EUROCOPA!K37&lt;EUROCOPA!L37,2,IF(AND(EUROCOPA!K37=EUROCOPA!L37,EUROCOPA!K37&lt;&gt;"",EUROCOPA!L37&lt;&gt;""),"X",0))),"|",EUROCOPA!K37,"-",EUROCOPA!L37)</f>
        <v>0|-</v>
      </c>
      <c r="D15" s="590"/>
      <c r="E15" s="1"/>
      <c r="F15" s="1"/>
      <c r="G15" s="1"/>
      <c r="H15" s="1"/>
      <c r="I15" s="440"/>
      <c r="J15" s="1"/>
      <c r="K15" s="1"/>
      <c r="L15" s="1"/>
      <c r="M15" s="446"/>
      <c r="N15" s="447"/>
    </row>
    <row r="16" spans="1:14" ht="15" customHeight="1" x14ac:dyDescent="0.2">
      <c r="A16" s="376" t="s">
        <v>836</v>
      </c>
      <c r="B16" t="str">
        <f ca="1">CONCATENATE(EUROCOPA!I44,"-",EUROCOPA!N44)</f>
        <v>Hungría-Portugal</v>
      </c>
      <c r="C16" s="19" t="str">
        <f>CONCATENATE(IF(EUROCOPA!K44&gt;EUROCOPA!L44,1,IF(EUROCOPA!K44&lt;EUROCOPA!L44,2,IF(AND(EUROCOPA!K44=EUROCOPA!L44,EUROCOPA!K44&lt;&gt;"",EUROCOPA!L44&lt;&gt;""),"X",0))),"|",EUROCOPA!K44,"-",EUROCOPA!L44)</f>
        <v>0|-</v>
      </c>
      <c r="D16" s="590"/>
      <c r="E16" s="1"/>
      <c r="F16" s="1"/>
      <c r="G16" s="1"/>
      <c r="H16" s="1"/>
      <c r="I16" s="440"/>
      <c r="J16" s="1"/>
      <c r="K16" s="1"/>
      <c r="L16" s="1"/>
      <c r="M16" s="446"/>
      <c r="N16" s="447"/>
    </row>
    <row r="17" spans="1:14" ht="16" customHeight="1" x14ac:dyDescent="0.2">
      <c r="A17" s="376" t="s">
        <v>836</v>
      </c>
      <c r="B17" t="str">
        <f ca="1">CONCATENATE(EUROCOPA!I45,"-",EUROCOPA!N45)</f>
        <v>Francia-Alemania</v>
      </c>
      <c r="C17" s="19" t="str">
        <f>CONCATENATE(IF(EUROCOPA!K45&gt;EUROCOPA!L45,1,IF(EUROCOPA!K45&lt;EUROCOPA!L45,2,IF(AND(EUROCOPA!K45=EUROCOPA!L45,EUROCOPA!K45&lt;&gt;"",EUROCOPA!L45&lt;&gt;""),"X",0))),"|",EUROCOPA!K45,"-",EUROCOPA!L45)</f>
        <v>0|-</v>
      </c>
      <c r="D17" s="591"/>
      <c r="E17" s="1"/>
      <c r="F17" s="1"/>
      <c r="G17" s="1"/>
      <c r="H17" s="1"/>
      <c r="I17" s="440"/>
      <c r="J17" s="1"/>
      <c r="K17" s="1"/>
      <c r="L17" s="1"/>
      <c r="M17" s="446"/>
      <c r="N17" s="447"/>
    </row>
    <row r="18" spans="1:14" ht="15" customHeight="1" x14ac:dyDescent="0.2">
      <c r="A18" s="421" t="s">
        <v>837</v>
      </c>
      <c r="B18" t="str">
        <f ca="1">CONCATENATE(EUROCOPA!I6,"-",EUROCOPA!N6)</f>
        <v>Turquia-Gales</v>
      </c>
      <c r="C18" s="18" t="str">
        <f>CONCATENATE(IF(EUROCOPA!K6&gt;EUROCOPA!L6,1,IF(EUROCOPA!K6&lt;EUROCOPA!L6,2,IF(AND(EUROCOPA!K6=EUROCOPA!L6,EUROCOPA!K6&lt;&gt;"",EUROCOPA!L6&lt;&gt;""),"X",0))),"|",EUROCOPA!K6,"-",EUROCOPA!L6)</f>
        <v>0|-</v>
      </c>
      <c r="D18" s="578" t="s">
        <v>74</v>
      </c>
      <c r="E18" s="595" t="s">
        <v>857</v>
      </c>
      <c r="F18" s="596"/>
      <c r="G18" s="596"/>
      <c r="H18" s="596"/>
      <c r="I18" s="440"/>
      <c r="J18" s="1"/>
      <c r="K18" s="1"/>
      <c r="L18" s="1"/>
      <c r="M18" s="446"/>
      <c r="N18" s="447"/>
    </row>
    <row r="19" spans="1:14" ht="15" customHeight="1" x14ac:dyDescent="0.2">
      <c r="A19" s="421" t="s">
        <v>837</v>
      </c>
      <c r="B19" t="str">
        <f ca="1">CONCATENATE(EUROCOPA!I7,"-",EUROCOPA!N7)</f>
        <v>Italia-Suiza</v>
      </c>
      <c r="C19" s="18" t="str">
        <f>CONCATENATE(IF(EUROCOPA!K7&gt;EUROCOPA!L7,1,IF(EUROCOPA!K7&lt;EUROCOPA!L7,2,IF(AND(EUROCOPA!K7=EUROCOPA!L7,EUROCOPA!K7&lt;&gt;"",EUROCOPA!L7&lt;&gt;""),"X",0))),"|",EUROCOPA!K7,"-",EUROCOPA!L7)</f>
        <v>0|-</v>
      </c>
      <c r="D19" s="578"/>
      <c r="E19" s="595"/>
      <c r="F19" s="596"/>
      <c r="G19" s="596"/>
      <c r="H19" s="596"/>
      <c r="I19" s="440"/>
      <c r="J19" s="1"/>
      <c r="K19" s="1"/>
      <c r="L19" s="1"/>
      <c r="M19" s="446"/>
      <c r="N19" s="447"/>
    </row>
    <row r="20" spans="1:14" ht="15" customHeight="1" x14ac:dyDescent="0.2">
      <c r="A20" s="422" t="s">
        <v>838</v>
      </c>
      <c r="B20" t="str">
        <f ca="1">CONCATENATE(EUROCOPA!I14,"-",EUROCOPA!N14)</f>
        <v>Finlandia-Rusia</v>
      </c>
      <c r="C20" s="18" t="str">
        <f>CONCATENATE(IF(EUROCOPA!K14&gt;EUROCOPA!L14,1,IF(EUROCOPA!K14&lt;EUROCOPA!L14,2,IF(AND(EUROCOPA!K14=EUROCOPA!L14,EUROCOPA!K14&lt;&gt;"",EUROCOPA!L14&lt;&gt;""),"X",0))),"|",EUROCOPA!K14,"-",EUROCOPA!L14)</f>
        <v>0|-</v>
      </c>
      <c r="D20" s="578"/>
      <c r="E20" s="595"/>
      <c r="F20" s="596"/>
      <c r="G20" s="596"/>
      <c r="H20" s="596"/>
      <c r="I20" s="440"/>
      <c r="J20" s="1"/>
      <c r="K20" s="1"/>
      <c r="L20" s="1"/>
      <c r="M20" s="446"/>
      <c r="N20" s="447"/>
    </row>
    <row r="21" spans="1:14" ht="15" customHeight="1" x14ac:dyDescent="0.2">
      <c r="A21" s="422" t="s">
        <v>838</v>
      </c>
      <c r="B21" t="str">
        <f ca="1">CONCATENATE(EUROCOPA!I15,"-",EUROCOPA!N15)</f>
        <v>Dinamarca-Bélgica</v>
      </c>
      <c r="C21" s="18" t="str">
        <f>CONCATENATE(IF(EUROCOPA!K15&gt;EUROCOPA!L15,1,IF(EUROCOPA!K15&lt;EUROCOPA!L15,2,IF(AND(EUROCOPA!K15=EUROCOPA!L15,EUROCOPA!K15&lt;&gt;"",EUROCOPA!L15&lt;&gt;""),"X",0))),"|",EUROCOPA!K15,"-",EUROCOPA!L15)</f>
        <v>0|-</v>
      </c>
      <c r="D21" s="578"/>
      <c r="E21" s="595"/>
      <c r="F21" s="596"/>
      <c r="G21" s="596"/>
      <c r="H21" s="596"/>
      <c r="I21" s="440"/>
      <c r="J21" s="1"/>
      <c r="K21" s="1"/>
      <c r="L21" s="1"/>
      <c r="M21" s="446"/>
      <c r="N21" s="447"/>
    </row>
    <row r="22" spans="1:14" ht="15" customHeight="1" x14ac:dyDescent="0.2">
      <c r="A22" s="423" t="s">
        <v>839</v>
      </c>
      <c r="B22" t="str">
        <f ca="1">CONCATENATE(EUROCOPA!I22,"-",EUROCOPA!N22)</f>
        <v>Ucrania-Macedonia del Norte</v>
      </c>
      <c r="C22" s="19" t="str">
        <f>CONCATENATE(IF(EUROCOPA!K22&gt;EUROCOPA!L22,1,IF(EUROCOPA!K22&lt;EUROCOPA!L22,2,IF(AND(EUROCOPA!K22=EUROCOPA!L22,EUROCOPA!K22&lt;&gt;"",EUROCOPA!L22&lt;&gt;""),"X",0))),"|",EUROCOPA!K22,"-",EUROCOPA!L22)</f>
        <v>0|-</v>
      </c>
      <c r="D22" s="578"/>
      <c r="E22" s="1"/>
      <c r="F22" s="1"/>
      <c r="G22" s="1"/>
      <c r="H22" s="1"/>
      <c r="I22" s="440"/>
      <c r="J22" s="1"/>
      <c r="K22" s="1"/>
      <c r="L22" s="1"/>
      <c r="M22" s="446"/>
      <c r="N22" s="447"/>
    </row>
    <row r="23" spans="1:14" ht="16" customHeight="1" x14ac:dyDescent="0.2">
      <c r="A23" s="423" t="s">
        <v>839</v>
      </c>
      <c r="B23" t="str">
        <f ca="1">CONCATENATE(EUROCOPA!I23,"-",EUROCOPA!N23)</f>
        <v>Países Bajos-Austria</v>
      </c>
      <c r="C23" s="19" t="str">
        <f>CONCATENATE(IF(EUROCOPA!K23&gt;EUROCOPA!L23,1,IF(EUROCOPA!K23&lt;EUROCOPA!L23,2,IF(AND(EUROCOPA!K23=EUROCOPA!L23,EUROCOPA!K23&lt;&gt;"",EUROCOPA!L23&lt;&gt;""),"X",0))),"|",EUROCOPA!K23,"-",EUROCOPA!L23)</f>
        <v>0|-</v>
      </c>
      <c r="D23" s="578"/>
      <c r="E23" s="1"/>
      <c r="F23" s="1"/>
      <c r="G23" s="1"/>
      <c r="H23" s="1"/>
      <c r="I23" s="440"/>
      <c r="J23" s="1"/>
      <c r="K23" s="1"/>
      <c r="L23" s="1"/>
      <c r="M23" s="446"/>
      <c r="N23" s="447"/>
    </row>
    <row r="24" spans="1:14" ht="15" customHeight="1" x14ac:dyDescent="0.2">
      <c r="A24" s="351" t="s">
        <v>840</v>
      </c>
      <c r="B24" t="str">
        <f ca="1">CONCATENATE(EUROCOPA!I30,"-",EUROCOPA!N30)</f>
        <v>Croacia-República Checa</v>
      </c>
      <c r="C24" s="19" t="str">
        <f>CONCATENATE(IF(EUROCOPA!K30&gt;EUROCOPA!L30,1,IF(EUROCOPA!K30&lt;EUROCOPA!L30,2,IF(AND(EUROCOPA!K30=EUROCOPA!L30,EUROCOPA!K30&lt;&gt;"",EUROCOPA!L30&lt;&gt;""),"X",0))),"|",EUROCOPA!K30,"-",EUROCOPA!L30)</f>
        <v>0|-</v>
      </c>
      <c r="D24" s="578"/>
      <c r="E24" s="1"/>
      <c r="F24" s="1"/>
      <c r="G24" s="1"/>
      <c r="H24" s="1"/>
      <c r="I24" s="440"/>
      <c r="J24" s="1"/>
      <c r="K24" s="1"/>
      <c r="L24" s="1"/>
      <c r="M24" s="446"/>
      <c r="N24" s="447"/>
    </row>
    <row r="25" spans="1:14" ht="15" customHeight="1" x14ac:dyDescent="0.2">
      <c r="A25" s="351" t="s">
        <v>840</v>
      </c>
      <c r="B25" t="str">
        <f ca="1">CONCATENATE(EUROCOPA!I31,"-",EUROCOPA!N31)</f>
        <v>Inglaterra-Escocia</v>
      </c>
      <c r="C25" s="19" t="str">
        <f>CONCATENATE(IF(EUROCOPA!K31&gt;EUROCOPA!L31,1,IF(EUROCOPA!K31&lt;EUROCOPA!L31,2,IF(AND(EUROCOPA!K31=EUROCOPA!L31,EUROCOPA!K31&lt;&gt;"",EUROCOPA!L31&lt;&gt;""),"X",0))),"|",EUROCOPA!K31,"-",EUROCOPA!L31)</f>
        <v>0|-</v>
      </c>
      <c r="D25" s="578"/>
      <c r="E25" s="1"/>
      <c r="F25" s="1"/>
      <c r="G25" s="1"/>
      <c r="H25" s="1"/>
      <c r="I25" s="440"/>
      <c r="J25" s="1"/>
      <c r="K25" s="1"/>
      <c r="L25" s="1"/>
      <c r="M25" s="446"/>
      <c r="N25" s="447"/>
    </row>
    <row r="26" spans="1:14" ht="15" customHeight="1" x14ac:dyDescent="0.2">
      <c r="A26" s="359" t="s">
        <v>841</v>
      </c>
      <c r="B26" t="str">
        <f ca="1">CONCATENATE(EUROCOPA!I38,"-",EUROCOPA!N38)</f>
        <v>Suecia-Eslovaquia</v>
      </c>
      <c r="C26" s="19" t="str">
        <f>CONCATENATE(IF(EUROCOPA!K38&gt;EUROCOPA!L38,1,IF(EUROCOPA!K38&lt;EUROCOPA!L38,2,IF(AND(EUROCOPA!K38=EUROCOPA!L38,EUROCOPA!K38&lt;&gt;"",EUROCOPA!L38&lt;&gt;""),"X",0))),"|",EUROCOPA!K38,"-",EUROCOPA!L38)</f>
        <v>0|-</v>
      </c>
      <c r="D26" s="578"/>
      <c r="E26" s="1"/>
      <c r="F26" s="1"/>
      <c r="G26" s="1"/>
      <c r="H26" s="1"/>
      <c r="I26" s="440"/>
      <c r="J26" s="1"/>
      <c r="K26" s="1"/>
      <c r="L26" s="1"/>
      <c r="M26" s="446"/>
      <c r="N26" s="447"/>
    </row>
    <row r="27" spans="1:14" ht="15" customHeight="1" x14ac:dyDescent="0.2">
      <c r="A27" s="359" t="s">
        <v>841</v>
      </c>
      <c r="B27" t="str">
        <f ca="1">CONCATENATE(EUROCOPA!I39,"-",EUROCOPA!N39)</f>
        <v>España-Polonia</v>
      </c>
      <c r="C27" s="19" t="str">
        <f>CONCATENATE(IF(EUROCOPA!K39&gt;EUROCOPA!L39,1,IF(EUROCOPA!K39&lt;EUROCOPA!L39,2,IF(AND(EUROCOPA!K39=EUROCOPA!L39,EUROCOPA!K39&lt;&gt;"",EUROCOPA!L39&lt;&gt;""),"X",0))),"|",EUROCOPA!K39,"-",EUROCOPA!L39)</f>
        <v>0|-</v>
      </c>
      <c r="D27" s="578"/>
      <c r="E27" s="1"/>
      <c r="F27" s="1"/>
      <c r="G27" s="1"/>
      <c r="H27" s="1"/>
      <c r="I27" s="440"/>
      <c r="J27" s="1"/>
      <c r="K27" s="1"/>
      <c r="L27" s="1"/>
      <c r="M27" s="446"/>
      <c r="N27" s="447"/>
    </row>
    <row r="28" spans="1:14" ht="15" customHeight="1" x14ac:dyDescent="0.2">
      <c r="A28" s="376" t="s">
        <v>842</v>
      </c>
      <c r="B28" t="str">
        <f ca="1">CONCATENATE(EUROCOPA!I46,"-",EUROCOPA!N46)</f>
        <v>Hungría-Francia</v>
      </c>
      <c r="C28" s="19" t="str">
        <f>CONCATENATE(IF(EUROCOPA!K46&gt;EUROCOPA!L46,1,IF(EUROCOPA!K46&lt;EUROCOPA!L46,2,IF(AND(EUROCOPA!K46=EUROCOPA!L46,EUROCOPA!K46&lt;&gt;"",EUROCOPA!L46&lt;&gt;""),"X",0))),"|",EUROCOPA!K46,"-",EUROCOPA!L46)</f>
        <v>0|-</v>
      </c>
      <c r="D28" s="578"/>
      <c r="E28" s="1"/>
      <c r="F28" s="1"/>
      <c r="G28" s="1"/>
      <c r="H28" s="1"/>
      <c r="I28" s="440"/>
      <c r="J28" s="1"/>
      <c r="K28" s="1"/>
      <c r="L28" s="1"/>
      <c r="M28" s="446"/>
      <c r="N28" s="447"/>
    </row>
    <row r="29" spans="1:14" ht="16" customHeight="1" x14ac:dyDescent="0.2">
      <c r="A29" s="376" t="s">
        <v>842</v>
      </c>
      <c r="B29" t="str">
        <f ca="1">CONCATENATE(EUROCOPA!I47,"-",EUROCOPA!N47)</f>
        <v>Portugal-Alemania</v>
      </c>
      <c r="C29" s="19" t="str">
        <f>CONCATENATE(IF(EUROCOPA!K47&gt;EUROCOPA!L47,1,IF(EUROCOPA!K47&lt;EUROCOPA!L47,2,IF(AND(EUROCOPA!K47=EUROCOPA!L47,EUROCOPA!K47&lt;&gt;"",EUROCOPA!L47&lt;&gt;""),"X",0))),"|",EUROCOPA!K47,"-",EUROCOPA!L47)</f>
        <v>0|-</v>
      </c>
      <c r="D29" s="579"/>
      <c r="E29" s="1"/>
      <c r="F29" s="1"/>
      <c r="G29" s="1"/>
      <c r="H29" s="1"/>
      <c r="I29" s="440"/>
      <c r="J29" s="1"/>
      <c r="K29" s="1"/>
      <c r="L29" s="1"/>
      <c r="M29" s="446"/>
      <c r="N29" s="447"/>
    </row>
    <row r="30" spans="1:14" ht="15" customHeight="1" x14ac:dyDescent="0.2">
      <c r="A30" s="421" t="s">
        <v>843</v>
      </c>
      <c r="B30" t="str">
        <f ca="1">CONCATENATE(EUROCOPA!I8,"-",EUROCOPA!N8)</f>
        <v>Italia-Gales</v>
      </c>
      <c r="C30" s="18" t="str">
        <f>CONCATENATE(IF(EUROCOPA!K8&gt;EUROCOPA!L8,1,IF(EUROCOPA!K8&lt;EUROCOPA!L8,2,IF(AND(EUROCOPA!K8=EUROCOPA!L8,EUROCOPA!K8&lt;&gt;"",EUROCOPA!L8&lt;&gt;""),"X",0))),"|",EUROCOPA!K8,"-",EUROCOPA!L8)</f>
        <v>0|-</v>
      </c>
      <c r="D30" s="598" t="s">
        <v>75</v>
      </c>
      <c r="E30" s="595" t="s">
        <v>858</v>
      </c>
      <c r="F30" s="596"/>
      <c r="G30" s="596"/>
      <c r="H30" s="596"/>
      <c r="I30" s="440"/>
      <c r="J30" s="1"/>
      <c r="K30" s="1"/>
      <c r="L30" s="1"/>
      <c r="M30" s="446"/>
      <c r="N30" s="447"/>
    </row>
    <row r="31" spans="1:14" ht="15" customHeight="1" x14ac:dyDescent="0.2">
      <c r="A31" s="421" t="s">
        <v>843</v>
      </c>
      <c r="B31" t="str">
        <f ca="1">CONCATENATE(EUROCOPA!I9,"-",EUROCOPA!N9)</f>
        <v>Suiza-Turquia</v>
      </c>
      <c r="C31" s="18" t="str">
        <f>CONCATENATE(IF(EUROCOPA!K9&gt;EUROCOPA!L9,1,IF(EUROCOPA!K9&lt;EUROCOPA!L9,2,IF(AND(EUROCOPA!K9=EUROCOPA!L9,EUROCOPA!K9&lt;&gt;"",EUROCOPA!L9&lt;&gt;""),"X",0))),"|",EUROCOPA!K9,"-",EUROCOPA!L9)</f>
        <v>0|-</v>
      </c>
      <c r="D31" s="598"/>
      <c r="E31" s="595"/>
      <c r="F31" s="596"/>
      <c r="G31" s="596"/>
      <c r="H31" s="596"/>
      <c r="I31" s="440"/>
      <c r="J31" s="1"/>
      <c r="K31" s="1"/>
      <c r="L31" s="1"/>
      <c r="M31" s="446"/>
      <c r="N31" s="447"/>
    </row>
    <row r="32" spans="1:14" ht="15" customHeight="1" x14ac:dyDescent="0.2">
      <c r="A32" s="422" t="s">
        <v>844</v>
      </c>
      <c r="B32" t="str">
        <f ca="1">CONCATENATE(EUROCOPA!I16,"-",EUROCOPA!N16)</f>
        <v>Finlandia-Bélgica</v>
      </c>
      <c r="C32" s="18" t="str">
        <f>CONCATENATE(IF(EUROCOPA!K16&gt;EUROCOPA!L16,1,IF(EUROCOPA!K16&lt;EUROCOPA!L16,2,IF(AND(EUROCOPA!K16=EUROCOPA!L16,EUROCOPA!K16&lt;&gt;"",EUROCOPA!L16&lt;&gt;""),"X",0))),"|",EUROCOPA!K16,"-",EUROCOPA!L16)</f>
        <v>0|-</v>
      </c>
      <c r="D32" s="598"/>
      <c r="E32" s="595"/>
      <c r="F32" s="596"/>
      <c r="G32" s="596"/>
      <c r="H32" s="596"/>
      <c r="I32" s="440"/>
      <c r="J32" s="1"/>
      <c r="K32" s="1"/>
      <c r="L32" s="1"/>
      <c r="M32" s="446"/>
      <c r="N32" s="447"/>
    </row>
    <row r="33" spans="1:14" ht="15" customHeight="1" x14ac:dyDescent="0.2">
      <c r="A33" s="422" t="s">
        <v>844</v>
      </c>
      <c r="B33" t="str">
        <f ca="1">CONCATENATE(EUROCOPA!I17,"-",EUROCOPA!N17)</f>
        <v>Rusia-Dinamarca</v>
      </c>
      <c r="C33" s="18" t="str">
        <f>CONCATENATE(IF(EUROCOPA!K17&gt;EUROCOPA!L17,1,IF(EUROCOPA!K17&lt;EUROCOPA!L17,2,IF(AND(EUROCOPA!K17=EUROCOPA!L17,EUROCOPA!K17&lt;&gt;"",EUROCOPA!L17&lt;&gt;""),"X",0))),"|",EUROCOPA!K17,"-",EUROCOPA!L17)</f>
        <v>0|-</v>
      </c>
      <c r="D33" s="598"/>
      <c r="E33" s="595"/>
      <c r="F33" s="596"/>
      <c r="G33" s="596"/>
      <c r="H33" s="596"/>
      <c r="I33" s="440"/>
      <c r="J33" s="1"/>
      <c r="K33" s="1"/>
      <c r="L33" s="1"/>
      <c r="M33" s="446"/>
      <c r="N33" s="447"/>
    </row>
    <row r="34" spans="1:14" ht="15" customHeight="1" x14ac:dyDescent="0.2">
      <c r="A34" s="423" t="s">
        <v>845</v>
      </c>
      <c r="B34" t="str">
        <f ca="1">CONCATENATE(EUROCOPA!I24,"-",EUROCOPA!N24)</f>
        <v>Ucrania-Austria</v>
      </c>
      <c r="C34" s="19" t="str">
        <f>CONCATENATE(IF(EUROCOPA!K24&gt;EUROCOPA!L24,1,IF(EUROCOPA!K24&lt;EUROCOPA!L24,2,IF(AND(EUROCOPA!K24=EUROCOPA!L24,EUROCOPA!K24&lt;&gt;"",EUROCOPA!L24&lt;&gt;""),"X",0))),"|",EUROCOPA!K24,"-",EUROCOPA!L24)</f>
        <v>0|-</v>
      </c>
      <c r="D34" s="598"/>
      <c r="E34" s="1"/>
      <c r="F34" s="1"/>
      <c r="G34" s="1"/>
      <c r="H34" s="1"/>
      <c r="I34" s="440"/>
      <c r="J34" s="1"/>
      <c r="K34" s="1"/>
      <c r="L34" s="1"/>
      <c r="M34" s="446"/>
      <c r="N34" s="447"/>
    </row>
    <row r="35" spans="1:14" ht="16" customHeight="1" x14ac:dyDescent="0.2">
      <c r="A35" s="423" t="s">
        <v>845</v>
      </c>
      <c r="B35" t="str">
        <f ca="1">CONCATENATE(EUROCOPA!I25,"-",EUROCOPA!N25)</f>
        <v>Macedonia del Norte-Países Bajos</v>
      </c>
      <c r="C35" s="19" t="str">
        <f>CONCATENATE(IF(EUROCOPA!K25&gt;EUROCOPA!L25,1,IF(EUROCOPA!K25&lt;EUROCOPA!L25,2,IF(AND(EUROCOPA!K25=EUROCOPA!L25,EUROCOPA!K25&lt;&gt;"",EUROCOPA!L25&lt;&gt;""),"X",0))),"|",EUROCOPA!K25,"-",EUROCOPA!L25)</f>
        <v>0|-</v>
      </c>
      <c r="D35" s="598"/>
      <c r="E35" s="1"/>
      <c r="F35" s="1"/>
      <c r="G35" s="1"/>
      <c r="H35" s="1"/>
      <c r="I35" s="440"/>
      <c r="J35" s="1"/>
      <c r="K35" s="1"/>
      <c r="L35" s="1"/>
      <c r="M35" s="446"/>
      <c r="N35" s="447"/>
    </row>
    <row r="36" spans="1:14" ht="15" customHeight="1" x14ac:dyDescent="0.2">
      <c r="A36" s="351" t="s">
        <v>846</v>
      </c>
      <c r="B36" t="str">
        <f ca="1">CONCATENATE(EUROCOPA!I32,"-",EUROCOPA!N32)</f>
        <v>República Checa-Inglaterra</v>
      </c>
      <c r="C36" s="19" t="str">
        <f>CONCATENATE(IF(EUROCOPA!K32&gt;EUROCOPA!L32,1,IF(EUROCOPA!K32&lt;EUROCOPA!L32,2,IF(AND(EUROCOPA!K32=EUROCOPA!L32,EUROCOPA!K32&lt;&gt;"",EUROCOPA!L32&lt;&gt;""),"X",0))),"|",EUROCOPA!K32,"-",EUROCOPA!L32)</f>
        <v>0|-</v>
      </c>
      <c r="D36" s="598"/>
      <c r="E36" s="1"/>
      <c r="F36" s="1"/>
      <c r="G36" s="1"/>
      <c r="H36" s="1"/>
      <c r="I36" s="440"/>
      <c r="J36" s="1"/>
      <c r="K36" s="1"/>
      <c r="L36" s="1"/>
      <c r="M36" s="446"/>
      <c r="N36" s="447"/>
    </row>
    <row r="37" spans="1:14" ht="15" customHeight="1" x14ac:dyDescent="0.2">
      <c r="A37" s="351" t="s">
        <v>846</v>
      </c>
      <c r="B37" t="str">
        <f ca="1">CONCATENATE(EUROCOPA!I33,"-",EUROCOPA!N33)</f>
        <v>Croacia-Escocia</v>
      </c>
      <c r="C37" s="19" t="str">
        <f>CONCATENATE(IF(EUROCOPA!K33&gt;EUROCOPA!L33,1,IF(EUROCOPA!K33&lt;EUROCOPA!L33,2,IF(AND(EUROCOPA!K33=EUROCOPA!L33,EUROCOPA!K33&lt;&gt;"",EUROCOPA!L33&lt;&gt;""),"X",0))),"|",EUROCOPA!K33,"-",EUROCOPA!L33)</f>
        <v>0|-</v>
      </c>
      <c r="D37" s="598"/>
      <c r="E37" s="1"/>
      <c r="F37" s="1"/>
      <c r="G37" s="1"/>
      <c r="H37" s="1"/>
      <c r="I37" s="440"/>
      <c r="J37" s="1"/>
      <c r="K37" s="1"/>
      <c r="L37" s="1"/>
      <c r="M37" s="446"/>
      <c r="N37" s="447"/>
    </row>
    <row r="38" spans="1:14" ht="15" customHeight="1" x14ac:dyDescent="0.2">
      <c r="A38" s="359" t="s">
        <v>847</v>
      </c>
      <c r="B38" t="str">
        <f ca="1">CONCATENATE(EUROCOPA!I40,"-",EUROCOPA!N40)</f>
        <v>Suecia-Polonia</v>
      </c>
      <c r="C38" s="19" t="str">
        <f>CONCATENATE(IF(EUROCOPA!K40&gt;EUROCOPA!L40,1,IF(EUROCOPA!K40&lt;EUROCOPA!L40,2,IF(AND(EUROCOPA!K40=EUROCOPA!L40,EUROCOPA!K40&lt;&gt;"",EUROCOPA!L40&lt;&gt;""),"X",0))),"|",EUROCOPA!K40,"-",EUROCOPA!L40)</f>
        <v>0|-</v>
      </c>
      <c r="D38" s="598"/>
      <c r="E38" s="1"/>
      <c r="F38" s="1"/>
      <c r="G38" s="1"/>
      <c r="H38" s="1"/>
      <c r="I38" s="440"/>
      <c r="J38" s="1"/>
      <c r="K38" s="1"/>
      <c r="L38" s="1"/>
      <c r="M38" s="446"/>
      <c r="N38" s="447"/>
    </row>
    <row r="39" spans="1:14" ht="15" customHeight="1" x14ac:dyDescent="0.2">
      <c r="A39" s="359" t="s">
        <v>847</v>
      </c>
      <c r="B39" t="str">
        <f ca="1">CONCATENATE(EUROCOPA!I41,"-",EUROCOPA!N41)</f>
        <v>Eslovaquia-España</v>
      </c>
      <c r="C39" s="19" t="str">
        <f>CONCATENATE(IF(EUROCOPA!K41&gt;EUROCOPA!L41,1,IF(EUROCOPA!K41&lt;EUROCOPA!L41,2,IF(AND(EUROCOPA!K41=EUROCOPA!L41,EUROCOPA!K41&lt;&gt;"",EUROCOPA!L41&lt;&gt;""),"X",0))),"|",EUROCOPA!K41,"-",EUROCOPA!L41)</f>
        <v>0|-</v>
      </c>
      <c r="D39" s="598"/>
      <c r="E39" s="1"/>
      <c r="F39" s="1"/>
      <c r="G39" s="1"/>
      <c r="H39" s="1"/>
      <c r="I39" s="440"/>
      <c r="J39" s="1"/>
      <c r="K39" s="1"/>
      <c r="L39" s="1"/>
      <c r="M39" s="446"/>
      <c r="N39" s="447"/>
    </row>
    <row r="40" spans="1:14" ht="15" customHeight="1" x14ac:dyDescent="0.2">
      <c r="A40" s="376" t="s">
        <v>848</v>
      </c>
      <c r="B40" t="str">
        <f ca="1">CONCATENATE(EUROCOPA!I48,"-",EUROCOPA!N48)</f>
        <v>Alemania-Hungría</v>
      </c>
      <c r="C40" s="19" t="str">
        <f>CONCATENATE(IF(EUROCOPA!K48&gt;EUROCOPA!L48,1,IF(EUROCOPA!K48&lt;EUROCOPA!L48,2,IF(AND(EUROCOPA!K48=EUROCOPA!L48,EUROCOPA!K48&lt;&gt;"",EUROCOPA!L48&lt;&gt;""),"X",0))),"|",EUROCOPA!K48,"-",EUROCOPA!L48)</f>
        <v>0|-</v>
      </c>
      <c r="D40" s="598"/>
      <c r="E40" s="1"/>
      <c r="F40" s="1"/>
      <c r="G40" s="1"/>
      <c r="H40" s="1"/>
      <c r="I40" s="440"/>
      <c r="J40" s="1"/>
      <c r="K40" s="1"/>
      <c r="L40" s="1"/>
      <c r="M40" s="446"/>
      <c r="N40" s="447"/>
    </row>
    <row r="41" spans="1:14" ht="16" customHeight="1" x14ac:dyDescent="0.2">
      <c r="A41" s="376" t="s">
        <v>848</v>
      </c>
      <c r="B41" t="str">
        <f ca="1">CONCATENATE(EUROCOPA!I49,"-",EUROCOPA!N49)</f>
        <v>Portugal-Francia</v>
      </c>
      <c r="C41" s="19" t="str">
        <f>CONCATENATE(IF(EUROCOPA!K49&gt;EUROCOPA!L49,1,IF(EUROCOPA!K49&lt;EUROCOPA!L49,2,IF(AND(EUROCOPA!K49=EUROCOPA!L49,EUROCOPA!K49&lt;&gt;"",EUROCOPA!L49&lt;&gt;""),"X",0))),"|",EUROCOPA!K49,"-",EUROCOPA!L49)</f>
        <v>0|-</v>
      </c>
      <c r="D41" s="598"/>
      <c r="E41" s="1"/>
      <c r="F41" s="1"/>
      <c r="G41" s="1"/>
      <c r="H41" s="1"/>
      <c r="I41" s="440"/>
      <c r="J41" s="1"/>
      <c r="K41" s="1"/>
      <c r="L41" s="1"/>
      <c r="M41" s="446"/>
      <c r="N41" s="447"/>
    </row>
    <row r="42" spans="1:14" ht="15" customHeight="1" x14ac:dyDescent="0.2">
      <c r="A42" s="424"/>
      <c r="C42" s="18"/>
      <c r="D42" s="598"/>
      <c r="E42" s="1"/>
      <c r="F42" s="1"/>
      <c r="G42" s="1"/>
      <c r="H42" s="1"/>
      <c r="I42" s="440"/>
      <c r="J42" s="1"/>
      <c r="K42" s="1"/>
      <c r="L42" s="1"/>
      <c r="M42" s="446"/>
      <c r="N42" s="447"/>
    </row>
    <row r="43" spans="1:14" ht="19" customHeight="1" x14ac:dyDescent="0.25">
      <c r="A43" s="424"/>
      <c r="B43" s="15" t="s">
        <v>97</v>
      </c>
      <c r="C43" s="18"/>
      <c r="D43" s="598"/>
      <c r="E43" s="1"/>
      <c r="F43" s="1"/>
      <c r="G43" s="1"/>
      <c r="H43" s="1"/>
      <c r="I43" s="440"/>
      <c r="J43" s="1"/>
      <c r="K43" s="1"/>
      <c r="L43" s="1"/>
      <c r="M43" s="446"/>
      <c r="N43" s="447"/>
    </row>
    <row r="44" spans="1:14" ht="15" customHeight="1" x14ac:dyDescent="0.2">
      <c r="A44" s="585" t="s">
        <v>0</v>
      </c>
      <c r="B44" s="14" t="s">
        <v>98</v>
      </c>
      <c r="C44" s="18" t="str">
        <f ca="1">IF(SUM(EUROCOPA!$T$6:$T$9)=12,EUROCOPA!R6,B44)</f>
        <v>1º GRUPO A</v>
      </c>
      <c r="D44" s="598"/>
      <c r="E44" s="1"/>
      <c r="F44" s="1"/>
      <c r="G44" s="1"/>
      <c r="H44" s="1"/>
      <c r="I44" s="440"/>
      <c r="J44" s="1"/>
      <c r="K44" s="1"/>
      <c r="L44" s="1"/>
      <c r="M44" s="446"/>
      <c r="N44" s="447"/>
    </row>
    <row r="45" spans="1:14" ht="15" customHeight="1" x14ac:dyDescent="0.2">
      <c r="A45" s="585"/>
      <c r="B45" s="14" t="s">
        <v>99</v>
      </c>
      <c r="C45" s="18" t="str">
        <f ca="1">IF(SUM(EUROCOPA!$T$6:$T$9)=12,EUROCOPA!R7,B45)</f>
        <v>2º GRUPO A</v>
      </c>
      <c r="D45" s="598"/>
      <c r="E45" s="1"/>
      <c r="F45" s="1"/>
      <c r="G45" s="1"/>
      <c r="H45" s="1"/>
      <c r="I45" s="440"/>
      <c r="J45" s="1"/>
      <c r="K45" s="1"/>
      <c r="L45" s="1"/>
      <c r="M45" s="446"/>
      <c r="N45" s="447"/>
    </row>
    <row r="46" spans="1:14" ht="15" customHeight="1" x14ac:dyDescent="0.2">
      <c r="A46" s="585"/>
      <c r="B46" s="14" t="s">
        <v>100</v>
      </c>
      <c r="C46" s="18" t="str">
        <f ca="1">IF(SUM(EUROCOPA!$T$6:$T$9)=12,EUROCOPA!R8,B46)</f>
        <v>3º GRUPO A</v>
      </c>
      <c r="D46" s="598"/>
      <c r="E46" s="1"/>
      <c r="F46" s="1"/>
      <c r="G46" s="1"/>
      <c r="H46" s="1"/>
      <c r="I46" s="440"/>
      <c r="J46" s="1"/>
      <c r="K46" s="1"/>
      <c r="L46" s="1"/>
      <c r="M46" s="446"/>
      <c r="N46" s="447"/>
    </row>
    <row r="47" spans="1:14" ht="15" customHeight="1" x14ac:dyDescent="0.2">
      <c r="A47" s="585"/>
      <c r="B47" s="14" t="s">
        <v>101</v>
      </c>
      <c r="C47" s="18" t="str">
        <f ca="1">IF(SUM(EUROCOPA!$T$6:$T$9)=12,EUROCOPA!R9,B47)</f>
        <v>4º GRUPO A</v>
      </c>
      <c r="D47" s="598"/>
      <c r="E47" s="1"/>
      <c r="F47" s="1"/>
      <c r="G47" s="1"/>
      <c r="H47" s="1"/>
      <c r="I47" s="440"/>
      <c r="J47" s="1"/>
      <c r="K47" s="1"/>
      <c r="L47" s="1"/>
      <c r="M47" s="446"/>
      <c r="N47" s="447"/>
    </row>
    <row r="48" spans="1:14" ht="15" customHeight="1" x14ac:dyDescent="0.2">
      <c r="A48" s="586" t="s">
        <v>1</v>
      </c>
      <c r="B48" s="14" t="s">
        <v>102</v>
      </c>
      <c r="C48" s="18" t="str">
        <f ca="1">IF(SUM(EUROCOPA!$T$14:$T$17)=12,EUROCOPA!R14,B48)</f>
        <v>1º GRUPO B</v>
      </c>
      <c r="D48" s="598"/>
      <c r="E48" s="1"/>
      <c r="F48" s="1"/>
      <c r="G48" s="1"/>
      <c r="H48" s="1"/>
      <c r="I48" s="440"/>
      <c r="J48" s="1"/>
      <c r="K48" s="1"/>
      <c r="L48" s="1"/>
      <c r="M48" s="446"/>
      <c r="N48" s="447"/>
    </row>
    <row r="49" spans="1:14" ht="15" customHeight="1" x14ac:dyDescent="0.2">
      <c r="A49" s="586"/>
      <c r="B49" s="14" t="s">
        <v>103</v>
      </c>
      <c r="C49" s="18" t="str">
        <f ca="1">IF(SUM(EUROCOPA!$T$14:$T$17)=12,EUROCOPA!R15,B49)</f>
        <v>2º GRUPO B</v>
      </c>
      <c r="D49" s="598"/>
      <c r="E49" s="1"/>
      <c r="F49" s="1"/>
      <c r="G49" s="1"/>
      <c r="H49" s="1"/>
      <c r="I49" s="440"/>
      <c r="J49" s="1"/>
      <c r="K49" s="1"/>
      <c r="L49" s="1"/>
      <c r="M49" s="446"/>
      <c r="N49" s="447"/>
    </row>
    <row r="50" spans="1:14" x14ac:dyDescent="0.2">
      <c r="A50" s="586"/>
      <c r="B50" s="14" t="s">
        <v>104</v>
      </c>
      <c r="C50" s="18" t="str">
        <f ca="1">IF(SUM(EUROCOPA!$T$14:$T$17)=12,EUROCOPA!R16,B50)</f>
        <v>3º GRUPO B</v>
      </c>
      <c r="D50" s="598"/>
      <c r="E50" s="1"/>
      <c r="F50" s="1"/>
      <c r="G50" s="1"/>
      <c r="H50" s="1"/>
      <c r="I50" s="440"/>
      <c r="J50" s="1"/>
      <c r="K50" s="1"/>
      <c r="L50" s="1"/>
      <c r="M50" s="446"/>
      <c r="N50" s="447"/>
    </row>
    <row r="51" spans="1:14" x14ac:dyDescent="0.2">
      <c r="A51" s="586"/>
      <c r="B51" s="14" t="s">
        <v>105</v>
      </c>
      <c r="C51" s="18" t="str">
        <f ca="1">IF(SUM(EUROCOPA!$T$14:$T$17)=12,EUROCOPA!R17,B51)</f>
        <v>4º GRUPO B</v>
      </c>
      <c r="D51" s="598"/>
      <c r="E51" s="1"/>
      <c r="F51" s="1"/>
      <c r="G51" s="1"/>
      <c r="H51" s="1"/>
      <c r="I51" s="440"/>
      <c r="J51" s="1"/>
      <c r="K51" s="1"/>
      <c r="L51" s="1"/>
      <c r="M51" s="446"/>
      <c r="N51" s="447"/>
    </row>
    <row r="52" spans="1:14" x14ac:dyDescent="0.2">
      <c r="A52" s="587" t="s">
        <v>2</v>
      </c>
      <c r="B52" s="14" t="s">
        <v>106</v>
      </c>
      <c r="C52" s="18" t="str">
        <f ca="1">IF(SUM(EUROCOPA!$T$22:$T$25)=12,EUROCOPA!R22,B52)</f>
        <v>1º GRUPO C</v>
      </c>
      <c r="D52" s="598"/>
      <c r="E52" s="1"/>
      <c r="F52" s="1"/>
      <c r="G52" s="1"/>
      <c r="H52" s="1"/>
      <c r="I52" s="440"/>
      <c r="J52" s="1"/>
      <c r="K52" s="1"/>
      <c r="L52" s="1"/>
      <c r="M52" s="446"/>
      <c r="N52" s="447"/>
    </row>
    <row r="53" spans="1:14" x14ac:dyDescent="0.2">
      <c r="A53" s="587"/>
      <c r="B53" s="14" t="s">
        <v>107</v>
      </c>
      <c r="C53" s="18" t="str">
        <f ca="1">IF(SUM(EUROCOPA!$T$22:$T$25)=12,EUROCOPA!R23,B53)</f>
        <v>2º GRUPO C</v>
      </c>
      <c r="D53" s="598"/>
      <c r="E53" s="1"/>
      <c r="F53" s="1"/>
      <c r="G53" s="1"/>
      <c r="H53" s="1"/>
      <c r="I53" s="440"/>
      <c r="J53" s="1"/>
      <c r="K53" s="1"/>
      <c r="L53" s="1"/>
      <c r="M53" s="446"/>
      <c r="N53" s="447"/>
    </row>
    <row r="54" spans="1:14" x14ac:dyDescent="0.2">
      <c r="A54" s="587"/>
      <c r="B54" s="14" t="s">
        <v>108</v>
      </c>
      <c r="C54" s="18" t="str">
        <f ca="1">IF(SUM(EUROCOPA!$T$22:$T$25)=12,EUROCOPA!R24,B54)</f>
        <v>3º GRUPO C</v>
      </c>
      <c r="D54" s="598"/>
      <c r="E54" s="1"/>
      <c r="F54" s="1"/>
      <c r="G54" s="1"/>
      <c r="H54" s="1"/>
      <c r="I54" s="440"/>
      <c r="J54" s="1"/>
      <c r="K54" s="1"/>
      <c r="L54" s="1"/>
      <c r="M54" s="446"/>
      <c r="N54" s="447"/>
    </row>
    <row r="55" spans="1:14" x14ac:dyDescent="0.2">
      <c r="A55" s="587"/>
      <c r="B55" s="14" t="s">
        <v>109</v>
      </c>
      <c r="C55" s="18" t="str">
        <f ca="1">IF(SUM(EUROCOPA!$T$22:$T$25)=12,EUROCOPA!R25,B55)</f>
        <v>4º GRUPO C</v>
      </c>
      <c r="D55" s="598"/>
      <c r="E55" s="1"/>
      <c r="F55" s="1"/>
      <c r="G55" s="1"/>
      <c r="H55" s="1"/>
      <c r="I55" s="440"/>
      <c r="J55" s="1"/>
      <c r="K55" s="1"/>
      <c r="L55" s="1"/>
      <c r="M55" s="446"/>
      <c r="N55" s="447"/>
    </row>
    <row r="56" spans="1:14" x14ac:dyDescent="0.2">
      <c r="A56" s="581" t="s">
        <v>128</v>
      </c>
      <c r="B56" s="14" t="s">
        <v>189</v>
      </c>
      <c r="C56" s="18" t="str">
        <f ca="1">IF(SUM(EUROCOPA!$T$30:$T$33)=12,EUROCOPA!R30,B56)</f>
        <v>1º GRUPO D</v>
      </c>
      <c r="D56" s="598"/>
      <c r="E56" s="1"/>
      <c r="F56" s="1"/>
      <c r="G56" s="1"/>
      <c r="H56" s="1"/>
      <c r="I56" s="440"/>
      <c r="J56" s="1"/>
      <c r="K56" s="1"/>
      <c r="L56" s="1"/>
      <c r="M56" s="446"/>
      <c r="N56" s="447"/>
    </row>
    <row r="57" spans="1:14" x14ac:dyDescent="0.2">
      <c r="A57" s="581"/>
      <c r="B57" s="14" t="s">
        <v>190</v>
      </c>
      <c r="C57" s="18" t="str">
        <f ca="1">IF(SUM(EUROCOPA!$T$30:$T$33)=12,EUROCOPA!R31,B57)</f>
        <v>2º GRUPO D</v>
      </c>
      <c r="D57" s="598"/>
      <c r="E57" s="1"/>
      <c r="F57" s="1"/>
      <c r="G57" s="1"/>
      <c r="H57" s="1"/>
      <c r="I57" s="440"/>
      <c r="J57" s="1"/>
      <c r="K57" s="1"/>
      <c r="L57" s="1"/>
      <c r="M57" s="446"/>
      <c r="N57" s="447"/>
    </row>
    <row r="58" spans="1:14" x14ac:dyDescent="0.2">
      <c r="A58" s="581"/>
      <c r="B58" s="14" t="s">
        <v>191</v>
      </c>
      <c r="C58" s="18" t="str">
        <f ca="1">IF(SUM(EUROCOPA!$T$30:$T$33)=12,EUROCOPA!R32,B58)</f>
        <v>3º GRUPO D</v>
      </c>
      <c r="D58" s="598"/>
      <c r="E58" s="1"/>
      <c r="F58" s="1"/>
      <c r="G58" s="1"/>
      <c r="H58" s="1"/>
      <c r="I58" s="440"/>
      <c r="J58" s="1"/>
      <c r="K58" s="1"/>
      <c r="L58" s="1"/>
      <c r="M58" s="446"/>
      <c r="N58" s="447"/>
    </row>
    <row r="59" spans="1:14" x14ac:dyDescent="0.2">
      <c r="A59" s="581"/>
      <c r="B59" s="14" t="s">
        <v>192</v>
      </c>
      <c r="C59" s="18" t="str">
        <f ca="1">IF(SUM(EUROCOPA!$T$30:$T$33)=12,EUROCOPA!R33,B59)</f>
        <v>4º GRUPO D</v>
      </c>
      <c r="D59" s="598"/>
      <c r="E59" s="1"/>
      <c r="F59" s="1"/>
      <c r="G59" s="1"/>
      <c r="H59" s="1"/>
      <c r="I59" s="440"/>
      <c r="J59" s="1"/>
      <c r="K59" s="1"/>
      <c r="L59" s="1"/>
      <c r="M59" s="446"/>
      <c r="N59" s="447"/>
    </row>
    <row r="60" spans="1:14" x14ac:dyDescent="0.2">
      <c r="A60" s="583" t="s">
        <v>3</v>
      </c>
      <c r="B60" s="14" t="s">
        <v>193</v>
      </c>
      <c r="C60" s="18" t="str">
        <f ca="1">IF(SUM(EUROCOPA!$T$38:$T$41)=12,EUROCOPA!R38,B60)</f>
        <v>1º GRUPO E</v>
      </c>
      <c r="D60" s="598"/>
      <c r="E60" s="1"/>
      <c r="F60" s="1"/>
      <c r="G60" s="1"/>
      <c r="H60" s="1"/>
      <c r="I60" s="440"/>
      <c r="J60" s="1"/>
      <c r="K60" s="1"/>
      <c r="L60" s="1"/>
      <c r="M60" s="446"/>
      <c r="N60" s="447"/>
    </row>
    <row r="61" spans="1:14" x14ac:dyDescent="0.2">
      <c r="A61" s="583"/>
      <c r="B61" s="14" t="s">
        <v>194</v>
      </c>
      <c r="C61" s="18" t="str">
        <f ca="1">IF(SUM(EUROCOPA!$T$38:$T$41)=12,EUROCOPA!R39,B61)</f>
        <v>2º GRUPO E</v>
      </c>
      <c r="D61" s="598"/>
      <c r="E61" s="1"/>
      <c r="F61" s="1"/>
      <c r="G61" s="1"/>
      <c r="H61" s="1"/>
      <c r="I61" s="440"/>
      <c r="J61" s="1"/>
      <c r="K61" s="1"/>
      <c r="L61" s="1"/>
      <c r="M61" s="446"/>
      <c r="N61" s="447"/>
    </row>
    <row r="62" spans="1:14" x14ac:dyDescent="0.2">
      <c r="A62" s="583"/>
      <c r="B62" s="14" t="s">
        <v>195</v>
      </c>
      <c r="C62" s="18" t="str">
        <f ca="1">IF(SUM(EUROCOPA!$T$38:$T$41)=12,EUROCOPA!R40,B62)</f>
        <v>3º GRUPO E</v>
      </c>
      <c r="D62" s="598"/>
      <c r="E62" s="1"/>
      <c r="F62" s="1"/>
      <c r="G62" s="1"/>
      <c r="H62" s="1"/>
      <c r="I62" s="440"/>
      <c r="J62" s="1"/>
      <c r="K62" s="1"/>
      <c r="L62" s="1"/>
      <c r="M62" s="446"/>
      <c r="N62" s="447"/>
    </row>
    <row r="63" spans="1:14" x14ac:dyDescent="0.2">
      <c r="A63" s="583"/>
      <c r="B63" s="14" t="s">
        <v>196</v>
      </c>
      <c r="C63" s="18" t="str">
        <f ca="1">IF(SUM(EUROCOPA!$T$38:$T$41)=12,EUROCOPA!R41,B63)</f>
        <v>4º GRUPO E</v>
      </c>
      <c r="D63" s="598"/>
      <c r="E63" s="1"/>
      <c r="F63" s="1"/>
      <c r="G63" s="1"/>
      <c r="H63" s="1"/>
      <c r="I63" s="440"/>
      <c r="J63" s="1"/>
      <c r="K63" s="1"/>
      <c r="L63" s="1"/>
      <c r="M63" s="446"/>
      <c r="N63" s="447"/>
    </row>
    <row r="64" spans="1:14" x14ac:dyDescent="0.2">
      <c r="A64" s="582" t="s">
        <v>4</v>
      </c>
      <c r="B64" s="14" t="s">
        <v>197</v>
      </c>
      <c r="C64" s="18" t="str">
        <f ca="1">IF(SUM(EUROCOPA!$T$46:$T$49)=12,EUROCOPA!R46,B64)</f>
        <v>1º GRUPO F</v>
      </c>
      <c r="D64" s="598"/>
      <c r="E64" s="1"/>
      <c r="F64" s="1"/>
      <c r="G64" s="1"/>
      <c r="H64" s="1"/>
      <c r="I64" s="440"/>
      <c r="J64" s="1"/>
      <c r="K64" s="1"/>
      <c r="L64" s="1"/>
      <c r="M64" s="446"/>
      <c r="N64" s="447"/>
    </row>
    <row r="65" spans="1:14" x14ac:dyDescent="0.2">
      <c r="A65" s="582"/>
      <c r="B65" s="14" t="s">
        <v>198</v>
      </c>
      <c r="C65" s="18" t="str">
        <f ca="1">IF(SUM(EUROCOPA!$T$46:$T$49)=12,EUROCOPA!R47,B65)</f>
        <v>2º GRUPO F</v>
      </c>
      <c r="D65" s="598"/>
      <c r="E65" s="1"/>
      <c r="F65" s="1"/>
      <c r="G65" s="1"/>
      <c r="H65" s="1"/>
      <c r="I65" s="440"/>
      <c r="J65" s="1"/>
      <c r="K65" s="1"/>
      <c r="L65" s="1"/>
      <c r="M65" s="446"/>
      <c r="N65" s="447"/>
    </row>
    <row r="66" spans="1:14" x14ac:dyDescent="0.2">
      <c r="A66" s="582"/>
      <c r="B66" s="14" t="s">
        <v>199</v>
      </c>
      <c r="C66" s="18" t="str">
        <f ca="1">IF(SUM(EUROCOPA!$T$46:$T$49)=12,EUROCOPA!R48,B66)</f>
        <v>3º GRUPO F</v>
      </c>
      <c r="D66" s="598"/>
      <c r="E66" s="1"/>
      <c r="F66" s="1"/>
      <c r="G66" s="1"/>
      <c r="H66" s="1"/>
      <c r="I66" s="440"/>
      <c r="J66" s="1"/>
      <c r="K66" s="1"/>
      <c r="L66" s="1"/>
      <c r="M66" s="446"/>
      <c r="N66" s="447"/>
    </row>
    <row r="67" spans="1:14" x14ac:dyDescent="0.2">
      <c r="A67" s="582"/>
      <c r="B67" s="14" t="s">
        <v>200</v>
      </c>
      <c r="C67" s="18" t="str">
        <f ca="1">IF(SUM(EUROCOPA!$T$46:$T$49)=12,EUROCOPA!R49,B67)</f>
        <v>4º GRUPO F</v>
      </c>
      <c r="D67" s="598"/>
      <c r="E67" s="1"/>
      <c r="F67" s="1"/>
      <c r="G67" s="1"/>
      <c r="H67" s="1"/>
      <c r="I67" s="440"/>
      <c r="J67" s="1"/>
      <c r="K67" s="1"/>
      <c r="L67" s="1"/>
      <c r="M67" s="446"/>
      <c r="N67" s="447"/>
    </row>
    <row r="68" spans="1:14" x14ac:dyDescent="0.2">
      <c r="A68" s="425"/>
      <c r="B68" s="9"/>
      <c r="C68" s="400"/>
      <c r="D68" s="598"/>
      <c r="E68" s="1"/>
      <c r="F68" s="1"/>
      <c r="G68" s="1"/>
      <c r="H68" s="1"/>
      <c r="I68" s="440"/>
      <c r="J68" s="1"/>
      <c r="K68" s="1"/>
      <c r="L68" s="1"/>
      <c r="M68" s="446"/>
      <c r="N68" s="447"/>
    </row>
    <row r="69" spans="1:14" ht="19" x14ac:dyDescent="0.25">
      <c r="A69" s="425"/>
      <c r="B69" s="15" t="s">
        <v>201</v>
      </c>
      <c r="C69" s="400"/>
      <c r="D69" s="598"/>
      <c r="E69" s="1"/>
      <c r="F69" s="1"/>
      <c r="G69" s="1"/>
      <c r="H69" s="1"/>
      <c r="I69" s="440"/>
      <c r="J69" s="1"/>
      <c r="K69" s="1"/>
      <c r="L69" s="1"/>
      <c r="M69" s="446"/>
      <c r="N69" s="447"/>
    </row>
    <row r="70" spans="1:14" ht="15" customHeight="1" x14ac:dyDescent="0.2">
      <c r="A70" s="584" t="s">
        <v>167</v>
      </c>
      <c r="B70" s="14" t="s">
        <v>202</v>
      </c>
      <c r="C70" s="400" t="str">
        <f ca="1">EUROCOPA!I76</f>
        <v>2A</v>
      </c>
      <c r="D70" s="598"/>
      <c r="E70" s="1"/>
      <c r="F70" s="1"/>
      <c r="G70" s="1"/>
      <c r="H70" s="1"/>
      <c r="I70" s="440"/>
      <c r="J70" s="1"/>
      <c r="K70" s="1"/>
      <c r="L70" s="1"/>
      <c r="M70" s="446"/>
      <c r="N70" s="447"/>
    </row>
    <row r="71" spans="1:14" ht="15" customHeight="1" x14ac:dyDescent="0.2">
      <c r="A71" s="584"/>
      <c r="B71" s="14" t="s">
        <v>202</v>
      </c>
      <c r="C71" s="400" t="str">
        <f ca="1">EUROCOPA!I77</f>
        <v>1A</v>
      </c>
      <c r="D71" s="598"/>
      <c r="E71" s="1"/>
      <c r="F71" s="1"/>
      <c r="G71" s="1"/>
      <c r="H71" s="1"/>
      <c r="I71" s="440"/>
      <c r="J71" s="1"/>
      <c r="K71" s="1"/>
      <c r="L71" s="1"/>
      <c r="M71" s="446"/>
      <c r="N71" s="447"/>
    </row>
    <row r="72" spans="1:14" ht="15" customHeight="1" x14ac:dyDescent="0.2">
      <c r="A72" s="584"/>
      <c r="B72" s="14" t="s">
        <v>202</v>
      </c>
      <c r="C72" s="400" t="str">
        <f ca="1">EUROCOPA!I78</f>
        <v>1C</v>
      </c>
      <c r="D72" s="598"/>
      <c r="E72" s="1"/>
      <c r="F72" s="1"/>
      <c r="G72" s="1"/>
      <c r="H72" s="1"/>
      <c r="I72" s="440"/>
      <c r="J72" s="1"/>
      <c r="K72" s="1"/>
      <c r="L72" s="1"/>
      <c r="M72" s="446"/>
      <c r="N72" s="447"/>
    </row>
    <row r="73" spans="1:14" ht="15" customHeight="1" x14ac:dyDescent="0.2">
      <c r="A73" s="584"/>
      <c r="B73" s="14" t="s">
        <v>202</v>
      </c>
      <c r="C73" s="400" t="str">
        <f ca="1">EUROCOPA!I79</f>
        <v>1B</v>
      </c>
      <c r="D73" s="598"/>
      <c r="E73" s="1"/>
      <c r="F73" s="1"/>
      <c r="G73" s="1"/>
      <c r="H73" s="1"/>
      <c r="I73" s="440"/>
      <c r="J73" s="1"/>
      <c r="K73" s="1"/>
      <c r="L73" s="1"/>
      <c r="M73" s="446"/>
      <c r="N73" s="447"/>
    </row>
    <row r="74" spans="1:14" ht="15" customHeight="1" x14ac:dyDescent="0.2">
      <c r="A74" s="584"/>
      <c r="B74" s="14" t="s">
        <v>202</v>
      </c>
      <c r="C74" s="400" t="str">
        <f ca="1">EUROCOPA!I80</f>
        <v>2D</v>
      </c>
      <c r="D74" s="598"/>
      <c r="E74" s="1"/>
      <c r="F74" s="1"/>
      <c r="G74" s="1"/>
      <c r="H74" s="1"/>
      <c r="I74" s="440"/>
      <c r="J74" s="1"/>
      <c r="K74" s="1"/>
      <c r="L74" s="1"/>
      <c r="M74" s="446"/>
      <c r="N74" s="447"/>
    </row>
    <row r="75" spans="1:14" ht="15" customHeight="1" x14ac:dyDescent="0.2">
      <c r="A75" s="584"/>
      <c r="B75" s="14" t="s">
        <v>202</v>
      </c>
      <c r="C75" s="400" t="str">
        <f ca="1">EUROCOPA!I81</f>
        <v>1F</v>
      </c>
      <c r="D75" s="598"/>
      <c r="E75" s="1"/>
      <c r="F75" s="1"/>
      <c r="G75" s="1"/>
      <c r="H75" s="1"/>
      <c r="I75" s="440"/>
      <c r="J75" s="1"/>
      <c r="K75" s="1"/>
      <c r="L75" s="1"/>
      <c r="M75" s="446"/>
      <c r="N75" s="447"/>
    </row>
    <row r="76" spans="1:14" ht="15" customHeight="1" x14ac:dyDescent="0.2">
      <c r="A76" s="584"/>
      <c r="B76" s="14" t="s">
        <v>202</v>
      </c>
      <c r="C76" s="400" t="str">
        <f ca="1">EUROCOPA!I82</f>
        <v>1D</v>
      </c>
      <c r="D76" s="598"/>
      <c r="E76" s="1"/>
      <c r="F76" s="1"/>
      <c r="G76" s="1"/>
      <c r="H76" s="1"/>
      <c r="I76" s="440"/>
      <c r="J76" s="1"/>
      <c r="K76" s="1"/>
      <c r="L76" s="1"/>
      <c r="M76" s="446"/>
      <c r="N76" s="447"/>
    </row>
    <row r="77" spans="1:14" ht="15" customHeight="1" x14ac:dyDescent="0.2">
      <c r="A77" s="584"/>
      <c r="B77" s="14" t="s">
        <v>202</v>
      </c>
      <c r="C77" s="400" t="str">
        <f ca="1">EUROCOPA!I83</f>
        <v>1E</v>
      </c>
      <c r="D77" s="598"/>
      <c r="E77" s="1"/>
      <c r="F77" s="1"/>
      <c r="G77" s="1"/>
      <c r="H77" s="1"/>
      <c r="I77" s="440"/>
      <c r="J77" s="1"/>
      <c r="K77" s="1"/>
      <c r="L77" s="1"/>
      <c r="M77" s="446"/>
      <c r="N77" s="447"/>
    </row>
    <row r="78" spans="1:14" ht="15" customHeight="1" x14ac:dyDescent="0.2">
      <c r="A78" s="584"/>
      <c r="B78" s="14" t="s">
        <v>202</v>
      </c>
      <c r="C78" s="400" t="str">
        <f ca="1">EUROCOPA!N76</f>
        <v>2B</v>
      </c>
      <c r="D78" s="598"/>
      <c r="E78" s="1"/>
      <c r="F78" s="1"/>
      <c r="G78" s="1"/>
      <c r="H78" s="1"/>
      <c r="I78" s="440"/>
      <c r="J78" s="1"/>
      <c r="K78" s="1"/>
      <c r="L78" s="1"/>
      <c r="M78" s="446"/>
      <c r="N78" s="447"/>
    </row>
    <row r="79" spans="1:14" ht="15" customHeight="1" x14ac:dyDescent="0.2">
      <c r="A79" s="584"/>
      <c r="B79" s="14" t="s">
        <v>202</v>
      </c>
      <c r="C79" s="400" t="str">
        <f ca="1">EUROCOPA!N77</f>
        <v>2C</v>
      </c>
      <c r="D79" s="598"/>
      <c r="E79" s="1"/>
      <c r="F79" s="1"/>
      <c r="G79" s="1"/>
      <c r="H79" s="1"/>
      <c r="I79" s="440"/>
      <c r="J79" s="1"/>
      <c r="K79" s="1"/>
      <c r="L79" s="1"/>
      <c r="M79" s="446"/>
      <c r="N79" s="447"/>
    </row>
    <row r="80" spans="1:14" ht="15" customHeight="1" x14ac:dyDescent="0.2">
      <c r="A80" s="584"/>
      <c r="B80" s="14" t="s">
        <v>202</v>
      </c>
      <c r="C80" s="400" t="str">
        <f ca="1">EUROCOPA!N78</f>
        <v>3D/E/F</v>
      </c>
      <c r="D80" s="598"/>
      <c r="E80" s="1"/>
      <c r="F80" s="1"/>
      <c r="G80" s="1"/>
      <c r="H80" s="1"/>
      <c r="I80" s="440"/>
      <c r="J80" s="1"/>
      <c r="K80" s="1"/>
      <c r="L80" s="1"/>
      <c r="M80" s="446"/>
      <c r="N80" s="447"/>
    </row>
    <row r="81" spans="1:14" ht="15" customHeight="1" x14ac:dyDescent="0.2">
      <c r="A81" s="584"/>
      <c r="B81" s="14" t="s">
        <v>202</v>
      </c>
      <c r="C81" s="400" t="str">
        <f ca="1">EUROCOPA!N79</f>
        <v>3A/D/E/F</v>
      </c>
      <c r="D81" s="598"/>
      <c r="E81" s="1"/>
      <c r="F81" s="1"/>
      <c r="G81" s="1"/>
      <c r="H81" s="1"/>
      <c r="I81" s="440"/>
      <c r="J81" s="1"/>
      <c r="K81" s="1"/>
      <c r="L81" s="1"/>
      <c r="M81" s="446"/>
      <c r="N81" s="447"/>
    </row>
    <row r="82" spans="1:14" ht="15" customHeight="1" x14ac:dyDescent="0.2">
      <c r="A82" s="584"/>
      <c r="B82" s="14" t="s">
        <v>202</v>
      </c>
      <c r="C82" s="400" t="str">
        <f ca="1">EUROCOPA!N80</f>
        <v>2E</v>
      </c>
      <c r="D82" s="598"/>
      <c r="E82" s="1"/>
      <c r="F82" s="1"/>
      <c r="G82" s="1"/>
      <c r="H82" s="1"/>
      <c r="I82" s="440"/>
      <c r="J82" s="1"/>
      <c r="K82" s="1"/>
      <c r="L82" s="1"/>
      <c r="M82" s="446"/>
      <c r="N82" s="447"/>
    </row>
    <row r="83" spans="1:14" ht="15" customHeight="1" x14ac:dyDescent="0.2">
      <c r="A83" s="584"/>
      <c r="B83" s="14" t="s">
        <v>202</v>
      </c>
      <c r="C83" s="400" t="str">
        <f ca="1">EUROCOPA!N81</f>
        <v>3A/B/C</v>
      </c>
      <c r="D83" s="598"/>
      <c r="E83" s="1"/>
      <c r="F83" s="1"/>
      <c r="G83" s="1"/>
      <c r="H83" s="1"/>
      <c r="I83" s="440"/>
      <c r="J83" s="1"/>
      <c r="K83" s="1"/>
      <c r="L83" s="1"/>
      <c r="M83" s="446"/>
      <c r="N83" s="447"/>
    </row>
    <row r="84" spans="1:14" ht="15" customHeight="1" x14ac:dyDescent="0.2">
      <c r="A84" s="584"/>
      <c r="B84" s="14" t="s">
        <v>202</v>
      </c>
      <c r="C84" s="400" t="str">
        <f ca="1">EUROCOPA!N82</f>
        <v>2F</v>
      </c>
      <c r="D84" s="598"/>
      <c r="E84" s="1"/>
      <c r="F84" s="1"/>
      <c r="G84" s="1"/>
      <c r="H84" s="1"/>
      <c r="I84" s="440"/>
      <c r="J84" s="1"/>
      <c r="K84" s="1"/>
      <c r="L84" s="1"/>
      <c r="M84" s="446"/>
      <c r="N84" s="447"/>
    </row>
    <row r="85" spans="1:14" ht="15" customHeight="1" x14ac:dyDescent="0.2">
      <c r="A85" s="584"/>
      <c r="B85" s="14" t="s">
        <v>202</v>
      </c>
      <c r="C85" s="400" t="str">
        <f ca="1">EUROCOPA!N83</f>
        <v>3A/B/C/D</v>
      </c>
      <c r="D85" s="598"/>
      <c r="E85" s="1"/>
      <c r="F85" s="1"/>
      <c r="G85" s="1"/>
      <c r="H85" s="1"/>
      <c r="I85" s="448"/>
      <c r="J85" s="1"/>
      <c r="K85" s="1"/>
      <c r="L85" s="1"/>
      <c r="M85" s="446"/>
      <c r="N85" s="447"/>
    </row>
    <row r="86" spans="1:14" ht="20" customHeight="1" x14ac:dyDescent="0.2">
      <c r="A86" s="425"/>
      <c r="B86" s="9"/>
      <c r="C86" s="400"/>
      <c r="D86" s="1"/>
      <c r="E86" s="606" t="s">
        <v>850</v>
      </c>
      <c r="F86" s="607"/>
      <c r="G86" s="607"/>
      <c r="H86" s="607"/>
      <c r="I86" s="607"/>
      <c r="J86" s="607"/>
      <c r="K86" s="607"/>
      <c r="L86" s="608"/>
      <c r="M86" s="430"/>
      <c r="N86" s="447"/>
    </row>
    <row r="87" spans="1:14" ht="23" customHeight="1" x14ac:dyDescent="0.25">
      <c r="A87" s="425"/>
      <c r="B87" s="15" t="s">
        <v>203</v>
      </c>
      <c r="C87" s="400"/>
      <c r="D87" s="1"/>
      <c r="E87" s="609" t="s">
        <v>859</v>
      </c>
      <c r="F87" s="604"/>
      <c r="G87" s="604"/>
      <c r="H87" s="604"/>
      <c r="I87" s="604"/>
      <c r="J87" s="604"/>
      <c r="K87" s="604"/>
      <c r="L87" s="610"/>
      <c r="M87" s="428"/>
      <c r="N87" s="447"/>
    </row>
    <row r="88" spans="1:14" ht="15" customHeight="1" x14ac:dyDescent="0.2">
      <c r="A88" s="584" t="s">
        <v>167</v>
      </c>
      <c r="B88" s="9" t="str">
        <f ca="1">CONCATENATE(EUROCOPA!I76,"-",EUROCOPA!N76)</f>
        <v>2A-2B</v>
      </c>
      <c r="C88" s="400" t="str">
        <f ca="1">CONCATENATE(EUROCOPA!I76,"-",EUROCOPA!N76,"· ",IF(EUROCOPA!K76&gt;EUROCOPA!L76,1,IF(EUROCOPA!K76&lt;EUROCOPA!L76,2,IF(AND(EUROCOPA!K76=EUROCOPA!L76,EUROCOPA!K76&lt;&gt;"",EUROCOPA!L76&lt;&gt;""),"X",0))),"|",EUROCOPA!K76,"-",EUROCOPA!L76)</f>
        <v>2A-2B· 0|-</v>
      </c>
      <c r="D88" s="580" t="s">
        <v>167</v>
      </c>
      <c r="E88" s="599" t="s">
        <v>851</v>
      </c>
      <c r="F88" s="600"/>
      <c r="G88" s="600"/>
      <c r="H88" s="600"/>
      <c r="I88" s="429"/>
      <c r="J88" s="1"/>
      <c r="K88" s="1"/>
      <c r="L88" s="1"/>
      <c r="M88" s="428"/>
      <c r="N88" s="447"/>
    </row>
    <row r="89" spans="1:14" ht="15" customHeight="1" x14ac:dyDescent="0.2">
      <c r="A89" s="584"/>
      <c r="B89" s="9" t="str">
        <f ca="1">CONCATENATE(EUROCOPA!I77,"-",EUROCOPA!N77)</f>
        <v>1A-2C</v>
      </c>
      <c r="C89" s="400" t="str">
        <f ca="1">CONCATENATE(EUROCOPA!I77,"-",EUROCOPA!N77,"· ",IF(EUROCOPA!K77&gt;EUROCOPA!L77,1,IF(EUROCOPA!K77&lt;EUROCOPA!L77,2,IF(AND(EUROCOPA!K77=EUROCOPA!L77,EUROCOPA!K77&lt;&gt;"",EUROCOPA!L77&lt;&gt;""),"X",0))),"|",EUROCOPA!K77,"-",EUROCOPA!L77)</f>
        <v>1A-2C· 0|-</v>
      </c>
      <c r="D89" s="580"/>
      <c r="E89" s="595"/>
      <c r="F89" s="596"/>
      <c r="G89" s="596"/>
      <c r="H89" s="596"/>
      <c r="I89" s="429"/>
      <c r="J89" s="1"/>
      <c r="K89" s="1"/>
      <c r="L89" s="1"/>
      <c r="M89" s="428"/>
      <c r="N89" s="447"/>
    </row>
    <row r="90" spans="1:14" ht="15" customHeight="1" x14ac:dyDescent="0.2">
      <c r="A90" s="584"/>
      <c r="B90" s="9" t="str">
        <f ca="1">CONCATENATE(EUROCOPA!I78,"-",EUROCOPA!N78)</f>
        <v>1C-3D/E/F</v>
      </c>
      <c r="C90" s="400" t="str">
        <f ca="1">CONCATENATE(EUROCOPA!I78,"-",EUROCOPA!N78,"· ",IF(EUROCOPA!K78&gt;EUROCOPA!L78,1,IF(EUROCOPA!K78&lt;EUROCOPA!L78,2,IF(AND(EUROCOPA!K78=EUROCOPA!L78,EUROCOPA!K78&lt;&gt;"",EUROCOPA!L78&lt;&gt;""),"X",0))),"|",EUROCOPA!K78,"-",EUROCOPA!L78)</f>
        <v>1C-3D/E/F· 0|-</v>
      </c>
      <c r="D90" s="580"/>
      <c r="E90" s="595"/>
      <c r="F90" s="596"/>
      <c r="G90" s="596"/>
      <c r="H90" s="596"/>
      <c r="I90" s="429"/>
      <c r="J90" s="1"/>
      <c r="K90" s="1"/>
      <c r="L90" s="1"/>
      <c r="M90" s="428"/>
      <c r="N90" s="447"/>
    </row>
    <row r="91" spans="1:14" ht="15" customHeight="1" x14ac:dyDescent="0.2">
      <c r="A91" s="584"/>
      <c r="B91" s="9" t="str">
        <f ca="1">CONCATENATE(EUROCOPA!I79,"-",EUROCOPA!N79)</f>
        <v>1B-3A/D/E/F</v>
      </c>
      <c r="C91" s="400" t="str">
        <f ca="1">CONCATENATE(EUROCOPA!I79,"-",EUROCOPA!N79,"· ",IF(EUROCOPA!K79&gt;EUROCOPA!L79,1,IF(EUROCOPA!K79&lt;EUROCOPA!L79,2,IF(AND(EUROCOPA!K79=EUROCOPA!L79,EUROCOPA!K79&lt;&gt;"",EUROCOPA!L79&lt;&gt;""),"X",0))),"|",EUROCOPA!K79,"-",EUROCOPA!L79)</f>
        <v>1B-3A/D/E/F· 0|-</v>
      </c>
      <c r="D91" s="580"/>
      <c r="E91" s="595"/>
      <c r="F91" s="596"/>
      <c r="G91" s="596"/>
      <c r="H91" s="596"/>
      <c r="I91" s="429"/>
      <c r="J91" s="1"/>
      <c r="K91" s="1"/>
      <c r="L91" s="1"/>
      <c r="M91" s="428"/>
      <c r="N91" s="447"/>
    </row>
    <row r="92" spans="1:14" ht="15" customHeight="1" x14ac:dyDescent="0.2">
      <c r="A92" s="584"/>
      <c r="B92" s="9" t="str">
        <f ca="1">CONCATENATE(EUROCOPA!I80,"-",EUROCOPA!N80)</f>
        <v>2D-2E</v>
      </c>
      <c r="C92" s="400" t="str">
        <f ca="1">CONCATENATE(EUROCOPA!I80,"-",EUROCOPA!N80,"· ",IF(EUROCOPA!K80&gt;EUROCOPA!L80,1,IF(EUROCOPA!K80&lt;EUROCOPA!L80,2,IF(AND(EUROCOPA!K80=EUROCOPA!L80,EUROCOPA!K80&lt;&gt;"",EUROCOPA!L80&lt;&gt;""),"X",0))),"|",EUROCOPA!K80,"-",EUROCOPA!L80)</f>
        <v>2D-2E· 0|-</v>
      </c>
      <c r="D92" s="580"/>
      <c r="E92" s="1"/>
      <c r="F92" s="1"/>
      <c r="G92" s="1"/>
      <c r="H92" s="1"/>
      <c r="I92" s="429"/>
      <c r="J92" s="1"/>
      <c r="K92" s="1"/>
      <c r="L92" s="1"/>
      <c r="M92" s="428"/>
      <c r="N92" s="447"/>
    </row>
    <row r="93" spans="1:14" ht="15" customHeight="1" x14ac:dyDescent="0.2">
      <c r="A93" s="584"/>
      <c r="B93" s="9" t="str">
        <f ca="1">CONCATENATE(EUROCOPA!I81,"-",EUROCOPA!N81)</f>
        <v>1F-3A/B/C</v>
      </c>
      <c r="C93" s="400" t="str">
        <f ca="1">CONCATENATE(EUROCOPA!I81,"-",EUROCOPA!N81,"· ",IF(EUROCOPA!K81&gt;EUROCOPA!L81,1,IF(EUROCOPA!K81&lt;EUROCOPA!L81,2,IF(AND(EUROCOPA!K81=EUROCOPA!L81,EUROCOPA!K81&lt;&gt;"",EUROCOPA!L81&lt;&gt;""),"X",0))),"|",EUROCOPA!K81,"-",EUROCOPA!L81)</f>
        <v>1F-3A/B/C· 0|-</v>
      </c>
      <c r="D93" s="580"/>
      <c r="E93" s="1"/>
      <c r="F93" s="1"/>
      <c r="G93" s="1"/>
      <c r="H93" s="1"/>
      <c r="I93" s="429"/>
      <c r="J93" s="1"/>
      <c r="K93" s="1"/>
      <c r="L93" s="1"/>
      <c r="M93" s="428"/>
      <c r="N93" s="447"/>
    </row>
    <row r="94" spans="1:14" ht="15" customHeight="1" x14ac:dyDescent="0.2">
      <c r="A94" s="584"/>
      <c r="B94" s="9" t="str">
        <f ca="1">CONCATENATE(EUROCOPA!I82,"-",EUROCOPA!N82)</f>
        <v>1D-2F</v>
      </c>
      <c r="C94" s="400" t="str">
        <f ca="1">CONCATENATE(EUROCOPA!I82,"-",EUROCOPA!N82,"· ",IF(EUROCOPA!K82&gt;EUROCOPA!L82,1,IF(EUROCOPA!K82&lt;EUROCOPA!L82,2,IF(AND(EUROCOPA!K82=EUROCOPA!L82,EUROCOPA!K82&lt;&gt;"",EUROCOPA!L82&lt;&gt;""),"X",0))),"|",EUROCOPA!K82,"-",EUROCOPA!L82)</f>
        <v>1D-2F· 0|-</v>
      </c>
      <c r="D94" s="580"/>
      <c r="E94" s="1"/>
      <c r="F94" s="1"/>
      <c r="G94" s="1"/>
      <c r="H94" s="1"/>
      <c r="I94" s="429"/>
      <c r="J94" s="1"/>
      <c r="K94" s="1"/>
      <c r="L94" s="1"/>
      <c r="M94" s="428"/>
      <c r="N94" s="447"/>
    </row>
    <row r="95" spans="1:14" ht="15" customHeight="1" x14ac:dyDescent="0.2">
      <c r="A95" s="584"/>
      <c r="B95" s="9" t="str">
        <f ca="1">CONCATENATE(EUROCOPA!I83,"-",EUROCOPA!N83)</f>
        <v>1E-3A/B/C/D</v>
      </c>
      <c r="C95" s="400" t="str">
        <f ca="1">CONCATENATE(EUROCOPA!I83,"-",EUROCOPA!N83,"· ",IF(EUROCOPA!K83&gt;EUROCOPA!L83,1,IF(EUROCOPA!K83&lt;EUROCOPA!L83,2,IF(AND(EUROCOPA!K83=EUROCOPA!L83,EUROCOPA!K83&lt;&gt;"",EUROCOPA!L83&lt;&gt;""),"X",0))),"|",EUROCOPA!K83,"-",EUROCOPA!L83)</f>
        <v>1E-3A/B/C/D· 0|-</v>
      </c>
      <c r="D95" s="580"/>
      <c r="E95" s="1"/>
      <c r="F95" s="1"/>
      <c r="G95" s="1"/>
      <c r="H95" s="1"/>
      <c r="I95" s="429"/>
      <c r="J95" s="1"/>
      <c r="K95" s="1"/>
      <c r="L95" s="1"/>
      <c r="M95" s="428"/>
      <c r="N95" s="447"/>
    </row>
    <row r="96" spans="1:14" ht="15" customHeight="1" x14ac:dyDescent="0.2">
      <c r="A96" s="425"/>
      <c r="B96" s="9"/>
      <c r="C96" s="400"/>
      <c r="D96" s="580"/>
      <c r="E96" s="1"/>
      <c r="F96" s="1"/>
      <c r="G96" s="1"/>
      <c r="H96" s="1"/>
      <c r="I96" s="429"/>
      <c r="J96" s="1"/>
      <c r="K96" s="1"/>
      <c r="L96" s="1"/>
      <c r="M96" s="428"/>
      <c r="N96" s="447"/>
    </row>
    <row r="97" spans="1:14" ht="19" customHeight="1" x14ac:dyDescent="0.25">
      <c r="A97" s="424"/>
      <c r="B97" s="15" t="s">
        <v>110</v>
      </c>
      <c r="C97" s="18"/>
      <c r="D97" s="580"/>
      <c r="E97" s="1"/>
      <c r="F97" s="1"/>
      <c r="G97" s="1"/>
      <c r="H97" s="1"/>
      <c r="I97" s="429"/>
      <c r="J97" s="1"/>
      <c r="K97" s="1"/>
      <c r="L97" s="1"/>
      <c r="M97" s="428"/>
      <c r="N97" s="447"/>
    </row>
    <row r="98" spans="1:14" ht="15" customHeight="1" x14ac:dyDescent="0.2">
      <c r="A98" s="584" t="s">
        <v>83</v>
      </c>
      <c r="B98" s="14" t="s">
        <v>111</v>
      </c>
      <c r="C98" s="18" t="str">
        <f>EUROCOPA!I87</f>
        <v>W41</v>
      </c>
      <c r="D98" s="580"/>
      <c r="E98" s="1"/>
      <c r="F98" s="1"/>
      <c r="G98" s="1"/>
      <c r="H98" s="1"/>
      <c r="I98" s="429"/>
      <c r="J98" s="1"/>
      <c r="K98" s="1"/>
      <c r="L98" s="1"/>
      <c r="M98" s="428"/>
      <c r="N98" s="447"/>
    </row>
    <row r="99" spans="1:14" ht="15" customHeight="1" x14ac:dyDescent="0.2">
      <c r="A99" s="584"/>
      <c r="B99" s="14" t="s">
        <v>111</v>
      </c>
      <c r="C99" s="18" t="str">
        <f>EUROCOPA!I88</f>
        <v>W39</v>
      </c>
      <c r="D99" s="580"/>
      <c r="E99" s="1"/>
      <c r="F99" s="1"/>
      <c r="G99" s="1"/>
      <c r="H99" s="1"/>
      <c r="I99" s="429"/>
      <c r="J99" s="1"/>
      <c r="K99" s="1"/>
      <c r="L99" s="1"/>
      <c r="M99" s="428"/>
      <c r="N99" s="447"/>
    </row>
    <row r="100" spans="1:14" ht="15" customHeight="1" x14ac:dyDescent="0.2">
      <c r="A100" s="584"/>
      <c r="B100" s="14" t="s">
        <v>111</v>
      </c>
      <c r="C100" s="18" t="str">
        <f>EUROCOPA!I89</f>
        <v>W40</v>
      </c>
      <c r="D100" s="580"/>
      <c r="E100" s="1"/>
      <c r="F100" s="1"/>
      <c r="G100" s="1"/>
      <c r="H100" s="1"/>
      <c r="I100" s="429"/>
      <c r="J100" s="1"/>
      <c r="K100" s="1"/>
      <c r="L100" s="1"/>
      <c r="M100" s="428"/>
      <c r="N100" s="447"/>
    </row>
    <row r="101" spans="1:14" ht="15" customHeight="1" x14ac:dyDescent="0.2">
      <c r="A101" s="584"/>
      <c r="B101" s="14" t="s">
        <v>111</v>
      </c>
      <c r="C101" s="18" t="str">
        <f>EUROCOPA!I90</f>
        <v>W43</v>
      </c>
      <c r="D101" s="580"/>
      <c r="E101" s="1"/>
      <c r="F101" s="1"/>
      <c r="G101" s="1"/>
      <c r="H101" s="1"/>
      <c r="I101" s="429"/>
      <c r="J101" s="1"/>
      <c r="K101" s="1"/>
      <c r="L101" s="1"/>
      <c r="M101" s="428"/>
      <c r="N101" s="447"/>
    </row>
    <row r="102" spans="1:14" ht="15" customHeight="1" x14ac:dyDescent="0.2">
      <c r="A102" s="584"/>
      <c r="B102" s="14" t="s">
        <v>111</v>
      </c>
      <c r="C102" s="18" t="str">
        <f>EUROCOPA!N87</f>
        <v>W42</v>
      </c>
      <c r="D102" s="580"/>
      <c r="E102" s="1"/>
      <c r="F102" s="1"/>
      <c r="G102" s="1"/>
      <c r="H102" s="1"/>
      <c r="I102" s="429"/>
      <c r="J102" s="1"/>
      <c r="K102" s="1"/>
      <c r="L102" s="1"/>
      <c r="M102" s="428"/>
      <c r="N102" s="447"/>
    </row>
    <row r="103" spans="1:14" ht="15" customHeight="1" x14ac:dyDescent="0.2">
      <c r="A103" s="584"/>
      <c r="B103" s="14" t="s">
        <v>111</v>
      </c>
      <c r="C103" s="18" t="str">
        <f>EUROCOPA!N88</f>
        <v>W37</v>
      </c>
      <c r="D103" s="580"/>
      <c r="E103" s="1"/>
      <c r="F103" s="1"/>
      <c r="G103" s="1"/>
      <c r="H103" s="1"/>
      <c r="I103" s="429"/>
      <c r="J103" s="1"/>
      <c r="K103" s="1"/>
      <c r="L103" s="1"/>
      <c r="M103" s="428"/>
      <c r="N103" s="447"/>
    </row>
    <row r="104" spans="1:14" ht="15" customHeight="1" x14ac:dyDescent="0.2">
      <c r="A104" s="584"/>
      <c r="B104" s="14" t="s">
        <v>111</v>
      </c>
      <c r="C104" s="18" t="str">
        <f>EUROCOPA!N89</f>
        <v>W38</v>
      </c>
      <c r="D104" s="580"/>
      <c r="E104" s="1"/>
      <c r="F104" s="1"/>
      <c r="G104" s="1"/>
      <c r="H104" s="1"/>
      <c r="I104" s="429"/>
      <c r="J104" s="1"/>
      <c r="K104" s="1"/>
      <c r="L104" s="1"/>
      <c r="M104" s="428"/>
      <c r="N104" s="447"/>
    </row>
    <row r="105" spans="1:14" ht="15" customHeight="1" x14ac:dyDescent="0.2">
      <c r="A105" s="584"/>
      <c r="B105" s="14" t="s">
        <v>111</v>
      </c>
      <c r="C105" s="18" t="str">
        <f>EUROCOPA!N90</f>
        <v>W44</v>
      </c>
      <c r="D105" s="580"/>
      <c r="E105" s="432"/>
      <c r="F105" s="432"/>
      <c r="G105" s="432"/>
      <c r="H105" s="432"/>
      <c r="I105" s="429"/>
      <c r="J105" s="1"/>
      <c r="K105" s="1"/>
      <c r="L105" s="1"/>
      <c r="M105" s="428"/>
      <c r="N105" s="447"/>
    </row>
    <row r="106" spans="1:14" x14ac:dyDescent="0.2">
      <c r="A106" s="424"/>
      <c r="C106" s="18"/>
      <c r="D106" s="1"/>
      <c r="E106" s="1"/>
      <c r="F106" s="1"/>
      <c r="G106" s="1"/>
      <c r="H106" s="1"/>
      <c r="I106" s="434"/>
      <c r="J106" s="1"/>
      <c r="K106" s="1"/>
      <c r="L106" s="1"/>
      <c r="M106" s="428"/>
      <c r="N106" s="447"/>
    </row>
    <row r="107" spans="1:14" ht="19" customHeight="1" x14ac:dyDescent="0.25">
      <c r="A107" s="424"/>
      <c r="B107" s="15" t="s">
        <v>112</v>
      </c>
      <c r="C107" s="18"/>
      <c r="D107" s="1"/>
      <c r="E107" s="1"/>
      <c r="F107" s="1"/>
      <c r="G107" s="1"/>
      <c r="H107" s="1"/>
      <c r="I107" s="431"/>
      <c r="J107" s="1"/>
      <c r="K107" s="1"/>
      <c r="L107" s="1"/>
      <c r="M107" s="428"/>
      <c r="N107" s="447"/>
    </row>
    <row r="108" spans="1:14" ht="15" customHeight="1" x14ac:dyDescent="0.2">
      <c r="A108" s="584" t="s">
        <v>83</v>
      </c>
      <c r="B108" t="str">
        <f>CONCATENATE(EUROCOPA!I87,"-",EUROCOPA!N87)</f>
        <v>W41-W42</v>
      </c>
      <c r="C108" s="20" t="str">
        <f>CONCATENATE(EUROCOPA!I87,"-",EUROCOPA!N87,"· ",IF(EUROCOPA!K87&gt;EUROCOPA!L87,1,IF(EUROCOPA!K87&lt;EUROCOPA!L87,2,IF(AND(EUROCOPA!K87=EUROCOPA!L87,EUROCOPA!K87&lt;&gt;"",EUROCOPA!L87&lt;&gt;""),"X",0))),"|",EUROCOPA!K87,"-",EUROCOPA!L87)</f>
        <v>W41-W42· 0|-</v>
      </c>
      <c r="D108" s="580" t="s">
        <v>83</v>
      </c>
      <c r="E108" s="595" t="s">
        <v>852</v>
      </c>
      <c r="F108" s="596"/>
      <c r="G108" s="596"/>
      <c r="H108" s="596"/>
      <c r="I108" s="429"/>
      <c r="J108" s="1"/>
      <c r="K108" s="1"/>
      <c r="L108" s="1"/>
      <c r="M108" s="428"/>
      <c r="N108" s="447"/>
    </row>
    <row r="109" spans="1:14" ht="15" customHeight="1" x14ac:dyDescent="0.2">
      <c r="A109" s="588"/>
      <c r="B109" t="str">
        <f>CONCATENATE(EUROCOPA!I88,"-",EUROCOPA!N88)</f>
        <v>W39-W37</v>
      </c>
      <c r="C109" s="20" t="str">
        <f>CONCATENATE(EUROCOPA!I88,"-",EUROCOPA!N88,"· ",IF(EUROCOPA!K88&gt;EUROCOPA!L88,1,IF(EUROCOPA!K88&lt;EUROCOPA!L88,2,IF(AND(EUROCOPA!K88=EUROCOPA!L88,EUROCOPA!K88&lt;&gt;"",EUROCOPA!L88&lt;&gt;""),"X",0))),"|",EUROCOPA!K88,"-",EUROCOPA!L88)</f>
        <v>W39-W37· 0|-</v>
      </c>
      <c r="D109" s="580"/>
      <c r="E109" s="595"/>
      <c r="F109" s="596"/>
      <c r="G109" s="596"/>
      <c r="H109" s="596"/>
      <c r="I109" s="429"/>
      <c r="J109" s="1"/>
      <c r="K109" s="1"/>
      <c r="L109" s="1"/>
      <c r="M109" s="428"/>
      <c r="N109" s="447"/>
    </row>
    <row r="110" spans="1:14" ht="15" customHeight="1" x14ac:dyDescent="0.2">
      <c r="A110" s="588"/>
      <c r="B110" t="str">
        <f>CONCATENATE(EUROCOPA!I89,"-",EUROCOPA!N89)</f>
        <v>W40-W38</v>
      </c>
      <c r="C110" s="20" t="str">
        <f>CONCATENATE(EUROCOPA!I89,"-",EUROCOPA!N89,"· ",IF(EUROCOPA!K89&gt;EUROCOPA!L89,1,IF(EUROCOPA!K89&lt;EUROCOPA!L89,2,IF(AND(EUROCOPA!K89=EUROCOPA!L89,EUROCOPA!K89&lt;&gt;"",EUROCOPA!L89&lt;&gt;""),"X",0))),"|",EUROCOPA!K89,"-",EUROCOPA!L89)</f>
        <v>W40-W38· 0|-</v>
      </c>
      <c r="D110" s="580"/>
      <c r="E110" s="595"/>
      <c r="F110" s="596"/>
      <c r="G110" s="596"/>
      <c r="H110" s="596"/>
      <c r="I110" s="429"/>
      <c r="J110" s="1"/>
      <c r="K110" s="1"/>
      <c r="L110" s="1"/>
      <c r="M110" s="428"/>
      <c r="N110" s="447"/>
    </row>
    <row r="111" spans="1:14" ht="15" customHeight="1" x14ac:dyDescent="0.2">
      <c r="A111" s="588"/>
      <c r="B111" t="str">
        <f>CONCATENATE(EUROCOPA!I90,"-",EUROCOPA!N90)</f>
        <v>W43-W44</v>
      </c>
      <c r="C111" s="20" t="str">
        <f>CONCATENATE(EUROCOPA!I90,"-",EUROCOPA!N90,"· ",IF(EUROCOPA!K90&gt;EUROCOPA!L90,1,IF(EUROCOPA!K90&lt;EUROCOPA!L90,2,IF(AND(EUROCOPA!K90=EUROCOPA!L90,EUROCOPA!K90&lt;&gt;"",EUROCOPA!L90&lt;&gt;""),"X",0))),"|",EUROCOPA!K90,"-",EUROCOPA!L90)</f>
        <v>W43-W44· 0|-</v>
      </c>
      <c r="D111" s="580"/>
      <c r="E111" s="595"/>
      <c r="F111" s="596"/>
      <c r="G111" s="596"/>
      <c r="H111" s="596"/>
      <c r="I111" s="429"/>
      <c r="J111" s="1"/>
      <c r="K111" s="1"/>
      <c r="L111" s="1"/>
      <c r="M111" s="428"/>
      <c r="N111" s="447"/>
    </row>
    <row r="112" spans="1:14" x14ac:dyDescent="0.2">
      <c r="A112" s="424"/>
      <c r="C112" s="18"/>
      <c r="D112" s="580"/>
      <c r="E112" s="1"/>
      <c r="F112" s="1"/>
      <c r="G112" s="1"/>
      <c r="H112" s="1"/>
      <c r="I112" s="429"/>
      <c r="J112" s="1"/>
      <c r="K112" s="1"/>
      <c r="L112" s="1"/>
      <c r="M112" s="428"/>
      <c r="N112" s="447"/>
    </row>
    <row r="113" spans="1:14" ht="19" x14ac:dyDescent="0.25">
      <c r="A113" s="424"/>
      <c r="B113" s="15" t="s">
        <v>113</v>
      </c>
      <c r="C113" s="18"/>
      <c r="D113" s="580"/>
      <c r="E113" s="1"/>
      <c r="F113" s="1"/>
      <c r="G113" s="1"/>
      <c r="H113" s="1"/>
      <c r="I113" s="429"/>
      <c r="J113" s="1"/>
      <c r="K113" s="1"/>
      <c r="L113" s="1"/>
      <c r="M113" s="428"/>
      <c r="N113" s="447"/>
    </row>
    <row r="114" spans="1:14" x14ac:dyDescent="0.2">
      <c r="A114" s="584" t="s">
        <v>84</v>
      </c>
      <c r="B114" s="14" t="s">
        <v>114</v>
      </c>
      <c r="C114" s="18" t="str">
        <f>EUROCOPA!I93</f>
        <v>W46</v>
      </c>
      <c r="D114" s="580"/>
      <c r="E114" s="1"/>
      <c r="F114" s="1"/>
      <c r="G114" s="1"/>
      <c r="H114" s="1"/>
      <c r="I114" s="429"/>
      <c r="J114" s="1"/>
      <c r="K114" s="1"/>
      <c r="L114" s="1"/>
      <c r="M114" s="428"/>
      <c r="N114" s="447"/>
    </row>
    <row r="115" spans="1:14" x14ac:dyDescent="0.2">
      <c r="A115" s="588"/>
      <c r="B115" s="14" t="s">
        <v>114</v>
      </c>
      <c r="C115" s="18" t="str">
        <f>EUROCOPA!I94</f>
        <v>W48</v>
      </c>
      <c r="D115" s="580"/>
      <c r="E115" s="1"/>
      <c r="F115" s="1"/>
      <c r="G115" s="1"/>
      <c r="H115" s="1"/>
      <c r="I115" s="429"/>
      <c r="J115" s="1"/>
      <c r="K115" s="1"/>
      <c r="L115" s="1"/>
      <c r="M115" s="428"/>
      <c r="N115" s="447"/>
    </row>
    <row r="116" spans="1:14" x14ac:dyDescent="0.2">
      <c r="A116" s="588"/>
      <c r="B116" s="14" t="s">
        <v>114</v>
      </c>
      <c r="C116" s="18" t="str">
        <f>EUROCOPA!N93</f>
        <v>W45</v>
      </c>
      <c r="D116" s="580"/>
      <c r="E116" s="1"/>
      <c r="F116" s="1"/>
      <c r="G116" s="1"/>
      <c r="H116" s="1"/>
      <c r="I116" s="429"/>
      <c r="J116" s="1"/>
      <c r="K116" s="1"/>
      <c r="L116" s="1"/>
      <c r="M116" s="428"/>
      <c r="N116" s="447"/>
    </row>
    <row r="117" spans="1:14" x14ac:dyDescent="0.2">
      <c r="A117" s="588"/>
      <c r="B117" s="14" t="s">
        <v>114</v>
      </c>
      <c r="C117" s="18" t="str">
        <f>EUROCOPA!N94</f>
        <v>W47</v>
      </c>
      <c r="D117" s="580"/>
      <c r="E117" s="432"/>
      <c r="F117" s="432"/>
      <c r="G117" s="432"/>
      <c r="H117" s="432"/>
      <c r="I117" s="429"/>
      <c r="J117" s="1"/>
      <c r="K117" s="1"/>
      <c r="L117" s="1"/>
      <c r="M117" s="428"/>
      <c r="N117" s="447"/>
    </row>
    <row r="118" spans="1:14" x14ac:dyDescent="0.2">
      <c r="A118" s="424"/>
      <c r="C118" s="18"/>
      <c r="D118" s="1"/>
      <c r="E118" s="1"/>
      <c r="F118" s="1"/>
      <c r="G118" s="1"/>
      <c r="H118" s="1"/>
      <c r="I118" s="434"/>
      <c r="J118" s="1"/>
      <c r="K118" s="1"/>
      <c r="L118" s="1"/>
      <c r="M118" s="428"/>
      <c r="N118" s="447"/>
    </row>
    <row r="119" spans="1:14" ht="19" customHeight="1" x14ac:dyDescent="0.25">
      <c r="A119" s="424"/>
      <c r="B119" s="15" t="s">
        <v>115</v>
      </c>
      <c r="C119" s="18"/>
      <c r="D119" s="1"/>
      <c r="E119" s="1"/>
      <c r="F119" s="1"/>
      <c r="G119" s="1"/>
      <c r="H119" s="1"/>
      <c r="I119" s="431"/>
      <c r="J119" s="1"/>
      <c r="K119" s="1"/>
      <c r="L119" s="1"/>
      <c r="M119" s="428"/>
      <c r="N119" s="447"/>
    </row>
    <row r="120" spans="1:14" ht="15" customHeight="1" x14ac:dyDescent="0.2">
      <c r="A120" s="589" t="s">
        <v>84</v>
      </c>
      <c r="B120" t="str">
        <f>CONCATENATE(EUROCOPA!I93,"-",EUROCOPA!N93)</f>
        <v>W46-W45</v>
      </c>
      <c r="C120" s="20" t="str">
        <f>CONCATENATE(EUROCOPA!I93,"-",EUROCOPA!N93,"· ",IF(EUROCOPA!K93&gt;EUROCOPA!L93,1,IF(EUROCOPA!K93&lt;EUROCOPA!L93,2,IF(AND(EUROCOPA!K93=EUROCOPA!L93,EUROCOPA!K93&lt;&gt;"",EUROCOPA!L93&lt;&gt;""),"X",0))),"|",EUROCOPA!K93,"-",EUROCOPA!L93)</f>
        <v>W46-W45· 0|-</v>
      </c>
      <c r="D120" s="580" t="s">
        <v>84</v>
      </c>
      <c r="E120" s="595" t="s">
        <v>869</v>
      </c>
      <c r="F120" s="596"/>
      <c r="G120" s="596"/>
      <c r="H120" s="596"/>
      <c r="I120" s="429"/>
      <c r="J120" s="1"/>
      <c r="K120" s="1"/>
      <c r="L120" s="1"/>
      <c r="M120" s="428"/>
      <c r="N120" s="447"/>
    </row>
    <row r="121" spans="1:14" ht="15" customHeight="1" x14ac:dyDescent="0.2">
      <c r="A121" s="589"/>
      <c r="B121" t="str">
        <f>CONCATENATE(EUROCOPA!I94,"-",EUROCOPA!N94)</f>
        <v>W48-W47</v>
      </c>
      <c r="C121" s="20" t="str">
        <f>CONCATENATE(EUROCOPA!I94,"-",EUROCOPA!N94,"· ",IF(EUROCOPA!K94&gt;EUROCOPA!L94,1,IF(EUROCOPA!K94&lt;EUROCOPA!L94,2,IF(AND(EUROCOPA!K94=EUROCOPA!L94,EUROCOPA!K94&lt;&gt;"",EUROCOPA!L94&lt;&gt;""),"X",0))),"|",EUROCOPA!K94,"-",EUROCOPA!L94)</f>
        <v>W48-W47· 0|-</v>
      </c>
      <c r="D121" s="580"/>
      <c r="E121" s="595"/>
      <c r="F121" s="596"/>
      <c r="G121" s="596"/>
      <c r="H121" s="596"/>
      <c r="I121" s="429"/>
      <c r="J121" s="1"/>
      <c r="K121" s="1"/>
      <c r="L121" s="1"/>
      <c r="M121" s="428"/>
      <c r="N121" s="447"/>
    </row>
    <row r="122" spans="1:14" ht="15" customHeight="1" x14ac:dyDescent="0.2">
      <c r="A122" s="424"/>
      <c r="C122" s="18"/>
      <c r="D122" s="580"/>
      <c r="E122" s="595"/>
      <c r="F122" s="596"/>
      <c r="G122" s="596"/>
      <c r="H122" s="596"/>
      <c r="I122" s="429"/>
      <c r="J122" s="1"/>
      <c r="K122" s="1"/>
      <c r="L122" s="1"/>
      <c r="M122" s="428"/>
      <c r="N122" s="447"/>
    </row>
    <row r="123" spans="1:14" ht="19" customHeight="1" x14ac:dyDescent="0.25">
      <c r="A123" s="424"/>
      <c r="B123" s="15" t="s">
        <v>116</v>
      </c>
      <c r="C123" s="18"/>
      <c r="D123" s="580"/>
      <c r="E123" s="595"/>
      <c r="F123" s="596"/>
      <c r="G123" s="596"/>
      <c r="H123" s="596"/>
      <c r="I123" s="429"/>
      <c r="J123" s="1"/>
      <c r="K123" s="1"/>
      <c r="L123" s="1"/>
      <c r="M123" s="428"/>
      <c r="N123" s="447"/>
    </row>
    <row r="124" spans="1:14" ht="22" customHeight="1" x14ac:dyDescent="0.2">
      <c r="A124" s="577" t="s">
        <v>4</v>
      </c>
      <c r="B124" s="14" t="s">
        <v>117</v>
      </c>
      <c r="C124" s="400" t="str">
        <f>EUROCOPA!I97</f>
        <v>W49</v>
      </c>
      <c r="D124" s="580"/>
      <c r="E124" s="1"/>
      <c r="F124" s="1"/>
      <c r="G124" s="1"/>
      <c r="H124" s="1"/>
      <c r="I124" s="429"/>
      <c r="J124" s="1"/>
      <c r="K124" s="1"/>
      <c r="L124" s="1"/>
      <c r="M124" s="428"/>
      <c r="N124" s="447"/>
    </row>
    <row r="125" spans="1:14" ht="15" customHeight="1" x14ac:dyDescent="0.2">
      <c r="A125" s="577"/>
      <c r="B125" s="14" t="s">
        <v>117</v>
      </c>
      <c r="C125" s="400" t="str">
        <f>EUROCOPA!N97</f>
        <v>W50</v>
      </c>
      <c r="D125" s="580"/>
      <c r="E125" s="432"/>
      <c r="F125" s="432"/>
      <c r="G125" s="432"/>
      <c r="H125" s="436"/>
      <c r="I125" s="435"/>
      <c r="J125" s="1"/>
      <c r="K125" s="1"/>
      <c r="L125" s="1"/>
      <c r="M125" s="428"/>
      <c r="N125" s="447"/>
    </row>
    <row r="126" spans="1:14" x14ac:dyDescent="0.2">
      <c r="A126" s="424"/>
      <c r="C126" s="482"/>
      <c r="D126" s="1"/>
      <c r="E126" s="1"/>
      <c r="F126" s="1"/>
      <c r="G126" s="1"/>
      <c r="H126" s="1"/>
      <c r="I126" s="434"/>
      <c r="J126" s="1"/>
      <c r="K126" s="1"/>
      <c r="L126" s="1"/>
      <c r="M126" s="428"/>
      <c r="N126" s="447"/>
    </row>
    <row r="127" spans="1:14" ht="21" customHeight="1" x14ac:dyDescent="0.25">
      <c r="A127" s="424"/>
      <c r="B127" s="484" t="s">
        <v>118</v>
      </c>
      <c r="C127" s="482"/>
      <c r="D127" s="1"/>
      <c r="E127" s="1"/>
      <c r="F127" s="1"/>
      <c r="G127" s="1"/>
      <c r="H127" s="1"/>
      <c r="I127" s="431"/>
      <c r="J127" s="1"/>
      <c r="K127" s="1"/>
      <c r="L127" s="1"/>
      <c r="M127" s="428"/>
      <c r="N127" s="447"/>
    </row>
    <row r="128" spans="1:14" ht="21" customHeight="1" x14ac:dyDescent="0.2">
      <c r="A128" s="426" t="s">
        <v>4</v>
      </c>
      <c r="B128" s="424" t="str">
        <f>CONCATENATE(EUROCOPA!I97,"-",EUROCOPA!N97)</f>
        <v>W49-W50</v>
      </c>
      <c r="C128" s="483" t="str">
        <f>CONCATENATE(EUROCOPA!I97,"-",EUROCOPA!N97,"· ",IF(EUROCOPA!K97&gt;EUROCOPA!L97,1,IF(EUROCOPA!K97&lt;EUROCOPA!L97,2,IF(AND(EUROCOPA!K97=EUROCOPA!L97,EUROCOPA!K97&lt;&gt;"",EUROCOPA!L97&lt;&gt;""),"X",0))),"|",EUROCOPA!K97,"-",EUROCOPA!L97)</f>
        <v>W49-W50· 0|-</v>
      </c>
      <c r="D128" s="592" t="s">
        <v>4</v>
      </c>
      <c r="E128" s="595" t="s">
        <v>870</v>
      </c>
      <c r="F128" s="596"/>
      <c r="G128" s="596"/>
      <c r="H128" s="596"/>
      <c r="I128" s="440"/>
      <c r="J128" s="1"/>
      <c r="K128" s="1"/>
      <c r="L128" s="1"/>
      <c r="M128" s="428"/>
      <c r="N128" s="447"/>
    </row>
    <row r="129" spans="1:14" ht="15" customHeight="1" x14ac:dyDescent="0.2">
      <c r="A129" s="424"/>
      <c r="B129" s="485"/>
      <c r="C129" s="482"/>
      <c r="D129" s="593"/>
      <c r="E129" s="595"/>
      <c r="F129" s="596"/>
      <c r="G129" s="596"/>
      <c r="H129" s="596"/>
      <c r="I129" s="440"/>
      <c r="J129" s="1"/>
      <c r="K129" s="1"/>
      <c r="L129" s="1"/>
      <c r="M129" s="428"/>
      <c r="N129" s="447"/>
    </row>
    <row r="130" spans="1:14" ht="19" customHeight="1" x14ac:dyDescent="0.25">
      <c r="A130" s="424"/>
      <c r="B130" s="484" t="s">
        <v>39</v>
      </c>
      <c r="C130" s="482"/>
      <c r="D130" s="593"/>
      <c r="E130" s="595"/>
      <c r="F130" s="596"/>
      <c r="G130" s="596"/>
      <c r="H130" s="596"/>
      <c r="I130" s="440"/>
      <c r="J130" s="1"/>
      <c r="K130" s="1"/>
      <c r="L130" s="1"/>
      <c r="M130" s="428"/>
      <c r="N130" s="447"/>
    </row>
    <row r="131" spans="1:14" ht="19" customHeight="1" x14ac:dyDescent="0.2">
      <c r="A131" s="427"/>
      <c r="B131" s="485" t="str">
        <f>EUROCOPA!E100</f>
        <v>Campeón</v>
      </c>
      <c r="C131" s="482" t="str">
        <f>EUROCOPA!I100</f>
        <v>WF</v>
      </c>
      <c r="D131" s="593"/>
      <c r="E131" s="595"/>
      <c r="F131" s="596"/>
      <c r="G131" s="596"/>
      <c r="H131" s="596"/>
      <c r="I131" s="440"/>
      <c r="J131" s="1"/>
      <c r="K131" s="1"/>
      <c r="L131" s="433"/>
      <c r="M131" s="444"/>
      <c r="N131" s="447"/>
    </row>
    <row r="132" spans="1:14" ht="16" customHeight="1" x14ac:dyDescent="0.2">
      <c r="A132" s="221"/>
      <c r="B132" s="485" t="str">
        <f>EUROCOPA!E101</f>
        <v>Subcampeón</v>
      </c>
      <c r="C132" s="482" t="str">
        <f>EUROCOPA!I101</f>
        <v>LF</v>
      </c>
      <c r="D132" s="594"/>
      <c r="E132" s="432"/>
      <c r="F132" s="432"/>
      <c r="G132" s="432"/>
      <c r="H132" s="436"/>
      <c r="I132" s="435"/>
      <c r="J132" s="442"/>
      <c r="K132" s="441"/>
      <c r="L132" s="441"/>
      <c r="M132" s="445"/>
      <c r="N132" s="447"/>
    </row>
    <row r="133" spans="1:14" ht="19" customHeight="1" x14ac:dyDescent="0.2">
      <c r="A133" s="427"/>
      <c r="B133" s="485" t="str">
        <f>EUROCOPA!E104</f>
        <v>Goleador del torneo</v>
      </c>
      <c r="C133" s="400" t="str">
        <f>EUROCOPA!I104</f>
        <v>Escribe un jugador</v>
      </c>
      <c r="D133" s="427"/>
      <c r="E133" s="605" t="s">
        <v>860</v>
      </c>
      <c r="F133" s="605"/>
      <c r="G133" s="605"/>
      <c r="H133" s="605"/>
      <c r="I133" s="437"/>
      <c r="J133" s="437"/>
      <c r="K133" s="437"/>
      <c r="L133" s="437"/>
      <c r="M133" s="443"/>
      <c r="N133" s="447"/>
    </row>
    <row r="134" spans="1:14" ht="19" x14ac:dyDescent="0.2">
      <c r="A134" s="221"/>
      <c r="B134" s="14" t="str">
        <f>EUROCOPA!E105</f>
        <v>Mejor jugador del torneo</v>
      </c>
      <c r="C134" s="18" t="str">
        <f>EUROCOPA!I105</f>
        <v>Escribe un jugador</v>
      </c>
      <c r="D134" s="427"/>
      <c r="E134" s="605"/>
      <c r="F134" s="605"/>
      <c r="G134" s="605"/>
      <c r="H134" s="605"/>
      <c r="I134" s="437"/>
      <c r="J134" s="437"/>
      <c r="K134" s="437"/>
      <c r="L134" s="437"/>
      <c r="M134" s="443"/>
      <c r="N134" s="447"/>
    </row>
    <row r="135" spans="1:14" ht="19" x14ac:dyDescent="0.2">
      <c r="A135" s="221"/>
      <c r="B135" s="14" t="str">
        <f>EUROCOPA!E106</f>
        <v>Mejor portero del torneo</v>
      </c>
      <c r="C135" s="18" t="str">
        <f>EUROCOPA!I106</f>
        <v>Escribe un jugador</v>
      </c>
      <c r="D135" s="427"/>
      <c r="E135" s="605"/>
      <c r="F135" s="605"/>
      <c r="G135" s="605"/>
      <c r="H135" s="605"/>
      <c r="I135" s="437"/>
      <c r="J135" s="437"/>
      <c r="K135" s="437"/>
      <c r="L135" s="437"/>
      <c r="M135" s="443"/>
      <c r="N135" s="447"/>
    </row>
    <row r="137" spans="1:14" x14ac:dyDescent="0.2">
      <c r="B137" s="10"/>
      <c r="C137" s="9"/>
    </row>
    <row r="138" spans="1:14" x14ac:dyDescent="0.2">
      <c r="B138" s="10"/>
      <c r="C138" s="9"/>
    </row>
    <row r="139" spans="1:14" x14ac:dyDescent="0.2">
      <c r="B139" s="10"/>
      <c r="C139" s="9"/>
    </row>
  </sheetData>
  <sheetProtection algorithmName="SHA-512" hashValue="4KheR3VOds5QqMMm1NQ/1xUoHDkBxe+pwbj74LaX/OTG0J4DydKDziAtZuHvt17zGZU/vBWQsNlKsv1AeCPL2Q==" saltValue="ABn8uE40DF7uYV0X3oXBjA==" spinCount="100000" sheet="1" objects="1" scenarios="1" selectLockedCells="1"/>
  <mergeCells count="34">
    <mergeCell ref="E133:H135"/>
    <mergeCell ref="E86:L86"/>
    <mergeCell ref="E87:L87"/>
    <mergeCell ref="E88:H91"/>
    <mergeCell ref="E108:H111"/>
    <mergeCell ref="D6:D17"/>
    <mergeCell ref="D120:D125"/>
    <mergeCell ref="D128:D132"/>
    <mergeCell ref="E128:H131"/>
    <mergeCell ref="E1:N2"/>
    <mergeCell ref="D30:D85"/>
    <mergeCell ref="D88:D105"/>
    <mergeCell ref="E6:H9"/>
    <mergeCell ref="E18:H21"/>
    <mergeCell ref="E30:H33"/>
    <mergeCell ref="E4:M4"/>
    <mergeCell ref="E3:N3"/>
    <mergeCell ref="E5:I5"/>
    <mergeCell ref="E120:H123"/>
    <mergeCell ref="A124:A125"/>
    <mergeCell ref="D18:D29"/>
    <mergeCell ref="D108:D117"/>
    <mergeCell ref="A56:A59"/>
    <mergeCell ref="A64:A67"/>
    <mergeCell ref="A60:A63"/>
    <mergeCell ref="A70:A85"/>
    <mergeCell ref="A88:A95"/>
    <mergeCell ref="A98:A105"/>
    <mergeCell ref="A44:A47"/>
    <mergeCell ref="A48:A51"/>
    <mergeCell ref="A52:A55"/>
    <mergeCell ref="A108:A111"/>
    <mergeCell ref="A114:A117"/>
    <mergeCell ref="A120:A121"/>
  </mergeCells>
  <phoneticPr fontId="25"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AD8C0-08BC-4773-813E-F44B9D749020}">
  <sheetPr codeName="Hoja4"/>
  <dimension ref="A3:O88"/>
  <sheetViews>
    <sheetView workbookViewId="0"/>
  </sheetViews>
  <sheetFormatPr baseColWidth="10" defaultRowHeight="15" x14ac:dyDescent="0.2"/>
  <cols>
    <col min="1" max="1" width="13.1640625" style="458" bestFit="1" customWidth="1"/>
    <col min="2" max="2" width="10.83203125" style="458"/>
    <col min="3" max="3" width="12.5" style="458" customWidth="1"/>
    <col min="4" max="16384" width="10.83203125" style="458"/>
  </cols>
  <sheetData>
    <row r="3" spans="1:15" x14ac:dyDescent="0.2">
      <c r="A3" s="456" t="s">
        <v>89</v>
      </c>
      <c r="F3" s="458" t="s">
        <v>205</v>
      </c>
      <c r="G3" s="458" t="s">
        <v>206</v>
      </c>
      <c r="J3" s="456"/>
      <c r="K3" s="456"/>
      <c r="L3" s="456">
        <v>1</v>
      </c>
      <c r="M3" s="461"/>
      <c r="N3" s="456"/>
      <c r="O3" s="456"/>
    </row>
    <row r="4" spans="1:15" x14ac:dyDescent="0.2">
      <c r="A4" s="462">
        <v>44358.875</v>
      </c>
      <c r="C4" s="458" t="s">
        <v>207</v>
      </c>
      <c r="F4" s="458" t="s">
        <v>218</v>
      </c>
      <c r="G4" s="458">
        <v>0</v>
      </c>
      <c r="J4" s="456" t="s">
        <v>88</v>
      </c>
      <c r="K4" s="456">
        <v>1</v>
      </c>
      <c r="L4" s="459" t="s">
        <v>135</v>
      </c>
      <c r="M4" s="456">
        <v>1</v>
      </c>
      <c r="N4" s="463">
        <v>0</v>
      </c>
      <c r="O4" s="458">
        <v>0</v>
      </c>
    </row>
    <row r="5" spans="1:15" x14ac:dyDescent="0.2">
      <c r="A5" s="462">
        <v>44359.625</v>
      </c>
      <c r="C5" s="458" t="s">
        <v>208</v>
      </c>
      <c r="F5" s="458" t="s">
        <v>219</v>
      </c>
      <c r="G5" s="458">
        <v>2</v>
      </c>
      <c r="J5" s="456"/>
      <c r="K5" s="456">
        <v>2</v>
      </c>
      <c r="L5" s="459" t="s">
        <v>143</v>
      </c>
      <c r="M5" s="456">
        <v>2</v>
      </c>
      <c r="N5" s="463">
        <v>0</v>
      </c>
      <c r="O5" s="458">
        <v>0</v>
      </c>
    </row>
    <row r="6" spans="1:15" x14ac:dyDescent="0.2">
      <c r="A6" s="462">
        <v>44363.75</v>
      </c>
      <c r="C6" s="458" t="s">
        <v>208</v>
      </c>
      <c r="F6" s="458" t="s">
        <v>209</v>
      </c>
      <c r="G6" s="458">
        <v>1</v>
      </c>
      <c r="J6" s="456"/>
      <c r="K6" s="456">
        <v>3</v>
      </c>
      <c r="L6" s="459" t="s">
        <v>227</v>
      </c>
      <c r="M6" s="456">
        <v>3</v>
      </c>
      <c r="N6" s="463">
        <v>0</v>
      </c>
      <c r="O6" s="458">
        <v>0</v>
      </c>
    </row>
    <row r="7" spans="1:15" x14ac:dyDescent="0.2">
      <c r="A7" s="462">
        <v>44363.875</v>
      </c>
      <c r="C7" s="458" t="s">
        <v>207</v>
      </c>
      <c r="F7" s="458" t="s">
        <v>210</v>
      </c>
      <c r="G7" s="458">
        <v>0</v>
      </c>
      <c r="J7" s="456"/>
      <c r="K7" s="456">
        <v>4</v>
      </c>
      <c r="L7" s="459" t="s">
        <v>138</v>
      </c>
      <c r="M7" s="456">
        <v>4</v>
      </c>
      <c r="N7" s="463">
        <v>0</v>
      </c>
      <c r="O7" s="458">
        <v>0</v>
      </c>
    </row>
    <row r="8" spans="1:15" x14ac:dyDescent="0.2">
      <c r="A8" s="462">
        <v>44367.75</v>
      </c>
      <c r="C8" s="458" t="s">
        <v>207</v>
      </c>
      <c r="F8" s="458" t="s">
        <v>211</v>
      </c>
      <c r="G8" s="458">
        <v>0</v>
      </c>
      <c r="J8" s="456"/>
      <c r="K8" s="456">
        <v>5</v>
      </c>
      <c r="L8" s="459" t="s">
        <v>811</v>
      </c>
      <c r="M8" s="456">
        <v>5</v>
      </c>
      <c r="N8" s="463">
        <v>0</v>
      </c>
      <c r="O8" s="458">
        <v>0</v>
      </c>
    </row>
    <row r="9" spans="1:15" x14ac:dyDescent="0.2">
      <c r="A9" s="462">
        <v>44367.75</v>
      </c>
      <c r="C9" s="458" t="s">
        <v>208</v>
      </c>
      <c r="F9" s="458" t="s">
        <v>212</v>
      </c>
      <c r="G9" s="458">
        <v>1</v>
      </c>
      <c r="J9" s="456"/>
      <c r="K9" s="456">
        <v>6</v>
      </c>
      <c r="L9" s="459" t="s">
        <v>863</v>
      </c>
      <c r="M9" s="456">
        <v>6</v>
      </c>
      <c r="N9" s="463">
        <v>4.1666666666666664E-2</v>
      </c>
      <c r="O9" s="458">
        <v>-1</v>
      </c>
    </row>
    <row r="10" spans="1:15" x14ac:dyDescent="0.2">
      <c r="F10" s="458" t="s">
        <v>213</v>
      </c>
      <c r="G10" s="458">
        <v>-1</v>
      </c>
      <c r="J10" s="456"/>
      <c r="K10" s="456">
        <v>7</v>
      </c>
      <c r="L10" s="459" t="s">
        <v>133</v>
      </c>
      <c r="M10" s="456">
        <v>7</v>
      </c>
      <c r="N10" s="463">
        <v>0</v>
      </c>
      <c r="O10" s="458">
        <v>0</v>
      </c>
    </row>
    <row r="11" spans="1:15" x14ac:dyDescent="0.2">
      <c r="A11" s="464" t="s">
        <v>90</v>
      </c>
      <c r="F11" s="458" t="s">
        <v>214</v>
      </c>
      <c r="G11" s="458">
        <v>-1</v>
      </c>
      <c r="J11" s="456"/>
      <c r="K11" s="456">
        <v>8</v>
      </c>
      <c r="L11" s="459" t="s">
        <v>87</v>
      </c>
      <c r="M11" s="456">
        <v>8</v>
      </c>
      <c r="N11" s="463">
        <v>0</v>
      </c>
      <c r="O11" s="458">
        <v>0</v>
      </c>
    </row>
    <row r="12" spans="1:15" x14ac:dyDescent="0.2">
      <c r="A12" s="462">
        <v>44359.75</v>
      </c>
      <c r="C12" s="458" t="s">
        <v>210</v>
      </c>
      <c r="F12" s="458" t="s">
        <v>215</v>
      </c>
      <c r="G12" s="458">
        <v>0</v>
      </c>
      <c r="J12" s="456"/>
      <c r="K12" s="456">
        <v>9</v>
      </c>
      <c r="L12" s="459" t="s">
        <v>812</v>
      </c>
      <c r="M12" s="456">
        <v>9</v>
      </c>
      <c r="N12" s="463">
        <v>4.1666666666666664E-2</v>
      </c>
      <c r="O12" s="458">
        <v>1</v>
      </c>
    </row>
    <row r="13" spans="1:15" x14ac:dyDescent="0.2">
      <c r="A13" s="462">
        <v>44359.875</v>
      </c>
      <c r="C13" s="458" t="s">
        <v>209</v>
      </c>
      <c r="F13" s="458" t="s">
        <v>216</v>
      </c>
      <c r="G13" s="458">
        <v>-1</v>
      </c>
      <c r="J13" s="465"/>
      <c r="K13" s="456">
        <v>10</v>
      </c>
      <c r="L13" s="459" t="s">
        <v>129</v>
      </c>
      <c r="M13" s="456">
        <v>10</v>
      </c>
      <c r="N13" s="463">
        <v>0</v>
      </c>
      <c r="O13" s="458">
        <v>0</v>
      </c>
    </row>
    <row r="14" spans="1:15" x14ac:dyDescent="0.2">
      <c r="A14" s="462">
        <v>44363.625</v>
      </c>
      <c r="C14" s="458" t="s">
        <v>209</v>
      </c>
      <c r="F14" s="458" t="s">
        <v>217</v>
      </c>
      <c r="G14" s="458">
        <v>0</v>
      </c>
      <c r="J14" s="456"/>
      <c r="K14" s="456">
        <v>11</v>
      </c>
      <c r="L14" s="459" t="s">
        <v>131</v>
      </c>
      <c r="M14" s="456">
        <v>11</v>
      </c>
      <c r="N14" s="463">
        <v>4.1666666666666664E-2</v>
      </c>
      <c r="O14" s="458">
        <v>-1</v>
      </c>
    </row>
    <row r="15" spans="1:15" x14ac:dyDescent="0.2">
      <c r="A15" s="462">
        <v>44364.75</v>
      </c>
      <c r="C15" s="458" t="s">
        <v>210</v>
      </c>
      <c r="F15" s="458" t="s">
        <v>220</v>
      </c>
      <c r="G15" s="458">
        <v>0</v>
      </c>
      <c r="J15" s="456"/>
      <c r="K15" s="456">
        <v>12</v>
      </c>
      <c r="L15" s="459" t="s">
        <v>251</v>
      </c>
      <c r="M15" s="456">
        <v>12</v>
      </c>
      <c r="N15" s="463">
        <v>0</v>
      </c>
      <c r="O15" s="458">
        <v>0</v>
      </c>
    </row>
    <row r="16" spans="1:15" x14ac:dyDescent="0.2">
      <c r="A16" s="462">
        <v>44368.875</v>
      </c>
      <c r="C16" s="458" t="s">
        <v>209</v>
      </c>
      <c r="K16" s="456">
        <v>13</v>
      </c>
      <c r="L16" s="459" t="s">
        <v>132</v>
      </c>
      <c r="M16" s="456">
        <v>13</v>
      </c>
      <c r="N16" s="463">
        <v>4.1666666666666664E-2</v>
      </c>
      <c r="O16" s="458">
        <v>-1</v>
      </c>
    </row>
    <row r="17" spans="1:15" x14ac:dyDescent="0.2">
      <c r="A17" s="462">
        <v>44368.875</v>
      </c>
      <c r="C17" s="458" t="s">
        <v>210</v>
      </c>
      <c r="K17" s="456">
        <v>14</v>
      </c>
      <c r="L17" s="459" t="s">
        <v>140</v>
      </c>
      <c r="M17" s="456">
        <v>14</v>
      </c>
      <c r="N17" s="463">
        <v>0</v>
      </c>
      <c r="O17" s="458">
        <v>0</v>
      </c>
    </row>
    <row r="18" spans="1:15" x14ac:dyDescent="0.2">
      <c r="K18" s="456">
        <v>15</v>
      </c>
      <c r="L18" s="459" t="s">
        <v>862</v>
      </c>
      <c r="M18" s="456">
        <v>15</v>
      </c>
      <c r="N18" s="463">
        <v>0</v>
      </c>
      <c r="O18" s="458">
        <v>0</v>
      </c>
    </row>
    <row r="19" spans="1:15" x14ac:dyDescent="0.2">
      <c r="A19" s="460" t="s">
        <v>10</v>
      </c>
      <c r="K19" s="456">
        <v>16</v>
      </c>
      <c r="L19" s="459" t="s">
        <v>822</v>
      </c>
      <c r="M19" s="456">
        <v>16</v>
      </c>
      <c r="N19" s="463">
        <v>0</v>
      </c>
      <c r="O19" s="458">
        <v>0</v>
      </c>
    </row>
    <row r="20" spans="1:15" x14ac:dyDescent="0.2">
      <c r="A20" s="462">
        <v>44360.75</v>
      </c>
      <c r="C20" s="458" t="s">
        <v>212</v>
      </c>
      <c r="K20" s="456">
        <v>17</v>
      </c>
      <c r="L20" s="459" t="s">
        <v>136</v>
      </c>
      <c r="M20" s="456">
        <v>17</v>
      </c>
      <c r="N20" s="463">
        <v>0</v>
      </c>
      <c r="O20" s="458">
        <v>0</v>
      </c>
    </row>
    <row r="21" spans="1:15" x14ac:dyDescent="0.2">
      <c r="A21" s="462">
        <v>44360.875</v>
      </c>
      <c r="C21" s="458" t="s">
        <v>211</v>
      </c>
      <c r="K21" s="456">
        <v>18</v>
      </c>
      <c r="L21" s="459" t="s">
        <v>142</v>
      </c>
      <c r="M21" s="456">
        <v>18</v>
      </c>
      <c r="N21" s="463">
        <v>4.1666666666666664E-2</v>
      </c>
      <c r="O21" s="458">
        <v>-1</v>
      </c>
    </row>
    <row r="22" spans="1:15" x14ac:dyDescent="0.2">
      <c r="A22" s="462">
        <v>44364.625</v>
      </c>
      <c r="C22" s="458" t="s">
        <v>212</v>
      </c>
      <c r="K22" s="456">
        <v>19</v>
      </c>
      <c r="L22" s="459" t="s">
        <v>828</v>
      </c>
      <c r="M22" s="456">
        <v>19</v>
      </c>
      <c r="N22" s="463">
        <v>0</v>
      </c>
      <c r="O22" s="458">
        <v>0</v>
      </c>
    </row>
    <row r="23" spans="1:15" x14ac:dyDescent="0.2">
      <c r="A23" s="462">
        <v>44364.875</v>
      </c>
      <c r="C23" s="458" t="s">
        <v>211</v>
      </c>
      <c r="K23" s="456">
        <v>20</v>
      </c>
      <c r="L23" s="459" t="s">
        <v>134</v>
      </c>
      <c r="M23" s="456">
        <v>20</v>
      </c>
      <c r="N23" s="463">
        <v>8.3333333333333329E-2</v>
      </c>
      <c r="O23" s="458">
        <v>1</v>
      </c>
    </row>
    <row r="24" spans="1:15" x14ac:dyDescent="0.2">
      <c r="A24" s="462">
        <v>44368.75</v>
      </c>
      <c r="C24" s="458" t="s">
        <v>212</v>
      </c>
      <c r="K24" s="456">
        <v>21</v>
      </c>
      <c r="L24" s="459" t="s">
        <v>141</v>
      </c>
      <c r="M24" s="456">
        <v>21</v>
      </c>
      <c r="N24" s="463">
        <v>0</v>
      </c>
      <c r="O24" s="458">
        <v>0</v>
      </c>
    </row>
    <row r="25" spans="1:15" x14ac:dyDescent="0.2">
      <c r="A25" s="462">
        <v>44368.75</v>
      </c>
      <c r="C25" s="458" t="s">
        <v>211</v>
      </c>
      <c r="K25" s="456">
        <v>22</v>
      </c>
      <c r="L25" s="459" t="s">
        <v>130</v>
      </c>
      <c r="M25" s="456">
        <v>22</v>
      </c>
      <c r="N25" s="463">
        <v>0</v>
      </c>
      <c r="O25" s="458">
        <v>0</v>
      </c>
    </row>
    <row r="26" spans="1:15" x14ac:dyDescent="0.2">
      <c r="K26" s="456">
        <v>23</v>
      </c>
      <c r="L26" s="459" t="s">
        <v>871</v>
      </c>
      <c r="M26" s="456">
        <v>23</v>
      </c>
      <c r="N26" s="463">
        <v>8.3333333333333329E-2</v>
      </c>
      <c r="O26" s="458">
        <v>1</v>
      </c>
    </row>
    <row r="27" spans="1:15" x14ac:dyDescent="0.2">
      <c r="A27" s="460" t="s">
        <v>144</v>
      </c>
      <c r="K27" s="456">
        <v>24</v>
      </c>
      <c r="L27" s="459" t="s">
        <v>137</v>
      </c>
      <c r="M27" s="456">
        <v>24</v>
      </c>
      <c r="N27" s="463">
        <v>4.1666666666666664E-2</v>
      </c>
      <c r="O27" s="458">
        <v>1</v>
      </c>
    </row>
    <row r="28" spans="1:15" x14ac:dyDescent="0.2">
      <c r="A28" s="462">
        <v>44360.625</v>
      </c>
      <c r="C28" s="458" t="s">
        <v>213</v>
      </c>
    </row>
    <row r="29" spans="1:15" x14ac:dyDescent="0.2">
      <c r="A29" s="462">
        <v>44361.625</v>
      </c>
      <c r="C29" s="458" t="s">
        <v>214</v>
      </c>
    </row>
    <row r="30" spans="1:15" x14ac:dyDescent="0.2">
      <c r="A30" s="462">
        <v>44365.75</v>
      </c>
      <c r="C30" s="458" t="s">
        <v>214</v>
      </c>
    </row>
    <row r="31" spans="1:15" x14ac:dyDescent="0.2">
      <c r="A31" s="462">
        <v>44365.875</v>
      </c>
      <c r="C31" s="458" t="s">
        <v>213</v>
      </c>
    </row>
    <row r="32" spans="1:15" x14ac:dyDescent="0.2">
      <c r="A32" s="462">
        <v>44369.875</v>
      </c>
      <c r="C32" s="458" t="s">
        <v>213</v>
      </c>
    </row>
    <row r="33" spans="1:3" x14ac:dyDescent="0.2">
      <c r="A33" s="462">
        <v>44369.875</v>
      </c>
      <c r="C33" s="458" t="s">
        <v>213</v>
      </c>
    </row>
    <row r="35" spans="1:3" x14ac:dyDescent="0.2">
      <c r="A35" s="460" t="s">
        <v>145</v>
      </c>
    </row>
    <row r="36" spans="1:3" x14ac:dyDescent="0.2">
      <c r="A36" s="462">
        <v>44361.75</v>
      </c>
      <c r="C36" s="458" t="s">
        <v>216</v>
      </c>
    </row>
    <row r="37" spans="1:3" x14ac:dyDescent="0.2">
      <c r="A37" s="462">
        <v>44361.875</v>
      </c>
      <c r="C37" s="458" t="s">
        <v>215</v>
      </c>
    </row>
    <row r="38" spans="1:3" x14ac:dyDescent="0.2">
      <c r="A38" s="462">
        <v>44365.625</v>
      </c>
      <c r="C38" s="458" t="s">
        <v>216</v>
      </c>
    </row>
    <row r="39" spans="1:3" x14ac:dyDescent="0.2">
      <c r="A39" s="462">
        <v>44366.875</v>
      </c>
      <c r="C39" s="458" t="s">
        <v>215</v>
      </c>
    </row>
    <row r="40" spans="1:3" x14ac:dyDescent="0.2">
      <c r="A40" s="462">
        <v>44370.75</v>
      </c>
      <c r="C40" s="458" t="s">
        <v>216</v>
      </c>
    </row>
    <row r="41" spans="1:3" x14ac:dyDescent="0.2">
      <c r="A41" s="462">
        <v>44370.75</v>
      </c>
      <c r="C41" s="458" t="s">
        <v>215</v>
      </c>
    </row>
    <row r="43" spans="1:3" x14ac:dyDescent="0.2">
      <c r="A43" s="460" t="s">
        <v>9</v>
      </c>
    </row>
    <row r="44" spans="1:3" x14ac:dyDescent="0.2">
      <c r="A44" s="462">
        <v>44362.75</v>
      </c>
      <c r="C44" s="458" t="s">
        <v>220</v>
      </c>
    </row>
    <row r="45" spans="1:3" x14ac:dyDescent="0.2">
      <c r="A45" s="462">
        <v>44362.875</v>
      </c>
      <c r="C45" s="458" t="s">
        <v>217</v>
      </c>
    </row>
    <row r="46" spans="1:3" x14ac:dyDescent="0.2">
      <c r="A46" s="462">
        <v>44366.625</v>
      </c>
      <c r="C46" s="458" t="s">
        <v>220</v>
      </c>
    </row>
    <row r="47" spans="1:3" x14ac:dyDescent="0.2">
      <c r="A47" s="462">
        <v>44366.75</v>
      </c>
      <c r="C47" s="458" t="s">
        <v>217</v>
      </c>
    </row>
    <row r="48" spans="1:3" x14ac:dyDescent="0.2">
      <c r="A48" s="462">
        <v>44370.875</v>
      </c>
      <c r="C48" s="458" t="s">
        <v>217</v>
      </c>
    </row>
    <row r="49" spans="1:3" x14ac:dyDescent="0.2">
      <c r="A49" s="462">
        <v>44370.875</v>
      </c>
      <c r="C49" s="458" t="s">
        <v>220</v>
      </c>
    </row>
    <row r="65" spans="1:3" x14ac:dyDescent="0.2">
      <c r="A65" s="466" t="s">
        <v>188</v>
      </c>
    </row>
    <row r="66" spans="1:3" x14ac:dyDescent="0.2">
      <c r="A66" s="467">
        <v>44373.75</v>
      </c>
      <c r="C66" s="458" t="s">
        <v>211</v>
      </c>
    </row>
    <row r="67" spans="1:3" x14ac:dyDescent="0.2">
      <c r="A67" s="462">
        <v>44373.875</v>
      </c>
      <c r="C67" s="458" t="s">
        <v>213</v>
      </c>
    </row>
    <row r="68" spans="1:3" x14ac:dyDescent="0.2">
      <c r="A68" s="462">
        <v>44374.75</v>
      </c>
      <c r="C68" s="458" t="s">
        <v>220</v>
      </c>
    </row>
    <row r="69" spans="1:3" x14ac:dyDescent="0.2">
      <c r="A69" s="462">
        <v>44374.875</v>
      </c>
      <c r="C69" s="458" t="s">
        <v>215</v>
      </c>
    </row>
    <row r="70" spans="1:3" x14ac:dyDescent="0.2">
      <c r="A70" s="467">
        <v>44375.75</v>
      </c>
      <c r="C70" s="458" t="s">
        <v>222</v>
      </c>
    </row>
    <row r="71" spans="1:3" x14ac:dyDescent="0.2">
      <c r="A71" s="462">
        <v>44375.875</v>
      </c>
      <c r="C71" s="458" t="s">
        <v>221</v>
      </c>
    </row>
    <row r="72" spans="1:3" x14ac:dyDescent="0.2">
      <c r="A72" s="462">
        <v>44376.75</v>
      </c>
      <c r="C72" s="458" t="s">
        <v>216</v>
      </c>
    </row>
    <row r="73" spans="1:3" x14ac:dyDescent="0.2">
      <c r="A73" s="462">
        <v>44376.875</v>
      </c>
      <c r="C73" s="458" t="s">
        <v>214</v>
      </c>
    </row>
    <row r="77" spans="1:3" x14ac:dyDescent="0.2">
      <c r="A77" s="466" t="s">
        <v>187</v>
      </c>
    </row>
    <row r="78" spans="1:3" x14ac:dyDescent="0.2">
      <c r="A78" s="467">
        <v>44379.75</v>
      </c>
      <c r="C78" s="458" t="s">
        <v>223</v>
      </c>
    </row>
    <row r="79" spans="1:3" x14ac:dyDescent="0.2">
      <c r="A79" s="467">
        <v>44379.875</v>
      </c>
      <c r="C79" s="458" t="s">
        <v>217</v>
      </c>
    </row>
    <row r="80" spans="1:3" x14ac:dyDescent="0.2">
      <c r="A80" s="462">
        <v>44380.75</v>
      </c>
      <c r="C80" s="458" t="s">
        <v>219</v>
      </c>
    </row>
    <row r="81" spans="1:3" x14ac:dyDescent="0.2">
      <c r="A81" s="462">
        <v>44380.875</v>
      </c>
      <c r="C81" s="458" t="s">
        <v>218</v>
      </c>
    </row>
    <row r="83" spans="1:3" x14ac:dyDescent="0.2">
      <c r="A83" s="468" t="s">
        <v>91</v>
      </c>
    </row>
    <row r="84" spans="1:3" x14ac:dyDescent="0.2">
      <c r="A84" s="467">
        <v>44383.875</v>
      </c>
      <c r="C84" s="458" t="s">
        <v>213</v>
      </c>
    </row>
    <row r="85" spans="1:3" x14ac:dyDescent="0.2">
      <c r="A85" s="467">
        <v>44384.875</v>
      </c>
      <c r="C85" s="458" t="s">
        <v>213</v>
      </c>
    </row>
    <row r="87" spans="1:3" x14ac:dyDescent="0.2">
      <c r="A87" s="469" t="s">
        <v>4</v>
      </c>
    </row>
    <row r="88" spans="1:3" x14ac:dyDescent="0.2">
      <c r="A88" s="467">
        <v>44388.875</v>
      </c>
      <c r="C88" s="458" t="s">
        <v>213</v>
      </c>
    </row>
  </sheetData>
  <sheetProtection algorithmName="SHA-512" hashValue="g2okLQqoNaCz8wvAG2k7D5vVCMSpOQXWjLHiQU9A93XlrbKwWiS+n3mnztWS5Uszo7Prx7c3xJzzvL5bXeFoUA==" saltValue="nhtdHfmnAlvOOnzj9g0iwQ==" spinCount="100000" sheet="1" objects="1" scenarios="1" selectLockedCells="1" selectUnlockedCells="1"/>
  <conditionalFormatting sqref="Q4:Q27">
    <cfRule type="duplicateValues" dxfId="10" priority="1"/>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5">
    <tabColor rgb="FFFFC000"/>
  </sheetPr>
  <dimension ref="A1:MAL56"/>
  <sheetViews>
    <sheetView zoomScaleNormal="100" zoomScalePageLayoutView="75" workbookViewId="0"/>
  </sheetViews>
  <sheetFormatPr baseColWidth="10" defaultColWidth="20.5" defaultRowHeight="15" customHeight="1" x14ac:dyDescent="0.2"/>
  <cols>
    <col min="1" max="1" width="6.83203125" style="457" bestFit="1" customWidth="1"/>
    <col min="2" max="2" width="16.83203125" style="457" customWidth="1"/>
    <col min="3" max="3" width="11.5" style="457" customWidth="1"/>
    <col min="4" max="4" width="8.83203125" style="457" bestFit="1" customWidth="1"/>
    <col min="5" max="5" width="11.33203125" style="457" customWidth="1"/>
    <col min="6" max="6" width="15.33203125" style="457" customWidth="1"/>
    <col min="7" max="7" width="4.1640625" style="457" bestFit="1" customWidth="1"/>
    <col min="8" max="8" width="20.5" style="457"/>
    <col min="9" max="9" width="13" style="457" customWidth="1"/>
    <col min="10" max="10" width="12" style="457" customWidth="1"/>
    <col min="11" max="16384" width="20.5" style="457"/>
  </cols>
  <sheetData>
    <row r="1" spans="1:18 8826:8826" ht="15" customHeight="1" x14ac:dyDescent="0.2">
      <c r="A1" s="470" t="s">
        <v>77</v>
      </c>
      <c r="B1" s="470" t="s">
        <v>78</v>
      </c>
      <c r="C1" s="470" t="s">
        <v>125</v>
      </c>
      <c r="D1" s="470" t="s">
        <v>15</v>
      </c>
      <c r="F1" s="457" t="s">
        <v>81</v>
      </c>
      <c r="H1" s="470"/>
      <c r="I1" s="470"/>
      <c r="K1" s="457" t="s">
        <v>275</v>
      </c>
    </row>
    <row r="2" spans="1:18 8826:8826" ht="15" customHeight="1" x14ac:dyDescent="0.2">
      <c r="A2" s="471">
        <v>1</v>
      </c>
      <c r="B2" s="472" t="str">
        <f>VLOOKUP(Tabla3[[#This Row],[OK]],$G$2:$H$25,2,0)</f>
        <v>Turquia</v>
      </c>
      <c r="C2" s="472" t="s">
        <v>0</v>
      </c>
      <c r="D2" s="472">
        <v>1</v>
      </c>
      <c r="F2" s="457" t="s">
        <v>0</v>
      </c>
      <c r="G2" s="457">
        <v>1</v>
      </c>
      <c r="H2" s="457" t="s">
        <v>139</v>
      </c>
      <c r="K2" s="212" t="s">
        <v>130</v>
      </c>
      <c r="L2" s="212"/>
      <c r="MAL2" s="457" t="s">
        <v>19</v>
      </c>
    </row>
    <row r="3" spans="1:18 8826:8826" ht="15" customHeight="1" x14ac:dyDescent="0.2">
      <c r="A3" s="471">
        <v>2</v>
      </c>
      <c r="B3" s="472" t="str">
        <f>VLOOKUP(Tabla3[[#This Row],[OK]],$G$2:$H$25,2,0)</f>
        <v>Italia</v>
      </c>
      <c r="C3" s="472" t="s">
        <v>0</v>
      </c>
      <c r="D3" s="472">
        <v>2</v>
      </c>
      <c r="F3" s="457" t="s">
        <v>1</v>
      </c>
      <c r="G3" s="457">
        <v>2</v>
      </c>
      <c r="H3" s="457" t="s">
        <v>140</v>
      </c>
      <c r="K3" s="212" t="s">
        <v>224</v>
      </c>
      <c r="L3" s="212"/>
    </row>
    <row r="4" spans="1:18 8826:8826" ht="15" customHeight="1" x14ac:dyDescent="0.2">
      <c r="A4" s="471">
        <v>3</v>
      </c>
      <c r="B4" s="472" t="str">
        <f>VLOOKUP(Tabla3[[#This Row],[OK]],$G$2:$H$25,2,0)</f>
        <v>Gales</v>
      </c>
      <c r="C4" s="472" t="s">
        <v>0</v>
      </c>
      <c r="D4" s="472">
        <v>3</v>
      </c>
      <c r="F4" s="457" t="s">
        <v>2</v>
      </c>
      <c r="G4" s="457">
        <v>3</v>
      </c>
      <c r="H4" s="457" t="s">
        <v>131</v>
      </c>
      <c r="K4" s="212" t="s">
        <v>225</v>
      </c>
      <c r="L4" s="212"/>
    </row>
    <row r="5" spans="1:18 8826:8826" ht="15" customHeight="1" x14ac:dyDescent="0.2">
      <c r="A5" s="471">
        <v>4</v>
      </c>
      <c r="B5" s="472" t="str">
        <f>VLOOKUP(Tabla3[[#This Row],[OK]],$G$2:$H$25,2,0)</f>
        <v>Suiza</v>
      </c>
      <c r="C5" s="472" t="s">
        <v>0</v>
      </c>
      <c r="D5" s="472">
        <v>4</v>
      </c>
      <c r="F5" s="457" t="s">
        <v>128</v>
      </c>
      <c r="G5" s="457">
        <v>4</v>
      </c>
      <c r="H5" s="457" t="s">
        <v>130</v>
      </c>
      <c r="K5" s="212" t="s">
        <v>226</v>
      </c>
      <c r="L5" s="212"/>
    </row>
    <row r="6" spans="1:18 8826:8826" ht="15" customHeight="1" x14ac:dyDescent="0.2">
      <c r="A6" s="471">
        <v>5</v>
      </c>
      <c r="B6" s="472" t="str">
        <f>VLOOKUP(Tabla3[[#This Row],[OK]],$G$2:$H$25,2,0)</f>
        <v>Dinamarca</v>
      </c>
      <c r="C6" s="472" t="s">
        <v>1</v>
      </c>
      <c r="D6" s="472">
        <v>5</v>
      </c>
      <c r="F6" s="457" t="s">
        <v>3</v>
      </c>
      <c r="G6" s="457">
        <v>5</v>
      </c>
      <c r="H6" s="457" t="s">
        <v>811</v>
      </c>
      <c r="K6" s="212" t="s">
        <v>227</v>
      </c>
      <c r="L6" s="212"/>
    </row>
    <row r="7" spans="1:18 8826:8826" ht="15" customHeight="1" x14ac:dyDescent="0.2">
      <c r="A7" s="471">
        <v>6</v>
      </c>
      <c r="B7" s="472" t="str">
        <f>VLOOKUP(Tabla3[[#This Row],[OK]],$G$2:$H$25,2,0)</f>
        <v>Finlandia</v>
      </c>
      <c r="C7" s="472" t="s">
        <v>1</v>
      </c>
      <c r="D7" s="472">
        <v>6</v>
      </c>
      <c r="F7" s="457" t="s">
        <v>4</v>
      </c>
      <c r="G7" s="457">
        <v>6</v>
      </c>
      <c r="H7" s="457" t="s">
        <v>812</v>
      </c>
      <c r="K7" s="212" t="s">
        <v>228</v>
      </c>
      <c r="L7" s="212"/>
    </row>
    <row r="8" spans="1:18 8826:8826" ht="15" customHeight="1" x14ac:dyDescent="0.2">
      <c r="A8" s="471">
        <v>7</v>
      </c>
      <c r="B8" s="472" t="str">
        <f>VLOOKUP(Tabla3[[#This Row],[OK]],$G$2:$H$25,2,0)</f>
        <v>Bélgica</v>
      </c>
      <c r="C8" s="472" t="s">
        <v>1</v>
      </c>
      <c r="D8" s="472">
        <v>7</v>
      </c>
      <c r="G8" s="457">
        <v>7</v>
      </c>
      <c r="H8" s="457" t="s">
        <v>227</v>
      </c>
      <c r="K8" s="212" t="s">
        <v>229</v>
      </c>
      <c r="L8" s="212"/>
    </row>
    <row r="9" spans="1:18 8826:8826" ht="15" customHeight="1" x14ac:dyDescent="0.2">
      <c r="A9" s="471">
        <v>8</v>
      </c>
      <c r="B9" s="472" t="str">
        <f>VLOOKUP(Tabla3[[#This Row],[OK]],$G$2:$H$25,2,0)</f>
        <v>Rusia</v>
      </c>
      <c r="C9" s="472" t="s">
        <v>1</v>
      </c>
      <c r="D9" s="472">
        <v>8</v>
      </c>
      <c r="G9" s="457">
        <v>8</v>
      </c>
      <c r="H9" s="457" t="s">
        <v>134</v>
      </c>
      <c r="K9" s="212" t="s">
        <v>230</v>
      </c>
      <c r="L9" s="212"/>
    </row>
    <row r="10" spans="1:18 8826:8826" ht="15" customHeight="1" x14ac:dyDescent="0.2">
      <c r="A10" s="471">
        <v>9</v>
      </c>
      <c r="B10" s="472" t="str">
        <f>VLOOKUP(Tabla3[[#This Row],[OK]],$G$2:$H$25,2,0)</f>
        <v>Países Bajos</v>
      </c>
      <c r="C10" s="472" t="s">
        <v>2</v>
      </c>
      <c r="D10" s="472">
        <v>9</v>
      </c>
      <c r="G10" s="457">
        <v>9</v>
      </c>
      <c r="H10" s="457" t="s">
        <v>830</v>
      </c>
      <c r="K10" s="212" t="s">
        <v>231</v>
      </c>
      <c r="L10" s="212"/>
    </row>
    <row r="11" spans="1:18 8826:8826" ht="15" customHeight="1" x14ac:dyDescent="0.2">
      <c r="A11" s="471">
        <v>10</v>
      </c>
      <c r="B11" s="472" t="str">
        <f>VLOOKUP(Tabla3[[#This Row],[OK]],$G$2:$H$25,2,0)</f>
        <v>Ucrania</v>
      </c>
      <c r="C11" s="472" t="s">
        <v>2</v>
      </c>
      <c r="D11" s="472">
        <v>10</v>
      </c>
      <c r="G11" s="457">
        <v>10</v>
      </c>
      <c r="H11" s="457" t="s">
        <v>137</v>
      </c>
      <c r="K11" s="212" t="s">
        <v>232</v>
      </c>
      <c r="L11" s="212"/>
    </row>
    <row r="12" spans="1:18 8826:8826" ht="15" customHeight="1" x14ac:dyDescent="0.2">
      <c r="A12" s="471">
        <v>11</v>
      </c>
      <c r="B12" s="472" t="str">
        <f>VLOOKUP(Tabla3[[#This Row],[OK]],$G$2:$H$25,2,0)</f>
        <v>Austria</v>
      </c>
      <c r="C12" s="472" t="s">
        <v>2</v>
      </c>
      <c r="D12" s="472">
        <v>11</v>
      </c>
      <c r="G12" s="457">
        <v>11</v>
      </c>
      <c r="H12" s="457" t="s">
        <v>143</v>
      </c>
      <c r="K12" s="212" t="s">
        <v>135</v>
      </c>
      <c r="L12" s="212"/>
    </row>
    <row r="13" spans="1:18 8826:8826" ht="15" customHeight="1" x14ac:dyDescent="0.2">
      <c r="A13" s="471">
        <v>12</v>
      </c>
      <c r="B13" s="472" t="str">
        <f>VLOOKUP(Tabla3[[#This Row],[OK]],$G$2:$H$25,2,0)</f>
        <v>Macedonia del Norte</v>
      </c>
      <c r="C13" s="472" t="s">
        <v>2</v>
      </c>
      <c r="D13" s="472">
        <v>12</v>
      </c>
      <c r="G13" s="457">
        <v>12</v>
      </c>
      <c r="H13" s="457" t="s">
        <v>862</v>
      </c>
      <c r="K13" s="212" t="s">
        <v>233</v>
      </c>
      <c r="L13" s="212"/>
    </row>
    <row r="14" spans="1:18 8826:8826" ht="15" customHeight="1" x14ac:dyDescent="0.2">
      <c r="A14" s="471">
        <v>13</v>
      </c>
      <c r="B14" s="472" t="str">
        <f>VLOOKUP(Tabla3[[#This Row],[OK]],$G$2:$H$25,2,0)</f>
        <v>Inglaterra</v>
      </c>
      <c r="C14" s="472" t="s">
        <v>128</v>
      </c>
      <c r="D14" s="472">
        <v>13</v>
      </c>
      <c r="G14" s="457">
        <v>13</v>
      </c>
      <c r="H14" s="457" t="s">
        <v>132</v>
      </c>
      <c r="K14" s="212" t="s">
        <v>234</v>
      </c>
      <c r="L14" s="212"/>
    </row>
    <row r="15" spans="1:18 8826:8826" ht="15" customHeight="1" x14ac:dyDescent="0.2">
      <c r="A15" s="471">
        <v>14</v>
      </c>
      <c r="B15" s="472" t="str">
        <f>VLOOKUP(Tabla3[[#This Row],[OK]],$G$2:$H$25,2,0)</f>
        <v>Croacia</v>
      </c>
      <c r="C15" s="472" t="s">
        <v>128</v>
      </c>
      <c r="D15" s="472">
        <v>14</v>
      </c>
      <c r="G15" s="457">
        <v>14</v>
      </c>
      <c r="H15" s="457" t="s">
        <v>138</v>
      </c>
      <c r="K15" s="212" t="s">
        <v>235</v>
      </c>
      <c r="L15" s="212"/>
      <c r="N15" s="473"/>
      <c r="O15" s="473"/>
      <c r="P15" s="473"/>
      <c r="Q15" s="473"/>
      <c r="R15" s="473"/>
    </row>
    <row r="16" spans="1:18 8826:8826" ht="15" customHeight="1" x14ac:dyDescent="0.2">
      <c r="A16" s="471">
        <v>15</v>
      </c>
      <c r="B16" s="472" t="str">
        <f>VLOOKUP(Tabla3[[#This Row],[OK]],$G$2:$H$25,2,0)</f>
        <v>Escocia</v>
      </c>
      <c r="C16" s="472" t="s">
        <v>128</v>
      </c>
      <c r="D16" s="472">
        <v>15</v>
      </c>
      <c r="G16" s="457">
        <v>15</v>
      </c>
      <c r="H16" s="457" t="s">
        <v>863</v>
      </c>
      <c r="K16" s="212" t="s">
        <v>236</v>
      </c>
      <c r="L16" s="212"/>
    </row>
    <row r="17" spans="1:331 8826:8826" ht="15" customHeight="1" x14ac:dyDescent="0.2">
      <c r="A17" s="471">
        <v>16</v>
      </c>
      <c r="B17" s="472" t="str">
        <f>VLOOKUP(Tabla3[[#This Row],[OK]],$G$2:$H$25,2,0)</f>
        <v>República Checa</v>
      </c>
      <c r="C17" s="472" t="s">
        <v>128</v>
      </c>
      <c r="D17" s="472">
        <v>16</v>
      </c>
      <c r="G17" s="457">
        <v>16</v>
      </c>
      <c r="H17" s="457" t="s">
        <v>828</v>
      </c>
      <c r="K17" s="212" t="s">
        <v>237</v>
      </c>
      <c r="L17" s="212"/>
    </row>
    <row r="18" spans="1:331 8826:8826" ht="15" customHeight="1" x14ac:dyDescent="0.2">
      <c r="A18" s="471">
        <v>17</v>
      </c>
      <c r="B18" s="472" t="str">
        <f>VLOOKUP(Tabla3[[#This Row],[OK]],$G$2:$H$25,2,0)</f>
        <v>España</v>
      </c>
      <c r="C18" s="472" t="s">
        <v>3</v>
      </c>
      <c r="D18" s="472">
        <v>17</v>
      </c>
      <c r="G18" s="457">
        <v>17</v>
      </c>
      <c r="H18" s="457" t="s">
        <v>87</v>
      </c>
      <c r="K18" s="212" t="s">
        <v>238</v>
      </c>
      <c r="L18" s="212"/>
    </row>
    <row r="19" spans="1:331 8826:8826" ht="15" customHeight="1" x14ac:dyDescent="0.2">
      <c r="A19" s="471">
        <v>18</v>
      </c>
      <c r="B19" s="472" t="str">
        <f>VLOOKUP(Tabla3[[#This Row],[OK]],$G$2:$H$25,2,0)</f>
        <v>Suecia</v>
      </c>
      <c r="C19" s="472" t="s">
        <v>3</v>
      </c>
      <c r="D19" s="472">
        <v>18</v>
      </c>
      <c r="G19" s="457">
        <v>18</v>
      </c>
      <c r="H19" s="457" t="s">
        <v>141</v>
      </c>
      <c r="K19" s="212" t="s">
        <v>239</v>
      </c>
      <c r="L19" s="212"/>
    </row>
    <row r="20" spans="1:331 8826:8826" ht="15" customHeight="1" x14ac:dyDescent="0.2">
      <c r="A20" s="471">
        <v>19</v>
      </c>
      <c r="B20" s="472" t="str">
        <f>VLOOKUP(Tabla3[[#This Row],[OK]],$G$2:$H$25,2,0)</f>
        <v>Polonia</v>
      </c>
      <c r="C20" s="472" t="s">
        <v>3</v>
      </c>
      <c r="D20" s="472">
        <v>19</v>
      </c>
      <c r="G20" s="457">
        <v>19</v>
      </c>
      <c r="H20" s="457" t="s">
        <v>136</v>
      </c>
      <c r="K20" s="212" t="s">
        <v>240</v>
      </c>
      <c r="L20" s="212"/>
    </row>
    <row r="21" spans="1:331 8826:8826" ht="15" customHeight="1" x14ac:dyDescent="0.2">
      <c r="A21" s="471">
        <v>20</v>
      </c>
      <c r="B21" s="472" t="str">
        <f>VLOOKUP(Tabla3[[#This Row],[OK]],$G$2:$H$25,2,0)</f>
        <v>Eslovaquia</v>
      </c>
      <c r="C21" s="472" t="s">
        <v>3</v>
      </c>
      <c r="D21" s="472">
        <v>20</v>
      </c>
      <c r="G21" s="457">
        <v>20</v>
      </c>
      <c r="H21" s="457" t="s">
        <v>133</v>
      </c>
      <c r="K21" s="212" t="s">
        <v>241</v>
      </c>
      <c r="L21" s="212"/>
    </row>
    <row r="22" spans="1:331 8826:8826" ht="15" customHeight="1" x14ac:dyDescent="0.2">
      <c r="A22" s="471">
        <v>21</v>
      </c>
      <c r="B22" s="472" t="str">
        <f>VLOOKUP(Tabla3[[#This Row],[OK]],$G$2:$H$25,2,0)</f>
        <v>Hungría</v>
      </c>
      <c r="C22" s="472" t="s">
        <v>4</v>
      </c>
      <c r="D22" s="472">
        <v>21</v>
      </c>
      <c r="G22" s="457">
        <v>21</v>
      </c>
      <c r="H22" s="457" t="s">
        <v>251</v>
      </c>
      <c r="K22" s="212" t="s">
        <v>133</v>
      </c>
      <c r="L22" s="212"/>
    </row>
    <row r="23" spans="1:331 8826:8826" ht="15" customHeight="1" x14ac:dyDescent="0.2">
      <c r="A23" s="471">
        <v>22</v>
      </c>
      <c r="B23" s="472" t="str">
        <f>VLOOKUP(Tabla3[[#This Row],[OK]],$G$2:$H$25,2,0)</f>
        <v>Portugal</v>
      </c>
      <c r="C23" s="472" t="s">
        <v>4</v>
      </c>
      <c r="D23" s="472">
        <v>22</v>
      </c>
      <c r="G23" s="457">
        <v>22</v>
      </c>
      <c r="H23" s="457" t="s">
        <v>142</v>
      </c>
      <c r="K23" s="212" t="s">
        <v>242</v>
      </c>
      <c r="L23" s="212"/>
    </row>
    <row r="24" spans="1:331 8826:8826" ht="15" customHeight="1" x14ac:dyDescent="0.2">
      <c r="A24" s="471">
        <v>23</v>
      </c>
      <c r="B24" s="472" t="str">
        <f>VLOOKUP(Tabla3[[#This Row],[OK]],$G$2:$H$25,2,0)</f>
        <v>Francia</v>
      </c>
      <c r="C24" s="472" t="s">
        <v>4</v>
      </c>
      <c r="D24" s="472">
        <v>23</v>
      </c>
      <c r="G24" s="457">
        <v>23</v>
      </c>
      <c r="H24" s="457" t="s">
        <v>129</v>
      </c>
      <c r="K24" s="212" t="s">
        <v>243</v>
      </c>
      <c r="L24" s="212"/>
    </row>
    <row r="25" spans="1:331 8826:8826" ht="15" customHeight="1" x14ac:dyDescent="0.2">
      <c r="A25" s="471">
        <v>24</v>
      </c>
      <c r="B25" s="472" t="str">
        <f>VLOOKUP(Tabla3[[#This Row],[OK]],$G$2:$H$25,2,0)</f>
        <v>Alemania</v>
      </c>
      <c r="C25" s="472" t="s">
        <v>4</v>
      </c>
      <c r="D25" s="472">
        <v>24</v>
      </c>
      <c r="G25" s="457">
        <v>24</v>
      </c>
      <c r="H25" s="457" t="s">
        <v>135</v>
      </c>
      <c r="K25" s="212" t="s">
        <v>244</v>
      </c>
      <c r="L25" s="212"/>
    </row>
    <row r="26" spans="1:331 8826:8826" ht="15" customHeight="1" x14ac:dyDescent="0.2">
      <c r="K26" s="212" t="s">
        <v>245</v>
      </c>
      <c r="L26" s="212"/>
    </row>
    <row r="27" spans="1:331 8826:8826" ht="15" customHeight="1" x14ac:dyDescent="0.2">
      <c r="K27" s="212" t="s">
        <v>246</v>
      </c>
      <c r="L27" s="212"/>
    </row>
    <row r="28" spans="1:331 8826:8826" ht="15" customHeight="1" x14ac:dyDescent="0.2">
      <c r="K28" s="212" t="s">
        <v>247</v>
      </c>
      <c r="L28" s="212"/>
      <c r="LS28" s="457" t="s">
        <v>19</v>
      </c>
      <c r="MAL28" s="457" t="s">
        <v>19</v>
      </c>
    </row>
    <row r="29" spans="1:331 8826:8826" ht="15" customHeight="1" x14ac:dyDescent="0.2">
      <c r="B29" s="457" t="s">
        <v>170</v>
      </c>
      <c r="C29" s="457">
        <v>1</v>
      </c>
      <c r="K29" s="212" t="s">
        <v>248</v>
      </c>
      <c r="L29" s="212"/>
    </row>
    <row r="30" spans="1:331 8826:8826" ht="15" customHeight="1" x14ac:dyDescent="0.2">
      <c r="B30" s="457" t="s">
        <v>171</v>
      </c>
      <c r="C30" s="457">
        <v>2</v>
      </c>
      <c r="K30" s="212" t="s">
        <v>249</v>
      </c>
      <c r="L30" s="212"/>
    </row>
    <row r="31" spans="1:331 8826:8826" ht="15" customHeight="1" x14ac:dyDescent="0.2">
      <c r="B31" s="457" t="s">
        <v>172</v>
      </c>
      <c r="C31" s="457">
        <v>3</v>
      </c>
      <c r="K31" s="212" t="s">
        <v>250</v>
      </c>
      <c r="L31" s="212"/>
    </row>
    <row r="32" spans="1:331 8826:8826" ht="15" customHeight="1" x14ac:dyDescent="0.2">
      <c r="B32" s="457" t="s">
        <v>173</v>
      </c>
      <c r="C32" s="457">
        <v>4</v>
      </c>
      <c r="K32" s="212" t="s">
        <v>251</v>
      </c>
      <c r="L32" s="212"/>
    </row>
    <row r="33" spans="2:12" ht="15" customHeight="1" x14ac:dyDescent="0.2">
      <c r="B33" s="457" t="s">
        <v>174</v>
      </c>
      <c r="C33" s="457">
        <v>5</v>
      </c>
      <c r="K33" s="212" t="s">
        <v>252</v>
      </c>
      <c r="L33" s="212"/>
    </row>
    <row r="34" spans="2:12" ht="15" customHeight="1" x14ac:dyDescent="0.2">
      <c r="B34" s="457" t="s">
        <v>175</v>
      </c>
      <c r="C34" s="457">
        <v>6</v>
      </c>
      <c r="K34" s="212" t="s">
        <v>253</v>
      </c>
      <c r="L34" s="212"/>
    </row>
    <row r="35" spans="2:12" ht="15" customHeight="1" x14ac:dyDescent="0.2">
      <c r="K35" s="212" t="s">
        <v>254</v>
      </c>
      <c r="L35" s="212"/>
    </row>
    <row r="36" spans="2:12" ht="15" customHeight="1" x14ac:dyDescent="0.2">
      <c r="K36" s="212" t="s">
        <v>255</v>
      </c>
      <c r="L36" s="212"/>
    </row>
    <row r="37" spans="2:12" ht="15" customHeight="1" x14ac:dyDescent="0.2">
      <c r="K37" s="212" t="s">
        <v>256</v>
      </c>
      <c r="L37" s="212"/>
    </row>
    <row r="38" spans="2:12" ht="15" customHeight="1" x14ac:dyDescent="0.2">
      <c r="K38" s="212" t="s">
        <v>257</v>
      </c>
      <c r="L38" s="212"/>
    </row>
    <row r="39" spans="2:12" ht="15" customHeight="1" x14ac:dyDescent="0.2">
      <c r="K39" s="212" t="s">
        <v>258</v>
      </c>
      <c r="L39" s="212"/>
    </row>
    <row r="40" spans="2:12" ht="15" customHeight="1" x14ac:dyDescent="0.2">
      <c r="K40" s="212" t="s">
        <v>259</v>
      </c>
      <c r="L40" s="212"/>
    </row>
    <row r="41" spans="2:12" ht="15" customHeight="1" x14ac:dyDescent="0.2">
      <c r="K41" s="212" t="s">
        <v>260</v>
      </c>
      <c r="L41" s="212"/>
    </row>
    <row r="42" spans="2:12" ht="15" customHeight="1" x14ac:dyDescent="0.2">
      <c r="K42" s="212" t="s">
        <v>862</v>
      </c>
      <c r="L42" s="212"/>
    </row>
    <row r="43" spans="2:12" ht="15" customHeight="1" x14ac:dyDescent="0.2">
      <c r="K43" s="212" t="s">
        <v>261</v>
      </c>
      <c r="L43" s="212"/>
    </row>
    <row r="44" spans="2:12" ht="15" customHeight="1" x14ac:dyDescent="0.2">
      <c r="K44" s="212" t="s">
        <v>262</v>
      </c>
      <c r="L44" s="212"/>
    </row>
    <row r="45" spans="2:12" ht="15" customHeight="1" x14ac:dyDescent="0.2">
      <c r="K45" s="212" t="s">
        <v>263</v>
      </c>
      <c r="L45" s="212"/>
    </row>
    <row r="46" spans="2:12" ht="15" customHeight="1" x14ac:dyDescent="0.2">
      <c r="K46" s="212" t="s">
        <v>264</v>
      </c>
      <c r="L46" s="212"/>
    </row>
    <row r="47" spans="2:12" ht="15" customHeight="1" x14ac:dyDescent="0.2">
      <c r="K47" s="212" t="s">
        <v>265</v>
      </c>
      <c r="L47" s="212"/>
    </row>
    <row r="48" spans="2:12" ht="15" customHeight="1" x14ac:dyDescent="0.2">
      <c r="K48" s="212" t="s">
        <v>266</v>
      </c>
      <c r="L48" s="212"/>
    </row>
    <row r="49" spans="11:12" ht="15" customHeight="1" x14ac:dyDescent="0.2">
      <c r="K49" s="212" t="s">
        <v>267</v>
      </c>
      <c r="L49" s="212"/>
    </row>
    <row r="50" spans="11:12" ht="15" customHeight="1" x14ac:dyDescent="0.2">
      <c r="K50" s="212" t="s">
        <v>268</v>
      </c>
      <c r="L50" s="212"/>
    </row>
    <row r="51" spans="11:12" ht="15" customHeight="1" x14ac:dyDescent="0.2">
      <c r="K51" s="212" t="s">
        <v>269</v>
      </c>
      <c r="L51" s="212"/>
    </row>
    <row r="52" spans="11:12" ht="15" customHeight="1" x14ac:dyDescent="0.2">
      <c r="K52" s="212" t="s">
        <v>270</v>
      </c>
      <c r="L52" s="212"/>
    </row>
    <row r="53" spans="11:12" ht="15" customHeight="1" x14ac:dyDescent="0.2">
      <c r="K53" s="212" t="s">
        <v>271</v>
      </c>
      <c r="L53" s="212"/>
    </row>
    <row r="54" spans="11:12" ht="15" customHeight="1" x14ac:dyDescent="0.2">
      <c r="K54" s="212" t="s">
        <v>272</v>
      </c>
      <c r="L54" s="212"/>
    </row>
    <row r="55" spans="11:12" ht="15" customHeight="1" x14ac:dyDescent="0.2">
      <c r="K55" s="212" t="s">
        <v>273</v>
      </c>
      <c r="L55" s="212"/>
    </row>
    <row r="56" spans="11:12" ht="15" customHeight="1" x14ac:dyDescent="0.2">
      <c r="K56" s="212" t="s">
        <v>274</v>
      </c>
      <c r="L56" s="212"/>
    </row>
  </sheetData>
  <sheetProtection algorithmName="SHA-512" hashValue="fqLBmUUR1BBD8GoCiqxYdnvtVIh2tBXOyZj+LW87yKVrC6cFGhTcUZwAb6Ahv8lRN/v2owKIj4ra+rD4JZIegQ==" saltValue="jCI8ToN8yvxqZ4rr24FKSQ==" spinCount="100000" sheet="1" objects="1" scenarios="1" selectLockedCells="1" selectUnlockedCells="1"/>
  <phoneticPr fontId="25" type="noConversion"/>
  <pageMargins left="0.7" right="0.7" top="0.75" bottom="0.75" header="0.3" footer="0.3"/>
  <drawing r:id="rId1"/>
  <tableParts count="1">
    <tablePart r:id="rId2"/>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07135-C1B3-F843-8B9E-35C73CCAE900}">
  <sheetPr codeName="Hoja6"/>
  <dimension ref="A1:N18"/>
  <sheetViews>
    <sheetView showRowColHeaders="0" workbookViewId="0">
      <selection activeCell="B3" sqref="B3:G12"/>
    </sheetView>
  </sheetViews>
  <sheetFormatPr baseColWidth="10" defaultColWidth="10.83203125" defaultRowHeight="15" x14ac:dyDescent="0.2"/>
  <cols>
    <col min="1" max="1" width="6" style="405" customWidth="1"/>
    <col min="2" max="2" width="7.5" style="405" customWidth="1"/>
    <col min="3" max="6" width="10.83203125" style="405"/>
    <col min="7" max="7" width="39.6640625" style="405" customWidth="1"/>
    <col min="8" max="16384" width="10.83203125" style="405"/>
  </cols>
  <sheetData>
    <row r="1" spans="1:14" x14ac:dyDescent="0.2">
      <c r="A1" s="403"/>
      <c r="B1" s="403"/>
      <c r="C1" s="404"/>
      <c r="D1" s="404"/>
      <c r="E1" s="404"/>
      <c r="F1" s="404"/>
      <c r="G1" s="404"/>
    </row>
    <row r="2" spans="1:14" x14ac:dyDescent="0.2">
      <c r="A2" s="403"/>
      <c r="B2" s="406" t="s">
        <v>70</v>
      </c>
      <c r="C2" s="407"/>
      <c r="D2" s="407"/>
      <c r="E2" s="407"/>
      <c r="F2" s="407"/>
      <c r="G2" s="407"/>
    </row>
    <row r="3" spans="1:14" x14ac:dyDescent="0.2">
      <c r="A3" s="403"/>
      <c r="B3" s="611" t="s">
        <v>126</v>
      </c>
      <c r="C3" s="611"/>
      <c r="D3" s="611"/>
      <c r="E3" s="611"/>
      <c r="F3" s="611"/>
      <c r="G3" s="611"/>
      <c r="I3" s="611"/>
      <c r="J3" s="611"/>
      <c r="K3" s="611"/>
      <c r="L3" s="611"/>
      <c r="M3" s="611"/>
      <c r="N3" s="611"/>
    </row>
    <row r="4" spans="1:14" x14ac:dyDescent="0.2">
      <c r="A4" s="403"/>
      <c r="B4" s="611"/>
      <c r="C4" s="611"/>
      <c r="D4" s="611"/>
      <c r="E4" s="611"/>
      <c r="F4" s="611"/>
      <c r="G4" s="611"/>
      <c r="I4" s="611"/>
      <c r="J4" s="611"/>
      <c r="K4" s="611"/>
      <c r="L4" s="611"/>
      <c r="M4" s="611"/>
      <c r="N4" s="611"/>
    </row>
    <row r="5" spans="1:14" x14ac:dyDescent="0.2">
      <c r="A5" s="403"/>
      <c r="B5" s="611"/>
      <c r="C5" s="611"/>
      <c r="D5" s="611"/>
      <c r="E5" s="611"/>
      <c r="F5" s="611"/>
      <c r="G5" s="611"/>
      <c r="I5" s="611"/>
      <c r="J5" s="611"/>
      <c r="K5" s="611"/>
      <c r="L5" s="611"/>
      <c r="M5" s="611"/>
      <c r="N5" s="611"/>
    </row>
    <row r="6" spans="1:14" x14ac:dyDescent="0.2">
      <c r="A6" s="403"/>
      <c r="B6" s="611"/>
      <c r="C6" s="611"/>
      <c r="D6" s="611"/>
      <c r="E6" s="611"/>
      <c r="F6" s="611"/>
      <c r="G6" s="611"/>
      <c r="I6" s="611"/>
      <c r="J6" s="611"/>
      <c r="K6" s="611"/>
      <c r="L6" s="611"/>
      <c r="M6" s="611"/>
      <c r="N6" s="611"/>
    </row>
    <row r="7" spans="1:14" x14ac:dyDescent="0.2">
      <c r="A7" s="403"/>
      <c r="B7" s="611"/>
      <c r="C7" s="611"/>
      <c r="D7" s="611"/>
      <c r="E7" s="611"/>
      <c r="F7" s="611"/>
      <c r="G7" s="611"/>
      <c r="I7" s="611"/>
      <c r="J7" s="611"/>
      <c r="K7" s="611"/>
      <c r="L7" s="611"/>
      <c r="M7" s="611"/>
      <c r="N7" s="611"/>
    </row>
    <row r="8" spans="1:14" x14ac:dyDescent="0.2">
      <c r="A8" s="403"/>
      <c r="B8" s="611"/>
      <c r="C8" s="611"/>
      <c r="D8" s="611"/>
      <c r="E8" s="611"/>
      <c r="F8" s="611"/>
      <c r="G8" s="611"/>
      <c r="I8" s="611"/>
      <c r="J8" s="611"/>
      <c r="K8" s="611"/>
      <c r="L8" s="611"/>
      <c r="M8" s="611"/>
      <c r="N8" s="611"/>
    </row>
    <row r="9" spans="1:14" x14ac:dyDescent="0.2">
      <c r="A9" s="403"/>
      <c r="B9" s="611"/>
      <c r="C9" s="611"/>
      <c r="D9" s="611"/>
      <c r="E9" s="611"/>
      <c r="F9" s="611"/>
      <c r="G9" s="611"/>
      <c r="I9" s="611"/>
      <c r="J9" s="611"/>
      <c r="K9" s="611"/>
      <c r="L9" s="611"/>
      <c r="M9" s="611"/>
      <c r="N9" s="611"/>
    </row>
    <row r="10" spans="1:14" x14ac:dyDescent="0.2">
      <c r="A10" s="403"/>
      <c r="B10" s="611"/>
      <c r="C10" s="611"/>
      <c r="D10" s="611"/>
      <c r="E10" s="611"/>
      <c r="F10" s="611"/>
      <c r="G10" s="611"/>
      <c r="I10" s="611"/>
      <c r="J10" s="611"/>
      <c r="K10" s="611"/>
      <c r="L10" s="611"/>
      <c r="M10" s="611"/>
      <c r="N10" s="611"/>
    </row>
    <row r="11" spans="1:14" x14ac:dyDescent="0.2">
      <c r="A11" s="403"/>
      <c r="B11" s="611"/>
      <c r="C11" s="611"/>
      <c r="D11" s="611"/>
      <c r="E11" s="611"/>
      <c r="F11" s="611"/>
      <c r="G11" s="611"/>
      <c r="I11" s="611"/>
      <c r="J11" s="611"/>
      <c r="K11" s="611"/>
      <c r="L11" s="611"/>
      <c r="M11" s="611"/>
      <c r="N11" s="611"/>
    </row>
    <row r="12" spans="1:14" x14ac:dyDescent="0.2">
      <c r="A12" s="403"/>
      <c r="B12" s="611"/>
      <c r="C12" s="611"/>
      <c r="D12" s="611"/>
      <c r="E12" s="611"/>
      <c r="F12" s="611"/>
      <c r="G12" s="611"/>
      <c r="I12" s="611"/>
      <c r="J12" s="611"/>
      <c r="K12" s="611"/>
      <c r="L12" s="611"/>
      <c r="M12" s="611"/>
      <c r="N12" s="611"/>
    </row>
    <row r="13" spans="1:14" x14ac:dyDescent="0.2">
      <c r="A13" s="403"/>
      <c r="B13" s="408"/>
      <c r="C13" s="408"/>
      <c r="D13" s="408"/>
      <c r="E13" s="408"/>
      <c r="F13" s="408"/>
      <c r="G13" s="408"/>
    </row>
    <row r="14" spans="1:14" x14ac:dyDescent="0.2">
      <c r="A14" s="403"/>
      <c r="B14" s="409" t="s">
        <v>71</v>
      </c>
      <c r="C14" s="7" t="s">
        <v>72</v>
      </c>
      <c r="D14" s="410"/>
      <c r="E14" s="410"/>
      <c r="F14" s="408"/>
      <c r="G14" s="408"/>
    </row>
    <row r="15" spans="1:14" x14ac:dyDescent="0.2">
      <c r="A15" s="403"/>
      <c r="B15" s="455" t="s">
        <v>878</v>
      </c>
      <c r="C15" s="407"/>
      <c r="D15" s="407"/>
      <c r="E15" s="407"/>
      <c r="F15" s="404"/>
      <c r="G15" s="411"/>
    </row>
    <row r="16" spans="1:14" x14ac:dyDescent="0.2">
      <c r="A16" s="403"/>
      <c r="B16" s="8"/>
      <c r="C16" s="403"/>
      <c r="D16" s="403"/>
      <c r="E16" s="403"/>
      <c r="F16" s="403"/>
      <c r="G16" s="403"/>
    </row>
    <row r="17" spans="1:7" x14ac:dyDescent="0.2">
      <c r="A17" s="403"/>
      <c r="B17" s="403"/>
      <c r="C17" s="403"/>
      <c r="D17" s="403"/>
      <c r="E17" s="403"/>
      <c r="F17" s="403"/>
      <c r="G17" s="403"/>
    </row>
    <row r="18" spans="1:7" x14ac:dyDescent="0.2">
      <c r="A18" s="403"/>
      <c r="B18" s="8"/>
      <c r="C18" s="403"/>
      <c r="D18" s="403"/>
      <c r="E18" s="403"/>
      <c r="F18" s="403"/>
      <c r="G18" s="403"/>
    </row>
  </sheetData>
  <sheetProtection algorithmName="SHA-512" hashValue="raBdKiuT58Y3dgLfaWew18BB5XmiS3TGVkgBl4gcmSfTWWdi6Rf9PzTX9aSRWgLmzcCzBd/KxcgIm1qJJMMJQg==" saltValue="JZzm0bZSPqujEbWTEh0CJA==" spinCount="100000" sheet="1" objects="1" scenarios="1" selectLockedCells="1" selectUnlockedCells="1"/>
  <mergeCells count="2">
    <mergeCell ref="B3:G12"/>
    <mergeCell ref="I3:N12"/>
  </mergeCells>
  <hyperlinks>
    <hyperlink ref="C14" r:id="rId1" xr:uid="{05AB4A6F-C4B4-A740-87ED-336F6C10C792}"/>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6</vt:i4>
      </vt:variant>
    </vt:vector>
  </HeadingPairs>
  <TitlesOfParts>
    <vt:vector size="10" baseType="lpstr">
      <vt:lpstr>Inicio</vt:lpstr>
      <vt:lpstr>EUROCOPA</vt:lpstr>
      <vt:lpstr>Apuesta</vt:lpstr>
      <vt:lpstr>Creditos</vt:lpstr>
      <vt:lpstr>·······</vt:lpstr>
      <vt:lpstr>cmh</vt:lpstr>
      <vt:lpstr>Nivell</vt:lpstr>
      <vt:lpstr>NombreEquipo</vt:lpstr>
      <vt:lpstr>OK</vt:lpstr>
      <vt:lpstr>Rank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matejero</dc:creator>
  <cp:lastModifiedBy>Miguel Angel Tejero</cp:lastModifiedBy>
  <cp:lastPrinted>2018-12-06T18:06:35Z</cp:lastPrinted>
  <dcterms:created xsi:type="dcterms:W3CDTF">2015-10-31T09:41:54Z</dcterms:created>
  <dcterms:modified xsi:type="dcterms:W3CDTF">2021-05-31T08:18:57Z</dcterms:modified>
</cp:coreProperties>
</file>